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9980" windowHeight="8070" activeTab="3"/>
  </bookViews>
  <sheets>
    <sheet name="Sheet1" sheetId="1" r:id="rId1"/>
    <sheet name="DATA" sheetId="2" r:id="rId2"/>
    <sheet name="Sheet3" sheetId="3" r:id="rId3"/>
    <sheet name="Sheet5" sheetId="6" r:id="rId4"/>
  </sheets>
  <calcPr calcId="145621"/>
</workbook>
</file>

<file path=xl/calcChain.xml><?xml version="1.0" encoding="utf-8"?>
<calcChain xmlns="http://schemas.openxmlformats.org/spreadsheetml/2006/main">
  <c r="AI276" i="1" l="1"/>
  <c r="AI271" i="1"/>
  <c r="AI262" i="1"/>
  <c r="AI261" i="1"/>
  <c r="AI258" i="1"/>
  <c r="AI257" i="1"/>
  <c r="AI252" i="1"/>
  <c r="AI233" i="1"/>
  <c r="AI229" i="1"/>
  <c r="AI189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5" i="1"/>
  <c r="AI274" i="1"/>
  <c r="AI273" i="1"/>
  <c r="AI272" i="1"/>
  <c r="AI270" i="1"/>
  <c r="AI269" i="1"/>
  <c r="AI268" i="1"/>
  <c r="AI267" i="1"/>
  <c r="AI266" i="1"/>
  <c r="AI265" i="1"/>
  <c r="AI264" i="1"/>
  <c r="AI263" i="1"/>
  <c r="AI260" i="1"/>
  <c r="AI259" i="1"/>
  <c r="AI256" i="1"/>
  <c r="AI255" i="1"/>
  <c r="AI254" i="1"/>
  <c r="AI253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2" i="1"/>
  <c r="AI231" i="1"/>
  <c r="AI230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R276" i="1"/>
  <c r="AR271" i="1"/>
  <c r="AR262" i="1"/>
  <c r="AR261" i="1"/>
  <c r="AR258" i="1"/>
  <c r="AR257" i="1"/>
  <c r="AR252" i="1"/>
  <c r="AR233" i="1"/>
  <c r="AR229" i="1"/>
  <c r="AR189" i="1"/>
  <c r="G16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Q2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G98" i="1"/>
  <c r="G4" i="1" l="1"/>
  <c r="A4" i="1" s="1"/>
  <c r="F4" i="1"/>
  <c r="AV162" i="1" l="1"/>
  <c r="AV158" i="1"/>
  <c r="AU174" i="1" s="1"/>
  <c r="AV161" i="1"/>
  <c r="AU186" i="1" s="1"/>
  <c r="AV160" i="1"/>
  <c r="AU183" i="1" s="1"/>
  <c r="AV159" i="1"/>
  <c r="AU180" i="1" s="1"/>
  <c r="AV157" i="1"/>
  <c r="AV156" i="1"/>
  <c r="AU184" i="1" s="1"/>
  <c r="AV155" i="1"/>
  <c r="AU165" i="1" s="1"/>
  <c r="AV154" i="1"/>
  <c r="AU177" i="1" s="1"/>
  <c r="AU173" i="1"/>
  <c r="AT187" i="1"/>
  <c r="AU168" i="1" l="1"/>
  <c r="AU176" i="1"/>
  <c r="AU181" i="1"/>
  <c r="AU172" i="1"/>
  <c r="AU185" i="1"/>
  <c r="AU182" i="1"/>
  <c r="AU166" i="1"/>
  <c r="AU169" i="1"/>
  <c r="AU167" i="1"/>
  <c r="AU171" i="1"/>
  <c r="AU175" i="1"/>
  <c r="AU179" i="1"/>
  <c r="AU170" i="1"/>
  <c r="AU178" i="1"/>
  <c r="AU164" i="1"/>
  <c r="A95" i="3"/>
  <c r="AU188" i="1" l="1"/>
  <c r="F2" i="1"/>
  <c r="E2" i="1"/>
  <c r="AZ189" i="1" l="1"/>
  <c r="AZ190" i="1" s="1"/>
  <c r="AY192" i="1"/>
  <c r="AU192" i="1"/>
  <c r="AW192" i="1"/>
  <c r="AV192" i="1"/>
  <c r="AX192" i="1"/>
  <c r="AZ192" i="1"/>
  <c r="BA189" i="1"/>
  <c r="BA190" i="1" s="1"/>
  <c r="AU189" i="1"/>
  <c r="AU190" i="1" s="1"/>
  <c r="AT188" i="1"/>
  <c r="AY189" i="1"/>
  <c r="AY190" i="1" s="1"/>
  <c r="AX189" i="1"/>
  <c r="AX190" i="1" s="1"/>
  <c r="BC189" i="1"/>
  <c r="BC190" i="1" s="1"/>
  <c r="AW189" i="1"/>
  <c r="AW190" i="1" s="1"/>
  <c r="BB189" i="1"/>
  <c r="BB190" i="1" s="1"/>
  <c r="AV189" i="1"/>
  <c r="AV190" i="1" s="1"/>
  <c r="C2000" i="1"/>
  <c r="C1999" i="1"/>
  <c r="C1998" i="1"/>
  <c r="H1998" i="1" s="1"/>
  <c r="K1998" i="1" s="1"/>
  <c r="C1997" i="1"/>
  <c r="C1996" i="1"/>
  <c r="C1995" i="1"/>
  <c r="H1995" i="1" s="1"/>
  <c r="C1994" i="1"/>
  <c r="C1993" i="1"/>
  <c r="C1992" i="1"/>
  <c r="C1991" i="1"/>
  <c r="C1990" i="1"/>
  <c r="H1989" i="1"/>
  <c r="K1989" i="1" s="1"/>
  <c r="C1989" i="1"/>
  <c r="C1988" i="1"/>
  <c r="H1987" i="1"/>
  <c r="K1987" i="1" s="1"/>
  <c r="D1987" i="1"/>
  <c r="C1987" i="1"/>
  <c r="H1986" i="1"/>
  <c r="K1986" i="1" s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H1972" i="1" s="1"/>
  <c r="K1972" i="1" s="1"/>
  <c r="C1971" i="1"/>
  <c r="D1971" i="1" s="1"/>
  <c r="C1970" i="1"/>
  <c r="C1969" i="1"/>
  <c r="C1968" i="1"/>
  <c r="C1967" i="1"/>
  <c r="C1966" i="1"/>
  <c r="D1966" i="1" s="1"/>
  <c r="C1965" i="1"/>
  <c r="C1964" i="1"/>
  <c r="C1963" i="1"/>
  <c r="H1963" i="1" s="1"/>
  <c r="K1963" i="1" s="1"/>
  <c r="C1962" i="1"/>
  <c r="D1962" i="1" s="1"/>
  <c r="C1961" i="1"/>
  <c r="C1960" i="1"/>
  <c r="C1959" i="1"/>
  <c r="H1959" i="1" s="1"/>
  <c r="K1959" i="1" s="1"/>
  <c r="C1958" i="1"/>
  <c r="D1958" i="1" s="1"/>
  <c r="C1957" i="1"/>
  <c r="D1957" i="1" s="1"/>
  <c r="C1956" i="1"/>
  <c r="C1955" i="1"/>
  <c r="C1954" i="1"/>
  <c r="H1953" i="1"/>
  <c r="K1953" i="1" s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D1941" i="1" s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H1917" i="1"/>
  <c r="K1917" i="1" s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H1897" i="1" s="1"/>
  <c r="K1897" i="1" s="1"/>
  <c r="C1896" i="1"/>
  <c r="C1895" i="1"/>
  <c r="C1894" i="1"/>
  <c r="C1893" i="1"/>
  <c r="C1892" i="1"/>
  <c r="D1891" i="1"/>
  <c r="C1891" i="1"/>
  <c r="D1890" i="1"/>
  <c r="C1890" i="1"/>
  <c r="C1889" i="1"/>
  <c r="C1888" i="1"/>
  <c r="D1887" i="1"/>
  <c r="C1887" i="1"/>
  <c r="C1886" i="1"/>
  <c r="C1885" i="1"/>
  <c r="H1884" i="1"/>
  <c r="K1884" i="1" s="1"/>
  <c r="C1884" i="1"/>
  <c r="D1883" i="1"/>
  <c r="C1883" i="1"/>
  <c r="C1882" i="1"/>
  <c r="C1881" i="1"/>
  <c r="H1880" i="1"/>
  <c r="K1880" i="1" s="1"/>
  <c r="C1880" i="1"/>
  <c r="D1879" i="1"/>
  <c r="C1879" i="1"/>
  <c r="C1878" i="1"/>
  <c r="C1877" i="1"/>
  <c r="D1876" i="1"/>
  <c r="C1876" i="1"/>
  <c r="H1876" i="1" s="1"/>
  <c r="K1876" i="1" s="1"/>
  <c r="C1875" i="1"/>
  <c r="C1874" i="1"/>
  <c r="C1873" i="1"/>
  <c r="C1872" i="1"/>
  <c r="H1872" i="1" s="1"/>
  <c r="K1872" i="1" s="1"/>
  <c r="C1871" i="1"/>
  <c r="C1870" i="1"/>
  <c r="C1869" i="1"/>
  <c r="C1868" i="1"/>
  <c r="C1867" i="1"/>
  <c r="D1867" i="1" s="1"/>
  <c r="C1866" i="1"/>
  <c r="C1865" i="1"/>
  <c r="C1864" i="1"/>
  <c r="D1863" i="1"/>
  <c r="C1863" i="1"/>
  <c r="C1862" i="1"/>
  <c r="C1861" i="1"/>
  <c r="C1860" i="1"/>
  <c r="C1859" i="1"/>
  <c r="D1859" i="1" s="1"/>
  <c r="C1858" i="1"/>
  <c r="C1857" i="1"/>
  <c r="C1856" i="1"/>
  <c r="C1855" i="1"/>
  <c r="C1854" i="1"/>
  <c r="C1853" i="1"/>
  <c r="C1852" i="1"/>
  <c r="D1851" i="1"/>
  <c r="C1851" i="1"/>
  <c r="C1850" i="1"/>
  <c r="C1849" i="1"/>
  <c r="C1848" i="1"/>
  <c r="C1847" i="1"/>
  <c r="C1846" i="1"/>
  <c r="C1845" i="1"/>
  <c r="C1844" i="1"/>
  <c r="D1843" i="1"/>
  <c r="C1843" i="1"/>
  <c r="H1843" i="1" s="1"/>
  <c r="K1843" i="1" s="1"/>
  <c r="C1842" i="1"/>
  <c r="D1842" i="1" s="1"/>
  <c r="C1841" i="1"/>
  <c r="C1840" i="1"/>
  <c r="D1839" i="1"/>
  <c r="C1839" i="1"/>
  <c r="H1839" i="1" s="1"/>
  <c r="K1839" i="1" s="1"/>
  <c r="C1838" i="1"/>
  <c r="C1837" i="1"/>
  <c r="H1837" i="1" s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D1822" i="1"/>
  <c r="C1822" i="1"/>
  <c r="C1821" i="1"/>
  <c r="C1820" i="1"/>
  <c r="H1820" i="1" s="1"/>
  <c r="K1820" i="1" s="1"/>
  <c r="D1819" i="1"/>
  <c r="C1819" i="1"/>
  <c r="C1818" i="1"/>
  <c r="D1818" i="1" s="1"/>
  <c r="C1817" i="1"/>
  <c r="H1817" i="1" s="1"/>
  <c r="K1817" i="1" s="1"/>
  <c r="C1816" i="1"/>
  <c r="H1816" i="1" s="1"/>
  <c r="AJ1816" i="1" s="1"/>
  <c r="C1815" i="1"/>
  <c r="D1815" i="1" s="1"/>
  <c r="D1814" i="1"/>
  <c r="C1814" i="1"/>
  <c r="H1813" i="1"/>
  <c r="L1813" i="1" s="1"/>
  <c r="M1813" i="1" s="1"/>
  <c r="C1813" i="1"/>
  <c r="C1812" i="1"/>
  <c r="C1811" i="1"/>
  <c r="C1810" i="1"/>
  <c r="C1809" i="1"/>
  <c r="C1808" i="1"/>
  <c r="H1808" i="1" s="1"/>
  <c r="K1808" i="1" s="1"/>
  <c r="C1807" i="1"/>
  <c r="C1806" i="1"/>
  <c r="C1805" i="1"/>
  <c r="C1804" i="1"/>
  <c r="C1803" i="1"/>
  <c r="C1802" i="1"/>
  <c r="C1801" i="1"/>
  <c r="C1800" i="1"/>
  <c r="C1799" i="1"/>
  <c r="C1798" i="1"/>
  <c r="C1797" i="1"/>
  <c r="H1797" i="1" s="1"/>
  <c r="K1797" i="1" s="1"/>
  <c r="C1796" i="1"/>
  <c r="C1795" i="1"/>
  <c r="C1794" i="1"/>
  <c r="C1793" i="1"/>
  <c r="H1793" i="1" s="1"/>
  <c r="C1792" i="1"/>
  <c r="C1791" i="1"/>
  <c r="C1790" i="1"/>
  <c r="C1789" i="1"/>
  <c r="D1788" i="1"/>
  <c r="C1788" i="1"/>
  <c r="H1788" i="1" s="1"/>
  <c r="K1788" i="1" s="1"/>
  <c r="C1787" i="1"/>
  <c r="C1786" i="1"/>
  <c r="C1785" i="1"/>
  <c r="C1784" i="1"/>
  <c r="H1784" i="1" s="1"/>
  <c r="K1784" i="1" s="1"/>
  <c r="C1783" i="1"/>
  <c r="C1782" i="1"/>
  <c r="C1781" i="1"/>
  <c r="C1780" i="1"/>
  <c r="H1780" i="1" s="1"/>
  <c r="K1780" i="1" s="1"/>
  <c r="C1779" i="1"/>
  <c r="C1778" i="1"/>
  <c r="D1778" i="1" s="1"/>
  <c r="C1777" i="1"/>
  <c r="C1776" i="1"/>
  <c r="C1775" i="1"/>
  <c r="D1775" i="1" s="1"/>
  <c r="C1774" i="1"/>
  <c r="D1774" i="1" s="1"/>
  <c r="C1773" i="1"/>
  <c r="D1772" i="1"/>
  <c r="C1772" i="1"/>
  <c r="H1772" i="1" s="1"/>
  <c r="K1772" i="1" s="1"/>
  <c r="C1771" i="1"/>
  <c r="C1770" i="1"/>
  <c r="C1769" i="1"/>
  <c r="C1768" i="1"/>
  <c r="C1767" i="1"/>
  <c r="C1766" i="1"/>
  <c r="H1765" i="1"/>
  <c r="K1765" i="1" s="1"/>
  <c r="C1765" i="1"/>
  <c r="C1764" i="1"/>
  <c r="C1763" i="1"/>
  <c r="C1762" i="1"/>
  <c r="C1761" i="1"/>
  <c r="C1760" i="1"/>
  <c r="C1759" i="1"/>
  <c r="D1759" i="1" s="1"/>
  <c r="C1758" i="1"/>
  <c r="C1757" i="1"/>
  <c r="C1756" i="1"/>
  <c r="C1755" i="1"/>
  <c r="C1754" i="1"/>
  <c r="C1753" i="1"/>
  <c r="C1752" i="1"/>
  <c r="D1751" i="1"/>
  <c r="C1751" i="1"/>
  <c r="C1750" i="1"/>
  <c r="C1749" i="1"/>
  <c r="C1748" i="1"/>
  <c r="C1747" i="1"/>
  <c r="C1746" i="1"/>
  <c r="C1745" i="1"/>
  <c r="C1744" i="1"/>
  <c r="C1743" i="1"/>
  <c r="D1743" i="1" s="1"/>
  <c r="C1742" i="1"/>
  <c r="D1742" i="1" s="1"/>
  <c r="C1741" i="1"/>
  <c r="C1740" i="1"/>
  <c r="C1739" i="1"/>
  <c r="C1738" i="1"/>
  <c r="C1737" i="1"/>
  <c r="D1736" i="1"/>
  <c r="C1736" i="1"/>
  <c r="H1736" i="1" s="1"/>
  <c r="K1736" i="1" s="1"/>
  <c r="C1735" i="1"/>
  <c r="D1735" i="1" s="1"/>
  <c r="C1734" i="1"/>
  <c r="C1733" i="1"/>
  <c r="C1732" i="1"/>
  <c r="C1731" i="1"/>
  <c r="C1730" i="1"/>
  <c r="C1729" i="1"/>
  <c r="H1729" i="1" s="1"/>
  <c r="C1728" i="1"/>
  <c r="C1727" i="1"/>
  <c r="C1726" i="1"/>
  <c r="C1725" i="1"/>
  <c r="H1724" i="1"/>
  <c r="K1724" i="1" s="1"/>
  <c r="C1724" i="1"/>
  <c r="C1723" i="1"/>
  <c r="D1723" i="1" s="1"/>
  <c r="C1722" i="1"/>
  <c r="C1721" i="1"/>
  <c r="C1720" i="1"/>
  <c r="C1719" i="1"/>
  <c r="D1719" i="1" s="1"/>
  <c r="C1718" i="1"/>
  <c r="C1717" i="1"/>
  <c r="H1716" i="1"/>
  <c r="K1716" i="1" s="1"/>
  <c r="D1716" i="1"/>
  <c r="C1716" i="1"/>
  <c r="C1715" i="1"/>
  <c r="D1715" i="1" s="1"/>
  <c r="C1714" i="1"/>
  <c r="C1713" i="1"/>
  <c r="C1712" i="1"/>
  <c r="C1711" i="1"/>
  <c r="D1711" i="1" s="1"/>
  <c r="C1710" i="1"/>
  <c r="C1709" i="1"/>
  <c r="C1708" i="1"/>
  <c r="H1708" i="1" s="1"/>
  <c r="K1708" i="1" s="1"/>
  <c r="C1707" i="1"/>
  <c r="C1706" i="1"/>
  <c r="C1705" i="1"/>
  <c r="C1704" i="1"/>
  <c r="C1703" i="1"/>
  <c r="C1702" i="1"/>
  <c r="C1701" i="1"/>
  <c r="C1700" i="1"/>
  <c r="C1699" i="1"/>
  <c r="C1698" i="1"/>
  <c r="C1697" i="1"/>
  <c r="H1696" i="1"/>
  <c r="D1696" i="1"/>
  <c r="C1696" i="1"/>
  <c r="C1695" i="1"/>
  <c r="D1695" i="1" s="1"/>
  <c r="C1694" i="1"/>
  <c r="H1693" i="1"/>
  <c r="C1693" i="1"/>
  <c r="C1692" i="1"/>
  <c r="H1692" i="1" s="1"/>
  <c r="K1692" i="1" s="1"/>
  <c r="C1691" i="1"/>
  <c r="C1690" i="1"/>
  <c r="H1690" i="1" s="1"/>
  <c r="C1689" i="1"/>
  <c r="C1688" i="1"/>
  <c r="C1687" i="1"/>
  <c r="C1686" i="1"/>
  <c r="C1685" i="1"/>
  <c r="C1684" i="1"/>
  <c r="C1683" i="1"/>
  <c r="H1682" i="1"/>
  <c r="K1682" i="1" s="1"/>
  <c r="C1682" i="1"/>
  <c r="C1681" i="1"/>
  <c r="C1680" i="1"/>
  <c r="H1679" i="1"/>
  <c r="C1679" i="1"/>
  <c r="C1678" i="1"/>
  <c r="H1678" i="1" s="1"/>
  <c r="K1678" i="1" s="1"/>
  <c r="C1677" i="1"/>
  <c r="C1676" i="1"/>
  <c r="H1675" i="1"/>
  <c r="L1675" i="1" s="1"/>
  <c r="M1675" i="1" s="1"/>
  <c r="C1675" i="1"/>
  <c r="C1674" i="1"/>
  <c r="C1673" i="1"/>
  <c r="H1672" i="1"/>
  <c r="K1672" i="1" s="1"/>
  <c r="C1672" i="1"/>
  <c r="C1671" i="1"/>
  <c r="H1671" i="1" s="1"/>
  <c r="K1671" i="1" s="1"/>
  <c r="C1670" i="1"/>
  <c r="D1670" i="1" s="1"/>
  <c r="C1669" i="1"/>
  <c r="D1669" i="1" s="1"/>
  <c r="C1668" i="1"/>
  <c r="C1667" i="1"/>
  <c r="H1666" i="1"/>
  <c r="K1666" i="1" s="1"/>
  <c r="C1666" i="1"/>
  <c r="C1665" i="1"/>
  <c r="C1664" i="1"/>
  <c r="C1663" i="1"/>
  <c r="C1662" i="1"/>
  <c r="C1661" i="1"/>
  <c r="C1660" i="1"/>
  <c r="H1660" i="1" s="1"/>
  <c r="K1660" i="1" s="1"/>
  <c r="C1659" i="1"/>
  <c r="C1658" i="1"/>
  <c r="C1657" i="1"/>
  <c r="H1656" i="1"/>
  <c r="K1656" i="1" s="1"/>
  <c r="C1656" i="1"/>
  <c r="C1655" i="1"/>
  <c r="C1654" i="1"/>
  <c r="C1653" i="1"/>
  <c r="C1652" i="1"/>
  <c r="C1651" i="1"/>
  <c r="D1650" i="1"/>
  <c r="C1650" i="1"/>
  <c r="C1649" i="1"/>
  <c r="C1648" i="1"/>
  <c r="C1647" i="1"/>
  <c r="C1646" i="1"/>
  <c r="H1646" i="1" s="1"/>
  <c r="K1646" i="1" s="1"/>
  <c r="C1645" i="1"/>
  <c r="C1644" i="1"/>
  <c r="H1643" i="1"/>
  <c r="K1643" i="1" s="1"/>
  <c r="C1643" i="1"/>
  <c r="C1642" i="1"/>
  <c r="C1641" i="1"/>
  <c r="C1640" i="1"/>
  <c r="C1639" i="1"/>
  <c r="C1638" i="1"/>
  <c r="D1638" i="1" s="1"/>
  <c r="C1637" i="1"/>
  <c r="C1636" i="1"/>
  <c r="C1635" i="1"/>
  <c r="H1635" i="1" s="1"/>
  <c r="K1635" i="1" s="1"/>
  <c r="C1634" i="1"/>
  <c r="C1633" i="1"/>
  <c r="C1632" i="1"/>
  <c r="H1632" i="1" s="1"/>
  <c r="C1631" i="1"/>
  <c r="H1630" i="1"/>
  <c r="C1630" i="1"/>
  <c r="C1629" i="1"/>
  <c r="C1628" i="1"/>
  <c r="H1628" i="1" s="1"/>
  <c r="C1627" i="1"/>
  <c r="C1626" i="1"/>
  <c r="C1625" i="1"/>
  <c r="C1624" i="1"/>
  <c r="H1624" i="1" s="1"/>
  <c r="K1624" i="1" s="1"/>
  <c r="C1623" i="1"/>
  <c r="C1622" i="1"/>
  <c r="C1621" i="1"/>
  <c r="C1620" i="1"/>
  <c r="C1619" i="1"/>
  <c r="D1618" i="1"/>
  <c r="C1618" i="1"/>
  <c r="C1617" i="1"/>
  <c r="C1616" i="1"/>
  <c r="C1615" i="1"/>
  <c r="C1614" i="1"/>
  <c r="C1613" i="1"/>
  <c r="C1612" i="1"/>
  <c r="H1612" i="1" s="1"/>
  <c r="K1612" i="1" s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D1599" i="1"/>
  <c r="C1599" i="1"/>
  <c r="C1598" i="1"/>
  <c r="I1597" i="1"/>
  <c r="H1597" i="1"/>
  <c r="C1597" i="1"/>
  <c r="C1596" i="1"/>
  <c r="D1596" i="1" s="1"/>
  <c r="C1595" i="1"/>
  <c r="C1594" i="1"/>
  <c r="C1593" i="1"/>
  <c r="C1592" i="1"/>
  <c r="C1591" i="1"/>
  <c r="C1590" i="1"/>
  <c r="H1589" i="1"/>
  <c r="K1589" i="1" s="1"/>
  <c r="C1589" i="1"/>
  <c r="C1588" i="1"/>
  <c r="C1587" i="1"/>
  <c r="D1586" i="1"/>
  <c r="C1586" i="1"/>
  <c r="C1585" i="1"/>
  <c r="H1585" i="1" s="1"/>
  <c r="C1584" i="1"/>
  <c r="C1583" i="1"/>
  <c r="C1582" i="1"/>
  <c r="D1582" i="1" s="1"/>
  <c r="C1581" i="1"/>
  <c r="C1580" i="1"/>
  <c r="D1579" i="1"/>
  <c r="C1579" i="1"/>
  <c r="C1578" i="1"/>
  <c r="C1577" i="1"/>
  <c r="D1576" i="1"/>
  <c r="C1576" i="1"/>
  <c r="C1575" i="1"/>
  <c r="C1574" i="1"/>
  <c r="C1573" i="1"/>
  <c r="C1572" i="1"/>
  <c r="D1571" i="1"/>
  <c r="C1571" i="1"/>
  <c r="C1570" i="1"/>
  <c r="C1569" i="1"/>
  <c r="C1568" i="1"/>
  <c r="D1567" i="1"/>
  <c r="C1567" i="1"/>
  <c r="C1566" i="1"/>
  <c r="C1565" i="1"/>
  <c r="H1564" i="1"/>
  <c r="D1564" i="1"/>
  <c r="C1564" i="1"/>
  <c r="C1563" i="1"/>
  <c r="D1562" i="1"/>
  <c r="C1562" i="1"/>
  <c r="C1561" i="1"/>
  <c r="C1560" i="1"/>
  <c r="C1559" i="1"/>
  <c r="C1558" i="1"/>
  <c r="C1557" i="1"/>
  <c r="H1556" i="1"/>
  <c r="K1556" i="1" s="1"/>
  <c r="C1556" i="1"/>
  <c r="C1555" i="1"/>
  <c r="C1554" i="1"/>
  <c r="D1554" i="1" s="1"/>
  <c r="C1553" i="1"/>
  <c r="C1552" i="1"/>
  <c r="H1552" i="1" s="1"/>
  <c r="C1551" i="1"/>
  <c r="C1550" i="1"/>
  <c r="C1549" i="1"/>
  <c r="H1548" i="1"/>
  <c r="K1548" i="1" s="1"/>
  <c r="D1548" i="1"/>
  <c r="C1548" i="1"/>
  <c r="C1547" i="1"/>
  <c r="D1547" i="1" s="1"/>
  <c r="C1546" i="1"/>
  <c r="C1545" i="1"/>
  <c r="C1544" i="1"/>
  <c r="D1544" i="1" s="1"/>
  <c r="C1543" i="1"/>
  <c r="C1542" i="1"/>
  <c r="C1541" i="1"/>
  <c r="H1541" i="1" s="1"/>
  <c r="K1541" i="1" s="1"/>
  <c r="C1540" i="1"/>
  <c r="C1539" i="1"/>
  <c r="C1538" i="1"/>
  <c r="C1537" i="1"/>
  <c r="C1536" i="1"/>
  <c r="D1535" i="1"/>
  <c r="C1535" i="1"/>
  <c r="C1534" i="1"/>
  <c r="C1533" i="1"/>
  <c r="D1532" i="1"/>
  <c r="C1532" i="1"/>
  <c r="C1531" i="1"/>
  <c r="D1530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D1518" i="1"/>
  <c r="C1518" i="1"/>
  <c r="C1517" i="1"/>
  <c r="C1516" i="1"/>
  <c r="H1516" i="1" s="1"/>
  <c r="D1515" i="1"/>
  <c r="C1515" i="1"/>
  <c r="C1514" i="1"/>
  <c r="C1513" i="1"/>
  <c r="H1512" i="1"/>
  <c r="K1512" i="1" s="1"/>
  <c r="C1512" i="1"/>
  <c r="C1511" i="1"/>
  <c r="D1511" i="1" s="1"/>
  <c r="C1510" i="1"/>
  <c r="C1509" i="1"/>
  <c r="D1508" i="1"/>
  <c r="C1508" i="1"/>
  <c r="H1508" i="1" s="1"/>
  <c r="K1508" i="1" s="1"/>
  <c r="C1507" i="1"/>
  <c r="C1506" i="1"/>
  <c r="H1505" i="1"/>
  <c r="K1505" i="1" s="1"/>
  <c r="C1505" i="1"/>
  <c r="C1504" i="1"/>
  <c r="C1503" i="1"/>
  <c r="C1502" i="1"/>
  <c r="C1501" i="1"/>
  <c r="H1501" i="1" s="1"/>
  <c r="C1500" i="1"/>
  <c r="C1499" i="1"/>
  <c r="C1498" i="1"/>
  <c r="H1497" i="1"/>
  <c r="K1497" i="1" s="1"/>
  <c r="C1497" i="1"/>
  <c r="C1496" i="1"/>
  <c r="H1496" i="1" s="1"/>
  <c r="K1496" i="1" s="1"/>
  <c r="C1495" i="1"/>
  <c r="D1494" i="1"/>
  <c r="C1494" i="1"/>
  <c r="C1493" i="1"/>
  <c r="C1492" i="1"/>
  <c r="H1492" i="1" s="1"/>
  <c r="C1491" i="1"/>
  <c r="C1490" i="1"/>
  <c r="C1489" i="1"/>
  <c r="H1488" i="1"/>
  <c r="D1488" i="1"/>
  <c r="C1488" i="1"/>
  <c r="D1487" i="1"/>
  <c r="C1487" i="1"/>
  <c r="C1486" i="1"/>
  <c r="C1485" i="1"/>
  <c r="H1485" i="1" s="1"/>
  <c r="K1485" i="1" s="1"/>
  <c r="C1484" i="1"/>
  <c r="C1483" i="1"/>
  <c r="C1482" i="1"/>
  <c r="D1482" i="1" s="1"/>
  <c r="C1481" i="1"/>
  <c r="C1480" i="1"/>
  <c r="C1479" i="1"/>
  <c r="D1479" i="1" s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D1463" i="1"/>
  <c r="C1463" i="1"/>
  <c r="C1462" i="1"/>
  <c r="H1461" i="1"/>
  <c r="K1461" i="1" s="1"/>
  <c r="C1461" i="1"/>
  <c r="C1460" i="1"/>
  <c r="C1459" i="1"/>
  <c r="D1458" i="1"/>
  <c r="C1458" i="1"/>
  <c r="C1457" i="1"/>
  <c r="C1456" i="1"/>
  <c r="H1456" i="1" s="1"/>
  <c r="C1455" i="1"/>
  <c r="C1454" i="1"/>
  <c r="C1453" i="1"/>
  <c r="H1453" i="1" s="1"/>
  <c r="D1452" i="1"/>
  <c r="C1452" i="1"/>
  <c r="C1451" i="1"/>
  <c r="D1450" i="1"/>
  <c r="C1450" i="1"/>
  <c r="C1449" i="1"/>
  <c r="C1448" i="1"/>
  <c r="D1447" i="1"/>
  <c r="C1447" i="1"/>
  <c r="C1446" i="1"/>
  <c r="C1445" i="1"/>
  <c r="H1445" i="1" s="1"/>
  <c r="K1445" i="1" s="1"/>
  <c r="C1444" i="1"/>
  <c r="D1443" i="1"/>
  <c r="C1443" i="1"/>
  <c r="C1442" i="1"/>
  <c r="D1442" i="1" s="1"/>
  <c r="C1441" i="1"/>
  <c r="C1440" i="1"/>
  <c r="D1439" i="1"/>
  <c r="C1439" i="1"/>
  <c r="C1438" i="1"/>
  <c r="C1437" i="1"/>
  <c r="H1436" i="1"/>
  <c r="C1436" i="1"/>
  <c r="C1435" i="1"/>
  <c r="C1434" i="1"/>
  <c r="C1433" i="1"/>
  <c r="C1432" i="1"/>
  <c r="C1431" i="1"/>
  <c r="C1430" i="1"/>
  <c r="C1429" i="1"/>
  <c r="C1428" i="1"/>
  <c r="H1428" i="1" s="1"/>
  <c r="C1427" i="1"/>
  <c r="C1426" i="1"/>
  <c r="C1425" i="1"/>
  <c r="C1424" i="1"/>
  <c r="C1423" i="1"/>
  <c r="C1422" i="1"/>
  <c r="H1421" i="1"/>
  <c r="C1421" i="1"/>
  <c r="C1420" i="1"/>
  <c r="H1420" i="1" s="1"/>
  <c r="K1420" i="1" s="1"/>
  <c r="C1419" i="1"/>
  <c r="C1418" i="1"/>
  <c r="C1417" i="1"/>
  <c r="L1416" i="1"/>
  <c r="M1416" i="1" s="1"/>
  <c r="H1416" i="1"/>
  <c r="C1416" i="1"/>
  <c r="C1415" i="1"/>
  <c r="C1414" i="1"/>
  <c r="H1413" i="1"/>
  <c r="K1413" i="1" s="1"/>
  <c r="C1413" i="1"/>
  <c r="C1412" i="1"/>
  <c r="C1411" i="1"/>
  <c r="C1410" i="1"/>
  <c r="C1409" i="1"/>
  <c r="C1408" i="1"/>
  <c r="H1408" i="1" s="1"/>
  <c r="K1408" i="1" s="1"/>
  <c r="C1407" i="1"/>
  <c r="C1406" i="1"/>
  <c r="C1405" i="1"/>
  <c r="C1404" i="1"/>
  <c r="D1403" i="1"/>
  <c r="C1403" i="1"/>
  <c r="C1402" i="1"/>
  <c r="D1402" i="1" s="1"/>
  <c r="C1401" i="1"/>
  <c r="C1400" i="1"/>
  <c r="D1399" i="1"/>
  <c r="C1399" i="1"/>
  <c r="H1398" i="1"/>
  <c r="X1398" i="1" s="1"/>
  <c r="Y1398" i="1" s="1"/>
  <c r="D1398" i="1"/>
  <c r="C1398" i="1"/>
  <c r="C1397" i="1"/>
  <c r="C1396" i="1"/>
  <c r="D1395" i="1"/>
  <c r="C1395" i="1"/>
  <c r="C1394" i="1"/>
  <c r="D1394" i="1" s="1"/>
  <c r="C1393" i="1"/>
  <c r="C1392" i="1"/>
  <c r="H1392" i="1" s="1"/>
  <c r="K1392" i="1" s="1"/>
  <c r="D1391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D1379" i="1" s="1"/>
  <c r="C1378" i="1"/>
  <c r="C1377" i="1"/>
  <c r="C1376" i="1"/>
  <c r="C1375" i="1"/>
  <c r="H1374" i="1"/>
  <c r="X1374" i="1" s="1"/>
  <c r="Y1374" i="1" s="1"/>
  <c r="D1374" i="1"/>
  <c r="C1374" i="1"/>
  <c r="C1373" i="1"/>
  <c r="C1372" i="1"/>
  <c r="H1372" i="1" s="1"/>
  <c r="K1372" i="1" s="1"/>
  <c r="C1371" i="1"/>
  <c r="C1370" i="1"/>
  <c r="C1369" i="1"/>
  <c r="H1369" i="1" s="1"/>
  <c r="C1368" i="1"/>
  <c r="C1367" i="1"/>
  <c r="C1366" i="1"/>
  <c r="C1365" i="1"/>
  <c r="C1364" i="1"/>
  <c r="C1363" i="1"/>
  <c r="C1362" i="1"/>
  <c r="C1361" i="1"/>
  <c r="C1360" i="1"/>
  <c r="H1360" i="1" s="1"/>
  <c r="K1360" i="1" s="1"/>
  <c r="C1359" i="1"/>
  <c r="C1358" i="1"/>
  <c r="C1357" i="1"/>
  <c r="C1356" i="1"/>
  <c r="H1355" i="1"/>
  <c r="K1355" i="1" s="1"/>
  <c r="D1355" i="1"/>
  <c r="C1355" i="1"/>
  <c r="C1354" i="1"/>
  <c r="C1353" i="1"/>
  <c r="C1352" i="1"/>
  <c r="C1351" i="1"/>
  <c r="C1350" i="1"/>
  <c r="C1349" i="1"/>
  <c r="C1348" i="1"/>
  <c r="C1347" i="1"/>
  <c r="C1346" i="1"/>
  <c r="C1345" i="1"/>
  <c r="D1345" i="1" s="1"/>
  <c r="C1344" i="1"/>
  <c r="D1344" i="1" s="1"/>
  <c r="C1343" i="1"/>
  <c r="H1343" i="1" s="1"/>
  <c r="C1342" i="1"/>
  <c r="C1341" i="1"/>
  <c r="D1340" i="1"/>
  <c r="C1340" i="1"/>
  <c r="C1339" i="1"/>
  <c r="H1338" i="1"/>
  <c r="D1338" i="1"/>
  <c r="C1338" i="1"/>
  <c r="C1337" i="1"/>
  <c r="C1336" i="1"/>
  <c r="C1335" i="1"/>
  <c r="C1334" i="1"/>
  <c r="C1333" i="1"/>
  <c r="D1333" i="1" s="1"/>
  <c r="C1332" i="1"/>
  <c r="H1331" i="1"/>
  <c r="C1331" i="1"/>
  <c r="C1330" i="1"/>
  <c r="C1329" i="1"/>
  <c r="C1328" i="1"/>
  <c r="C1327" i="1"/>
  <c r="C1326" i="1"/>
  <c r="C1325" i="1"/>
  <c r="C1324" i="1"/>
  <c r="C1323" i="1"/>
  <c r="D1322" i="1"/>
  <c r="C1322" i="1"/>
  <c r="H1322" i="1" s="1"/>
  <c r="K1322" i="1" s="1"/>
  <c r="C1321" i="1"/>
  <c r="C1320" i="1"/>
  <c r="H1319" i="1"/>
  <c r="K1319" i="1" s="1"/>
  <c r="C1319" i="1"/>
  <c r="C1318" i="1"/>
  <c r="C1317" i="1"/>
  <c r="C1316" i="1"/>
  <c r="C1315" i="1"/>
  <c r="C1314" i="1"/>
  <c r="C1313" i="1"/>
  <c r="D1313" i="1" s="1"/>
  <c r="C1312" i="1"/>
  <c r="D1312" i="1" s="1"/>
  <c r="C1311" i="1"/>
  <c r="C1310" i="1"/>
  <c r="D1309" i="1"/>
  <c r="C1309" i="1"/>
  <c r="C1308" i="1"/>
  <c r="C1307" i="1"/>
  <c r="C1306" i="1"/>
  <c r="C1305" i="1"/>
  <c r="C1304" i="1"/>
  <c r="C1303" i="1"/>
  <c r="H1303" i="1" s="1"/>
  <c r="C1302" i="1"/>
  <c r="C1301" i="1"/>
  <c r="C1300" i="1"/>
  <c r="C1299" i="1"/>
  <c r="C1298" i="1"/>
  <c r="C1297" i="1"/>
  <c r="D1297" i="1" s="1"/>
  <c r="C1296" i="1"/>
  <c r="D1296" i="1" s="1"/>
  <c r="H1295" i="1"/>
  <c r="K1295" i="1" s="1"/>
  <c r="C1295" i="1"/>
  <c r="C1294" i="1"/>
  <c r="D1293" i="1"/>
  <c r="C1293" i="1"/>
  <c r="C1292" i="1"/>
  <c r="C1291" i="1"/>
  <c r="C1290" i="1"/>
  <c r="C1289" i="1"/>
  <c r="C1288" i="1"/>
  <c r="C1287" i="1"/>
  <c r="C1286" i="1"/>
  <c r="H1286" i="1" s="1"/>
  <c r="K1286" i="1" s="1"/>
  <c r="C1285" i="1"/>
  <c r="C1284" i="1"/>
  <c r="C1283" i="1"/>
  <c r="C1282" i="1"/>
  <c r="H1282" i="1" s="1"/>
  <c r="K1282" i="1" s="1"/>
  <c r="D1281" i="1"/>
  <c r="C1281" i="1"/>
  <c r="C1280" i="1"/>
  <c r="D1280" i="1" s="1"/>
  <c r="H1279" i="1"/>
  <c r="K1279" i="1" s="1"/>
  <c r="C1279" i="1"/>
  <c r="C1278" i="1"/>
  <c r="C1277" i="1"/>
  <c r="D1277" i="1" s="1"/>
  <c r="C1276" i="1"/>
  <c r="C1275" i="1"/>
  <c r="C1274" i="1"/>
  <c r="C1273" i="1"/>
  <c r="C1272" i="1"/>
  <c r="C1271" i="1"/>
  <c r="C1270" i="1"/>
  <c r="H1270" i="1" s="1"/>
  <c r="K1270" i="1" s="1"/>
  <c r="C1269" i="1"/>
  <c r="C1268" i="1"/>
  <c r="C1267" i="1"/>
  <c r="C1266" i="1"/>
  <c r="H1266" i="1" s="1"/>
  <c r="K1266" i="1" s="1"/>
  <c r="C1265" i="1"/>
  <c r="C1264" i="1"/>
  <c r="C1263" i="1"/>
  <c r="H1263" i="1" s="1"/>
  <c r="L1263" i="1" s="1"/>
  <c r="M1263" i="1" s="1"/>
  <c r="C1262" i="1"/>
  <c r="C1261" i="1"/>
  <c r="D1261" i="1" s="1"/>
  <c r="C1260" i="1"/>
  <c r="D1260" i="1" s="1"/>
  <c r="C1259" i="1"/>
  <c r="C1258" i="1"/>
  <c r="C1257" i="1"/>
  <c r="D1257" i="1" s="1"/>
  <c r="C1256" i="1"/>
  <c r="C1255" i="1"/>
  <c r="C1254" i="1"/>
  <c r="C1253" i="1"/>
  <c r="D1253" i="1" s="1"/>
  <c r="C1252" i="1"/>
  <c r="D1252" i="1" s="1"/>
  <c r="C1251" i="1"/>
  <c r="H1251" i="1" s="1"/>
  <c r="C1250" i="1"/>
  <c r="C1249" i="1"/>
  <c r="C1248" i="1"/>
  <c r="C1247" i="1"/>
  <c r="H1247" i="1" s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H1234" i="1" s="1"/>
  <c r="C1233" i="1"/>
  <c r="C1232" i="1"/>
  <c r="C1231" i="1"/>
  <c r="H1231" i="1" s="1"/>
  <c r="L1231" i="1" s="1"/>
  <c r="M1231" i="1" s="1"/>
  <c r="C1230" i="1"/>
  <c r="C1229" i="1"/>
  <c r="D1229" i="1" s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H1211" i="1"/>
  <c r="C1211" i="1"/>
  <c r="C1210" i="1"/>
  <c r="C1209" i="1"/>
  <c r="D1209" i="1" s="1"/>
  <c r="C1208" i="1"/>
  <c r="D1208" i="1" s="1"/>
  <c r="C1207" i="1"/>
  <c r="D1206" i="1"/>
  <c r="C1206" i="1"/>
  <c r="H1206" i="1" s="1"/>
  <c r="K1206" i="1" s="1"/>
  <c r="C1205" i="1"/>
  <c r="D1205" i="1" s="1"/>
  <c r="C1204" i="1"/>
  <c r="D1204" i="1" s="1"/>
  <c r="C1203" i="1"/>
  <c r="C1202" i="1"/>
  <c r="C1201" i="1"/>
  <c r="C1200" i="1"/>
  <c r="C1199" i="1"/>
  <c r="C1198" i="1"/>
  <c r="C1197" i="1"/>
  <c r="D1197" i="1" s="1"/>
  <c r="C1196" i="1"/>
  <c r="C1195" i="1"/>
  <c r="C1194" i="1"/>
  <c r="H1194" i="1" s="1"/>
  <c r="K1194" i="1" s="1"/>
  <c r="C1193" i="1"/>
  <c r="D1193" i="1" s="1"/>
  <c r="C1192" i="1"/>
  <c r="C1191" i="1"/>
  <c r="C1190" i="1"/>
  <c r="H1190" i="1" s="1"/>
  <c r="H1189" i="1"/>
  <c r="K1189" i="1" s="1"/>
  <c r="C1189" i="1"/>
  <c r="D1189" i="1" s="1"/>
  <c r="C1188" i="1"/>
  <c r="H1187" i="1"/>
  <c r="C1187" i="1"/>
  <c r="C1186" i="1"/>
  <c r="H1186" i="1" s="1"/>
  <c r="C1185" i="1"/>
  <c r="C1184" i="1"/>
  <c r="C1183" i="1"/>
  <c r="C1182" i="1"/>
  <c r="H1182" i="1" s="1"/>
  <c r="C1181" i="1"/>
  <c r="C1180" i="1"/>
  <c r="C1179" i="1"/>
  <c r="C1178" i="1"/>
  <c r="D1177" i="1"/>
  <c r="C1177" i="1"/>
  <c r="C1176" i="1"/>
  <c r="C1175" i="1"/>
  <c r="H1175" i="1" s="1"/>
  <c r="K1175" i="1" s="1"/>
  <c r="C1174" i="1"/>
  <c r="H1174" i="1" s="1"/>
  <c r="C1173" i="1"/>
  <c r="C1172" i="1"/>
  <c r="H1171" i="1"/>
  <c r="K1171" i="1" s="1"/>
  <c r="C1171" i="1"/>
  <c r="C1170" i="1"/>
  <c r="H1170" i="1" s="1"/>
  <c r="C1169" i="1"/>
  <c r="D1168" i="1"/>
  <c r="C1168" i="1"/>
  <c r="C1167" i="1"/>
  <c r="C1166" i="1"/>
  <c r="H1166" i="1" s="1"/>
  <c r="K1166" i="1" s="1"/>
  <c r="C1165" i="1"/>
  <c r="D1165" i="1" s="1"/>
  <c r="C1164" i="1"/>
  <c r="D1164" i="1" s="1"/>
  <c r="C1163" i="1"/>
  <c r="C1162" i="1"/>
  <c r="C1161" i="1"/>
  <c r="C1160" i="1"/>
  <c r="D1160" i="1" s="1"/>
  <c r="C1159" i="1"/>
  <c r="C1158" i="1"/>
  <c r="C1157" i="1"/>
  <c r="D1157" i="1" s="1"/>
  <c r="C1156" i="1"/>
  <c r="D1156" i="1" s="1"/>
  <c r="C1155" i="1"/>
  <c r="C1154" i="1"/>
  <c r="C1153" i="1"/>
  <c r="C1152" i="1"/>
  <c r="C1151" i="1"/>
  <c r="C1150" i="1"/>
  <c r="H1150" i="1" s="1"/>
  <c r="K1150" i="1" s="1"/>
  <c r="D1149" i="1"/>
  <c r="C1149" i="1"/>
  <c r="C1148" i="1"/>
  <c r="D1148" i="1" s="1"/>
  <c r="C1147" i="1"/>
  <c r="C1146" i="1"/>
  <c r="C1145" i="1"/>
  <c r="D1145" i="1" s="1"/>
  <c r="C1144" i="1"/>
  <c r="C1143" i="1"/>
  <c r="D1142" i="1"/>
  <c r="C1142" i="1"/>
  <c r="H1142" i="1" s="1"/>
  <c r="C1141" i="1"/>
  <c r="D1141" i="1" s="1"/>
  <c r="C1140" i="1"/>
  <c r="C1139" i="1"/>
  <c r="H1138" i="1"/>
  <c r="K1138" i="1" s="1"/>
  <c r="C1138" i="1"/>
  <c r="D1138" i="1" s="1"/>
  <c r="C1137" i="1"/>
  <c r="C1136" i="1"/>
  <c r="C1135" i="1"/>
  <c r="C1134" i="1"/>
  <c r="C1133" i="1"/>
  <c r="C1132" i="1"/>
  <c r="C1131" i="1"/>
  <c r="C1130" i="1"/>
  <c r="D1129" i="1"/>
  <c r="C1129" i="1"/>
  <c r="C1128" i="1"/>
  <c r="D1128" i="1" s="1"/>
  <c r="C1127" i="1"/>
  <c r="C1126" i="1"/>
  <c r="C1125" i="1"/>
  <c r="D1125" i="1" s="1"/>
  <c r="C1124" i="1"/>
  <c r="C1123" i="1"/>
  <c r="C1122" i="1"/>
  <c r="H1122" i="1" s="1"/>
  <c r="K1122" i="1" s="1"/>
  <c r="D1121" i="1"/>
  <c r="C1121" i="1"/>
  <c r="C1120" i="1"/>
  <c r="H1119" i="1"/>
  <c r="C1119" i="1"/>
  <c r="C1118" i="1"/>
  <c r="C1117" i="1"/>
  <c r="C1116" i="1"/>
  <c r="C1115" i="1"/>
  <c r="C1114" i="1"/>
  <c r="H1114" i="1" s="1"/>
  <c r="C1113" i="1"/>
  <c r="C1112" i="1"/>
  <c r="C1111" i="1"/>
  <c r="C1110" i="1"/>
  <c r="C1109" i="1"/>
  <c r="C1108" i="1"/>
  <c r="C1107" i="1"/>
  <c r="H1107" i="1" s="1"/>
  <c r="C1106" i="1"/>
  <c r="D1105" i="1"/>
  <c r="C1105" i="1"/>
  <c r="C1104" i="1"/>
  <c r="H1103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H1091" i="1" s="1"/>
  <c r="K1091" i="1" s="1"/>
  <c r="C1090" i="1"/>
  <c r="C1089" i="1"/>
  <c r="C1088" i="1"/>
  <c r="C1087" i="1"/>
  <c r="C1086" i="1"/>
  <c r="H1086" i="1" s="1"/>
  <c r="C1085" i="1"/>
  <c r="C1084" i="1"/>
  <c r="C1083" i="1"/>
  <c r="H1083" i="1" s="1"/>
  <c r="C1082" i="1"/>
  <c r="C1081" i="1"/>
  <c r="D1080" i="1"/>
  <c r="C1080" i="1"/>
  <c r="C1079" i="1"/>
  <c r="D1078" i="1"/>
  <c r="C1078" i="1"/>
  <c r="H1078" i="1" s="1"/>
  <c r="C1077" i="1"/>
  <c r="C1076" i="1"/>
  <c r="C1075" i="1"/>
  <c r="C1074" i="1"/>
  <c r="C1073" i="1"/>
  <c r="C1072" i="1"/>
  <c r="C1071" i="1"/>
  <c r="H1070" i="1"/>
  <c r="K1070" i="1" s="1"/>
  <c r="C1070" i="1"/>
  <c r="D1070" i="1" s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H1056" i="1" s="1"/>
  <c r="K1056" i="1" s="1"/>
  <c r="C1055" i="1"/>
  <c r="C1054" i="1"/>
  <c r="D1053" i="1"/>
  <c r="C1053" i="1"/>
  <c r="C1052" i="1"/>
  <c r="H1052" i="1" s="1"/>
  <c r="C1051" i="1"/>
  <c r="C1050" i="1"/>
  <c r="C1049" i="1"/>
  <c r="D1049" i="1" s="1"/>
  <c r="C1048" i="1"/>
  <c r="C1047" i="1"/>
  <c r="C1046" i="1"/>
  <c r="D1046" i="1" s="1"/>
  <c r="C1045" i="1"/>
  <c r="C1044" i="1"/>
  <c r="C1043" i="1"/>
  <c r="D1042" i="1"/>
  <c r="C1042" i="1"/>
  <c r="C1041" i="1"/>
  <c r="C1040" i="1"/>
  <c r="C1039" i="1"/>
  <c r="H1039" i="1" s="1"/>
  <c r="D1038" i="1"/>
  <c r="C1038" i="1"/>
  <c r="C1037" i="1"/>
  <c r="D1037" i="1" s="1"/>
  <c r="C1036" i="1"/>
  <c r="L1035" i="1"/>
  <c r="M1035" i="1" s="1"/>
  <c r="H1035" i="1"/>
  <c r="K1035" i="1" s="1"/>
  <c r="C1035" i="1"/>
  <c r="C1034" i="1"/>
  <c r="D1034" i="1" s="1"/>
  <c r="C1033" i="1"/>
  <c r="C1032" i="1"/>
  <c r="C1031" i="1"/>
  <c r="C1030" i="1"/>
  <c r="C1029" i="1"/>
  <c r="C1028" i="1"/>
  <c r="C1027" i="1"/>
  <c r="H1027" i="1" s="1"/>
  <c r="K1027" i="1" s="1"/>
  <c r="C1026" i="1"/>
  <c r="D1025" i="1"/>
  <c r="C1025" i="1"/>
  <c r="C1024" i="1"/>
  <c r="C1023" i="1"/>
  <c r="C1022" i="1"/>
  <c r="C1021" i="1"/>
  <c r="C1020" i="1"/>
  <c r="H1020" i="1" s="1"/>
  <c r="K1020" i="1" s="1"/>
  <c r="C1019" i="1"/>
  <c r="C1018" i="1"/>
  <c r="C1017" i="1"/>
  <c r="C1016" i="1"/>
  <c r="H1015" i="1"/>
  <c r="K1015" i="1" s="1"/>
  <c r="C1015" i="1"/>
  <c r="C1014" i="1"/>
  <c r="C1013" i="1"/>
  <c r="C1012" i="1"/>
  <c r="C1011" i="1"/>
  <c r="C1010" i="1"/>
  <c r="C1009" i="1"/>
  <c r="C1008" i="1"/>
  <c r="H1008" i="1" s="1"/>
  <c r="C1007" i="1"/>
  <c r="C1006" i="1"/>
  <c r="C1005" i="1"/>
  <c r="D1005" i="1" s="1"/>
  <c r="H1004" i="1"/>
  <c r="AJ1004" i="1" s="1"/>
  <c r="C1004" i="1"/>
  <c r="C1003" i="1"/>
  <c r="C1002" i="1"/>
  <c r="D1002" i="1" s="1"/>
  <c r="D1001" i="1"/>
  <c r="C1001" i="1"/>
  <c r="C1000" i="1"/>
  <c r="C999" i="1"/>
  <c r="D998" i="1"/>
  <c r="C998" i="1"/>
  <c r="C997" i="1"/>
  <c r="C996" i="1"/>
  <c r="H995" i="1"/>
  <c r="K995" i="1" s="1"/>
  <c r="C995" i="1"/>
  <c r="C994" i="1"/>
  <c r="D994" i="1" s="1"/>
  <c r="C993" i="1"/>
  <c r="C992" i="1"/>
  <c r="C991" i="1"/>
  <c r="H991" i="1" s="1"/>
  <c r="C990" i="1"/>
  <c r="C989" i="1"/>
  <c r="C988" i="1"/>
  <c r="C987" i="1"/>
  <c r="H987" i="1" s="1"/>
  <c r="K987" i="1" s="1"/>
  <c r="C986" i="1"/>
  <c r="C985" i="1"/>
  <c r="C984" i="1"/>
  <c r="C983" i="1"/>
  <c r="H983" i="1" s="1"/>
  <c r="K983" i="1" s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H967" i="1"/>
  <c r="K967" i="1" s="1"/>
  <c r="D967" i="1"/>
  <c r="C967" i="1"/>
  <c r="C966" i="1"/>
  <c r="C965" i="1"/>
  <c r="H964" i="1"/>
  <c r="K964" i="1" s="1"/>
  <c r="C964" i="1"/>
  <c r="C963" i="1"/>
  <c r="C962" i="1"/>
  <c r="C961" i="1"/>
  <c r="C960" i="1"/>
  <c r="D959" i="1"/>
  <c r="C959" i="1"/>
  <c r="H959" i="1" s="1"/>
  <c r="K959" i="1" s="1"/>
  <c r="C958" i="1"/>
  <c r="C957" i="1"/>
  <c r="C956" i="1"/>
  <c r="C955" i="1"/>
  <c r="H955" i="1" s="1"/>
  <c r="K955" i="1" s="1"/>
  <c r="C954" i="1"/>
  <c r="C953" i="1"/>
  <c r="C952" i="1"/>
  <c r="C951" i="1"/>
  <c r="C950" i="1"/>
  <c r="C949" i="1"/>
  <c r="C948" i="1"/>
  <c r="H947" i="1"/>
  <c r="K947" i="1" s="1"/>
  <c r="C947" i="1"/>
  <c r="D947" i="1" s="1"/>
  <c r="C946" i="1"/>
  <c r="C945" i="1"/>
  <c r="C944" i="1"/>
  <c r="C943" i="1"/>
  <c r="H943" i="1" s="1"/>
  <c r="K943" i="1" s="1"/>
  <c r="C942" i="1"/>
  <c r="C941" i="1"/>
  <c r="C940" i="1"/>
  <c r="H939" i="1"/>
  <c r="K939" i="1" s="1"/>
  <c r="D939" i="1"/>
  <c r="C939" i="1"/>
  <c r="C938" i="1"/>
  <c r="C937" i="1"/>
  <c r="C936" i="1"/>
  <c r="C935" i="1"/>
  <c r="H935" i="1" s="1"/>
  <c r="K935" i="1" s="1"/>
  <c r="C934" i="1"/>
  <c r="C933" i="1"/>
  <c r="C932" i="1"/>
  <c r="C931" i="1"/>
  <c r="C930" i="1"/>
  <c r="C929" i="1"/>
  <c r="C928" i="1"/>
  <c r="H928" i="1" s="1"/>
  <c r="C927" i="1"/>
  <c r="C926" i="1"/>
  <c r="C925" i="1"/>
  <c r="C924" i="1"/>
  <c r="H924" i="1" s="1"/>
  <c r="C923" i="1"/>
  <c r="C922" i="1"/>
  <c r="C921" i="1"/>
  <c r="C920" i="1"/>
  <c r="C919" i="1"/>
  <c r="C918" i="1"/>
  <c r="C917" i="1"/>
  <c r="C916" i="1"/>
  <c r="C915" i="1"/>
  <c r="C914" i="1"/>
  <c r="C913" i="1"/>
  <c r="C912" i="1"/>
  <c r="H911" i="1"/>
  <c r="K911" i="1" s="1"/>
  <c r="C911" i="1"/>
  <c r="C910" i="1"/>
  <c r="D910" i="1" s="1"/>
  <c r="C909" i="1"/>
  <c r="D909" i="1" s="1"/>
  <c r="C908" i="1"/>
  <c r="C907" i="1"/>
  <c r="H907" i="1" s="1"/>
  <c r="K907" i="1" s="1"/>
  <c r="C906" i="1"/>
  <c r="C905" i="1"/>
  <c r="C904" i="1"/>
  <c r="C903" i="1"/>
  <c r="C902" i="1"/>
  <c r="C901" i="1"/>
  <c r="C900" i="1"/>
  <c r="C899" i="1"/>
  <c r="H899" i="1" s="1"/>
  <c r="K899" i="1" s="1"/>
  <c r="C898" i="1"/>
  <c r="C897" i="1"/>
  <c r="D897" i="1" s="1"/>
  <c r="C896" i="1"/>
  <c r="C895" i="1"/>
  <c r="C894" i="1"/>
  <c r="C893" i="1"/>
  <c r="C892" i="1"/>
  <c r="H892" i="1" s="1"/>
  <c r="K892" i="1" s="1"/>
  <c r="C891" i="1"/>
  <c r="H891" i="1" s="1"/>
  <c r="K891" i="1" s="1"/>
  <c r="C890" i="1"/>
  <c r="C889" i="1"/>
  <c r="C888" i="1"/>
  <c r="C887" i="1"/>
  <c r="H887" i="1" s="1"/>
  <c r="K887" i="1" s="1"/>
  <c r="C886" i="1"/>
  <c r="C885" i="1"/>
  <c r="C884" i="1"/>
  <c r="C883" i="1"/>
  <c r="C882" i="1"/>
  <c r="D882" i="1" s="1"/>
  <c r="C881" i="1"/>
  <c r="C880" i="1"/>
  <c r="C879" i="1"/>
  <c r="D879" i="1" s="1"/>
  <c r="C878" i="1"/>
  <c r="C877" i="1"/>
  <c r="C876" i="1"/>
  <c r="C875" i="1"/>
  <c r="D874" i="1"/>
  <c r="C874" i="1"/>
  <c r="C873" i="1"/>
  <c r="D873" i="1" s="1"/>
  <c r="C872" i="1"/>
  <c r="C871" i="1"/>
  <c r="C870" i="1"/>
  <c r="C869" i="1"/>
  <c r="C868" i="1"/>
  <c r="C867" i="1"/>
  <c r="H867" i="1" s="1"/>
  <c r="K867" i="1" s="1"/>
  <c r="C866" i="1"/>
  <c r="D866" i="1" s="1"/>
  <c r="C865" i="1"/>
  <c r="C864" i="1"/>
  <c r="C863" i="1"/>
  <c r="C862" i="1"/>
  <c r="C861" i="1"/>
  <c r="C860" i="1"/>
  <c r="H859" i="1"/>
  <c r="K859" i="1" s="1"/>
  <c r="C859" i="1"/>
  <c r="C858" i="1"/>
  <c r="C857" i="1"/>
  <c r="C856" i="1"/>
  <c r="C855" i="1"/>
  <c r="C854" i="1"/>
  <c r="C853" i="1"/>
  <c r="C852" i="1"/>
  <c r="C851" i="1"/>
  <c r="D851" i="1" s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D833" i="1"/>
  <c r="C833" i="1"/>
  <c r="C832" i="1"/>
  <c r="H831" i="1"/>
  <c r="C831" i="1"/>
  <c r="C830" i="1"/>
  <c r="C829" i="1"/>
  <c r="D829" i="1" s="1"/>
  <c r="C828" i="1"/>
  <c r="C827" i="1"/>
  <c r="H827" i="1" s="1"/>
  <c r="D826" i="1"/>
  <c r="C826" i="1"/>
  <c r="C825" i="1"/>
  <c r="C824" i="1"/>
  <c r="C823" i="1"/>
  <c r="C822" i="1"/>
  <c r="C821" i="1"/>
  <c r="C820" i="1"/>
  <c r="C819" i="1"/>
  <c r="C818" i="1"/>
  <c r="C817" i="1"/>
  <c r="C816" i="1"/>
  <c r="D815" i="1"/>
  <c r="C815" i="1"/>
  <c r="C814" i="1"/>
  <c r="C813" i="1"/>
  <c r="C812" i="1"/>
  <c r="C811" i="1"/>
  <c r="H811" i="1" s="1"/>
  <c r="K811" i="1" s="1"/>
  <c r="C810" i="1"/>
  <c r="C809" i="1"/>
  <c r="C808" i="1"/>
  <c r="C807" i="1"/>
  <c r="D807" i="1" s="1"/>
  <c r="C806" i="1"/>
  <c r="C805" i="1"/>
  <c r="C804" i="1"/>
  <c r="C803" i="1"/>
  <c r="C802" i="1"/>
  <c r="D802" i="1" s="1"/>
  <c r="C801" i="1"/>
  <c r="C800" i="1"/>
  <c r="C799" i="1"/>
  <c r="C798" i="1"/>
  <c r="D798" i="1" s="1"/>
  <c r="C797" i="1"/>
  <c r="H796" i="1"/>
  <c r="L796" i="1" s="1"/>
  <c r="M796" i="1" s="1"/>
  <c r="C796" i="1"/>
  <c r="C795" i="1"/>
  <c r="D795" i="1" s="1"/>
  <c r="C794" i="1"/>
  <c r="D794" i="1" s="1"/>
  <c r="C793" i="1"/>
  <c r="D793" i="1" s="1"/>
  <c r="C792" i="1"/>
  <c r="C791" i="1"/>
  <c r="C790" i="1"/>
  <c r="D790" i="1" s="1"/>
  <c r="C789" i="1"/>
  <c r="C788" i="1"/>
  <c r="C787" i="1"/>
  <c r="D787" i="1" s="1"/>
  <c r="C786" i="1"/>
  <c r="C785" i="1"/>
  <c r="C784" i="1"/>
  <c r="H783" i="1"/>
  <c r="C783" i="1"/>
  <c r="D782" i="1"/>
  <c r="C782" i="1"/>
  <c r="C781" i="1"/>
  <c r="C780" i="1"/>
  <c r="H779" i="1"/>
  <c r="C779" i="1"/>
  <c r="C778" i="1"/>
  <c r="C777" i="1"/>
  <c r="D777" i="1" s="1"/>
  <c r="C776" i="1"/>
  <c r="C775" i="1"/>
  <c r="C774" i="1"/>
  <c r="D774" i="1" s="1"/>
  <c r="C773" i="1"/>
  <c r="C772" i="1"/>
  <c r="C771" i="1"/>
  <c r="H771" i="1" s="1"/>
  <c r="K771" i="1" s="1"/>
  <c r="C770" i="1"/>
  <c r="D770" i="1" s="1"/>
  <c r="C769" i="1"/>
  <c r="H768" i="1"/>
  <c r="C768" i="1"/>
  <c r="C767" i="1"/>
  <c r="C766" i="1"/>
  <c r="D765" i="1"/>
  <c r="C765" i="1"/>
  <c r="C764" i="1"/>
  <c r="C763" i="1"/>
  <c r="D763" i="1" s="1"/>
  <c r="C762" i="1"/>
  <c r="D762" i="1" s="1"/>
  <c r="D761" i="1"/>
  <c r="C761" i="1"/>
  <c r="C760" i="1"/>
  <c r="C759" i="1"/>
  <c r="D758" i="1"/>
  <c r="C758" i="1"/>
  <c r="C757" i="1"/>
  <c r="C756" i="1"/>
  <c r="H755" i="1"/>
  <c r="K755" i="1" s="1"/>
  <c r="C755" i="1"/>
  <c r="D754" i="1"/>
  <c r="C754" i="1"/>
  <c r="C753" i="1"/>
  <c r="D753" i="1" s="1"/>
  <c r="C752" i="1"/>
  <c r="D751" i="1"/>
  <c r="C751" i="1"/>
  <c r="H751" i="1" s="1"/>
  <c r="C750" i="1"/>
  <c r="C749" i="1"/>
  <c r="C748" i="1"/>
  <c r="C747" i="1"/>
  <c r="H747" i="1" s="1"/>
  <c r="K747" i="1" s="1"/>
  <c r="C746" i="1"/>
  <c r="C745" i="1"/>
  <c r="C744" i="1"/>
  <c r="D743" i="1"/>
  <c r="C743" i="1"/>
  <c r="H743" i="1" s="1"/>
  <c r="K743" i="1" s="1"/>
  <c r="C742" i="1"/>
  <c r="C741" i="1"/>
  <c r="C740" i="1"/>
  <c r="C739" i="1"/>
  <c r="C738" i="1"/>
  <c r="C737" i="1"/>
  <c r="H736" i="1"/>
  <c r="K736" i="1" s="1"/>
  <c r="C736" i="1"/>
  <c r="C735" i="1"/>
  <c r="C734" i="1"/>
  <c r="D734" i="1" s="1"/>
  <c r="D733" i="1"/>
  <c r="C733" i="1"/>
  <c r="H732" i="1"/>
  <c r="L732" i="1" s="1"/>
  <c r="M732" i="1" s="1"/>
  <c r="C732" i="1"/>
  <c r="C731" i="1"/>
  <c r="C730" i="1"/>
  <c r="D730" i="1" s="1"/>
  <c r="D729" i="1"/>
  <c r="C729" i="1"/>
  <c r="C728" i="1"/>
  <c r="C727" i="1"/>
  <c r="D726" i="1"/>
  <c r="C726" i="1"/>
  <c r="C725" i="1"/>
  <c r="C724" i="1"/>
  <c r="H723" i="1"/>
  <c r="K723" i="1" s="1"/>
  <c r="C723" i="1"/>
  <c r="D722" i="1"/>
  <c r="C722" i="1"/>
  <c r="C721" i="1"/>
  <c r="C720" i="1"/>
  <c r="H719" i="1"/>
  <c r="K719" i="1" s="1"/>
  <c r="C719" i="1"/>
  <c r="D718" i="1"/>
  <c r="C718" i="1"/>
  <c r="C717" i="1"/>
  <c r="D717" i="1" s="1"/>
  <c r="C716" i="1"/>
  <c r="D715" i="1"/>
  <c r="C715" i="1"/>
  <c r="H715" i="1" s="1"/>
  <c r="C714" i="1"/>
  <c r="C713" i="1"/>
  <c r="D713" i="1" s="1"/>
  <c r="C712" i="1"/>
  <c r="C711" i="1"/>
  <c r="C710" i="1"/>
  <c r="D710" i="1" s="1"/>
  <c r="C709" i="1"/>
  <c r="C708" i="1"/>
  <c r="H707" i="1"/>
  <c r="K707" i="1" s="1"/>
  <c r="D707" i="1"/>
  <c r="C707" i="1"/>
  <c r="D706" i="1"/>
  <c r="C706" i="1"/>
  <c r="C705" i="1"/>
  <c r="C704" i="1"/>
  <c r="H704" i="1" s="1"/>
  <c r="C703" i="1"/>
  <c r="C702" i="1"/>
  <c r="C701" i="1"/>
  <c r="C700" i="1"/>
  <c r="C699" i="1"/>
  <c r="C698" i="1"/>
  <c r="C697" i="1"/>
  <c r="C696" i="1"/>
  <c r="C695" i="1"/>
  <c r="H695" i="1" s="1"/>
  <c r="K695" i="1" s="1"/>
  <c r="C694" i="1"/>
  <c r="C693" i="1"/>
  <c r="C692" i="1"/>
  <c r="C691" i="1"/>
  <c r="C690" i="1"/>
  <c r="C689" i="1"/>
  <c r="C688" i="1"/>
  <c r="H688" i="1" s="1"/>
  <c r="C687" i="1"/>
  <c r="C686" i="1"/>
  <c r="D685" i="1"/>
  <c r="C685" i="1"/>
  <c r="C684" i="1"/>
  <c r="H684" i="1" s="1"/>
  <c r="C683" i="1"/>
  <c r="C682" i="1"/>
  <c r="C681" i="1"/>
  <c r="D681" i="1" s="1"/>
  <c r="C680" i="1"/>
  <c r="C679" i="1"/>
  <c r="C678" i="1"/>
  <c r="D678" i="1" s="1"/>
  <c r="C677" i="1"/>
  <c r="C676" i="1"/>
  <c r="D675" i="1"/>
  <c r="C675" i="1"/>
  <c r="H675" i="1" s="1"/>
  <c r="K675" i="1" s="1"/>
  <c r="D674" i="1"/>
  <c r="C674" i="1"/>
  <c r="C673" i="1"/>
  <c r="C672" i="1"/>
  <c r="C671" i="1"/>
  <c r="C670" i="1"/>
  <c r="C669" i="1"/>
  <c r="C668" i="1"/>
  <c r="H667" i="1"/>
  <c r="K667" i="1" s="1"/>
  <c r="C667" i="1"/>
  <c r="C666" i="1"/>
  <c r="C665" i="1"/>
  <c r="H664" i="1"/>
  <c r="X664" i="1" s="1"/>
  <c r="Y664" i="1" s="1"/>
  <c r="C664" i="1"/>
  <c r="C663" i="1"/>
  <c r="D663" i="1" s="1"/>
  <c r="C662" i="1"/>
  <c r="C661" i="1"/>
  <c r="D661" i="1" s="1"/>
  <c r="C660" i="1"/>
  <c r="C659" i="1"/>
  <c r="C658" i="1"/>
  <c r="D658" i="1" s="1"/>
  <c r="C657" i="1"/>
  <c r="H656" i="1"/>
  <c r="K656" i="1" s="1"/>
  <c r="C656" i="1"/>
  <c r="C655" i="1"/>
  <c r="C654" i="1"/>
  <c r="D653" i="1"/>
  <c r="C653" i="1"/>
  <c r="C652" i="1"/>
  <c r="D651" i="1"/>
  <c r="C651" i="1"/>
  <c r="H651" i="1" s="1"/>
  <c r="D650" i="1"/>
  <c r="C650" i="1"/>
  <c r="C649" i="1"/>
  <c r="C648" i="1"/>
  <c r="H647" i="1"/>
  <c r="K647" i="1" s="1"/>
  <c r="C647" i="1"/>
  <c r="D647" i="1" s="1"/>
  <c r="C646" i="1"/>
  <c r="D646" i="1" s="1"/>
  <c r="C645" i="1"/>
  <c r="D645" i="1" s="1"/>
  <c r="C644" i="1"/>
  <c r="C643" i="1"/>
  <c r="C642" i="1"/>
  <c r="C641" i="1"/>
  <c r="H640" i="1"/>
  <c r="AJ640" i="1" s="1"/>
  <c r="C640" i="1"/>
  <c r="D639" i="1"/>
  <c r="C639" i="1"/>
  <c r="H639" i="1" s="1"/>
  <c r="C638" i="1"/>
  <c r="C637" i="1"/>
  <c r="C636" i="1"/>
  <c r="C635" i="1"/>
  <c r="D634" i="1"/>
  <c r="C634" i="1"/>
  <c r="C633" i="1"/>
  <c r="C632" i="1"/>
  <c r="H632" i="1" s="1"/>
  <c r="K632" i="1" s="1"/>
  <c r="C631" i="1"/>
  <c r="C630" i="1"/>
  <c r="C629" i="1"/>
  <c r="H629" i="1" s="1"/>
  <c r="C628" i="1"/>
  <c r="D627" i="1"/>
  <c r="C627" i="1"/>
  <c r="H627" i="1" s="1"/>
  <c r="C626" i="1"/>
  <c r="C625" i="1"/>
  <c r="C624" i="1"/>
  <c r="C623" i="1"/>
  <c r="H623" i="1" s="1"/>
  <c r="K623" i="1" s="1"/>
  <c r="C622" i="1"/>
  <c r="C621" i="1"/>
  <c r="C620" i="1"/>
  <c r="C619" i="1"/>
  <c r="C618" i="1"/>
  <c r="C617" i="1"/>
  <c r="C616" i="1"/>
  <c r="C615" i="1"/>
  <c r="C614" i="1"/>
  <c r="C613" i="1"/>
  <c r="C612" i="1"/>
  <c r="D611" i="1"/>
  <c r="C611" i="1"/>
  <c r="H611" i="1" s="1"/>
  <c r="K611" i="1" s="1"/>
  <c r="C610" i="1"/>
  <c r="D610" i="1" s="1"/>
  <c r="C609" i="1"/>
  <c r="C608" i="1"/>
  <c r="C607" i="1"/>
  <c r="C606" i="1"/>
  <c r="C605" i="1"/>
  <c r="H605" i="1" s="1"/>
  <c r="C604" i="1"/>
  <c r="C603" i="1"/>
  <c r="D603" i="1" s="1"/>
  <c r="C602" i="1"/>
  <c r="C601" i="1"/>
  <c r="C600" i="1"/>
  <c r="D599" i="1"/>
  <c r="C599" i="1"/>
  <c r="H599" i="1" s="1"/>
  <c r="K599" i="1" s="1"/>
  <c r="C598" i="1"/>
  <c r="C597" i="1"/>
  <c r="D597" i="1" s="1"/>
  <c r="C596" i="1"/>
  <c r="C595" i="1"/>
  <c r="C594" i="1"/>
  <c r="D594" i="1" s="1"/>
  <c r="C593" i="1"/>
  <c r="D593" i="1" s="1"/>
  <c r="C592" i="1"/>
  <c r="C591" i="1"/>
  <c r="C590" i="1"/>
  <c r="C589" i="1"/>
  <c r="C588" i="1"/>
  <c r="C587" i="1"/>
  <c r="D587" i="1" s="1"/>
  <c r="C586" i="1"/>
  <c r="C585" i="1"/>
  <c r="C584" i="1"/>
  <c r="C583" i="1"/>
  <c r="D582" i="1"/>
  <c r="C582" i="1"/>
  <c r="C581" i="1"/>
  <c r="D581" i="1" s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H565" i="1"/>
  <c r="K565" i="1" s="1"/>
  <c r="C565" i="1"/>
  <c r="C564" i="1"/>
  <c r="C563" i="1"/>
  <c r="L562" i="1"/>
  <c r="M562" i="1" s="1"/>
  <c r="C562" i="1"/>
  <c r="H562" i="1" s="1"/>
  <c r="C561" i="1"/>
  <c r="D561" i="1" s="1"/>
  <c r="C560" i="1"/>
  <c r="C559" i="1"/>
  <c r="D559" i="1" s="1"/>
  <c r="C558" i="1"/>
  <c r="C557" i="1"/>
  <c r="C556" i="1"/>
  <c r="D556" i="1" s="1"/>
  <c r="C555" i="1"/>
  <c r="C554" i="1"/>
  <c r="H553" i="1"/>
  <c r="K553" i="1" s="1"/>
  <c r="D553" i="1"/>
  <c r="C553" i="1"/>
  <c r="C552" i="1"/>
  <c r="C551" i="1"/>
  <c r="C550" i="1"/>
  <c r="D549" i="1"/>
  <c r="C549" i="1"/>
  <c r="H549" i="1" s="1"/>
  <c r="K549" i="1" s="1"/>
  <c r="D548" i="1"/>
  <c r="C548" i="1"/>
  <c r="C547" i="1"/>
  <c r="C546" i="1"/>
  <c r="C545" i="1"/>
  <c r="C544" i="1"/>
  <c r="C543" i="1"/>
  <c r="C542" i="1"/>
  <c r="H541" i="1"/>
  <c r="K541" i="1" s="1"/>
  <c r="C541" i="1"/>
  <c r="D541" i="1" s="1"/>
  <c r="C540" i="1"/>
  <c r="C539" i="1"/>
  <c r="C538" i="1"/>
  <c r="C537" i="1"/>
  <c r="C536" i="1"/>
  <c r="C535" i="1"/>
  <c r="C534" i="1"/>
  <c r="H534" i="1" s="1"/>
  <c r="C533" i="1"/>
  <c r="C532" i="1"/>
  <c r="C531" i="1"/>
  <c r="C530" i="1"/>
  <c r="C529" i="1"/>
  <c r="H529" i="1" s="1"/>
  <c r="K529" i="1" s="1"/>
  <c r="D528" i="1"/>
  <c r="C528" i="1"/>
  <c r="C527" i="1"/>
  <c r="C526" i="1"/>
  <c r="C525" i="1"/>
  <c r="C524" i="1"/>
  <c r="C523" i="1"/>
  <c r="C522" i="1"/>
  <c r="C521" i="1"/>
  <c r="C520" i="1"/>
  <c r="D520" i="1" s="1"/>
  <c r="C519" i="1"/>
  <c r="H518" i="1"/>
  <c r="C518" i="1"/>
  <c r="C517" i="1"/>
  <c r="D516" i="1"/>
  <c r="C516" i="1"/>
  <c r="C515" i="1"/>
  <c r="C514" i="1"/>
  <c r="D513" i="1"/>
  <c r="C513" i="1"/>
  <c r="H513" i="1" s="1"/>
  <c r="C512" i="1"/>
  <c r="C511" i="1"/>
  <c r="C510" i="1"/>
  <c r="H509" i="1"/>
  <c r="K509" i="1" s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D496" i="1" s="1"/>
  <c r="C495" i="1"/>
  <c r="C494" i="1"/>
  <c r="C493" i="1"/>
  <c r="D492" i="1"/>
  <c r="C492" i="1"/>
  <c r="C491" i="1"/>
  <c r="C490" i="1"/>
  <c r="H489" i="1"/>
  <c r="K489" i="1" s="1"/>
  <c r="C489" i="1"/>
  <c r="C488" i="1"/>
  <c r="C487" i="1"/>
  <c r="C486" i="1"/>
  <c r="C485" i="1"/>
  <c r="H485" i="1" s="1"/>
  <c r="C484" i="1"/>
  <c r="C483" i="1"/>
  <c r="C482" i="1"/>
  <c r="C481" i="1"/>
  <c r="C480" i="1"/>
  <c r="C479" i="1"/>
  <c r="C478" i="1"/>
  <c r="C477" i="1"/>
  <c r="D477" i="1" s="1"/>
  <c r="C476" i="1"/>
  <c r="C475" i="1"/>
  <c r="C474" i="1"/>
  <c r="C473" i="1"/>
  <c r="C472" i="1"/>
  <c r="C471" i="1"/>
  <c r="C470" i="1"/>
  <c r="C469" i="1"/>
  <c r="C468" i="1"/>
  <c r="C467" i="1"/>
  <c r="C466" i="1"/>
  <c r="C465" i="1"/>
  <c r="H465" i="1" s="1"/>
  <c r="K465" i="1" s="1"/>
  <c r="C464" i="1"/>
  <c r="D464" i="1" s="1"/>
  <c r="C463" i="1"/>
  <c r="C462" i="1"/>
  <c r="C461" i="1"/>
  <c r="D461" i="1" s="1"/>
  <c r="C460" i="1"/>
  <c r="C459" i="1"/>
  <c r="C458" i="1"/>
  <c r="C457" i="1"/>
  <c r="H457" i="1" s="1"/>
  <c r="K457" i="1" s="1"/>
  <c r="C456" i="1"/>
  <c r="C455" i="1"/>
  <c r="C454" i="1"/>
  <c r="H454" i="1" s="1"/>
  <c r="C453" i="1"/>
  <c r="C452" i="1"/>
  <c r="C451" i="1"/>
  <c r="D451" i="1" s="1"/>
  <c r="C450" i="1"/>
  <c r="C449" i="1"/>
  <c r="H449" i="1" s="1"/>
  <c r="C448" i="1"/>
  <c r="C447" i="1"/>
  <c r="C446" i="1"/>
  <c r="C445" i="1"/>
  <c r="C444" i="1"/>
  <c r="C443" i="1"/>
  <c r="C442" i="1"/>
  <c r="C441" i="1"/>
  <c r="C440" i="1"/>
  <c r="D440" i="1" s="1"/>
  <c r="C439" i="1"/>
  <c r="C438" i="1"/>
  <c r="C437" i="1"/>
  <c r="C436" i="1"/>
  <c r="C435" i="1"/>
  <c r="C434" i="1"/>
  <c r="C433" i="1"/>
  <c r="D433" i="1" s="1"/>
  <c r="C432" i="1"/>
  <c r="C431" i="1"/>
  <c r="C430" i="1"/>
  <c r="C429" i="1"/>
  <c r="C428" i="1"/>
  <c r="D428" i="1" s="1"/>
  <c r="C427" i="1"/>
  <c r="C426" i="1"/>
  <c r="C425" i="1"/>
  <c r="H425" i="1" s="1"/>
  <c r="K425" i="1" s="1"/>
  <c r="C424" i="1"/>
  <c r="C423" i="1"/>
  <c r="C422" i="1"/>
  <c r="C421" i="1"/>
  <c r="H421" i="1" s="1"/>
  <c r="K421" i="1" s="1"/>
  <c r="C420" i="1"/>
  <c r="C419" i="1"/>
  <c r="C418" i="1"/>
  <c r="H418" i="1" s="1"/>
  <c r="K418" i="1" s="1"/>
  <c r="C417" i="1"/>
  <c r="C416" i="1"/>
  <c r="C415" i="1"/>
  <c r="C414" i="1"/>
  <c r="H413" i="1"/>
  <c r="C413" i="1"/>
  <c r="C412" i="1"/>
  <c r="C411" i="1"/>
  <c r="C410" i="1"/>
  <c r="C409" i="1"/>
  <c r="H409" i="1" s="1"/>
  <c r="C408" i="1"/>
  <c r="C407" i="1"/>
  <c r="H406" i="1"/>
  <c r="C406" i="1"/>
  <c r="C405" i="1"/>
  <c r="C404" i="1"/>
  <c r="C403" i="1"/>
  <c r="C402" i="1"/>
  <c r="C401" i="1"/>
  <c r="H401" i="1" s="1"/>
  <c r="K401" i="1" s="1"/>
  <c r="C400" i="1"/>
  <c r="C399" i="1"/>
  <c r="C398" i="1"/>
  <c r="C397" i="1"/>
  <c r="C396" i="1"/>
  <c r="C395" i="1"/>
  <c r="C394" i="1"/>
  <c r="C393" i="1"/>
  <c r="H393" i="1" s="1"/>
  <c r="C392" i="1"/>
  <c r="C391" i="1"/>
  <c r="C390" i="1"/>
  <c r="C389" i="1"/>
  <c r="C388" i="1"/>
  <c r="C387" i="1"/>
  <c r="C386" i="1"/>
  <c r="H385" i="1"/>
  <c r="K385" i="1" s="1"/>
  <c r="C385" i="1"/>
  <c r="C384" i="1"/>
  <c r="D384" i="1" s="1"/>
  <c r="C383" i="1"/>
  <c r="C382" i="1"/>
  <c r="C381" i="1"/>
  <c r="H381" i="1" s="1"/>
  <c r="K381" i="1" s="1"/>
  <c r="C380" i="1"/>
  <c r="C379" i="1"/>
  <c r="C378" i="1"/>
  <c r="C377" i="1"/>
  <c r="D377" i="1" s="1"/>
  <c r="C376" i="1"/>
  <c r="C375" i="1"/>
  <c r="C374" i="1"/>
  <c r="C373" i="1"/>
  <c r="H373" i="1" s="1"/>
  <c r="C372" i="1"/>
  <c r="C371" i="1"/>
  <c r="C370" i="1"/>
  <c r="H370" i="1" s="1"/>
  <c r="K370" i="1" s="1"/>
  <c r="C369" i="1"/>
  <c r="D369" i="1" s="1"/>
  <c r="C368" i="1"/>
  <c r="C367" i="1"/>
  <c r="C366" i="1"/>
  <c r="C365" i="1"/>
  <c r="H365" i="1" s="1"/>
  <c r="K365" i="1" s="1"/>
  <c r="C364" i="1"/>
  <c r="C363" i="1"/>
  <c r="C362" i="1"/>
  <c r="C361" i="1"/>
  <c r="H361" i="1" s="1"/>
  <c r="K361" i="1" s="1"/>
  <c r="C360" i="1"/>
  <c r="C359" i="1"/>
  <c r="C358" i="1"/>
  <c r="C357" i="1"/>
  <c r="C356" i="1"/>
  <c r="C355" i="1"/>
  <c r="C354" i="1"/>
  <c r="H354" i="1" s="1"/>
  <c r="K354" i="1" s="1"/>
  <c r="C353" i="1"/>
  <c r="C352" i="1"/>
  <c r="C351" i="1"/>
  <c r="C350" i="1"/>
  <c r="C349" i="1"/>
  <c r="H349" i="1" s="1"/>
  <c r="K349" i="1" s="1"/>
  <c r="C348" i="1"/>
  <c r="C347" i="1"/>
  <c r="C346" i="1"/>
  <c r="C345" i="1"/>
  <c r="C344" i="1"/>
  <c r="C343" i="1"/>
  <c r="C342" i="1"/>
  <c r="C341" i="1"/>
  <c r="C340" i="1"/>
  <c r="C339" i="1"/>
  <c r="H338" i="1"/>
  <c r="K338" i="1" s="1"/>
  <c r="C338" i="1"/>
  <c r="C337" i="1"/>
  <c r="C336" i="1"/>
  <c r="C335" i="1"/>
  <c r="C334" i="1"/>
  <c r="C333" i="1"/>
  <c r="C332" i="1"/>
  <c r="C331" i="1"/>
  <c r="C330" i="1"/>
  <c r="C329" i="1"/>
  <c r="C328" i="1"/>
  <c r="D328" i="1" s="1"/>
  <c r="C327" i="1"/>
  <c r="C326" i="1"/>
  <c r="C325" i="1"/>
  <c r="C324" i="1"/>
  <c r="C323" i="1"/>
  <c r="C322" i="1"/>
  <c r="C321" i="1"/>
  <c r="C320" i="1"/>
  <c r="C319" i="1"/>
  <c r="D319" i="1" s="1"/>
  <c r="C318" i="1"/>
  <c r="C317" i="1"/>
  <c r="H317" i="1" s="1"/>
  <c r="K317" i="1" s="1"/>
  <c r="C316" i="1"/>
  <c r="C315" i="1"/>
  <c r="C314" i="1"/>
  <c r="C313" i="1"/>
  <c r="C312" i="1"/>
  <c r="C311" i="1"/>
  <c r="C310" i="1"/>
  <c r="C309" i="1"/>
  <c r="C308" i="1"/>
  <c r="C307" i="1"/>
  <c r="C306" i="1"/>
  <c r="H306" i="1" s="1"/>
  <c r="K306" i="1" s="1"/>
  <c r="C305" i="1"/>
  <c r="D305" i="1" s="1"/>
  <c r="C304" i="1"/>
  <c r="D304" i="1" s="1"/>
  <c r="C303" i="1"/>
  <c r="C302" i="1"/>
  <c r="C301" i="1"/>
  <c r="H301" i="1" s="1"/>
  <c r="C300" i="1"/>
  <c r="C299" i="1"/>
  <c r="C298" i="1"/>
  <c r="C297" i="1"/>
  <c r="H297" i="1" s="1"/>
  <c r="C296" i="1"/>
  <c r="C295" i="1"/>
  <c r="C294" i="1"/>
  <c r="H294" i="1" s="1"/>
  <c r="C293" i="1"/>
  <c r="C292" i="1"/>
  <c r="D292" i="1" s="1"/>
  <c r="C291" i="1"/>
  <c r="C290" i="1"/>
  <c r="C289" i="1"/>
  <c r="C288" i="1"/>
  <c r="C287" i="1"/>
  <c r="C286" i="1"/>
  <c r="C285" i="1"/>
  <c r="D285" i="1" s="1"/>
  <c r="C284" i="1"/>
  <c r="C283" i="1"/>
  <c r="C282" i="1"/>
  <c r="C281" i="1"/>
  <c r="C280" i="1"/>
  <c r="C279" i="1"/>
  <c r="C278" i="1"/>
  <c r="C277" i="1"/>
  <c r="C276" i="1"/>
  <c r="C275" i="1"/>
  <c r="D275" i="1" s="1"/>
  <c r="C274" i="1"/>
  <c r="C273" i="1"/>
  <c r="D273" i="1" s="1"/>
  <c r="C272" i="1"/>
  <c r="D317" i="1" l="1"/>
  <c r="H285" i="1"/>
  <c r="K285" i="1" s="1"/>
  <c r="AU191" i="1"/>
  <c r="AU193" i="1"/>
  <c r="D915" i="1"/>
  <c r="H915" i="1"/>
  <c r="K915" i="1" s="1"/>
  <c r="K1039" i="1"/>
  <c r="L1039" i="1"/>
  <c r="M1039" i="1" s="1"/>
  <c r="K1086" i="1"/>
  <c r="L1086" i="1"/>
  <c r="M1086" i="1" s="1"/>
  <c r="D1094" i="1"/>
  <c r="H1094" i="1"/>
  <c r="K1094" i="1" s="1"/>
  <c r="K1211" i="1"/>
  <c r="L1211" i="1"/>
  <c r="M1211" i="1" s="1"/>
  <c r="D421" i="1"/>
  <c r="H807" i="1"/>
  <c r="D1043" i="1"/>
  <c r="H1043" i="1"/>
  <c r="K1043" i="1" s="1"/>
  <c r="H1066" i="1"/>
  <c r="D1066" i="1"/>
  <c r="D1760" i="1"/>
  <c r="H1760" i="1"/>
  <c r="K1760" i="1" s="1"/>
  <c r="D1626" i="1"/>
  <c r="H1626" i="1"/>
  <c r="K1626" i="1" s="1"/>
  <c r="D1658" i="1"/>
  <c r="H1658" i="1"/>
  <c r="K1658" i="1" s="1"/>
  <c r="D1720" i="1"/>
  <c r="H1720" i="1"/>
  <c r="K1720" i="1" s="1"/>
  <c r="L1876" i="1"/>
  <c r="M1876" i="1" s="1"/>
  <c r="H477" i="1"/>
  <c r="H581" i="1"/>
  <c r="X581" i="1" s="1"/>
  <c r="Y581" i="1" s="1"/>
  <c r="H645" i="1"/>
  <c r="K645" i="1" s="1"/>
  <c r="K783" i="1"/>
  <c r="L783" i="1"/>
  <c r="M783" i="1" s="1"/>
  <c r="D1218" i="1"/>
  <c r="H1218" i="1"/>
  <c r="K1218" i="1" s="1"/>
  <c r="D1347" i="1"/>
  <c r="H1347" i="1"/>
  <c r="K1347" i="1" s="1"/>
  <c r="K1369" i="1"/>
  <c r="X1369" i="1"/>
  <c r="Y1369" i="1" s="1"/>
  <c r="D1480" i="1"/>
  <c r="H1480" i="1"/>
  <c r="K1480" i="1" s="1"/>
  <c r="K1630" i="1"/>
  <c r="J1630" i="1"/>
  <c r="D827" i="1"/>
  <c r="D1360" i="1"/>
  <c r="D1372" i="1"/>
  <c r="D811" i="1"/>
  <c r="D1972" i="1"/>
  <c r="X393" i="1"/>
  <c r="Y393" i="1" s="1"/>
  <c r="K393" i="1"/>
  <c r="K449" i="1"/>
  <c r="AJ449" i="1"/>
  <c r="L449" i="1"/>
  <c r="M449" i="1" s="1"/>
  <c r="K1083" i="1"/>
  <c r="L1083" i="1"/>
  <c r="M1083" i="1" s="1"/>
  <c r="X409" i="1"/>
  <c r="Y409" i="1" s="1"/>
  <c r="K409" i="1"/>
  <c r="I688" i="1"/>
  <c r="P688" i="1" s="1"/>
  <c r="K688" i="1"/>
  <c r="K924" i="1"/>
  <c r="L924" i="1"/>
  <c r="M924" i="1" s="1"/>
  <c r="I928" i="1"/>
  <c r="P928" i="1" s="1"/>
  <c r="K928" i="1"/>
  <c r="X1078" i="1"/>
  <c r="Y1078" i="1" s="1"/>
  <c r="K1078" i="1"/>
  <c r="X1142" i="1"/>
  <c r="Y1142" i="1" s="1"/>
  <c r="K1142" i="1"/>
  <c r="L1174" i="1"/>
  <c r="M1174" i="1" s="1"/>
  <c r="K1174" i="1"/>
  <c r="AJ1174" i="1"/>
  <c r="I1343" i="1"/>
  <c r="AE1343" i="1" s="1"/>
  <c r="K1343" i="1"/>
  <c r="X1492" i="1"/>
  <c r="Y1492" i="1" s="1"/>
  <c r="K1492" i="1"/>
  <c r="K1501" i="1"/>
  <c r="I1501" i="1"/>
  <c r="K1516" i="1"/>
  <c r="L1516" i="1"/>
  <c r="M1516" i="1" s="1"/>
  <c r="X1552" i="1"/>
  <c r="Y1552" i="1" s="1"/>
  <c r="K1552" i="1"/>
  <c r="AK1632" i="1"/>
  <c r="K1632" i="1"/>
  <c r="X297" i="1"/>
  <c r="Y297" i="1" s="1"/>
  <c r="K297" i="1"/>
  <c r="L1170" i="1"/>
  <c r="M1170" i="1" s="1"/>
  <c r="K1170" i="1"/>
  <c r="AJ1170" i="1"/>
  <c r="I1008" i="1"/>
  <c r="K1008" i="1"/>
  <c r="K1066" i="1"/>
  <c r="L1066" i="1"/>
  <c r="M1066" i="1" s="1"/>
  <c r="AJ1234" i="1"/>
  <c r="K1234" i="1"/>
  <c r="L1234" i="1"/>
  <c r="M1234" i="1" s="1"/>
  <c r="AK1585" i="1"/>
  <c r="K1585" i="1"/>
  <c r="I1585" i="1"/>
  <c r="AE1585" i="1" s="1"/>
  <c r="X1729" i="1"/>
  <c r="Y1729" i="1" s="1"/>
  <c r="K1729" i="1"/>
  <c r="I684" i="1"/>
  <c r="K684" i="1"/>
  <c r="L684" i="1"/>
  <c r="M684" i="1" s="1"/>
  <c r="L1690" i="1"/>
  <c r="M1690" i="1" s="1"/>
  <c r="K1690" i="1"/>
  <c r="K373" i="1"/>
  <c r="AJ373" i="1"/>
  <c r="K485" i="1"/>
  <c r="AJ485" i="1"/>
  <c r="K513" i="1"/>
  <c r="AJ513" i="1"/>
  <c r="X605" i="1"/>
  <c r="Y605" i="1" s="1"/>
  <c r="K605" i="1"/>
  <c r="I605" i="1"/>
  <c r="AJ627" i="1"/>
  <c r="K627" i="1"/>
  <c r="L639" i="1"/>
  <c r="M639" i="1" s="1"/>
  <c r="K639" i="1"/>
  <c r="AJ715" i="1"/>
  <c r="K715" i="1"/>
  <c r="L715" i="1"/>
  <c r="M715" i="1" s="1"/>
  <c r="AJ751" i="1"/>
  <c r="K751" i="1"/>
  <c r="L751" i="1"/>
  <c r="M751" i="1" s="1"/>
  <c r="K827" i="1"/>
  <c r="AJ827" i="1"/>
  <c r="L827" i="1"/>
  <c r="M827" i="1" s="1"/>
  <c r="K991" i="1"/>
  <c r="L991" i="1"/>
  <c r="M991" i="1" s="1"/>
  <c r="K1052" i="1"/>
  <c r="AJ1052" i="1"/>
  <c r="K1182" i="1"/>
  <c r="L1182" i="1"/>
  <c r="M1182" i="1" s="1"/>
  <c r="L1186" i="1"/>
  <c r="M1186" i="1" s="1"/>
  <c r="K1186" i="1"/>
  <c r="AJ1186" i="1"/>
  <c r="AJ1247" i="1"/>
  <c r="K1247" i="1"/>
  <c r="L1247" i="1"/>
  <c r="M1247" i="1" s="1"/>
  <c r="X1428" i="1"/>
  <c r="Y1428" i="1" s="1"/>
  <c r="K1428" i="1"/>
  <c r="X1837" i="1"/>
  <c r="Y1837" i="1" s="1"/>
  <c r="K1837" i="1"/>
  <c r="E283" i="1"/>
  <c r="F283" i="1"/>
  <c r="E311" i="1"/>
  <c r="F311" i="1"/>
  <c r="H322" i="1"/>
  <c r="F322" i="1"/>
  <c r="E322" i="1"/>
  <c r="AN329" i="1"/>
  <c r="E329" i="1"/>
  <c r="G329" i="1"/>
  <c r="A329" i="1" s="1"/>
  <c r="F329" i="1"/>
  <c r="D335" i="1"/>
  <c r="AN335" i="1"/>
  <c r="G335" i="1"/>
  <c r="A335" i="1" s="1"/>
  <c r="E335" i="1"/>
  <c r="F335" i="1"/>
  <c r="D277" i="1"/>
  <c r="E277" i="1"/>
  <c r="F277" i="1"/>
  <c r="E280" i="1"/>
  <c r="F280" i="1"/>
  <c r="E284" i="1"/>
  <c r="F284" i="1"/>
  <c r="D289" i="1"/>
  <c r="E289" i="1"/>
  <c r="F289" i="1"/>
  <c r="E293" i="1"/>
  <c r="F293" i="1"/>
  <c r="E295" i="1"/>
  <c r="F295" i="1"/>
  <c r="E299" i="1"/>
  <c r="F299" i="1"/>
  <c r="E302" i="1"/>
  <c r="F302" i="1"/>
  <c r="D307" i="1"/>
  <c r="E307" i="1"/>
  <c r="F307" i="1"/>
  <c r="E312" i="1"/>
  <c r="F312" i="1"/>
  <c r="AN326" i="1"/>
  <c r="G326" i="1"/>
  <c r="A326" i="1" s="1"/>
  <c r="E326" i="1"/>
  <c r="F326" i="1"/>
  <c r="AN521" i="1"/>
  <c r="E521" i="1"/>
  <c r="G521" i="1"/>
  <c r="A521" i="1" s="1"/>
  <c r="F521" i="1"/>
  <c r="AN523" i="1"/>
  <c r="G523" i="1"/>
  <c r="A523" i="1" s="1"/>
  <c r="E523" i="1"/>
  <c r="F523" i="1"/>
  <c r="AN533" i="1"/>
  <c r="E533" i="1"/>
  <c r="G533" i="1"/>
  <c r="A533" i="1" s="1"/>
  <c r="F533" i="1"/>
  <c r="AN536" i="1"/>
  <c r="G536" i="1"/>
  <c r="A536" i="1" s="1"/>
  <c r="E536" i="1"/>
  <c r="F536" i="1"/>
  <c r="AN540" i="1"/>
  <c r="G540" i="1"/>
  <c r="A540" i="1" s="1"/>
  <c r="E540" i="1"/>
  <c r="F540" i="1"/>
  <c r="AN542" i="1"/>
  <c r="G542" i="1"/>
  <c r="A542" i="1" s="1"/>
  <c r="E542" i="1"/>
  <c r="F542" i="1"/>
  <c r="H546" i="1"/>
  <c r="AN546" i="1"/>
  <c r="G546" i="1"/>
  <c r="A546" i="1" s="1"/>
  <c r="F546" i="1"/>
  <c r="E546" i="1"/>
  <c r="L549" i="1"/>
  <c r="M549" i="1" s="1"/>
  <c r="AN554" i="1"/>
  <c r="G554" i="1"/>
  <c r="A554" i="1" s="1"/>
  <c r="E554" i="1"/>
  <c r="F554" i="1"/>
  <c r="D557" i="1"/>
  <c r="AN557" i="1"/>
  <c r="G557" i="1"/>
  <c r="A557" i="1" s="1"/>
  <c r="E557" i="1"/>
  <c r="F557" i="1"/>
  <c r="D563" i="1"/>
  <c r="AN563" i="1"/>
  <c r="G563" i="1"/>
  <c r="A563" i="1" s="1"/>
  <c r="E563" i="1"/>
  <c r="F563" i="1"/>
  <c r="AN566" i="1"/>
  <c r="G566" i="1"/>
  <c r="A566" i="1" s="1"/>
  <c r="E566" i="1"/>
  <c r="F566" i="1"/>
  <c r="H569" i="1"/>
  <c r="K569" i="1" s="1"/>
  <c r="AN569" i="1"/>
  <c r="E569" i="1"/>
  <c r="G569" i="1"/>
  <c r="A569" i="1" s="1"/>
  <c r="F569" i="1"/>
  <c r="AN573" i="1"/>
  <c r="G573" i="1"/>
  <c r="A573" i="1" s="1"/>
  <c r="E573" i="1"/>
  <c r="F573" i="1"/>
  <c r="AN577" i="1"/>
  <c r="E577" i="1"/>
  <c r="G577" i="1"/>
  <c r="A577" i="1" s="1"/>
  <c r="F577" i="1"/>
  <c r="AN580" i="1"/>
  <c r="G580" i="1"/>
  <c r="A580" i="1" s="1"/>
  <c r="E580" i="1"/>
  <c r="F580" i="1"/>
  <c r="AN584" i="1"/>
  <c r="G584" i="1"/>
  <c r="A584" i="1" s="1"/>
  <c r="E584" i="1"/>
  <c r="F584" i="1"/>
  <c r="AN590" i="1"/>
  <c r="G590" i="1"/>
  <c r="A590" i="1" s="1"/>
  <c r="E590" i="1"/>
  <c r="F590" i="1"/>
  <c r="AN595" i="1"/>
  <c r="G595" i="1"/>
  <c r="A595" i="1" s="1"/>
  <c r="E595" i="1"/>
  <c r="F595" i="1"/>
  <c r="AN598" i="1"/>
  <c r="G598" i="1"/>
  <c r="A598" i="1" s="1"/>
  <c r="E598" i="1"/>
  <c r="F598" i="1"/>
  <c r="D600" i="1"/>
  <c r="AN600" i="1"/>
  <c r="G600" i="1"/>
  <c r="A600" i="1" s="1"/>
  <c r="E600" i="1"/>
  <c r="F600" i="1"/>
  <c r="D605" i="1"/>
  <c r="AN607" i="1"/>
  <c r="G607" i="1"/>
  <c r="A607" i="1" s="1"/>
  <c r="E607" i="1"/>
  <c r="F607" i="1"/>
  <c r="AN615" i="1"/>
  <c r="G615" i="1"/>
  <c r="A615" i="1" s="1"/>
  <c r="E615" i="1"/>
  <c r="F615" i="1"/>
  <c r="H619" i="1"/>
  <c r="K619" i="1" s="1"/>
  <c r="AN619" i="1"/>
  <c r="G619" i="1"/>
  <c r="A619" i="1" s="1"/>
  <c r="E619" i="1"/>
  <c r="F619" i="1"/>
  <c r="AN623" i="1"/>
  <c r="G623" i="1"/>
  <c r="A623" i="1" s="1"/>
  <c r="E623" i="1"/>
  <c r="F623" i="1"/>
  <c r="D625" i="1"/>
  <c r="AN625" i="1"/>
  <c r="E625" i="1"/>
  <c r="F625" i="1"/>
  <c r="G625" i="1"/>
  <c r="A625" i="1" s="1"/>
  <c r="AN630" i="1"/>
  <c r="G630" i="1"/>
  <c r="A630" i="1" s="1"/>
  <c r="E630" i="1"/>
  <c r="F630" i="1"/>
  <c r="AN633" i="1"/>
  <c r="E633" i="1"/>
  <c r="G633" i="1"/>
  <c r="A633" i="1" s="1"/>
  <c r="F633" i="1"/>
  <c r="AN638" i="1"/>
  <c r="G638" i="1"/>
  <c r="A638" i="1" s="1"/>
  <c r="E638" i="1"/>
  <c r="F638" i="1"/>
  <c r="AN641" i="1"/>
  <c r="E641" i="1"/>
  <c r="G641" i="1"/>
  <c r="A641" i="1" s="1"/>
  <c r="F641" i="1"/>
  <c r="AN644" i="1"/>
  <c r="G644" i="1"/>
  <c r="A644" i="1" s="1"/>
  <c r="E644" i="1"/>
  <c r="F644" i="1"/>
  <c r="I645" i="1"/>
  <c r="D648" i="1"/>
  <c r="AN648" i="1"/>
  <c r="G648" i="1"/>
  <c r="A648" i="1" s="1"/>
  <c r="E648" i="1"/>
  <c r="F648" i="1"/>
  <c r="AN652" i="1"/>
  <c r="G652" i="1"/>
  <c r="A652" i="1" s="1"/>
  <c r="E652" i="1"/>
  <c r="F652" i="1"/>
  <c r="H655" i="1"/>
  <c r="AN655" i="1"/>
  <c r="G655" i="1"/>
  <c r="A655" i="1" s="1"/>
  <c r="E655" i="1"/>
  <c r="F655" i="1"/>
  <c r="AN657" i="1"/>
  <c r="E657" i="1"/>
  <c r="F657" i="1"/>
  <c r="G657" i="1"/>
  <c r="A657" i="1" s="1"/>
  <c r="I664" i="1"/>
  <c r="AN667" i="1"/>
  <c r="G667" i="1"/>
  <c r="A667" i="1" s="1"/>
  <c r="E667" i="1"/>
  <c r="F667" i="1"/>
  <c r="AN669" i="1"/>
  <c r="G669" i="1"/>
  <c r="A669" i="1" s="1"/>
  <c r="E669" i="1"/>
  <c r="F669" i="1"/>
  <c r="AN672" i="1"/>
  <c r="G672" i="1"/>
  <c r="A672" i="1" s="1"/>
  <c r="E672" i="1"/>
  <c r="F672" i="1"/>
  <c r="AN676" i="1"/>
  <c r="G676" i="1"/>
  <c r="A676" i="1" s="1"/>
  <c r="E676" i="1"/>
  <c r="F676" i="1"/>
  <c r="AN679" i="1"/>
  <c r="G679" i="1"/>
  <c r="A679" i="1" s="1"/>
  <c r="E679" i="1"/>
  <c r="F679" i="1"/>
  <c r="H682" i="1"/>
  <c r="K682" i="1" s="1"/>
  <c r="AN682" i="1"/>
  <c r="G682" i="1"/>
  <c r="A682" i="1" s="1"/>
  <c r="F682" i="1"/>
  <c r="E682" i="1"/>
  <c r="H686" i="1"/>
  <c r="K686" i="1" s="1"/>
  <c r="AN686" i="1"/>
  <c r="G686" i="1"/>
  <c r="A686" i="1" s="1"/>
  <c r="F686" i="1"/>
  <c r="E686" i="1"/>
  <c r="AN692" i="1"/>
  <c r="G692" i="1"/>
  <c r="A692" i="1" s="1"/>
  <c r="E692" i="1"/>
  <c r="F692" i="1"/>
  <c r="AN695" i="1"/>
  <c r="G695" i="1"/>
  <c r="A695" i="1" s="1"/>
  <c r="E695" i="1"/>
  <c r="F695" i="1"/>
  <c r="D697" i="1"/>
  <c r="AN697" i="1"/>
  <c r="E697" i="1"/>
  <c r="G697" i="1"/>
  <c r="A697" i="1" s="1"/>
  <c r="F697" i="1"/>
  <c r="AN700" i="1"/>
  <c r="G700" i="1"/>
  <c r="A700" i="1" s="1"/>
  <c r="E700" i="1"/>
  <c r="F700" i="1"/>
  <c r="AN702" i="1"/>
  <c r="G702" i="1"/>
  <c r="A702" i="1" s="1"/>
  <c r="F702" i="1"/>
  <c r="E702" i="1"/>
  <c r="AN705" i="1"/>
  <c r="E705" i="1"/>
  <c r="G705" i="1"/>
  <c r="A705" i="1" s="1"/>
  <c r="F705" i="1"/>
  <c r="H708" i="1"/>
  <c r="K708" i="1" s="1"/>
  <c r="AN708" i="1"/>
  <c r="G708" i="1"/>
  <c r="A708" i="1" s="1"/>
  <c r="E708" i="1"/>
  <c r="F708" i="1"/>
  <c r="AN711" i="1"/>
  <c r="G711" i="1"/>
  <c r="A711" i="1" s="1"/>
  <c r="E711" i="1"/>
  <c r="F711" i="1"/>
  <c r="H714" i="1"/>
  <c r="K714" i="1" s="1"/>
  <c r="AN714" i="1"/>
  <c r="G714" i="1"/>
  <c r="A714" i="1" s="1"/>
  <c r="F714" i="1"/>
  <c r="E714" i="1"/>
  <c r="AN719" i="1"/>
  <c r="G719" i="1"/>
  <c r="A719" i="1" s="1"/>
  <c r="E719" i="1"/>
  <c r="F719" i="1"/>
  <c r="AN721" i="1"/>
  <c r="E721" i="1"/>
  <c r="F721" i="1"/>
  <c r="G721" i="1"/>
  <c r="A721" i="1" s="1"/>
  <c r="AN723" i="1"/>
  <c r="G723" i="1"/>
  <c r="A723" i="1" s="1"/>
  <c r="E723" i="1"/>
  <c r="F723" i="1"/>
  <c r="AN725" i="1"/>
  <c r="E725" i="1"/>
  <c r="G725" i="1"/>
  <c r="A725" i="1" s="1"/>
  <c r="F725" i="1"/>
  <c r="AN728" i="1"/>
  <c r="G728" i="1"/>
  <c r="A728" i="1" s="1"/>
  <c r="E728" i="1"/>
  <c r="F728" i="1"/>
  <c r="AN737" i="1"/>
  <c r="E737" i="1"/>
  <c r="F737" i="1"/>
  <c r="G737" i="1"/>
  <c r="A737" i="1" s="1"/>
  <c r="AN741" i="1"/>
  <c r="E741" i="1"/>
  <c r="G741" i="1"/>
  <c r="A741" i="1" s="1"/>
  <c r="F741" i="1"/>
  <c r="AN747" i="1"/>
  <c r="G747" i="1"/>
  <c r="A747" i="1" s="1"/>
  <c r="E747" i="1"/>
  <c r="F747" i="1"/>
  <c r="D749" i="1"/>
  <c r="AN749" i="1"/>
  <c r="G749" i="1"/>
  <c r="A749" i="1" s="1"/>
  <c r="E749" i="1"/>
  <c r="F749" i="1"/>
  <c r="AN755" i="1"/>
  <c r="G755" i="1"/>
  <c r="A755" i="1" s="1"/>
  <c r="E755" i="1"/>
  <c r="F755" i="1"/>
  <c r="AN757" i="1"/>
  <c r="E757" i="1"/>
  <c r="G757" i="1"/>
  <c r="A757" i="1" s="1"/>
  <c r="F757" i="1"/>
  <c r="AN760" i="1"/>
  <c r="G760" i="1"/>
  <c r="A760" i="1" s="1"/>
  <c r="E760" i="1"/>
  <c r="F760" i="1"/>
  <c r="AN764" i="1"/>
  <c r="G764" i="1"/>
  <c r="A764" i="1" s="1"/>
  <c r="E764" i="1"/>
  <c r="F764" i="1"/>
  <c r="AN766" i="1"/>
  <c r="G766" i="1"/>
  <c r="A766" i="1" s="1"/>
  <c r="F766" i="1"/>
  <c r="E766" i="1"/>
  <c r="D769" i="1"/>
  <c r="AN769" i="1"/>
  <c r="E769" i="1"/>
  <c r="G769" i="1"/>
  <c r="A769" i="1" s="1"/>
  <c r="F769" i="1"/>
  <c r="AN771" i="1"/>
  <c r="G771" i="1"/>
  <c r="A771" i="1" s="1"/>
  <c r="E771" i="1"/>
  <c r="F771" i="1"/>
  <c r="AN773" i="1"/>
  <c r="E773" i="1"/>
  <c r="G773" i="1"/>
  <c r="A773" i="1" s="1"/>
  <c r="F773" i="1"/>
  <c r="AN776" i="1"/>
  <c r="G776" i="1"/>
  <c r="A776" i="1" s="1"/>
  <c r="E776" i="1"/>
  <c r="F776" i="1"/>
  <c r="AN779" i="1"/>
  <c r="G779" i="1"/>
  <c r="A779" i="1" s="1"/>
  <c r="E779" i="1"/>
  <c r="F779" i="1"/>
  <c r="D781" i="1"/>
  <c r="AN781" i="1"/>
  <c r="G781" i="1"/>
  <c r="A781" i="1" s="1"/>
  <c r="E781" i="1"/>
  <c r="F781" i="1"/>
  <c r="AN783" i="1"/>
  <c r="G783" i="1"/>
  <c r="A783" i="1" s="1"/>
  <c r="E783" i="1"/>
  <c r="F783" i="1"/>
  <c r="H784" i="1"/>
  <c r="K784" i="1" s="1"/>
  <c r="AN784" i="1"/>
  <c r="G784" i="1"/>
  <c r="A784" i="1" s="1"/>
  <c r="E784" i="1"/>
  <c r="F784" i="1"/>
  <c r="D799" i="1"/>
  <c r="AN799" i="1"/>
  <c r="G799" i="1"/>
  <c r="A799" i="1" s="1"/>
  <c r="E799" i="1"/>
  <c r="F799" i="1"/>
  <c r="AN806" i="1"/>
  <c r="G806" i="1"/>
  <c r="A806" i="1" s="1"/>
  <c r="F806" i="1"/>
  <c r="E806" i="1"/>
  <c r="AN808" i="1"/>
  <c r="G808" i="1"/>
  <c r="A808" i="1" s="1"/>
  <c r="E808" i="1"/>
  <c r="F808" i="1"/>
  <c r="AN813" i="1"/>
  <c r="G813" i="1"/>
  <c r="A813" i="1" s="1"/>
  <c r="E813" i="1"/>
  <c r="F813" i="1"/>
  <c r="AN818" i="1"/>
  <c r="G818" i="1"/>
  <c r="A818" i="1" s="1"/>
  <c r="F818" i="1"/>
  <c r="E818" i="1"/>
  <c r="AN821" i="1"/>
  <c r="E821" i="1"/>
  <c r="G821" i="1"/>
  <c r="A821" i="1" s="1"/>
  <c r="F821" i="1"/>
  <c r="D825" i="1"/>
  <c r="AN825" i="1"/>
  <c r="E825" i="1"/>
  <c r="G825" i="1"/>
  <c r="A825" i="1" s="1"/>
  <c r="F825" i="1"/>
  <c r="H828" i="1"/>
  <c r="K828" i="1" s="1"/>
  <c r="AN828" i="1"/>
  <c r="G828" i="1"/>
  <c r="A828" i="1" s="1"/>
  <c r="E828" i="1"/>
  <c r="F828" i="1"/>
  <c r="AN831" i="1"/>
  <c r="G831" i="1"/>
  <c r="A831" i="1" s="1"/>
  <c r="E831" i="1"/>
  <c r="F831" i="1"/>
  <c r="D835" i="1"/>
  <c r="AN835" i="1"/>
  <c r="G835" i="1"/>
  <c r="A835" i="1" s="1"/>
  <c r="E835" i="1"/>
  <c r="F835" i="1"/>
  <c r="AN837" i="1"/>
  <c r="E837" i="1"/>
  <c r="G837" i="1"/>
  <c r="A837" i="1" s="1"/>
  <c r="F837" i="1"/>
  <c r="AN840" i="1"/>
  <c r="G840" i="1"/>
  <c r="A840" i="1" s="1"/>
  <c r="E840" i="1"/>
  <c r="F840" i="1"/>
  <c r="AN844" i="1"/>
  <c r="G844" i="1"/>
  <c r="A844" i="1" s="1"/>
  <c r="E844" i="1"/>
  <c r="F844" i="1"/>
  <c r="AN846" i="1"/>
  <c r="G846" i="1"/>
  <c r="A846" i="1" s="1"/>
  <c r="F846" i="1"/>
  <c r="E846" i="1"/>
  <c r="H850" i="1"/>
  <c r="AN850" i="1"/>
  <c r="G850" i="1"/>
  <c r="A850" i="1" s="1"/>
  <c r="F850" i="1"/>
  <c r="E850" i="1"/>
  <c r="AN853" i="1"/>
  <c r="E853" i="1"/>
  <c r="G853" i="1"/>
  <c r="A853" i="1" s="1"/>
  <c r="F853" i="1"/>
  <c r="AN856" i="1"/>
  <c r="G856" i="1"/>
  <c r="A856" i="1" s="1"/>
  <c r="E856" i="1"/>
  <c r="F856" i="1"/>
  <c r="AN859" i="1"/>
  <c r="G859" i="1"/>
  <c r="A859" i="1" s="1"/>
  <c r="E859" i="1"/>
  <c r="F859" i="1"/>
  <c r="AN863" i="1"/>
  <c r="G863" i="1"/>
  <c r="A863" i="1" s="1"/>
  <c r="E863" i="1"/>
  <c r="F863" i="1"/>
  <c r="H871" i="1"/>
  <c r="K871" i="1" s="1"/>
  <c r="AN871" i="1"/>
  <c r="G871" i="1"/>
  <c r="A871" i="1" s="1"/>
  <c r="E871" i="1"/>
  <c r="F871" i="1"/>
  <c r="H876" i="1"/>
  <c r="AN876" i="1"/>
  <c r="G876" i="1"/>
  <c r="A876" i="1" s="1"/>
  <c r="E876" i="1"/>
  <c r="F876" i="1"/>
  <c r="AN878" i="1"/>
  <c r="G878" i="1"/>
  <c r="A878" i="1" s="1"/>
  <c r="F878" i="1"/>
  <c r="E878" i="1"/>
  <c r="AN880" i="1"/>
  <c r="G880" i="1"/>
  <c r="A880" i="1" s="1"/>
  <c r="E880" i="1"/>
  <c r="F880" i="1"/>
  <c r="H886" i="1"/>
  <c r="K886" i="1" s="1"/>
  <c r="AN886" i="1"/>
  <c r="G886" i="1"/>
  <c r="A886" i="1" s="1"/>
  <c r="F886" i="1"/>
  <c r="E886" i="1"/>
  <c r="AN890" i="1"/>
  <c r="G890" i="1"/>
  <c r="A890" i="1" s="1"/>
  <c r="F890" i="1"/>
  <c r="E890" i="1"/>
  <c r="AN896" i="1"/>
  <c r="G896" i="1"/>
  <c r="A896" i="1" s="1"/>
  <c r="E896" i="1"/>
  <c r="F896" i="1"/>
  <c r="AN903" i="1"/>
  <c r="G903" i="1"/>
  <c r="A903" i="1" s="1"/>
  <c r="E903" i="1"/>
  <c r="F903" i="1"/>
  <c r="H906" i="1"/>
  <c r="K906" i="1" s="1"/>
  <c r="AN906" i="1"/>
  <c r="G906" i="1"/>
  <c r="A906" i="1" s="1"/>
  <c r="F906" i="1"/>
  <c r="E906" i="1"/>
  <c r="AN911" i="1"/>
  <c r="G911" i="1"/>
  <c r="A911" i="1" s="1"/>
  <c r="E911" i="1"/>
  <c r="F911" i="1"/>
  <c r="H912" i="1"/>
  <c r="K912" i="1" s="1"/>
  <c r="AN912" i="1"/>
  <c r="G912" i="1"/>
  <c r="A912" i="1" s="1"/>
  <c r="E912" i="1"/>
  <c r="F912" i="1"/>
  <c r="AN916" i="1"/>
  <c r="G916" i="1"/>
  <c r="A916" i="1" s="1"/>
  <c r="E916" i="1"/>
  <c r="F916" i="1"/>
  <c r="AN919" i="1"/>
  <c r="G919" i="1"/>
  <c r="A919" i="1" s="1"/>
  <c r="E919" i="1"/>
  <c r="F919" i="1"/>
  <c r="H922" i="1"/>
  <c r="K922" i="1" s="1"/>
  <c r="AN922" i="1"/>
  <c r="G922" i="1"/>
  <c r="A922" i="1" s="1"/>
  <c r="F922" i="1"/>
  <c r="E922" i="1"/>
  <c r="H926" i="1"/>
  <c r="AN926" i="1"/>
  <c r="G926" i="1"/>
  <c r="A926" i="1" s="1"/>
  <c r="F926" i="1"/>
  <c r="E926" i="1"/>
  <c r="H932" i="1"/>
  <c r="K932" i="1" s="1"/>
  <c r="AN932" i="1"/>
  <c r="G932" i="1"/>
  <c r="A932" i="1" s="1"/>
  <c r="E932" i="1"/>
  <c r="F932" i="1"/>
  <c r="D935" i="1"/>
  <c r="AN938" i="1"/>
  <c r="G938" i="1"/>
  <c r="A938" i="1" s="1"/>
  <c r="F938" i="1"/>
  <c r="E938" i="1"/>
  <c r="H940" i="1"/>
  <c r="AN940" i="1"/>
  <c r="G940" i="1"/>
  <c r="A940" i="1" s="1"/>
  <c r="E940" i="1"/>
  <c r="F940" i="1"/>
  <c r="AN943" i="1"/>
  <c r="G943" i="1"/>
  <c r="A943" i="1" s="1"/>
  <c r="E943" i="1"/>
  <c r="F943" i="1"/>
  <c r="AN945" i="1"/>
  <c r="E945" i="1"/>
  <c r="G945" i="1"/>
  <c r="A945" i="1" s="1"/>
  <c r="F945" i="1"/>
  <c r="H948" i="1"/>
  <c r="AN948" i="1"/>
  <c r="G948" i="1"/>
  <c r="A948" i="1" s="1"/>
  <c r="E948" i="1"/>
  <c r="F948" i="1"/>
  <c r="AN951" i="1"/>
  <c r="G951" i="1"/>
  <c r="A951" i="1" s="1"/>
  <c r="E951" i="1"/>
  <c r="F951" i="1"/>
  <c r="H954" i="1"/>
  <c r="K954" i="1" s="1"/>
  <c r="AN954" i="1"/>
  <c r="G954" i="1"/>
  <c r="A954" i="1" s="1"/>
  <c r="F954" i="1"/>
  <c r="E954" i="1"/>
  <c r="AN957" i="1"/>
  <c r="G957" i="1"/>
  <c r="A957" i="1" s="1"/>
  <c r="E957" i="1"/>
  <c r="F957" i="1"/>
  <c r="L959" i="1"/>
  <c r="M959" i="1" s="1"/>
  <c r="AN963" i="1"/>
  <c r="G963" i="1"/>
  <c r="A963" i="1" s="1"/>
  <c r="E963" i="1"/>
  <c r="F963" i="1"/>
  <c r="AN966" i="1"/>
  <c r="G966" i="1"/>
  <c r="A966" i="1" s="1"/>
  <c r="F966" i="1"/>
  <c r="E966" i="1"/>
  <c r="AN968" i="1"/>
  <c r="G968" i="1"/>
  <c r="A968" i="1" s="1"/>
  <c r="E968" i="1"/>
  <c r="F968" i="1"/>
  <c r="AN972" i="1"/>
  <c r="G972" i="1"/>
  <c r="A972" i="1" s="1"/>
  <c r="E972" i="1"/>
  <c r="F972" i="1"/>
  <c r="AN974" i="1"/>
  <c r="G974" i="1"/>
  <c r="A974" i="1" s="1"/>
  <c r="F974" i="1"/>
  <c r="E974" i="1"/>
  <c r="AN977" i="1"/>
  <c r="E977" i="1"/>
  <c r="F977" i="1"/>
  <c r="G977" i="1"/>
  <c r="A977" i="1" s="1"/>
  <c r="AN981" i="1"/>
  <c r="E981" i="1"/>
  <c r="G981" i="1"/>
  <c r="A981" i="1" s="1"/>
  <c r="F981" i="1"/>
  <c r="AN987" i="1"/>
  <c r="G987" i="1"/>
  <c r="A987" i="1" s="1"/>
  <c r="E987" i="1"/>
  <c r="F987" i="1"/>
  <c r="D991" i="1"/>
  <c r="AN993" i="1"/>
  <c r="E993" i="1"/>
  <c r="F993" i="1"/>
  <c r="G993" i="1"/>
  <c r="A993" i="1" s="1"/>
  <c r="AN995" i="1"/>
  <c r="G995" i="1"/>
  <c r="A995" i="1" s="1"/>
  <c r="E995" i="1"/>
  <c r="F995" i="1"/>
  <c r="AN997" i="1"/>
  <c r="E997" i="1"/>
  <c r="G997" i="1"/>
  <c r="A997" i="1" s="1"/>
  <c r="F997" i="1"/>
  <c r="AN1000" i="1"/>
  <c r="G1000" i="1"/>
  <c r="A1000" i="1" s="1"/>
  <c r="E1000" i="1"/>
  <c r="F1000" i="1"/>
  <c r="L1004" i="1"/>
  <c r="M1004" i="1" s="1"/>
  <c r="H1006" i="1"/>
  <c r="K1006" i="1" s="1"/>
  <c r="AN1006" i="1"/>
  <c r="E1006" i="1"/>
  <c r="G1006" i="1"/>
  <c r="A1006" i="1" s="1"/>
  <c r="F1006" i="1"/>
  <c r="AN1012" i="1"/>
  <c r="G1012" i="1"/>
  <c r="A1012" i="1" s="1"/>
  <c r="E1012" i="1"/>
  <c r="F1012" i="1"/>
  <c r="AN1015" i="1"/>
  <c r="E1015" i="1"/>
  <c r="G1015" i="1"/>
  <c r="A1015" i="1" s="1"/>
  <c r="F1015" i="1"/>
  <c r="D1017" i="1"/>
  <c r="AN1017" i="1"/>
  <c r="E1017" i="1"/>
  <c r="G1017" i="1"/>
  <c r="A1017" i="1" s="1"/>
  <c r="F1017" i="1"/>
  <c r="AN1024" i="1"/>
  <c r="G1024" i="1"/>
  <c r="A1024" i="1" s="1"/>
  <c r="E1024" i="1"/>
  <c r="F1024" i="1"/>
  <c r="H1026" i="1"/>
  <c r="AN1026" i="1"/>
  <c r="E1026" i="1"/>
  <c r="G1026" i="1"/>
  <c r="A1026" i="1" s="1"/>
  <c r="F1026" i="1"/>
  <c r="D1027" i="1"/>
  <c r="H1030" i="1"/>
  <c r="K1030" i="1" s="1"/>
  <c r="AN1030" i="1"/>
  <c r="E1030" i="1"/>
  <c r="G1030" i="1"/>
  <c r="A1030" i="1" s="1"/>
  <c r="F1030" i="1"/>
  <c r="AN1033" i="1"/>
  <c r="E1033" i="1"/>
  <c r="G1033" i="1"/>
  <c r="A1033" i="1" s="1"/>
  <c r="F1033" i="1"/>
  <c r="AN1035" i="1"/>
  <c r="E1035" i="1"/>
  <c r="G1035" i="1"/>
  <c r="A1035" i="1" s="1"/>
  <c r="F1035" i="1"/>
  <c r="H1036" i="1"/>
  <c r="AN1036" i="1"/>
  <c r="G1036" i="1"/>
  <c r="A1036" i="1" s="1"/>
  <c r="E1036" i="1"/>
  <c r="F1036" i="1"/>
  <c r="AN1039" i="1"/>
  <c r="E1039" i="1"/>
  <c r="G1039" i="1"/>
  <c r="A1039" i="1" s="1"/>
  <c r="F1039" i="1"/>
  <c r="H1040" i="1"/>
  <c r="K1040" i="1" s="1"/>
  <c r="AN1040" i="1"/>
  <c r="G1040" i="1"/>
  <c r="A1040" i="1" s="1"/>
  <c r="F1040" i="1"/>
  <c r="E1040" i="1"/>
  <c r="AN1044" i="1"/>
  <c r="G1044" i="1"/>
  <c r="A1044" i="1" s="1"/>
  <c r="E1044" i="1"/>
  <c r="F1044" i="1"/>
  <c r="AN1047" i="1"/>
  <c r="E1047" i="1"/>
  <c r="G1047" i="1"/>
  <c r="A1047" i="1" s="1"/>
  <c r="F1047" i="1"/>
  <c r="H1050" i="1"/>
  <c r="K1050" i="1" s="1"/>
  <c r="AN1050" i="1"/>
  <c r="E1050" i="1"/>
  <c r="G1050" i="1"/>
  <c r="A1050" i="1" s="1"/>
  <c r="F1050" i="1"/>
  <c r="H1054" i="1"/>
  <c r="AN1054" i="1"/>
  <c r="E1054" i="1"/>
  <c r="G1054" i="1"/>
  <c r="A1054" i="1" s="1"/>
  <c r="F1054" i="1"/>
  <c r="D1060" i="1"/>
  <c r="AN1060" i="1"/>
  <c r="G1060" i="1"/>
  <c r="A1060" i="1" s="1"/>
  <c r="F1060" i="1"/>
  <c r="E1060" i="1"/>
  <c r="D1064" i="1"/>
  <c r="AN1064" i="1"/>
  <c r="G1064" i="1"/>
  <c r="A1064" i="1" s="1"/>
  <c r="F1064" i="1"/>
  <c r="E1064" i="1"/>
  <c r="AN1069" i="1"/>
  <c r="E1069" i="1"/>
  <c r="G1069" i="1"/>
  <c r="A1069" i="1" s="1"/>
  <c r="F1069" i="1"/>
  <c r="L1070" i="1"/>
  <c r="M1070" i="1" s="1"/>
  <c r="AN1073" i="1"/>
  <c r="E1073" i="1"/>
  <c r="G1073" i="1"/>
  <c r="A1073" i="1" s="1"/>
  <c r="F1073" i="1"/>
  <c r="AN1076" i="1"/>
  <c r="G1076" i="1"/>
  <c r="A1076" i="1" s="1"/>
  <c r="F1076" i="1"/>
  <c r="E1076" i="1"/>
  <c r="H1081" i="1"/>
  <c r="K1081" i="1" s="1"/>
  <c r="AN1081" i="1"/>
  <c r="E1081" i="1"/>
  <c r="G1081" i="1"/>
  <c r="A1081" i="1" s="1"/>
  <c r="F1081" i="1"/>
  <c r="AN1086" i="1"/>
  <c r="E1086" i="1"/>
  <c r="G1086" i="1"/>
  <c r="A1086" i="1" s="1"/>
  <c r="F1086" i="1"/>
  <c r="H1087" i="1"/>
  <c r="AN1087" i="1"/>
  <c r="E1087" i="1"/>
  <c r="G1087" i="1"/>
  <c r="A1087" i="1" s="1"/>
  <c r="F1087" i="1"/>
  <c r="AN1090" i="1"/>
  <c r="E1090" i="1"/>
  <c r="G1090" i="1"/>
  <c r="A1090" i="1" s="1"/>
  <c r="F1090" i="1"/>
  <c r="AN1093" i="1"/>
  <c r="E1093" i="1"/>
  <c r="G1093" i="1"/>
  <c r="A1093" i="1" s="1"/>
  <c r="F1093" i="1"/>
  <c r="AN1095" i="1"/>
  <c r="E1095" i="1"/>
  <c r="G1095" i="1"/>
  <c r="A1095" i="1" s="1"/>
  <c r="F1095" i="1"/>
  <c r="AN1099" i="1"/>
  <c r="E1099" i="1"/>
  <c r="G1099" i="1"/>
  <c r="A1099" i="1" s="1"/>
  <c r="F1099" i="1"/>
  <c r="AN1101" i="1"/>
  <c r="E1101" i="1"/>
  <c r="G1101" i="1"/>
  <c r="A1101" i="1" s="1"/>
  <c r="F1101" i="1"/>
  <c r="AN1104" i="1"/>
  <c r="G1104" i="1"/>
  <c r="A1104" i="1" s="1"/>
  <c r="F1104" i="1"/>
  <c r="E1104" i="1"/>
  <c r="D1108" i="1"/>
  <c r="AN1108" i="1"/>
  <c r="G1108" i="1"/>
  <c r="A1108" i="1" s="1"/>
  <c r="F1108" i="1"/>
  <c r="E1108" i="1"/>
  <c r="AN1112" i="1"/>
  <c r="G1112" i="1"/>
  <c r="A1112" i="1" s="1"/>
  <c r="F1112" i="1"/>
  <c r="E1112" i="1"/>
  <c r="H1115" i="1"/>
  <c r="AN1115" i="1"/>
  <c r="E1115" i="1"/>
  <c r="G1115" i="1"/>
  <c r="A1115" i="1" s="1"/>
  <c r="F1115" i="1"/>
  <c r="D1118" i="1"/>
  <c r="AN1118" i="1"/>
  <c r="E1118" i="1"/>
  <c r="G1118" i="1"/>
  <c r="A1118" i="1" s="1"/>
  <c r="F1118" i="1"/>
  <c r="AN1120" i="1"/>
  <c r="G1120" i="1"/>
  <c r="A1120" i="1" s="1"/>
  <c r="F1120" i="1"/>
  <c r="E1120" i="1"/>
  <c r="AN1131" i="1"/>
  <c r="E1131" i="1"/>
  <c r="G1131" i="1"/>
  <c r="A1131" i="1" s="1"/>
  <c r="F1131" i="1"/>
  <c r="AN1135" i="1"/>
  <c r="E1135" i="1"/>
  <c r="G1135" i="1"/>
  <c r="A1135" i="1" s="1"/>
  <c r="F1135" i="1"/>
  <c r="AN1137" i="1"/>
  <c r="E1137" i="1"/>
  <c r="G1137" i="1"/>
  <c r="A1137" i="1" s="1"/>
  <c r="F1137" i="1"/>
  <c r="L1138" i="1"/>
  <c r="M1138" i="1" s="1"/>
  <c r="D1154" i="1"/>
  <c r="AN1154" i="1"/>
  <c r="E1154" i="1"/>
  <c r="G1154" i="1"/>
  <c r="A1154" i="1" s="1"/>
  <c r="F1154" i="1"/>
  <c r="AN1159" i="1"/>
  <c r="E1159" i="1"/>
  <c r="G1159" i="1"/>
  <c r="A1159" i="1" s="1"/>
  <c r="F1159" i="1"/>
  <c r="H1161" i="1"/>
  <c r="K1161" i="1" s="1"/>
  <c r="AN1161" i="1"/>
  <c r="E1161" i="1"/>
  <c r="G1161" i="1"/>
  <c r="A1161" i="1" s="1"/>
  <c r="F1161" i="1"/>
  <c r="H1169" i="1"/>
  <c r="AN1169" i="1"/>
  <c r="E1169" i="1"/>
  <c r="G1169" i="1"/>
  <c r="A1169" i="1" s="1"/>
  <c r="F1169" i="1"/>
  <c r="L1171" i="1"/>
  <c r="M1171" i="1" s="1"/>
  <c r="AN1176" i="1"/>
  <c r="G1176" i="1"/>
  <c r="A1176" i="1" s="1"/>
  <c r="F1176" i="1"/>
  <c r="E1176" i="1"/>
  <c r="AN1178" i="1"/>
  <c r="E1178" i="1"/>
  <c r="G1178" i="1"/>
  <c r="A1178" i="1" s="1"/>
  <c r="F1178" i="1"/>
  <c r="H1179" i="1"/>
  <c r="K1179" i="1" s="1"/>
  <c r="AN1179" i="1"/>
  <c r="E1179" i="1"/>
  <c r="G1179" i="1"/>
  <c r="A1179" i="1" s="1"/>
  <c r="F1179" i="1"/>
  <c r="H1185" i="1"/>
  <c r="AN1185" i="1"/>
  <c r="E1185" i="1"/>
  <c r="G1185" i="1"/>
  <c r="A1185" i="1" s="1"/>
  <c r="F1185" i="1"/>
  <c r="AN1188" i="1"/>
  <c r="G1188" i="1"/>
  <c r="A1188" i="1" s="1"/>
  <c r="F1188" i="1"/>
  <c r="E1188" i="1"/>
  <c r="AN1192" i="1"/>
  <c r="G1192" i="1"/>
  <c r="A1192" i="1" s="1"/>
  <c r="F1192" i="1"/>
  <c r="E1192" i="1"/>
  <c r="AN1201" i="1"/>
  <c r="E1201" i="1"/>
  <c r="G1201" i="1"/>
  <c r="A1201" i="1" s="1"/>
  <c r="F1201" i="1"/>
  <c r="AN1203" i="1"/>
  <c r="E1203" i="1"/>
  <c r="G1203" i="1"/>
  <c r="A1203" i="1" s="1"/>
  <c r="F1203" i="1"/>
  <c r="H1207" i="1"/>
  <c r="AN1207" i="1"/>
  <c r="E1207" i="1"/>
  <c r="G1207" i="1"/>
  <c r="A1207" i="1" s="1"/>
  <c r="F1207" i="1"/>
  <c r="D1210" i="1"/>
  <c r="AN1210" i="1"/>
  <c r="E1210" i="1"/>
  <c r="G1210" i="1"/>
  <c r="A1210" i="1" s="1"/>
  <c r="F1210" i="1"/>
  <c r="D1212" i="1"/>
  <c r="AN1212" i="1"/>
  <c r="G1212" i="1"/>
  <c r="A1212" i="1" s="1"/>
  <c r="E1212" i="1"/>
  <c r="F1212" i="1"/>
  <c r="D1216" i="1"/>
  <c r="AN1216" i="1"/>
  <c r="G1216" i="1"/>
  <c r="A1216" i="1" s="1"/>
  <c r="F1216" i="1"/>
  <c r="E1216" i="1"/>
  <c r="H1222" i="1"/>
  <c r="K1222" i="1" s="1"/>
  <c r="AN1222" i="1"/>
  <c r="E1222" i="1"/>
  <c r="G1222" i="1"/>
  <c r="A1222" i="1" s="1"/>
  <c r="F1222" i="1"/>
  <c r="AN1226" i="1"/>
  <c r="E1226" i="1"/>
  <c r="G1226" i="1"/>
  <c r="A1226" i="1" s="1"/>
  <c r="F1226" i="1"/>
  <c r="AN1228" i="1"/>
  <c r="G1228" i="1"/>
  <c r="A1228" i="1" s="1"/>
  <c r="E1228" i="1"/>
  <c r="F1228" i="1"/>
  <c r="H1230" i="1"/>
  <c r="AN1230" i="1"/>
  <c r="E1230" i="1"/>
  <c r="G1230" i="1"/>
  <c r="A1230" i="1" s="1"/>
  <c r="F1230" i="1"/>
  <c r="D1234" i="1"/>
  <c r="AN1239" i="1"/>
  <c r="E1239" i="1"/>
  <c r="G1239" i="1"/>
  <c r="A1239" i="1" s="1"/>
  <c r="F1239" i="1"/>
  <c r="AN1242" i="1"/>
  <c r="E1242" i="1"/>
  <c r="G1242" i="1"/>
  <c r="A1242" i="1" s="1"/>
  <c r="F1242" i="1"/>
  <c r="D1244" i="1"/>
  <c r="AN1244" i="1"/>
  <c r="G1244" i="1"/>
  <c r="A1244" i="1" s="1"/>
  <c r="E1244" i="1"/>
  <c r="F1244" i="1"/>
  <c r="AN1250" i="1"/>
  <c r="E1250" i="1"/>
  <c r="G1250" i="1"/>
  <c r="A1250" i="1" s="1"/>
  <c r="F1250" i="1"/>
  <c r="AN1254" i="1"/>
  <c r="E1254" i="1"/>
  <c r="G1254" i="1"/>
  <c r="A1254" i="1" s="1"/>
  <c r="F1254" i="1"/>
  <c r="AN1256" i="1"/>
  <c r="G1256" i="1"/>
  <c r="A1256" i="1" s="1"/>
  <c r="F1256" i="1"/>
  <c r="E1256" i="1"/>
  <c r="AN1259" i="1"/>
  <c r="E1259" i="1"/>
  <c r="G1259" i="1"/>
  <c r="A1259" i="1" s="1"/>
  <c r="F1259" i="1"/>
  <c r="D1266" i="1"/>
  <c r="H1269" i="1"/>
  <c r="AN1269" i="1"/>
  <c r="E1269" i="1"/>
  <c r="G1269" i="1"/>
  <c r="A1269" i="1" s="1"/>
  <c r="F1269" i="1"/>
  <c r="D1270" i="1"/>
  <c r="H1273" i="1"/>
  <c r="K1273" i="1" s="1"/>
  <c r="AN1273" i="1"/>
  <c r="E1273" i="1"/>
  <c r="G1273" i="1"/>
  <c r="A1273" i="1" s="1"/>
  <c r="F1273" i="1"/>
  <c r="AN1276" i="1"/>
  <c r="G1276" i="1"/>
  <c r="A1276" i="1" s="1"/>
  <c r="E1276" i="1"/>
  <c r="F1276" i="1"/>
  <c r="AN1278" i="1"/>
  <c r="E1278" i="1"/>
  <c r="G1278" i="1"/>
  <c r="A1278" i="1" s="1"/>
  <c r="F1278" i="1"/>
  <c r="D1282" i="1"/>
  <c r="H1285" i="1"/>
  <c r="AN1285" i="1"/>
  <c r="E1285" i="1"/>
  <c r="G1285" i="1"/>
  <c r="A1285" i="1" s="1"/>
  <c r="F1285" i="1"/>
  <c r="D1286" i="1"/>
  <c r="H1289" i="1"/>
  <c r="K1289" i="1" s="1"/>
  <c r="AN1289" i="1"/>
  <c r="E1289" i="1"/>
  <c r="G1289" i="1"/>
  <c r="A1289" i="1" s="1"/>
  <c r="F1289" i="1"/>
  <c r="AN1292" i="1"/>
  <c r="G1292" i="1"/>
  <c r="A1292" i="1" s="1"/>
  <c r="E1292" i="1"/>
  <c r="F1292" i="1"/>
  <c r="AN1294" i="1"/>
  <c r="E1294" i="1"/>
  <c r="G1294" i="1"/>
  <c r="A1294" i="1" s="1"/>
  <c r="F1294" i="1"/>
  <c r="AN1299" i="1"/>
  <c r="E1299" i="1"/>
  <c r="G1299" i="1"/>
  <c r="A1299" i="1" s="1"/>
  <c r="F1299" i="1"/>
  <c r="AN1302" i="1"/>
  <c r="E1302" i="1"/>
  <c r="G1302" i="1"/>
  <c r="A1302" i="1" s="1"/>
  <c r="F1302" i="1"/>
  <c r="H1305" i="1"/>
  <c r="K1305" i="1" s="1"/>
  <c r="AN1305" i="1"/>
  <c r="E1305" i="1"/>
  <c r="G1305" i="1"/>
  <c r="A1305" i="1" s="1"/>
  <c r="F1305" i="1"/>
  <c r="AN1308" i="1"/>
  <c r="G1308" i="1"/>
  <c r="A1308" i="1" s="1"/>
  <c r="E1308" i="1"/>
  <c r="F1308" i="1"/>
  <c r="AN1310" i="1"/>
  <c r="E1310" i="1"/>
  <c r="G1310" i="1"/>
  <c r="A1310" i="1" s="1"/>
  <c r="F1310" i="1"/>
  <c r="H1311" i="1"/>
  <c r="AN1311" i="1"/>
  <c r="E1311" i="1"/>
  <c r="G1311" i="1"/>
  <c r="A1311" i="1" s="1"/>
  <c r="F1311" i="1"/>
  <c r="AN1314" i="1"/>
  <c r="E1314" i="1"/>
  <c r="G1314" i="1"/>
  <c r="A1314" i="1" s="1"/>
  <c r="F1314" i="1"/>
  <c r="H1315" i="1"/>
  <c r="AN1315" i="1"/>
  <c r="E1315" i="1"/>
  <c r="G1315" i="1"/>
  <c r="A1315" i="1" s="1"/>
  <c r="F1315" i="1"/>
  <c r="AN1318" i="1"/>
  <c r="E1318" i="1"/>
  <c r="G1318" i="1"/>
  <c r="A1318" i="1" s="1"/>
  <c r="F1318" i="1"/>
  <c r="AN1321" i="1"/>
  <c r="E1321" i="1"/>
  <c r="G1321" i="1"/>
  <c r="A1321" i="1" s="1"/>
  <c r="F1321" i="1"/>
  <c r="AN1323" i="1"/>
  <c r="E1323" i="1"/>
  <c r="G1323" i="1"/>
  <c r="A1323" i="1" s="1"/>
  <c r="F1323" i="1"/>
  <c r="AN1327" i="1"/>
  <c r="E1327" i="1"/>
  <c r="G1327" i="1"/>
  <c r="A1327" i="1" s="1"/>
  <c r="F1327" i="1"/>
  <c r="AN1329" i="1"/>
  <c r="E1329" i="1"/>
  <c r="G1329" i="1"/>
  <c r="A1329" i="1" s="1"/>
  <c r="F1329" i="1"/>
  <c r="AN1332" i="1"/>
  <c r="G1332" i="1"/>
  <c r="A1332" i="1" s="1"/>
  <c r="F1332" i="1"/>
  <c r="E1332" i="1"/>
  <c r="AN1334" i="1"/>
  <c r="E1334" i="1"/>
  <c r="G1334" i="1"/>
  <c r="A1334" i="1" s="1"/>
  <c r="F1334" i="1"/>
  <c r="AN1336" i="1"/>
  <c r="G1336" i="1"/>
  <c r="A1336" i="1" s="1"/>
  <c r="F1336" i="1"/>
  <c r="E1336" i="1"/>
  <c r="X1338" i="1"/>
  <c r="Y1338" i="1" s="1"/>
  <c r="K1338" i="1"/>
  <c r="H1341" i="1"/>
  <c r="K1341" i="1" s="1"/>
  <c r="AN1341" i="1"/>
  <c r="E1341" i="1"/>
  <c r="G1341" i="1"/>
  <c r="A1341" i="1" s="1"/>
  <c r="F1341" i="1"/>
  <c r="AN1350" i="1"/>
  <c r="E1350" i="1"/>
  <c r="G1350" i="1"/>
  <c r="A1350" i="1" s="1"/>
  <c r="F1350" i="1"/>
  <c r="AN1353" i="1"/>
  <c r="E1353" i="1"/>
  <c r="G1353" i="1"/>
  <c r="A1353" i="1" s="1"/>
  <c r="F1353" i="1"/>
  <c r="AN1354" i="1"/>
  <c r="E1354" i="1"/>
  <c r="G1354" i="1"/>
  <c r="A1354" i="1" s="1"/>
  <c r="F1354" i="1"/>
  <c r="I1355" i="1"/>
  <c r="AN1358" i="1"/>
  <c r="E1358" i="1"/>
  <c r="G1358" i="1"/>
  <c r="A1358" i="1" s="1"/>
  <c r="F1358" i="1"/>
  <c r="AN1364" i="1"/>
  <c r="G1364" i="1"/>
  <c r="A1364" i="1" s="1"/>
  <c r="F1364" i="1"/>
  <c r="E1364" i="1"/>
  <c r="AN1365" i="1"/>
  <c r="E1365" i="1"/>
  <c r="G1365" i="1"/>
  <c r="A1365" i="1" s="1"/>
  <c r="F1365" i="1"/>
  <c r="AN1368" i="1"/>
  <c r="G1368" i="1"/>
  <c r="A1368" i="1" s="1"/>
  <c r="F1368" i="1"/>
  <c r="E1368" i="1"/>
  <c r="AN1370" i="1"/>
  <c r="E1370" i="1"/>
  <c r="G1370" i="1"/>
  <c r="A1370" i="1" s="1"/>
  <c r="F1370" i="1"/>
  <c r="AN1371" i="1"/>
  <c r="E1371" i="1"/>
  <c r="G1371" i="1"/>
  <c r="A1371" i="1" s="1"/>
  <c r="F1371" i="1"/>
  <c r="AN1373" i="1"/>
  <c r="E1373" i="1"/>
  <c r="G1373" i="1"/>
  <c r="A1373" i="1" s="1"/>
  <c r="F1373" i="1"/>
  <c r="AN1378" i="1"/>
  <c r="E1378" i="1"/>
  <c r="G1378" i="1"/>
  <c r="A1378" i="1" s="1"/>
  <c r="F1378" i="1"/>
  <c r="AN1380" i="1"/>
  <c r="G1380" i="1"/>
  <c r="A1380" i="1" s="1"/>
  <c r="F1380" i="1"/>
  <c r="E1380" i="1"/>
  <c r="AN1382" i="1"/>
  <c r="E1382" i="1"/>
  <c r="G1382" i="1"/>
  <c r="A1382" i="1" s="1"/>
  <c r="F1382" i="1"/>
  <c r="AN1384" i="1"/>
  <c r="G1384" i="1"/>
  <c r="A1384" i="1" s="1"/>
  <c r="F1384" i="1"/>
  <c r="E1384" i="1"/>
  <c r="AN1388" i="1"/>
  <c r="G1388" i="1"/>
  <c r="A1388" i="1" s="1"/>
  <c r="E1388" i="1"/>
  <c r="F1388" i="1"/>
  <c r="AN1390" i="1"/>
  <c r="E1390" i="1"/>
  <c r="G1390" i="1"/>
  <c r="A1390" i="1" s="1"/>
  <c r="F1390" i="1"/>
  <c r="D1392" i="1"/>
  <c r="AN1396" i="1"/>
  <c r="G1396" i="1"/>
  <c r="A1396" i="1" s="1"/>
  <c r="F1396" i="1"/>
  <c r="E1396" i="1"/>
  <c r="AN1397" i="1"/>
  <c r="E1397" i="1"/>
  <c r="G1397" i="1"/>
  <c r="A1397" i="1" s="1"/>
  <c r="F1397" i="1"/>
  <c r="I1398" i="1"/>
  <c r="AN1400" i="1"/>
  <c r="G1400" i="1"/>
  <c r="A1400" i="1" s="1"/>
  <c r="F1400" i="1"/>
  <c r="E1400" i="1"/>
  <c r="AN1404" i="1"/>
  <c r="G1404" i="1"/>
  <c r="A1404" i="1" s="1"/>
  <c r="E1404" i="1"/>
  <c r="F1404" i="1"/>
  <c r="H1407" i="1"/>
  <c r="K1407" i="1" s="1"/>
  <c r="AN1407" i="1"/>
  <c r="E1407" i="1"/>
  <c r="G1407" i="1"/>
  <c r="A1407" i="1" s="1"/>
  <c r="F1407" i="1"/>
  <c r="L1408" i="1"/>
  <c r="M1408" i="1" s="1"/>
  <c r="D1412" i="1"/>
  <c r="AN1412" i="1"/>
  <c r="G1412" i="1"/>
  <c r="A1412" i="1" s="1"/>
  <c r="F1412" i="1"/>
  <c r="E1412" i="1"/>
  <c r="AN1415" i="1"/>
  <c r="E1415" i="1"/>
  <c r="G1415" i="1"/>
  <c r="A1415" i="1" s="1"/>
  <c r="F1415" i="1"/>
  <c r="AN1417" i="1"/>
  <c r="E1417" i="1"/>
  <c r="G1417" i="1"/>
  <c r="A1417" i="1" s="1"/>
  <c r="F1417" i="1"/>
  <c r="H1423" i="1"/>
  <c r="K1423" i="1" s="1"/>
  <c r="AN1423" i="1"/>
  <c r="E1423" i="1"/>
  <c r="G1423" i="1"/>
  <c r="A1423" i="1" s="1"/>
  <c r="F1423" i="1"/>
  <c r="AN1426" i="1"/>
  <c r="E1426" i="1"/>
  <c r="G1426" i="1"/>
  <c r="A1426" i="1" s="1"/>
  <c r="F1426" i="1"/>
  <c r="D1428" i="1"/>
  <c r="AN1430" i="1"/>
  <c r="E1430" i="1"/>
  <c r="G1430" i="1"/>
  <c r="A1430" i="1" s="1"/>
  <c r="F1430" i="1"/>
  <c r="D1434" i="1"/>
  <c r="AN1434" i="1"/>
  <c r="E1434" i="1"/>
  <c r="G1434" i="1"/>
  <c r="A1434" i="1" s="1"/>
  <c r="F1434" i="1"/>
  <c r="H1437" i="1"/>
  <c r="AN1437" i="1"/>
  <c r="E1437" i="1"/>
  <c r="G1437" i="1"/>
  <c r="A1437" i="1" s="1"/>
  <c r="F1437" i="1"/>
  <c r="H1440" i="1"/>
  <c r="K1440" i="1" s="1"/>
  <c r="AN1440" i="1"/>
  <c r="G1440" i="1"/>
  <c r="A1440" i="1" s="1"/>
  <c r="F1440" i="1"/>
  <c r="E1440" i="1"/>
  <c r="AN1444" i="1"/>
  <c r="G1444" i="1"/>
  <c r="A1444" i="1" s="1"/>
  <c r="F1444" i="1"/>
  <c r="E1444" i="1"/>
  <c r="AN1448" i="1"/>
  <c r="G1448" i="1"/>
  <c r="A1448" i="1" s="1"/>
  <c r="F1448" i="1"/>
  <c r="E1448" i="1"/>
  <c r="AN1451" i="1"/>
  <c r="E1451" i="1"/>
  <c r="G1451" i="1"/>
  <c r="A1451" i="1" s="1"/>
  <c r="F1451" i="1"/>
  <c r="H1455" i="1"/>
  <c r="K1455" i="1" s="1"/>
  <c r="AN1455" i="1"/>
  <c r="E1455" i="1"/>
  <c r="G1455" i="1"/>
  <c r="A1455" i="1" s="1"/>
  <c r="F1455" i="1"/>
  <c r="AN1457" i="1"/>
  <c r="E1457" i="1"/>
  <c r="G1457" i="1"/>
  <c r="A1457" i="1" s="1"/>
  <c r="F1457" i="1"/>
  <c r="AN1460" i="1"/>
  <c r="G1460" i="1"/>
  <c r="A1460" i="1" s="1"/>
  <c r="F1460" i="1"/>
  <c r="E1460" i="1"/>
  <c r="X1461" i="1"/>
  <c r="Y1461" i="1" s="1"/>
  <c r="AN1464" i="1"/>
  <c r="G1464" i="1"/>
  <c r="A1464" i="1" s="1"/>
  <c r="F1464" i="1"/>
  <c r="E1464" i="1"/>
  <c r="H1465" i="1"/>
  <c r="K1465" i="1" s="1"/>
  <c r="AN1465" i="1"/>
  <c r="E1465" i="1"/>
  <c r="G1465" i="1"/>
  <c r="A1465" i="1" s="1"/>
  <c r="F1465" i="1"/>
  <c r="H1469" i="1"/>
  <c r="AN1469" i="1"/>
  <c r="E1469" i="1"/>
  <c r="G1469" i="1"/>
  <c r="A1469" i="1" s="1"/>
  <c r="F1469" i="1"/>
  <c r="AN1473" i="1"/>
  <c r="E1473" i="1"/>
  <c r="G1473" i="1"/>
  <c r="A1473" i="1" s="1"/>
  <c r="F1473" i="1"/>
  <c r="AN1476" i="1"/>
  <c r="G1476" i="1"/>
  <c r="A1476" i="1" s="1"/>
  <c r="F1476" i="1"/>
  <c r="E1476" i="1"/>
  <c r="L1480" i="1"/>
  <c r="M1480" i="1" s="1"/>
  <c r="AN1483" i="1"/>
  <c r="E1483" i="1"/>
  <c r="G1483" i="1"/>
  <c r="A1483" i="1" s="1"/>
  <c r="F1483" i="1"/>
  <c r="X1485" i="1"/>
  <c r="Y1485" i="1" s="1"/>
  <c r="AN1489" i="1"/>
  <c r="E1489" i="1"/>
  <c r="G1489" i="1"/>
  <c r="A1489" i="1" s="1"/>
  <c r="F1489" i="1"/>
  <c r="AN1495" i="1"/>
  <c r="E1495" i="1"/>
  <c r="G1495" i="1"/>
  <c r="A1495" i="1" s="1"/>
  <c r="F1495" i="1"/>
  <c r="L1496" i="1"/>
  <c r="M1496" i="1" s="1"/>
  <c r="H1499" i="1"/>
  <c r="AN1499" i="1"/>
  <c r="E1499" i="1"/>
  <c r="G1499" i="1"/>
  <c r="A1499" i="1" s="1"/>
  <c r="F1499" i="1"/>
  <c r="H1504" i="1"/>
  <c r="K1504" i="1" s="1"/>
  <c r="AN1504" i="1"/>
  <c r="G1504" i="1"/>
  <c r="A1504" i="1" s="1"/>
  <c r="F1504" i="1"/>
  <c r="E1504" i="1"/>
  <c r="AN1506" i="1"/>
  <c r="E1506" i="1"/>
  <c r="G1506" i="1"/>
  <c r="A1506" i="1" s="1"/>
  <c r="F1506" i="1"/>
  <c r="D1514" i="1"/>
  <c r="AN1514" i="1"/>
  <c r="E1514" i="1"/>
  <c r="G1514" i="1"/>
  <c r="A1514" i="1" s="1"/>
  <c r="F1514" i="1"/>
  <c r="D1516" i="1"/>
  <c r="AN1520" i="1"/>
  <c r="G1520" i="1"/>
  <c r="A1520" i="1" s="1"/>
  <c r="F1520" i="1"/>
  <c r="E1520" i="1"/>
  <c r="AN1522" i="1"/>
  <c r="E1522" i="1"/>
  <c r="G1522" i="1"/>
  <c r="A1522" i="1" s="1"/>
  <c r="F1522" i="1"/>
  <c r="AN1525" i="1"/>
  <c r="E1525" i="1"/>
  <c r="G1525" i="1"/>
  <c r="A1525" i="1" s="1"/>
  <c r="F1525" i="1"/>
  <c r="AN1528" i="1"/>
  <c r="G1528" i="1"/>
  <c r="A1528" i="1" s="1"/>
  <c r="F1528" i="1"/>
  <c r="E1528" i="1"/>
  <c r="AN1531" i="1"/>
  <c r="E1531" i="1"/>
  <c r="G1531" i="1"/>
  <c r="A1531" i="1" s="1"/>
  <c r="F1531" i="1"/>
  <c r="AN1536" i="1"/>
  <c r="G1536" i="1"/>
  <c r="A1536" i="1" s="1"/>
  <c r="F1536" i="1"/>
  <c r="E1536" i="1"/>
  <c r="H1540" i="1"/>
  <c r="K1540" i="1" s="1"/>
  <c r="AN1540" i="1"/>
  <c r="G1540" i="1"/>
  <c r="A1540" i="1" s="1"/>
  <c r="F1540" i="1"/>
  <c r="E1540" i="1"/>
  <c r="AN1542" i="1"/>
  <c r="E1542" i="1"/>
  <c r="G1542" i="1"/>
  <c r="A1542" i="1" s="1"/>
  <c r="F1542" i="1"/>
  <c r="L1548" i="1"/>
  <c r="M1548" i="1" s="1"/>
  <c r="AN1550" i="1"/>
  <c r="E1550" i="1"/>
  <c r="G1550" i="1"/>
  <c r="A1550" i="1" s="1"/>
  <c r="F1550" i="1"/>
  <c r="D1552" i="1"/>
  <c r="AN1557" i="1"/>
  <c r="E1557" i="1"/>
  <c r="G1557" i="1"/>
  <c r="A1557" i="1" s="1"/>
  <c r="F1557" i="1"/>
  <c r="AN1560" i="1"/>
  <c r="G1560" i="1"/>
  <c r="A1560" i="1" s="1"/>
  <c r="F1560" i="1"/>
  <c r="E1560" i="1"/>
  <c r="AN1563" i="1"/>
  <c r="E1563" i="1"/>
  <c r="G1563" i="1"/>
  <c r="A1563" i="1" s="1"/>
  <c r="F1563" i="1"/>
  <c r="H1565" i="1"/>
  <c r="K1565" i="1" s="1"/>
  <c r="AN1565" i="1"/>
  <c r="E1565" i="1"/>
  <c r="G1565" i="1"/>
  <c r="A1565" i="1" s="1"/>
  <c r="F1565" i="1"/>
  <c r="AN1568" i="1"/>
  <c r="G1568" i="1"/>
  <c r="A1568" i="1" s="1"/>
  <c r="F1568" i="1"/>
  <c r="E1568" i="1"/>
  <c r="H1569" i="1"/>
  <c r="K1569" i="1" s="1"/>
  <c r="AN1569" i="1"/>
  <c r="E1569" i="1"/>
  <c r="G1569" i="1"/>
  <c r="A1569" i="1" s="1"/>
  <c r="F1569" i="1"/>
  <c r="H1572" i="1"/>
  <c r="K1572" i="1" s="1"/>
  <c r="AN1572" i="1"/>
  <c r="G1572" i="1"/>
  <c r="A1572" i="1" s="1"/>
  <c r="F1572" i="1"/>
  <c r="E1572" i="1"/>
  <c r="H1575" i="1"/>
  <c r="K1575" i="1" s="1"/>
  <c r="AN1575" i="1"/>
  <c r="E1575" i="1"/>
  <c r="G1575" i="1"/>
  <c r="A1575" i="1" s="1"/>
  <c r="F1575" i="1"/>
  <c r="AN1577" i="1"/>
  <c r="E1577" i="1"/>
  <c r="G1577" i="1"/>
  <c r="A1577" i="1" s="1"/>
  <c r="F1577" i="1"/>
  <c r="AN1580" i="1"/>
  <c r="G1580" i="1"/>
  <c r="A1580" i="1" s="1"/>
  <c r="E1580" i="1"/>
  <c r="F1580" i="1"/>
  <c r="H1581" i="1"/>
  <c r="AN1581" i="1"/>
  <c r="E1581" i="1"/>
  <c r="G1581" i="1"/>
  <c r="A1581" i="1" s="1"/>
  <c r="F1581" i="1"/>
  <c r="AN1587" i="1"/>
  <c r="E1587" i="1"/>
  <c r="G1587" i="1"/>
  <c r="A1587" i="1" s="1"/>
  <c r="F1587" i="1"/>
  <c r="AN1590" i="1"/>
  <c r="E1590" i="1"/>
  <c r="G1590" i="1"/>
  <c r="A1590" i="1" s="1"/>
  <c r="F1590" i="1"/>
  <c r="AN1594" i="1"/>
  <c r="E1594" i="1"/>
  <c r="G1594" i="1"/>
  <c r="A1594" i="1" s="1"/>
  <c r="F1594" i="1"/>
  <c r="AN1598" i="1"/>
  <c r="E1598" i="1"/>
  <c r="G1598" i="1"/>
  <c r="A1598" i="1" s="1"/>
  <c r="F1598" i="1"/>
  <c r="D1600" i="1"/>
  <c r="AN1600" i="1"/>
  <c r="G1600" i="1"/>
  <c r="A1600" i="1" s="1"/>
  <c r="F1600" i="1"/>
  <c r="E1600" i="1"/>
  <c r="AN1604" i="1"/>
  <c r="G1604" i="1"/>
  <c r="A1604" i="1" s="1"/>
  <c r="F1604" i="1"/>
  <c r="E1604" i="1"/>
  <c r="H1607" i="1"/>
  <c r="K1607" i="1" s="1"/>
  <c r="AN1607" i="1"/>
  <c r="E1607" i="1"/>
  <c r="G1607" i="1"/>
  <c r="A1607" i="1" s="1"/>
  <c r="F1607" i="1"/>
  <c r="D1611" i="1"/>
  <c r="AN1611" i="1"/>
  <c r="E1611" i="1"/>
  <c r="G1611" i="1"/>
  <c r="A1611" i="1" s="1"/>
  <c r="F1611" i="1"/>
  <c r="AN1613" i="1"/>
  <c r="E1613" i="1"/>
  <c r="G1613" i="1"/>
  <c r="A1613" i="1" s="1"/>
  <c r="F1613" i="1"/>
  <c r="D1617" i="1"/>
  <c r="AN1617" i="1"/>
  <c r="E1617" i="1"/>
  <c r="G1617" i="1"/>
  <c r="A1617" i="1" s="1"/>
  <c r="F1617" i="1"/>
  <c r="AN1620" i="1"/>
  <c r="G1620" i="1"/>
  <c r="A1620" i="1" s="1"/>
  <c r="F1620" i="1"/>
  <c r="E1620" i="1"/>
  <c r="D1621" i="1"/>
  <c r="AN1621" i="1"/>
  <c r="E1621" i="1"/>
  <c r="G1621" i="1"/>
  <c r="A1621" i="1" s="1"/>
  <c r="F1621" i="1"/>
  <c r="D1629" i="1"/>
  <c r="AN1629" i="1"/>
  <c r="E1629" i="1"/>
  <c r="G1629" i="1"/>
  <c r="A1629" i="1" s="1"/>
  <c r="F1629" i="1"/>
  <c r="D1631" i="1"/>
  <c r="AN1631" i="1"/>
  <c r="E1631" i="1"/>
  <c r="G1631" i="1"/>
  <c r="A1631" i="1" s="1"/>
  <c r="F1631" i="1"/>
  <c r="D1641" i="1"/>
  <c r="AN1641" i="1"/>
  <c r="E1641" i="1"/>
  <c r="G1641" i="1"/>
  <c r="A1641" i="1" s="1"/>
  <c r="F1641" i="1"/>
  <c r="AN1644" i="1"/>
  <c r="G1644" i="1"/>
  <c r="A1644" i="1" s="1"/>
  <c r="E1644" i="1"/>
  <c r="F1644" i="1"/>
  <c r="D1646" i="1"/>
  <c r="AN1649" i="1"/>
  <c r="E1649" i="1"/>
  <c r="G1649" i="1"/>
  <c r="A1649" i="1" s="1"/>
  <c r="F1649" i="1"/>
  <c r="AN1651" i="1"/>
  <c r="E1651" i="1"/>
  <c r="G1651" i="1"/>
  <c r="A1651" i="1" s="1"/>
  <c r="F1651" i="1"/>
  <c r="AN1655" i="1"/>
  <c r="E1655" i="1"/>
  <c r="G1655" i="1"/>
  <c r="A1655" i="1" s="1"/>
  <c r="F1655" i="1"/>
  <c r="AN1657" i="1"/>
  <c r="E1657" i="1"/>
  <c r="G1657" i="1"/>
  <c r="A1657" i="1" s="1"/>
  <c r="F1657" i="1"/>
  <c r="AN1661" i="1"/>
  <c r="E1661" i="1"/>
  <c r="G1661" i="1"/>
  <c r="A1661" i="1" s="1"/>
  <c r="F1661" i="1"/>
  <c r="H1664" i="1"/>
  <c r="K1664" i="1" s="1"/>
  <c r="AN1664" i="1"/>
  <c r="G1664" i="1"/>
  <c r="A1664" i="1" s="1"/>
  <c r="F1664" i="1"/>
  <c r="E1664" i="1"/>
  <c r="D1667" i="1"/>
  <c r="AN1667" i="1"/>
  <c r="E1667" i="1"/>
  <c r="G1667" i="1"/>
  <c r="A1667" i="1" s="1"/>
  <c r="F1667" i="1"/>
  <c r="AN1674" i="1"/>
  <c r="E1674" i="1"/>
  <c r="G1674" i="1"/>
  <c r="A1674" i="1" s="1"/>
  <c r="F1674" i="1"/>
  <c r="AN1676" i="1"/>
  <c r="G1676" i="1"/>
  <c r="A1676" i="1" s="1"/>
  <c r="E1676" i="1"/>
  <c r="F1676" i="1"/>
  <c r="AN1681" i="1"/>
  <c r="E1681" i="1"/>
  <c r="G1681" i="1"/>
  <c r="A1681" i="1" s="1"/>
  <c r="F1681" i="1"/>
  <c r="D1684" i="1"/>
  <c r="AN1684" i="1"/>
  <c r="G1684" i="1"/>
  <c r="A1684" i="1" s="1"/>
  <c r="F1684" i="1"/>
  <c r="E1684" i="1"/>
  <c r="AN1687" i="1"/>
  <c r="E1687" i="1"/>
  <c r="G1687" i="1"/>
  <c r="A1687" i="1" s="1"/>
  <c r="F1687" i="1"/>
  <c r="D1690" i="1"/>
  <c r="D1692" i="1"/>
  <c r="AN1694" i="1"/>
  <c r="E1694" i="1"/>
  <c r="G1694" i="1"/>
  <c r="A1694" i="1" s="1"/>
  <c r="F1694" i="1"/>
  <c r="AN1697" i="1"/>
  <c r="E1697" i="1"/>
  <c r="G1697" i="1"/>
  <c r="A1697" i="1" s="1"/>
  <c r="F1697" i="1"/>
  <c r="AN1701" i="1"/>
  <c r="E1701" i="1"/>
  <c r="G1701" i="1"/>
  <c r="A1701" i="1" s="1"/>
  <c r="F1701" i="1"/>
  <c r="AN1704" i="1"/>
  <c r="G1704" i="1"/>
  <c r="A1704" i="1" s="1"/>
  <c r="F1704" i="1"/>
  <c r="E1704" i="1"/>
  <c r="H1707" i="1"/>
  <c r="K1707" i="1" s="1"/>
  <c r="AN1707" i="1"/>
  <c r="E1707" i="1"/>
  <c r="G1707" i="1"/>
  <c r="A1707" i="1" s="1"/>
  <c r="F1707" i="1"/>
  <c r="H1709" i="1"/>
  <c r="AN1709" i="1"/>
  <c r="E1709" i="1"/>
  <c r="G1709" i="1"/>
  <c r="A1709" i="1" s="1"/>
  <c r="F1709" i="1"/>
  <c r="AN1712" i="1"/>
  <c r="G1712" i="1"/>
  <c r="A1712" i="1" s="1"/>
  <c r="F1712" i="1"/>
  <c r="E1712" i="1"/>
  <c r="D1726" i="1"/>
  <c r="AN1726" i="1"/>
  <c r="E1726" i="1"/>
  <c r="G1726" i="1"/>
  <c r="A1726" i="1" s="1"/>
  <c r="F1726" i="1"/>
  <c r="AN1733" i="1"/>
  <c r="E1733" i="1"/>
  <c r="G1733" i="1"/>
  <c r="A1733" i="1" s="1"/>
  <c r="F1733" i="1"/>
  <c r="AN1740" i="1"/>
  <c r="G1740" i="1"/>
  <c r="A1740" i="1" s="1"/>
  <c r="E1740" i="1"/>
  <c r="F1740" i="1"/>
  <c r="AN1744" i="1"/>
  <c r="G1744" i="1"/>
  <c r="A1744" i="1" s="1"/>
  <c r="F1744" i="1"/>
  <c r="E1744" i="1"/>
  <c r="AN1749" i="1"/>
  <c r="E1749" i="1"/>
  <c r="G1749" i="1"/>
  <c r="A1749" i="1" s="1"/>
  <c r="F1749" i="1"/>
  <c r="AN1752" i="1"/>
  <c r="G1752" i="1"/>
  <c r="A1752" i="1" s="1"/>
  <c r="F1752" i="1"/>
  <c r="E1752" i="1"/>
  <c r="H1755" i="1"/>
  <c r="K1755" i="1" s="1"/>
  <c r="AN1755" i="1"/>
  <c r="E1755" i="1"/>
  <c r="G1755" i="1"/>
  <c r="A1755" i="1" s="1"/>
  <c r="F1755" i="1"/>
  <c r="AN1758" i="1"/>
  <c r="E1758" i="1"/>
  <c r="G1758" i="1"/>
  <c r="A1758" i="1" s="1"/>
  <c r="F1758" i="1"/>
  <c r="L1760" i="1"/>
  <c r="M1760" i="1" s="1"/>
  <c r="AN1763" i="1"/>
  <c r="E1763" i="1"/>
  <c r="G1763" i="1"/>
  <c r="A1763" i="1" s="1"/>
  <c r="F1763" i="1"/>
  <c r="AN1766" i="1"/>
  <c r="E1766" i="1"/>
  <c r="G1766" i="1"/>
  <c r="A1766" i="1" s="1"/>
  <c r="F1766" i="1"/>
  <c r="D1770" i="1"/>
  <c r="AN1770" i="1"/>
  <c r="E1770" i="1"/>
  <c r="G1770" i="1"/>
  <c r="A1770" i="1" s="1"/>
  <c r="F1770" i="1"/>
  <c r="AN1777" i="1"/>
  <c r="E1777" i="1"/>
  <c r="G1777" i="1"/>
  <c r="A1777" i="1" s="1"/>
  <c r="F1777" i="1"/>
  <c r="H1779" i="1"/>
  <c r="AN1779" i="1"/>
  <c r="E1779" i="1"/>
  <c r="G1779" i="1"/>
  <c r="A1779" i="1" s="1"/>
  <c r="F1779" i="1"/>
  <c r="D1780" i="1"/>
  <c r="H1783" i="1"/>
  <c r="AN1783" i="1"/>
  <c r="E1783" i="1"/>
  <c r="G1783" i="1"/>
  <c r="A1783" i="1" s="1"/>
  <c r="F1783" i="1"/>
  <c r="D1784" i="1"/>
  <c r="H1787" i="1"/>
  <c r="K1787" i="1" s="1"/>
  <c r="AN1787" i="1"/>
  <c r="E1787" i="1"/>
  <c r="G1787" i="1"/>
  <c r="A1787" i="1" s="1"/>
  <c r="F1787" i="1"/>
  <c r="AN1791" i="1"/>
  <c r="E1791" i="1"/>
  <c r="G1791" i="1"/>
  <c r="A1791" i="1" s="1"/>
  <c r="F1791" i="1"/>
  <c r="D1794" i="1"/>
  <c r="AN1794" i="1"/>
  <c r="E1794" i="1"/>
  <c r="G1794" i="1"/>
  <c r="A1794" i="1" s="1"/>
  <c r="F1794" i="1"/>
  <c r="AN1801" i="1"/>
  <c r="E1801" i="1"/>
  <c r="G1801" i="1"/>
  <c r="A1801" i="1" s="1"/>
  <c r="F1801" i="1"/>
  <c r="H1805" i="1"/>
  <c r="K1805" i="1" s="1"/>
  <c r="AN1805" i="1"/>
  <c r="E1805" i="1"/>
  <c r="G1805" i="1"/>
  <c r="A1805" i="1" s="1"/>
  <c r="F1805" i="1"/>
  <c r="D1808" i="1"/>
  <c r="H1811" i="1"/>
  <c r="K1811" i="1" s="1"/>
  <c r="AN1811" i="1"/>
  <c r="E1811" i="1"/>
  <c r="G1811" i="1"/>
  <c r="A1811" i="1" s="1"/>
  <c r="F1811" i="1"/>
  <c r="H1823" i="1"/>
  <c r="AN1823" i="1"/>
  <c r="E1823" i="1"/>
  <c r="G1823" i="1"/>
  <c r="A1823" i="1" s="1"/>
  <c r="F1823" i="1"/>
  <c r="AN1825" i="1"/>
  <c r="E1825" i="1"/>
  <c r="G1825" i="1"/>
  <c r="A1825" i="1" s="1"/>
  <c r="F1825" i="1"/>
  <c r="AN1827" i="1"/>
  <c r="E1827" i="1"/>
  <c r="G1827" i="1"/>
  <c r="A1827" i="1" s="1"/>
  <c r="F1827" i="1"/>
  <c r="D1830" i="1"/>
  <c r="AN1830" i="1"/>
  <c r="E1830" i="1"/>
  <c r="G1830" i="1"/>
  <c r="A1830" i="1" s="1"/>
  <c r="F1830" i="1"/>
  <c r="D1834" i="1"/>
  <c r="AN1834" i="1"/>
  <c r="E1834" i="1"/>
  <c r="G1834" i="1"/>
  <c r="A1834" i="1" s="1"/>
  <c r="F1834" i="1"/>
  <c r="AN1844" i="1"/>
  <c r="G1844" i="1"/>
  <c r="A1844" i="1" s="1"/>
  <c r="F1844" i="1"/>
  <c r="E1844" i="1"/>
  <c r="AN1846" i="1"/>
  <c r="E1846" i="1"/>
  <c r="G1846" i="1"/>
  <c r="A1846" i="1" s="1"/>
  <c r="F1846" i="1"/>
  <c r="AN1850" i="1"/>
  <c r="E1850" i="1"/>
  <c r="G1850" i="1"/>
  <c r="A1850" i="1" s="1"/>
  <c r="F1850" i="1"/>
  <c r="AN1852" i="1"/>
  <c r="G1852" i="1"/>
  <c r="A1852" i="1" s="1"/>
  <c r="E1852" i="1"/>
  <c r="F1852" i="1"/>
  <c r="D1854" i="1"/>
  <c r="AN1854" i="1"/>
  <c r="E1854" i="1"/>
  <c r="G1854" i="1"/>
  <c r="A1854" i="1" s="1"/>
  <c r="F1854" i="1"/>
  <c r="AN1858" i="1"/>
  <c r="E1858" i="1"/>
  <c r="G1858" i="1"/>
  <c r="A1858" i="1" s="1"/>
  <c r="F1858" i="1"/>
  <c r="AN1860" i="1"/>
  <c r="G1860" i="1"/>
  <c r="A1860" i="1" s="1"/>
  <c r="F1860" i="1"/>
  <c r="E1860" i="1"/>
  <c r="AN1862" i="1"/>
  <c r="E1862" i="1"/>
  <c r="G1862" i="1"/>
  <c r="A1862" i="1" s="1"/>
  <c r="F1862" i="1"/>
  <c r="AN1864" i="1"/>
  <c r="G1864" i="1"/>
  <c r="A1864" i="1" s="1"/>
  <c r="F1864" i="1"/>
  <c r="E1864" i="1"/>
  <c r="AN1866" i="1"/>
  <c r="E1866" i="1"/>
  <c r="G1866" i="1"/>
  <c r="A1866" i="1" s="1"/>
  <c r="F1866" i="1"/>
  <c r="AN1868" i="1"/>
  <c r="G1868" i="1"/>
  <c r="A1868" i="1" s="1"/>
  <c r="E1868" i="1"/>
  <c r="F1868" i="1"/>
  <c r="D1870" i="1"/>
  <c r="AN1870" i="1"/>
  <c r="E1870" i="1"/>
  <c r="G1870" i="1"/>
  <c r="A1870" i="1" s="1"/>
  <c r="F1870" i="1"/>
  <c r="AN1875" i="1"/>
  <c r="E1875" i="1"/>
  <c r="G1875" i="1"/>
  <c r="A1875" i="1" s="1"/>
  <c r="F1875" i="1"/>
  <c r="AN1892" i="1"/>
  <c r="G1892" i="1"/>
  <c r="A1892" i="1" s="1"/>
  <c r="F1892" i="1"/>
  <c r="E1892" i="1"/>
  <c r="H1893" i="1"/>
  <c r="AN1893" i="1"/>
  <c r="E1893" i="1"/>
  <c r="G1893" i="1"/>
  <c r="A1893" i="1" s="1"/>
  <c r="F1893" i="1"/>
  <c r="AN1896" i="1"/>
  <c r="G1896" i="1"/>
  <c r="A1896" i="1" s="1"/>
  <c r="F1896" i="1"/>
  <c r="E1896" i="1"/>
  <c r="AN1899" i="1"/>
  <c r="E1899" i="1"/>
  <c r="G1899" i="1"/>
  <c r="A1899" i="1" s="1"/>
  <c r="F1899" i="1"/>
  <c r="AN1903" i="1"/>
  <c r="E1903" i="1"/>
  <c r="G1903" i="1"/>
  <c r="A1903" i="1" s="1"/>
  <c r="F1903" i="1"/>
  <c r="AN1907" i="1"/>
  <c r="E1907" i="1"/>
  <c r="G1907" i="1"/>
  <c r="A1907" i="1" s="1"/>
  <c r="F1907" i="1"/>
  <c r="AN1909" i="1"/>
  <c r="E1909" i="1"/>
  <c r="G1909" i="1"/>
  <c r="A1909" i="1" s="1"/>
  <c r="F1909" i="1"/>
  <c r="AN1913" i="1"/>
  <c r="E1913" i="1"/>
  <c r="G1913" i="1"/>
  <c r="A1913" i="1" s="1"/>
  <c r="F1913" i="1"/>
  <c r="AN1916" i="1"/>
  <c r="G1916" i="1"/>
  <c r="A1916" i="1" s="1"/>
  <c r="E1916" i="1"/>
  <c r="F1916" i="1"/>
  <c r="D1919" i="1"/>
  <c r="AN1919" i="1"/>
  <c r="E1919" i="1"/>
  <c r="G1919" i="1"/>
  <c r="A1919" i="1" s="1"/>
  <c r="F1919" i="1"/>
  <c r="AN1923" i="1"/>
  <c r="E1923" i="1"/>
  <c r="G1923" i="1"/>
  <c r="A1923" i="1" s="1"/>
  <c r="F1923" i="1"/>
  <c r="AN1926" i="1"/>
  <c r="E1926" i="1"/>
  <c r="G1926" i="1"/>
  <c r="A1926" i="1" s="1"/>
  <c r="F1926" i="1"/>
  <c r="AN1929" i="1"/>
  <c r="E1929" i="1"/>
  <c r="G1929" i="1"/>
  <c r="A1929" i="1" s="1"/>
  <c r="F1929" i="1"/>
  <c r="AN1932" i="1"/>
  <c r="G1932" i="1"/>
  <c r="A1932" i="1" s="1"/>
  <c r="E1932" i="1"/>
  <c r="F1932" i="1"/>
  <c r="AN1936" i="1"/>
  <c r="G1936" i="1"/>
  <c r="A1936" i="1" s="1"/>
  <c r="F1936" i="1"/>
  <c r="E1936" i="1"/>
  <c r="D1940" i="1"/>
  <c r="AN1940" i="1"/>
  <c r="G1940" i="1"/>
  <c r="A1940" i="1" s="1"/>
  <c r="F1940" i="1"/>
  <c r="E1940" i="1"/>
  <c r="H1943" i="1"/>
  <c r="AN1943" i="1"/>
  <c r="E1943" i="1"/>
  <c r="G1943" i="1"/>
  <c r="A1943" i="1" s="1"/>
  <c r="F1943" i="1"/>
  <c r="H1945" i="1"/>
  <c r="K1945" i="1" s="1"/>
  <c r="AN1945" i="1"/>
  <c r="E1945" i="1"/>
  <c r="G1945" i="1"/>
  <c r="A1945" i="1" s="1"/>
  <c r="F1945" i="1"/>
  <c r="H1947" i="1"/>
  <c r="AN1947" i="1"/>
  <c r="E1947" i="1"/>
  <c r="G1947" i="1"/>
  <c r="A1947" i="1" s="1"/>
  <c r="F1947" i="1"/>
  <c r="AN1950" i="1"/>
  <c r="E1950" i="1"/>
  <c r="G1950" i="1"/>
  <c r="A1950" i="1" s="1"/>
  <c r="F1950" i="1"/>
  <c r="AN1952" i="1"/>
  <c r="G1952" i="1"/>
  <c r="A1952" i="1" s="1"/>
  <c r="F1952" i="1"/>
  <c r="E1952" i="1"/>
  <c r="AN1956" i="1"/>
  <c r="G1956" i="1"/>
  <c r="A1956" i="1" s="1"/>
  <c r="F1956" i="1"/>
  <c r="E1956" i="1"/>
  <c r="AN1970" i="1"/>
  <c r="E1970" i="1"/>
  <c r="G1970" i="1"/>
  <c r="A1970" i="1" s="1"/>
  <c r="F1970" i="1"/>
  <c r="AN1975" i="1"/>
  <c r="E1975" i="1"/>
  <c r="G1975" i="1"/>
  <c r="A1975" i="1" s="1"/>
  <c r="F1975" i="1"/>
  <c r="AN1978" i="1"/>
  <c r="E1978" i="1"/>
  <c r="G1978" i="1"/>
  <c r="A1978" i="1" s="1"/>
  <c r="F1978" i="1"/>
  <c r="AN1981" i="1"/>
  <c r="E1981" i="1"/>
  <c r="G1981" i="1"/>
  <c r="A1981" i="1" s="1"/>
  <c r="F1981" i="1"/>
  <c r="D1983" i="1"/>
  <c r="AN1983" i="1"/>
  <c r="E1983" i="1"/>
  <c r="G1983" i="1"/>
  <c r="A1983" i="1" s="1"/>
  <c r="F1983" i="1"/>
  <c r="AN1988" i="1"/>
  <c r="G1988" i="1"/>
  <c r="A1988" i="1" s="1"/>
  <c r="F1988" i="1"/>
  <c r="E1988" i="1"/>
  <c r="AN1991" i="1"/>
  <c r="E1991" i="1"/>
  <c r="G1991" i="1"/>
  <c r="A1991" i="1" s="1"/>
  <c r="F1991" i="1"/>
  <c r="AN1994" i="1"/>
  <c r="E1994" i="1"/>
  <c r="G1994" i="1"/>
  <c r="A1994" i="1" s="1"/>
  <c r="F1994" i="1"/>
  <c r="AN1997" i="1"/>
  <c r="E1997" i="1"/>
  <c r="G1997" i="1"/>
  <c r="A1997" i="1" s="1"/>
  <c r="F1997" i="1"/>
  <c r="AN357" i="1"/>
  <c r="E357" i="1"/>
  <c r="G357" i="1"/>
  <c r="A357" i="1" s="1"/>
  <c r="F357" i="1"/>
  <c r="H364" i="1"/>
  <c r="K364" i="1" s="1"/>
  <c r="AN364" i="1"/>
  <c r="G364" i="1"/>
  <c r="A364" i="1" s="1"/>
  <c r="E364" i="1"/>
  <c r="F364" i="1"/>
  <c r="AN366" i="1"/>
  <c r="G366" i="1"/>
  <c r="A366" i="1" s="1"/>
  <c r="E366" i="1"/>
  <c r="F366" i="1"/>
  <c r="D371" i="1"/>
  <c r="AN371" i="1"/>
  <c r="G371" i="1"/>
  <c r="A371" i="1" s="1"/>
  <c r="E371" i="1"/>
  <c r="F371" i="1"/>
  <c r="AN376" i="1"/>
  <c r="G376" i="1"/>
  <c r="A376" i="1" s="1"/>
  <c r="E376" i="1"/>
  <c r="F376" i="1"/>
  <c r="L385" i="1"/>
  <c r="M385" i="1" s="1"/>
  <c r="AN389" i="1"/>
  <c r="E389" i="1"/>
  <c r="G389" i="1"/>
  <c r="A389" i="1" s="1"/>
  <c r="F389" i="1"/>
  <c r="H392" i="1"/>
  <c r="AN392" i="1"/>
  <c r="G392" i="1"/>
  <c r="A392" i="1" s="1"/>
  <c r="E392" i="1"/>
  <c r="F392" i="1"/>
  <c r="D393" i="1"/>
  <c r="D399" i="1"/>
  <c r="AN399" i="1"/>
  <c r="G399" i="1"/>
  <c r="A399" i="1" s="1"/>
  <c r="E399" i="1"/>
  <c r="F399" i="1"/>
  <c r="AN407" i="1"/>
  <c r="G407" i="1"/>
  <c r="A407" i="1" s="1"/>
  <c r="E407" i="1"/>
  <c r="F407" i="1"/>
  <c r="AN414" i="1"/>
  <c r="G414" i="1"/>
  <c r="A414" i="1" s="1"/>
  <c r="E414" i="1"/>
  <c r="F414" i="1"/>
  <c r="D423" i="1"/>
  <c r="AN423" i="1"/>
  <c r="G423" i="1"/>
  <c r="A423" i="1" s="1"/>
  <c r="E423" i="1"/>
  <c r="F423" i="1"/>
  <c r="D429" i="1"/>
  <c r="AN429" i="1"/>
  <c r="G429" i="1"/>
  <c r="A429" i="1" s="1"/>
  <c r="E429" i="1"/>
  <c r="F429" i="1"/>
  <c r="AN434" i="1"/>
  <c r="G434" i="1"/>
  <c r="A434" i="1" s="1"/>
  <c r="F434" i="1"/>
  <c r="E434" i="1"/>
  <c r="H438" i="1"/>
  <c r="AN438" i="1"/>
  <c r="G438" i="1"/>
  <c r="A438" i="1" s="1"/>
  <c r="E438" i="1"/>
  <c r="F438" i="1"/>
  <c r="AN441" i="1"/>
  <c r="E441" i="1"/>
  <c r="G441" i="1"/>
  <c r="A441" i="1" s="1"/>
  <c r="F441" i="1"/>
  <c r="D447" i="1"/>
  <c r="AN447" i="1"/>
  <c r="G447" i="1"/>
  <c r="A447" i="1" s="1"/>
  <c r="E447" i="1"/>
  <c r="F447" i="1"/>
  <c r="D449" i="1"/>
  <c r="AN452" i="1"/>
  <c r="G452" i="1"/>
  <c r="A452" i="1" s="1"/>
  <c r="E452" i="1"/>
  <c r="F452" i="1"/>
  <c r="D455" i="1"/>
  <c r="AN455" i="1"/>
  <c r="G455" i="1"/>
  <c r="A455" i="1" s="1"/>
  <c r="E455" i="1"/>
  <c r="F455" i="1"/>
  <c r="AN459" i="1"/>
  <c r="G459" i="1"/>
  <c r="A459" i="1" s="1"/>
  <c r="E459" i="1"/>
  <c r="F459" i="1"/>
  <c r="AN462" i="1"/>
  <c r="G462" i="1"/>
  <c r="A462" i="1" s="1"/>
  <c r="E462" i="1"/>
  <c r="F462" i="1"/>
  <c r="D467" i="1"/>
  <c r="AN467" i="1"/>
  <c r="G467" i="1"/>
  <c r="A467" i="1" s="1"/>
  <c r="E467" i="1"/>
  <c r="F467" i="1"/>
  <c r="D473" i="1"/>
  <c r="AN473" i="1"/>
  <c r="E473" i="1"/>
  <c r="G473" i="1"/>
  <c r="A473" i="1" s="1"/>
  <c r="F473" i="1"/>
  <c r="AN476" i="1"/>
  <c r="G476" i="1"/>
  <c r="A476" i="1" s="1"/>
  <c r="E476" i="1"/>
  <c r="F476" i="1"/>
  <c r="AN481" i="1"/>
  <c r="E481" i="1"/>
  <c r="G481" i="1"/>
  <c r="A481" i="1" s="1"/>
  <c r="F481" i="1"/>
  <c r="H484" i="1"/>
  <c r="AN484" i="1"/>
  <c r="G484" i="1"/>
  <c r="A484" i="1" s="1"/>
  <c r="E484" i="1"/>
  <c r="F484" i="1"/>
  <c r="D485" i="1"/>
  <c r="AN487" i="1"/>
  <c r="G487" i="1"/>
  <c r="A487" i="1" s="1"/>
  <c r="E487" i="1"/>
  <c r="F487" i="1"/>
  <c r="AN495" i="1"/>
  <c r="G495" i="1"/>
  <c r="A495" i="1" s="1"/>
  <c r="E495" i="1"/>
  <c r="F495" i="1"/>
  <c r="AN500" i="1"/>
  <c r="G500" i="1"/>
  <c r="A500" i="1" s="1"/>
  <c r="E500" i="1"/>
  <c r="F500" i="1"/>
  <c r="AN508" i="1"/>
  <c r="G508" i="1"/>
  <c r="A508" i="1" s="1"/>
  <c r="E508" i="1"/>
  <c r="F508" i="1"/>
  <c r="AN510" i="1"/>
  <c r="G510" i="1"/>
  <c r="A510" i="1" s="1"/>
  <c r="E510" i="1"/>
  <c r="F510" i="1"/>
  <c r="AK518" i="1"/>
  <c r="K518" i="1"/>
  <c r="AN526" i="1"/>
  <c r="G526" i="1"/>
  <c r="A526" i="1" s="1"/>
  <c r="E526" i="1"/>
  <c r="F526" i="1"/>
  <c r="AN532" i="1"/>
  <c r="G532" i="1"/>
  <c r="A532" i="1" s="1"/>
  <c r="E532" i="1"/>
  <c r="F532" i="1"/>
  <c r="AN535" i="1"/>
  <c r="G535" i="1"/>
  <c r="A535" i="1" s="1"/>
  <c r="E535" i="1"/>
  <c r="F535" i="1"/>
  <c r="AN539" i="1"/>
  <c r="G539" i="1"/>
  <c r="A539" i="1" s="1"/>
  <c r="E539" i="1"/>
  <c r="F539" i="1"/>
  <c r="AN545" i="1"/>
  <c r="E545" i="1"/>
  <c r="G545" i="1"/>
  <c r="A545" i="1" s="1"/>
  <c r="F545" i="1"/>
  <c r="H568" i="1"/>
  <c r="AN568" i="1"/>
  <c r="G568" i="1"/>
  <c r="A568" i="1" s="1"/>
  <c r="E568" i="1"/>
  <c r="F568" i="1"/>
  <c r="AN572" i="1"/>
  <c r="G572" i="1"/>
  <c r="A572" i="1" s="1"/>
  <c r="E572" i="1"/>
  <c r="F572" i="1"/>
  <c r="D579" i="1"/>
  <c r="AN579" i="1"/>
  <c r="G579" i="1"/>
  <c r="A579" i="1" s="1"/>
  <c r="E579" i="1"/>
  <c r="F579" i="1"/>
  <c r="I581" i="1"/>
  <c r="P581" i="1" s="1"/>
  <c r="K581" i="1"/>
  <c r="AN587" i="1"/>
  <c r="G587" i="1"/>
  <c r="A587" i="1" s="1"/>
  <c r="E587" i="1"/>
  <c r="F587" i="1"/>
  <c r="AN593" i="1"/>
  <c r="E593" i="1"/>
  <c r="G593" i="1"/>
  <c r="A593" i="1" s="1"/>
  <c r="F593" i="1"/>
  <c r="AN603" i="1"/>
  <c r="G603" i="1"/>
  <c r="A603" i="1" s="1"/>
  <c r="E603" i="1"/>
  <c r="F603" i="1"/>
  <c r="D606" i="1"/>
  <c r="AN606" i="1"/>
  <c r="G606" i="1"/>
  <c r="A606" i="1" s="1"/>
  <c r="E606" i="1"/>
  <c r="F606" i="1"/>
  <c r="H610" i="1"/>
  <c r="AN610" i="1"/>
  <c r="G610" i="1"/>
  <c r="A610" i="1" s="1"/>
  <c r="F610" i="1"/>
  <c r="E610" i="1"/>
  <c r="D614" i="1"/>
  <c r="AN614" i="1"/>
  <c r="G614" i="1"/>
  <c r="A614" i="1" s="1"/>
  <c r="E614" i="1"/>
  <c r="F614" i="1"/>
  <c r="AN622" i="1"/>
  <c r="G622" i="1"/>
  <c r="A622" i="1" s="1"/>
  <c r="E622" i="1"/>
  <c r="F622" i="1"/>
  <c r="D624" i="1"/>
  <c r="AN624" i="1"/>
  <c r="G624" i="1"/>
  <c r="A624" i="1" s="1"/>
  <c r="E624" i="1"/>
  <c r="F624" i="1"/>
  <c r="AN661" i="1"/>
  <c r="E661" i="1"/>
  <c r="G661" i="1"/>
  <c r="A661" i="1" s="1"/>
  <c r="F661" i="1"/>
  <c r="AN663" i="1"/>
  <c r="G663" i="1"/>
  <c r="A663" i="1" s="1"/>
  <c r="E663" i="1"/>
  <c r="F663" i="1"/>
  <c r="AN666" i="1"/>
  <c r="G666" i="1"/>
  <c r="A666" i="1" s="1"/>
  <c r="E666" i="1"/>
  <c r="F666" i="1"/>
  <c r="AN668" i="1"/>
  <c r="G668" i="1"/>
  <c r="A668" i="1" s="1"/>
  <c r="E668" i="1"/>
  <c r="F668" i="1"/>
  <c r="AN671" i="1"/>
  <c r="G671" i="1"/>
  <c r="A671" i="1" s="1"/>
  <c r="E671" i="1"/>
  <c r="F671" i="1"/>
  <c r="AN688" i="1"/>
  <c r="G688" i="1"/>
  <c r="A688" i="1" s="1"/>
  <c r="E688" i="1"/>
  <c r="F688" i="1"/>
  <c r="AN691" i="1"/>
  <c r="G691" i="1"/>
  <c r="A691" i="1" s="1"/>
  <c r="E691" i="1"/>
  <c r="F691" i="1"/>
  <c r="AN696" i="1"/>
  <c r="G696" i="1"/>
  <c r="A696" i="1" s="1"/>
  <c r="E696" i="1"/>
  <c r="F696" i="1"/>
  <c r="F274" i="1"/>
  <c r="E274" i="1"/>
  <c r="H277" i="1"/>
  <c r="K277" i="1" s="1"/>
  <c r="E281" i="1"/>
  <c r="F281" i="1"/>
  <c r="D284" i="1"/>
  <c r="E286" i="1"/>
  <c r="F286" i="1"/>
  <c r="H289" i="1"/>
  <c r="D291" i="1"/>
  <c r="E291" i="1"/>
  <c r="F291" i="1"/>
  <c r="D293" i="1"/>
  <c r="H296" i="1"/>
  <c r="E296" i="1"/>
  <c r="F296" i="1"/>
  <c r="D297" i="1"/>
  <c r="H300" i="1"/>
  <c r="K300" i="1" s="1"/>
  <c r="E300" i="1"/>
  <c r="F300" i="1"/>
  <c r="D303" i="1"/>
  <c r="E303" i="1"/>
  <c r="F303" i="1"/>
  <c r="H308" i="1"/>
  <c r="E308" i="1"/>
  <c r="F308" i="1"/>
  <c r="E313" i="1"/>
  <c r="F313" i="1"/>
  <c r="E316" i="1"/>
  <c r="F316" i="1"/>
  <c r="E318" i="1"/>
  <c r="F318" i="1"/>
  <c r="D321" i="1"/>
  <c r="E321" i="1"/>
  <c r="F321" i="1"/>
  <c r="D323" i="1"/>
  <c r="E323" i="1"/>
  <c r="F323" i="1"/>
  <c r="H326" i="1"/>
  <c r="H329" i="1"/>
  <c r="AN333" i="1"/>
  <c r="G333" i="1"/>
  <c r="A333" i="1" s="1"/>
  <c r="E333" i="1"/>
  <c r="F333" i="1"/>
  <c r="AN337" i="1"/>
  <c r="E337" i="1"/>
  <c r="F337" i="1"/>
  <c r="G337" i="1"/>
  <c r="A337" i="1" s="1"/>
  <c r="AN339" i="1"/>
  <c r="G339" i="1"/>
  <c r="A339" i="1" s="1"/>
  <c r="E339" i="1"/>
  <c r="F339" i="1"/>
  <c r="D341" i="1"/>
  <c r="AN341" i="1"/>
  <c r="E341" i="1"/>
  <c r="G341" i="1"/>
  <c r="A341" i="1" s="1"/>
  <c r="F341" i="1"/>
  <c r="AN344" i="1"/>
  <c r="G344" i="1"/>
  <c r="A344" i="1" s="1"/>
  <c r="E344" i="1"/>
  <c r="F344" i="1"/>
  <c r="AN348" i="1"/>
  <c r="G348" i="1"/>
  <c r="A348" i="1" s="1"/>
  <c r="E348" i="1"/>
  <c r="F348" i="1"/>
  <c r="AN353" i="1"/>
  <c r="E353" i="1"/>
  <c r="F353" i="1"/>
  <c r="G353" i="1"/>
  <c r="A353" i="1" s="1"/>
  <c r="H356" i="1"/>
  <c r="AN356" i="1"/>
  <c r="G356" i="1"/>
  <c r="A356" i="1" s="1"/>
  <c r="E356" i="1"/>
  <c r="F356" i="1"/>
  <c r="D357" i="1"/>
  <c r="H358" i="1"/>
  <c r="AN358" i="1"/>
  <c r="G358" i="1"/>
  <c r="A358" i="1" s="1"/>
  <c r="E358" i="1"/>
  <c r="F358" i="1"/>
  <c r="D364" i="1"/>
  <c r="AN367" i="1"/>
  <c r="G367" i="1"/>
  <c r="A367" i="1" s="1"/>
  <c r="E367" i="1"/>
  <c r="F367" i="1"/>
  <c r="H372" i="1"/>
  <c r="AN372" i="1"/>
  <c r="G372" i="1"/>
  <c r="A372" i="1" s="1"/>
  <c r="E372" i="1"/>
  <c r="F372" i="1"/>
  <c r="D376" i="1"/>
  <c r="AN379" i="1"/>
  <c r="G379" i="1"/>
  <c r="A379" i="1" s="1"/>
  <c r="E379" i="1"/>
  <c r="F379" i="1"/>
  <c r="AN382" i="1"/>
  <c r="G382" i="1"/>
  <c r="A382" i="1" s="1"/>
  <c r="E382" i="1"/>
  <c r="F382" i="1"/>
  <c r="AN385" i="1"/>
  <c r="E385" i="1"/>
  <c r="G385" i="1"/>
  <c r="A385" i="1" s="1"/>
  <c r="F385" i="1"/>
  <c r="AJ385" i="1"/>
  <c r="AN387" i="1"/>
  <c r="G387" i="1"/>
  <c r="A387" i="1" s="1"/>
  <c r="E387" i="1"/>
  <c r="F387" i="1"/>
  <c r="AN390" i="1"/>
  <c r="G390" i="1"/>
  <c r="A390" i="1" s="1"/>
  <c r="E390" i="1"/>
  <c r="F390" i="1"/>
  <c r="D392" i="1"/>
  <c r="AN397" i="1"/>
  <c r="G397" i="1"/>
  <c r="A397" i="1" s="1"/>
  <c r="E397" i="1"/>
  <c r="F397" i="1"/>
  <c r="H400" i="1"/>
  <c r="AN400" i="1"/>
  <c r="G400" i="1"/>
  <c r="A400" i="1" s="1"/>
  <c r="E400" i="1"/>
  <c r="F400" i="1"/>
  <c r="H402" i="1"/>
  <c r="AN402" i="1"/>
  <c r="G402" i="1"/>
  <c r="A402" i="1" s="1"/>
  <c r="F402" i="1"/>
  <c r="E402" i="1"/>
  <c r="AN405" i="1"/>
  <c r="E405" i="1"/>
  <c r="G405" i="1"/>
  <c r="A405" i="1" s="1"/>
  <c r="F405" i="1"/>
  <c r="H408" i="1"/>
  <c r="AN408" i="1"/>
  <c r="G408" i="1"/>
  <c r="A408" i="1" s="1"/>
  <c r="E408" i="1"/>
  <c r="F408" i="1"/>
  <c r="H410" i="1"/>
  <c r="K410" i="1" s="1"/>
  <c r="AN410" i="1"/>
  <c r="G410" i="1"/>
  <c r="A410" i="1" s="1"/>
  <c r="E410" i="1"/>
  <c r="F410" i="1"/>
  <c r="AN413" i="1"/>
  <c r="G413" i="1"/>
  <c r="A413" i="1" s="1"/>
  <c r="E413" i="1"/>
  <c r="F413" i="1"/>
  <c r="D415" i="1"/>
  <c r="AN415" i="1"/>
  <c r="G415" i="1"/>
  <c r="A415" i="1" s="1"/>
  <c r="E415" i="1"/>
  <c r="F415" i="1"/>
  <c r="L421" i="1"/>
  <c r="M421" i="1" s="1"/>
  <c r="AN424" i="1"/>
  <c r="G424" i="1"/>
  <c r="A424" i="1" s="1"/>
  <c r="E424" i="1"/>
  <c r="F424" i="1"/>
  <c r="AN427" i="1"/>
  <c r="G427" i="1"/>
  <c r="A427" i="1" s="1"/>
  <c r="E427" i="1"/>
  <c r="F427" i="1"/>
  <c r="H429" i="1"/>
  <c r="K429" i="1" s="1"/>
  <c r="AN432" i="1"/>
  <c r="G432" i="1"/>
  <c r="A432" i="1" s="1"/>
  <c r="E432" i="1"/>
  <c r="F432" i="1"/>
  <c r="H434" i="1"/>
  <c r="K434" i="1" s="1"/>
  <c r="D437" i="1"/>
  <c r="AN437" i="1"/>
  <c r="E437" i="1"/>
  <c r="G437" i="1"/>
  <c r="A437" i="1" s="1"/>
  <c r="F437" i="1"/>
  <c r="AN439" i="1"/>
  <c r="G439" i="1"/>
  <c r="A439" i="1" s="1"/>
  <c r="E439" i="1"/>
  <c r="F439" i="1"/>
  <c r="D441" i="1"/>
  <c r="AN445" i="1"/>
  <c r="G445" i="1"/>
  <c r="A445" i="1" s="1"/>
  <c r="E445" i="1"/>
  <c r="F445" i="1"/>
  <c r="AN448" i="1"/>
  <c r="G448" i="1"/>
  <c r="A448" i="1" s="1"/>
  <c r="E448" i="1"/>
  <c r="F448" i="1"/>
  <c r="AN453" i="1"/>
  <c r="E453" i="1"/>
  <c r="G453" i="1"/>
  <c r="A453" i="1" s="1"/>
  <c r="F453" i="1"/>
  <c r="H456" i="1"/>
  <c r="AN456" i="1"/>
  <c r="G456" i="1"/>
  <c r="A456" i="1" s="1"/>
  <c r="E456" i="1"/>
  <c r="F456" i="1"/>
  <c r="D457" i="1"/>
  <c r="AN460" i="1"/>
  <c r="G460" i="1"/>
  <c r="A460" i="1" s="1"/>
  <c r="E460" i="1"/>
  <c r="F460" i="1"/>
  <c r="D463" i="1"/>
  <c r="AN463" i="1"/>
  <c r="G463" i="1"/>
  <c r="A463" i="1" s="1"/>
  <c r="E463" i="1"/>
  <c r="F463" i="1"/>
  <c r="AN468" i="1"/>
  <c r="G468" i="1"/>
  <c r="A468" i="1" s="1"/>
  <c r="E468" i="1"/>
  <c r="F468" i="1"/>
  <c r="AN471" i="1"/>
  <c r="G471" i="1"/>
  <c r="A471" i="1" s="1"/>
  <c r="E471" i="1"/>
  <c r="F471" i="1"/>
  <c r="H473" i="1"/>
  <c r="K473" i="1" s="1"/>
  <c r="D476" i="1"/>
  <c r="AN478" i="1"/>
  <c r="G478" i="1"/>
  <c r="A478" i="1" s="1"/>
  <c r="E478" i="1"/>
  <c r="F478" i="1"/>
  <c r="AN482" i="1"/>
  <c r="G482" i="1"/>
  <c r="A482" i="1" s="1"/>
  <c r="F482" i="1"/>
  <c r="E482" i="1"/>
  <c r="D484" i="1"/>
  <c r="AN488" i="1"/>
  <c r="G488" i="1"/>
  <c r="A488" i="1" s="1"/>
  <c r="E488" i="1"/>
  <c r="F488" i="1"/>
  <c r="H490" i="1"/>
  <c r="K490" i="1" s="1"/>
  <c r="AN490" i="1"/>
  <c r="G490" i="1"/>
  <c r="A490" i="1" s="1"/>
  <c r="E490" i="1"/>
  <c r="F490" i="1"/>
  <c r="D493" i="1"/>
  <c r="AN493" i="1"/>
  <c r="G493" i="1"/>
  <c r="A493" i="1" s="1"/>
  <c r="E493" i="1"/>
  <c r="F493" i="1"/>
  <c r="D495" i="1"/>
  <c r="AN498" i="1"/>
  <c r="G498" i="1"/>
  <c r="A498" i="1" s="1"/>
  <c r="F498" i="1"/>
  <c r="E498" i="1"/>
  <c r="AN501" i="1"/>
  <c r="E501" i="1"/>
  <c r="G501" i="1"/>
  <c r="A501" i="1" s="1"/>
  <c r="F501" i="1"/>
  <c r="AN505" i="1"/>
  <c r="E505" i="1"/>
  <c r="G505" i="1"/>
  <c r="A505" i="1" s="1"/>
  <c r="F505" i="1"/>
  <c r="AN509" i="1"/>
  <c r="G509" i="1"/>
  <c r="A509" i="1" s="1"/>
  <c r="E509" i="1"/>
  <c r="F509" i="1"/>
  <c r="D511" i="1"/>
  <c r="AN511" i="1"/>
  <c r="G511" i="1"/>
  <c r="A511" i="1" s="1"/>
  <c r="E511" i="1"/>
  <c r="F511" i="1"/>
  <c r="AN515" i="1"/>
  <c r="G515" i="1"/>
  <c r="A515" i="1" s="1"/>
  <c r="E515" i="1"/>
  <c r="F515" i="1"/>
  <c r="AN517" i="1"/>
  <c r="E517" i="1"/>
  <c r="G517" i="1"/>
  <c r="A517" i="1" s="1"/>
  <c r="F517" i="1"/>
  <c r="AN519" i="1"/>
  <c r="G519" i="1"/>
  <c r="A519" i="1" s="1"/>
  <c r="E519" i="1"/>
  <c r="F519" i="1"/>
  <c r="D527" i="1"/>
  <c r="AN527" i="1"/>
  <c r="G527" i="1"/>
  <c r="A527" i="1" s="1"/>
  <c r="E527" i="1"/>
  <c r="F527" i="1"/>
  <c r="AN552" i="1"/>
  <c r="G552" i="1"/>
  <c r="A552" i="1" s="1"/>
  <c r="E552" i="1"/>
  <c r="F552" i="1"/>
  <c r="H274" i="1"/>
  <c r="J274" i="1" s="1"/>
  <c r="H276" i="1"/>
  <c r="E276" i="1"/>
  <c r="F276" i="1"/>
  <c r="H278" i="1"/>
  <c r="J278" i="1" s="1"/>
  <c r="E278" i="1"/>
  <c r="F278" i="1"/>
  <c r="E282" i="1"/>
  <c r="F282" i="1"/>
  <c r="E285" i="1"/>
  <c r="F285" i="1"/>
  <c r="D287" i="1"/>
  <c r="E287" i="1"/>
  <c r="F287" i="1"/>
  <c r="E292" i="1"/>
  <c r="F292" i="1"/>
  <c r="E294" i="1"/>
  <c r="F294" i="1"/>
  <c r="D296" i="1"/>
  <c r="E301" i="1"/>
  <c r="F301" i="1"/>
  <c r="E304" i="1"/>
  <c r="F304" i="1"/>
  <c r="F306" i="1"/>
  <c r="E306" i="1"/>
  <c r="H310" i="1"/>
  <c r="E310" i="1"/>
  <c r="F310" i="1"/>
  <c r="H313" i="1"/>
  <c r="E317" i="1"/>
  <c r="F317" i="1"/>
  <c r="E319" i="1"/>
  <c r="F319" i="1"/>
  <c r="H321" i="1"/>
  <c r="K321" i="1" s="1"/>
  <c r="E324" i="1"/>
  <c r="F324" i="1"/>
  <c r="AN330" i="1"/>
  <c r="G330" i="1"/>
  <c r="A330" i="1" s="1"/>
  <c r="E330" i="1"/>
  <c r="F330" i="1"/>
  <c r="AN334" i="1"/>
  <c r="G334" i="1"/>
  <c r="A334" i="1" s="1"/>
  <c r="E334" i="1"/>
  <c r="F334" i="1"/>
  <c r="AN338" i="1"/>
  <c r="G338" i="1"/>
  <c r="A338" i="1" s="1"/>
  <c r="F338" i="1"/>
  <c r="E338" i="1"/>
  <c r="D339" i="1"/>
  <c r="H341" i="1"/>
  <c r="K341" i="1" s="1"/>
  <c r="AN345" i="1"/>
  <c r="E345" i="1"/>
  <c r="G345" i="1"/>
  <c r="A345" i="1" s="1"/>
  <c r="F345" i="1"/>
  <c r="D348" i="1"/>
  <c r="AN350" i="1"/>
  <c r="G350" i="1"/>
  <c r="A350" i="1" s="1"/>
  <c r="E350" i="1"/>
  <c r="F350" i="1"/>
  <c r="AN354" i="1"/>
  <c r="G354" i="1"/>
  <c r="A354" i="1" s="1"/>
  <c r="F354" i="1"/>
  <c r="E354" i="1"/>
  <c r="D356" i="1"/>
  <c r="H357" i="1"/>
  <c r="D359" i="1"/>
  <c r="AN359" i="1"/>
  <c r="G359" i="1"/>
  <c r="A359" i="1" s="1"/>
  <c r="E359" i="1"/>
  <c r="F359" i="1"/>
  <c r="AN362" i="1"/>
  <c r="G362" i="1"/>
  <c r="A362" i="1" s="1"/>
  <c r="E362" i="1"/>
  <c r="F362" i="1"/>
  <c r="D365" i="1"/>
  <c r="AN365" i="1"/>
  <c r="G365" i="1"/>
  <c r="A365" i="1" s="1"/>
  <c r="E365" i="1"/>
  <c r="F365" i="1"/>
  <c r="D367" i="1"/>
  <c r="AN370" i="1"/>
  <c r="G370" i="1"/>
  <c r="A370" i="1" s="1"/>
  <c r="F370" i="1"/>
  <c r="E370" i="1"/>
  <c r="H374" i="1"/>
  <c r="AN374" i="1"/>
  <c r="G374" i="1"/>
  <c r="A374" i="1" s="1"/>
  <c r="E374" i="1"/>
  <c r="F374" i="1"/>
  <c r="AN377" i="1"/>
  <c r="E377" i="1"/>
  <c r="G377" i="1"/>
  <c r="A377" i="1" s="1"/>
  <c r="F377" i="1"/>
  <c r="H380" i="1"/>
  <c r="K380" i="1" s="1"/>
  <c r="AN380" i="1"/>
  <c r="G380" i="1"/>
  <c r="A380" i="1" s="1"/>
  <c r="E380" i="1"/>
  <c r="F380" i="1"/>
  <c r="D383" i="1"/>
  <c r="AN383" i="1"/>
  <c r="G383" i="1"/>
  <c r="A383" i="1" s="1"/>
  <c r="E383" i="1"/>
  <c r="F383" i="1"/>
  <c r="D385" i="1"/>
  <c r="H386" i="1"/>
  <c r="AN386" i="1"/>
  <c r="G386" i="1"/>
  <c r="A386" i="1" s="1"/>
  <c r="F386" i="1"/>
  <c r="E386" i="1"/>
  <c r="D387" i="1"/>
  <c r="H390" i="1"/>
  <c r="AN394" i="1"/>
  <c r="G394" i="1"/>
  <c r="A394" i="1" s="1"/>
  <c r="E394" i="1"/>
  <c r="F394" i="1"/>
  <c r="D397" i="1"/>
  <c r="D400" i="1"/>
  <c r="AN406" i="1"/>
  <c r="G406" i="1"/>
  <c r="A406" i="1" s="1"/>
  <c r="E406" i="1"/>
  <c r="F406" i="1"/>
  <c r="AN411" i="1"/>
  <c r="G411" i="1"/>
  <c r="A411" i="1" s="1"/>
  <c r="E411" i="1"/>
  <c r="F411" i="1"/>
  <c r="D413" i="1"/>
  <c r="H416" i="1"/>
  <c r="AN416" i="1"/>
  <c r="G416" i="1"/>
  <c r="A416" i="1" s="1"/>
  <c r="E416" i="1"/>
  <c r="F416" i="1"/>
  <c r="D419" i="1"/>
  <c r="AN419" i="1"/>
  <c r="G419" i="1"/>
  <c r="A419" i="1" s="1"/>
  <c r="E419" i="1"/>
  <c r="F419" i="1"/>
  <c r="AN421" i="1"/>
  <c r="E421" i="1"/>
  <c r="G421" i="1"/>
  <c r="A421" i="1" s="1"/>
  <c r="F421" i="1"/>
  <c r="AJ421" i="1"/>
  <c r="AN425" i="1"/>
  <c r="E425" i="1"/>
  <c r="G425" i="1"/>
  <c r="A425" i="1" s="1"/>
  <c r="F425" i="1"/>
  <c r="H428" i="1"/>
  <c r="K428" i="1" s="1"/>
  <c r="AN428" i="1"/>
  <c r="G428" i="1"/>
  <c r="A428" i="1" s="1"/>
  <c r="E428" i="1"/>
  <c r="F428" i="1"/>
  <c r="AN430" i="1"/>
  <c r="G430" i="1"/>
  <c r="A430" i="1" s="1"/>
  <c r="E430" i="1"/>
  <c r="F430" i="1"/>
  <c r="AN433" i="1"/>
  <c r="E433" i="1"/>
  <c r="G433" i="1"/>
  <c r="A433" i="1" s="1"/>
  <c r="F433" i="1"/>
  <c r="D435" i="1"/>
  <c r="AN435" i="1"/>
  <c r="G435" i="1"/>
  <c r="A435" i="1" s="1"/>
  <c r="E435" i="1"/>
  <c r="F435" i="1"/>
  <c r="H437" i="1"/>
  <c r="AN440" i="1"/>
  <c r="G440" i="1"/>
  <c r="A440" i="1" s="1"/>
  <c r="E440" i="1"/>
  <c r="F440" i="1"/>
  <c r="H442" i="1"/>
  <c r="K442" i="1" s="1"/>
  <c r="AN442" i="1"/>
  <c r="G442" i="1"/>
  <c r="A442" i="1" s="1"/>
  <c r="E442" i="1"/>
  <c r="F442" i="1"/>
  <c r="H445" i="1"/>
  <c r="D448" i="1"/>
  <c r="AN451" i="1"/>
  <c r="G451" i="1"/>
  <c r="A451" i="1" s="1"/>
  <c r="E451" i="1"/>
  <c r="F451" i="1"/>
  <c r="AN454" i="1"/>
  <c r="G454" i="1"/>
  <c r="A454" i="1" s="1"/>
  <c r="E454" i="1"/>
  <c r="F454" i="1"/>
  <c r="D456" i="1"/>
  <c r="AN461" i="1"/>
  <c r="G461" i="1"/>
  <c r="A461" i="1" s="1"/>
  <c r="E461" i="1"/>
  <c r="F461" i="1"/>
  <c r="H464" i="1"/>
  <c r="AN464" i="1"/>
  <c r="G464" i="1"/>
  <c r="A464" i="1" s="1"/>
  <c r="E464" i="1"/>
  <c r="F464" i="1"/>
  <c r="H466" i="1"/>
  <c r="AN466" i="1"/>
  <c r="G466" i="1"/>
  <c r="A466" i="1" s="1"/>
  <c r="F466" i="1"/>
  <c r="E466" i="1"/>
  <c r="AN469" i="1"/>
  <c r="E469" i="1"/>
  <c r="G469" i="1"/>
  <c r="A469" i="1" s="1"/>
  <c r="F469" i="1"/>
  <c r="H472" i="1"/>
  <c r="AN472" i="1"/>
  <c r="G472" i="1"/>
  <c r="A472" i="1" s="1"/>
  <c r="E472" i="1"/>
  <c r="F472" i="1"/>
  <c r="H474" i="1"/>
  <c r="K474" i="1" s="1"/>
  <c r="AN474" i="1"/>
  <c r="G474" i="1"/>
  <c r="A474" i="1" s="1"/>
  <c r="E474" i="1"/>
  <c r="F474" i="1"/>
  <c r="AN477" i="1"/>
  <c r="G477" i="1"/>
  <c r="A477" i="1" s="1"/>
  <c r="E477" i="1"/>
  <c r="F477" i="1"/>
  <c r="D479" i="1"/>
  <c r="AN479" i="1"/>
  <c r="G479" i="1"/>
  <c r="A479" i="1" s="1"/>
  <c r="E479" i="1"/>
  <c r="F479" i="1"/>
  <c r="H482" i="1"/>
  <c r="K482" i="1" s="1"/>
  <c r="D488" i="1"/>
  <c r="AN491" i="1"/>
  <c r="G491" i="1"/>
  <c r="A491" i="1" s="1"/>
  <c r="E491" i="1"/>
  <c r="F491" i="1"/>
  <c r="H493" i="1"/>
  <c r="K493" i="1" s="1"/>
  <c r="AN496" i="1"/>
  <c r="G496" i="1"/>
  <c r="A496" i="1" s="1"/>
  <c r="E496" i="1"/>
  <c r="F496" i="1"/>
  <c r="H498" i="1"/>
  <c r="K498" i="1" s="1"/>
  <c r="H502" i="1"/>
  <c r="AN502" i="1"/>
  <c r="G502" i="1"/>
  <c r="A502" i="1" s="1"/>
  <c r="E502" i="1"/>
  <c r="F502" i="1"/>
  <c r="AN506" i="1"/>
  <c r="G506" i="1"/>
  <c r="A506" i="1" s="1"/>
  <c r="E506" i="1"/>
  <c r="F506" i="1"/>
  <c r="D509" i="1"/>
  <c r="AN512" i="1"/>
  <c r="G512" i="1"/>
  <c r="A512" i="1" s="1"/>
  <c r="E512" i="1"/>
  <c r="F512" i="1"/>
  <c r="D515" i="1"/>
  <c r="H517" i="1"/>
  <c r="K517" i="1" s="1"/>
  <c r="H520" i="1"/>
  <c r="AN520" i="1"/>
  <c r="G520" i="1"/>
  <c r="A520" i="1" s="1"/>
  <c r="E520" i="1"/>
  <c r="F520" i="1"/>
  <c r="D521" i="1"/>
  <c r="AN524" i="1"/>
  <c r="G524" i="1"/>
  <c r="A524" i="1" s="1"/>
  <c r="E524" i="1"/>
  <c r="F524" i="1"/>
  <c r="H528" i="1"/>
  <c r="AN528" i="1"/>
  <c r="G528" i="1"/>
  <c r="A528" i="1" s="1"/>
  <c r="E528" i="1"/>
  <c r="F528" i="1"/>
  <c r="H530" i="1"/>
  <c r="K530" i="1" s="1"/>
  <c r="AN530" i="1"/>
  <c r="G530" i="1"/>
  <c r="A530" i="1" s="1"/>
  <c r="F530" i="1"/>
  <c r="E530" i="1"/>
  <c r="AN534" i="1"/>
  <c r="G534" i="1"/>
  <c r="A534" i="1" s="1"/>
  <c r="E534" i="1"/>
  <c r="F534" i="1"/>
  <c r="AN537" i="1"/>
  <c r="E537" i="1"/>
  <c r="G537" i="1"/>
  <c r="A537" i="1" s="1"/>
  <c r="F537" i="1"/>
  <c r="AN541" i="1"/>
  <c r="G541" i="1"/>
  <c r="A541" i="1" s="1"/>
  <c r="E541" i="1"/>
  <c r="F541" i="1"/>
  <c r="D543" i="1"/>
  <c r="AN543" i="1"/>
  <c r="G543" i="1"/>
  <c r="A543" i="1" s="1"/>
  <c r="E543" i="1"/>
  <c r="F543" i="1"/>
  <c r="D547" i="1"/>
  <c r="AN547" i="1"/>
  <c r="G547" i="1"/>
  <c r="A547" i="1" s="1"/>
  <c r="E547" i="1"/>
  <c r="F547" i="1"/>
  <c r="AN549" i="1"/>
  <c r="E549" i="1"/>
  <c r="G549" i="1"/>
  <c r="A549" i="1" s="1"/>
  <c r="F549" i="1"/>
  <c r="AJ549" i="1"/>
  <c r="AN553" i="1"/>
  <c r="E553" i="1"/>
  <c r="G553" i="1"/>
  <c r="A553" i="1" s="1"/>
  <c r="F553" i="1"/>
  <c r="AN555" i="1"/>
  <c r="G555" i="1"/>
  <c r="A555" i="1" s="1"/>
  <c r="E555" i="1"/>
  <c r="F555" i="1"/>
  <c r="H557" i="1"/>
  <c r="AN560" i="1"/>
  <c r="G560" i="1"/>
  <c r="A560" i="1" s="1"/>
  <c r="E560" i="1"/>
  <c r="F560" i="1"/>
  <c r="AN562" i="1"/>
  <c r="G562" i="1"/>
  <c r="A562" i="1" s="1"/>
  <c r="F562" i="1"/>
  <c r="E562" i="1"/>
  <c r="AN564" i="1"/>
  <c r="G564" i="1"/>
  <c r="A564" i="1" s="1"/>
  <c r="E564" i="1"/>
  <c r="F564" i="1"/>
  <c r="H566" i="1"/>
  <c r="H570" i="1"/>
  <c r="K570" i="1" s="1"/>
  <c r="AN570" i="1"/>
  <c r="G570" i="1"/>
  <c r="A570" i="1" s="1"/>
  <c r="E570" i="1"/>
  <c r="F570" i="1"/>
  <c r="AN574" i="1"/>
  <c r="G574" i="1"/>
  <c r="A574" i="1" s="1"/>
  <c r="E574" i="1"/>
  <c r="F574" i="1"/>
  <c r="H578" i="1"/>
  <c r="AN578" i="1"/>
  <c r="G578" i="1"/>
  <c r="A578" i="1" s="1"/>
  <c r="F578" i="1"/>
  <c r="E578" i="1"/>
  <c r="AN581" i="1"/>
  <c r="E581" i="1"/>
  <c r="G581" i="1"/>
  <c r="A581" i="1" s="1"/>
  <c r="F581" i="1"/>
  <c r="AN582" i="1"/>
  <c r="G582" i="1"/>
  <c r="A582" i="1" s="1"/>
  <c r="E582" i="1"/>
  <c r="F582" i="1"/>
  <c r="D585" i="1"/>
  <c r="AN585" i="1"/>
  <c r="E585" i="1"/>
  <c r="G585" i="1"/>
  <c r="A585" i="1" s="1"/>
  <c r="F585" i="1"/>
  <c r="H587" i="1"/>
  <c r="AN591" i="1"/>
  <c r="G591" i="1"/>
  <c r="A591" i="1" s="1"/>
  <c r="E591" i="1"/>
  <c r="F591" i="1"/>
  <c r="H594" i="1"/>
  <c r="AN594" i="1"/>
  <c r="G594" i="1"/>
  <c r="A594" i="1" s="1"/>
  <c r="F594" i="1"/>
  <c r="E594" i="1"/>
  <c r="AN596" i="1"/>
  <c r="G596" i="1"/>
  <c r="A596" i="1" s="1"/>
  <c r="E596" i="1"/>
  <c r="F596" i="1"/>
  <c r="AN599" i="1"/>
  <c r="G599" i="1"/>
  <c r="A599" i="1" s="1"/>
  <c r="E599" i="1"/>
  <c r="F599" i="1"/>
  <c r="D601" i="1"/>
  <c r="AN601" i="1"/>
  <c r="E601" i="1"/>
  <c r="G601" i="1"/>
  <c r="A601" i="1" s="1"/>
  <c r="F601" i="1"/>
  <c r="H603" i="1"/>
  <c r="AN608" i="1"/>
  <c r="G608" i="1"/>
  <c r="A608" i="1" s="1"/>
  <c r="E608" i="1"/>
  <c r="F608" i="1"/>
  <c r="AN612" i="1"/>
  <c r="G612" i="1"/>
  <c r="A612" i="1" s="1"/>
  <c r="E612" i="1"/>
  <c r="F612" i="1"/>
  <c r="AN616" i="1"/>
  <c r="G616" i="1"/>
  <c r="A616" i="1" s="1"/>
  <c r="E616" i="1"/>
  <c r="F616" i="1"/>
  <c r="AN620" i="1"/>
  <c r="G620" i="1"/>
  <c r="A620" i="1" s="1"/>
  <c r="E620" i="1"/>
  <c r="F620" i="1"/>
  <c r="D623" i="1"/>
  <c r="AN626" i="1"/>
  <c r="G626" i="1"/>
  <c r="A626" i="1" s="1"/>
  <c r="F626" i="1"/>
  <c r="E626" i="1"/>
  <c r="AN628" i="1"/>
  <c r="G628" i="1"/>
  <c r="A628" i="1" s="1"/>
  <c r="E628" i="1"/>
  <c r="F628" i="1"/>
  <c r="H631" i="1"/>
  <c r="K631" i="1" s="1"/>
  <c r="AN631" i="1"/>
  <c r="G631" i="1"/>
  <c r="A631" i="1" s="1"/>
  <c r="E631" i="1"/>
  <c r="F631" i="1"/>
  <c r="D633" i="1"/>
  <c r="AN635" i="1"/>
  <c r="G635" i="1"/>
  <c r="A635" i="1" s="1"/>
  <c r="E635" i="1"/>
  <c r="F635" i="1"/>
  <c r="D638" i="1"/>
  <c r="D640" i="1"/>
  <c r="AN640" i="1"/>
  <c r="G640" i="1"/>
  <c r="A640" i="1" s="1"/>
  <c r="E640" i="1"/>
  <c r="F640" i="1"/>
  <c r="AN642" i="1"/>
  <c r="G642" i="1"/>
  <c r="A642" i="1" s="1"/>
  <c r="F642" i="1"/>
  <c r="E642" i="1"/>
  <c r="AN645" i="1"/>
  <c r="E645" i="1"/>
  <c r="G645" i="1"/>
  <c r="A645" i="1" s="1"/>
  <c r="F645" i="1"/>
  <c r="X645" i="1"/>
  <c r="Y645" i="1" s="1"/>
  <c r="AN647" i="1"/>
  <c r="G647" i="1"/>
  <c r="A647" i="1" s="1"/>
  <c r="E647" i="1"/>
  <c r="F647" i="1"/>
  <c r="AN649" i="1"/>
  <c r="E649" i="1"/>
  <c r="G649" i="1"/>
  <c r="A649" i="1" s="1"/>
  <c r="F649" i="1"/>
  <c r="AN651" i="1"/>
  <c r="G651" i="1"/>
  <c r="A651" i="1" s="1"/>
  <c r="E651" i="1"/>
  <c r="F651" i="1"/>
  <c r="AN653" i="1"/>
  <c r="G653" i="1"/>
  <c r="A653" i="1" s="1"/>
  <c r="E653" i="1"/>
  <c r="F653" i="1"/>
  <c r="D657" i="1"/>
  <c r="H659" i="1"/>
  <c r="AN659" i="1"/>
  <c r="G659" i="1"/>
  <c r="A659" i="1" s="1"/>
  <c r="E659" i="1"/>
  <c r="F659" i="1"/>
  <c r="H661" i="1"/>
  <c r="H663" i="1"/>
  <c r="D667" i="1"/>
  <c r="D669" i="1"/>
  <c r="AN673" i="1"/>
  <c r="E673" i="1"/>
  <c r="F673" i="1"/>
  <c r="G673" i="1"/>
  <c r="A673" i="1" s="1"/>
  <c r="AN675" i="1"/>
  <c r="G675" i="1"/>
  <c r="A675" i="1" s="1"/>
  <c r="E675" i="1"/>
  <c r="F675" i="1"/>
  <c r="AN677" i="1"/>
  <c r="E677" i="1"/>
  <c r="G677" i="1"/>
  <c r="A677" i="1" s="1"/>
  <c r="F677" i="1"/>
  <c r="AN680" i="1"/>
  <c r="G680" i="1"/>
  <c r="A680" i="1" s="1"/>
  <c r="E680" i="1"/>
  <c r="F680" i="1"/>
  <c r="D682" i="1"/>
  <c r="D686" i="1"/>
  <c r="D689" i="1"/>
  <c r="AN689" i="1"/>
  <c r="E689" i="1"/>
  <c r="G689" i="1"/>
  <c r="A689" i="1" s="1"/>
  <c r="F689" i="1"/>
  <c r="H692" i="1"/>
  <c r="D695" i="1"/>
  <c r="H698" i="1"/>
  <c r="K698" i="1" s="1"/>
  <c r="AN698" i="1"/>
  <c r="G698" i="1"/>
  <c r="A698" i="1" s="1"/>
  <c r="F698" i="1"/>
  <c r="E698" i="1"/>
  <c r="H700" i="1"/>
  <c r="AN703" i="1"/>
  <c r="G703" i="1"/>
  <c r="A703" i="1" s="1"/>
  <c r="E703" i="1"/>
  <c r="F703" i="1"/>
  <c r="D705" i="1"/>
  <c r="AN707" i="1"/>
  <c r="G707" i="1"/>
  <c r="A707" i="1" s="1"/>
  <c r="E707" i="1"/>
  <c r="F707" i="1"/>
  <c r="AN709" i="1"/>
  <c r="E709" i="1"/>
  <c r="G709" i="1"/>
  <c r="A709" i="1" s="1"/>
  <c r="F709" i="1"/>
  <c r="AN712" i="1"/>
  <c r="G712" i="1"/>
  <c r="A712" i="1" s="1"/>
  <c r="E712" i="1"/>
  <c r="F712" i="1"/>
  <c r="D714" i="1"/>
  <c r="H718" i="1"/>
  <c r="AN718" i="1"/>
  <c r="G718" i="1"/>
  <c r="A718" i="1" s="1"/>
  <c r="F718" i="1"/>
  <c r="E718" i="1"/>
  <c r="D719" i="1"/>
  <c r="H722" i="1"/>
  <c r="AN722" i="1"/>
  <c r="G722" i="1"/>
  <c r="A722" i="1" s="1"/>
  <c r="F722" i="1"/>
  <c r="E722" i="1"/>
  <c r="D723" i="1"/>
  <c r="H726" i="1"/>
  <c r="K726" i="1" s="1"/>
  <c r="AN726" i="1"/>
  <c r="G726" i="1"/>
  <c r="A726" i="1" s="1"/>
  <c r="F726" i="1"/>
  <c r="E726" i="1"/>
  <c r="AN729" i="1"/>
  <c r="E729" i="1"/>
  <c r="G729" i="1"/>
  <c r="A729" i="1" s="1"/>
  <c r="F729" i="1"/>
  <c r="H731" i="1"/>
  <c r="K731" i="1" s="1"/>
  <c r="AN731" i="1"/>
  <c r="G731" i="1"/>
  <c r="A731" i="1" s="1"/>
  <c r="E731" i="1"/>
  <c r="F731" i="1"/>
  <c r="AN733" i="1"/>
  <c r="G733" i="1"/>
  <c r="A733" i="1" s="1"/>
  <c r="E733" i="1"/>
  <c r="F733" i="1"/>
  <c r="AN735" i="1"/>
  <c r="G735" i="1"/>
  <c r="A735" i="1" s="1"/>
  <c r="E735" i="1"/>
  <c r="F735" i="1"/>
  <c r="H738" i="1"/>
  <c r="AN738" i="1"/>
  <c r="G738" i="1"/>
  <c r="A738" i="1" s="1"/>
  <c r="F738" i="1"/>
  <c r="E738" i="1"/>
  <c r="AN742" i="1"/>
  <c r="G742" i="1"/>
  <c r="A742" i="1" s="1"/>
  <c r="F742" i="1"/>
  <c r="E742" i="1"/>
  <c r="AN744" i="1"/>
  <c r="G744" i="1"/>
  <c r="A744" i="1" s="1"/>
  <c r="E744" i="1"/>
  <c r="F744" i="1"/>
  <c r="D747" i="1"/>
  <c r="AN750" i="1"/>
  <c r="G750" i="1"/>
  <c r="A750" i="1" s="1"/>
  <c r="F750" i="1"/>
  <c r="E750" i="1"/>
  <c r="H754" i="1"/>
  <c r="AN754" i="1"/>
  <c r="G754" i="1"/>
  <c r="A754" i="1" s="1"/>
  <c r="F754" i="1"/>
  <c r="E754" i="1"/>
  <c r="D755" i="1"/>
  <c r="H758" i="1"/>
  <c r="K758" i="1" s="1"/>
  <c r="AN758" i="1"/>
  <c r="G758" i="1"/>
  <c r="A758" i="1" s="1"/>
  <c r="F758" i="1"/>
  <c r="E758" i="1"/>
  <c r="AN761" i="1"/>
  <c r="E761" i="1"/>
  <c r="G761" i="1"/>
  <c r="A761" i="1" s="1"/>
  <c r="F761" i="1"/>
  <c r="H763" i="1"/>
  <c r="AN763" i="1"/>
  <c r="G763" i="1"/>
  <c r="A763" i="1" s="1"/>
  <c r="E763" i="1"/>
  <c r="F763" i="1"/>
  <c r="H764" i="1"/>
  <c r="K764" i="1" s="1"/>
  <c r="AN767" i="1"/>
  <c r="G767" i="1"/>
  <c r="A767" i="1" s="1"/>
  <c r="E767" i="1"/>
  <c r="F767" i="1"/>
  <c r="H770" i="1"/>
  <c r="AN770" i="1"/>
  <c r="G770" i="1"/>
  <c r="A770" i="1" s="1"/>
  <c r="F770" i="1"/>
  <c r="E770" i="1"/>
  <c r="D771" i="1"/>
  <c r="H774" i="1"/>
  <c r="K774" i="1" s="1"/>
  <c r="AN774" i="1"/>
  <c r="G774" i="1"/>
  <c r="A774" i="1" s="1"/>
  <c r="F774" i="1"/>
  <c r="E774" i="1"/>
  <c r="AN777" i="1"/>
  <c r="E777" i="1"/>
  <c r="G777" i="1"/>
  <c r="A777" i="1" s="1"/>
  <c r="F777" i="1"/>
  <c r="D779" i="1"/>
  <c r="H782" i="1"/>
  <c r="AN782" i="1"/>
  <c r="G782" i="1"/>
  <c r="A782" i="1" s="1"/>
  <c r="F782" i="1"/>
  <c r="E782" i="1"/>
  <c r="D783" i="1"/>
  <c r="AN785" i="1"/>
  <c r="E785" i="1"/>
  <c r="F785" i="1"/>
  <c r="G785" i="1"/>
  <c r="A785" i="1" s="1"/>
  <c r="AN788" i="1"/>
  <c r="G788" i="1"/>
  <c r="A788" i="1" s="1"/>
  <c r="E788" i="1"/>
  <c r="F788" i="1"/>
  <c r="D791" i="1"/>
  <c r="AN791" i="1"/>
  <c r="G791" i="1"/>
  <c r="A791" i="1" s="1"/>
  <c r="E791" i="1"/>
  <c r="F791" i="1"/>
  <c r="AN794" i="1"/>
  <c r="G794" i="1"/>
  <c r="A794" i="1" s="1"/>
  <c r="F794" i="1"/>
  <c r="E794" i="1"/>
  <c r="D797" i="1"/>
  <c r="AN797" i="1"/>
  <c r="G797" i="1"/>
  <c r="A797" i="1" s="1"/>
  <c r="E797" i="1"/>
  <c r="F797" i="1"/>
  <c r="H800" i="1"/>
  <c r="K800" i="1" s="1"/>
  <c r="AN800" i="1"/>
  <c r="G800" i="1"/>
  <c r="A800" i="1" s="1"/>
  <c r="E800" i="1"/>
  <c r="F800" i="1"/>
  <c r="H803" i="1"/>
  <c r="K803" i="1" s="1"/>
  <c r="AN803" i="1"/>
  <c r="G803" i="1"/>
  <c r="A803" i="1" s="1"/>
  <c r="E803" i="1"/>
  <c r="F803" i="1"/>
  <c r="AN807" i="1"/>
  <c r="G807" i="1"/>
  <c r="A807" i="1" s="1"/>
  <c r="E807" i="1"/>
  <c r="F807" i="1"/>
  <c r="D809" i="1"/>
  <c r="AN809" i="1"/>
  <c r="E809" i="1"/>
  <c r="G809" i="1"/>
  <c r="A809" i="1" s="1"/>
  <c r="F809" i="1"/>
  <c r="D813" i="1"/>
  <c r="H816" i="1"/>
  <c r="AN816" i="1"/>
  <c r="G816" i="1"/>
  <c r="A816" i="1" s="1"/>
  <c r="E816" i="1"/>
  <c r="F816" i="1"/>
  <c r="D818" i="1"/>
  <c r="AN822" i="1"/>
  <c r="G822" i="1"/>
  <c r="A822" i="1" s="1"/>
  <c r="F822" i="1"/>
  <c r="E822" i="1"/>
  <c r="H826" i="1"/>
  <c r="K826" i="1" s="1"/>
  <c r="AN826" i="1"/>
  <c r="G826" i="1"/>
  <c r="A826" i="1" s="1"/>
  <c r="F826" i="1"/>
  <c r="E826" i="1"/>
  <c r="AN829" i="1"/>
  <c r="G829" i="1"/>
  <c r="A829" i="1" s="1"/>
  <c r="E829" i="1"/>
  <c r="F829" i="1"/>
  <c r="D831" i="1"/>
  <c r="AN833" i="1"/>
  <c r="E833" i="1"/>
  <c r="G833" i="1"/>
  <c r="A833" i="1" s="1"/>
  <c r="F833" i="1"/>
  <c r="H835" i="1"/>
  <c r="K835" i="1" s="1"/>
  <c r="AN838" i="1"/>
  <c r="G838" i="1"/>
  <c r="A838" i="1" s="1"/>
  <c r="F838" i="1"/>
  <c r="E838" i="1"/>
  <c r="D841" i="1"/>
  <c r="AN841" i="1"/>
  <c r="E841" i="1"/>
  <c r="G841" i="1"/>
  <c r="A841" i="1" s="1"/>
  <c r="F841" i="1"/>
  <c r="H844" i="1"/>
  <c r="K844" i="1" s="1"/>
  <c r="D847" i="1"/>
  <c r="AN847" i="1"/>
  <c r="G847" i="1"/>
  <c r="A847" i="1" s="1"/>
  <c r="E847" i="1"/>
  <c r="F847" i="1"/>
  <c r="H851" i="1"/>
  <c r="K851" i="1" s="1"/>
  <c r="AN851" i="1"/>
  <c r="G851" i="1"/>
  <c r="A851" i="1" s="1"/>
  <c r="E851" i="1"/>
  <c r="F851" i="1"/>
  <c r="AN854" i="1"/>
  <c r="G854" i="1"/>
  <c r="A854" i="1" s="1"/>
  <c r="F854" i="1"/>
  <c r="E854" i="1"/>
  <c r="D857" i="1"/>
  <c r="AN857" i="1"/>
  <c r="E857" i="1"/>
  <c r="G857" i="1"/>
  <c r="A857" i="1" s="1"/>
  <c r="F857" i="1"/>
  <c r="D859" i="1"/>
  <c r="H864" i="1"/>
  <c r="AN864" i="1"/>
  <c r="G864" i="1"/>
  <c r="A864" i="1" s="1"/>
  <c r="E864" i="1"/>
  <c r="F864" i="1"/>
  <c r="H868" i="1"/>
  <c r="K868" i="1" s="1"/>
  <c r="AN868" i="1"/>
  <c r="G868" i="1"/>
  <c r="A868" i="1" s="1"/>
  <c r="E868" i="1"/>
  <c r="F868" i="1"/>
  <c r="D871" i="1"/>
  <c r="H874" i="1"/>
  <c r="K874" i="1" s="1"/>
  <c r="AN874" i="1"/>
  <c r="G874" i="1"/>
  <c r="A874" i="1" s="1"/>
  <c r="F874" i="1"/>
  <c r="E874" i="1"/>
  <c r="H879" i="1"/>
  <c r="AN879" i="1"/>
  <c r="G879" i="1"/>
  <c r="A879" i="1" s="1"/>
  <c r="E879" i="1"/>
  <c r="F879" i="1"/>
  <c r="H880" i="1"/>
  <c r="H883" i="1"/>
  <c r="K883" i="1" s="1"/>
  <c r="AN883" i="1"/>
  <c r="G883" i="1"/>
  <c r="A883" i="1" s="1"/>
  <c r="E883" i="1"/>
  <c r="F883" i="1"/>
  <c r="D886" i="1"/>
  <c r="AN888" i="1"/>
  <c r="G888" i="1"/>
  <c r="A888" i="1" s="1"/>
  <c r="E888" i="1"/>
  <c r="F888" i="1"/>
  <c r="D891" i="1"/>
  <c r="AN891" i="1"/>
  <c r="G891" i="1"/>
  <c r="A891" i="1" s="1"/>
  <c r="E891" i="1"/>
  <c r="F891" i="1"/>
  <c r="D893" i="1"/>
  <c r="AN893" i="1"/>
  <c r="G893" i="1"/>
  <c r="A893" i="1" s="1"/>
  <c r="E893" i="1"/>
  <c r="F893" i="1"/>
  <c r="H896" i="1"/>
  <c r="AN898" i="1"/>
  <c r="G898" i="1"/>
  <c r="A898" i="1" s="1"/>
  <c r="F898" i="1"/>
  <c r="E898" i="1"/>
  <c r="H900" i="1"/>
  <c r="K900" i="1" s="1"/>
  <c r="AN900" i="1"/>
  <c r="G900" i="1"/>
  <c r="A900" i="1" s="1"/>
  <c r="E900" i="1"/>
  <c r="F900" i="1"/>
  <c r="AN904" i="1"/>
  <c r="G904" i="1"/>
  <c r="A904" i="1" s="1"/>
  <c r="E904" i="1"/>
  <c r="F904" i="1"/>
  <c r="D906" i="1"/>
  <c r="H908" i="1"/>
  <c r="AN908" i="1"/>
  <c r="G908" i="1"/>
  <c r="A908" i="1" s="1"/>
  <c r="E908" i="1"/>
  <c r="F908" i="1"/>
  <c r="H910" i="1"/>
  <c r="AN910" i="1"/>
  <c r="G910" i="1"/>
  <c r="A910" i="1" s="1"/>
  <c r="F910" i="1"/>
  <c r="E910" i="1"/>
  <c r="D911" i="1"/>
  <c r="AN913" i="1"/>
  <c r="E913" i="1"/>
  <c r="F913" i="1"/>
  <c r="G913" i="1"/>
  <c r="A913" i="1" s="1"/>
  <c r="AN915" i="1"/>
  <c r="G915" i="1"/>
  <c r="A915" i="1" s="1"/>
  <c r="E915" i="1"/>
  <c r="F915" i="1"/>
  <c r="AN917" i="1"/>
  <c r="E917" i="1"/>
  <c r="G917" i="1"/>
  <c r="A917" i="1" s="1"/>
  <c r="F917" i="1"/>
  <c r="AN920" i="1"/>
  <c r="G920" i="1"/>
  <c r="A920" i="1" s="1"/>
  <c r="E920" i="1"/>
  <c r="F920" i="1"/>
  <c r="D922" i="1"/>
  <c r="D926" i="1"/>
  <c r="D929" i="1"/>
  <c r="AN929" i="1"/>
  <c r="E929" i="1"/>
  <c r="F929" i="1"/>
  <c r="G929" i="1"/>
  <c r="A929" i="1" s="1"/>
  <c r="AN933" i="1"/>
  <c r="E933" i="1"/>
  <c r="G933" i="1"/>
  <c r="A933" i="1" s="1"/>
  <c r="F933" i="1"/>
  <c r="AN939" i="1"/>
  <c r="G939" i="1"/>
  <c r="A939" i="1" s="1"/>
  <c r="E939" i="1"/>
  <c r="F939" i="1"/>
  <c r="D943" i="1"/>
  <c r="D945" i="1"/>
  <c r="AN947" i="1"/>
  <c r="G947" i="1"/>
  <c r="A947" i="1" s="1"/>
  <c r="E947" i="1"/>
  <c r="F947" i="1"/>
  <c r="AN949" i="1"/>
  <c r="E949" i="1"/>
  <c r="G949" i="1"/>
  <c r="A949" i="1" s="1"/>
  <c r="F949" i="1"/>
  <c r="AN952" i="1"/>
  <c r="G952" i="1"/>
  <c r="A952" i="1" s="1"/>
  <c r="E952" i="1"/>
  <c r="F952" i="1"/>
  <c r="D954" i="1"/>
  <c r="H956" i="1"/>
  <c r="AN956" i="1"/>
  <c r="G956" i="1"/>
  <c r="A956" i="1" s="1"/>
  <c r="E956" i="1"/>
  <c r="F956" i="1"/>
  <c r="D957" i="1"/>
  <c r="AN959" i="1"/>
  <c r="G959" i="1"/>
  <c r="A959" i="1" s="1"/>
  <c r="E959" i="1"/>
  <c r="F959" i="1"/>
  <c r="H960" i="1"/>
  <c r="AN960" i="1"/>
  <c r="G960" i="1"/>
  <c r="A960" i="1" s="1"/>
  <c r="E960" i="1"/>
  <c r="F960" i="1"/>
  <c r="AN964" i="1"/>
  <c r="G964" i="1"/>
  <c r="A964" i="1" s="1"/>
  <c r="E964" i="1"/>
  <c r="F964" i="1"/>
  <c r="AN967" i="1"/>
  <c r="G967" i="1"/>
  <c r="A967" i="1" s="1"/>
  <c r="E967" i="1"/>
  <c r="F967" i="1"/>
  <c r="D969" i="1"/>
  <c r="AN969" i="1"/>
  <c r="E969" i="1"/>
  <c r="G969" i="1"/>
  <c r="A969" i="1" s="1"/>
  <c r="F969" i="1"/>
  <c r="H972" i="1"/>
  <c r="AN975" i="1"/>
  <c r="G975" i="1"/>
  <c r="A975" i="1" s="1"/>
  <c r="E975" i="1"/>
  <c r="F975" i="1"/>
  <c r="AN978" i="1"/>
  <c r="G978" i="1"/>
  <c r="A978" i="1" s="1"/>
  <c r="F978" i="1"/>
  <c r="E978" i="1"/>
  <c r="AN982" i="1"/>
  <c r="G982" i="1"/>
  <c r="A982" i="1" s="1"/>
  <c r="F982" i="1"/>
  <c r="E982" i="1"/>
  <c r="AN984" i="1"/>
  <c r="G984" i="1"/>
  <c r="A984" i="1" s="1"/>
  <c r="E984" i="1"/>
  <c r="F984" i="1"/>
  <c r="D987" i="1"/>
  <c r="D989" i="1"/>
  <c r="AN989" i="1"/>
  <c r="G989" i="1"/>
  <c r="A989" i="1" s="1"/>
  <c r="E989" i="1"/>
  <c r="F989" i="1"/>
  <c r="H994" i="1"/>
  <c r="AN994" i="1"/>
  <c r="G994" i="1"/>
  <c r="A994" i="1" s="1"/>
  <c r="F994" i="1"/>
  <c r="E994" i="1"/>
  <c r="D995" i="1"/>
  <c r="H998" i="1"/>
  <c r="K998" i="1" s="1"/>
  <c r="AN998" i="1"/>
  <c r="G998" i="1"/>
  <c r="A998" i="1" s="1"/>
  <c r="F998" i="1"/>
  <c r="E998" i="1"/>
  <c r="AN1001" i="1"/>
  <c r="E1001" i="1"/>
  <c r="G1001" i="1"/>
  <c r="A1001" i="1" s="1"/>
  <c r="F1001" i="1"/>
  <c r="AN1003" i="1"/>
  <c r="E1003" i="1"/>
  <c r="G1003" i="1"/>
  <c r="A1003" i="1" s="1"/>
  <c r="F1003" i="1"/>
  <c r="D1006" i="1"/>
  <c r="D1009" i="1"/>
  <c r="AN1009" i="1"/>
  <c r="E1009" i="1"/>
  <c r="G1009" i="1"/>
  <c r="A1009" i="1" s="1"/>
  <c r="F1009" i="1"/>
  <c r="H1012" i="1"/>
  <c r="D1015" i="1"/>
  <c r="AN1018" i="1"/>
  <c r="E1018" i="1"/>
  <c r="G1018" i="1"/>
  <c r="A1018" i="1" s="1"/>
  <c r="F1018" i="1"/>
  <c r="D1021" i="1"/>
  <c r="AN1021" i="1"/>
  <c r="E1021" i="1"/>
  <c r="G1021" i="1"/>
  <c r="A1021" i="1" s="1"/>
  <c r="F1021" i="1"/>
  <c r="H1024" i="1"/>
  <c r="D1026" i="1"/>
  <c r="D1030" i="1"/>
  <c r="D1033" i="1"/>
  <c r="D1035" i="1"/>
  <c r="H1038" i="1"/>
  <c r="AN1038" i="1"/>
  <c r="E1038" i="1"/>
  <c r="G1038" i="1"/>
  <c r="A1038" i="1" s="1"/>
  <c r="F1038" i="1"/>
  <c r="D1039" i="1"/>
  <c r="AN1041" i="1"/>
  <c r="E1041" i="1"/>
  <c r="F1041" i="1"/>
  <c r="G1041" i="1"/>
  <c r="A1041" i="1" s="1"/>
  <c r="AN1043" i="1"/>
  <c r="E1043" i="1"/>
  <c r="G1043" i="1"/>
  <c r="A1043" i="1" s="1"/>
  <c r="F1043" i="1"/>
  <c r="AN1045" i="1"/>
  <c r="E1045" i="1"/>
  <c r="G1045" i="1"/>
  <c r="A1045" i="1" s="1"/>
  <c r="F1045" i="1"/>
  <c r="AN1048" i="1"/>
  <c r="G1048" i="1"/>
  <c r="A1048" i="1" s="1"/>
  <c r="F1048" i="1"/>
  <c r="E1048" i="1"/>
  <c r="D1050" i="1"/>
  <c r="D1054" i="1"/>
  <c r="AN1057" i="1"/>
  <c r="E1057" i="1"/>
  <c r="G1057" i="1"/>
  <c r="A1057" i="1" s="1"/>
  <c r="F1057" i="1"/>
  <c r="AN1061" i="1"/>
  <c r="E1061" i="1"/>
  <c r="G1061" i="1"/>
  <c r="A1061" i="1" s="1"/>
  <c r="F1061" i="1"/>
  <c r="AN1065" i="1"/>
  <c r="E1065" i="1"/>
  <c r="G1065" i="1"/>
  <c r="A1065" i="1" s="1"/>
  <c r="F1065" i="1"/>
  <c r="AN1070" i="1"/>
  <c r="E1070" i="1"/>
  <c r="G1070" i="1"/>
  <c r="A1070" i="1" s="1"/>
  <c r="F1070" i="1"/>
  <c r="H1071" i="1"/>
  <c r="AN1071" i="1"/>
  <c r="E1071" i="1"/>
  <c r="G1071" i="1"/>
  <c r="A1071" i="1" s="1"/>
  <c r="F1071" i="1"/>
  <c r="AN1074" i="1"/>
  <c r="E1074" i="1"/>
  <c r="G1074" i="1"/>
  <c r="A1074" i="1" s="1"/>
  <c r="F1074" i="1"/>
  <c r="AN1077" i="1"/>
  <c r="E1077" i="1"/>
  <c r="G1077" i="1"/>
  <c r="A1077" i="1" s="1"/>
  <c r="F1077" i="1"/>
  <c r="AN1079" i="1"/>
  <c r="E1079" i="1"/>
  <c r="G1079" i="1"/>
  <c r="A1079" i="1" s="1"/>
  <c r="F1079" i="1"/>
  <c r="D1081" i="1"/>
  <c r="D1086" i="1"/>
  <c r="AN1091" i="1"/>
  <c r="E1091" i="1"/>
  <c r="G1091" i="1"/>
  <c r="A1091" i="1" s="1"/>
  <c r="F1091" i="1"/>
  <c r="AN1094" i="1"/>
  <c r="E1094" i="1"/>
  <c r="G1094" i="1"/>
  <c r="A1094" i="1" s="1"/>
  <c r="F1094" i="1"/>
  <c r="D1096" i="1"/>
  <c r="AN1096" i="1"/>
  <c r="G1096" i="1"/>
  <c r="A1096" i="1" s="1"/>
  <c r="F1096" i="1"/>
  <c r="E1096" i="1"/>
  <c r="H1099" i="1"/>
  <c r="AN1102" i="1"/>
  <c r="E1102" i="1"/>
  <c r="G1102" i="1"/>
  <c r="A1102" i="1" s="1"/>
  <c r="F1102" i="1"/>
  <c r="D1104" i="1"/>
  <c r="D1106" i="1"/>
  <c r="AN1106" i="1"/>
  <c r="E1106" i="1"/>
  <c r="G1106" i="1"/>
  <c r="A1106" i="1" s="1"/>
  <c r="F1106" i="1"/>
  <c r="AN1109" i="1"/>
  <c r="E1109" i="1"/>
  <c r="G1109" i="1"/>
  <c r="A1109" i="1" s="1"/>
  <c r="F1109" i="1"/>
  <c r="AN1113" i="1"/>
  <c r="E1113" i="1"/>
  <c r="G1113" i="1"/>
  <c r="A1113" i="1" s="1"/>
  <c r="F1113" i="1"/>
  <c r="H1118" i="1"/>
  <c r="K1118" i="1" s="1"/>
  <c r="H1121" i="1"/>
  <c r="K1121" i="1" s="1"/>
  <c r="AN1121" i="1"/>
  <c r="E1121" i="1"/>
  <c r="G1121" i="1"/>
  <c r="A1121" i="1" s="1"/>
  <c r="F1121" i="1"/>
  <c r="H1123" i="1"/>
  <c r="K1123" i="1" s="1"/>
  <c r="AN1123" i="1"/>
  <c r="E1123" i="1"/>
  <c r="G1123" i="1"/>
  <c r="A1123" i="1" s="1"/>
  <c r="F1123" i="1"/>
  <c r="AN1126" i="1"/>
  <c r="E1126" i="1"/>
  <c r="G1126" i="1"/>
  <c r="A1126" i="1" s="1"/>
  <c r="F1126" i="1"/>
  <c r="H1129" i="1"/>
  <c r="K1129" i="1" s="1"/>
  <c r="AN1129" i="1"/>
  <c r="E1129" i="1"/>
  <c r="G1129" i="1"/>
  <c r="A1129" i="1" s="1"/>
  <c r="F1129" i="1"/>
  <c r="D1132" i="1"/>
  <c r="AN1132" i="1"/>
  <c r="G1132" i="1"/>
  <c r="A1132" i="1" s="1"/>
  <c r="E1132" i="1"/>
  <c r="F1132" i="1"/>
  <c r="H1135" i="1"/>
  <c r="AN1138" i="1"/>
  <c r="E1138" i="1"/>
  <c r="G1138" i="1"/>
  <c r="A1138" i="1" s="1"/>
  <c r="F1138" i="1"/>
  <c r="H1139" i="1"/>
  <c r="AN1139" i="1"/>
  <c r="E1139" i="1"/>
  <c r="G1139" i="1"/>
  <c r="A1139" i="1" s="1"/>
  <c r="F1139" i="1"/>
  <c r="AN1143" i="1"/>
  <c r="E1143" i="1"/>
  <c r="G1143" i="1"/>
  <c r="A1143" i="1" s="1"/>
  <c r="F1143" i="1"/>
  <c r="AN1146" i="1"/>
  <c r="E1146" i="1"/>
  <c r="G1146" i="1"/>
  <c r="A1146" i="1" s="1"/>
  <c r="F1146" i="1"/>
  <c r="H1149" i="1"/>
  <c r="K1149" i="1" s="1"/>
  <c r="AN1149" i="1"/>
  <c r="E1149" i="1"/>
  <c r="G1149" i="1"/>
  <c r="A1149" i="1" s="1"/>
  <c r="F1149" i="1"/>
  <c r="AN1151" i="1"/>
  <c r="E1151" i="1"/>
  <c r="G1151" i="1"/>
  <c r="A1151" i="1" s="1"/>
  <c r="F1151" i="1"/>
  <c r="H1154" i="1"/>
  <c r="K1154" i="1" s="1"/>
  <c r="H1157" i="1"/>
  <c r="K1157" i="1" s="1"/>
  <c r="AN1157" i="1"/>
  <c r="E1157" i="1"/>
  <c r="G1157" i="1"/>
  <c r="A1157" i="1" s="1"/>
  <c r="F1157" i="1"/>
  <c r="H1159" i="1"/>
  <c r="K1159" i="1" s="1"/>
  <c r="D1161" i="1"/>
  <c r="AN1164" i="1"/>
  <c r="G1164" i="1"/>
  <c r="A1164" i="1" s="1"/>
  <c r="E1164" i="1"/>
  <c r="F1164" i="1"/>
  <c r="AN1166" i="1"/>
  <c r="E1166" i="1"/>
  <c r="G1166" i="1"/>
  <c r="A1166" i="1" s="1"/>
  <c r="F1166" i="1"/>
  <c r="D1169" i="1"/>
  <c r="D1172" i="1"/>
  <c r="AN1172" i="1"/>
  <c r="G1172" i="1"/>
  <c r="A1172" i="1" s="1"/>
  <c r="F1172" i="1"/>
  <c r="E1172" i="1"/>
  <c r="D1176" i="1"/>
  <c r="D1178" i="1"/>
  <c r="D1180" i="1"/>
  <c r="AN1180" i="1"/>
  <c r="G1180" i="1"/>
  <c r="A1180" i="1" s="1"/>
  <c r="E1180" i="1"/>
  <c r="F1180" i="1"/>
  <c r="D1185" i="1"/>
  <c r="D1188" i="1"/>
  <c r="D1190" i="1"/>
  <c r="AN1190" i="1"/>
  <c r="E1190" i="1"/>
  <c r="G1190" i="1"/>
  <c r="A1190" i="1" s="1"/>
  <c r="F1190" i="1"/>
  <c r="H1193" i="1"/>
  <c r="K1193" i="1" s="1"/>
  <c r="AN1193" i="1"/>
  <c r="E1193" i="1"/>
  <c r="G1193" i="1"/>
  <c r="A1193" i="1" s="1"/>
  <c r="F1193" i="1"/>
  <c r="H1195" i="1"/>
  <c r="K1195" i="1" s="1"/>
  <c r="AN1195" i="1"/>
  <c r="E1195" i="1"/>
  <c r="G1195" i="1"/>
  <c r="A1195" i="1" s="1"/>
  <c r="F1195" i="1"/>
  <c r="AN1198" i="1"/>
  <c r="E1198" i="1"/>
  <c r="G1198" i="1"/>
  <c r="A1198" i="1" s="1"/>
  <c r="F1198" i="1"/>
  <c r="D1201" i="1"/>
  <c r="AN1204" i="1"/>
  <c r="G1204" i="1"/>
  <c r="A1204" i="1" s="1"/>
  <c r="F1204" i="1"/>
  <c r="E1204" i="1"/>
  <c r="AN1206" i="1"/>
  <c r="E1206" i="1"/>
  <c r="G1206" i="1"/>
  <c r="A1206" i="1" s="1"/>
  <c r="F1206" i="1"/>
  <c r="H1209" i="1"/>
  <c r="AN1209" i="1"/>
  <c r="E1209" i="1"/>
  <c r="G1209" i="1"/>
  <c r="A1209" i="1" s="1"/>
  <c r="F1209" i="1"/>
  <c r="AN1211" i="1"/>
  <c r="E1211" i="1"/>
  <c r="G1211" i="1"/>
  <c r="A1211" i="1" s="1"/>
  <c r="F1211" i="1"/>
  <c r="AN1213" i="1"/>
  <c r="E1213" i="1"/>
  <c r="G1213" i="1"/>
  <c r="A1213" i="1" s="1"/>
  <c r="F1213" i="1"/>
  <c r="AN1217" i="1"/>
  <c r="E1217" i="1"/>
  <c r="G1217" i="1"/>
  <c r="A1217" i="1" s="1"/>
  <c r="F1217" i="1"/>
  <c r="H1219" i="1"/>
  <c r="K1219" i="1" s="1"/>
  <c r="AN1219" i="1"/>
  <c r="E1219" i="1"/>
  <c r="G1219" i="1"/>
  <c r="A1219" i="1" s="1"/>
  <c r="F1219" i="1"/>
  <c r="H1223" i="1"/>
  <c r="AN1223" i="1"/>
  <c r="E1223" i="1"/>
  <c r="G1223" i="1"/>
  <c r="A1223" i="1" s="1"/>
  <c r="F1223" i="1"/>
  <c r="D1226" i="1"/>
  <c r="D1228" i="1"/>
  <c r="D1232" i="1"/>
  <c r="AN1232" i="1"/>
  <c r="G1232" i="1"/>
  <c r="A1232" i="1" s="1"/>
  <c r="F1232" i="1"/>
  <c r="E1232" i="1"/>
  <c r="D1236" i="1"/>
  <c r="AN1236" i="1"/>
  <c r="G1236" i="1"/>
  <c r="A1236" i="1" s="1"/>
  <c r="F1236" i="1"/>
  <c r="E1236" i="1"/>
  <c r="H1239" i="1"/>
  <c r="K1239" i="1" s="1"/>
  <c r="D1242" i="1"/>
  <c r="H1245" i="1"/>
  <c r="K1245" i="1" s="1"/>
  <c r="AN1245" i="1"/>
  <c r="E1245" i="1"/>
  <c r="G1245" i="1"/>
  <c r="A1245" i="1" s="1"/>
  <c r="F1245" i="1"/>
  <c r="AN1251" i="1"/>
  <c r="E1251" i="1"/>
  <c r="G1251" i="1"/>
  <c r="A1251" i="1" s="1"/>
  <c r="F1251" i="1"/>
  <c r="H1253" i="1"/>
  <c r="AN1253" i="1"/>
  <c r="E1253" i="1"/>
  <c r="G1253" i="1"/>
  <c r="A1253" i="1" s="1"/>
  <c r="F1253" i="1"/>
  <c r="D1254" i="1"/>
  <c r="H1257" i="1"/>
  <c r="K1257" i="1" s="1"/>
  <c r="AN1257" i="1"/>
  <c r="E1257" i="1"/>
  <c r="G1257" i="1"/>
  <c r="A1257" i="1" s="1"/>
  <c r="F1257" i="1"/>
  <c r="AN1260" i="1"/>
  <c r="G1260" i="1"/>
  <c r="A1260" i="1" s="1"/>
  <c r="E1260" i="1"/>
  <c r="F1260" i="1"/>
  <c r="H1262" i="1"/>
  <c r="K1262" i="1" s="1"/>
  <c r="AN1262" i="1"/>
  <c r="E1262" i="1"/>
  <c r="G1262" i="1"/>
  <c r="A1262" i="1" s="1"/>
  <c r="F1262" i="1"/>
  <c r="D1264" i="1"/>
  <c r="AN1264" i="1"/>
  <c r="G1264" i="1"/>
  <c r="A1264" i="1" s="1"/>
  <c r="F1264" i="1"/>
  <c r="E1264" i="1"/>
  <c r="D1269" i="1"/>
  <c r="D1273" i="1"/>
  <c r="D1276" i="1"/>
  <c r="AN1279" i="1"/>
  <c r="E1279" i="1"/>
  <c r="G1279" i="1"/>
  <c r="A1279" i="1" s="1"/>
  <c r="F1279" i="1"/>
  <c r="H1281" i="1"/>
  <c r="K1281" i="1" s="1"/>
  <c r="AN1281" i="1"/>
  <c r="E1281" i="1"/>
  <c r="G1281" i="1"/>
  <c r="A1281" i="1" s="1"/>
  <c r="F1281" i="1"/>
  <c r="D1285" i="1"/>
  <c r="D1289" i="1"/>
  <c r="D1292" i="1"/>
  <c r="AN1295" i="1"/>
  <c r="E1295" i="1"/>
  <c r="G1295" i="1"/>
  <c r="A1295" i="1" s="1"/>
  <c r="F1295" i="1"/>
  <c r="H1297" i="1"/>
  <c r="K1297" i="1" s="1"/>
  <c r="AN1297" i="1"/>
  <c r="E1297" i="1"/>
  <c r="G1297" i="1"/>
  <c r="A1297" i="1" s="1"/>
  <c r="F1297" i="1"/>
  <c r="H1299" i="1"/>
  <c r="AN1303" i="1"/>
  <c r="E1303" i="1"/>
  <c r="G1303" i="1"/>
  <c r="A1303" i="1" s="1"/>
  <c r="F1303" i="1"/>
  <c r="D1305" i="1"/>
  <c r="D1308" i="1"/>
  <c r="D1310" i="1"/>
  <c r="H1313" i="1"/>
  <c r="AN1313" i="1"/>
  <c r="E1313" i="1"/>
  <c r="G1313" i="1"/>
  <c r="A1313" i="1" s="1"/>
  <c r="F1313" i="1"/>
  <c r="D1314" i="1"/>
  <c r="AN1319" i="1"/>
  <c r="E1319" i="1"/>
  <c r="G1319" i="1"/>
  <c r="A1319" i="1" s="1"/>
  <c r="F1319" i="1"/>
  <c r="AN1322" i="1"/>
  <c r="E1322" i="1"/>
  <c r="G1322" i="1"/>
  <c r="A1322" i="1" s="1"/>
  <c r="F1322" i="1"/>
  <c r="D1324" i="1"/>
  <c r="AN1324" i="1"/>
  <c r="G1324" i="1"/>
  <c r="A1324" i="1" s="1"/>
  <c r="E1324" i="1"/>
  <c r="F1324" i="1"/>
  <c r="H1327" i="1"/>
  <c r="AN1330" i="1"/>
  <c r="E1330" i="1"/>
  <c r="G1330" i="1"/>
  <c r="A1330" i="1" s="1"/>
  <c r="F1330" i="1"/>
  <c r="H1333" i="1"/>
  <c r="AN1333" i="1"/>
  <c r="E1333" i="1"/>
  <c r="G1333" i="1"/>
  <c r="A1333" i="1" s="1"/>
  <c r="F1333" i="1"/>
  <c r="D1334" i="1"/>
  <c r="AN1337" i="1"/>
  <c r="E1337" i="1"/>
  <c r="G1337" i="1"/>
  <c r="A1337" i="1" s="1"/>
  <c r="F1337" i="1"/>
  <c r="AN1339" i="1"/>
  <c r="E1339" i="1"/>
  <c r="G1339" i="1"/>
  <c r="A1339" i="1" s="1"/>
  <c r="F1339" i="1"/>
  <c r="D1341" i="1"/>
  <c r="AN1344" i="1"/>
  <c r="G1344" i="1"/>
  <c r="A1344" i="1" s="1"/>
  <c r="F1344" i="1"/>
  <c r="E1344" i="1"/>
  <c r="AN1346" i="1"/>
  <c r="E1346" i="1"/>
  <c r="G1346" i="1"/>
  <c r="A1346" i="1" s="1"/>
  <c r="F1346" i="1"/>
  <c r="I1347" i="1"/>
  <c r="AE1347" i="1" s="1"/>
  <c r="H1350" i="1"/>
  <c r="K1350" i="1" s="1"/>
  <c r="D1353" i="1"/>
  <c r="AN1355" i="1"/>
  <c r="E1355" i="1"/>
  <c r="G1355" i="1"/>
  <c r="A1355" i="1" s="1"/>
  <c r="F1355" i="1"/>
  <c r="X1355" i="1"/>
  <c r="Y1355" i="1" s="1"/>
  <c r="AN1359" i="1"/>
  <c r="E1359" i="1"/>
  <c r="G1359" i="1"/>
  <c r="A1359" i="1" s="1"/>
  <c r="F1359" i="1"/>
  <c r="AN1361" i="1"/>
  <c r="E1361" i="1"/>
  <c r="G1361" i="1"/>
  <c r="A1361" i="1" s="1"/>
  <c r="F1361" i="1"/>
  <c r="D1364" i="1"/>
  <c r="H1365" i="1"/>
  <c r="K1365" i="1" s="1"/>
  <c r="AN1369" i="1"/>
  <c r="E1369" i="1"/>
  <c r="G1369" i="1"/>
  <c r="A1369" i="1" s="1"/>
  <c r="F1369" i="1"/>
  <c r="H1370" i="1"/>
  <c r="AN1372" i="1"/>
  <c r="G1372" i="1"/>
  <c r="A1372" i="1" s="1"/>
  <c r="E1372" i="1"/>
  <c r="F1372" i="1"/>
  <c r="AN1374" i="1"/>
  <c r="E1374" i="1"/>
  <c r="G1374" i="1"/>
  <c r="A1374" i="1" s="1"/>
  <c r="F1374" i="1"/>
  <c r="D1375" i="1"/>
  <c r="AN1375" i="1"/>
  <c r="E1375" i="1"/>
  <c r="G1375" i="1"/>
  <c r="A1375" i="1" s="1"/>
  <c r="F1375" i="1"/>
  <c r="H1379" i="1"/>
  <c r="AN1379" i="1"/>
  <c r="E1379" i="1"/>
  <c r="G1379" i="1"/>
  <c r="A1379" i="1" s="1"/>
  <c r="F1379" i="1"/>
  <c r="D1380" i="1"/>
  <c r="D1382" i="1"/>
  <c r="AN1385" i="1"/>
  <c r="E1385" i="1"/>
  <c r="G1385" i="1"/>
  <c r="A1385" i="1" s="1"/>
  <c r="F1385" i="1"/>
  <c r="D1388" i="1"/>
  <c r="AN1391" i="1"/>
  <c r="E1391" i="1"/>
  <c r="G1391" i="1"/>
  <c r="A1391" i="1" s="1"/>
  <c r="F1391" i="1"/>
  <c r="H1395" i="1"/>
  <c r="AN1395" i="1"/>
  <c r="E1395" i="1"/>
  <c r="G1395" i="1"/>
  <c r="A1395" i="1" s="1"/>
  <c r="F1395" i="1"/>
  <c r="D1396" i="1"/>
  <c r="AN1398" i="1"/>
  <c r="E1398" i="1"/>
  <c r="G1398" i="1"/>
  <c r="A1398" i="1" s="1"/>
  <c r="F1398" i="1"/>
  <c r="D1400" i="1"/>
  <c r="H1403" i="1"/>
  <c r="AN1403" i="1"/>
  <c r="E1403" i="1"/>
  <c r="G1403" i="1"/>
  <c r="A1403" i="1" s="1"/>
  <c r="F1403" i="1"/>
  <c r="H1405" i="1"/>
  <c r="AN1405" i="1"/>
  <c r="E1405" i="1"/>
  <c r="G1405" i="1"/>
  <c r="A1405" i="1" s="1"/>
  <c r="F1405" i="1"/>
  <c r="D1407" i="1"/>
  <c r="AN1409" i="1"/>
  <c r="E1409" i="1"/>
  <c r="G1409" i="1"/>
  <c r="A1409" i="1" s="1"/>
  <c r="F1409" i="1"/>
  <c r="AN1413" i="1"/>
  <c r="E1413" i="1"/>
  <c r="G1413" i="1"/>
  <c r="A1413" i="1" s="1"/>
  <c r="F1413" i="1"/>
  <c r="D1416" i="1"/>
  <c r="AN1416" i="1"/>
  <c r="G1416" i="1"/>
  <c r="A1416" i="1" s="1"/>
  <c r="F1416" i="1"/>
  <c r="E1416" i="1"/>
  <c r="D1418" i="1"/>
  <c r="AN1418" i="1"/>
  <c r="E1418" i="1"/>
  <c r="G1418" i="1"/>
  <c r="A1418" i="1" s="1"/>
  <c r="F1418" i="1"/>
  <c r="AN1421" i="1"/>
  <c r="E1421" i="1"/>
  <c r="G1421" i="1"/>
  <c r="A1421" i="1" s="1"/>
  <c r="F1421" i="1"/>
  <c r="D1423" i="1"/>
  <c r="D1426" i="1"/>
  <c r="AN1431" i="1"/>
  <c r="E1431" i="1"/>
  <c r="G1431" i="1"/>
  <c r="A1431" i="1" s="1"/>
  <c r="F1431" i="1"/>
  <c r="AN1435" i="1"/>
  <c r="E1435" i="1"/>
  <c r="G1435" i="1"/>
  <c r="A1435" i="1" s="1"/>
  <c r="F1435" i="1"/>
  <c r="AN1438" i="1"/>
  <c r="E1438" i="1"/>
  <c r="G1438" i="1"/>
  <c r="A1438" i="1" s="1"/>
  <c r="F1438" i="1"/>
  <c r="D1440" i="1"/>
  <c r="H1443" i="1"/>
  <c r="AN1443" i="1"/>
  <c r="E1443" i="1"/>
  <c r="G1443" i="1"/>
  <c r="A1443" i="1" s="1"/>
  <c r="F1443" i="1"/>
  <c r="D1444" i="1"/>
  <c r="AN1446" i="1"/>
  <c r="E1446" i="1"/>
  <c r="G1446" i="1"/>
  <c r="A1446" i="1" s="1"/>
  <c r="F1446" i="1"/>
  <c r="AN1449" i="1"/>
  <c r="E1449" i="1"/>
  <c r="G1449" i="1"/>
  <c r="A1449" i="1" s="1"/>
  <c r="F1449" i="1"/>
  <c r="D1451" i="1"/>
  <c r="AN1453" i="1"/>
  <c r="E1453" i="1"/>
  <c r="G1453" i="1"/>
  <c r="A1453" i="1" s="1"/>
  <c r="F1453" i="1"/>
  <c r="D1455" i="1"/>
  <c r="AN1458" i="1"/>
  <c r="E1458" i="1"/>
  <c r="G1458" i="1"/>
  <c r="A1458" i="1" s="1"/>
  <c r="F1458" i="1"/>
  <c r="H1460" i="1"/>
  <c r="K1460" i="1" s="1"/>
  <c r="D1462" i="1"/>
  <c r="AN1462" i="1"/>
  <c r="E1462" i="1"/>
  <c r="G1462" i="1"/>
  <c r="A1462" i="1" s="1"/>
  <c r="F1462" i="1"/>
  <c r="D1464" i="1"/>
  <c r="D1466" i="1"/>
  <c r="AN1466" i="1"/>
  <c r="E1466" i="1"/>
  <c r="G1466" i="1"/>
  <c r="A1466" i="1" s="1"/>
  <c r="F1466" i="1"/>
  <c r="D1470" i="1"/>
  <c r="AN1470" i="1"/>
  <c r="E1470" i="1"/>
  <c r="G1470" i="1"/>
  <c r="A1470" i="1" s="1"/>
  <c r="F1470" i="1"/>
  <c r="H1473" i="1"/>
  <c r="K1473" i="1" s="1"/>
  <c r="AN1477" i="1"/>
  <c r="E1477" i="1"/>
  <c r="G1477" i="1"/>
  <c r="A1477" i="1" s="1"/>
  <c r="F1477" i="1"/>
  <c r="AN1480" i="1"/>
  <c r="G1480" i="1"/>
  <c r="A1480" i="1" s="1"/>
  <c r="F1480" i="1"/>
  <c r="E1480" i="1"/>
  <c r="H1481" i="1"/>
  <c r="K1481" i="1" s="1"/>
  <c r="AN1481" i="1"/>
  <c r="E1481" i="1"/>
  <c r="G1481" i="1"/>
  <c r="A1481" i="1" s="1"/>
  <c r="F1481" i="1"/>
  <c r="AN1484" i="1"/>
  <c r="G1484" i="1"/>
  <c r="A1484" i="1" s="1"/>
  <c r="E1484" i="1"/>
  <c r="F1484" i="1"/>
  <c r="AN1486" i="1"/>
  <c r="E1486" i="1"/>
  <c r="G1486" i="1"/>
  <c r="A1486" i="1" s="1"/>
  <c r="F1486" i="1"/>
  <c r="AN1488" i="1"/>
  <c r="G1488" i="1"/>
  <c r="A1488" i="1" s="1"/>
  <c r="F1488" i="1"/>
  <c r="E1488" i="1"/>
  <c r="AN1490" i="1"/>
  <c r="E1490" i="1"/>
  <c r="G1490" i="1"/>
  <c r="A1490" i="1" s="1"/>
  <c r="F1490" i="1"/>
  <c r="AN1493" i="1"/>
  <c r="E1493" i="1"/>
  <c r="G1493" i="1"/>
  <c r="A1493" i="1" s="1"/>
  <c r="F1493" i="1"/>
  <c r="D1495" i="1"/>
  <c r="AN1497" i="1"/>
  <c r="E1497" i="1"/>
  <c r="G1497" i="1"/>
  <c r="A1497" i="1" s="1"/>
  <c r="F1497" i="1"/>
  <c r="D1499" i="1"/>
  <c r="D1504" i="1"/>
  <c r="AN1507" i="1"/>
  <c r="E1507" i="1"/>
  <c r="G1507" i="1"/>
  <c r="A1507" i="1" s="1"/>
  <c r="F1507" i="1"/>
  <c r="AN1509" i="1"/>
  <c r="E1509" i="1"/>
  <c r="G1509" i="1"/>
  <c r="A1509" i="1" s="1"/>
  <c r="F1509" i="1"/>
  <c r="AN1512" i="1"/>
  <c r="G1512" i="1"/>
  <c r="A1512" i="1" s="1"/>
  <c r="F1512" i="1"/>
  <c r="E1512" i="1"/>
  <c r="H1515" i="1"/>
  <c r="K1515" i="1" s="1"/>
  <c r="AN1515" i="1"/>
  <c r="E1515" i="1"/>
  <c r="G1515" i="1"/>
  <c r="A1515" i="1" s="1"/>
  <c r="F1515" i="1"/>
  <c r="AN1518" i="1"/>
  <c r="E1518" i="1"/>
  <c r="G1518" i="1"/>
  <c r="A1518" i="1" s="1"/>
  <c r="F1518" i="1"/>
  <c r="D1520" i="1"/>
  <c r="D1522" i="1"/>
  <c r="H1525" i="1"/>
  <c r="K1525" i="1" s="1"/>
  <c r="AN1529" i="1"/>
  <c r="E1529" i="1"/>
  <c r="G1529" i="1"/>
  <c r="A1529" i="1" s="1"/>
  <c r="F1529" i="1"/>
  <c r="AN1532" i="1"/>
  <c r="G1532" i="1"/>
  <c r="A1532" i="1" s="1"/>
  <c r="E1532" i="1"/>
  <c r="F1532" i="1"/>
  <c r="D1534" i="1"/>
  <c r="AN1534" i="1"/>
  <c r="E1534" i="1"/>
  <c r="G1534" i="1"/>
  <c r="A1534" i="1" s="1"/>
  <c r="F1534" i="1"/>
  <c r="D1536" i="1"/>
  <c r="H1537" i="1"/>
  <c r="K1537" i="1" s="1"/>
  <c r="AN1537" i="1"/>
  <c r="E1537" i="1"/>
  <c r="G1537" i="1"/>
  <c r="A1537" i="1" s="1"/>
  <c r="F1537" i="1"/>
  <c r="D1540" i="1"/>
  <c r="AN1543" i="1"/>
  <c r="E1543" i="1"/>
  <c r="G1543" i="1"/>
  <c r="A1543" i="1" s="1"/>
  <c r="F1543" i="1"/>
  <c r="AN1545" i="1"/>
  <c r="E1545" i="1"/>
  <c r="G1545" i="1"/>
  <c r="A1545" i="1" s="1"/>
  <c r="F1545" i="1"/>
  <c r="AN1548" i="1"/>
  <c r="G1548" i="1"/>
  <c r="A1548" i="1" s="1"/>
  <c r="E1548" i="1"/>
  <c r="F1548" i="1"/>
  <c r="AJ1548" i="1"/>
  <c r="D1550" i="1"/>
  <c r="AN1555" i="1"/>
  <c r="E1555" i="1"/>
  <c r="G1555" i="1"/>
  <c r="A1555" i="1" s="1"/>
  <c r="F1555" i="1"/>
  <c r="H1557" i="1"/>
  <c r="K1557" i="1" s="1"/>
  <c r="AN1561" i="1"/>
  <c r="E1561" i="1"/>
  <c r="G1561" i="1"/>
  <c r="A1561" i="1" s="1"/>
  <c r="F1561" i="1"/>
  <c r="AN1564" i="1"/>
  <c r="G1564" i="1"/>
  <c r="A1564" i="1" s="1"/>
  <c r="E1564" i="1"/>
  <c r="F1564" i="1"/>
  <c r="D1566" i="1"/>
  <c r="AN1566" i="1"/>
  <c r="E1566" i="1"/>
  <c r="G1566" i="1"/>
  <c r="A1566" i="1" s="1"/>
  <c r="F1566" i="1"/>
  <c r="D1568" i="1"/>
  <c r="D1570" i="1"/>
  <c r="AN1570" i="1"/>
  <c r="E1570" i="1"/>
  <c r="G1570" i="1"/>
  <c r="A1570" i="1" s="1"/>
  <c r="F1570" i="1"/>
  <c r="D1572" i="1"/>
  <c r="D1575" i="1"/>
  <c r="D1578" i="1"/>
  <c r="AN1578" i="1"/>
  <c r="E1578" i="1"/>
  <c r="G1578" i="1"/>
  <c r="A1578" i="1" s="1"/>
  <c r="F1578" i="1"/>
  <c r="D1580" i="1"/>
  <c r="AN1583" i="1"/>
  <c r="E1583" i="1"/>
  <c r="G1583" i="1"/>
  <c r="A1583" i="1" s="1"/>
  <c r="F1583" i="1"/>
  <c r="AN1588" i="1"/>
  <c r="G1588" i="1"/>
  <c r="A1588" i="1" s="1"/>
  <c r="F1588" i="1"/>
  <c r="E1588" i="1"/>
  <c r="AN1591" i="1"/>
  <c r="E1591" i="1"/>
  <c r="G1591" i="1"/>
  <c r="A1591" i="1" s="1"/>
  <c r="F1591" i="1"/>
  <c r="D1594" i="1"/>
  <c r="AN1597" i="1"/>
  <c r="E1597" i="1"/>
  <c r="G1597" i="1"/>
  <c r="A1597" i="1" s="1"/>
  <c r="F1597" i="1"/>
  <c r="D1598" i="1"/>
  <c r="D1601" i="1"/>
  <c r="AN1601" i="1"/>
  <c r="E1601" i="1"/>
  <c r="G1601" i="1"/>
  <c r="A1601" i="1" s="1"/>
  <c r="F1601" i="1"/>
  <c r="H1604" i="1"/>
  <c r="K1604" i="1" s="1"/>
  <c r="H1608" i="1"/>
  <c r="AN1608" i="1"/>
  <c r="G1608" i="1"/>
  <c r="A1608" i="1" s="1"/>
  <c r="F1608" i="1"/>
  <c r="E1608" i="1"/>
  <c r="H1611" i="1"/>
  <c r="K1611" i="1" s="1"/>
  <c r="AN1614" i="1"/>
  <c r="E1614" i="1"/>
  <c r="G1614" i="1"/>
  <c r="A1614" i="1" s="1"/>
  <c r="F1614" i="1"/>
  <c r="H1618" i="1"/>
  <c r="K1618" i="1" s="1"/>
  <c r="AN1618" i="1"/>
  <c r="E1618" i="1"/>
  <c r="G1618" i="1"/>
  <c r="A1618" i="1" s="1"/>
  <c r="F1618" i="1"/>
  <c r="H1620" i="1"/>
  <c r="AN1622" i="1"/>
  <c r="E1622" i="1"/>
  <c r="G1622" i="1"/>
  <c r="A1622" i="1" s="1"/>
  <c r="F1622" i="1"/>
  <c r="D1625" i="1"/>
  <c r="AN1625" i="1"/>
  <c r="E1625" i="1"/>
  <c r="G1625" i="1"/>
  <c r="A1625" i="1" s="1"/>
  <c r="F1625" i="1"/>
  <c r="AN1627" i="1"/>
  <c r="E1627" i="1"/>
  <c r="G1627" i="1"/>
  <c r="A1627" i="1" s="1"/>
  <c r="F1627" i="1"/>
  <c r="D1630" i="1"/>
  <c r="AN1630" i="1"/>
  <c r="E1630" i="1"/>
  <c r="G1630" i="1"/>
  <c r="A1630" i="1" s="1"/>
  <c r="F1630" i="1"/>
  <c r="H1631" i="1"/>
  <c r="AN1633" i="1"/>
  <c r="E1633" i="1"/>
  <c r="G1633" i="1"/>
  <c r="A1633" i="1" s="1"/>
  <c r="F1633" i="1"/>
  <c r="AN1636" i="1"/>
  <c r="G1636" i="1"/>
  <c r="A1636" i="1" s="1"/>
  <c r="F1636" i="1"/>
  <c r="E1636" i="1"/>
  <c r="H1642" i="1"/>
  <c r="AN1642" i="1"/>
  <c r="E1642" i="1"/>
  <c r="G1642" i="1"/>
  <c r="A1642" i="1" s="1"/>
  <c r="F1642" i="1"/>
  <c r="H1644" i="1"/>
  <c r="K1644" i="1" s="1"/>
  <c r="H1650" i="1"/>
  <c r="AN1650" i="1"/>
  <c r="E1650" i="1"/>
  <c r="G1650" i="1"/>
  <c r="A1650" i="1" s="1"/>
  <c r="F1650" i="1"/>
  <c r="AN1652" i="1"/>
  <c r="G1652" i="1"/>
  <c r="A1652" i="1" s="1"/>
  <c r="F1652" i="1"/>
  <c r="E1652" i="1"/>
  <c r="H1655" i="1"/>
  <c r="K1655" i="1" s="1"/>
  <c r="D1657" i="1"/>
  <c r="AN1659" i="1"/>
  <c r="E1659" i="1"/>
  <c r="G1659" i="1"/>
  <c r="A1659" i="1" s="1"/>
  <c r="F1659" i="1"/>
  <c r="D1661" i="1"/>
  <c r="AN1665" i="1"/>
  <c r="E1665" i="1"/>
  <c r="G1665" i="1"/>
  <c r="A1665" i="1" s="1"/>
  <c r="F1665" i="1"/>
  <c r="H1667" i="1"/>
  <c r="K1667" i="1" s="1"/>
  <c r="AN1670" i="1"/>
  <c r="E1670" i="1"/>
  <c r="G1670" i="1"/>
  <c r="A1670" i="1" s="1"/>
  <c r="F1670" i="1"/>
  <c r="AN1672" i="1"/>
  <c r="G1672" i="1"/>
  <c r="A1672" i="1" s="1"/>
  <c r="F1672" i="1"/>
  <c r="E1672" i="1"/>
  <c r="AN1675" i="1"/>
  <c r="E1675" i="1"/>
  <c r="G1675" i="1"/>
  <c r="A1675" i="1" s="1"/>
  <c r="F1675" i="1"/>
  <c r="H1676" i="1"/>
  <c r="D1679" i="1"/>
  <c r="AN1679" i="1"/>
  <c r="E1679" i="1"/>
  <c r="G1679" i="1"/>
  <c r="A1679" i="1" s="1"/>
  <c r="F1679" i="1"/>
  <c r="AN1682" i="1"/>
  <c r="E1682" i="1"/>
  <c r="G1682" i="1"/>
  <c r="A1682" i="1" s="1"/>
  <c r="F1682" i="1"/>
  <c r="H1684" i="1"/>
  <c r="K1684" i="1" s="1"/>
  <c r="D1688" i="1"/>
  <c r="AN1688" i="1"/>
  <c r="G1688" i="1"/>
  <c r="A1688" i="1" s="1"/>
  <c r="F1688" i="1"/>
  <c r="E1688" i="1"/>
  <c r="H1695" i="1"/>
  <c r="AN1695" i="1"/>
  <c r="E1695" i="1"/>
  <c r="G1695" i="1"/>
  <c r="A1695" i="1" s="1"/>
  <c r="F1695" i="1"/>
  <c r="AN1696" i="1"/>
  <c r="G1696" i="1"/>
  <c r="A1696" i="1" s="1"/>
  <c r="F1696" i="1"/>
  <c r="E1696" i="1"/>
  <c r="AN1698" i="1"/>
  <c r="E1698" i="1"/>
  <c r="G1698" i="1"/>
  <c r="A1698" i="1" s="1"/>
  <c r="F1698" i="1"/>
  <c r="H1701" i="1"/>
  <c r="K1701" i="1" s="1"/>
  <c r="H1704" i="1"/>
  <c r="K1704" i="1" s="1"/>
  <c r="D1707" i="1"/>
  <c r="D1710" i="1"/>
  <c r="AN1710" i="1"/>
  <c r="E1710" i="1"/>
  <c r="G1710" i="1"/>
  <c r="A1710" i="1" s="1"/>
  <c r="F1710" i="1"/>
  <c r="D1712" i="1"/>
  <c r="H1713" i="1"/>
  <c r="AN1713" i="1"/>
  <c r="E1713" i="1"/>
  <c r="G1713" i="1"/>
  <c r="A1713" i="1" s="1"/>
  <c r="F1713" i="1"/>
  <c r="H1717" i="1"/>
  <c r="K1717" i="1" s="1"/>
  <c r="AN1717" i="1"/>
  <c r="E1717" i="1"/>
  <c r="G1717" i="1"/>
  <c r="A1717" i="1" s="1"/>
  <c r="F1717" i="1"/>
  <c r="AN1721" i="1"/>
  <c r="E1721" i="1"/>
  <c r="G1721" i="1"/>
  <c r="A1721" i="1" s="1"/>
  <c r="F1721" i="1"/>
  <c r="AN1724" i="1"/>
  <c r="G1724" i="1"/>
  <c r="A1724" i="1" s="1"/>
  <c r="E1724" i="1"/>
  <c r="F1724" i="1"/>
  <c r="AN1727" i="1"/>
  <c r="E1727" i="1"/>
  <c r="G1727" i="1"/>
  <c r="A1727" i="1" s="1"/>
  <c r="F1727" i="1"/>
  <c r="D1730" i="1"/>
  <c r="AN1730" i="1"/>
  <c r="E1730" i="1"/>
  <c r="G1730" i="1"/>
  <c r="A1730" i="1" s="1"/>
  <c r="F1730" i="1"/>
  <c r="H1733" i="1"/>
  <c r="AN1737" i="1"/>
  <c r="E1737" i="1"/>
  <c r="G1737" i="1"/>
  <c r="A1737" i="1" s="1"/>
  <c r="F1737" i="1"/>
  <c r="H1741" i="1"/>
  <c r="AN1741" i="1"/>
  <c r="E1741" i="1"/>
  <c r="G1741" i="1"/>
  <c r="A1741" i="1" s="1"/>
  <c r="F1741" i="1"/>
  <c r="H1743" i="1"/>
  <c r="AN1743" i="1"/>
  <c r="E1743" i="1"/>
  <c r="G1743" i="1"/>
  <c r="A1743" i="1" s="1"/>
  <c r="F1743" i="1"/>
  <c r="D1744" i="1"/>
  <c r="AN1746" i="1"/>
  <c r="E1746" i="1"/>
  <c r="G1746" i="1"/>
  <c r="A1746" i="1" s="1"/>
  <c r="F1746" i="1"/>
  <c r="AN1750" i="1"/>
  <c r="E1750" i="1"/>
  <c r="G1750" i="1"/>
  <c r="A1750" i="1" s="1"/>
  <c r="F1750" i="1"/>
  <c r="H1752" i="1"/>
  <c r="K1752" i="1" s="1"/>
  <c r="D1755" i="1"/>
  <c r="D1758" i="1"/>
  <c r="AN1760" i="1"/>
  <c r="G1760" i="1"/>
  <c r="A1760" i="1" s="1"/>
  <c r="F1760" i="1"/>
  <c r="E1760" i="1"/>
  <c r="H1761" i="1"/>
  <c r="AN1761" i="1"/>
  <c r="E1761" i="1"/>
  <c r="G1761" i="1"/>
  <c r="A1761" i="1" s="1"/>
  <c r="F1761" i="1"/>
  <c r="AN1764" i="1"/>
  <c r="G1764" i="1"/>
  <c r="A1764" i="1" s="1"/>
  <c r="F1764" i="1"/>
  <c r="E1764" i="1"/>
  <c r="AN1767" i="1"/>
  <c r="E1767" i="1"/>
  <c r="G1767" i="1"/>
  <c r="A1767" i="1" s="1"/>
  <c r="F1767" i="1"/>
  <c r="AN1771" i="1"/>
  <c r="E1771" i="1"/>
  <c r="G1771" i="1"/>
  <c r="A1771" i="1" s="1"/>
  <c r="F1771" i="1"/>
  <c r="H1773" i="1"/>
  <c r="AN1773" i="1"/>
  <c r="E1773" i="1"/>
  <c r="G1773" i="1"/>
  <c r="A1773" i="1" s="1"/>
  <c r="F1773" i="1"/>
  <c r="H1775" i="1"/>
  <c r="K1775" i="1" s="1"/>
  <c r="AN1775" i="1"/>
  <c r="E1775" i="1"/>
  <c r="G1775" i="1"/>
  <c r="A1775" i="1" s="1"/>
  <c r="F1775" i="1"/>
  <c r="H1777" i="1"/>
  <c r="D1779" i="1"/>
  <c r="D1783" i="1"/>
  <c r="D1787" i="1"/>
  <c r="AJ1788" i="1"/>
  <c r="AN1792" i="1"/>
  <c r="G1792" i="1"/>
  <c r="A1792" i="1" s="1"/>
  <c r="F1792" i="1"/>
  <c r="E1792" i="1"/>
  <c r="AN1795" i="1"/>
  <c r="E1795" i="1"/>
  <c r="G1795" i="1"/>
  <c r="A1795" i="1" s="1"/>
  <c r="F1795" i="1"/>
  <c r="AN1798" i="1"/>
  <c r="E1798" i="1"/>
  <c r="G1798" i="1"/>
  <c r="A1798" i="1" s="1"/>
  <c r="F1798" i="1"/>
  <c r="D1802" i="1"/>
  <c r="AN1802" i="1"/>
  <c r="E1802" i="1"/>
  <c r="G1802" i="1"/>
  <c r="A1802" i="1" s="1"/>
  <c r="F1802" i="1"/>
  <c r="AN1806" i="1"/>
  <c r="E1806" i="1"/>
  <c r="G1806" i="1"/>
  <c r="A1806" i="1" s="1"/>
  <c r="F1806" i="1"/>
  <c r="D1812" i="1"/>
  <c r="AN1812" i="1"/>
  <c r="G1812" i="1"/>
  <c r="A1812" i="1" s="1"/>
  <c r="F1812" i="1"/>
  <c r="E1812" i="1"/>
  <c r="AN1814" i="1"/>
  <c r="E1814" i="1"/>
  <c r="G1814" i="1"/>
  <c r="A1814" i="1" s="1"/>
  <c r="F1814" i="1"/>
  <c r="AN1817" i="1"/>
  <c r="E1817" i="1"/>
  <c r="G1817" i="1"/>
  <c r="A1817" i="1" s="1"/>
  <c r="F1817" i="1"/>
  <c r="H1819" i="1"/>
  <c r="K1819" i="1" s="1"/>
  <c r="AN1819" i="1"/>
  <c r="E1819" i="1"/>
  <c r="G1819" i="1"/>
  <c r="A1819" i="1" s="1"/>
  <c r="F1819" i="1"/>
  <c r="H1821" i="1"/>
  <c r="K1821" i="1" s="1"/>
  <c r="AN1821" i="1"/>
  <c r="E1821" i="1"/>
  <c r="G1821" i="1"/>
  <c r="A1821" i="1" s="1"/>
  <c r="F1821" i="1"/>
  <c r="D1823" i="1"/>
  <c r="H1825" i="1"/>
  <c r="AN1828" i="1"/>
  <c r="G1828" i="1"/>
  <c r="A1828" i="1" s="1"/>
  <c r="F1828" i="1"/>
  <c r="E1828" i="1"/>
  <c r="D1831" i="1"/>
  <c r="AN1831" i="1"/>
  <c r="E1831" i="1"/>
  <c r="G1831" i="1"/>
  <c r="A1831" i="1" s="1"/>
  <c r="F1831" i="1"/>
  <c r="D1835" i="1"/>
  <c r="AN1835" i="1"/>
  <c r="E1835" i="1"/>
  <c r="G1835" i="1"/>
  <c r="A1835" i="1" s="1"/>
  <c r="F1835" i="1"/>
  <c r="AN1838" i="1"/>
  <c r="E1838" i="1"/>
  <c r="G1838" i="1"/>
  <c r="A1838" i="1" s="1"/>
  <c r="F1838" i="1"/>
  <c r="D1840" i="1"/>
  <c r="AN1840" i="1"/>
  <c r="G1840" i="1"/>
  <c r="A1840" i="1" s="1"/>
  <c r="F1840" i="1"/>
  <c r="E1840" i="1"/>
  <c r="AN1843" i="1"/>
  <c r="E1843" i="1"/>
  <c r="G1843" i="1"/>
  <c r="A1843" i="1" s="1"/>
  <c r="F1843" i="1"/>
  <c r="D1844" i="1"/>
  <c r="AN1847" i="1"/>
  <c r="E1847" i="1"/>
  <c r="G1847" i="1"/>
  <c r="A1847" i="1" s="1"/>
  <c r="F1847" i="1"/>
  <c r="H1851" i="1"/>
  <c r="AN1851" i="1"/>
  <c r="E1851" i="1"/>
  <c r="G1851" i="1"/>
  <c r="A1851" i="1" s="1"/>
  <c r="F1851" i="1"/>
  <c r="D1852" i="1"/>
  <c r="AN1855" i="1"/>
  <c r="E1855" i="1"/>
  <c r="G1855" i="1"/>
  <c r="A1855" i="1" s="1"/>
  <c r="F1855" i="1"/>
  <c r="D1858" i="1"/>
  <c r="D1860" i="1"/>
  <c r="H1863" i="1"/>
  <c r="AN1863" i="1"/>
  <c r="E1863" i="1"/>
  <c r="G1863" i="1"/>
  <c r="A1863" i="1" s="1"/>
  <c r="F1863" i="1"/>
  <c r="D1864" i="1"/>
  <c r="H1867" i="1"/>
  <c r="AN1867" i="1"/>
  <c r="E1867" i="1"/>
  <c r="G1867" i="1"/>
  <c r="A1867" i="1" s="1"/>
  <c r="F1867" i="1"/>
  <c r="D1868" i="1"/>
  <c r="AN1871" i="1"/>
  <c r="E1871" i="1"/>
  <c r="G1871" i="1"/>
  <c r="A1871" i="1" s="1"/>
  <c r="F1871" i="1"/>
  <c r="H1873" i="1"/>
  <c r="AN1873" i="1"/>
  <c r="E1873" i="1"/>
  <c r="G1873" i="1"/>
  <c r="A1873" i="1" s="1"/>
  <c r="F1873" i="1"/>
  <c r="AN1876" i="1"/>
  <c r="G1876" i="1"/>
  <c r="A1876" i="1" s="1"/>
  <c r="F1876" i="1"/>
  <c r="E1876" i="1"/>
  <c r="H1877" i="1"/>
  <c r="K1877" i="1" s="1"/>
  <c r="AN1877" i="1"/>
  <c r="E1877" i="1"/>
  <c r="G1877" i="1"/>
  <c r="A1877" i="1" s="1"/>
  <c r="F1877" i="1"/>
  <c r="AN1881" i="1"/>
  <c r="E1881" i="1"/>
  <c r="G1881" i="1"/>
  <c r="A1881" i="1" s="1"/>
  <c r="F1881" i="1"/>
  <c r="AN1885" i="1"/>
  <c r="E1885" i="1"/>
  <c r="G1885" i="1"/>
  <c r="A1885" i="1" s="1"/>
  <c r="F1885" i="1"/>
  <c r="AN1888" i="1"/>
  <c r="G1888" i="1"/>
  <c r="A1888" i="1" s="1"/>
  <c r="F1888" i="1"/>
  <c r="E1888" i="1"/>
  <c r="H1891" i="1"/>
  <c r="AN1891" i="1"/>
  <c r="E1891" i="1"/>
  <c r="G1891" i="1"/>
  <c r="A1891" i="1" s="1"/>
  <c r="F1891" i="1"/>
  <c r="D1892" i="1"/>
  <c r="AN1897" i="1"/>
  <c r="E1897" i="1"/>
  <c r="G1897" i="1"/>
  <c r="A1897" i="1" s="1"/>
  <c r="F1897" i="1"/>
  <c r="AN1900" i="1"/>
  <c r="G1900" i="1"/>
  <c r="A1900" i="1" s="1"/>
  <c r="E1900" i="1"/>
  <c r="F1900" i="1"/>
  <c r="AN1904" i="1"/>
  <c r="G1904" i="1"/>
  <c r="A1904" i="1" s="1"/>
  <c r="F1904" i="1"/>
  <c r="E1904" i="1"/>
  <c r="D1907" i="1"/>
  <c r="AN1910" i="1"/>
  <c r="E1910" i="1"/>
  <c r="G1910" i="1"/>
  <c r="A1910" i="1" s="1"/>
  <c r="F1910" i="1"/>
  <c r="H1913" i="1"/>
  <c r="K1913" i="1" s="1"/>
  <c r="AN1917" i="1"/>
  <c r="E1917" i="1"/>
  <c r="G1917" i="1"/>
  <c r="A1917" i="1" s="1"/>
  <c r="F1917" i="1"/>
  <c r="AN1920" i="1"/>
  <c r="G1920" i="1"/>
  <c r="A1920" i="1" s="1"/>
  <c r="F1920" i="1"/>
  <c r="E1920" i="1"/>
  <c r="AN1924" i="1"/>
  <c r="G1924" i="1"/>
  <c r="A1924" i="1" s="1"/>
  <c r="F1924" i="1"/>
  <c r="E1924" i="1"/>
  <c r="H1926" i="1"/>
  <c r="K1926" i="1" s="1"/>
  <c r="AN1930" i="1"/>
  <c r="E1930" i="1"/>
  <c r="G1930" i="1"/>
  <c r="A1930" i="1" s="1"/>
  <c r="F1930" i="1"/>
  <c r="AN1933" i="1"/>
  <c r="E1933" i="1"/>
  <c r="G1933" i="1"/>
  <c r="A1933" i="1" s="1"/>
  <c r="F1933" i="1"/>
  <c r="AN1937" i="1"/>
  <c r="E1937" i="1"/>
  <c r="G1937" i="1"/>
  <c r="A1937" i="1" s="1"/>
  <c r="F1937" i="1"/>
  <c r="H1941" i="1"/>
  <c r="K1941" i="1" s="1"/>
  <c r="AN1941" i="1"/>
  <c r="E1941" i="1"/>
  <c r="G1941" i="1"/>
  <c r="A1941" i="1" s="1"/>
  <c r="F1941" i="1"/>
  <c r="D1945" i="1"/>
  <c r="H1950" i="1"/>
  <c r="K1950" i="1" s="1"/>
  <c r="D1952" i="1"/>
  <c r="D1954" i="1"/>
  <c r="AN1954" i="1"/>
  <c r="E1954" i="1"/>
  <c r="G1954" i="1"/>
  <c r="A1954" i="1" s="1"/>
  <c r="F1954" i="1"/>
  <c r="AN1957" i="1"/>
  <c r="E1957" i="1"/>
  <c r="G1957" i="1"/>
  <c r="A1957" i="1" s="1"/>
  <c r="F1957" i="1"/>
  <c r="H1960" i="1"/>
  <c r="K1960" i="1" s="1"/>
  <c r="AN1960" i="1"/>
  <c r="G1960" i="1"/>
  <c r="A1960" i="1" s="1"/>
  <c r="F1960" i="1"/>
  <c r="E1960" i="1"/>
  <c r="AN1964" i="1"/>
  <c r="G1964" i="1"/>
  <c r="A1964" i="1" s="1"/>
  <c r="E1964" i="1"/>
  <c r="F1964" i="1"/>
  <c r="AN1967" i="1"/>
  <c r="E1967" i="1"/>
  <c r="G1967" i="1"/>
  <c r="A1967" i="1" s="1"/>
  <c r="F1967" i="1"/>
  <c r="H1971" i="1"/>
  <c r="K1971" i="1" s="1"/>
  <c r="AN1971" i="1"/>
  <c r="E1971" i="1"/>
  <c r="G1971" i="1"/>
  <c r="A1971" i="1" s="1"/>
  <c r="F1971" i="1"/>
  <c r="AN1976" i="1"/>
  <c r="G1976" i="1"/>
  <c r="A1976" i="1" s="1"/>
  <c r="F1976" i="1"/>
  <c r="E1976" i="1"/>
  <c r="AN1979" i="1"/>
  <c r="E1979" i="1"/>
  <c r="G1979" i="1"/>
  <c r="A1979" i="1" s="1"/>
  <c r="F1979" i="1"/>
  <c r="D1981" i="1"/>
  <c r="AN1984" i="1"/>
  <c r="G1984" i="1"/>
  <c r="A1984" i="1" s="1"/>
  <c r="F1984" i="1"/>
  <c r="E1984" i="1"/>
  <c r="AN1987" i="1"/>
  <c r="E1987" i="1"/>
  <c r="G1987" i="1"/>
  <c r="A1987" i="1" s="1"/>
  <c r="F1987" i="1"/>
  <c r="AN1989" i="1"/>
  <c r="E1989" i="1"/>
  <c r="G1989" i="1"/>
  <c r="A1989" i="1" s="1"/>
  <c r="F1989" i="1"/>
  <c r="AN1992" i="1"/>
  <c r="G1992" i="1"/>
  <c r="A1992" i="1" s="1"/>
  <c r="F1992" i="1"/>
  <c r="E1992" i="1"/>
  <c r="AN1995" i="1"/>
  <c r="E1995" i="1"/>
  <c r="G1995" i="1"/>
  <c r="A1995" i="1" s="1"/>
  <c r="F1995" i="1"/>
  <c r="D1997" i="1"/>
  <c r="D1999" i="1"/>
  <c r="AN1999" i="1"/>
  <c r="E1999" i="1"/>
  <c r="G1999" i="1"/>
  <c r="A1999" i="1" s="1"/>
  <c r="F1999" i="1"/>
  <c r="E279" i="1"/>
  <c r="F279" i="1"/>
  <c r="H290" i="1"/>
  <c r="AJ290" i="1" s="1"/>
  <c r="F290" i="1"/>
  <c r="E290" i="1"/>
  <c r="E298" i="1"/>
  <c r="F298" i="1"/>
  <c r="E314" i="1"/>
  <c r="F314" i="1"/>
  <c r="AN325" i="1"/>
  <c r="E325" i="1"/>
  <c r="F325" i="1"/>
  <c r="H342" i="1"/>
  <c r="AN342" i="1"/>
  <c r="G342" i="1"/>
  <c r="A342" i="1" s="1"/>
  <c r="E342" i="1"/>
  <c r="F342" i="1"/>
  <c r="AN349" i="1"/>
  <c r="G349" i="1"/>
  <c r="A349" i="1" s="1"/>
  <c r="E349" i="1"/>
  <c r="F349" i="1"/>
  <c r="D351" i="1"/>
  <c r="AN351" i="1"/>
  <c r="G351" i="1"/>
  <c r="A351" i="1" s="1"/>
  <c r="E351" i="1"/>
  <c r="F351" i="1"/>
  <c r="AN363" i="1"/>
  <c r="G363" i="1"/>
  <c r="A363" i="1" s="1"/>
  <c r="E363" i="1"/>
  <c r="F363" i="1"/>
  <c r="D375" i="1"/>
  <c r="AN375" i="1"/>
  <c r="G375" i="1"/>
  <c r="A375" i="1" s="1"/>
  <c r="E375" i="1"/>
  <c r="F375" i="1"/>
  <c r="AN381" i="1"/>
  <c r="G381" i="1"/>
  <c r="A381" i="1" s="1"/>
  <c r="E381" i="1"/>
  <c r="F381" i="1"/>
  <c r="AN388" i="1"/>
  <c r="G388" i="1"/>
  <c r="A388" i="1" s="1"/>
  <c r="E388" i="1"/>
  <c r="F388" i="1"/>
  <c r="AN391" i="1"/>
  <c r="G391" i="1"/>
  <c r="A391" i="1" s="1"/>
  <c r="E391" i="1"/>
  <c r="F391" i="1"/>
  <c r="AN393" i="1"/>
  <c r="E393" i="1"/>
  <c r="G393" i="1"/>
  <c r="A393" i="1" s="1"/>
  <c r="F393" i="1"/>
  <c r="AN395" i="1"/>
  <c r="G395" i="1"/>
  <c r="A395" i="1" s="1"/>
  <c r="E395" i="1"/>
  <c r="F395" i="1"/>
  <c r="AN398" i="1"/>
  <c r="G398" i="1"/>
  <c r="A398" i="1" s="1"/>
  <c r="E398" i="1"/>
  <c r="F398" i="1"/>
  <c r="D401" i="1"/>
  <c r="AN401" i="1"/>
  <c r="E401" i="1"/>
  <c r="G401" i="1"/>
  <c r="A401" i="1" s="1"/>
  <c r="F401" i="1"/>
  <c r="D403" i="1"/>
  <c r="AN403" i="1"/>
  <c r="G403" i="1"/>
  <c r="A403" i="1" s="1"/>
  <c r="E403" i="1"/>
  <c r="F403" i="1"/>
  <c r="AK406" i="1"/>
  <c r="K406" i="1"/>
  <c r="D409" i="1"/>
  <c r="AN409" i="1"/>
  <c r="E409" i="1"/>
  <c r="G409" i="1"/>
  <c r="A409" i="1" s="1"/>
  <c r="F409" i="1"/>
  <c r="AN412" i="1"/>
  <c r="G412" i="1"/>
  <c r="A412" i="1" s="1"/>
  <c r="E412" i="1"/>
  <c r="F412" i="1"/>
  <c r="AJ413" i="1"/>
  <c r="K413" i="1"/>
  <c r="AN417" i="1"/>
  <c r="E417" i="1"/>
  <c r="G417" i="1"/>
  <c r="A417" i="1" s="1"/>
  <c r="F417" i="1"/>
  <c r="H420" i="1"/>
  <c r="AN420" i="1"/>
  <c r="G420" i="1"/>
  <c r="A420" i="1" s="1"/>
  <c r="E420" i="1"/>
  <c r="F420" i="1"/>
  <c r="H422" i="1"/>
  <c r="AN422" i="1"/>
  <c r="G422" i="1"/>
  <c r="A422" i="1" s="1"/>
  <c r="E422" i="1"/>
  <c r="F422" i="1"/>
  <c r="AN431" i="1"/>
  <c r="G431" i="1"/>
  <c r="A431" i="1" s="1"/>
  <c r="E431" i="1"/>
  <c r="F431" i="1"/>
  <c r="H436" i="1"/>
  <c r="AN436" i="1"/>
  <c r="G436" i="1"/>
  <c r="A436" i="1" s="1"/>
  <c r="E436" i="1"/>
  <c r="F436" i="1"/>
  <c r="AN443" i="1"/>
  <c r="G443" i="1"/>
  <c r="A443" i="1" s="1"/>
  <c r="E443" i="1"/>
  <c r="F443" i="1"/>
  <c r="AN446" i="1"/>
  <c r="G446" i="1"/>
  <c r="A446" i="1" s="1"/>
  <c r="E446" i="1"/>
  <c r="F446" i="1"/>
  <c r="AN449" i="1"/>
  <c r="E449" i="1"/>
  <c r="G449" i="1"/>
  <c r="A449" i="1" s="1"/>
  <c r="F449" i="1"/>
  <c r="AK454" i="1"/>
  <c r="K454" i="1"/>
  <c r="H458" i="1"/>
  <c r="K458" i="1" s="1"/>
  <c r="AN458" i="1"/>
  <c r="G458" i="1"/>
  <c r="A458" i="1" s="1"/>
  <c r="E458" i="1"/>
  <c r="F458" i="1"/>
  <c r="AN470" i="1"/>
  <c r="G470" i="1"/>
  <c r="A470" i="1" s="1"/>
  <c r="E470" i="1"/>
  <c r="F470" i="1"/>
  <c r="AN475" i="1"/>
  <c r="G475" i="1"/>
  <c r="A475" i="1" s="1"/>
  <c r="E475" i="1"/>
  <c r="F475" i="1"/>
  <c r="H480" i="1"/>
  <c r="AN480" i="1"/>
  <c r="G480" i="1"/>
  <c r="A480" i="1" s="1"/>
  <c r="E480" i="1"/>
  <c r="F480" i="1"/>
  <c r="D483" i="1"/>
  <c r="AN483" i="1"/>
  <c r="G483" i="1"/>
  <c r="A483" i="1" s="1"/>
  <c r="E483" i="1"/>
  <c r="F483" i="1"/>
  <c r="AN485" i="1"/>
  <c r="E485" i="1"/>
  <c r="G485" i="1"/>
  <c r="A485" i="1" s="1"/>
  <c r="F485" i="1"/>
  <c r="H486" i="1"/>
  <c r="AN486" i="1"/>
  <c r="G486" i="1"/>
  <c r="A486" i="1" s="1"/>
  <c r="E486" i="1"/>
  <c r="F486" i="1"/>
  <c r="AN489" i="1"/>
  <c r="E489" i="1"/>
  <c r="G489" i="1"/>
  <c r="A489" i="1" s="1"/>
  <c r="F489" i="1"/>
  <c r="H492" i="1"/>
  <c r="K492" i="1" s="1"/>
  <c r="AN492" i="1"/>
  <c r="G492" i="1"/>
  <c r="A492" i="1" s="1"/>
  <c r="E492" i="1"/>
  <c r="F492" i="1"/>
  <c r="AN494" i="1"/>
  <c r="G494" i="1"/>
  <c r="A494" i="1" s="1"/>
  <c r="E494" i="1"/>
  <c r="F494" i="1"/>
  <c r="D499" i="1"/>
  <c r="AN499" i="1"/>
  <c r="G499" i="1"/>
  <c r="A499" i="1" s="1"/>
  <c r="E499" i="1"/>
  <c r="F499" i="1"/>
  <c r="D503" i="1"/>
  <c r="AN503" i="1"/>
  <c r="G503" i="1"/>
  <c r="A503" i="1" s="1"/>
  <c r="E503" i="1"/>
  <c r="F503" i="1"/>
  <c r="AN507" i="1"/>
  <c r="G507" i="1"/>
  <c r="A507" i="1" s="1"/>
  <c r="E507" i="1"/>
  <c r="F507" i="1"/>
  <c r="AN513" i="1"/>
  <c r="E513" i="1"/>
  <c r="G513" i="1"/>
  <c r="A513" i="1" s="1"/>
  <c r="F513" i="1"/>
  <c r="H514" i="1"/>
  <c r="AN514" i="1"/>
  <c r="G514" i="1"/>
  <c r="A514" i="1" s="1"/>
  <c r="F514" i="1"/>
  <c r="E514" i="1"/>
  <c r="AN516" i="1"/>
  <c r="G516" i="1"/>
  <c r="A516" i="1" s="1"/>
  <c r="E516" i="1"/>
  <c r="F516" i="1"/>
  <c r="AN518" i="1"/>
  <c r="G518" i="1"/>
  <c r="A518" i="1" s="1"/>
  <c r="E518" i="1"/>
  <c r="F518" i="1"/>
  <c r="H521" i="1"/>
  <c r="K521" i="1" s="1"/>
  <c r="H525" i="1"/>
  <c r="AN525" i="1"/>
  <c r="G525" i="1"/>
  <c r="A525" i="1" s="1"/>
  <c r="E525" i="1"/>
  <c r="F525" i="1"/>
  <c r="D531" i="1"/>
  <c r="AN531" i="1"/>
  <c r="G531" i="1"/>
  <c r="A531" i="1" s="1"/>
  <c r="E531" i="1"/>
  <c r="F531" i="1"/>
  <c r="AK534" i="1"/>
  <c r="K534" i="1"/>
  <c r="H538" i="1"/>
  <c r="K538" i="1" s="1"/>
  <c r="AN538" i="1"/>
  <c r="G538" i="1"/>
  <c r="A538" i="1" s="1"/>
  <c r="E538" i="1"/>
  <c r="F538" i="1"/>
  <c r="AN544" i="1"/>
  <c r="G544" i="1"/>
  <c r="A544" i="1" s="1"/>
  <c r="E544" i="1"/>
  <c r="F544" i="1"/>
  <c r="H548" i="1"/>
  <c r="AN548" i="1"/>
  <c r="G548" i="1"/>
  <c r="A548" i="1" s="1"/>
  <c r="E548" i="1"/>
  <c r="F548" i="1"/>
  <c r="H550" i="1"/>
  <c r="AN550" i="1"/>
  <c r="G550" i="1"/>
  <c r="A550" i="1" s="1"/>
  <c r="E550" i="1"/>
  <c r="F550" i="1"/>
  <c r="H556" i="1"/>
  <c r="K556" i="1" s="1"/>
  <c r="AN556" i="1"/>
  <c r="G556" i="1"/>
  <c r="A556" i="1" s="1"/>
  <c r="E556" i="1"/>
  <c r="F556" i="1"/>
  <c r="AN558" i="1"/>
  <c r="G558" i="1"/>
  <c r="A558" i="1" s="1"/>
  <c r="E558" i="1"/>
  <c r="F558" i="1"/>
  <c r="H561" i="1"/>
  <c r="AN561" i="1"/>
  <c r="E561" i="1"/>
  <c r="G561" i="1"/>
  <c r="A561" i="1" s="1"/>
  <c r="F561" i="1"/>
  <c r="AJ562" i="1"/>
  <c r="K562" i="1"/>
  <c r="D565" i="1"/>
  <c r="AN565" i="1"/>
  <c r="E565" i="1"/>
  <c r="G565" i="1"/>
  <c r="A565" i="1" s="1"/>
  <c r="F565" i="1"/>
  <c r="D567" i="1"/>
  <c r="AN567" i="1"/>
  <c r="G567" i="1"/>
  <c r="A567" i="1" s="1"/>
  <c r="E567" i="1"/>
  <c r="F567" i="1"/>
  <c r="AN571" i="1"/>
  <c r="G571" i="1"/>
  <c r="A571" i="1" s="1"/>
  <c r="E571" i="1"/>
  <c r="F571" i="1"/>
  <c r="D575" i="1"/>
  <c r="AN575" i="1"/>
  <c r="G575" i="1"/>
  <c r="A575" i="1" s="1"/>
  <c r="E575" i="1"/>
  <c r="F575" i="1"/>
  <c r="AN586" i="1"/>
  <c r="G586" i="1"/>
  <c r="A586" i="1" s="1"/>
  <c r="E586" i="1"/>
  <c r="F586" i="1"/>
  <c r="AN588" i="1"/>
  <c r="G588" i="1"/>
  <c r="A588" i="1" s="1"/>
  <c r="E588" i="1"/>
  <c r="F588" i="1"/>
  <c r="AN592" i="1"/>
  <c r="G592" i="1"/>
  <c r="A592" i="1" s="1"/>
  <c r="E592" i="1"/>
  <c r="F592" i="1"/>
  <c r="AN597" i="1"/>
  <c r="E597" i="1"/>
  <c r="G597" i="1"/>
  <c r="A597" i="1" s="1"/>
  <c r="F597" i="1"/>
  <c r="AN602" i="1"/>
  <c r="G602" i="1"/>
  <c r="A602" i="1" s="1"/>
  <c r="E602" i="1"/>
  <c r="F602" i="1"/>
  <c r="AN604" i="1"/>
  <c r="G604" i="1"/>
  <c r="A604" i="1" s="1"/>
  <c r="E604" i="1"/>
  <c r="F604" i="1"/>
  <c r="AN609" i="1"/>
  <c r="E609" i="1"/>
  <c r="F609" i="1"/>
  <c r="G609" i="1"/>
  <c r="A609" i="1" s="1"/>
  <c r="AN611" i="1"/>
  <c r="G611" i="1"/>
  <c r="A611" i="1" s="1"/>
  <c r="E611" i="1"/>
  <c r="F611" i="1"/>
  <c r="AN613" i="1"/>
  <c r="E613" i="1"/>
  <c r="G613" i="1"/>
  <c r="A613" i="1" s="1"/>
  <c r="F613" i="1"/>
  <c r="D617" i="1"/>
  <c r="AN617" i="1"/>
  <c r="E617" i="1"/>
  <c r="G617" i="1"/>
  <c r="A617" i="1" s="1"/>
  <c r="F617" i="1"/>
  <c r="AN621" i="1"/>
  <c r="G621" i="1"/>
  <c r="A621" i="1" s="1"/>
  <c r="E621" i="1"/>
  <c r="F621" i="1"/>
  <c r="AN627" i="1"/>
  <c r="G627" i="1"/>
  <c r="A627" i="1" s="1"/>
  <c r="E627" i="1"/>
  <c r="F627" i="1"/>
  <c r="AN629" i="1"/>
  <c r="E629" i="1"/>
  <c r="G629" i="1"/>
  <c r="A629" i="1" s="1"/>
  <c r="F629" i="1"/>
  <c r="D632" i="1"/>
  <c r="AN632" i="1"/>
  <c r="G632" i="1"/>
  <c r="A632" i="1" s="1"/>
  <c r="E632" i="1"/>
  <c r="F632" i="1"/>
  <c r="H634" i="1"/>
  <c r="AN634" i="1"/>
  <c r="G634" i="1"/>
  <c r="A634" i="1" s="1"/>
  <c r="E634" i="1"/>
  <c r="F634" i="1"/>
  <c r="AN636" i="1"/>
  <c r="G636" i="1"/>
  <c r="A636" i="1" s="1"/>
  <c r="E636" i="1"/>
  <c r="F636" i="1"/>
  <c r="AN639" i="1"/>
  <c r="G639" i="1"/>
  <c r="A639" i="1" s="1"/>
  <c r="E639" i="1"/>
  <c r="F639" i="1"/>
  <c r="X640" i="1"/>
  <c r="Y640" i="1" s="1"/>
  <c r="K640" i="1"/>
  <c r="H643" i="1"/>
  <c r="AN643" i="1"/>
  <c r="G643" i="1"/>
  <c r="A643" i="1" s="1"/>
  <c r="E643" i="1"/>
  <c r="F643" i="1"/>
  <c r="AJ645" i="1"/>
  <c r="H650" i="1"/>
  <c r="AN650" i="1"/>
  <c r="G650" i="1"/>
  <c r="A650" i="1" s="1"/>
  <c r="E650" i="1"/>
  <c r="F650" i="1"/>
  <c r="D656" i="1"/>
  <c r="AN656" i="1"/>
  <c r="G656" i="1"/>
  <c r="A656" i="1" s="1"/>
  <c r="E656" i="1"/>
  <c r="F656" i="1"/>
  <c r="H658" i="1"/>
  <c r="AN658" i="1"/>
  <c r="G658" i="1"/>
  <c r="A658" i="1" s="1"/>
  <c r="F658" i="1"/>
  <c r="E658" i="1"/>
  <c r="AN660" i="1"/>
  <c r="G660" i="1"/>
  <c r="A660" i="1" s="1"/>
  <c r="E660" i="1"/>
  <c r="F660" i="1"/>
  <c r="AN662" i="1"/>
  <c r="G662" i="1"/>
  <c r="A662" i="1" s="1"/>
  <c r="E662" i="1"/>
  <c r="F662" i="1"/>
  <c r="D664" i="1"/>
  <c r="AN664" i="1"/>
  <c r="G664" i="1"/>
  <c r="A664" i="1" s="1"/>
  <c r="E664" i="1"/>
  <c r="F664" i="1"/>
  <c r="D665" i="1"/>
  <c r="AN665" i="1"/>
  <c r="E665" i="1"/>
  <c r="G665" i="1"/>
  <c r="A665" i="1" s="1"/>
  <c r="F665" i="1"/>
  <c r="D670" i="1"/>
  <c r="AN670" i="1"/>
  <c r="G670" i="1"/>
  <c r="A670" i="1" s="1"/>
  <c r="E670" i="1"/>
  <c r="F670" i="1"/>
  <c r="H674" i="1"/>
  <c r="AN674" i="1"/>
  <c r="G674" i="1"/>
  <c r="A674" i="1" s="1"/>
  <c r="F674" i="1"/>
  <c r="E674" i="1"/>
  <c r="H678" i="1"/>
  <c r="K678" i="1" s="1"/>
  <c r="AN678" i="1"/>
  <c r="G678" i="1"/>
  <c r="A678" i="1" s="1"/>
  <c r="E678" i="1"/>
  <c r="F678" i="1"/>
  <c r="AN681" i="1"/>
  <c r="E681" i="1"/>
  <c r="G681" i="1"/>
  <c r="A681" i="1" s="1"/>
  <c r="F681" i="1"/>
  <c r="H683" i="1"/>
  <c r="K683" i="1" s="1"/>
  <c r="AN683" i="1"/>
  <c r="G683" i="1"/>
  <c r="A683" i="1" s="1"/>
  <c r="E683" i="1"/>
  <c r="F683" i="1"/>
  <c r="AN685" i="1"/>
  <c r="G685" i="1"/>
  <c r="A685" i="1" s="1"/>
  <c r="E685" i="1"/>
  <c r="F685" i="1"/>
  <c r="AN687" i="1"/>
  <c r="G687" i="1"/>
  <c r="A687" i="1" s="1"/>
  <c r="E687" i="1"/>
  <c r="F687" i="1"/>
  <c r="AN690" i="1"/>
  <c r="G690" i="1"/>
  <c r="A690" i="1" s="1"/>
  <c r="F690" i="1"/>
  <c r="E690" i="1"/>
  <c r="AN693" i="1"/>
  <c r="E693" i="1"/>
  <c r="G693" i="1"/>
  <c r="A693" i="1" s="1"/>
  <c r="F693" i="1"/>
  <c r="H699" i="1"/>
  <c r="AN699" i="1"/>
  <c r="G699" i="1"/>
  <c r="A699" i="1" s="1"/>
  <c r="E699" i="1"/>
  <c r="F699" i="1"/>
  <c r="AN704" i="1"/>
  <c r="G704" i="1"/>
  <c r="A704" i="1" s="1"/>
  <c r="E704" i="1"/>
  <c r="F704" i="1"/>
  <c r="H706" i="1"/>
  <c r="AN706" i="1"/>
  <c r="G706" i="1"/>
  <c r="A706" i="1" s="1"/>
  <c r="F706" i="1"/>
  <c r="E706" i="1"/>
  <c r="H710" i="1"/>
  <c r="K710" i="1" s="1"/>
  <c r="AN710" i="1"/>
  <c r="G710" i="1"/>
  <c r="A710" i="1" s="1"/>
  <c r="F710" i="1"/>
  <c r="E710" i="1"/>
  <c r="AN713" i="1"/>
  <c r="E713" i="1"/>
  <c r="G713" i="1"/>
  <c r="A713" i="1" s="1"/>
  <c r="F713" i="1"/>
  <c r="AN715" i="1"/>
  <c r="G715" i="1"/>
  <c r="A715" i="1" s="1"/>
  <c r="E715" i="1"/>
  <c r="F715" i="1"/>
  <c r="H716" i="1"/>
  <c r="K716" i="1" s="1"/>
  <c r="AN716" i="1"/>
  <c r="G716" i="1"/>
  <c r="A716" i="1" s="1"/>
  <c r="E716" i="1"/>
  <c r="F716" i="1"/>
  <c r="AN732" i="1"/>
  <c r="G732" i="1"/>
  <c r="A732" i="1" s="1"/>
  <c r="E732" i="1"/>
  <c r="F732" i="1"/>
  <c r="AN736" i="1"/>
  <c r="G736" i="1"/>
  <c r="A736" i="1" s="1"/>
  <c r="E736" i="1"/>
  <c r="F736" i="1"/>
  <c r="H739" i="1"/>
  <c r="K739" i="1" s="1"/>
  <c r="AN739" i="1"/>
  <c r="G739" i="1"/>
  <c r="A739" i="1" s="1"/>
  <c r="E739" i="1"/>
  <c r="F739" i="1"/>
  <c r="AN743" i="1"/>
  <c r="G743" i="1"/>
  <c r="A743" i="1" s="1"/>
  <c r="E743" i="1"/>
  <c r="F743" i="1"/>
  <c r="D745" i="1"/>
  <c r="AN745" i="1"/>
  <c r="E745" i="1"/>
  <c r="G745" i="1"/>
  <c r="A745" i="1" s="1"/>
  <c r="F745" i="1"/>
  <c r="AN751" i="1"/>
  <c r="G751" i="1"/>
  <c r="A751" i="1" s="1"/>
  <c r="E751" i="1"/>
  <c r="F751" i="1"/>
  <c r="H752" i="1"/>
  <c r="AN752" i="1"/>
  <c r="G752" i="1"/>
  <c r="A752" i="1" s="1"/>
  <c r="E752" i="1"/>
  <c r="F752" i="1"/>
  <c r="AN765" i="1"/>
  <c r="G765" i="1"/>
  <c r="A765" i="1" s="1"/>
  <c r="E765" i="1"/>
  <c r="F765" i="1"/>
  <c r="AN768" i="1"/>
  <c r="G768" i="1"/>
  <c r="A768" i="1" s="1"/>
  <c r="E768" i="1"/>
  <c r="F768" i="1"/>
  <c r="AJ779" i="1"/>
  <c r="K779" i="1"/>
  <c r="AN786" i="1"/>
  <c r="G786" i="1"/>
  <c r="A786" i="1" s="1"/>
  <c r="F786" i="1"/>
  <c r="E786" i="1"/>
  <c r="AN789" i="1"/>
  <c r="E789" i="1"/>
  <c r="G789" i="1"/>
  <c r="A789" i="1" s="1"/>
  <c r="F789" i="1"/>
  <c r="AN792" i="1"/>
  <c r="G792" i="1"/>
  <c r="A792" i="1" s="1"/>
  <c r="E792" i="1"/>
  <c r="F792" i="1"/>
  <c r="AN796" i="1"/>
  <c r="G796" i="1"/>
  <c r="A796" i="1" s="1"/>
  <c r="E796" i="1"/>
  <c r="F796" i="1"/>
  <c r="H798" i="1"/>
  <c r="AN798" i="1"/>
  <c r="G798" i="1"/>
  <c r="A798" i="1" s="1"/>
  <c r="F798" i="1"/>
  <c r="E798" i="1"/>
  <c r="AN801" i="1"/>
  <c r="E801" i="1"/>
  <c r="F801" i="1"/>
  <c r="G801" i="1"/>
  <c r="A801" i="1" s="1"/>
  <c r="H804" i="1"/>
  <c r="K804" i="1" s="1"/>
  <c r="AN804" i="1"/>
  <c r="G804" i="1"/>
  <c r="A804" i="1" s="1"/>
  <c r="E804" i="1"/>
  <c r="F804" i="1"/>
  <c r="H810" i="1"/>
  <c r="K810" i="1" s="1"/>
  <c r="AN810" i="1"/>
  <c r="G810" i="1"/>
  <c r="A810" i="1" s="1"/>
  <c r="F810" i="1"/>
  <c r="E810" i="1"/>
  <c r="H812" i="1"/>
  <c r="AN812" i="1"/>
  <c r="G812" i="1"/>
  <c r="A812" i="1" s="1"/>
  <c r="E812" i="1"/>
  <c r="F812" i="1"/>
  <c r="AN814" i="1"/>
  <c r="G814" i="1"/>
  <c r="A814" i="1" s="1"/>
  <c r="F814" i="1"/>
  <c r="E814" i="1"/>
  <c r="AN817" i="1"/>
  <c r="E817" i="1"/>
  <c r="G817" i="1"/>
  <c r="A817" i="1" s="1"/>
  <c r="F817" i="1"/>
  <c r="AN819" i="1"/>
  <c r="G819" i="1"/>
  <c r="A819" i="1" s="1"/>
  <c r="E819" i="1"/>
  <c r="F819" i="1"/>
  <c r="AN823" i="1"/>
  <c r="G823" i="1"/>
  <c r="A823" i="1" s="1"/>
  <c r="E823" i="1"/>
  <c r="F823" i="1"/>
  <c r="AJ831" i="1"/>
  <c r="K831" i="1"/>
  <c r="AN836" i="1"/>
  <c r="G836" i="1"/>
  <c r="A836" i="1" s="1"/>
  <c r="E836" i="1"/>
  <c r="F836" i="1"/>
  <c r="AN839" i="1"/>
  <c r="G839" i="1"/>
  <c r="A839" i="1" s="1"/>
  <c r="E839" i="1"/>
  <c r="F839" i="1"/>
  <c r="AN842" i="1"/>
  <c r="G842" i="1"/>
  <c r="A842" i="1" s="1"/>
  <c r="F842" i="1"/>
  <c r="E842" i="1"/>
  <c r="AN845" i="1"/>
  <c r="G845" i="1"/>
  <c r="A845" i="1" s="1"/>
  <c r="E845" i="1"/>
  <c r="F845" i="1"/>
  <c r="H848" i="1"/>
  <c r="K848" i="1" s="1"/>
  <c r="AN848" i="1"/>
  <c r="G848" i="1"/>
  <c r="A848" i="1" s="1"/>
  <c r="E848" i="1"/>
  <c r="F848" i="1"/>
  <c r="AN855" i="1"/>
  <c r="G855" i="1"/>
  <c r="A855" i="1" s="1"/>
  <c r="E855" i="1"/>
  <c r="F855" i="1"/>
  <c r="H858" i="1"/>
  <c r="K858" i="1" s="1"/>
  <c r="AN858" i="1"/>
  <c r="G858" i="1"/>
  <c r="A858" i="1" s="1"/>
  <c r="F858" i="1"/>
  <c r="E858" i="1"/>
  <c r="D861" i="1"/>
  <c r="AN861" i="1"/>
  <c r="G861" i="1"/>
  <c r="A861" i="1" s="1"/>
  <c r="E861" i="1"/>
  <c r="F861" i="1"/>
  <c r="AN865" i="1"/>
  <c r="E865" i="1"/>
  <c r="F865" i="1"/>
  <c r="G865" i="1"/>
  <c r="A865" i="1" s="1"/>
  <c r="AN867" i="1"/>
  <c r="G867" i="1"/>
  <c r="A867" i="1" s="1"/>
  <c r="E867" i="1"/>
  <c r="F867" i="1"/>
  <c r="AN869" i="1"/>
  <c r="E869" i="1"/>
  <c r="G869" i="1"/>
  <c r="A869" i="1" s="1"/>
  <c r="F869" i="1"/>
  <c r="AN872" i="1"/>
  <c r="G872" i="1"/>
  <c r="A872" i="1" s="1"/>
  <c r="E872" i="1"/>
  <c r="F872" i="1"/>
  <c r="AN877" i="1"/>
  <c r="G877" i="1"/>
  <c r="A877" i="1" s="1"/>
  <c r="E877" i="1"/>
  <c r="F877" i="1"/>
  <c r="D881" i="1"/>
  <c r="AN881" i="1"/>
  <c r="E881" i="1"/>
  <c r="G881" i="1"/>
  <c r="A881" i="1" s="1"/>
  <c r="F881" i="1"/>
  <c r="H884" i="1"/>
  <c r="AN884" i="1"/>
  <c r="G884" i="1"/>
  <c r="A884" i="1" s="1"/>
  <c r="E884" i="1"/>
  <c r="F884" i="1"/>
  <c r="AN887" i="1"/>
  <c r="G887" i="1"/>
  <c r="A887" i="1" s="1"/>
  <c r="E887" i="1"/>
  <c r="F887" i="1"/>
  <c r="AN889" i="1"/>
  <c r="E889" i="1"/>
  <c r="G889" i="1"/>
  <c r="A889" i="1" s="1"/>
  <c r="F889" i="1"/>
  <c r="AN894" i="1"/>
  <c r="G894" i="1"/>
  <c r="A894" i="1" s="1"/>
  <c r="F894" i="1"/>
  <c r="E894" i="1"/>
  <c r="AN899" i="1"/>
  <c r="G899" i="1"/>
  <c r="A899" i="1" s="1"/>
  <c r="E899" i="1"/>
  <c r="F899" i="1"/>
  <c r="AN901" i="1"/>
  <c r="E901" i="1"/>
  <c r="G901" i="1"/>
  <c r="A901" i="1" s="1"/>
  <c r="F901" i="1"/>
  <c r="AN905" i="1"/>
  <c r="E905" i="1"/>
  <c r="G905" i="1"/>
  <c r="A905" i="1" s="1"/>
  <c r="F905" i="1"/>
  <c r="AN907" i="1"/>
  <c r="G907" i="1"/>
  <c r="A907" i="1" s="1"/>
  <c r="E907" i="1"/>
  <c r="F907" i="1"/>
  <c r="H914" i="1"/>
  <c r="AN914" i="1"/>
  <c r="G914" i="1"/>
  <c r="A914" i="1" s="1"/>
  <c r="F914" i="1"/>
  <c r="E914" i="1"/>
  <c r="H918" i="1"/>
  <c r="K918" i="1" s="1"/>
  <c r="AN918" i="1"/>
  <c r="G918" i="1"/>
  <c r="A918" i="1" s="1"/>
  <c r="F918" i="1"/>
  <c r="E918" i="1"/>
  <c r="AN921" i="1"/>
  <c r="E921" i="1"/>
  <c r="G921" i="1"/>
  <c r="A921" i="1" s="1"/>
  <c r="F921" i="1"/>
  <c r="AN923" i="1"/>
  <c r="G923" i="1"/>
  <c r="A923" i="1" s="1"/>
  <c r="E923" i="1"/>
  <c r="F923" i="1"/>
  <c r="AN925" i="1"/>
  <c r="G925" i="1"/>
  <c r="A925" i="1" s="1"/>
  <c r="E925" i="1"/>
  <c r="F925" i="1"/>
  <c r="AN927" i="1"/>
  <c r="G927" i="1"/>
  <c r="A927" i="1" s="1"/>
  <c r="E927" i="1"/>
  <c r="F927" i="1"/>
  <c r="AN930" i="1"/>
  <c r="G930" i="1"/>
  <c r="A930" i="1" s="1"/>
  <c r="F930" i="1"/>
  <c r="E930" i="1"/>
  <c r="AN934" i="1"/>
  <c r="G934" i="1"/>
  <c r="A934" i="1" s="1"/>
  <c r="F934" i="1"/>
  <c r="E934" i="1"/>
  <c r="AN936" i="1"/>
  <c r="G936" i="1"/>
  <c r="A936" i="1" s="1"/>
  <c r="E936" i="1"/>
  <c r="F936" i="1"/>
  <c r="D941" i="1"/>
  <c r="AN941" i="1"/>
  <c r="G941" i="1"/>
  <c r="A941" i="1" s="1"/>
  <c r="E941" i="1"/>
  <c r="F941" i="1"/>
  <c r="H946" i="1"/>
  <c r="AN946" i="1"/>
  <c r="G946" i="1"/>
  <c r="A946" i="1" s="1"/>
  <c r="F946" i="1"/>
  <c r="E946" i="1"/>
  <c r="H950" i="1"/>
  <c r="K950" i="1" s="1"/>
  <c r="AN950" i="1"/>
  <c r="G950" i="1"/>
  <c r="A950" i="1" s="1"/>
  <c r="F950" i="1"/>
  <c r="E950" i="1"/>
  <c r="AN953" i="1"/>
  <c r="E953" i="1"/>
  <c r="G953" i="1"/>
  <c r="A953" i="1" s="1"/>
  <c r="F953" i="1"/>
  <c r="AN955" i="1"/>
  <c r="G955" i="1"/>
  <c r="A955" i="1" s="1"/>
  <c r="E955" i="1"/>
  <c r="F955" i="1"/>
  <c r="H958" i="1"/>
  <c r="AN958" i="1"/>
  <c r="G958" i="1"/>
  <c r="A958" i="1" s="1"/>
  <c r="F958" i="1"/>
  <c r="E958" i="1"/>
  <c r="D961" i="1"/>
  <c r="AN961" i="1"/>
  <c r="E961" i="1"/>
  <c r="G961" i="1"/>
  <c r="A961" i="1" s="1"/>
  <c r="F961" i="1"/>
  <c r="AN970" i="1"/>
  <c r="G970" i="1"/>
  <c r="A970" i="1" s="1"/>
  <c r="F970" i="1"/>
  <c r="E970" i="1"/>
  <c r="AN976" i="1"/>
  <c r="G976" i="1"/>
  <c r="A976" i="1" s="1"/>
  <c r="E976" i="1"/>
  <c r="F976" i="1"/>
  <c r="AN979" i="1"/>
  <c r="G979" i="1"/>
  <c r="A979" i="1" s="1"/>
  <c r="E979" i="1"/>
  <c r="F979" i="1"/>
  <c r="AN983" i="1"/>
  <c r="G983" i="1"/>
  <c r="A983" i="1" s="1"/>
  <c r="E983" i="1"/>
  <c r="F983" i="1"/>
  <c r="D985" i="1"/>
  <c r="AN985" i="1"/>
  <c r="E985" i="1"/>
  <c r="G985" i="1"/>
  <c r="A985" i="1" s="1"/>
  <c r="F985" i="1"/>
  <c r="AN990" i="1"/>
  <c r="G990" i="1"/>
  <c r="A990" i="1" s="1"/>
  <c r="F990" i="1"/>
  <c r="E990" i="1"/>
  <c r="AN1004" i="1"/>
  <c r="G1004" i="1"/>
  <c r="A1004" i="1" s="1"/>
  <c r="E1004" i="1"/>
  <c r="F1004" i="1"/>
  <c r="AN1005" i="1"/>
  <c r="E1005" i="1"/>
  <c r="G1005" i="1"/>
  <c r="A1005" i="1" s="1"/>
  <c r="F1005" i="1"/>
  <c r="AN1007" i="1"/>
  <c r="E1007" i="1"/>
  <c r="G1007" i="1"/>
  <c r="A1007" i="1" s="1"/>
  <c r="F1007" i="1"/>
  <c r="AN1010" i="1"/>
  <c r="E1010" i="1"/>
  <c r="G1010" i="1"/>
  <c r="A1010" i="1" s="1"/>
  <c r="F1010" i="1"/>
  <c r="AN1013" i="1"/>
  <c r="E1013" i="1"/>
  <c r="G1013" i="1"/>
  <c r="A1013" i="1" s="1"/>
  <c r="F1013" i="1"/>
  <c r="AN1019" i="1"/>
  <c r="E1019" i="1"/>
  <c r="G1019" i="1"/>
  <c r="A1019" i="1" s="1"/>
  <c r="F1019" i="1"/>
  <c r="AN1022" i="1"/>
  <c r="E1022" i="1"/>
  <c r="G1022" i="1"/>
  <c r="A1022" i="1" s="1"/>
  <c r="F1022" i="1"/>
  <c r="AN1025" i="1"/>
  <c r="E1025" i="1"/>
  <c r="G1025" i="1"/>
  <c r="A1025" i="1" s="1"/>
  <c r="F1025" i="1"/>
  <c r="H1028" i="1"/>
  <c r="K1028" i="1" s="1"/>
  <c r="AN1028" i="1"/>
  <c r="G1028" i="1"/>
  <c r="A1028" i="1" s="1"/>
  <c r="E1028" i="1"/>
  <c r="F1028" i="1"/>
  <c r="AN1031" i="1"/>
  <c r="E1031" i="1"/>
  <c r="G1031" i="1"/>
  <c r="A1031" i="1" s="1"/>
  <c r="F1031" i="1"/>
  <c r="H1034" i="1"/>
  <c r="K1034" i="1" s="1"/>
  <c r="AN1034" i="1"/>
  <c r="E1034" i="1"/>
  <c r="G1034" i="1"/>
  <c r="A1034" i="1" s="1"/>
  <c r="F1034" i="1"/>
  <c r="H1042" i="1"/>
  <c r="AN1042" i="1"/>
  <c r="E1042" i="1"/>
  <c r="G1042" i="1"/>
  <c r="A1042" i="1" s="1"/>
  <c r="F1042" i="1"/>
  <c r="H1046" i="1"/>
  <c r="K1046" i="1" s="1"/>
  <c r="AN1046" i="1"/>
  <c r="E1046" i="1"/>
  <c r="G1046" i="1"/>
  <c r="A1046" i="1" s="1"/>
  <c r="F1046" i="1"/>
  <c r="AN1049" i="1"/>
  <c r="E1049" i="1"/>
  <c r="G1049" i="1"/>
  <c r="A1049" i="1" s="1"/>
  <c r="F1049" i="1"/>
  <c r="AN1051" i="1"/>
  <c r="E1051" i="1"/>
  <c r="G1051" i="1"/>
  <c r="A1051" i="1" s="1"/>
  <c r="F1051" i="1"/>
  <c r="AN1053" i="1"/>
  <c r="E1053" i="1"/>
  <c r="G1053" i="1"/>
  <c r="A1053" i="1" s="1"/>
  <c r="F1053" i="1"/>
  <c r="AN1055" i="1"/>
  <c r="E1055" i="1"/>
  <c r="G1055" i="1"/>
  <c r="A1055" i="1" s="1"/>
  <c r="F1055" i="1"/>
  <c r="AN1058" i="1"/>
  <c r="E1058" i="1"/>
  <c r="G1058" i="1"/>
  <c r="A1058" i="1" s="1"/>
  <c r="F1058" i="1"/>
  <c r="AN1062" i="1"/>
  <c r="E1062" i="1"/>
  <c r="G1062" i="1"/>
  <c r="A1062" i="1" s="1"/>
  <c r="F1062" i="1"/>
  <c r="AN1066" i="1"/>
  <c r="E1066" i="1"/>
  <c r="G1066" i="1"/>
  <c r="A1066" i="1" s="1"/>
  <c r="F1066" i="1"/>
  <c r="H1067" i="1"/>
  <c r="K1067" i="1" s="1"/>
  <c r="AN1067" i="1"/>
  <c r="E1067" i="1"/>
  <c r="G1067" i="1"/>
  <c r="A1067" i="1" s="1"/>
  <c r="F1067" i="1"/>
  <c r="H1075" i="1"/>
  <c r="AN1075" i="1"/>
  <c r="E1075" i="1"/>
  <c r="G1075" i="1"/>
  <c r="A1075" i="1" s="1"/>
  <c r="F1075" i="1"/>
  <c r="AN1078" i="1"/>
  <c r="E1078" i="1"/>
  <c r="G1078" i="1"/>
  <c r="A1078" i="1" s="1"/>
  <c r="F1078" i="1"/>
  <c r="AN1080" i="1"/>
  <c r="G1080" i="1"/>
  <c r="A1080" i="1" s="1"/>
  <c r="F1080" i="1"/>
  <c r="E1080" i="1"/>
  <c r="AN1082" i="1"/>
  <c r="E1082" i="1"/>
  <c r="G1082" i="1"/>
  <c r="A1082" i="1" s="1"/>
  <c r="F1082" i="1"/>
  <c r="D1084" i="1"/>
  <c r="AN1084" i="1"/>
  <c r="G1084" i="1"/>
  <c r="A1084" i="1" s="1"/>
  <c r="E1084" i="1"/>
  <c r="F1084" i="1"/>
  <c r="D1088" i="1"/>
  <c r="AN1088" i="1"/>
  <c r="G1088" i="1"/>
  <c r="A1088" i="1" s="1"/>
  <c r="F1088" i="1"/>
  <c r="E1088" i="1"/>
  <c r="AN1097" i="1"/>
  <c r="E1097" i="1"/>
  <c r="G1097" i="1"/>
  <c r="A1097" i="1" s="1"/>
  <c r="F1097" i="1"/>
  <c r="AN1103" i="1"/>
  <c r="E1103" i="1"/>
  <c r="G1103" i="1"/>
  <c r="A1103" i="1" s="1"/>
  <c r="F1103" i="1"/>
  <c r="H1105" i="1"/>
  <c r="AN1105" i="1"/>
  <c r="E1105" i="1"/>
  <c r="G1105" i="1"/>
  <c r="A1105" i="1" s="1"/>
  <c r="F1105" i="1"/>
  <c r="AN1107" i="1"/>
  <c r="E1107" i="1"/>
  <c r="G1107" i="1"/>
  <c r="A1107" i="1" s="1"/>
  <c r="F1107" i="1"/>
  <c r="AN1110" i="1"/>
  <c r="E1110" i="1"/>
  <c r="G1110" i="1"/>
  <c r="A1110" i="1" s="1"/>
  <c r="F1110" i="1"/>
  <c r="D1114" i="1"/>
  <c r="AN1114" i="1"/>
  <c r="E1114" i="1"/>
  <c r="G1114" i="1"/>
  <c r="A1114" i="1" s="1"/>
  <c r="F1114" i="1"/>
  <c r="AN1116" i="1"/>
  <c r="G1116" i="1"/>
  <c r="A1116" i="1" s="1"/>
  <c r="E1116" i="1"/>
  <c r="F1116" i="1"/>
  <c r="AN1119" i="1"/>
  <c r="E1119" i="1"/>
  <c r="G1119" i="1"/>
  <c r="A1119" i="1" s="1"/>
  <c r="F1119" i="1"/>
  <c r="AN1124" i="1"/>
  <c r="G1124" i="1"/>
  <c r="A1124" i="1" s="1"/>
  <c r="F1124" i="1"/>
  <c r="E1124" i="1"/>
  <c r="AN1127" i="1"/>
  <c r="E1127" i="1"/>
  <c r="G1127" i="1"/>
  <c r="A1127" i="1" s="1"/>
  <c r="F1127" i="1"/>
  <c r="AN1133" i="1"/>
  <c r="E1133" i="1"/>
  <c r="G1133" i="1"/>
  <c r="A1133" i="1" s="1"/>
  <c r="F1133" i="1"/>
  <c r="AN1140" i="1"/>
  <c r="G1140" i="1"/>
  <c r="A1140" i="1" s="1"/>
  <c r="F1140" i="1"/>
  <c r="E1140" i="1"/>
  <c r="AN1142" i="1"/>
  <c r="E1142" i="1"/>
  <c r="G1142" i="1"/>
  <c r="A1142" i="1" s="1"/>
  <c r="F1142" i="1"/>
  <c r="AN1144" i="1"/>
  <c r="G1144" i="1"/>
  <c r="A1144" i="1" s="1"/>
  <c r="F1144" i="1"/>
  <c r="E1144" i="1"/>
  <c r="AN1147" i="1"/>
  <c r="E1147" i="1"/>
  <c r="G1147" i="1"/>
  <c r="A1147" i="1" s="1"/>
  <c r="F1147" i="1"/>
  <c r="D1152" i="1"/>
  <c r="AN1152" i="1"/>
  <c r="G1152" i="1"/>
  <c r="A1152" i="1" s="1"/>
  <c r="F1152" i="1"/>
  <c r="E1152" i="1"/>
  <c r="AN1155" i="1"/>
  <c r="E1155" i="1"/>
  <c r="G1155" i="1"/>
  <c r="A1155" i="1" s="1"/>
  <c r="F1155" i="1"/>
  <c r="AN1160" i="1"/>
  <c r="G1160" i="1"/>
  <c r="A1160" i="1" s="1"/>
  <c r="F1160" i="1"/>
  <c r="E1160" i="1"/>
  <c r="AN1162" i="1"/>
  <c r="E1162" i="1"/>
  <c r="G1162" i="1"/>
  <c r="A1162" i="1" s="1"/>
  <c r="F1162" i="1"/>
  <c r="AN1168" i="1"/>
  <c r="G1168" i="1"/>
  <c r="A1168" i="1" s="1"/>
  <c r="F1168" i="1"/>
  <c r="E1168" i="1"/>
  <c r="AN1171" i="1"/>
  <c r="E1171" i="1"/>
  <c r="G1171" i="1"/>
  <c r="A1171" i="1" s="1"/>
  <c r="F1171" i="1"/>
  <c r="AN1173" i="1"/>
  <c r="E1173" i="1"/>
  <c r="G1173" i="1"/>
  <c r="A1173" i="1" s="1"/>
  <c r="F1173" i="1"/>
  <c r="AN1175" i="1"/>
  <c r="E1175" i="1"/>
  <c r="G1175" i="1"/>
  <c r="A1175" i="1" s="1"/>
  <c r="F1175" i="1"/>
  <c r="H1177" i="1"/>
  <c r="K1177" i="1" s="1"/>
  <c r="AN1177" i="1"/>
  <c r="E1177" i="1"/>
  <c r="G1177" i="1"/>
  <c r="A1177" i="1" s="1"/>
  <c r="F1177" i="1"/>
  <c r="H1178" i="1"/>
  <c r="AN1181" i="1"/>
  <c r="E1181" i="1"/>
  <c r="G1181" i="1"/>
  <c r="A1181" i="1" s="1"/>
  <c r="F1181" i="1"/>
  <c r="H1183" i="1"/>
  <c r="K1183" i="1" s="1"/>
  <c r="AN1183" i="1"/>
  <c r="E1183" i="1"/>
  <c r="G1183" i="1"/>
  <c r="A1183" i="1" s="1"/>
  <c r="F1183" i="1"/>
  <c r="AN1187" i="1"/>
  <c r="E1187" i="1"/>
  <c r="G1187" i="1"/>
  <c r="A1187" i="1" s="1"/>
  <c r="F1187" i="1"/>
  <c r="AN1189" i="1"/>
  <c r="E1189" i="1"/>
  <c r="G1189" i="1"/>
  <c r="A1189" i="1" s="1"/>
  <c r="F1189" i="1"/>
  <c r="X1190" i="1"/>
  <c r="Y1190" i="1" s="1"/>
  <c r="K1190" i="1"/>
  <c r="AN1196" i="1"/>
  <c r="G1196" i="1"/>
  <c r="A1196" i="1" s="1"/>
  <c r="E1196" i="1"/>
  <c r="F1196" i="1"/>
  <c r="H1199" i="1"/>
  <c r="K1199" i="1" s="1"/>
  <c r="AN1199" i="1"/>
  <c r="E1199" i="1"/>
  <c r="G1199" i="1"/>
  <c r="A1199" i="1" s="1"/>
  <c r="F1199" i="1"/>
  <c r="H1201" i="1"/>
  <c r="K1201" i="1" s="1"/>
  <c r="AN1214" i="1"/>
  <c r="E1214" i="1"/>
  <c r="G1214" i="1"/>
  <c r="A1214" i="1" s="1"/>
  <c r="F1214" i="1"/>
  <c r="AN1218" i="1"/>
  <c r="E1218" i="1"/>
  <c r="G1218" i="1"/>
  <c r="A1218" i="1" s="1"/>
  <c r="F1218" i="1"/>
  <c r="D1220" i="1"/>
  <c r="AN1220" i="1"/>
  <c r="G1220" i="1"/>
  <c r="A1220" i="1" s="1"/>
  <c r="F1220" i="1"/>
  <c r="E1220" i="1"/>
  <c r="AN1224" i="1"/>
  <c r="G1224" i="1"/>
  <c r="A1224" i="1" s="1"/>
  <c r="F1224" i="1"/>
  <c r="E1224" i="1"/>
  <c r="H1226" i="1"/>
  <c r="H1229" i="1"/>
  <c r="K1229" i="1" s="1"/>
  <c r="AN1229" i="1"/>
  <c r="E1229" i="1"/>
  <c r="G1229" i="1"/>
  <c r="A1229" i="1" s="1"/>
  <c r="F1229" i="1"/>
  <c r="AN1231" i="1"/>
  <c r="E1231" i="1"/>
  <c r="G1231" i="1"/>
  <c r="A1231" i="1" s="1"/>
  <c r="F1231" i="1"/>
  <c r="AN1233" i="1"/>
  <c r="E1233" i="1"/>
  <c r="G1233" i="1"/>
  <c r="A1233" i="1" s="1"/>
  <c r="F1233" i="1"/>
  <c r="AN1237" i="1"/>
  <c r="E1237" i="1"/>
  <c r="G1237" i="1"/>
  <c r="A1237" i="1" s="1"/>
  <c r="F1237" i="1"/>
  <c r="AN1240" i="1"/>
  <c r="G1240" i="1"/>
  <c r="A1240" i="1" s="1"/>
  <c r="F1240" i="1"/>
  <c r="E1240" i="1"/>
  <c r="H1242" i="1"/>
  <c r="K1242" i="1" s="1"/>
  <c r="H1246" i="1"/>
  <c r="K1246" i="1" s="1"/>
  <c r="AN1246" i="1"/>
  <c r="E1246" i="1"/>
  <c r="G1246" i="1"/>
  <c r="A1246" i="1" s="1"/>
  <c r="F1246" i="1"/>
  <c r="D1248" i="1"/>
  <c r="AN1248" i="1"/>
  <c r="G1248" i="1"/>
  <c r="A1248" i="1" s="1"/>
  <c r="F1248" i="1"/>
  <c r="E1248" i="1"/>
  <c r="I1251" i="1"/>
  <c r="K1251" i="1"/>
  <c r="H1254" i="1"/>
  <c r="K1254" i="1" s="1"/>
  <c r="AN1263" i="1"/>
  <c r="E1263" i="1"/>
  <c r="G1263" i="1"/>
  <c r="A1263" i="1" s="1"/>
  <c r="F1263" i="1"/>
  <c r="AN1265" i="1"/>
  <c r="E1265" i="1"/>
  <c r="G1265" i="1"/>
  <c r="A1265" i="1" s="1"/>
  <c r="F1265" i="1"/>
  <c r="H1267" i="1"/>
  <c r="K1267" i="1" s="1"/>
  <c r="AN1267" i="1"/>
  <c r="E1267" i="1"/>
  <c r="G1267" i="1"/>
  <c r="A1267" i="1" s="1"/>
  <c r="F1267" i="1"/>
  <c r="AN1271" i="1"/>
  <c r="E1271" i="1"/>
  <c r="G1271" i="1"/>
  <c r="A1271" i="1" s="1"/>
  <c r="F1271" i="1"/>
  <c r="AN1274" i="1"/>
  <c r="E1274" i="1"/>
  <c r="G1274" i="1"/>
  <c r="A1274" i="1" s="1"/>
  <c r="F1274" i="1"/>
  <c r="H1277" i="1"/>
  <c r="K1277" i="1" s="1"/>
  <c r="AN1277" i="1"/>
  <c r="E1277" i="1"/>
  <c r="G1277" i="1"/>
  <c r="A1277" i="1" s="1"/>
  <c r="F1277" i="1"/>
  <c r="H1283" i="1"/>
  <c r="K1283" i="1" s="1"/>
  <c r="AN1283" i="1"/>
  <c r="E1283" i="1"/>
  <c r="G1283" i="1"/>
  <c r="A1283" i="1" s="1"/>
  <c r="F1283" i="1"/>
  <c r="AN1287" i="1"/>
  <c r="E1287" i="1"/>
  <c r="G1287" i="1"/>
  <c r="A1287" i="1" s="1"/>
  <c r="F1287" i="1"/>
  <c r="AN1290" i="1"/>
  <c r="E1290" i="1"/>
  <c r="G1290" i="1"/>
  <c r="A1290" i="1" s="1"/>
  <c r="F1290" i="1"/>
  <c r="H1293" i="1"/>
  <c r="K1293" i="1" s="1"/>
  <c r="AN1293" i="1"/>
  <c r="E1293" i="1"/>
  <c r="G1293" i="1"/>
  <c r="A1293" i="1" s="1"/>
  <c r="F1293" i="1"/>
  <c r="D1300" i="1"/>
  <c r="AN1300" i="1"/>
  <c r="G1300" i="1"/>
  <c r="A1300" i="1" s="1"/>
  <c r="F1300" i="1"/>
  <c r="E1300" i="1"/>
  <c r="X1303" i="1"/>
  <c r="Y1303" i="1" s="1"/>
  <c r="K1303" i="1"/>
  <c r="AN1306" i="1"/>
  <c r="E1306" i="1"/>
  <c r="G1306" i="1"/>
  <c r="A1306" i="1" s="1"/>
  <c r="F1306" i="1"/>
  <c r="H1309" i="1"/>
  <c r="K1309" i="1" s="1"/>
  <c r="AN1309" i="1"/>
  <c r="E1309" i="1"/>
  <c r="G1309" i="1"/>
  <c r="A1309" i="1" s="1"/>
  <c r="F1309" i="1"/>
  <c r="H1310" i="1"/>
  <c r="H1314" i="1"/>
  <c r="D1316" i="1"/>
  <c r="AN1316" i="1"/>
  <c r="G1316" i="1"/>
  <c r="A1316" i="1" s="1"/>
  <c r="F1316" i="1"/>
  <c r="E1316" i="1"/>
  <c r="AN1325" i="1"/>
  <c r="E1325" i="1"/>
  <c r="G1325" i="1"/>
  <c r="A1325" i="1" s="1"/>
  <c r="F1325" i="1"/>
  <c r="AN1331" i="1"/>
  <c r="E1331" i="1"/>
  <c r="G1331" i="1"/>
  <c r="A1331" i="1" s="1"/>
  <c r="F1331" i="1"/>
  <c r="H1334" i="1"/>
  <c r="AN1338" i="1"/>
  <c r="E1338" i="1"/>
  <c r="G1338" i="1"/>
  <c r="A1338" i="1" s="1"/>
  <c r="F1338" i="1"/>
  <c r="AN1340" i="1"/>
  <c r="G1340" i="1"/>
  <c r="A1340" i="1" s="1"/>
  <c r="E1340" i="1"/>
  <c r="F1340" i="1"/>
  <c r="AN1342" i="1"/>
  <c r="E1342" i="1"/>
  <c r="G1342" i="1"/>
  <c r="A1342" i="1" s="1"/>
  <c r="F1342" i="1"/>
  <c r="AN1347" i="1"/>
  <c r="E1347" i="1"/>
  <c r="G1347" i="1"/>
  <c r="A1347" i="1" s="1"/>
  <c r="F1347" i="1"/>
  <c r="AN1348" i="1"/>
  <c r="G1348" i="1"/>
  <c r="A1348" i="1" s="1"/>
  <c r="F1348" i="1"/>
  <c r="E1348" i="1"/>
  <c r="D1351" i="1"/>
  <c r="AN1351" i="1"/>
  <c r="E1351" i="1"/>
  <c r="G1351" i="1"/>
  <c r="A1351" i="1" s="1"/>
  <c r="F1351" i="1"/>
  <c r="H1353" i="1"/>
  <c r="AN1356" i="1"/>
  <c r="G1356" i="1"/>
  <c r="A1356" i="1" s="1"/>
  <c r="E1356" i="1"/>
  <c r="F1356" i="1"/>
  <c r="AN1360" i="1"/>
  <c r="G1360" i="1"/>
  <c r="A1360" i="1" s="1"/>
  <c r="F1360" i="1"/>
  <c r="E1360" i="1"/>
  <c r="AN1362" i="1"/>
  <c r="E1362" i="1"/>
  <c r="G1362" i="1"/>
  <c r="A1362" i="1" s="1"/>
  <c r="F1362" i="1"/>
  <c r="H1364" i="1"/>
  <c r="AN1366" i="1"/>
  <c r="E1366" i="1"/>
  <c r="G1366" i="1"/>
  <c r="A1366" i="1" s="1"/>
  <c r="F1366" i="1"/>
  <c r="AN1376" i="1"/>
  <c r="G1376" i="1"/>
  <c r="A1376" i="1" s="1"/>
  <c r="F1376" i="1"/>
  <c r="E1376" i="1"/>
  <c r="H1380" i="1"/>
  <c r="K1380" i="1" s="1"/>
  <c r="H1382" i="1"/>
  <c r="K1382" i="1" s="1"/>
  <c r="AN1386" i="1"/>
  <c r="E1386" i="1"/>
  <c r="G1386" i="1"/>
  <c r="A1386" i="1" s="1"/>
  <c r="F1386" i="1"/>
  <c r="H1388" i="1"/>
  <c r="D1393" i="1"/>
  <c r="AN1393" i="1"/>
  <c r="E1393" i="1"/>
  <c r="G1393" i="1"/>
  <c r="A1393" i="1" s="1"/>
  <c r="F1393" i="1"/>
  <c r="H1396" i="1"/>
  <c r="AN1399" i="1"/>
  <c r="E1399" i="1"/>
  <c r="G1399" i="1"/>
  <c r="A1399" i="1" s="1"/>
  <c r="F1399" i="1"/>
  <c r="AN1401" i="1"/>
  <c r="E1401" i="1"/>
  <c r="G1401" i="1"/>
  <c r="A1401" i="1" s="1"/>
  <c r="F1401" i="1"/>
  <c r="D1408" i="1"/>
  <c r="AN1408" i="1"/>
  <c r="G1408" i="1"/>
  <c r="A1408" i="1" s="1"/>
  <c r="F1408" i="1"/>
  <c r="E1408" i="1"/>
  <c r="D1410" i="1"/>
  <c r="AN1410" i="1"/>
  <c r="E1410" i="1"/>
  <c r="G1410" i="1"/>
  <c r="A1410" i="1" s="1"/>
  <c r="F1410" i="1"/>
  <c r="AJ1416" i="1"/>
  <c r="K1416" i="1"/>
  <c r="AN1419" i="1"/>
  <c r="E1419" i="1"/>
  <c r="G1419" i="1"/>
  <c r="A1419" i="1" s="1"/>
  <c r="F1419" i="1"/>
  <c r="X1421" i="1"/>
  <c r="Y1421" i="1" s="1"/>
  <c r="K1421" i="1"/>
  <c r="AN1424" i="1"/>
  <c r="G1424" i="1"/>
  <c r="A1424" i="1" s="1"/>
  <c r="F1424" i="1"/>
  <c r="E1424" i="1"/>
  <c r="AN1427" i="1"/>
  <c r="E1427" i="1"/>
  <c r="G1427" i="1"/>
  <c r="A1427" i="1" s="1"/>
  <c r="F1427" i="1"/>
  <c r="H1429" i="1"/>
  <c r="AN1429" i="1"/>
  <c r="E1429" i="1"/>
  <c r="G1429" i="1"/>
  <c r="A1429" i="1" s="1"/>
  <c r="F1429" i="1"/>
  <c r="D1432" i="1"/>
  <c r="AN1432" i="1"/>
  <c r="G1432" i="1"/>
  <c r="A1432" i="1" s="1"/>
  <c r="F1432" i="1"/>
  <c r="E1432" i="1"/>
  <c r="D1436" i="1"/>
  <c r="AN1436" i="1"/>
  <c r="G1436" i="1"/>
  <c r="A1436" i="1" s="1"/>
  <c r="E1436" i="1"/>
  <c r="F1436" i="1"/>
  <c r="AN1439" i="1"/>
  <c r="E1439" i="1"/>
  <c r="G1439" i="1"/>
  <c r="A1439" i="1" s="1"/>
  <c r="F1439" i="1"/>
  <c r="AN1441" i="1"/>
  <c r="E1441" i="1"/>
  <c r="G1441" i="1"/>
  <c r="A1441" i="1" s="1"/>
  <c r="F1441" i="1"/>
  <c r="H1444" i="1"/>
  <c r="K1444" i="1" s="1"/>
  <c r="AN1447" i="1"/>
  <c r="E1447" i="1"/>
  <c r="G1447" i="1"/>
  <c r="A1447" i="1" s="1"/>
  <c r="F1447" i="1"/>
  <c r="AN1450" i="1"/>
  <c r="E1450" i="1"/>
  <c r="G1450" i="1"/>
  <c r="A1450" i="1" s="1"/>
  <c r="F1450" i="1"/>
  <c r="H1452" i="1"/>
  <c r="AN1452" i="1"/>
  <c r="G1452" i="1"/>
  <c r="A1452" i="1" s="1"/>
  <c r="E1452" i="1"/>
  <c r="F1452" i="1"/>
  <c r="L1453" i="1"/>
  <c r="M1453" i="1" s="1"/>
  <c r="K1453" i="1"/>
  <c r="AN1456" i="1"/>
  <c r="G1456" i="1"/>
  <c r="A1456" i="1" s="1"/>
  <c r="F1456" i="1"/>
  <c r="E1456" i="1"/>
  <c r="AN1461" i="1"/>
  <c r="E1461" i="1"/>
  <c r="G1461" i="1"/>
  <c r="A1461" i="1" s="1"/>
  <c r="F1461" i="1"/>
  <c r="H1463" i="1"/>
  <c r="K1463" i="1" s="1"/>
  <c r="AN1463" i="1"/>
  <c r="E1463" i="1"/>
  <c r="G1463" i="1"/>
  <c r="A1463" i="1" s="1"/>
  <c r="F1463" i="1"/>
  <c r="H1464" i="1"/>
  <c r="AN1467" i="1"/>
  <c r="E1467" i="1"/>
  <c r="G1467" i="1"/>
  <c r="A1467" i="1" s="1"/>
  <c r="F1467" i="1"/>
  <c r="AN1471" i="1"/>
  <c r="E1471" i="1"/>
  <c r="G1471" i="1"/>
  <c r="A1471" i="1" s="1"/>
  <c r="F1471" i="1"/>
  <c r="AN1474" i="1"/>
  <c r="E1474" i="1"/>
  <c r="G1474" i="1"/>
  <c r="A1474" i="1" s="1"/>
  <c r="F1474" i="1"/>
  <c r="D1478" i="1"/>
  <c r="AN1478" i="1"/>
  <c r="E1478" i="1"/>
  <c r="G1478" i="1"/>
  <c r="A1478" i="1" s="1"/>
  <c r="F1478" i="1"/>
  <c r="AN1482" i="1"/>
  <c r="E1482" i="1"/>
  <c r="G1482" i="1"/>
  <c r="A1482" i="1" s="1"/>
  <c r="F1482" i="1"/>
  <c r="AN1485" i="1"/>
  <c r="E1485" i="1"/>
  <c r="G1485" i="1"/>
  <c r="A1485" i="1" s="1"/>
  <c r="F1485" i="1"/>
  <c r="H1487" i="1"/>
  <c r="AN1487" i="1"/>
  <c r="E1487" i="1"/>
  <c r="G1487" i="1"/>
  <c r="A1487" i="1" s="1"/>
  <c r="F1487" i="1"/>
  <c r="AN1491" i="1"/>
  <c r="E1491" i="1"/>
  <c r="G1491" i="1"/>
  <c r="A1491" i="1" s="1"/>
  <c r="F1491" i="1"/>
  <c r="AN1494" i="1"/>
  <c r="E1494" i="1"/>
  <c r="G1494" i="1"/>
  <c r="A1494" i="1" s="1"/>
  <c r="F1494" i="1"/>
  <c r="AN1496" i="1"/>
  <c r="G1496" i="1"/>
  <c r="A1496" i="1" s="1"/>
  <c r="F1496" i="1"/>
  <c r="E1496" i="1"/>
  <c r="AN1500" i="1"/>
  <c r="G1500" i="1"/>
  <c r="A1500" i="1" s="1"/>
  <c r="E1500" i="1"/>
  <c r="F1500" i="1"/>
  <c r="D1502" i="1"/>
  <c r="AN1502" i="1"/>
  <c r="E1502" i="1"/>
  <c r="G1502" i="1"/>
  <c r="A1502" i="1" s="1"/>
  <c r="F1502" i="1"/>
  <c r="AN1505" i="1"/>
  <c r="E1505" i="1"/>
  <c r="G1505" i="1"/>
  <c r="A1505" i="1" s="1"/>
  <c r="F1505" i="1"/>
  <c r="AN1508" i="1"/>
  <c r="G1508" i="1"/>
  <c r="A1508" i="1" s="1"/>
  <c r="F1508" i="1"/>
  <c r="E1508" i="1"/>
  <c r="AN1510" i="1"/>
  <c r="E1510" i="1"/>
  <c r="G1510" i="1"/>
  <c r="A1510" i="1" s="1"/>
  <c r="F1510" i="1"/>
  <c r="H1521" i="1"/>
  <c r="AN1521" i="1"/>
  <c r="E1521" i="1"/>
  <c r="G1521" i="1"/>
  <c r="A1521" i="1" s="1"/>
  <c r="F1521" i="1"/>
  <c r="AN1523" i="1"/>
  <c r="E1523" i="1"/>
  <c r="G1523" i="1"/>
  <c r="A1523" i="1" s="1"/>
  <c r="F1523" i="1"/>
  <c r="AN1526" i="1"/>
  <c r="E1526" i="1"/>
  <c r="G1526" i="1"/>
  <c r="A1526" i="1" s="1"/>
  <c r="F1526" i="1"/>
  <c r="AN1530" i="1"/>
  <c r="E1530" i="1"/>
  <c r="G1530" i="1"/>
  <c r="A1530" i="1" s="1"/>
  <c r="F1530" i="1"/>
  <c r="H1535" i="1"/>
  <c r="K1535" i="1" s="1"/>
  <c r="AN1535" i="1"/>
  <c r="E1535" i="1"/>
  <c r="G1535" i="1"/>
  <c r="A1535" i="1" s="1"/>
  <c r="F1535" i="1"/>
  <c r="H1536" i="1"/>
  <c r="D1538" i="1"/>
  <c r="AN1538" i="1"/>
  <c r="E1538" i="1"/>
  <c r="G1538" i="1"/>
  <c r="A1538" i="1" s="1"/>
  <c r="F1538" i="1"/>
  <c r="AN1541" i="1"/>
  <c r="E1541" i="1"/>
  <c r="G1541" i="1"/>
  <c r="A1541" i="1" s="1"/>
  <c r="F1541" i="1"/>
  <c r="H1544" i="1"/>
  <c r="AN1544" i="1"/>
  <c r="G1544" i="1"/>
  <c r="A1544" i="1" s="1"/>
  <c r="F1544" i="1"/>
  <c r="E1544" i="1"/>
  <c r="D1546" i="1"/>
  <c r="AN1546" i="1"/>
  <c r="E1546" i="1"/>
  <c r="G1546" i="1"/>
  <c r="A1546" i="1" s="1"/>
  <c r="F1546" i="1"/>
  <c r="H1549" i="1"/>
  <c r="AN1549" i="1"/>
  <c r="E1549" i="1"/>
  <c r="G1549" i="1"/>
  <c r="A1549" i="1" s="1"/>
  <c r="F1549" i="1"/>
  <c r="AN1551" i="1"/>
  <c r="E1551" i="1"/>
  <c r="G1551" i="1"/>
  <c r="A1551" i="1" s="1"/>
  <c r="F1551" i="1"/>
  <c r="H1553" i="1"/>
  <c r="AN1553" i="1"/>
  <c r="E1553" i="1"/>
  <c r="G1553" i="1"/>
  <c r="A1553" i="1" s="1"/>
  <c r="F1553" i="1"/>
  <c r="AN1556" i="1"/>
  <c r="G1556" i="1"/>
  <c r="A1556" i="1" s="1"/>
  <c r="F1556" i="1"/>
  <c r="E1556" i="1"/>
  <c r="AN1558" i="1"/>
  <c r="E1558" i="1"/>
  <c r="G1558" i="1"/>
  <c r="A1558" i="1" s="1"/>
  <c r="F1558" i="1"/>
  <c r="AN1562" i="1"/>
  <c r="E1562" i="1"/>
  <c r="G1562" i="1"/>
  <c r="A1562" i="1" s="1"/>
  <c r="F1562" i="1"/>
  <c r="H1567" i="1"/>
  <c r="K1567" i="1" s="1"/>
  <c r="AN1567" i="1"/>
  <c r="E1567" i="1"/>
  <c r="G1567" i="1"/>
  <c r="A1567" i="1" s="1"/>
  <c r="F1567" i="1"/>
  <c r="H1568" i="1"/>
  <c r="H1571" i="1"/>
  <c r="AN1571" i="1"/>
  <c r="E1571" i="1"/>
  <c r="G1571" i="1"/>
  <c r="A1571" i="1" s="1"/>
  <c r="F1571" i="1"/>
  <c r="H1573" i="1"/>
  <c r="K1573" i="1" s="1"/>
  <c r="AN1573" i="1"/>
  <c r="E1573" i="1"/>
  <c r="G1573" i="1"/>
  <c r="A1573" i="1" s="1"/>
  <c r="F1573" i="1"/>
  <c r="H1576" i="1"/>
  <c r="AN1576" i="1"/>
  <c r="G1576" i="1"/>
  <c r="A1576" i="1" s="1"/>
  <c r="F1576" i="1"/>
  <c r="E1576" i="1"/>
  <c r="H1579" i="1"/>
  <c r="K1579" i="1" s="1"/>
  <c r="AN1579" i="1"/>
  <c r="E1579" i="1"/>
  <c r="G1579" i="1"/>
  <c r="A1579" i="1" s="1"/>
  <c r="F1579" i="1"/>
  <c r="H1580" i="1"/>
  <c r="AN1584" i="1"/>
  <c r="G1584" i="1"/>
  <c r="A1584" i="1" s="1"/>
  <c r="F1584" i="1"/>
  <c r="E1584" i="1"/>
  <c r="AN1586" i="1"/>
  <c r="E1586" i="1"/>
  <c r="G1586" i="1"/>
  <c r="A1586" i="1" s="1"/>
  <c r="F1586" i="1"/>
  <c r="AN1589" i="1"/>
  <c r="E1589" i="1"/>
  <c r="G1589" i="1"/>
  <c r="A1589" i="1" s="1"/>
  <c r="F1589" i="1"/>
  <c r="AN1592" i="1"/>
  <c r="G1592" i="1"/>
  <c r="A1592" i="1" s="1"/>
  <c r="F1592" i="1"/>
  <c r="E1592" i="1"/>
  <c r="AN1595" i="1"/>
  <c r="E1595" i="1"/>
  <c r="G1595" i="1"/>
  <c r="A1595" i="1" s="1"/>
  <c r="F1595" i="1"/>
  <c r="L1597" i="1"/>
  <c r="M1597" i="1" s="1"/>
  <c r="K1597" i="1"/>
  <c r="H1599" i="1"/>
  <c r="K1599" i="1" s="1"/>
  <c r="AN1599" i="1"/>
  <c r="E1599" i="1"/>
  <c r="G1599" i="1"/>
  <c r="A1599" i="1" s="1"/>
  <c r="F1599" i="1"/>
  <c r="AN1602" i="1"/>
  <c r="E1602" i="1"/>
  <c r="G1602" i="1"/>
  <c r="A1602" i="1" s="1"/>
  <c r="F1602" i="1"/>
  <c r="D1605" i="1"/>
  <c r="AN1605" i="1"/>
  <c r="E1605" i="1"/>
  <c r="G1605" i="1"/>
  <c r="A1605" i="1" s="1"/>
  <c r="F1605" i="1"/>
  <c r="D1609" i="1"/>
  <c r="AN1609" i="1"/>
  <c r="E1609" i="1"/>
  <c r="G1609" i="1"/>
  <c r="A1609" i="1" s="1"/>
  <c r="F1609" i="1"/>
  <c r="AN1612" i="1"/>
  <c r="G1612" i="1"/>
  <c r="A1612" i="1" s="1"/>
  <c r="E1612" i="1"/>
  <c r="F1612" i="1"/>
  <c r="AN1615" i="1"/>
  <c r="E1615" i="1"/>
  <c r="G1615" i="1"/>
  <c r="A1615" i="1" s="1"/>
  <c r="F1615" i="1"/>
  <c r="AN1623" i="1"/>
  <c r="E1623" i="1"/>
  <c r="G1623" i="1"/>
  <c r="A1623" i="1" s="1"/>
  <c r="F1623" i="1"/>
  <c r="AN1626" i="1"/>
  <c r="E1626" i="1"/>
  <c r="G1626" i="1"/>
  <c r="A1626" i="1" s="1"/>
  <c r="F1626" i="1"/>
  <c r="AN1628" i="1"/>
  <c r="G1628" i="1"/>
  <c r="A1628" i="1" s="1"/>
  <c r="E1628" i="1"/>
  <c r="F1628" i="1"/>
  <c r="H1634" i="1"/>
  <c r="AN1634" i="1"/>
  <c r="E1634" i="1"/>
  <c r="G1634" i="1"/>
  <c r="A1634" i="1" s="1"/>
  <c r="F1634" i="1"/>
  <c r="D1637" i="1"/>
  <c r="AN1637" i="1"/>
  <c r="E1637" i="1"/>
  <c r="G1637" i="1"/>
  <c r="A1637" i="1" s="1"/>
  <c r="F1637" i="1"/>
  <c r="AN1639" i="1"/>
  <c r="E1639" i="1"/>
  <c r="G1639" i="1"/>
  <c r="A1639" i="1" s="1"/>
  <c r="F1639" i="1"/>
  <c r="AN1643" i="1"/>
  <c r="E1643" i="1"/>
  <c r="G1643" i="1"/>
  <c r="A1643" i="1" s="1"/>
  <c r="F1643" i="1"/>
  <c r="AN1645" i="1"/>
  <c r="E1645" i="1"/>
  <c r="G1645" i="1"/>
  <c r="A1645" i="1" s="1"/>
  <c r="F1645" i="1"/>
  <c r="AN1647" i="1"/>
  <c r="E1647" i="1"/>
  <c r="G1647" i="1"/>
  <c r="A1647" i="1" s="1"/>
  <c r="F1647" i="1"/>
  <c r="D1653" i="1"/>
  <c r="AN1653" i="1"/>
  <c r="E1653" i="1"/>
  <c r="G1653" i="1"/>
  <c r="A1653" i="1" s="1"/>
  <c r="F1653" i="1"/>
  <c r="AN1656" i="1"/>
  <c r="G1656" i="1"/>
  <c r="A1656" i="1" s="1"/>
  <c r="F1656" i="1"/>
  <c r="E1656" i="1"/>
  <c r="AN1658" i="1"/>
  <c r="E1658" i="1"/>
  <c r="G1658" i="1"/>
  <c r="A1658" i="1" s="1"/>
  <c r="F1658" i="1"/>
  <c r="AN1660" i="1"/>
  <c r="G1660" i="1"/>
  <c r="A1660" i="1" s="1"/>
  <c r="E1660" i="1"/>
  <c r="F1660" i="1"/>
  <c r="D1662" i="1"/>
  <c r="AN1662" i="1"/>
  <c r="E1662" i="1"/>
  <c r="G1662" i="1"/>
  <c r="A1662" i="1" s="1"/>
  <c r="F1662" i="1"/>
  <c r="AN1666" i="1"/>
  <c r="E1666" i="1"/>
  <c r="G1666" i="1"/>
  <c r="A1666" i="1" s="1"/>
  <c r="F1666" i="1"/>
  <c r="AN1668" i="1"/>
  <c r="G1668" i="1"/>
  <c r="A1668" i="1" s="1"/>
  <c r="F1668" i="1"/>
  <c r="E1668" i="1"/>
  <c r="AJ1675" i="1"/>
  <c r="K1675" i="1"/>
  <c r="D1677" i="1"/>
  <c r="AN1677" i="1"/>
  <c r="E1677" i="1"/>
  <c r="G1677" i="1"/>
  <c r="A1677" i="1" s="1"/>
  <c r="F1677" i="1"/>
  <c r="X1679" i="1"/>
  <c r="Y1679" i="1" s="1"/>
  <c r="K1679" i="1"/>
  <c r="AN1685" i="1"/>
  <c r="E1685" i="1"/>
  <c r="G1685" i="1"/>
  <c r="A1685" i="1" s="1"/>
  <c r="F1685" i="1"/>
  <c r="AN1689" i="1"/>
  <c r="E1689" i="1"/>
  <c r="G1689" i="1"/>
  <c r="A1689" i="1" s="1"/>
  <c r="F1689" i="1"/>
  <c r="AN1691" i="1"/>
  <c r="E1691" i="1"/>
  <c r="G1691" i="1"/>
  <c r="A1691" i="1" s="1"/>
  <c r="F1691" i="1"/>
  <c r="D1693" i="1"/>
  <c r="AN1693" i="1"/>
  <c r="E1693" i="1"/>
  <c r="G1693" i="1"/>
  <c r="A1693" i="1" s="1"/>
  <c r="F1693" i="1"/>
  <c r="AN1699" i="1"/>
  <c r="E1699" i="1"/>
  <c r="G1699" i="1"/>
  <c r="A1699" i="1" s="1"/>
  <c r="F1699" i="1"/>
  <c r="AN1702" i="1"/>
  <c r="E1702" i="1"/>
  <c r="G1702" i="1"/>
  <c r="A1702" i="1" s="1"/>
  <c r="F1702" i="1"/>
  <c r="AN1705" i="1"/>
  <c r="E1705" i="1"/>
  <c r="G1705" i="1"/>
  <c r="A1705" i="1" s="1"/>
  <c r="F1705" i="1"/>
  <c r="D1708" i="1"/>
  <c r="AN1708" i="1"/>
  <c r="G1708" i="1"/>
  <c r="A1708" i="1" s="1"/>
  <c r="E1708" i="1"/>
  <c r="F1708" i="1"/>
  <c r="H1711" i="1"/>
  <c r="K1711" i="1" s="1"/>
  <c r="AN1711" i="1"/>
  <c r="E1711" i="1"/>
  <c r="G1711" i="1"/>
  <c r="A1711" i="1" s="1"/>
  <c r="F1711" i="1"/>
  <c r="H1712" i="1"/>
  <c r="D1714" i="1"/>
  <c r="AN1714" i="1"/>
  <c r="E1714" i="1"/>
  <c r="G1714" i="1"/>
  <c r="A1714" i="1" s="1"/>
  <c r="F1714" i="1"/>
  <c r="AN1716" i="1"/>
  <c r="G1716" i="1"/>
  <c r="A1716" i="1" s="1"/>
  <c r="F1716" i="1"/>
  <c r="E1716" i="1"/>
  <c r="AN1718" i="1"/>
  <c r="E1718" i="1"/>
  <c r="G1718" i="1"/>
  <c r="A1718" i="1" s="1"/>
  <c r="F1718" i="1"/>
  <c r="AN1720" i="1"/>
  <c r="G1720" i="1"/>
  <c r="A1720" i="1" s="1"/>
  <c r="F1720" i="1"/>
  <c r="E1720" i="1"/>
  <c r="D1722" i="1"/>
  <c r="AN1722" i="1"/>
  <c r="E1722" i="1"/>
  <c r="G1722" i="1"/>
  <c r="A1722" i="1" s="1"/>
  <c r="F1722" i="1"/>
  <c r="AN1728" i="1"/>
  <c r="G1728" i="1"/>
  <c r="A1728" i="1" s="1"/>
  <c r="F1728" i="1"/>
  <c r="E1728" i="1"/>
  <c r="AN1731" i="1"/>
  <c r="E1731" i="1"/>
  <c r="G1731" i="1"/>
  <c r="A1731" i="1" s="1"/>
  <c r="F1731" i="1"/>
  <c r="AN1734" i="1"/>
  <c r="E1734" i="1"/>
  <c r="G1734" i="1"/>
  <c r="A1734" i="1" s="1"/>
  <c r="F1734" i="1"/>
  <c r="AN1736" i="1"/>
  <c r="G1736" i="1"/>
  <c r="A1736" i="1" s="1"/>
  <c r="F1736" i="1"/>
  <c r="E1736" i="1"/>
  <c r="D1738" i="1"/>
  <c r="AN1738" i="1"/>
  <c r="E1738" i="1"/>
  <c r="G1738" i="1"/>
  <c r="A1738" i="1" s="1"/>
  <c r="F1738" i="1"/>
  <c r="H1744" i="1"/>
  <c r="K1744" i="1" s="1"/>
  <c r="AN1747" i="1"/>
  <c r="E1747" i="1"/>
  <c r="G1747" i="1"/>
  <c r="A1747" i="1" s="1"/>
  <c r="F1747" i="1"/>
  <c r="AN1751" i="1"/>
  <c r="E1751" i="1"/>
  <c r="G1751" i="1"/>
  <c r="A1751" i="1" s="1"/>
  <c r="F1751" i="1"/>
  <c r="AN1753" i="1"/>
  <c r="E1753" i="1"/>
  <c r="G1753" i="1"/>
  <c r="A1753" i="1" s="1"/>
  <c r="F1753" i="1"/>
  <c r="AN1756" i="1"/>
  <c r="G1756" i="1"/>
  <c r="A1756" i="1" s="1"/>
  <c r="E1756" i="1"/>
  <c r="F1756" i="1"/>
  <c r="H1759" i="1"/>
  <c r="AN1759" i="1"/>
  <c r="E1759" i="1"/>
  <c r="G1759" i="1"/>
  <c r="A1759" i="1" s="1"/>
  <c r="F1759" i="1"/>
  <c r="AN1765" i="1"/>
  <c r="E1765" i="1"/>
  <c r="G1765" i="1"/>
  <c r="A1765" i="1" s="1"/>
  <c r="F1765" i="1"/>
  <c r="AN1768" i="1"/>
  <c r="G1768" i="1"/>
  <c r="A1768" i="1" s="1"/>
  <c r="F1768" i="1"/>
  <c r="E1768" i="1"/>
  <c r="AN1772" i="1"/>
  <c r="G1772" i="1"/>
  <c r="A1772" i="1" s="1"/>
  <c r="E1772" i="1"/>
  <c r="F1772" i="1"/>
  <c r="AN1778" i="1"/>
  <c r="E1778" i="1"/>
  <c r="G1778" i="1"/>
  <c r="A1778" i="1" s="1"/>
  <c r="F1778" i="1"/>
  <c r="H1781" i="1"/>
  <c r="K1781" i="1" s="1"/>
  <c r="AN1781" i="1"/>
  <c r="E1781" i="1"/>
  <c r="G1781" i="1"/>
  <c r="A1781" i="1" s="1"/>
  <c r="F1781" i="1"/>
  <c r="AN1785" i="1"/>
  <c r="E1785" i="1"/>
  <c r="G1785" i="1"/>
  <c r="A1785" i="1" s="1"/>
  <c r="F1785" i="1"/>
  <c r="AN1788" i="1"/>
  <c r="G1788" i="1"/>
  <c r="A1788" i="1" s="1"/>
  <c r="E1788" i="1"/>
  <c r="F1788" i="1"/>
  <c r="H1789" i="1"/>
  <c r="K1789" i="1" s="1"/>
  <c r="AN1789" i="1"/>
  <c r="E1789" i="1"/>
  <c r="G1789" i="1"/>
  <c r="A1789" i="1" s="1"/>
  <c r="F1789" i="1"/>
  <c r="AN1793" i="1"/>
  <c r="E1793" i="1"/>
  <c r="G1793" i="1"/>
  <c r="A1793" i="1" s="1"/>
  <c r="F1793" i="1"/>
  <c r="AN1796" i="1"/>
  <c r="G1796" i="1"/>
  <c r="A1796" i="1" s="1"/>
  <c r="F1796" i="1"/>
  <c r="E1796" i="1"/>
  <c r="AN1799" i="1"/>
  <c r="E1799" i="1"/>
  <c r="G1799" i="1"/>
  <c r="A1799" i="1" s="1"/>
  <c r="F1799" i="1"/>
  <c r="H1803" i="1"/>
  <c r="AN1803" i="1"/>
  <c r="E1803" i="1"/>
  <c r="G1803" i="1"/>
  <c r="A1803" i="1" s="1"/>
  <c r="F1803" i="1"/>
  <c r="AN1807" i="1"/>
  <c r="E1807" i="1"/>
  <c r="G1807" i="1"/>
  <c r="A1807" i="1" s="1"/>
  <c r="F1807" i="1"/>
  <c r="AN1809" i="1"/>
  <c r="E1809" i="1"/>
  <c r="G1809" i="1"/>
  <c r="A1809" i="1" s="1"/>
  <c r="F1809" i="1"/>
  <c r="AN1813" i="1"/>
  <c r="E1813" i="1"/>
  <c r="G1813" i="1"/>
  <c r="A1813" i="1" s="1"/>
  <c r="F1813" i="1"/>
  <c r="D1816" i="1"/>
  <c r="AN1816" i="1"/>
  <c r="G1816" i="1"/>
  <c r="A1816" i="1" s="1"/>
  <c r="F1816" i="1"/>
  <c r="E1816" i="1"/>
  <c r="AN1822" i="1"/>
  <c r="E1822" i="1"/>
  <c r="G1822" i="1"/>
  <c r="A1822" i="1" s="1"/>
  <c r="F1822" i="1"/>
  <c r="H1829" i="1"/>
  <c r="AN1829" i="1"/>
  <c r="E1829" i="1"/>
  <c r="G1829" i="1"/>
  <c r="A1829" i="1" s="1"/>
  <c r="F1829" i="1"/>
  <c r="AN1832" i="1"/>
  <c r="G1832" i="1"/>
  <c r="A1832" i="1" s="1"/>
  <c r="F1832" i="1"/>
  <c r="E1832" i="1"/>
  <c r="AN1836" i="1"/>
  <c r="G1836" i="1"/>
  <c r="A1836" i="1" s="1"/>
  <c r="E1836" i="1"/>
  <c r="F1836" i="1"/>
  <c r="AN1839" i="1"/>
  <c r="E1839" i="1"/>
  <c r="G1839" i="1"/>
  <c r="A1839" i="1" s="1"/>
  <c r="F1839" i="1"/>
  <c r="AN1841" i="1"/>
  <c r="E1841" i="1"/>
  <c r="G1841" i="1"/>
  <c r="A1841" i="1" s="1"/>
  <c r="F1841" i="1"/>
  <c r="H1844" i="1"/>
  <c r="K1844" i="1" s="1"/>
  <c r="AN1848" i="1"/>
  <c r="G1848" i="1"/>
  <c r="A1848" i="1" s="1"/>
  <c r="F1848" i="1"/>
  <c r="E1848" i="1"/>
  <c r="H1852" i="1"/>
  <c r="AN1856" i="1"/>
  <c r="G1856" i="1"/>
  <c r="A1856" i="1" s="1"/>
  <c r="F1856" i="1"/>
  <c r="E1856" i="1"/>
  <c r="H1859" i="1"/>
  <c r="K1859" i="1" s="1"/>
  <c r="AN1859" i="1"/>
  <c r="E1859" i="1"/>
  <c r="G1859" i="1"/>
  <c r="A1859" i="1" s="1"/>
  <c r="F1859" i="1"/>
  <c r="H1860" i="1"/>
  <c r="K1860" i="1" s="1"/>
  <c r="H1864" i="1"/>
  <c r="K1864" i="1" s="1"/>
  <c r="H1868" i="1"/>
  <c r="AN1872" i="1"/>
  <c r="G1872" i="1"/>
  <c r="A1872" i="1" s="1"/>
  <c r="F1872" i="1"/>
  <c r="E1872" i="1"/>
  <c r="AN1878" i="1"/>
  <c r="E1878" i="1"/>
  <c r="G1878" i="1"/>
  <c r="A1878" i="1" s="1"/>
  <c r="F1878" i="1"/>
  <c r="AN1880" i="1"/>
  <c r="G1880" i="1"/>
  <c r="A1880" i="1" s="1"/>
  <c r="F1880" i="1"/>
  <c r="E1880" i="1"/>
  <c r="AN1882" i="1"/>
  <c r="E1882" i="1"/>
  <c r="G1882" i="1"/>
  <c r="A1882" i="1" s="1"/>
  <c r="F1882" i="1"/>
  <c r="AN1884" i="1"/>
  <c r="G1884" i="1"/>
  <c r="A1884" i="1" s="1"/>
  <c r="E1884" i="1"/>
  <c r="F1884" i="1"/>
  <c r="D1886" i="1"/>
  <c r="AN1886" i="1"/>
  <c r="E1886" i="1"/>
  <c r="G1886" i="1"/>
  <c r="A1886" i="1" s="1"/>
  <c r="F1886" i="1"/>
  <c r="H1889" i="1"/>
  <c r="K1889" i="1" s="1"/>
  <c r="AN1889" i="1"/>
  <c r="E1889" i="1"/>
  <c r="G1889" i="1"/>
  <c r="A1889" i="1" s="1"/>
  <c r="F1889" i="1"/>
  <c r="H1892" i="1"/>
  <c r="D1894" i="1"/>
  <c r="AN1894" i="1"/>
  <c r="E1894" i="1"/>
  <c r="G1894" i="1"/>
  <c r="A1894" i="1" s="1"/>
  <c r="F1894" i="1"/>
  <c r="AN1901" i="1"/>
  <c r="E1901" i="1"/>
  <c r="G1901" i="1"/>
  <c r="A1901" i="1" s="1"/>
  <c r="F1901" i="1"/>
  <c r="AN1905" i="1"/>
  <c r="E1905" i="1"/>
  <c r="G1905" i="1"/>
  <c r="A1905" i="1" s="1"/>
  <c r="F1905" i="1"/>
  <c r="H1908" i="1"/>
  <c r="K1908" i="1" s="1"/>
  <c r="AN1908" i="1"/>
  <c r="G1908" i="1"/>
  <c r="A1908" i="1" s="1"/>
  <c r="F1908" i="1"/>
  <c r="E1908" i="1"/>
  <c r="D1911" i="1"/>
  <c r="AN1911" i="1"/>
  <c r="E1911" i="1"/>
  <c r="G1911" i="1"/>
  <c r="A1911" i="1" s="1"/>
  <c r="F1911" i="1"/>
  <c r="H1914" i="1"/>
  <c r="K1914" i="1" s="1"/>
  <c r="AN1914" i="1"/>
  <c r="E1914" i="1"/>
  <c r="G1914" i="1"/>
  <c r="A1914" i="1" s="1"/>
  <c r="F1914" i="1"/>
  <c r="AN1921" i="1"/>
  <c r="E1921" i="1"/>
  <c r="G1921" i="1"/>
  <c r="A1921" i="1" s="1"/>
  <c r="F1921" i="1"/>
  <c r="AN1925" i="1"/>
  <c r="E1925" i="1"/>
  <c r="G1925" i="1"/>
  <c r="A1925" i="1" s="1"/>
  <c r="F1925" i="1"/>
  <c r="H1927" i="1"/>
  <c r="K1927" i="1" s="1"/>
  <c r="AN1927" i="1"/>
  <c r="E1927" i="1"/>
  <c r="G1927" i="1"/>
  <c r="A1927" i="1" s="1"/>
  <c r="F1927" i="1"/>
  <c r="AN1931" i="1"/>
  <c r="E1931" i="1"/>
  <c r="G1931" i="1"/>
  <c r="A1931" i="1" s="1"/>
  <c r="F1931" i="1"/>
  <c r="AN1934" i="1"/>
  <c r="E1934" i="1"/>
  <c r="G1934" i="1"/>
  <c r="A1934" i="1" s="1"/>
  <c r="F1934" i="1"/>
  <c r="AN1938" i="1"/>
  <c r="E1938" i="1"/>
  <c r="G1938" i="1"/>
  <c r="A1938" i="1" s="1"/>
  <c r="F1938" i="1"/>
  <c r="AN1944" i="1"/>
  <c r="G1944" i="1"/>
  <c r="A1944" i="1" s="1"/>
  <c r="F1944" i="1"/>
  <c r="E1944" i="1"/>
  <c r="AN1946" i="1"/>
  <c r="E1946" i="1"/>
  <c r="G1946" i="1"/>
  <c r="A1946" i="1" s="1"/>
  <c r="F1946" i="1"/>
  <c r="D1948" i="1"/>
  <c r="AN1948" i="1"/>
  <c r="G1948" i="1"/>
  <c r="A1948" i="1" s="1"/>
  <c r="E1948" i="1"/>
  <c r="F1948" i="1"/>
  <c r="H1951" i="1"/>
  <c r="AN1951" i="1"/>
  <c r="E1951" i="1"/>
  <c r="G1951" i="1"/>
  <c r="A1951" i="1" s="1"/>
  <c r="F1951" i="1"/>
  <c r="AN1953" i="1"/>
  <c r="E1953" i="1"/>
  <c r="G1953" i="1"/>
  <c r="A1953" i="1" s="1"/>
  <c r="F1953" i="1"/>
  <c r="AN1955" i="1"/>
  <c r="E1955" i="1"/>
  <c r="G1955" i="1"/>
  <c r="A1955" i="1" s="1"/>
  <c r="F1955" i="1"/>
  <c r="AN1959" i="1"/>
  <c r="E1959" i="1"/>
  <c r="G1959" i="1"/>
  <c r="A1959" i="1" s="1"/>
  <c r="F1959" i="1"/>
  <c r="AN1961" i="1"/>
  <c r="E1961" i="1"/>
  <c r="G1961" i="1"/>
  <c r="A1961" i="1" s="1"/>
  <c r="F1961" i="1"/>
  <c r="AN1963" i="1"/>
  <c r="E1963" i="1"/>
  <c r="G1963" i="1"/>
  <c r="A1963" i="1" s="1"/>
  <c r="F1963" i="1"/>
  <c r="D1965" i="1"/>
  <c r="AN1965" i="1"/>
  <c r="E1965" i="1"/>
  <c r="G1965" i="1"/>
  <c r="A1965" i="1" s="1"/>
  <c r="F1965" i="1"/>
  <c r="AN1968" i="1"/>
  <c r="G1968" i="1"/>
  <c r="A1968" i="1" s="1"/>
  <c r="F1968" i="1"/>
  <c r="E1968" i="1"/>
  <c r="H1973" i="1"/>
  <c r="AN1973" i="1"/>
  <c r="E1973" i="1"/>
  <c r="G1973" i="1"/>
  <c r="A1973" i="1" s="1"/>
  <c r="F1973" i="1"/>
  <c r="AN1977" i="1"/>
  <c r="E1977" i="1"/>
  <c r="G1977" i="1"/>
  <c r="A1977" i="1" s="1"/>
  <c r="F1977" i="1"/>
  <c r="H1980" i="1"/>
  <c r="K1980" i="1" s="1"/>
  <c r="AN1980" i="1"/>
  <c r="G1980" i="1"/>
  <c r="A1980" i="1" s="1"/>
  <c r="E1980" i="1"/>
  <c r="F1980" i="1"/>
  <c r="H1981" i="1"/>
  <c r="K1981" i="1" s="1"/>
  <c r="AN1985" i="1"/>
  <c r="E1985" i="1"/>
  <c r="G1985" i="1"/>
  <c r="A1985" i="1" s="1"/>
  <c r="F1985" i="1"/>
  <c r="H1993" i="1"/>
  <c r="K1993" i="1" s="1"/>
  <c r="AN1993" i="1"/>
  <c r="E1993" i="1"/>
  <c r="G1993" i="1"/>
  <c r="A1993" i="1" s="1"/>
  <c r="F1993" i="1"/>
  <c r="L1995" i="1"/>
  <c r="M1995" i="1" s="1"/>
  <c r="K1995" i="1"/>
  <c r="AN1998" i="1"/>
  <c r="E1998" i="1"/>
  <c r="G1998" i="1"/>
  <c r="A1998" i="1" s="1"/>
  <c r="F1998" i="1"/>
  <c r="AN2000" i="1"/>
  <c r="G2000" i="1"/>
  <c r="A2000" i="1" s="1"/>
  <c r="F2000" i="1"/>
  <c r="E2000" i="1"/>
  <c r="H288" i="1"/>
  <c r="K288" i="1" s="1"/>
  <c r="E288" i="1"/>
  <c r="F288" i="1"/>
  <c r="X294" i="1"/>
  <c r="Y294" i="1" s="1"/>
  <c r="K294" i="1"/>
  <c r="L294" i="1" s="1"/>
  <c r="M294" i="1" s="1"/>
  <c r="AJ301" i="1"/>
  <c r="K301" i="1"/>
  <c r="L301" i="1" s="1"/>
  <c r="M301" i="1" s="1"/>
  <c r="D309" i="1"/>
  <c r="E309" i="1"/>
  <c r="F309" i="1"/>
  <c r="AN327" i="1"/>
  <c r="G327" i="1"/>
  <c r="A327" i="1" s="1"/>
  <c r="E327" i="1"/>
  <c r="F327" i="1"/>
  <c r="AN331" i="1"/>
  <c r="G331" i="1"/>
  <c r="A331" i="1" s="1"/>
  <c r="E331" i="1"/>
  <c r="F331" i="1"/>
  <c r="H340" i="1"/>
  <c r="AN340" i="1"/>
  <c r="G340" i="1"/>
  <c r="A340" i="1" s="1"/>
  <c r="E340" i="1"/>
  <c r="F340" i="1"/>
  <c r="H346" i="1"/>
  <c r="K346" i="1" s="1"/>
  <c r="AN346" i="1"/>
  <c r="G346" i="1"/>
  <c r="A346" i="1" s="1"/>
  <c r="E346" i="1"/>
  <c r="F346" i="1"/>
  <c r="AN360" i="1"/>
  <c r="G360" i="1"/>
  <c r="A360" i="1" s="1"/>
  <c r="E360" i="1"/>
  <c r="F360" i="1"/>
  <c r="AN368" i="1"/>
  <c r="G368" i="1"/>
  <c r="A368" i="1" s="1"/>
  <c r="E368" i="1"/>
  <c r="F368" i="1"/>
  <c r="D373" i="1"/>
  <c r="AN373" i="1"/>
  <c r="E373" i="1"/>
  <c r="G373" i="1"/>
  <c r="A373" i="1" s="1"/>
  <c r="F373" i="1"/>
  <c r="AN384" i="1"/>
  <c r="G384" i="1"/>
  <c r="A384" i="1" s="1"/>
  <c r="E384" i="1"/>
  <c r="F384" i="1"/>
  <c r="E275" i="1"/>
  <c r="F275" i="1"/>
  <c r="E297" i="1"/>
  <c r="F297" i="1"/>
  <c r="E305" i="1"/>
  <c r="F305" i="1"/>
  <c r="H309" i="1"/>
  <c r="X309" i="1" s="1"/>
  <c r="Y309" i="1" s="1"/>
  <c r="E315" i="1"/>
  <c r="F315" i="1"/>
  <c r="H320" i="1"/>
  <c r="K320" i="1" s="1"/>
  <c r="E320" i="1"/>
  <c r="F320" i="1"/>
  <c r="H328" i="1"/>
  <c r="AN328" i="1"/>
  <c r="G328" i="1"/>
  <c r="A328" i="1" s="1"/>
  <c r="E328" i="1"/>
  <c r="F328" i="1"/>
  <c r="D329" i="1"/>
  <c r="H332" i="1"/>
  <c r="K332" i="1" s="1"/>
  <c r="AN332" i="1"/>
  <c r="G332" i="1"/>
  <c r="A332" i="1" s="1"/>
  <c r="E332" i="1"/>
  <c r="F332" i="1"/>
  <c r="AN336" i="1"/>
  <c r="G336" i="1"/>
  <c r="A336" i="1" s="1"/>
  <c r="E336" i="1"/>
  <c r="F336" i="1"/>
  <c r="I338" i="1"/>
  <c r="P338" i="1" s="1"/>
  <c r="AN343" i="1"/>
  <c r="G343" i="1"/>
  <c r="A343" i="1" s="1"/>
  <c r="E343" i="1"/>
  <c r="F343" i="1"/>
  <c r="AN347" i="1"/>
  <c r="G347" i="1"/>
  <c r="A347" i="1" s="1"/>
  <c r="E347" i="1"/>
  <c r="F347" i="1"/>
  <c r="D349" i="1"/>
  <c r="H352" i="1"/>
  <c r="AN352" i="1"/>
  <c r="G352" i="1"/>
  <c r="A352" i="1" s="1"/>
  <c r="E352" i="1"/>
  <c r="F352" i="1"/>
  <c r="D355" i="1"/>
  <c r="AN355" i="1"/>
  <c r="G355" i="1"/>
  <c r="A355" i="1" s="1"/>
  <c r="E355" i="1"/>
  <c r="F355" i="1"/>
  <c r="AN361" i="1"/>
  <c r="E361" i="1"/>
  <c r="G361" i="1"/>
  <c r="A361" i="1" s="1"/>
  <c r="F361" i="1"/>
  <c r="AN369" i="1"/>
  <c r="E369" i="1"/>
  <c r="G369" i="1"/>
  <c r="A369" i="1" s="1"/>
  <c r="F369" i="1"/>
  <c r="H378" i="1"/>
  <c r="K378" i="1" s="1"/>
  <c r="AN378" i="1"/>
  <c r="G378" i="1"/>
  <c r="A378" i="1" s="1"/>
  <c r="E378" i="1"/>
  <c r="F378" i="1"/>
  <c r="AN396" i="1"/>
  <c r="G396" i="1"/>
  <c r="A396" i="1" s="1"/>
  <c r="E396" i="1"/>
  <c r="F396" i="1"/>
  <c r="AN404" i="1"/>
  <c r="G404" i="1"/>
  <c r="A404" i="1" s="1"/>
  <c r="E404" i="1"/>
  <c r="F404" i="1"/>
  <c r="D412" i="1"/>
  <c r="AN418" i="1"/>
  <c r="G418" i="1"/>
  <c r="A418" i="1" s="1"/>
  <c r="F418" i="1"/>
  <c r="E418" i="1"/>
  <c r="D420" i="1"/>
  <c r="AN426" i="1"/>
  <c r="G426" i="1"/>
  <c r="A426" i="1" s="1"/>
  <c r="E426" i="1"/>
  <c r="F426" i="1"/>
  <c r="D431" i="1"/>
  <c r="H444" i="1"/>
  <c r="K444" i="1" s="1"/>
  <c r="AN444" i="1"/>
  <c r="G444" i="1"/>
  <c r="A444" i="1" s="1"/>
  <c r="E444" i="1"/>
  <c r="F444" i="1"/>
  <c r="H450" i="1"/>
  <c r="AN450" i="1"/>
  <c r="G450" i="1"/>
  <c r="A450" i="1" s="1"/>
  <c r="F450" i="1"/>
  <c r="E450" i="1"/>
  <c r="AN457" i="1"/>
  <c r="E457" i="1"/>
  <c r="G457" i="1"/>
  <c r="A457" i="1" s="1"/>
  <c r="F457" i="1"/>
  <c r="D465" i="1"/>
  <c r="AN465" i="1"/>
  <c r="E465" i="1"/>
  <c r="G465" i="1"/>
  <c r="A465" i="1" s="1"/>
  <c r="F465" i="1"/>
  <c r="H470" i="1"/>
  <c r="AJ477" i="1"/>
  <c r="K477" i="1"/>
  <c r="H497" i="1"/>
  <c r="AN497" i="1"/>
  <c r="E497" i="1"/>
  <c r="G497" i="1"/>
  <c r="A497" i="1" s="1"/>
  <c r="F497" i="1"/>
  <c r="AN504" i="1"/>
  <c r="G504" i="1"/>
  <c r="A504" i="1" s="1"/>
  <c r="E504" i="1"/>
  <c r="F504" i="1"/>
  <c r="AN522" i="1"/>
  <c r="G522" i="1"/>
  <c r="A522" i="1" s="1"/>
  <c r="E522" i="1"/>
  <c r="F522" i="1"/>
  <c r="D529" i="1"/>
  <c r="AN529" i="1"/>
  <c r="E529" i="1"/>
  <c r="G529" i="1"/>
  <c r="A529" i="1" s="1"/>
  <c r="F529" i="1"/>
  <c r="D551" i="1"/>
  <c r="AN551" i="1"/>
  <c r="G551" i="1"/>
  <c r="A551" i="1" s="1"/>
  <c r="E551" i="1"/>
  <c r="F551" i="1"/>
  <c r="AN559" i="1"/>
  <c r="G559" i="1"/>
  <c r="A559" i="1" s="1"/>
  <c r="E559" i="1"/>
  <c r="F559" i="1"/>
  <c r="H576" i="1"/>
  <c r="K576" i="1" s="1"/>
  <c r="AN576" i="1"/>
  <c r="G576" i="1"/>
  <c r="A576" i="1" s="1"/>
  <c r="E576" i="1"/>
  <c r="F576" i="1"/>
  <c r="AN583" i="1"/>
  <c r="G583" i="1"/>
  <c r="A583" i="1" s="1"/>
  <c r="E583" i="1"/>
  <c r="F583" i="1"/>
  <c r="AN589" i="1"/>
  <c r="G589" i="1"/>
  <c r="A589" i="1" s="1"/>
  <c r="E589" i="1"/>
  <c r="F589" i="1"/>
  <c r="AN605" i="1"/>
  <c r="G605" i="1"/>
  <c r="A605" i="1" s="1"/>
  <c r="E605" i="1"/>
  <c r="F605" i="1"/>
  <c r="AN618" i="1"/>
  <c r="G618" i="1"/>
  <c r="A618" i="1" s="1"/>
  <c r="E618" i="1"/>
  <c r="F618" i="1"/>
  <c r="AJ629" i="1"/>
  <c r="K629" i="1"/>
  <c r="AN637" i="1"/>
  <c r="G637" i="1"/>
  <c r="A637" i="1" s="1"/>
  <c r="E637" i="1"/>
  <c r="F637" i="1"/>
  <c r="AN646" i="1"/>
  <c r="G646" i="1"/>
  <c r="A646" i="1" s="1"/>
  <c r="E646" i="1"/>
  <c r="F646" i="1"/>
  <c r="AJ651" i="1"/>
  <c r="K651" i="1"/>
  <c r="AN654" i="1"/>
  <c r="G654" i="1"/>
  <c r="A654" i="1" s="1"/>
  <c r="E654" i="1"/>
  <c r="F654" i="1"/>
  <c r="AJ664" i="1"/>
  <c r="K664" i="1"/>
  <c r="AN684" i="1"/>
  <c r="G684" i="1"/>
  <c r="A684" i="1" s="1"/>
  <c r="E684" i="1"/>
  <c r="F684" i="1"/>
  <c r="AN694" i="1"/>
  <c r="G694" i="1"/>
  <c r="A694" i="1" s="1"/>
  <c r="F694" i="1"/>
  <c r="E694" i="1"/>
  <c r="D701" i="1"/>
  <c r="AN701" i="1"/>
  <c r="G701" i="1"/>
  <c r="A701" i="1" s="1"/>
  <c r="E701" i="1"/>
  <c r="F701" i="1"/>
  <c r="I704" i="1"/>
  <c r="P704" i="1" s="1"/>
  <c r="K704" i="1"/>
  <c r="AN717" i="1"/>
  <c r="G717" i="1"/>
  <c r="A717" i="1" s="1"/>
  <c r="E717" i="1"/>
  <c r="F717" i="1"/>
  <c r="H720" i="1"/>
  <c r="K720" i="1" s="1"/>
  <c r="AN720" i="1"/>
  <c r="G720" i="1"/>
  <c r="A720" i="1" s="1"/>
  <c r="E720" i="1"/>
  <c r="F720" i="1"/>
  <c r="AN724" i="1"/>
  <c r="G724" i="1"/>
  <c r="A724" i="1" s="1"/>
  <c r="E724" i="1"/>
  <c r="F724" i="1"/>
  <c r="AN727" i="1"/>
  <c r="G727" i="1"/>
  <c r="A727" i="1" s="1"/>
  <c r="E727" i="1"/>
  <c r="F727" i="1"/>
  <c r="H730" i="1"/>
  <c r="K730" i="1" s="1"/>
  <c r="AN730" i="1"/>
  <c r="G730" i="1"/>
  <c r="A730" i="1" s="1"/>
  <c r="F730" i="1"/>
  <c r="E730" i="1"/>
  <c r="I732" i="1"/>
  <c r="T732" i="1" s="1"/>
  <c r="K732" i="1"/>
  <c r="H734" i="1"/>
  <c r="AN734" i="1"/>
  <c r="G734" i="1"/>
  <c r="A734" i="1" s="1"/>
  <c r="F734" i="1"/>
  <c r="E734" i="1"/>
  <c r="AN740" i="1"/>
  <c r="G740" i="1"/>
  <c r="A740" i="1" s="1"/>
  <c r="E740" i="1"/>
  <c r="F740" i="1"/>
  <c r="H746" i="1"/>
  <c r="K746" i="1" s="1"/>
  <c r="AN746" i="1"/>
  <c r="G746" i="1"/>
  <c r="A746" i="1" s="1"/>
  <c r="F746" i="1"/>
  <c r="E746" i="1"/>
  <c r="H748" i="1"/>
  <c r="K748" i="1" s="1"/>
  <c r="AN748" i="1"/>
  <c r="G748" i="1"/>
  <c r="A748" i="1" s="1"/>
  <c r="E748" i="1"/>
  <c r="F748" i="1"/>
  <c r="AN753" i="1"/>
  <c r="E753" i="1"/>
  <c r="G753" i="1"/>
  <c r="A753" i="1" s="1"/>
  <c r="F753" i="1"/>
  <c r="H756" i="1"/>
  <c r="AN756" i="1"/>
  <c r="G756" i="1"/>
  <c r="A756" i="1" s="1"/>
  <c r="E756" i="1"/>
  <c r="F756" i="1"/>
  <c r="H759" i="1"/>
  <c r="K759" i="1" s="1"/>
  <c r="AN759" i="1"/>
  <c r="G759" i="1"/>
  <c r="A759" i="1" s="1"/>
  <c r="E759" i="1"/>
  <c r="F759" i="1"/>
  <c r="H762" i="1"/>
  <c r="K762" i="1" s="1"/>
  <c r="AN762" i="1"/>
  <c r="G762" i="1"/>
  <c r="A762" i="1" s="1"/>
  <c r="F762" i="1"/>
  <c r="E762" i="1"/>
  <c r="I768" i="1"/>
  <c r="P768" i="1" s="1"/>
  <c r="K768" i="1"/>
  <c r="H772" i="1"/>
  <c r="K772" i="1" s="1"/>
  <c r="AN772" i="1"/>
  <c r="G772" i="1"/>
  <c r="A772" i="1" s="1"/>
  <c r="E772" i="1"/>
  <c r="F772" i="1"/>
  <c r="AN775" i="1"/>
  <c r="G775" i="1"/>
  <c r="A775" i="1" s="1"/>
  <c r="E775" i="1"/>
  <c r="F775" i="1"/>
  <c r="AN778" i="1"/>
  <c r="G778" i="1"/>
  <c r="A778" i="1" s="1"/>
  <c r="F778" i="1"/>
  <c r="E778" i="1"/>
  <c r="H780" i="1"/>
  <c r="K780" i="1" s="1"/>
  <c r="AN780" i="1"/>
  <c r="G780" i="1"/>
  <c r="A780" i="1" s="1"/>
  <c r="E780" i="1"/>
  <c r="F780" i="1"/>
  <c r="AN787" i="1"/>
  <c r="G787" i="1"/>
  <c r="A787" i="1" s="1"/>
  <c r="E787" i="1"/>
  <c r="F787" i="1"/>
  <c r="H790" i="1"/>
  <c r="K790" i="1" s="1"/>
  <c r="AN790" i="1"/>
  <c r="G790" i="1"/>
  <c r="A790" i="1" s="1"/>
  <c r="F790" i="1"/>
  <c r="E790" i="1"/>
  <c r="AN793" i="1"/>
  <c r="E793" i="1"/>
  <c r="G793" i="1"/>
  <c r="A793" i="1" s="1"/>
  <c r="F793" i="1"/>
  <c r="H795" i="1"/>
  <c r="AN795" i="1"/>
  <c r="G795" i="1"/>
  <c r="A795" i="1" s="1"/>
  <c r="E795" i="1"/>
  <c r="F795" i="1"/>
  <c r="AJ796" i="1"/>
  <c r="K796" i="1"/>
  <c r="H802" i="1"/>
  <c r="AN802" i="1"/>
  <c r="G802" i="1"/>
  <c r="A802" i="1" s="1"/>
  <c r="F802" i="1"/>
  <c r="E802" i="1"/>
  <c r="AN805" i="1"/>
  <c r="E805" i="1"/>
  <c r="G805" i="1"/>
  <c r="A805" i="1" s="1"/>
  <c r="F805" i="1"/>
  <c r="X807" i="1"/>
  <c r="Y807" i="1" s="1"/>
  <c r="K807" i="1"/>
  <c r="AN811" i="1"/>
  <c r="G811" i="1"/>
  <c r="A811" i="1" s="1"/>
  <c r="E811" i="1"/>
  <c r="F811" i="1"/>
  <c r="AN815" i="1"/>
  <c r="G815" i="1"/>
  <c r="A815" i="1" s="1"/>
  <c r="E815" i="1"/>
  <c r="F815" i="1"/>
  <c r="D817" i="1"/>
  <c r="H820" i="1"/>
  <c r="AN820" i="1"/>
  <c r="G820" i="1"/>
  <c r="A820" i="1" s="1"/>
  <c r="E820" i="1"/>
  <c r="F820" i="1"/>
  <c r="AN824" i="1"/>
  <c r="G824" i="1"/>
  <c r="A824" i="1" s="1"/>
  <c r="E824" i="1"/>
  <c r="F824" i="1"/>
  <c r="AN827" i="1"/>
  <c r="G827" i="1"/>
  <c r="A827" i="1" s="1"/>
  <c r="E827" i="1"/>
  <c r="F827" i="1"/>
  <c r="AN830" i="1"/>
  <c r="G830" i="1"/>
  <c r="A830" i="1" s="1"/>
  <c r="F830" i="1"/>
  <c r="E830" i="1"/>
  <c r="H832" i="1"/>
  <c r="AN832" i="1"/>
  <c r="G832" i="1"/>
  <c r="A832" i="1" s="1"/>
  <c r="E832" i="1"/>
  <c r="F832" i="1"/>
  <c r="AN834" i="1"/>
  <c r="G834" i="1"/>
  <c r="A834" i="1" s="1"/>
  <c r="F834" i="1"/>
  <c r="E834" i="1"/>
  <c r="H836" i="1"/>
  <c r="K836" i="1" s="1"/>
  <c r="D839" i="1"/>
  <c r="AN843" i="1"/>
  <c r="G843" i="1"/>
  <c r="A843" i="1" s="1"/>
  <c r="E843" i="1"/>
  <c r="F843" i="1"/>
  <c r="D845" i="1"/>
  <c r="AN849" i="1"/>
  <c r="E849" i="1"/>
  <c r="F849" i="1"/>
  <c r="G849" i="1"/>
  <c r="A849" i="1" s="1"/>
  <c r="AN852" i="1"/>
  <c r="G852" i="1"/>
  <c r="A852" i="1" s="1"/>
  <c r="E852" i="1"/>
  <c r="F852" i="1"/>
  <c r="H855" i="1"/>
  <c r="D858" i="1"/>
  <c r="H860" i="1"/>
  <c r="AN860" i="1"/>
  <c r="G860" i="1"/>
  <c r="A860" i="1" s="1"/>
  <c r="E860" i="1"/>
  <c r="F860" i="1"/>
  <c r="AN862" i="1"/>
  <c r="G862" i="1"/>
  <c r="A862" i="1" s="1"/>
  <c r="F862" i="1"/>
  <c r="E862" i="1"/>
  <c r="H866" i="1"/>
  <c r="AN866" i="1"/>
  <c r="G866" i="1"/>
  <c r="A866" i="1" s="1"/>
  <c r="F866" i="1"/>
  <c r="E866" i="1"/>
  <c r="D867" i="1"/>
  <c r="AN870" i="1"/>
  <c r="G870" i="1"/>
  <c r="A870" i="1" s="1"/>
  <c r="F870" i="1"/>
  <c r="E870" i="1"/>
  <c r="AN873" i="1"/>
  <c r="E873" i="1"/>
  <c r="G873" i="1"/>
  <c r="A873" i="1" s="1"/>
  <c r="F873" i="1"/>
  <c r="AN875" i="1"/>
  <c r="G875" i="1"/>
  <c r="A875" i="1" s="1"/>
  <c r="E875" i="1"/>
  <c r="F875" i="1"/>
  <c r="D877" i="1"/>
  <c r="AN882" i="1"/>
  <c r="G882" i="1"/>
  <c r="A882" i="1" s="1"/>
  <c r="F882" i="1"/>
  <c r="E882" i="1"/>
  <c r="AN885" i="1"/>
  <c r="E885" i="1"/>
  <c r="G885" i="1"/>
  <c r="A885" i="1" s="1"/>
  <c r="F885" i="1"/>
  <c r="D887" i="1"/>
  <c r="D889" i="1"/>
  <c r="AN892" i="1"/>
  <c r="G892" i="1"/>
  <c r="A892" i="1" s="1"/>
  <c r="E892" i="1"/>
  <c r="F892" i="1"/>
  <c r="AN895" i="1"/>
  <c r="G895" i="1"/>
  <c r="A895" i="1" s="1"/>
  <c r="E895" i="1"/>
  <c r="F895" i="1"/>
  <c r="AN897" i="1"/>
  <c r="E897" i="1"/>
  <c r="G897" i="1"/>
  <c r="A897" i="1" s="1"/>
  <c r="F897" i="1"/>
  <c r="D899" i="1"/>
  <c r="AN902" i="1"/>
  <c r="G902" i="1"/>
  <c r="A902" i="1" s="1"/>
  <c r="F902" i="1"/>
  <c r="E902" i="1"/>
  <c r="D905" i="1"/>
  <c r="D907" i="1"/>
  <c r="AN909" i="1"/>
  <c r="G909" i="1"/>
  <c r="A909" i="1" s="1"/>
  <c r="E909" i="1"/>
  <c r="F909" i="1"/>
  <c r="L911" i="1"/>
  <c r="M911" i="1" s="1"/>
  <c r="D914" i="1"/>
  <c r="D918" i="1"/>
  <c r="D921" i="1"/>
  <c r="AN924" i="1"/>
  <c r="G924" i="1"/>
  <c r="A924" i="1" s="1"/>
  <c r="E924" i="1"/>
  <c r="F924" i="1"/>
  <c r="D925" i="1"/>
  <c r="AN928" i="1"/>
  <c r="G928" i="1"/>
  <c r="A928" i="1" s="1"/>
  <c r="E928" i="1"/>
  <c r="F928" i="1"/>
  <c r="AN931" i="1"/>
  <c r="G931" i="1"/>
  <c r="A931" i="1" s="1"/>
  <c r="E931" i="1"/>
  <c r="F931" i="1"/>
  <c r="AN935" i="1"/>
  <c r="G935" i="1"/>
  <c r="A935" i="1" s="1"/>
  <c r="E935" i="1"/>
  <c r="F935" i="1"/>
  <c r="D937" i="1"/>
  <c r="AN937" i="1"/>
  <c r="E937" i="1"/>
  <c r="G937" i="1"/>
  <c r="A937" i="1" s="1"/>
  <c r="F937" i="1"/>
  <c r="AN942" i="1"/>
  <c r="G942" i="1"/>
  <c r="A942" i="1" s="1"/>
  <c r="F942" i="1"/>
  <c r="E942" i="1"/>
  <c r="H944" i="1"/>
  <c r="AN944" i="1"/>
  <c r="G944" i="1"/>
  <c r="A944" i="1" s="1"/>
  <c r="E944" i="1"/>
  <c r="F944" i="1"/>
  <c r="D946" i="1"/>
  <c r="D950" i="1"/>
  <c r="D953" i="1"/>
  <c r="D955" i="1"/>
  <c r="D958" i="1"/>
  <c r="AN962" i="1"/>
  <c r="G962" i="1"/>
  <c r="A962" i="1" s="1"/>
  <c r="F962" i="1"/>
  <c r="E962" i="1"/>
  <c r="AN965" i="1"/>
  <c r="E965" i="1"/>
  <c r="G965" i="1"/>
  <c r="A965" i="1" s="1"/>
  <c r="F965" i="1"/>
  <c r="AN971" i="1"/>
  <c r="G971" i="1"/>
  <c r="A971" i="1" s="1"/>
  <c r="E971" i="1"/>
  <c r="F971" i="1"/>
  <c r="D973" i="1"/>
  <c r="AN973" i="1"/>
  <c r="G973" i="1"/>
  <c r="A973" i="1" s="1"/>
  <c r="E973" i="1"/>
  <c r="F973" i="1"/>
  <c r="H976" i="1"/>
  <c r="AN980" i="1"/>
  <c r="G980" i="1"/>
  <c r="A980" i="1" s="1"/>
  <c r="E980" i="1"/>
  <c r="F980" i="1"/>
  <c r="D983" i="1"/>
  <c r="AN986" i="1"/>
  <c r="G986" i="1"/>
  <c r="A986" i="1" s="1"/>
  <c r="F986" i="1"/>
  <c r="E986" i="1"/>
  <c r="H988" i="1"/>
  <c r="L988" i="1" s="1"/>
  <c r="M988" i="1" s="1"/>
  <c r="AN988" i="1"/>
  <c r="G988" i="1"/>
  <c r="A988" i="1" s="1"/>
  <c r="E988" i="1"/>
  <c r="F988" i="1"/>
  <c r="AN991" i="1"/>
  <c r="G991" i="1"/>
  <c r="A991" i="1" s="1"/>
  <c r="E991" i="1"/>
  <c r="F991" i="1"/>
  <c r="H992" i="1"/>
  <c r="K992" i="1" s="1"/>
  <c r="AN992" i="1"/>
  <c r="G992" i="1"/>
  <c r="A992" i="1" s="1"/>
  <c r="E992" i="1"/>
  <c r="F992" i="1"/>
  <c r="AN996" i="1"/>
  <c r="G996" i="1"/>
  <c r="A996" i="1" s="1"/>
  <c r="E996" i="1"/>
  <c r="F996" i="1"/>
  <c r="AN999" i="1"/>
  <c r="G999" i="1"/>
  <c r="A999" i="1" s="1"/>
  <c r="E999" i="1"/>
  <c r="F999" i="1"/>
  <c r="H1002" i="1"/>
  <c r="K1002" i="1" s="1"/>
  <c r="AN1002" i="1"/>
  <c r="E1002" i="1"/>
  <c r="G1002" i="1"/>
  <c r="A1002" i="1" s="1"/>
  <c r="F1002" i="1"/>
  <c r="I1004" i="1"/>
  <c r="AE1004" i="1" s="1"/>
  <c r="K1004" i="1"/>
  <c r="AN1008" i="1"/>
  <c r="G1008" i="1"/>
  <c r="A1008" i="1" s="1"/>
  <c r="E1008" i="1"/>
  <c r="F1008" i="1"/>
  <c r="AN1011" i="1"/>
  <c r="E1011" i="1"/>
  <c r="G1011" i="1"/>
  <c r="A1011" i="1" s="1"/>
  <c r="F1011" i="1"/>
  <c r="AN1014" i="1"/>
  <c r="E1014" i="1"/>
  <c r="G1014" i="1"/>
  <c r="A1014" i="1" s="1"/>
  <c r="F1014" i="1"/>
  <c r="AN1016" i="1"/>
  <c r="G1016" i="1"/>
  <c r="A1016" i="1" s="1"/>
  <c r="E1016" i="1"/>
  <c r="F1016" i="1"/>
  <c r="AN1020" i="1"/>
  <c r="G1020" i="1"/>
  <c r="A1020" i="1" s="1"/>
  <c r="E1020" i="1"/>
  <c r="F1020" i="1"/>
  <c r="AN1023" i="1"/>
  <c r="E1023" i="1"/>
  <c r="G1023" i="1"/>
  <c r="A1023" i="1" s="1"/>
  <c r="F1023" i="1"/>
  <c r="AN1027" i="1"/>
  <c r="E1027" i="1"/>
  <c r="G1027" i="1"/>
  <c r="A1027" i="1" s="1"/>
  <c r="F1027" i="1"/>
  <c r="AN1029" i="1"/>
  <c r="E1029" i="1"/>
  <c r="G1029" i="1"/>
  <c r="A1029" i="1" s="1"/>
  <c r="F1029" i="1"/>
  <c r="AN1032" i="1"/>
  <c r="G1032" i="1"/>
  <c r="A1032" i="1" s="1"/>
  <c r="E1032" i="1"/>
  <c r="F1032" i="1"/>
  <c r="AN1037" i="1"/>
  <c r="E1037" i="1"/>
  <c r="G1037" i="1"/>
  <c r="A1037" i="1" s="1"/>
  <c r="F1037" i="1"/>
  <c r="AN1052" i="1"/>
  <c r="G1052" i="1"/>
  <c r="A1052" i="1" s="1"/>
  <c r="E1052" i="1"/>
  <c r="F1052" i="1"/>
  <c r="AN1056" i="1"/>
  <c r="G1056" i="1"/>
  <c r="A1056" i="1" s="1"/>
  <c r="F1056" i="1"/>
  <c r="E1056" i="1"/>
  <c r="AN1059" i="1"/>
  <c r="E1059" i="1"/>
  <c r="G1059" i="1"/>
  <c r="A1059" i="1" s="1"/>
  <c r="F1059" i="1"/>
  <c r="AN1063" i="1"/>
  <c r="E1063" i="1"/>
  <c r="G1063" i="1"/>
  <c r="A1063" i="1" s="1"/>
  <c r="F1063" i="1"/>
  <c r="D1068" i="1"/>
  <c r="AN1068" i="1"/>
  <c r="G1068" i="1"/>
  <c r="A1068" i="1" s="1"/>
  <c r="E1068" i="1"/>
  <c r="F1068" i="1"/>
  <c r="D1072" i="1"/>
  <c r="AN1072" i="1"/>
  <c r="G1072" i="1"/>
  <c r="A1072" i="1" s="1"/>
  <c r="F1072" i="1"/>
  <c r="E1072" i="1"/>
  <c r="AN1083" i="1"/>
  <c r="E1083" i="1"/>
  <c r="G1083" i="1"/>
  <c r="A1083" i="1" s="1"/>
  <c r="F1083" i="1"/>
  <c r="AN1085" i="1"/>
  <c r="E1085" i="1"/>
  <c r="G1085" i="1"/>
  <c r="A1085" i="1" s="1"/>
  <c r="F1085" i="1"/>
  <c r="AN1089" i="1"/>
  <c r="E1089" i="1"/>
  <c r="G1089" i="1"/>
  <c r="A1089" i="1" s="1"/>
  <c r="F1089" i="1"/>
  <c r="AN1092" i="1"/>
  <c r="G1092" i="1"/>
  <c r="A1092" i="1" s="1"/>
  <c r="F1092" i="1"/>
  <c r="E1092" i="1"/>
  <c r="AN1098" i="1"/>
  <c r="E1098" i="1"/>
  <c r="G1098" i="1"/>
  <c r="A1098" i="1" s="1"/>
  <c r="F1098" i="1"/>
  <c r="D1100" i="1"/>
  <c r="AN1100" i="1"/>
  <c r="G1100" i="1"/>
  <c r="A1100" i="1" s="1"/>
  <c r="E1100" i="1"/>
  <c r="F1100" i="1"/>
  <c r="I1103" i="1"/>
  <c r="K1103" i="1"/>
  <c r="I1107" i="1"/>
  <c r="AH1107" i="1" s="1"/>
  <c r="K1107" i="1"/>
  <c r="AN1111" i="1"/>
  <c r="E1111" i="1"/>
  <c r="G1111" i="1"/>
  <c r="A1111" i="1" s="1"/>
  <c r="F1111" i="1"/>
  <c r="X1114" i="1"/>
  <c r="Y1114" i="1" s="1"/>
  <c r="K1114" i="1"/>
  <c r="AN1117" i="1"/>
  <c r="E1117" i="1"/>
  <c r="G1117" i="1"/>
  <c r="A1117" i="1" s="1"/>
  <c r="F1117" i="1"/>
  <c r="X1119" i="1"/>
  <c r="Y1119" i="1" s="1"/>
  <c r="K1119" i="1"/>
  <c r="AN1122" i="1"/>
  <c r="E1122" i="1"/>
  <c r="G1122" i="1"/>
  <c r="A1122" i="1" s="1"/>
  <c r="F1122" i="1"/>
  <c r="H1125" i="1"/>
  <c r="K1125" i="1" s="1"/>
  <c r="AN1125" i="1"/>
  <c r="E1125" i="1"/>
  <c r="G1125" i="1"/>
  <c r="A1125" i="1" s="1"/>
  <c r="F1125" i="1"/>
  <c r="AN1128" i="1"/>
  <c r="G1128" i="1"/>
  <c r="A1128" i="1" s="1"/>
  <c r="F1128" i="1"/>
  <c r="E1128" i="1"/>
  <c r="AN1130" i="1"/>
  <c r="E1130" i="1"/>
  <c r="G1130" i="1"/>
  <c r="A1130" i="1" s="1"/>
  <c r="F1130" i="1"/>
  <c r="AN1134" i="1"/>
  <c r="E1134" i="1"/>
  <c r="G1134" i="1"/>
  <c r="A1134" i="1" s="1"/>
  <c r="F1134" i="1"/>
  <c r="D1136" i="1"/>
  <c r="AN1136" i="1"/>
  <c r="G1136" i="1"/>
  <c r="A1136" i="1" s="1"/>
  <c r="F1136" i="1"/>
  <c r="E1136" i="1"/>
  <c r="H1141" i="1"/>
  <c r="AN1141" i="1"/>
  <c r="E1141" i="1"/>
  <c r="G1141" i="1"/>
  <c r="A1141" i="1" s="1"/>
  <c r="F1141" i="1"/>
  <c r="H1145" i="1"/>
  <c r="K1145" i="1" s="1"/>
  <c r="AN1145" i="1"/>
  <c r="E1145" i="1"/>
  <c r="G1145" i="1"/>
  <c r="A1145" i="1" s="1"/>
  <c r="F1145" i="1"/>
  <c r="AN1148" i="1"/>
  <c r="G1148" i="1"/>
  <c r="A1148" i="1" s="1"/>
  <c r="E1148" i="1"/>
  <c r="F1148" i="1"/>
  <c r="AN1150" i="1"/>
  <c r="E1150" i="1"/>
  <c r="G1150" i="1"/>
  <c r="A1150" i="1" s="1"/>
  <c r="F1150" i="1"/>
  <c r="AN1153" i="1"/>
  <c r="E1153" i="1"/>
  <c r="G1153" i="1"/>
  <c r="A1153" i="1" s="1"/>
  <c r="F1153" i="1"/>
  <c r="AN1156" i="1"/>
  <c r="G1156" i="1"/>
  <c r="A1156" i="1" s="1"/>
  <c r="F1156" i="1"/>
  <c r="E1156" i="1"/>
  <c r="AN1158" i="1"/>
  <c r="E1158" i="1"/>
  <c r="G1158" i="1"/>
  <c r="A1158" i="1" s="1"/>
  <c r="F1158" i="1"/>
  <c r="H1163" i="1"/>
  <c r="AJ1163" i="1" s="1"/>
  <c r="AN1163" i="1"/>
  <c r="E1163" i="1"/>
  <c r="G1163" i="1"/>
  <c r="A1163" i="1" s="1"/>
  <c r="F1163" i="1"/>
  <c r="H1165" i="1"/>
  <c r="K1165" i="1" s="1"/>
  <c r="AN1165" i="1"/>
  <c r="E1165" i="1"/>
  <c r="G1165" i="1"/>
  <c r="A1165" i="1" s="1"/>
  <c r="F1165" i="1"/>
  <c r="H1167" i="1"/>
  <c r="AN1167" i="1"/>
  <c r="E1167" i="1"/>
  <c r="G1167" i="1"/>
  <c r="A1167" i="1" s="1"/>
  <c r="F1167" i="1"/>
  <c r="D1170" i="1"/>
  <c r="AN1170" i="1"/>
  <c r="E1170" i="1"/>
  <c r="G1170" i="1"/>
  <c r="A1170" i="1" s="1"/>
  <c r="F1170" i="1"/>
  <c r="D1174" i="1"/>
  <c r="AN1174" i="1"/>
  <c r="E1174" i="1"/>
  <c r="G1174" i="1"/>
  <c r="A1174" i="1" s="1"/>
  <c r="F1174" i="1"/>
  <c r="AN1182" i="1"/>
  <c r="E1182" i="1"/>
  <c r="G1182" i="1"/>
  <c r="A1182" i="1" s="1"/>
  <c r="F1182" i="1"/>
  <c r="AN1184" i="1"/>
  <c r="G1184" i="1"/>
  <c r="A1184" i="1" s="1"/>
  <c r="F1184" i="1"/>
  <c r="E1184" i="1"/>
  <c r="D1186" i="1"/>
  <c r="AN1186" i="1"/>
  <c r="E1186" i="1"/>
  <c r="G1186" i="1"/>
  <c r="A1186" i="1" s="1"/>
  <c r="F1186" i="1"/>
  <c r="I1187" i="1"/>
  <c r="K1187" i="1"/>
  <c r="H1191" i="1"/>
  <c r="AN1191" i="1"/>
  <c r="E1191" i="1"/>
  <c r="G1191" i="1"/>
  <c r="A1191" i="1" s="1"/>
  <c r="F1191" i="1"/>
  <c r="AN1194" i="1"/>
  <c r="E1194" i="1"/>
  <c r="G1194" i="1"/>
  <c r="A1194" i="1" s="1"/>
  <c r="F1194" i="1"/>
  <c r="H1197" i="1"/>
  <c r="K1197" i="1" s="1"/>
  <c r="AN1197" i="1"/>
  <c r="E1197" i="1"/>
  <c r="G1197" i="1"/>
  <c r="A1197" i="1" s="1"/>
  <c r="F1197" i="1"/>
  <c r="AN1200" i="1"/>
  <c r="G1200" i="1"/>
  <c r="A1200" i="1" s="1"/>
  <c r="F1200" i="1"/>
  <c r="E1200" i="1"/>
  <c r="D1202" i="1"/>
  <c r="AN1202" i="1"/>
  <c r="E1202" i="1"/>
  <c r="G1202" i="1"/>
  <c r="A1202" i="1" s="1"/>
  <c r="F1202" i="1"/>
  <c r="H1205" i="1"/>
  <c r="K1205" i="1" s="1"/>
  <c r="AN1205" i="1"/>
  <c r="E1205" i="1"/>
  <c r="G1205" i="1"/>
  <c r="A1205" i="1" s="1"/>
  <c r="F1205" i="1"/>
  <c r="AN1208" i="1"/>
  <c r="G1208" i="1"/>
  <c r="A1208" i="1" s="1"/>
  <c r="F1208" i="1"/>
  <c r="E1208" i="1"/>
  <c r="H1215" i="1"/>
  <c r="K1215" i="1" s="1"/>
  <c r="AN1215" i="1"/>
  <c r="E1215" i="1"/>
  <c r="G1215" i="1"/>
  <c r="A1215" i="1" s="1"/>
  <c r="F1215" i="1"/>
  <c r="H1221" i="1"/>
  <c r="AN1221" i="1"/>
  <c r="E1221" i="1"/>
  <c r="G1221" i="1"/>
  <c r="A1221" i="1" s="1"/>
  <c r="F1221" i="1"/>
  <c r="AN1225" i="1"/>
  <c r="E1225" i="1"/>
  <c r="G1225" i="1"/>
  <c r="A1225" i="1" s="1"/>
  <c r="F1225" i="1"/>
  <c r="AN1227" i="1"/>
  <c r="E1227" i="1"/>
  <c r="G1227" i="1"/>
  <c r="A1227" i="1" s="1"/>
  <c r="F1227" i="1"/>
  <c r="AJ1231" i="1"/>
  <c r="K1231" i="1"/>
  <c r="AN1234" i="1"/>
  <c r="E1234" i="1"/>
  <c r="G1234" i="1"/>
  <c r="A1234" i="1" s="1"/>
  <c r="F1234" i="1"/>
  <c r="H1235" i="1"/>
  <c r="AN1235" i="1"/>
  <c r="E1235" i="1"/>
  <c r="G1235" i="1"/>
  <c r="A1235" i="1" s="1"/>
  <c r="F1235" i="1"/>
  <c r="AN1238" i="1"/>
  <c r="E1238" i="1"/>
  <c r="G1238" i="1"/>
  <c r="A1238" i="1" s="1"/>
  <c r="F1238" i="1"/>
  <c r="AN1241" i="1"/>
  <c r="E1241" i="1"/>
  <c r="G1241" i="1"/>
  <c r="A1241" i="1" s="1"/>
  <c r="F1241" i="1"/>
  <c r="AN1243" i="1"/>
  <c r="E1243" i="1"/>
  <c r="G1243" i="1"/>
  <c r="A1243" i="1" s="1"/>
  <c r="F1243" i="1"/>
  <c r="AN1247" i="1"/>
  <c r="E1247" i="1"/>
  <c r="G1247" i="1"/>
  <c r="A1247" i="1" s="1"/>
  <c r="F1247" i="1"/>
  <c r="AN1249" i="1"/>
  <c r="E1249" i="1"/>
  <c r="G1249" i="1"/>
  <c r="A1249" i="1" s="1"/>
  <c r="F1249" i="1"/>
  <c r="AN1252" i="1"/>
  <c r="G1252" i="1"/>
  <c r="A1252" i="1" s="1"/>
  <c r="F1252" i="1"/>
  <c r="E1252" i="1"/>
  <c r="H1255" i="1"/>
  <c r="K1255" i="1" s="1"/>
  <c r="AN1255" i="1"/>
  <c r="E1255" i="1"/>
  <c r="G1255" i="1"/>
  <c r="A1255" i="1" s="1"/>
  <c r="F1255" i="1"/>
  <c r="AN1258" i="1"/>
  <c r="E1258" i="1"/>
  <c r="G1258" i="1"/>
  <c r="A1258" i="1" s="1"/>
  <c r="F1258" i="1"/>
  <c r="H1261" i="1"/>
  <c r="K1261" i="1" s="1"/>
  <c r="AN1261" i="1"/>
  <c r="E1261" i="1"/>
  <c r="G1261" i="1"/>
  <c r="A1261" i="1" s="1"/>
  <c r="F1261" i="1"/>
  <c r="AJ1263" i="1"/>
  <c r="K1263" i="1"/>
  <c r="AN1266" i="1"/>
  <c r="E1266" i="1"/>
  <c r="G1266" i="1"/>
  <c r="A1266" i="1" s="1"/>
  <c r="F1266" i="1"/>
  <c r="AN1268" i="1"/>
  <c r="G1268" i="1"/>
  <c r="A1268" i="1" s="1"/>
  <c r="F1268" i="1"/>
  <c r="E1268" i="1"/>
  <c r="AN1270" i="1"/>
  <c r="E1270" i="1"/>
  <c r="G1270" i="1"/>
  <c r="A1270" i="1" s="1"/>
  <c r="F1270" i="1"/>
  <c r="AN1272" i="1"/>
  <c r="G1272" i="1"/>
  <c r="A1272" i="1" s="1"/>
  <c r="F1272" i="1"/>
  <c r="E1272" i="1"/>
  <c r="AN1275" i="1"/>
  <c r="E1275" i="1"/>
  <c r="G1275" i="1"/>
  <c r="A1275" i="1" s="1"/>
  <c r="F1275" i="1"/>
  <c r="AN1280" i="1"/>
  <c r="G1280" i="1"/>
  <c r="A1280" i="1" s="1"/>
  <c r="F1280" i="1"/>
  <c r="E1280" i="1"/>
  <c r="AN1282" i="1"/>
  <c r="E1282" i="1"/>
  <c r="G1282" i="1"/>
  <c r="A1282" i="1" s="1"/>
  <c r="F1282" i="1"/>
  <c r="D1284" i="1"/>
  <c r="AN1284" i="1"/>
  <c r="G1284" i="1"/>
  <c r="A1284" i="1" s="1"/>
  <c r="F1284" i="1"/>
  <c r="E1284" i="1"/>
  <c r="AN1286" i="1"/>
  <c r="E1286" i="1"/>
  <c r="G1286" i="1"/>
  <c r="A1286" i="1" s="1"/>
  <c r="F1286" i="1"/>
  <c r="AN1288" i="1"/>
  <c r="G1288" i="1"/>
  <c r="A1288" i="1" s="1"/>
  <c r="F1288" i="1"/>
  <c r="E1288" i="1"/>
  <c r="AN1291" i="1"/>
  <c r="E1291" i="1"/>
  <c r="G1291" i="1"/>
  <c r="A1291" i="1" s="1"/>
  <c r="F1291" i="1"/>
  <c r="AN1296" i="1"/>
  <c r="G1296" i="1"/>
  <c r="A1296" i="1" s="1"/>
  <c r="F1296" i="1"/>
  <c r="E1296" i="1"/>
  <c r="AN1298" i="1"/>
  <c r="E1298" i="1"/>
  <c r="G1298" i="1"/>
  <c r="A1298" i="1" s="1"/>
  <c r="F1298" i="1"/>
  <c r="AN1301" i="1"/>
  <c r="E1301" i="1"/>
  <c r="G1301" i="1"/>
  <c r="A1301" i="1" s="1"/>
  <c r="F1301" i="1"/>
  <c r="AN1304" i="1"/>
  <c r="G1304" i="1"/>
  <c r="A1304" i="1" s="1"/>
  <c r="F1304" i="1"/>
  <c r="E1304" i="1"/>
  <c r="AN1307" i="1"/>
  <c r="E1307" i="1"/>
  <c r="G1307" i="1"/>
  <c r="A1307" i="1" s="1"/>
  <c r="F1307" i="1"/>
  <c r="AN1312" i="1"/>
  <c r="G1312" i="1"/>
  <c r="A1312" i="1" s="1"/>
  <c r="F1312" i="1"/>
  <c r="E1312" i="1"/>
  <c r="AN1317" i="1"/>
  <c r="E1317" i="1"/>
  <c r="G1317" i="1"/>
  <c r="A1317" i="1" s="1"/>
  <c r="F1317" i="1"/>
  <c r="AN1320" i="1"/>
  <c r="G1320" i="1"/>
  <c r="A1320" i="1" s="1"/>
  <c r="F1320" i="1"/>
  <c r="E1320" i="1"/>
  <c r="AN1326" i="1"/>
  <c r="E1326" i="1"/>
  <c r="G1326" i="1"/>
  <c r="A1326" i="1" s="1"/>
  <c r="F1326" i="1"/>
  <c r="D1328" i="1"/>
  <c r="AN1328" i="1"/>
  <c r="G1328" i="1"/>
  <c r="A1328" i="1" s="1"/>
  <c r="F1328" i="1"/>
  <c r="E1328" i="1"/>
  <c r="X1331" i="1"/>
  <c r="Y1331" i="1" s="1"/>
  <c r="K1331" i="1"/>
  <c r="AN1335" i="1"/>
  <c r="E1335" i="1"/>
  <c r="G1335" i="1"/>
  <c r="A1335" i="1" s="1"/>
  <c r="F1335" i="1"/>
  <c r="AN1343" i="1"/>
  <c r="E1343" i="1"/>
  <c r="G1343" i="1"/>
  <c r="A1343" i="1" s="1"/>
  <c r="F1343" i="1"/>
  <c r="H1345" i="1"/>
  <c r="K1345" i="1" s="1"/>
  <c r="AN1345" i="1"/>
  <c r="E1345" i="1"/>
  <c r="G1345" i="1"/>
  <c r="A1345" i="1" s="1"/>
  <c r="F1345" i="1"/>
  <c r="AN1349" i="1"/>
  <c r="E1349" i="1"/>
  <c r="G1349" i="1"/>
  <c r="A1349" i="1" s="1"/>
  <c r="F1349" i="1"/>
  <c r="AN1352" i="1"/>
  <c r="G1352" i="1"/>
  <c r="A1352" i="1" s="1"/>
  <c r="F1352" i="1"/>
  <c r="E1352" i="1"/>
  <c r="AN1357" i="1"/>
  <c r="E1357" i="1"/>
  <c r="G1357" i="1"/>
  <c r="A1357" i="1" s="1"/>
  <c r="F1357" i="1"/>
  <c r="AN1363" i="1"/>
  <c r="E1363" i="1"/>
  <c r="G1363" i="1"/>
  <c r="A1363" i="1" s="1"/>
  <c r="F1363" i="1"/>
  <c r="AN1367" i="1"/>
  <c r="E1367" i="1"/>
  <c r="G1367" i="1"/>
  <c r="A1367" i="1" s="1"/>
  <c r="F1367" i="1"/>
  <c r="AJ1374" i="1"/>
  <c r="K1374" i="1"/>
  <c r="AN1377" i="1"/>
  <c r="E1377" i="1"/>
  <c r="G1377" i="1"/>
  <c r="A1377" i="1" s="1"/>
  <c r="F1377" i="1"/>
  <c r="AN1381" i="1"/>
  <c r="E1381" i="1"/>
  <c r="G1381" i="1"/>
  <c r="A1381" i="1" s="1"/>
  <c r="F1381" i="1"/>
  <c r="D1383" i="1"/>
  <c r="AN1383" i="1"/>
  <c r="E1383" i="1"/>
  <c r="G1383" i="1"/>
  <c r="A1383" i="1" s="1"/>
  <c r="F1383" i="1"/>
  <c r="AN1387" i="1"/>
  <c r="E1387" i="1"/>
  <c r="G1387" i="1"/>
  <c r="A1387" i="1" s="1"/>
  <c r="F1387" i="1"/>
  <c r="AN1389" i="1"/>
  <c r="E1389" i="1"/>
  <c r="G1389" i="1"/>
  <c r="A1389" i="1" s="1"/>
  <c r="F1389" i="1"/>
  <c r="AN1392" i="1"/>
  <c r="G1392" i="1"/>
  <c r="A1392" i="1" s="1"/>
  <c r="F1392" i="1"/>
  <c r="E1392" i="1"/>
  <c r="AN1394" i="1"/>
  <c r="E1394" i="1"/>
  <c r="G1394" i="1"/>
  <c r="A1394" i="1" s="1"/>
  <c r="F1394" i="1"/>
  <c r="L1398" i="1"/>
  <c r="M1398" i="1" s="1"/>
  <c r="K1398" i="1"/>
  <c r="AN1402" i="1"/>
  <c r="E1402" i="1"/>
  <c r="G1402" i="1"/>
  <c r="A1402" i="1" s="1"/>
  <c r="F1402" i="1"/>
  <c r="AN1406" i="1"/>
  <c r="E1406" i="1"/>
  <c r="G1406" i="1"/>
  <c r="A1406" i="1" s="1"/>
  <c r="F1406" i="1"/>
  <c r="AN1411" i="1"/>
  <c r="E1411" i="1"/>
  <c r="G1411" i="1"/>
  <c r="A1411" i="1" s="1"/>
  <c r="F1411" i="1"/>
  <c r="AN1414" i="1"/>
  <c r="E1414" i="1"/>
  <c r="G1414" i="1"/>
  <c r="A1414" i="1" s="1"/>
  <c r="F1414" i="1"/>
  <c r="AN1420" i="1"/>
  <c r="G1420" i="1"/>
  <c r="A1420" i="1" s="1"/>
  <c r="E1420" i="1"/>
  <c r="F1420" i="1"/>
  <c r="AN1422" i="1"/>
  <c r="E1422" i="1"/>
  <c r="G1422" i="1"/>
  <c r="A1422" i="1" s="1"/>
  <c r="F1422" i="1"/>
  <c r="AN1425" i="1"/>
  <c r="E1425" i="1"/>
  <c r="G1425" i="1"/>
  <c r="A1425" i="1" s="1"/>
  <c r="F1425" i="1"/>
  <c r="AN1428" i="1"/>
  <c r="G1428" i="1"/>
  <c r="A1428" i="1" s="1"/>
  <c r="F1428" i="1"/>
  <c r="E1428" i="1"/>
  <c r="AN1433" i="1"/>
  <c r="E1433" i="1"/>
  <c r="G1433" i="1"/>
  <c r="A1433" i="1" s="1"/>
  <c r="F1433" i="1"/>
  <c r="L1436" i="1"/>
  <c r="M1436" i="1" s="1"/>
  <c r="K1436" i="1"/>
  <c r="AN1442" i="1"/>
  <c r="E1442" i="1"/>
  <c r="G1442" i="1"/>
  <c r="A1442" i="1" s="1"/>
  <c r="F1442" i="1"/>
  <c r="AN1445" i="1"/>
  <c r="E1445" i="1"/>
  <c r="G1445" i="1"/>
  <c r="A1445" i="1" s="1"/>
  <c r="F1445" i="1"/>
  <c r="AN1454" i="1"/>
  <c r="E1454" i="1"/>
  <c r="G1454" i="1"/>
  <c r="A1454" i="1" s="1"/>
  <c r="F1454" i="1"/>
  <c r="L1456" i="1"/>
  <c r="M1456" i="1" s="1"/>
  <c r="K1456" i="1"/>
  <c r="AN1459" i="1"/>
  <c r="E1459" i="1"/>
  <c r="G1459" i="1"/>
  <c r="A1459" i="1" s="1"/>
  <c r="F1459" i="1"/>
  <c r="D1468" i="1"/>
  <c r="AN1468" i="1"/>
  <c r="G1468" i="1"/>
  <c r="A1468" i="1" s="1"/>
  <c r="E1468" i="1"/>
  <c r="F1468" i="1"/>
  <c r="D1472" i="1"/>
  <c r="AN1472" i="1"/>
  <c r="G1472" i="1"/>
  <c r="A1472" i="1" s="1"/>
  <c r="F1472" i="1"/>
  <c r="E1472" i="1"/>
  <c r="AN1475" i="1"/>
  <c r="E1475" i="1"/>
  <c r="G1475" i="1"/>
  <c r="A1475" i="1" s="1"/>
  <c r="F1475" i="1"/>
  <c r="H1479" i="1"/>
  <c r="K1479" i="1" s="1"/>
  <c r="AN1479" i="1"/>
  <c r="E1479" i="1"/>
  <c r="G1479" i="1"/>
  <c r="A1479" i="1" s="1"/>
  <c r="F1479" i="1"/>
  <c r="X1488" i="1"/>
  <c r="Y1488" i="1" s="1"/>
  <c r="K1488" i="1"/>
  <c r="AN1492" i="1"/>
  <c r="G1492" i="1"/>
  <c r="A1492" i="1" s="1"/>
  <c r="F1492" i="1"/>
  <c r="E1492" i="1"/>
  <c r="D1498" i="1"/>
  <c r="AN1498" i="1"/>
  <c r="E1498" i="1"/>
  <c r="G1498" i="1"/>
  <c r="A1498" i="1" s="1"/>
  <c r="F1498" i="1"/>
  <c r="AN1501" i="1"/>
  <c r="E1501" i="1"/>
  <c r="G1501" i="1"/>
  <c r="A1501" i="1" s="1"/>
  <c r="F1501" i="1"/>
  <c r="AN1503" i="1"/>
  <c r="E1503" i="1"/>
  <c r="G1503" i="1"/>
  <c r="A1503" i="1" s="1"/>
  <c r="F1503" i="1"/>
  <c r="AN1511" i="1"/>
  <c r="E1511" i="1"/>
  <c r="G1511" i="1"/>
  <c r="A1511" i="1" s="1"/>
  <c r="F1511" i="1"/>
  <c r="AN1513" i="1"/>
  <c r="E1513" i="1"/>
  <c r="G1513" i="1"/>
  <c r="A1513" i="1" s="1"/>
  <c r="F1513" i="1"/>
  <c r="AN1516" i="1"/>
  <c r="G1516" i="1"/>
  <c r="A1516" i="1" s="1"/>
  <c r="E1516" i="1"/>
  <c r="F1516" i="1"/>
  <c r="H1517" i="1"/>
  <c r="AN1517" i="1"/>
  <c r="E1517" i="1"/>
  <c r="G1517" i="1"/>
  <c r="A1517" i="1" s="1"/>
  <c r="F1517" i="1"/>
  <c r="AN1519" i="1"/>
  <c r="E1519" i="1"/>
  <c r="G1519" i="1"/>
  <c r="A1519" i="1" s="1"/>
  <c r="F1519" i="1"/>
  <c r="AN1524" i="1"/>
  <c r="G1524" i="1"/>
  <c r="A1524" i="1" s="1"/>
  <c r="F1524" i="1"/>
  <c r="E1524" i="1"/>
  <c r="AN1527" i="1"/>
  <c r="E1527" i="1"/>
  <c r="G1527" i="1"/>
  <c r="A1527" i="1" s="1"/>
  <c r="F1527" i="1"/>
  <c r="H1533" i="1"/>
  <c r="AN1533" i="1"/>
  <c r="E1533" i="1"/>
  <c r="G1533" i="1"/>
  <c r="A1533" i="1" s="1"/>
  <c r="F1533" i="1"/>
  <c r="AN1539" i="1"/>
  <c r="E1539" i="1"/>
  <c r="G1539" i="1"/>
  <c r="A1539" i="1" s="1"/>
  <c r="F1539" i="1"/>
  <c r="H1547" i="1"/>
  <c r="K1547" i="1" s="1"/>
  <c r="AN1547" i="1"/>
  <c r="E1547" i="1"/>
  <c r="G1547" i="1"/>
  <c r="A1547" i="1" s="1"/>
  <c r="F1547" i="1"/>
  <c r="AN1552" i="1"/>
  <c r="G1552" i="1"/>
  <c r="A1552" i="1" s="1"/>
  <c r="F1552" i="1"/>
  <c r="E1552" i="1"/>
  <c r="AN1554" i="1"/>
  <c r="E1554" i="1"/>
  <c r="G1554" i="1"/>
  <c r="A1554" i="1" s="1"/>
  <c r="F1554" i="1"/>
  <c r="AN1559" i="1"/>
  <c r="E1559" i="1"/>
  <c r="G1559" i="1"/>
  <c r="A1559" i="1" s="1"/>
  <c r="F1559" i="1"/>
  <c r="AJ1564" i="1"/>
  <c r="K1564" i="1"/>
  <c r="AN1574" i="1"/>
  <c r="E1574" i="1"/>
  <c r="G1574" i="1"/>
  <c r="A1574" i="1" s="1"/>
  <c r="F1574" i="1"/>
  <c r="AN1582" i="1"/>
  <c r="E1582" i="1"/>
  <c r="G1582" i="1"/>
  <c r="A1582" i="1" s="1"/>
  <c r="F1582" i="1"/>
  <c r="AN1585" i="1"/>
  <c r="E1585" i="1"/>
  <c r="G1585" i="1"/>
  <c r="A1585" i="1" s="1"/>
  <c r="F1585" i="1"/>
  <c r="AN1593" i="1"/>
  <c r="E1593" i="1"/>
  <c r="G1593" i="1"/>
  <c r="A1593" i="1" s="1"/>
  <c r="F1593" i="1"/>
  <c r="AN1596" i="1"/>
  <c r="G1596" i="1"/>
  <c r="A1596" i="1" s="1"/>
  <c r="E1596" i="1"/>
  <c r="F1596" i="1"/>
  <c r="P1597" i="1"/>
  <c r="AE1597" i="1"/>
  <c r="AN1603" i="1"/>
  <c r="E1603" i="1"/>
  <c r="G1603" i="1"/>
  <c r="A1603" i="1" s="1"/>
  <c r="F1603" i="1"/>
  <c r="H1606" i="1"/>
  <c r="AN1606" i="1"/>
  <c r="E1606" i="1"/>
  <c r="G1606" i="1"/>
  <c r="A1606" i="1" s="1"/>
  <c r="F1606" i="1"/>
  <c r="AN1610" i="1"/>
  <c r="E1610" i="1"/>
  <c r="G1610" i="1"/>
  <c r="A1610" i="1" s="1"/>
  <c r="F1610" i="1"/>
  <c r="AN1616" i="1"/>
  <c r="G1616" i="1"/>
  <c r="A1616" i="1" s="1"/>
  <c r="F1616" i="1"/>
  <c r="E1616" i="1"/>
  <c r="AN1619" i="1"/>
  <c r="E1619" i="1"/>
  <c r="G1619" i="1"/>
  <c r="A1619" i="1" s="1"/>
  <c r="F1619" i="1"/>
  <c r="AN1624" i="1"/>
  <c r="G1624" i="1"/>
  <c r="A1624" i="1" s="1"/>
  <c r="F1624" i="1"/>
  <c r="E1624" i="1"/>
  <c r="I1628" i="1"/>
  <c r="K1628" i="1"/>
  <c r="AN1632" i="1"/>
  <c r="G1632" i="1"/>
  <c r="A1632" i="1" s="1"/>
  <c r="F1632" i="1"/>
  <c r="E1632" i="1"/>
  <c r="AN1635" i="1"/>
  <c r="E1635" i="1"/>
  <c r="G1635" i="1"/>
  <c r="A1635" i="1" s="1"/>
  <c r="F1635" i="1"/>
  <c r="H1638" i="1"/>
  <c r="AN1638" i="1"/>
  <c r="E1638" i="1"/>
  <c r="G1638" i="1"/>
  <c r="A1638" i="1" s="1"/>
  <c r="F1638" i="1"/>
  <c r="H1640" i="1"/>
  <c r="K1640" i="1" s="1"/>
  <c r="AN1640" i="1"/>
  <c r="G1640" i="1"/>
  <c r="A1640" i="1" s="1"/>
  <c r="F1640" i="1"/>
  <c r="E1640" i="1"/>
  <c r="AN1646" i="1"/>
  <c r="E1646" i="1"/>
  <c r="G1646" i="1"/>
  <c r="A1646" i="1" s="1"/>
  <c r="F1646" i="1"/>
  <c r="H1648" i="1"/>
  <c r="K1648" i="1" s="1"/>
  <c r="AN1648" i="1"/>
  <c r="G1648" i="1"/>
  <c r="A1648" i="1" s="1"/>
  <c r="F1648" i="1"/>
  <c r="E1648" i="1"/>
  <c r="H1654" i="1"/>
  <c r="AN1654" i="1"/>
  <c r="E1654" i="1"/>
  <c r="G1654" i="1"/>
  <c r="A1654" i="1" s="1"/>
  <c r="F1654" i="1"/>
  <c r="D1663" i="1"/>
  <c r="AN1663" i="1"/>
  <c r="E1663" i="1"/>
  <c r="G1663" i="1"/>
  <c r="A1663" i="1" s="1"/>
  <c r="F1663" i="1"/>
  <c r="AN1669" i="1"/>
  <c r="E1669" i="1"/>
  <c r="G1669" i="1"/>
  <c r="A1669" i="1" s="1"/>
  <c r="F1669" i="1"/>
  <c r="D1671" i="1"/>
  <c r="AN1671" i="1"/>
  <c r="E1671" i="1"/>
  <c r="G1671" i="1"/>
  <c r="A1671" i="1" s="1"/>
  <c r="F1671" i="1"/>
  <c r="D1673" i="1"/>
  <c r="AN1673" i="1"/>
  <c r="E1673" i="1"/>
  <c r="G1673" i="1"/>
  <c r="A1673" i="1" s="1"/>
  <c r="F1673" i="1"/>
  <c r="D1678" i="1"/>
  <c r="AN1678" i="1"/>
  <c r="E1678" i="1"/>
  <c r="G1678" i="1"/>
  <c r="A1678" i="1" s="1"/>
  <c r="F1678" i="1"/>
  <c r="AN1680" i="1"/>
  <c r="G1680" i="1"/>
  <c r="A1680" i="1" s="1"/>
  <c r="F1680" i="1"/>
  <c r="E1680" i="1"/>
  <c r="AN1683" i="1"/>
  <c r="E1683" i="1"/>
  <c r="G1683" i="1"/>
  <c r="A1683" i="1" s="1"/>
  <c r="F1683" i="1"/>
  <c r="AN1686" i="1"/>
  <c r="E1686" i="1"/>
  <c r="G1686" i="1"/>
  <c r="A1686" i="1" s="1"/>
  <c r="F1686" i="1"/>
  <c r="AN1690" i="1"/>
  <c r="E1690" i="1"/>
  <c r="G1690" i="1"/>
  <c r="A1690" i="1" s="1"/>
  <c r="F1690" i="1"/>
  <c r="AN1692" i="1"/>
  <c r="G1692" i="1"/>
  <c r="A1692" i="1" s="1"/>
  <c r="E1692" i="1"/>
  <c r="F1692" i="1"/>
  <c r="L1693" i="1"/>
  <c r="M1693" i="1" s="1"/>
  <c r="K1693" i="1"/>
  <c r="L1696" i="1"/>
  <c r="M1696" i="1" s="1"/>
  <c r="K1696" i="1"/>
  <c r="D1700" i="1"/>
  <c r="AN1700" i="1"/>
  <c r="G1700" i="1"/>
  <c r="A1700" i="1" s="1"/>
  <c r="F1700" i="1"/>
  <c r="E1700" i="1"/>
  <c r="AN1703" i="1"/>
  <c r="E1703" i="1"/>
  <c r="G1703" i="1"/>
  <c r="A1703" i="1" s="1"/>
  <c r="F1703" i="1"/>
  <c r="D1706" i="1"/>
  <c r="AN1706" i="1"/>
  <c r="E1706" i="1"/>
  <c r="G1706" i="1"/>
  <c r="A1706" i="1" s="1"/>
  <c r="F1706" i="1"/>
  <c r="H1715" i="1"/>
  <c r="AN1715" i="1"/>
  <c r="E1715" i="1"/>
  <c r="G1715" i="1"/>
  <c r="A1715" i="1" s="1"/>
  <c r="F1715" i="1"/>
  <c r="H1719" i="1"/>
  <c r="AN1719" i="1"/>
  <c r="E1719" i="1"/>
  <c r="G1719" i="1"/>
  <c r="A1719" i="1" s="1"/>
  <c r="F1719" i="1"/>
  <c r="AN1723" i="1"/>
  <c r="E1723" i="1"/>
  <c r="G1723" i="1"/>
  <c r="A1723" i="1" s="1"/>
  <c r="F1723" i="1"/>
  <c r="H1725" i="1"/>
  <c r="K1725" i="1" s="1"/>
  <c r="AN1725" i="1"/>
  <c r="E1725" i="1"/>
  <c r="G1725" i="1"/>
  <c r="A1725" i="1" s="1"/>
  <c r="F1725" i="1"/>
  <c r="AN1729" i="1"/>
  <c r="E1729" i="1"/>
  <c r="G1729" i="1"/>
  <c r="A1729" i="1" s="1"/>
  <c r="F1729" i="1"/>
  <c r="D1732" i="1"/>
  <c r="AN1732" i="1"/>
  <c r="G1732" i="1"/>
  <c r="A1732" i="1" s="1"/>
  <c r="F1732" i="1"/>
  <c r="E1732" i="1"/>
  <c r="H1735" i="1"/>
  <c r="AN1735" i="1"/>
  <c r="E1735" i="1"/>
  <c r="G1735" i="1"/>
  <c r="A1735" i="1" s="1"/>
  <c r="F1735" i="1"/>
  <c r="AN1739" i="1"/>
  <c r="E1739" i="1"/>
  <c r="G1739" i="1"/>
  <c r="A1739" i="1" s="1"/>
  <c r="F1739" i="1"/>
  <c r="AN1742" i="1"/>
  <c r="E1742" i="1"/>
  <c r="G1742" i="1"/>
  <c r="A1742" i="1" s="1"/>
  <c r="F1742" i="1"/>
  <c r="H1745" i="1"/>
  <c r="AN1745" i="1"/>
  <c r="E1745" i="1"/>
  <c r="G1745" i="1"/>
  <c r="A1745" i="1" s="1"/>
  <c r="F1745" i="1"/>
  <c r="D1748" i="1"/>
  <c r="AN1748" i="1"/>
  <c r="G1748" i="1"/>
  <c r="A1748" i="1" s="1"/>
  <c r="F1748" i="1"/>
  <c r="E1748" i="1"/>
  <c r="D1754" i="1"/>
  <c r="AN1754" i="1"/>
  <c r="E1754" i="1"/>
  <c r="G1754" i="1"/>
  <c r="A1754" i="1" s="1"/>
  <c r="F1754" i="1"/>
  <c r="H1757" i="1"/>
  <c r="K1757" i="1" s="1"/>
  <c r="AN1757" i="1"/>
  <c r="E1757" i="1"/>
  <c r="G1757" i="1"/>
  <c r="A1757" i="1" s="1"/>
  <c r="F1757" i="1"/>
  <c r="D1762" i="1"/>
  <c r="AN1762" i="1"/>
  <c r="E1762" i="1"/>
  <c r="G1762" i="1"/>
  <c r="A1762" i="1" s="1"/>
  <c r="F1762" i="1"/>
  <c r="AN1769" i="1"/>
  <c r="E1769" i="1"/>
  <c r="G1769" i="1"/>
  <c r="A1769" i="1" s="1"/>
  <c r="F1769" i="1"/>
  <c r="AN1774" i="1"/>
  <c r="E1774" i="1"/>
  <c r="G1774" i="1"/>
  <c r="A1774" i="1" s="1"/>
  <c r="F1774" i="1"/>
  <c r="AN1776" i="1"/>
  <c r="G1776" i="1"/>
  <c r="A1776" i="1" s="1"/>
  <c r="F1776" i="1"/>
  <c r="E1776" i="1"/>
  <c r="AN1780" i="1"/>
  <c r="G1780" i="1"/>
  <c r="A1780" i="1" s="1"/>
  <c r="F1780" i="1"/>
  <c r="E1780" i="1"/>
  <c r="AN1782" i="1"/>
  <c r="E1782" i="1"/>
  <c r="G1782" i="1"/>
  <c r="A1782" i="1" s="1"/>
  <c r="F1782" i="1"/>
  <c r="AN1784" i="1"/>
  <c r="G1784" i="1"/>
  <c r="A1784" i="1" s="1"/>
  <c r="F1784" i="1"/>
  <c r="E1784" i="1"/>
  <c r="D1786" i="1"/>
  <c r="AN1786" i="1"/>
  <c r="E1786" i="1"/>
  <c r="G1786" i="1"/>
  <c r="A1786" i="1" s="1"/>
  <c r="F1786" i="1"/>
  <c r="D1790" i="1"/>
  <c r="AN1790" i="1"/>
  <c r="E1790" i="1"/>
  <c r="G1790" i="1"/>
  <c r="A1790" i="1" s="1"/>
  <c r="F1790" i="1"/>
  <c r="I1793" i="1"/>
  <c r="K1793" i="1"/>
  <c r="AN1797" i="1"/>
  <c r="E1797" i="1"/>
  <c r="G1797" i="1"/>
  <c r="A1797" i="1" s="1"/>
  <c r="F1797" i="1"/>
  <c r="AN1800" i="1"/>
  <c r="G1800" i="1"/>
  <c r="A1800" i="1" s="1"/>
  <c r="F1800" i="1"/>
  <c r="E1800" i="1"/>
  <c r="D1804" i="1"/>
  <c r="AN1804" i="1"/>
  <c r="G1804" i="1"/>
  <c r="A1804" i="1" s="1"/>
  <c r="E1804" i="1"/>
  <c r="F1804" i="1"/>
  <c r="AN1808" i="1"/>
  <c r="G1808" i="1"/>
  <c r="A1808" i="1" s="1"/>
  <c r="F1808" i="1"/>
  <c r="E1808" i="1"/>
  <c r="D1810" i="1"/>
  <c r="AN1810" i="1"/>
  <c r="E1810" i="1"/>
  <c r="G1810" i="1"/>
  <c r="A1810" i="1" s="1"/>
  <c r="F1810" i="1"/>
  <c r="I1813" i="1"/>
  <c r="AE1813" i="1" s="1"/>
  <c r="K1813" i="1"/>
  <c r="H1815" i="1"/>
  <c r="AN1815" i="1"/>
  <c r="E1815" i="1"/>
  <c r="G1815" i="1"/>
  <c r="A1815" i="1" s="1"/>
  <c r="F1815" i="1"/>
  <c r="L1816" i="1"/>
  <c r="M1816" i="1" s="1"/>
  <c r="K1816" i="1"/>
  <c r="AN1818" i="1"/>
  <c r="E1818" i="1"/>
  <c r="G1818" i="1"/>
  <c r="A1818" i="1" s="1"/>
  <c r="F1818" i="1"/>
  <c r="D1820" i="1"/>
  <c r="AN1820" i="1"/>
  <c r="G1820" i="1"/>
  <c r="A1820" i="1" s="1"/>
  <c r="E1820" i="1"/>
  <c r="F1820" i="1"/>
  <c r="D1824" i="1"/>
  <c r="AN1824" i="1"/>
  <c r="G1824" i="1"/>
  <c r="A1824" i="1" s="1"/>
  <c r="F1824" i="1"/>
  <c r="E1824" i="1"/>
  <c r="D1826" i="1"/>
  <c r="AN1826" i="1"/>
  <c r="E1826" i="1"/>
  <c r="G1826" i="1"/>
  <c r="A1826" i="1" s="1"/>
  <c r="F1826" i="1"/>
  <c r="H1833" i="1"/>
  <c r="AN1833" i="1"/>
  <c r="E1833" i="1"/>
  <c r="G1833" i="1"/>
  <c r="A1833" i="1" s="1"/>
  <c r="F1833" i="1"/>
  <c r="AN1837" i="1"/>
  <c r="E1837" i="1"/>
  <c r="G1837" i="1"/>
  <c r="A1837" i="1" s="1"/>
  <c r="F1837" i="1"/>
  <c r="AN1842" i="1"/>
  <c r="E1842" i="1"/>
  <c r="G1842" i="1"/>
  <c r="A1842" i="1" s="1"/>
  <c r="F1842" i="1"/>
  <c r="AN1845" i="1"/>
  <c r="E1845" i="1"/>
  <c r="G1845" i="1"/>
  <c r="A1845" i="1" s="1"/>
  <c r="F1845" i="1"/>
  <c r="AN1849" i="1"/>
  <c r="E1849" i="1"/>
  <c r="G1849" i="1"/>
  <c r="A1849" i="1" s="1"/>
  <c r="F1849" i="1"/>
  <c r="AN1853" i="1"/>
  <c r="E1853" i="1"/>
  <c r="G1853" i="1"/>
  <c r="A1853" i="1" s="1"/>
  <c r="F1853" i="1"/>
  <c r="H1857" i="1"/>
  <c r="K1857" i="1" s="1"/>
  <c r="AN1857" i="1"/>
  <c r="E1857" i="1"/>
  <c r="G1857" i="1"/>
  <c r="A1857" i="1" s="1"/>
  <c r="F1857" i="1"/>
  <c r="H1861" i="1"/>
  <c r="K1861" i="1" s="1"/>
  <c r="AN1861" i="1"/>
  <c r="E1861" i="1"/>
  <c r="G1861" i="1"/>
  <c r="A1861" i="1" s="1"/>
  <c r="F1861" i="1"/>
  <c r="AN1865" i="1"/>
  <c r="E1865" i="1"/>
  <c r="G1865" i="1"/>
  <c r="A1865" i="1" s="1"/>
  <c r="F1865" i="1"/>
  <c r="AN1869" i="1"/>
  <c r="E1869" i="1"/>
  <c r="G1869" i="1"/>
  <c r="A1869" i="1" s="1"/>
  <c r="F1869" i="1"/>
  <c r="D1872" i="1"/>
  <c r="D1874" i="1"/>
  <c r="AN1874" i="1"/>
  <c r="E1874" i="1"/>
  <c r="G1874" i="1"/>
  <c r="A1874" i="1" s="1"/>
  <c r="F1874" i="1"/>
  <c r="H1879" i="1"/>
  <c r="AN1879" i="1"/>
  <c r="E1879" i="1"/>
  <c r="G1879" i="1"/>
  <c r="A1879" i="1" s="1"/>
  <c r="F1879" i="1"/>
  <c r="D1880" i="1"/>
  <c r="H1883" i="1"/>
  <c r="AN1883" i="1"/>
  <c r="E1883" i="1"/>
  <c r="G1883" i="1"/>
  <c r="A1883" i="1" s="1"/>
  <c r="F1883" i="1"/>
  <c r="D1884" i="1"/>
  <c r="H1887" i="1"/>
  <c r="K1887" i="1" s="1"/>
  <c r="AN1887" i="1"/>
  <c r="E1887" i="1"/>
  <c r="G1887" i="1"/>
  <c r="A1887" i="1" s="1"/>
  <c r="F1887" i="1"/>
  <c r="AN1890" i="1"/>
  <c r="E1890" i="1"/>
  <c r="G1890" i="1"/>
  <c r="A1890" i="1" s="1"/>
  <c r="F1890" i="1"/>
  <c r="AN1895" i="1"/>
  <c r="E1895" i="1"/>
  <c r="G1895" i="1"/>
  <c r="A1895" i="1" s="1"/>
  <c r="F1895" i="1"/>
  <c r="AN1898" i="1"/>
  <c r="E1898" i="1"/>
  <c r="G1898" i="1"/>
  <c r="A1898" i="1" s="1"/>
  <c r="F1898" i="1"/>
  <c r="D1902" i="1"/>
  <c r="AN1902" i="1"/>
  <c r="E1902" i="1"/>
  <c r="G1902" i="1"/>
  <c r="A1902" i="1" s="1"/>
  <c r="F1902" i="1"/>
  <c r="AN1906" i="1"/>
  <c r="E1906" i="1"/>
  <c r="G1906" i="1"/>
  <c r="A1906" i="1" s="1"/>
  <c r="F1906" i="1"/>
  <c r="D1908" i="1"/>
  <c r="AN1912" i="1"/>
  <c r="G1912" i="1"/>
  <c r="A1912" i="1" s="1"/>
  <c r="F1912" i="1"/>
  <c r="E1912" i="1"/>
  <c r="D1915" i="1"/>
  <c r="AN1915" i="1"/>
  <c r="E1915" i="1"/>
  <c r="G1915" i="1"/>
  <c r="A1915" i="1" s="1"/>
  <c r="F1915" i="1"/>
  <c r="H1918" i="1"/>
  <c r="AN1918" i="1"/>
  <c r="E1918" i="1"/>
  <c r="G1918" i="1"/>
  <c r="A1918" i="1" s="1"/>
  <c r="F1918" i="1"/>
  <c r="AN1922" i="1"/>
  <c r="E1922" i="1"/>
  <c r="G1922" i="1"/>
  <c r="A1922" i="1" s="1"/>
  <c r="F1922" i="1"/>
  <c r="H1925" i="1"/>
  <c r="D1928" i="1"/>
  <c r="AN1928" i="1"/>
  <c r="G1928" i="1"/>
  <c r="A1928" i="1" s="1"/>
  <c r="F1928" i="1"/>
  <c r="E1928" i="1"/>
  <c r="H1931" i="1"/>
  <c r="K1931" i="1" s="1"/>
  <c r="AN1935" i="1"/>
  <c r="E1935" i="1"/>
  <c r="G1935" i="1"/>
  <c r="A1935" i="1" s="1"/>
  <c r="F1935" i="1"/>
  <c r="AN1939" i="1"/>
  <c r="E1939" i="1"/>
  <c r="G1939" i="1"/>
  <c r="A1939" i="1" s="1"/>
  <c r="F1939" i="1"/>
  <c r="AN1942" i="1"/>
  <c r="E1942" i="1"/>
  <c r="G1942" i="1"/>
  <c r="A1942" i="1" s="1"/>
  <c r="F1942" i="1"/>
  <c r="D1944" i="1"/>
  <c r="H1946" i="1"/>
  <c r="K1946" i="1" s="1"/>
  <c r="AN1949" i="1"/>
  <c r="E1949" i="1"/>
  <c r="G1949" i="1"/>
  <c r="A1949" i="1" s="1"/>
  <c r="F1949" i="1"/>
  <c r="D1953" i="1"/>
  <c r="H1955" i="1"/>
  <c r="H1958" i="1"/>
  <c r="AN1958" i="1"/>
  <c r="E1958" i="1"/>
  <c r="G1958" i="1"/>
  <c r="A1958" i="1" s="1"/>
  <c r="F1958" i="1"/>
  <c r="D1959" i="1"/>
  <c r="H1962" i="1"/>
  <c r="AN1962" i="1"/>
  <c r="E1962" i="1"/>
  <c r="G1962" i="1"/>
  <c r="A1962" i="1" s="1"/>
  <c r="F1962" i="1"/>
  <c r="D1963" i="1"/>
  <c r="H1966" i="1"/>
  <c r="K1966" i="1" s="1"/>
  <c r="AN1966" i="1"/>
  <c r="E1966" i="1"/>
  <c r="G1966" i="1"/>
  <c r="A1966" i="1" s="1"/>
  <c r="F1966" i="1"/>
  <c r="D1969" i="1"/>
  <c r="AN1969" i="1"/>
  <c r="E1969" i="1"/>
  <c r="G1969" i="1"/>
  <c r="A1969" i="1" s="1"/>
  <c r="F1969" i="1"/>
  <c r="AN1972" i="1"/>
  <c r="G1972" i="1"/>
  <c r="A1972" i="1" s="1"/>
  <c r="F1972" i="1"/>
  <c r="E1972" i="1"/>
  <c r="D1974" i="1"/>
  <c r="AN1974" i="1"/>
  <c r="E1974" i="1"/>
  <c r="G1974" i="1"/>
  <c r="A1974" i="1" s="1"/>
  <c r="F1974" i="1"/>
  <c r="H1977" i="1"/>
  <c r="K1977" i="1" s="1"/>
  <c r="D1980" i="1"/>
  <c r="AN1982" i="1"/>
  <c r="E1982" i="1"/>
  <c r="G1982" i="1"/>
  <c r="A1982" i="1" s="1"/>
  <c r="F1982" i="1"/>
  <c r="AN1986" i="1"/>
  <c r="E1986" i="1"/>
  <c r="G1986" i="1"/>
  <c r="A1986" i="1" s="1"/>
  <c r="F1986" i="1"/>
  <c r="AN1990" i="1"/>
  <c r="E1990" i="1"/>
  <c r="G1990" i="1"/>
  <c r="A1990" i="1" s="1"/>
  <c r="F1990" i="1"/>
  <c r="D1993" i="1"/>
  <c r="AN1996" i="1"/>
  <c r="G1996" i="1"/>
  <c r="A1996" i="1" s="1"/>
  <c r="E1996" i="1"/>
  <c r="F1996" i="1"/>
  <c r="D1998" i="1"/>
  <c r="H2000" i="1"/>
  <c r="H272" i="1"/>
  <c r="K272" i="1" s="1"/>
  <c r="F272" i="1"/>
  <c r="H273" i="1"/>
  <c r="X273" i="1" s="1"/>
  <c r="Y273" i="1" s="1"/>
  <c r="E273" i="1"/>
  <c r="F273" i="1"/>
  <c r="T1343" i="1"/>
  <c r="P1343" i="1"/>
  <c r="O664" i="1"/>
  <c r="AF664" i="1" s="1"/>
  <c r="P664" i="1"/>
  <c r="P732" i="1"/>
  <c r="T1004" i="1"/>
  <c r="P1004" i="1"/>
  <c r="Q1004" i="1" s="1"/>
  <c r="AD605" i="1"/>
  <c r="P605" i="1"/>
  <c r="AH645" i="1"/>
  <c r="P645" i="1"/>
  <c r="U1585" i="1"/>
  <c r="P1585" i="1"/>
  <c r="T684" i="1"/>
  <c r="P684" i="1"/>
  <c r="AD1347" i="1"/>
  <c r="P1813" i="1"/>
  <c r="Q1813" i="1" s="1"/>
  <c r="I530" i="1"/>
  <c r="P530" i="1" s="1"/>
  <c r="AJ530" i="1"/>
  <c r="L530" i="1"/>
  <c r="M530" i="1" s="1"/>
  <c r="D281" i="1"/>
  <c r="H280" i="1"/>
  <c r="I280" i="1" s="1"/>
  <c r="D280" i="1"/>
  <c r="AJ306" i="1"/>
  <c r="L306" i="1"/>
  <c r="M306" i="1" s="1"/>
  <c r="H316" i="1"/>
  <c r="K316" i="1" s="1"/>
  <c r="H324" i="1"/>
  <c r="H337" i="1"/>
  <c r="K337" i="1" s="1"/>
  <c r="D345" i="1"/>
  <c r="D353" i="1"/>
  <c r="L354" i="1"/>
  <c r="M354" i="1" s="1"/>
  <c r="I354" i="1"/>
  <c r="AJ370" i="1"/>
  <c r="L370" i="1"/>
  <c r="M370" i="1" s="1"/>
  <c r="D389" i="1"/>
  <c r="H396" i="1"/>
  <c r="K396" i="1" s="1"/>
  <c r="D396" i="1"/>
  <c r="H404" i="1"/>
  <c r="D417" i="1"/>
  <c r="L418" i="1"/>
  <c r="M418" i="1" s="1"/>
  <c r="I418" i="1"/>
  <c r="N418" i="1" s="1"/>
  <c r="AG418" i="1" s="1"/>
  <c r="AJ434" i="1"/>
  <c r="L434" i="1"/>
  <c r="M434" i="1" s="1"/>
  <c r="D453" i="1"/>
  <c r="H460" i="1"/>
  <c r="K460" i="1" s="1"/>
  <c r="D460" i="1"/>
  <c r="H468" i="1"/>
  <c r="D481" i="1"/>
  <c r="L482" i="1"/>
  <c r="M482" i="1" s="1"/>
  <c r="I482" i="1"/>
  <c r="P482" i="1" s="1"/>
  <c r="D501" i="1"/>
  <c r="H501" i="1"/>
  <c r="K501" i="1" s="1"/>
  <c r="H512" i="1"/>
  <c r="AJ546" i="1"/>
  <c r="D591" i="1"/>
  <c r="H591" i="1"/>
  <c r="K591" i="1" s="1"/>
  <c r="D672" i="1"/>
  <c r="H672" i="1"/>
  <c r="K672" i="1" s="1"/>
  <c r="AJ719" i="1"/>
  <c r="L719" i="1"/>
  <c r="M719" i="1" s="1"/>
  <c r="L731" i="1"/>
  <c r="M731" i="1" s="1"/>
  <c r="AJ731" i="1"/>
  <c r="AJ277" i="1"/>
  <c r="H293" i="1"/>
  <c r="K293" i="1" s="1"/>
  <c r="D301" i="1"/>
  <c r="H304" i="1"/>
  <c r="K304" i="1" s="1"/>
  <c r="I306" i="1"/>
  <c r="H312" i="1"/>
  <c r="AJ312" i="1" s="1"/>
  <c r="D312" i="1"/>
  <c r="D316" i="1"/>
  <c r="D324" i="1"/>
  <c r="D337" i="1"/>
  <c r="AJ338" i="1"/>
  <c r="L338" i="1"/>
  <c r="M338" i="1" s="1"/>
  <c r="H345" i="1"/>
  <c r="H348" i="1"/>
  <c r="K348" i="1" s="1"/>
  <c r="H353" i="1"/>
  <c r="K353" i="1" s="1"/>
  <c r="AJ354" i="1"/>
  <c r="D361" i="1"/>
  <c r="I370" i="1"/>
  <c r="N370" i="1" s="1"/>
  <c r="AG370" i="1" s="1"/>
  <c r="L373" i="1"/>
  <c r="M373" i="1" s="1"/>
  <c r="H376" i="1"/>
  <c r="D381" i="1"/>
  <c r="H384" i="1"/>
  <c r="H389" i="1"/>
  <c r="K389" i="1" s="1"/>
  <c r="H397" i="1"/>
  <c r="L397" i="1" s="1"/>
  <c r="M397" i="1" s="1"/>
  <c r="L402" i="1"/>
  <c r="M402" i="1" s="1"/>
  <c r="D404" i="1"/>
  <c r="H412" i="1"/>
  <c r="K412" i="1" s="1"/>
  <c r="H417" i="1"/>
  <c r="K417" i="1" s="1"/>
  <c r="AJ418" i="1"/>
  <c r="D425" i="1"/>
  <c r="I434" i="1"/>
  <c r="N434" i="1" s="1"/>
  <c r="AG434" i="1" s="1"/>
  <c r="L437" i="1"/>
  <c r="M437" i="1" s="1"/>
  <c r="H440" i="1"/>
  <c r="D445" i="1"/>
  <c r="H448" i="1"/>
  <c r="H453" i="1"/>
  <c r="K453" i="1" s="1"/>
  <c r="H461" i="1"/>
  <c r="L466" i="1"/>
  <c r="M466" i="1" s="1"/>
  <c r="D468" i="1"/>
  <c r="H476" i="1"/>
  <c r="K476" i="1" s="1"/>
  <c r="H481" i="1"/>
  <c r="K481" i="1" s="1"/>
  <c r="AJ482" i="1"/>
  <c r="H496" i="1"/>
  <c r="H504" i="1"/>
  <c r="D504" i="1"/>
  <c r="D512" i="1"/>
  <c r="L529" i="1"/>
  <c r="M529" i="1" s="1"/>
  <c r="AJ529" i="1"/>
  <c r="H532" i="1"/>
  <c r="D532" i="1"/>
  <c r="H536" i="1"/>
  <c r="D536" i="1"/>
  <c r="H573" i="1"/>
  <c r="D573" i="1"/>
  <c r="D592" i="1"/>
  <c r="H592" i="1"/>
  <c r="K592" i="1" s="1"/>
  <c r="H626" i="1"/>
  <c r="K626" i="1" s="1"/>
  <c r="D626" i="1"/>
  <c r="D767" i="1"/>
  <c r="H767" i="1"/>
  <c r="K767" i="1" s="1"/>
  <c r="L321" i="1"/>
  <c r="M321" i="1" s="1"/>
  <c r="H325" i="1"/>
  <c r="K325" i="1" s="1"/>
  <c r="D333" i="1"/>
  <c r="H336" i="1"/>
  <c r="K336" i="1" s="1"/>
  <c r="L341" i="1"/>
  <c r="M341" i="1" s="1"/>
  <c r="H344" i="1"/>
  <c r="D344" i="1"/>
  <c r="H368" i="1"/>
  <c r="AK368" i="1" s="1"/>
  <c r="D368" i="1"/>
  <c r="H388" i="1"/>
  <c r="D388" i="1"/>
  <c r="L401" i="1"/>
  <c r="M401" i="1" s="1"/>
  <c r="H405" i="1"/>
  <c r="K405" i="1" s="1"/>
  <c r="H432" i="1"/>
  <c r="D432" i="1"/>
  <c r="H452" i="1"/>
  <c r="AK452" i="1" s="1"/>
  <c r="D452" i="1"/>
  <c r="L465" i="1"/>
  <c r="M465" i="1" s="1"/>
  <c r="H469" i="1"/>
  <c r="K469" i="1" s="1"/>
  <c r="H505" i="1"/>
  <c r="K505" i="1" s="1"/>
  <c r="H508" i="1"/>
  <c r="K508" i="1" s="1"/>
  <c r="D508" i="1"/>
  <c r="H524" i="1"/>
  <c r="K524" i="1" s="1"/>
  <c r="H533" i="1"/>
  <c r="K533" i="1" s="1"/>
  <c r="D537" i="1"/>
  <c r="H537" i="1"/>
  <c r="H540" i="1"/>
  <c r="K540" i="1" s="1"/>
  <c r="D540" i="1"/>
  <c r="H552" i="1"/>
  <c r="N581" i="1"/>
  <c r="AG581" i="1" s="1"/>
  <c r="AH581" i="1"/>
  <c r="H589" i="1"/>
  <c r="K589" i="1" s="1"/>
  <c r="D589" i="1"/>
  <c r="H690" i="1"/>
  <c r="D690" i="1"/>
  <c r="D819" i="1"/>
  <c r="H819" i="1"/>
  <c r="K819" i="1" s="1"/>
  <c r="H823" i="1"/>
  <c r="K823" i="1" s="1"/>
  <c r="D823" i="1"/>
  <c r="D272" i="1"/>
  <c r="AJ274" i="1"/>
  <c r="H281" i="1"/>
  <c r="I281" i="1" s="1"/>
  <c r="H284" i="1"/>
  <c r="K284" i="1" s="1"/>
  <c r="H292" i="1"/>
  <c r="X292" i="1" s="1"/>
  <c r="Y292" i="1" s="1"/>
  <c r="H305" i="1"/>
  <c r="K305" i="1" s="1"/>
  <c r="D313" i="1"/>
  <c r="AJ321" i="1"/>
  <c r="D325" i="1"/>
  <c r="H333" i="1"/>
  <c r="D336" i="1"/>
  <c r="AJ341" i="1"/>
  <c r="H360" i="1"/>
  <c r="D360" i="1"/>
  <c r="H369" i="1"/>
  <c r="K369" i="1" s="1"/>
  <c r="H377" i="1"/>
  <c r="K377" i="1" s="1"/>
  <c r="AJ401" i="1"/>
  <c r="D405" i="1"/>
  <c r="H424" i="1"/>
  <c r="D424" i="1"/>
  <c r="H433" i="1"/>
  <c r="K433" i="1" s="1"/>
  <c r="H441" i="1"/>
  <c r="K441" i="1" s="1"/>
  <c r="L450" i="1"/>
  <c r="M450" i="1" s="1"/>
  <c r="AJ465" i="1"/>
  <c r="D469" i="1"/>
  <c r="AJ498" i="1"/>
  <c r="L498" i="1"/>
  <c r="M498" i="1" s="1"/>
  <c r="I498" i="1"/>
  <c r="AH498" i="1" s="1"/>
  <c r="D505" i="1"/>
  <c r="L514" i="1"/>
  <c r="M514" i="1" s="1"/>
  <c r="I514" i="1"/>
  <c r="Z514" i="1" s="1"/>
  <c r="AJ517" i="1"/>
  <c r="L517" i="1"/>
  <c r="M517" i="1" s="1"/>
  <c r="D524" i="1"/>
  <c r="D533" i="1"/>
  <c r="H545" i="1"/>
  <c r="K545" i="1" s="1"/>
  <c r="D545" i="1"/>
  <c r="I546" i="1"/>
  <c r="D552" i="1"/>
  <c r="L565" i="1"/>
  <c r="M565" i="1" s="1"/>
  <c r="AJ565" i="1"/>
  <c r="I780" i="1"/>
  <c r="P780" i="1" s="1"/>
  <c r="H560" i="1"/>
  <c r="D595" i="1"/>
  <c r="H595" i="1"/>
  <c r="J599" i="1"/>
  <c r="L599" i="1"/>
  <c r="M599" i="1" s="1"/>
  <c r="H602" i="1"/>
  <c r="K602" i="1" s="1"/>
  <c r="D602" i="1"/>
  <c r="D613" i="1"/>
  <c r="D615" i="1"/>
  <c r="H615" i="1"/>
  <c r="K615" i="1" s="1"/>
  <c r="H618" i="1"/>
  <c r="K618" i="1" s="1"/>
  <c r="D618" i="1"/>
  <c r="AJ631" i="1"/>
  <c r="J631" i="1"/>
  <c r="I632" i="1"/>
  <c r="AH632" i="1" s="1"/>
  <c r="X632" i="1"/>
  <c r="Y632" i="1" s="1"/>
  <c r="D637" i="1"/>
  <c r="H637" i="1"/>
  <c r="K637" i="1" s="1"/>
  <c r="J647" i="1"/>
  <c r="L647" i="1"/>
  <c r="M647" i="1" s="1"/>
  <c r="L683" i="1"/>
  <c r="M683" i="1" s="1"/>
  <c r="D691" i="1"/>
  <c r="H691" i="1"/>
  <c r="K691" i="1" s="1"/>
  <c r="L716" i="1"/>
  <c r="M716" i="1" s="1"/>
  <c r="AJ716" i="1"/>
  <c r="AJ747" i="1"/>
  <c r="L747" i="1"/>
  <c r="M747" i="1" s="1"/>
  <c r="H750" i="1"/>
  <c r="K750" i="1" s="1"/>
  <c r="D750" i="1"/>
  <c r="I828" i="1"/>
  <c r="AJ828" i="1"/>
  <c r="L828" i="1"/>
  <c r="M828" i="1" s="1"/>
  <c r="L497" i="1"/>
  <c r="M497" i="1" s="1"/>
  <c r="H500" i="1"/>
  <c r="D500" i="1"/>
  <c r="D560" i="1"/>
  <c r="D569" i="1"/>
  <c r="H572" i="1"/>
  <c r="K572" i="1" s="1"/>
  <c r="D572" i="1"/>
  <c r="D576" i="1"/>
  <c r="D578" i="1"/>
  <c r="AJ581" i="1"/>
  <c r="D583" i="1"/>
  <c r="H586" i="1"/>
  <c r="K586" i="1" s="1"/>
  <c r="X603" i="1"/>
  <c r="Y603" i="1" s="1"/>
  <c r="H607" i="1"/>
  <c r="K607" i="1" s="1"/>
  <c r="D607" i="1"/>
  <c r="D608" i="1"/>
  <c r="J611" i="1"/>
  <c r="AJ611" i="1"/>
  <c r="H613" i="1"/>
  <c r="K613" i="1" s="1"/>
  <c r="D621" i="1"/>
  <c r="H621" i="1"/>
  <c r="K621" i="1" s="1"/>
  <c r="J623" i="1"/>
  <c r="L623" i="1"/>
  <c r="M623" i="1" s="1"/>
  <c r="AJ632" i="1"/>
  <c r="D635" i="1"/>
  <c r="H635" i="1"/>
  <c r="K635" i="1" s="1"/>
  <c r="X643" i="1"/>
  <c r="Y643" i="1" s="1"/>
  <c r="J643" i="1"/>
  <c r="AJ647" i="1"/>
  <c r="AJ655" i="1"/>
  <c r="J655" i="1"/>
  <c r="I656" i="1"/>
  <c r="X656" i="1"/>
  <c r="Y656" i="1" s="1"/>
  <c r="H666" i="1"/>
  <c r="K666" i="1" s="1"/>
  <c r="D666" i="1"/>
  <c r="D671" i="1"/>
  <c r="H671" i="1"/>
  <c r="K671" i="1" s="1"/>
  <c r="D679" i="1"/>
  <c r="H679" i="1"/>
  <c r="K679" i="1" s="1"/>
  <c r="H694" i="1"/>
  <c r="K694" i="1" s="1"/>
  <c r="D694" i="1"/>
  <c r="H702" i="1"/>
  <c r="D702" i="1"/>
  <c r="D711" i="1"/>
  <c r="H711" i="1"/>
  <c r="K711" i="1" s="1"/>
  <c r="I716" i="1"/>
  <c r="D727" i="1"/>
  <c r="H727" i="1"/>
  <c r="K727" i="1" s="1"/>
  <c r="H742" i="1"/>
  <c r="K742" i="1" s="1"/>
  <c r="D742" i="1"/>
  <c r="AJ748" i="1"/>
  <c r="L748" i="1"/>
  <c r="M748" i="1" s="1"/>
  <c r="I748" i="1"/>
  <c r="AD748" i="1" s="1"/>
  <c r="D775" i="1"/>
  <c r="H775" i="1"/>
  <c r="K775" i="1" s="1"/>
  <c r="H786" i="1"/>
  <c r="D786" i="1"/>
  <c r="L811" i="1"/>
  <c r="M811" i="1" s="1"/>
  <c r="AJ811" i="1"/>
  <c r="D276" i="1"/>
  <c r="D288" i="1"/>
  <c r="D300" i="1"/>
  <c r="D308" i="1"/>
  <c r="D320" i="1"/>
  <c r="D332" i="1"/>
  <c r="D340" i="1"/>
  <c r="D352" i="1"/>
  <c r="D372" i="1"/>
  <c r="D380" i="1"/>
  <c r="D408" i="1"/>
  <c r="D416" i="1"/>
  <c r="D436" i="1"/>
  <c r="D444" i="1"/>
  <c r="D472" i="1"/>
  <c r="D480" i="1"/>
  <c r="L485" i="1"/>
  <c r="M485" i="1" s="1"/>
  <c r="H488" i="1"/>
  <c r="D489" i="1"/>
  <c r="D497" i="1"/>
  <c r="L513" i="1"/>
  <c r="M513" i="1" s="1"/>
  <c r="H516" i="1"/>
  <c r="D517" i="1"/>
  <c r="D525" i="1"/>
  <c r="H544" i="1"/>
  <c r="D544" i="1"/>
  <c r="I562" i="1"/>
  <c r="V562" i="1" s="1"/>
  <c r="H564" i="1"/>
  <c r="D564" i="1"/>
  <c r="D568" i="1"/>
  <c r="H579" i="1"/>
  <c r="K579" i="1" s="1"/>
  <c r="H583" i="1"/>
  <c r="K583" i="1" s="1"/>
  <c r="D584" i="1"/>
  <c r="H584" i="1"/>
  <c r="D586" i="1"/>
  <c r="AJ599" i="1"/>
  <c r="H608" i="1"/>
  <c r="K608" i="1" s="1"/>
  <c r="X611" i="1"/>
  <c r="Y611" i="1" s="1"/>
  <c r="D616" i="1"/>
  <c r="H616" i="1"/>
  <c r="X619" i="1"/>
  <c r="Y619" i="1" s="1"/>
  <c r="AJ619" i="1"/>
  <c r="AJ623" i="1"/>
  <c r="L631" i="1"/>
  <c r="M631" i="1" s="1"/>
  <c r="H642" i="1"/>
  <c r="K642" i="1" s="1"/>
  <c r="D642" i="1"/>
  <c r="J667" i="1"/>
  <c r="X667" i="1"/>
  <c r="Y667" i="1" s="1"/>
  <c r="AJ683" i="1"/>
  <c r="D687" i="1"/>
  <c r="H687" i="1"/>
  <c r="K687" i="1" s="1"/>
  <c r="L699" i="1"/>
  <c r="M699" i="1" s="1"/>
  <c r="D703" i="1"/>
  <c r="H703" i="1"/>
  <c r="K703" i="1" s="1"/>
  <c r="D735" i="1"/>
  <c r="H735" i="1"/>
  <c r="K735" i="1" s="1"/>
  <c r="AJ764" i="1"/>
  <c r="I764" i="1"/>
  <c r="U764" i="1" s="1"/>
  <c r="L764" i="1"/>
  <c r="M764" i="1" s="1"/>
  <c r="H842" i="1"/>
  <c r="K842" i="1" s="1"/>
  <c r="D842" i="1"/>
  <c r="AJ844" i="1"/>
  <c r="I844" i="1"/>
  <c r="V844" i="1" s="1"/>
  <c r="L844" i="1"/>
  <c r="M844" i="1" s="1"/>
  <c r="AJ639" i="1"/>
  <c r="AJ663" i="1"/>
  <c r="AJ684" i="1"/>
  <c r="AJ732" i="1"/>
  <c r="H778" i="1"/>
  <c r="K778" i="1" s="1"/>
  <c r="H822" i="1"/>
  <c r="K822" i="1" s="1"/>
  <c r="H830" i="1"/>
  <c r="H843" i="1"/>
  <c r="K843" i="1" s="1"/>
  <c r="H854" i="1"/>
  <c r="K854" i="1" s="1"/>
  <c r="D854" i="1"/>
  <c r="AJ859" i="1"/>
  <c r="I892" i="1"/>
  <c r="W892" i="1" s="1"/>
  <c r="L892" i="1"/>
  <c r="M892" i="1" s="1"/>
  <c r="H898" i="1"/>
  <c r="D903" i="1"/>
  <c r="H903" i="1"/>
  <c r="K903" i="1" s="1"/>
  <c r="AJ907" i="1"/>
  <c r="AJ943" i="1"/>
  <c r="AJ955" i="1"/>
  <c r="H971" i="1"/>
  <c r="K971" i="1" s="1"/>
  <c r="D971" i="1"/>
  <c r="D975" i="1"/>
  <c r="H975" i="1"/>
  <c r="K975" i="1" s="1"/>
  <c r="H979" i="1"/>
  <c r="K979" i="1" s="1"/>
  <c r="D979" i="1"/>
  <c r="H982" i="1"/>
  <c r="K982" i="1" s="1"/>
  <c r="D982" i="1"/>
  <c r="H986" i="1"/>
  <c r="K986" i="1" s="1"/>
  <c r="D986" i="1"/>
  <c r="AJ987" i="1"/>
  <c r="H1010" i="1"/>
  <c r="D1010" i="1"/>
  <c r="I1020" i="1"/>
  <c r="AE1020" i="1" s="1"/>
  <c r="AJ1020" i="1"/>
  <c r="H1047" i="1"/>
  <c r="K1047" i="1" s="1"/>
  <c r="D1047" i="1"/>
  <c r="H1061" i="1"/>
  <c r="K1061" i="1" s="1"/>
  <c r="D1061" i="1"/>
  <c r="L1067" i="1"/>
  <c r="M1067" i="1" s="1"/>
  <c r="AJ1067" i="1"/>
  <c r="H1073" i="1"/>
  <c r="D1073" i="1"/>
  <c r="H1085" i="1"/>
  <c r="K1085" i="1" s="1"/>
  <c r="D1085" i="1"/>
  <c r="D1110" i="1"/>
  <c r="H1110" i="1"/>
  <c r="I1159" i="1"/>
  <c r="AJ1159" i="1"/>
  <c r="L1159" i="1"/>
  <c r="M1159" i="1" s="1"/>
  <c r="D1198" i="1"/>
  <c r="AJ1218" i="1"/>
  <c r="L1218" i="1"/>
  <c r="M1218" i="1" s="1"/>
  <c r="H597" i="1"/>
  <c r="H600" i="1"/>
  <c r="K600" i="1" s="1"/>
  <c r="D619" i="1"/>
  <c r="H624" i="1"/>
  <c r="K624" i="1" s="1"/>
  <c r="D629" i="1"/>
  <c r="D631" i="1"/>
  <c r="J639" i="1"/>
  <c r="D643" i="1"/>
  <c r="N645" i="1"/>
  <c r="AG645" i="1" s="1"/>
  <c r="H648" i="1"/>
  <c r="H653" i="1"/>
  <c r="K653" i="1" s="1"/>
  <c r="D655" i="1"/>
  <c r="D659" i="1"/>
  <c r="J663" i="1"/>
  <c r="H669" i="1"/>
  <c r="K669" i="1" s="1"/>
  <c r="D683" i="1"/>
  <c r="D698" i="1"/>
  <c r="D699" i="1"/>
  <c r="I700" i="1"/>
  <c r="AD700" i="1" s="1"/>
  <c r="D731" i="1"/>
  <c r="D738" i="1"/>
  <c r="D739" i="1"/>
  <c r="D746" i="1"/>
  <c r="D759" i="1"/>
  <c r="D778" i="1"/>
  <c r="I796" i="1"/>
  <c r="Z796" i="1" s="1"/>
  <c r="D803" i="1"/>
  <c r="H806" i="1"/>
  <c r="K806" i="1" s="1"/>
  <c r="D806" i="1"/>
  <c r="D810" i="1"/>
  <c r="D822" i="1"/>
  <c r="D830" i="1"/>
  <c r="H834" i="1"/>
  <c r="D834" i="1"/>
  <c r="D843" i="1"/>
  <c r="D850" i="1"/>
  <c r="L859" i="1"/>
  <c r="M859" i="1" s="1"/>
  <c r="D863" i="1"/>
  <c r="H870" i="1"/>
  <c r="K870" i="1" s="1"/>
  <c r="D870" i="1"/>
  <c r="H878" i="1"/>
  <c r="K878" i="1" s="1"/>
  <c r="H890" i="1"/>
  <c r="K890" i="1" s="1"/>
  <c r="D890" i="1"/>
  <c r="L891" i="1"/>
  <c r="M891" i="1" s="1"/>
  <c r="AJ892" i="1"/>
  <c r="H895" i="1"/>
  <c r="K895" i="1" s="1"/>
  <c r="D898" i="1"/>
  <c r="L907" i="1"/>
  <c r="M907" i="1" s="1"/>
  <c r="D927" i="1"/>
  <c r="H927" i="1"/>
  <c r="K927" i="1" s="1"/>
  <c r="H931" i="1"/>
  <c r="K931" i="1" s="1"/>
  <c r="D931" i="1"/>
  <c r="H934" i="1"/>
  <c r="K934" i="1" s="1"/>
  <c r="D934" i="1"/>
  <c r="H938" i="1"/>
  <c r="K938" i="1" s="1"/>
  <c r="D938" i="1"/>
  <c r="AJ939" i="1"/>
  <c r="L943" i="1"/>
  <c r="M943" i="1" s="1"/>
  <c r="L955" i="1"/>
  <c r="M955" i="1" s="1"/>
  <c r="D963" i="1"/>
  <c r="H963" i="1"/>
  <c r="K963" i="1" s="1"/>
  <c r="L987" i="1"/>
  <c r="M987" i="1" s="1"/>
  <c r="D1003" i="1"/>
  <c r="H1003" i="1"/>
  <c r="K1003" i="1" s="1"/>
  <c r="H1011" i="1"/>
  <c r="K1011" i="1" s="1"/>
  <c r="D1011" i="1"/>
  <c r="H1018" i="1"/>
  <c r="K1018" i="1" s="1"/>
  <c r="D1018" i="1"/>
  <c r="L1020" i="1"/>
  <c r="M1020" i="1" s="1"/>
  <c r="H1023" i="1"/>
  <c r="K1023" i="1" s="1"/>
  <c r="D1023" i="1"/>
  <c r="H1055" i="1"/>
  <c r="K1055" i="1" s="1"/>
  <c r="D1055" i="1"/>
  <c r="I1067" i="1"/>
  <c r="H1098" i="1"/>
  <c r="K1098" i="1" s="1"/>
  <c r="D1098" i="1"/>
  <c r="D1126" i="1"/>
  <c r="H1126" i="1"/>
  <c r="K1126" i="1" s="1"/>
  <c r="D1130" i="1"/>
  <c r="H1133" i="1"/>
  <c r="K1133" i="1" s="1"/>
  <c r="D1133" i="1"/>
  <c r="D1158" i="1"/>
  <c r="H1158" i="1"/>
  <c r="K1158" i="1" s="1"/>
  <c r="I1175" i="1"/>
  <c r="AE1175" i="1" s="1"/>
  <c r="AJ1175" i="1"/>
  <c r="L1175" i="1"/>
  <c r="M1175" i="1" s="1"/>
  <c r="H1181" i="1"/>
  <c r="D1181" i="1"/>
  <c r="H1198" i="1"/>
  <c r="K1198" i="1" s="1"/>
  <c r="AJ1206" i="1"/>
  <c r="L1206" i="1"/>
  <c r="M1206" i="1" s="1"/>
  <c r="H1274" i="1"/>
  <c r="K1274" i="1" s="1"/>
  <c r="D1274" i="1"/>
  <c r="H1329" i="1"/>
  <c r="X1329" i="1" s="1"/>
  <c r="Y1329" i="1" s="1"/>
  <c r="D1329" i="1"/>
  <c r="D855" i="1"/>
  <c r="H863" i="1"/>
  <c r="K863" i="1" s="1"/>
  <c r="AJ876" i="1"/>
  <c r="D878" i="1"/>
  <c r="D883" i="1"/>
  <c r="AJ891" i="1"/>
  <c r="D895" i="1"/>
  <c r="L908" i="1"/>
  <c r="M908" i="1" s="1"/>
  <c r="I908" i="1"/>
  <c r="P908" i="1" s="1"/>
  <c r="L939" i="1"/>
  <c r="M939" i="1" s="1"/>
  <c r="H966" i="1"/>
  <c r="K966" i="1" s="1"/>
  <c r="D966" i="1"/>
  <c r="H970" i="1"/>
  <c r="K970" i="1" s="1"/>
  <c r="D970" i="1"/>
  <c r="D1051" i="1"/>
  <c r="H1051" i="1"/>
  <c r="K1051" i="1" s="1"/>
  <c r="I1052" i="1"/>
  <c r="N1052" i="1" s="1"/>
  <c r="AG1052" i="1" s="1"/>
  <c r="L1052" i="1"/>
  <c r="M1052" i="1" s="1"/>
  <c r="D1062" i="1"/>
  <c r="H1062" i="1"/>
  <c r="H1065" i="1"/>
  <c r="K1065" i="1" s="1"/>
  <c r="D1065" i="1"/>
  <c r="H1082" i="1"/>
  <c r="K1082" i="1" s="1"/>
  <c r="D1082" i="1"/>
  <c r="H1130" i="1"/>
  <c r="K1130" i="1" s="1"/>
  <c r="D1162" i="1"/>
  <c r="H1162" i="1"/>
  <c r="K1162" i="1" s="1"/>
  <c r="D1166" i="1"/>
  <c r="H1173" i="1"/>
  <c r="K1173" i="1" s="1"/>
  <c r="D1173" i="1"/>
  <c r="AJ1211" i="1"/>
  <c r="I1211" i="1"/>
  <c r="D1250" i="1"/>
  <c r="H1250" i="1"/>
  <c r="K1250" i="1" s="1"/>
  <c r="I1279" i="1"/>
  <c r="L1279" i="1"/>
  <c r="M1279" i="1" s="1"/>
  <c r="AJ1279" i="1"/>
  <c r="H766" i="1"/>
  <c r="D766" i="1"/>
  <c r="L779" i="1"/>
  <c r="M779" i="1" s="1"/>
  <c r="AJ783" i="1"/>
  <c r="H787" i="1"/>
  <c r="H791" i="1"/>
  <c r="K791" i="1" s="1"/>
  <c r="H794" i="1"/>
  <c r="K794" i="1" s="1"/>
  <c r="H799" i="1"/>
  <c r="K799" i="1" s="1"/>
  <c r="L812" i="1"/>
  <c r="M812" i="1" s="1"/>
  <c r="H814" i="1"/>
  <c r="K814" i="1" s="1"/>
  <c r="D814" i="1"/>
  <c r="H815" i="1"/>
  <c r="K815" i="1" s="1"/>
  <c r="H818" i="1"/>
  <c r="L831" i="1"/>
  <c r="M831" i="1" s="1"/>
  <c r="H838" i="1"/>
  <c r="K838" i="1" s="1"/>
  <c r="D838" i="1"/>
  <c r="H839" i="1"/>
  <c r="K839" i="1" s="1"/>
  <c r="H846" i="1"/>
  <c r="X846" i="1" s="1"/>
  <c r="Y846" i="1" s="1"/>
  <c r="D846" i="1"/>
  <c r="H847" i="1"/>
  <c r="K847" i="1" s="1"/>
  <c r="H862" i="1"/>
  <c r="D862" i="1"/>
  <c r="D875" i="1"/>
  <c r="H875" i="1"/>
  <c r="K875" i="1" s="1"/>
  <c r="H882" i="1"/>
  <c r="H894" i="1"/>
  <c r="D894" i="1"/>
  <c r="H902" i="1"/>
  <c r="K902" i="1" s="1"/>
  <c r="D902" i="1"/>
  <c r="AJ911" i="1"/>
  <c r="D919" i="1"/>
  <c r="H919" i="1"/>
  <c r="K919" i="1" s="1"/>
  <c r="H923" i="1"/>
  <c r="K923" i="1" s="1"/>
  <c r="D923" i="1"/>
  <c r="I924" i="1"/>
  <c r="AJ924" i="1"/>
  <c r="H962" i="1"/>
  <c r="D962" i="1"/>
  <c r="H974" i="1"/>
  <c r="D974" i="1"/>
  <c r="AJ991" i="1"/>
  <c r="H1014" i="1"/>
  <c r="K1014" i="1" s="1"/>
  <c r="D1014" i="1"/>
  <c r="AJ1035" i="1"/>
  <c r="H1058" i="1"/>
  <c r="D1058" i="1"/>
  <c r="H1069" i="1"/>
  <c r="K1069" i="1" s="1"/>
  <c r="D1069" i="1"/>
  <c r="AJ1070" i="1"/>
  <c r="H1077" i="1"/>
  <c r="K1077" i="1" s="1"/>
  <c r="D1077" i="1"/>
  <c r="D1090" i="1"/>
  <c r="H1090" i="1"/>
  <c r="K1090" i="1" s="1"/>
  <c r="H1101" i="1"/>
  <c r="D1101" i="1"/>
  <c r="H1113" i="1"/>
  <c r="K1113" i="1" s="1"/>
  <c r="D1113" i="1"/>
  <c r="L1163" i="1"/>
  <c r="M1163" i="1" s="1"/>
  <c r="AJ1166" i="1"/>
  <c r="L1166" i="1"/>
  <c r="M1166" i="1" s="1"/>
  <c r="X1179" i="1"/>
  <c r="Y1179" i="1" s="1"/>
  <c r="I1179" i="1"/>
  <c r="Z1179" i="1" s="1"/>
  <c r="D1214" i="1"/>
  <c r="H1214" i="1"/>
  <c r="K1214" i="1" s="1"/>
  <c r="H1217" i="1"/>
  <c r="K1217" i="1" s="1"/>
  <c r="D1217" i="1"/>
  <c r="H1241" i="1"/>
  <c r="K1241" i="1" s="1"/>
  <c r="D1241" i="1"/>
  <c r="L1246" i="1"/>
  <c r="M1246" i="1" s="1"/>
  <c r="AJ1246" i="1"/>
  <c r="L1262" i="1"/>
  <c r="M1262" i="1" s="1"/>
  <c r="AJ1262" i="1"/>
  <c r="H930" i="1"/>
  <c r="D930" i="1"/>
  <c r="AJ940" i="1"/>
  <c r="L940" i="1"/>
  <c r="M940" i="1" s="1"/>
  <c r="H942" i="1"/>
  <c r="K942" i="1" s="1"/>
  <c r="D942" i="1"/>
  <c r="H951" i="1"/>
  <c r="K951" i="1" s="1"/>
  <c r="D951" i="1"/>
  <c r="AJ959" i="1"/>
  <c r="AJ972" i="1"/>
  <c r="I972" i="1"/>
  <c r="P972" i="1" s="1"/>
  <c r="H978" i="1"/>
  <c r="D978" i="1"/>
  <c r="H990" i="1"/>
  <c r="D990" i="1"/>
  <c r="H999" i="1"/>
  <c r="K999" i="1" s="1"/>
  <c r="D999" i="1"/>
  <c r="H1007" i="1"/>
  <c r="K1007" i="1" s="1"/>
  <c r="D1007" i="1"/>
  <c r="D1019" i="1"/>
  <c r="H1019" i="1"/>
  <c r="K1019" i="1" s="1"/>
  <c r="H1022" i="1"/>
  <c r="D1022" i="1"/>
  <c r="H1031" i="1"/>
  <c r="K1031" i="1" s="1"/>
  <c r="D1031" i="1"/>
  <c r="AJ1039" i="1"/>
  <c r="D1059" i="1"/>
  <c r="H1059" i="1"/>
  <c r="K1059" i="1" s="1"/>
  <c r="AJ1066" i="1"/>
  <c r="AJ1083" i="1"/>
  <c r="I1083" i="1"/>
  <c r="AD1083" i="1" s="1"/>
  <c r="AJ1086" i="1"/>
  <c r="AJ1099" i="1"/>
  <c r="I1099" i="1"/>
  <c r="D1109" i="1"/>
  <c r="H1109" i="1"/>
  <c r="K1109" i="1" s="1"/>
  <c r="H1117" i="1"/>
  <c r="K1117" i="1" s="1"/>
  <c r="D1117" i="1"/>
  <c r="D1122" i="1"/>
  <c r="D1134" i="1"/>
  <c r="H1134" i="1"/>
  <c r="K1134" i="1" s="1"/>
  <c r="H1137" i="1"/>
  <c r="D1137" i="1"/>
  <c r="AJ1138" i="1"/>
  <c r="D1146" i="1"/>
  <c r="H1146" i="1"/>
  <c r="D1150" i="1"/>
  <c r="H1153" i="1"/>
  <c r="K1153" i="1" s="1"/>
  <c r="D1153" i="1"/>
  <c r="AJ1171" i="1"/>
  <c r="I1171" i="1"/>
  <c r="D1182" i="1"/>
  <c r="D1194" i="1"/>
  <c r="X1219" i="1"/>
  <c r="Y1219" i="1" s="1"/>
  <c r="I1219" i="1"/>
  <c r="AH1219" i="1" s="1"/>
  <c r="X1222" i="1"/>
  <c r="Y1222" i="1" s="1"/>
  <c r="H1225" i="1"/>
  <c r="K1225" i="1" s="1"/>
  <c r="D1225" i="1"/>
  <c r="H1233" i="1"/>
  <c r="K1233" i="1" s="1"/>
  <c r="D1233" i="1"/>
  <c r="H1237" i="1"/>
  <c r="D1237" i="1"/>
  <c r="H1290" i="1"/>
  <c r="K1290" i="1" s="1"/>
  <c r="D1290" i="1"/>
  <c r="H1302" i="1"/>
  <c r="K1302" i="1" s="1"/>
  <c r="D1302" i="1"/>
  <c r="H1074" i="1"/>
  <c r="K1074" i="1" s="1"/>
  <c r="D1074" i="1"/>
  <c r="H1089" i="1"/>
  <c r="D1089" i="1"/>
  <c r="H1093" i="1"/>
  <c r="K1093" i="1" s="1"/>
  <c r="D1093" i="1"/>
  <c r="H1097" i="1"/>
  <c r="K1097" i="1" s="1"/>
  <c r="D1097" i="1"/>
  <c r="D1102" i="1"/>
  <c r="H1102" i="1"/>
  <c r="K1102" i="1" s="1"/>
  <c r="I1135" i="1"/>
  <c r="AJ1135" i="1"/>
  <c r="AJ1178" i="1"/>
  <c r="AJ1182" i="1"/>
  <c r="AJ1189" i="1"/>
  <c r="J1189" i="1"/>
  <c r="AJ1201" i="1"/>
  <c r="J1201" i="1"/>
  <c r="H1213" i="1"/>
  <c r="D1213" i="1"/>
  <c r="L1230" i="1"/>
  <c r="M1230" i="1" s="1"/>
  <c r="D1238" i="1"/>
  <c r="H1238" i="1"/>
  <c r="K1238" i="1" s="1"/>
  <c r="H1249" i="1"/>
  <c r="D1249" i="1"/>
  <c r="D1258" i="1"/>
  <c r="H1258" i="1"/>
  <c r="K1258" i="1" s="1"/>
  <c r="I1295" i="1"/>
  <c r="AE1295" i="1" s="1"/>
  <c r="L1295" i="1"/>
  <c r="M1295" i="1" s="1"/>
  <c r="AJ1295" i="1"/>
  <c r="D1318" i="1"/>
  <c r="H1318" i="1"/>
  <c r="K1318" i="1" s="1"/>
  <c r="H1326" i="1"/>
  <c r="K1326" i="1" s="1"/>
  <c r="D1326" i="1"/>
  <c r="H1265" i="1"/>
  <c r="K1265" i="1" s="1"/>
  <c r="D1265" i="1"/>
  <c r="AJ1266" i="1"/>
  <c r="AJ1282" i="1"/>
  <c r="H1301" i="1"/>
  <c r="D1301" i="1"/>
  <c r="H1317" i="1"/>
  <c r="D1317" i="1"/>
  <c r="H1321" i="1"/>
  <c r="K1321" i="1" s="1"/>
  <c r="D1321" i="1"/>
  <c r="H1325" i="1"/>
  <c r="K1325" i="1" s="1"/>
  <c r="D1325" i="1"/>
  <c r="D1330" i="1"/>
  <c r="H1330" i="1"/>
  <c r="K1330" i="1" s="1"/>
  <c r="H1356" i="1"/>
  <c r="K1356" i="1" s="1"/>
  <c r="D1356" i="1"/>
  <c r="J1392" i="1"/>
  <c r="L1392" i="1"/>
  <c r="M1392" i="1" s="1"/>
  <c r="D1404" i="1"/>
  <c r="AJ1420" i="1"/>
  <c r="H1467" i="1"/>
  <c r="D1467" i="1"/>
  <c r="D1476" i="1"/>
  <c r="I1481" i="1"/>
  <c r="AJ1481" i="1"/>
  <c r="H1483" i="1"/>
  <c r="K1483" i="1" s="1"/>
  <c r="D1483" i="1"/>
  <c r="H1500" i="1"/>
  <c r="K1500" i="1" s="1"/>
  <c r="D1500" i="1"/>
  <c r="H1507" i="1"/>
  <c r="K1507" i="1" s="1"/>
  <c r="D1507" i="1"/>
  <c r="D1528" i="1"/>
  <c r="L1565" i="1"/>
  <c r="M1565" i="1" s="1"/>
  <c r="X1565" i="1"/>
  <c r="Y1565" i="1" s="1"/>
  <c r="H1583" i="1"/>
  <c r="K1583" i="1" s="1"/>
  <c r="D1583" i="1"/>
  <c r="D1615" i="1"/>
  <c r="H1615" i="1"/>
  <c r="K1615" i="1" s="1"/>
  <c r="H1622" i="1"/>
  <c r="K1622" i="1" s="1"/>
  <c r="D1622" i="1"/>
  <c r="I1624" i="1"/>
  <c r="AJ1624" i="1"/>
  <c r="L1624" i="1"/>
  <c r="M1624" i="1" s="1"/>
  <c r="AJ1678" i="1"/>
  <c r="J1678" i="1"/>
  <c r="X1701" i="1"/>
  <c r="Y1701" i="1" s="1"/>
  <c r="L1701" i="1"/>
  <c r="M1701" i="1" s="1"/>
  <c r="D1912" i="1"/>
  <c r="H1912" i="1"/>
  <c r="K1912" i="1" s="1"/>
  <c r="H1106" i="1"/>
  <c r="K1106" i="1" s="1"/>
  <c r="D1221" i="1"/>
  <c r="D1222" i="1"/>
  <c r="D1230" i="1"/>
  <c r="I1231" i="1"/>
  <c r="AE1231" i="1" s="1"/>
  <c r="D1245" i="1"/>
  <c r="D1246" i="1"/>
  <c r="I1247" i="1"/>
  <c r="D1262" i="1"/>
  <c r="I1263" i="1"/>
  <c r="L1266" i="1"/>
  <c r="M1266" i="1" s="1"/>
  <c r="D1278" i="1"/>
  <c r="H1278" i="1"/>
  <c r="K1278" i="1" s="1"/>
  <c r="L1282" i="1"/>
  <c r="M1282" i="1" s="1"/>
  <c r="D1294" i="1"/>
  <c r="H1294" i="1"/>
  <c r="K1294" i="1" s="1"/>
  <c r="H1298" i="1"/>
  <c r="K1298" i="1" s="1"/>
  <c r="D1298" i="1"/>
  <c r="AJ1310" i="1"/>
  <c r="H1337" i="1"/>
  <c r="K1337" i="1" s="1"/>
  <c r="D1337" i="1"/>
  <c r="L1343" i="1"/>
  <c r="M1343" i="1" s="1"/>
  <c r="AK1365" i="1"/>
  <c r="I1365" i="1"/>
  <c r="H1376" i="1"/>
  <c r="K1376" i="1" s="1"/>
  <c r="D1376" i="1"/>
  <c r="D1377" i="1"/>
  <c r="D1384" i="1"/>
  <c r="H1384" i="1"/>
  <c r="K1384" i="1" s="1"/>
  <c r="D1385" i="1"/>
  <c r="D1390" i="1"/>
  <c r="AD1398" i="1"/>
  <c r="T1398" i="1"/>
  <c r="H1404" i="1"/>
  <c r="K1404" i="1" s="1"/>
  <c r="L1420" i="1"/>
  <c r="M1420" i="1" s="1"/>
  <c r="H1427" i="1"/>
  <c r="D1427" i="1"/>
  <c r="H1435" i="1"/>
  <c r="K1435" i="1" s="1"/>
  <c r="D1435" i="1"/>
  <c r="AJ1445" i="1"/>
  <c r="X1445" i="1"/>
  <c r="Y1445" i="1" s="1"/>
  <c r="D1448" i="1"/>
  <c r="AJ1465" i="1"/>
  <c r="I1465" i="1"/>
  <c r="H1476" i="1"/>
  <c r="K1476" i="1" s="1"/>
  <c r="L1481" i="1"/>
  <c r="M1481" i="1" s="1"/>
  <c r="H1484" i="1"/>
  <c r="K1484" i="1" s="1"/>
  <c r="D1484" i="1"/>
  <c r="D1524" i="1"/>
  <c r="H1528" i="1"/>
  <c r="AK1528" i="1" s="1"/>
  <c r="I1553" i="1"/>
  <c r="D1560" i="1"/>
  <c r="I1565" i="1"/>
  <c r="H1584" i="1"/>
  <c r="K1584" i="1" s="1"/>
  <c r="D1584" i="1"/>
  <c r="H1595" i="1"/>
  <c r="K1595" i="1" s="1"/>
  <c r="D1595" i="1"/>
  <c r="D1603" i="1"/>
  <c r="H1603" i="1"/>
  <c r="K1603" i="1" s="1"/>
  <c r="AJ1655" i="1"/>
  <c r="L1655" i="1"/>
  <c r="M1655" i="1" s="1"/>
  <c r="AJ1658" i="1"/>
  <c r="J1658" i="1"/>
  <c r="I1660" i="1"/>
  <c r="X1660" i="1"/>
  <c r="Y1660" i="1" s="1"/>
  <c r="H1740" i="1"/>
  <c r="K1740" i="1" s="1"/>
  <c r="D1740" i="1"/>
  <c r="I1757" i="1"/>
  <c r="L1757" i="1"/>
  <c r="M1757" i="1" s="1"/>
  <c r="AJ1343" i="1"/>
  <c r="D1349" i="1"/>
  <c r="H1349" i="1"/>
  <c r="K1349" i="1" s="1"/>
  <c r="D1350" i="1"/>
  <c r="AH1355" i="1"/>
  <c r="T1355" i="1"/>
  <c r="J1360" i="1"/>
  <c r="X1360" i="1"/>
  <c r="Y1360" i="1" s="1"/>
  <c r="D1369" i="1"/>
  <c r="I1370" i="1"/>
  <c r="AK1370" i="1"/>
  <c r="H1377" i="1"/>
  <c r="K1377" i="1" s="1"/>
  <c r="H1385" i="1"/>
  <c r="K1385" i="1" s="1"/>
  <c r="H1390" i="1"/>
  <c r="AJ1392" i="1"/>
  <c r="L1396" i="1"/>
  <c r="M1396" i="1" s="1"/>
  <c r="J1396" i="1"/>
  <c r="H1411" i="1"/>
  <c r="D1411" i="1"/>
  <c r="H1415" i="1"/>
  <c r="K1415" i="1" s="1"/>
  <c r="D1415" i="1"/>
  <c r="H1419" i="1"/>
  <c r="K1419" i="1" s="1"/>
  <c r="D1419" i="1"/>
  <c r="H1431" i="1"/>
  <c r="K1431" i="1" s="1"/>
  <c r="D1431" i="1"/>
  <c r="H1448" i="1"/>
  <c r="K1448" i="1" s="1"/>
  <c r="D1460" i="1"/>
  <c r="L1465" i="1"/>
  <c r="M1465" i="1" s="1"/>
  <c r="H1491" i="1"/>
  <c r="K1491" i="1" s="1"/>
  <c r="D1491" i="1"/>
  <c r="D1496" i="1"/>
  <c r="L1497" i="1"/>
  <c r="M1497" i="1" s="1"/>
  <c r="AJ1497" i="1"/>
  <c r="I1497" i="1"/>
  <c r="D1512" i="1"/>
  <c r="I1517" i="1"/>
  <c r="X1517" i="1"/>
  <c r="Y1517" i="1" s="1"/>
  <c r="H1519" i="1"/>
  <c r="K1519" i="1" s="1"/>
  <c r="D1519" i="1"/>
  <c r="H1524" i="1"/>
  <c r="K1524" i="1" s="1"/>
  <c r="L1533" i="1"/>
  <c r="M1533" i="1" s="1"/>
  <c r="X1533" i="1"/>
  <c r="Y1533" i="1" s="1"/>
  <c r="H1539" i="1"/>
  <c r="D1539" i="1"/>
  <c r="H1543" i="1"/>
  <c r="K1543" i="1" s="1"/>
  <c r="D1543" i="1"/>
  <c r="X1549" i="1"/>
  <c r="Y1549" i="1" s="1"/>
  <c r="I1549" i="1"/>
  <c r="H1551" i="1"/>
  <c r="K1551" i="1" s="1"/>
  <c r="D1551" i="1"/>
  <c r="D1556" i="1"/>
  <c r="H1560" i="1"/>
  <c r="L1640" i="1"/>
  <c r="M1640" i="1" s="1"/>
  <c r="D1685" i="1"/>
  <c r="H1685" i="1"/>
  <c r="K1685" i="1" s="1"/>
  <c r="D1698" i="1"/>
  <c r="H1698" i="1"/>
  <c r="K1698" i="1" s="1"/>
  <c r="H1703" i="1"/>
  <c r="K1703" i="1" s="1"/>
  <c r="D1703" i="1"/>
  <c r="H1807" i="1"/>
  <c r="K1807" i="1" s="1"/>
  <c r="D1807" i="1"/>
  <c r="H1827" i="1"/>
  <c r="D1827" i="1"/>
  <c r="H1202" i="1"/>
  <c r="K1202" i="1" s="1"/>
  <c r="H1210" i="1"/>
  <c r="K1210" i="1" s="1"/>
  <c r="H1306" i="1"/>
  <c r="K1306" i="1" s="1"/>
  <c r="D1306" i="1"/>
  <c r="AJ1314" i="1"/>
  <c r="AJ1327" i="1"/>
  <c r="I1327" i="1"/>
  <c r="S1327" i="1" s="1"/>
  <c r="D1342" i="1"/>
  <c r="H1342" i="1"/>
  <c r="K1342" i="1" s="1"/>
  <c r="X1350" i="1"/>
  <c r="Y1350" i="1" s="1"/>
  <c r="AJ1350" i="1"/>
  <c r="I1350" i="1"/>
  <c r="H1352" i="1"/>
  <c r="K1352" i="1" s="1"/>
  <c r="D1352" i="1"/>
  <c r="X1365" i="1"/>
  <c r="Y1365" i="1" s="1"/>
  <c r="D1368" i="1"/>
  <c r="H1368" i="1"/>
  <c r="K1368" i="1" s="1"/>
  <c r="H1387" i="1"/>
  <c r="K1387" i="1" s="1"/>
  <c r="D1387" i="1"/>
  <c r="AH1398" i="1"/>
  <c r="D1420" i="1"/>
  <c r="H1424" i="1"/>
  <c r="K1424" i="1" s="1"/>
  <c r="D1424" i="1"/>
  <c r="X1444" i="1"/>
  <c r="Y1444" i="1" s="1"/>
  <c r="D1456" i="1"/>
  <c r="X1460" i="1"/>
  <c r="Y1460" i="1" s="1"/>
  <c r="H1471" i="1"/>
  <c r="D1471" i="1"/>
  <c r="H1475" i="1"/>
  <c r="K1475" i="1" s="1"/>
  <c r="D1475" i="1"/>
  <c r="D1492" i="1"/>
  <c r="AJ1496" i="1"/>
  <c r="H1503" i="1"/>
  <c r="D1503" i="1"/>
  <c r="AK1537" i="1"/>
  <c r="I1537" i="1"/>
  <c r="AH1537" i="1" s="1"/>
  <c r="H1591" i="1"/>
  <c r="K1591" i="1" s="1"/>
  <c r="D1591" i="1"/>
  <c r="AJ1643" i="1"/>
  <c r="L1643" i="1"/>
  <c r="M1643" i="1" s="1"/>
  <c r="L1656" i="1"/>
  <c r="M1656" i="1" s="1"/>
  <c r="I1656" i="1"/>
  <c r="AJ1656" i="1"/>
  <c r="AJ1708" i="1"/>
  <c r="L1708" i="1"/>
  <c r="M1708" i="1" s="1"/>
  <c r="L1724" i="1"/>
  <c r="M1724" i="1" s="1"/>
  <c r="AJ1724" i="1"/>
  <c r="D1728" i="1"/>
  <c r="H1728" i="1"/>
  <c r="K1728" i="1" s="1"/>
  <c r="H1393" i="1"/>
  <c r="K1393" i="1" s="1"/>
  <c r="H1400" i="1"/>
  <c r="K1400" i="1" s="1"/>
  <c r="D1401" i="1"/>
  <c r="H1401" i="1"/>
  <c r="K1401" i="1" s="1"/>
  <c r="H1412" i="1"/>
  <c r="K1412" i="1" s="1"/>
  <c r="H1432" i="1"/>
  <c r="K1432" i="1" s="1"/>
  <c r="AJ1436" i="1"/>
  <c r="H1439" i="1"/>
  <c r="K1439" i="1" s="1"/>
  <c r="H1447" i="1"/>
  <c r="K1447" i="1" s="1"/>
  <c r="H1459" i="1"/>
  <c r="D1459" i="1"/>
  <c r="AJ1464" i="1"/>
  <c r="H1468" i="1"/>
  <c r="K1468" i="1" s="1"/>
  <c r="H1472" i="1"/>
  <c r="K1472" i="1" s="1"/>
  <c r="AJ1480" i="1"/>
  <c r="H1511" i="1"/>
  <c r="K1511" i="1" s="1"/>
  <c r="AJ1516" i="1"/>
  <c r="H1520" i="1"/>
  <c r="K1520" i="1" s="1"/>
  <c r="H1523" i="1"/>
  <c r="D1523" i="1"/>
  <c r="H1531" i="1"/>
  <c r="K1531" i="1" s="1"/>
  <c r="D1531" i="1"/>
  <c r="H1532" i="1"/>
  <c r="K1532" i="1" s="1"/>
  <c r="L1552" i="1"/>
  <c r="M1552" i="1" s="1"/>
  <c r="H1559" i="1"/>
  <c r="K1559" i="1" s="1"/>
  <c r="D1559" i="1"/>
  <c r="L1564" i="1"/>
  <c r="M1564" i="1" s="1"/>
  <c r="AK1569" i="1"/>
  <c r="I1569" i="1"/>
  <c r="H1587" i="1"/>
  <c r="D1587" i="1"/>
  <c r="D1592" i="1"/>
  <c r="H1592" i="1"/>
  <c r="H1619" i="1"/>
  <c r="K1619" i="1" s="1"/>
  <c r="D1619" i="1"/>
  <c r="D1639" i="1"/>
  <c r="H1639" i="1"/>
  <c r="K1639" i="1" s="1"/>
  <c r="AJ1666" i="1"/>
  <c r="J1666" i="1"/>
  <c r="L1671" i="1"/>
  <c r="M1671" i="1" s="1"/>
  <c r="AJ1671" i="1"/>
  <c r="H1674" i="1"/>
  <c r="K1674" i="1" s="1"/>
  <c r="D1674" i="1"/>
  <c r="H1767" i="1"/>
  <c r="D1767" i="1"/>
  <c r="H1795" i="1"/>
  <c r="D1795" i="1"/>
  <c r="AK1843" i="1"/>
  <c r="J1843" i="1"/>
  <c r="D1900" i="1"/>
  <c r="H1900" i="1"/>
  <c r="K1900" i="1" s="1"/>
  <c r="H1984" i="1"/>
  <c r="D1984" i="1"/>
  <c r="H1451" i="1"/>
  <c r="K1451" i="1" s="1"/>
  <c r="H1495" i="1"/>
  <c r="K1495" i="1" s="1"/>
  <c r="H1527" i="1"/>
  <c r="K1527" i="1" s="1"/>
  <c r="D1527" i="1"/>
  <c r="H1555" i="1"/>
  <c r="D1555" i="1"/>
  <c r="H1563" i="1"/>
  <c r="K1563" i="1" s="1"/>
  <c r="D1563" i="1"/>
  <c r="L1568" i="1"/>
  <c r="M1568" i="1" s="1"/>
  <c r="L1580" i="1"/>
  <c r="M1580" i="1" s="1"/>
  <c r="D1588" i="1"/>
  <c r="H1588" i="1"/>
  <c r="K1588" i="1" s="1"/>
  <c r="H1602" i="1"/>
  <c r="K1602" i="1" s="1"/>
  <c r="D1602" i="1"/>
  <c r="I1604" i="1"/>
  <c r="AE1604" i="1" s="1"/>
  <c r="AJ1604" i="1"/>
  <c r="L1604" i="1"/>
  <c r="M1604" i="1" s="1"/>
  <c r="L1607" i="1"/>
  <c r="M1607" i="1" s="1"/>
  <c r="AJ1607" i="1"/>
  <c r="H1610" i="1"/>
  <c r="D1610" i="1"/>
  <c r="I1672" i="1"/>
  <c r="L1672" i="1"/>
  <c r="M1672" i="1" s="1"/>
  <c r="AJ1672" i="1"/>
  <c r="J1684" i="1"/>
  <c r="AJ1684" i="1"/>
  <c r="L1684" i="1"/>
  <c r="M1684" i="1" s="1"/>
  <c r="J1692" i="1"/>
  <c r="AJ1692" i="1"/>
  <c r="L1692" i="1"/>
  <c r="M1692" i="1" s="1"/>
  <c r="L1744" i="1"/>
  <c r="M1744" i="1" s="1"/>
  <c r="AJ1744" i="1"/>
  <c r="H1763" i="1"/>
  <c r="D1763" i="1"/>
  <c r="D1832" i="1"/>
  <c r="H1832" i="1"/>
  <c r="K1832" i="1" s="1"/>
  <c r="H1596" i="1"/>
  <c r="K1596" i="1" s="1"/>
  <c r="X1597" i="1"/>
  <c r="Y1597" i="1" s="1"/>
  <c r="H1614" i="1"/>
  <c r="K1614" i="1" s="1"/>
  <c r="D1614" i="1"/>
  <c r="D1623" i="1"/>
  <c r="H1623" i="1"/>
  <c r="K1623" i="1" s="1"/>
  <c r="D1651" i="1"/>
  <c r="D1659" i="1"/>
  <c r="H1659" i="1"/>
  <c r="K1659" i="1" s="1"/>
  <c r="H1727" i="1"/>
  <c r="K1727" i="1" s="1"/>
  <c r="D1727" i="1"/>
  <c r="H1731" i="1"/>
  <c r="D1731" i="1"/>
  <c r="H1739" i="1"/>
  <c r="K1739" i="1" s="1"/>
  <c r="H1747" i="1"/>
  <c r="D1747" i="1"/>
  <c r="D1764" i="1"/>
  <c r="H1764" i="1"/>
  <c r="K1764" i="1" s="1"/>
  <c r="D1768" i="1"/>
  <c r="H1768" i="1"/>
  <c r="K1768" i="1" s="1"/>
  <c r="H1771" i="1"/>
  <c r="K1771" i="1" s="1"/>
  <c r="D1771" i="1"/>
  <c r="L1772" i="1"/>
  <c r="M1772" i="1" s="1"/>
  <c r="H1791" i="1"/>
  <c r="K1791" i="1" s="1"/>
  <c r="D1791" i="1"/>
  <c r="H1799" i="1"/>
  <c r="D1799" i="1"/>
  <c r="L1817" i="1"/>
  <c r="M1817" i="1" s="1"/>
  <c r="I1817" i="1"/>
  <c r="L1821" i="1"/>
  <c r="M1821" i="1" s="1"/>
  <c r="I1821" i="1"/>
  <c r="AJ1913" i="1"/>
  <c r="L1913" i="1"/>
  <c r="M1913" i="1" s="1"/>
  <c r="L1926" i="1"/>
  <c r="M1926" i="1" s="1"/>
  <c r="AJ1926" i="1"/>
  <c r="D1968" i="1"/>
  <c r="H1968" i="1"/>
  <c r="K1968" i="1" s="1"/>
  <c r="H1600" i="1"/>
  <c r="K1600" i="1" s="1"/>
  <c r="D1606" i="1"/>
  <c r="D1607" i="1"/>
  <c r="D1627" i="1"/>
  <c r="H1627" i="1"/>
  <c r="K1627" i="1" s="1"/>
  <c r="D1634" i="1"/>
  <c r="D1635" i="1"/>
  <c r="D1642" i="1"/>
  <c r="D1643" i="1"/>
  <c r="D1647" i="1"/>
  <c r="H1647" i="1"/>
  <c r="K1647" i="1" s="1"/>
  <c r="H1651" i="1"/>
  <c r="K1651" i="1" s="1"/>
  <c r="D1654" i="1"/>
  <c r="D1655" i="1"/>
  <c r="H1662" i="1"/>
  <c r="K1662" i="1" s="1"/>
  <c r="H1663" i="1"/>
  <c r="K1663" i="1" s="1"/>
  <c r="D1666" i="1"/>
  <c r="H1670" i="1"/>
  <c r="K1670" i="1" s="1"/>
  <c r="D1682" i="1"/>
  <c r="H1687" i="1"/>
  <c r="K1687" i="1" s="1"/>
  <c r="D1687" i="1"/>
  <c r="H1688" i="1"/>
  <c r="K1688" i="1" s="1"/>
  <c r="H1700" i="1"/>
  <c r="K1700" i="1" s="1"/>
  <c r="D1701" i="1"/>
  <c r="D1704" i="1"/>
  <c r="H1723" i="1"/>
  <c r="K1723" i="1" s="1"/>
  <c r="D1724" i="1"/>
  <c r="I1729" i="1"/>
  <c r="H1732" i="1"/>
  <c r="K1732" i="1" s="1"/>
  <c r="D1739" i="1"/>
  <c r="H1748" i="1"/>
  <c r="H1751" i="1"/>
  <c r="D1752" i="1"/>
  <c r="AJ1760" i="1"/>
  <c r="AJ1772" i="1"/>
  <c r="H1776" i="1"/>
  <c r="K1776" i="1" s="1"/>
  <c r="D1776" i="1"/>
  <c r="H1792" i="1"/>
  <c r="K1792" i="1" s="1"/>
  <c r="D1792" i="1"/>
  <c r="H1800" i="1"/>
  <c r="K1800" i="1" s="1"/>
  <c r="D1800" i="1"/>
  <c r="AJ1817" i="1"/>
  <c r="AJ1821" i="1"/>
  <c r="AJ1829" i="1"/>
  <c r="L1829" i="1"/>
  <c r="M1829" i="1" s="1"/>
  <c r="D1836" i="1"/>
  <c r="H1836" i="1"/>
  <c r="K1836" i="1" s="1"/>
  <c r="AJ1839" i="1"/>
  <c r="J1839" i="1"/>
  <c r="H1848" i="1"/>
  <c r="K1848" i="1" s="1"/>
  <c r="D1848" i="1"/>
  <c r="D1896" i="1"/>
  <c r="H1896" i="1"/>
  <c r="K1896" i="1" s="1"/>
  <c r="H1903" i="1"/>
  <c r="K1903" i="1" s="1"/>
  <c r="D1903" i="1"/>
  <c r="AJ1972" i="1"/>
  <c r="L1972" i="1"/>
  <c r="M1972" i="1" s="1"/>
  <c r="AJ1626" i="1"/>
  <c r="J1626" i="1"/>
  <c r="AJ1630" i="1"/>
  <c r="J1634" i="1"/>
  <c r="J1642" i="1"/>
  <c r="AJ1646" i="1"/>
  <c r="J1646" i="1"/>
  <c r="J1654" i="1"/>
  <c r="D1675" i="1"/>
  <c r="D1756" i="1"/>
  <c r="H1756" i="1"/>
  <c r="K1756" i="1" s="1"/>
  <c r="H1796" i="1"/>
  <c r="K1796" i="1" s="1"/>
  <c r="D1796" i="1"/>
  <c r="AJ1820" i="1"/>
  <c r="L1820" i="1"/>
  <c r="M1820" i="1" s="1"/>
  <c r="D1828" i="1"/>
  <c r="H1828" i="1"/>
  <c r="K1828" i="1" s="1"/>
  <c r="H1846" i="1"/>
  <c r="D1846" i="1"/>
  <c r="D1849" i="1"/>
  <c r="H1849" i="1"/>
  <c r="I1889" i="1"/>
  <c r="L1889" i="1"/>
  <c r="M1889" i="1" s="1"/>
  <c r="D1909" i="1"/>
  <c r="H1909" i="1"/>
  <c r="K1909" i="1" s="1"/>
  <c r="H1929" i="1"/>
  <c r="K1929" i="1" s="1"/>
  <c r="D1929" i="1"/>
  <c r="H1942" i="1"/>
  <c r="K1942" i="1" s="1"/>
  <c r="D1942" i="1"/>
  <c r="H1804" i="1"/>
  <c r="K1804" i="1" s="1"/>
  <c r="H1812" i="1"/>
  <c r="K1812" i="1" s="1"/>
  <c r="H1824" i="1"/>
  <c r="K1824" i="1" s="1"/>
  <c r="AJ1825" i="1"/>
  <c r="H1831" i="1"/>
  <c r="K1831" i="1" s="1"/>
  <c r="H1835" i="1"/>
  <c r="K1835" i="1" s="1"/>
  <c r="H1840" i="1"/>
  <c r="K1840" i="1" s="1"/>
  <c r="H1855" i="1"/>
  <c r="K1855" i="1" s="1"/>
  <c r="D1855" i="1"/>
  <c r="D1888" i="1"/>
  <c r="H1888" i="1"/>
  <c r="K1888" i="1" s="1"/>
  <c r="AJ1892" i="1"/>
  <c r="D1905" i="1"/>
  <c r="H1905" i="1"/>
  <c r="K1905" i="1" s="1"/>
  <c r="D1917" i="1"/>
  <c r="D1925" i="1"/>
  <c r="H1933" i="1"/>
  <c r="D1933" i="1"/>
  <c r="D1938" i="1"/>
  <c r="H1938" i="1"/>
  <c r="D1946" i="1"/>
  <c r="D1950" i="1"/>
  <c r="H1975" i="1"/>
  <c r="D1975" i="1"/>
  <c r="D1995" i="1"/>
  <c r="AK1998" i="1"/>
  <c r="J1998" i="1"/>
  <c r="AJ1813" i="1"/>
  <c r="AJ1860" i="1"/>
  <c r="H1871" i="1"/>
  <c r="K1871" i="1" s="1"/>
  <c r="D1871" i="1"/>
  <c r="L1872" i="1"/>
  <c r="M1872" i="1" s="1"/>
  <c r="H1895" i="1"/>
  <c r="D1895" i="1"/>
  <c r="H1899" i="1"/>
  <c r="D1899" i="1"/>
  <c r="H1904" i="1"/>
  <c r="K1904" i="1" s="1"/>
  <c r="D1904" i="1"/>
  <c r="AJ1914" i="1"/>
  <c r="L1914" i="1"/>
  <c r="M1914" i="1" s="1"/>
  <c r="D1916" i="1"/>
  <c r="H1916" i="1"/>
  <c r="K1916" i="1" s="1"/>
  <c r="AJ1917" i="1"/>
  <c r="D1921" i="1"/>
  <c r="H1924" i="1"/>
  <c r="K1924" i="1" s="1"/>
  <c r="D1924" i="1"/>
  <c r="D1930" i="1"/>
  <c r="H1930" i="1"/>
  <c r="K1930" i="1" s="1"/>
  <c r="L1946" i="1"/>
  <c r="M1946" i="1" s="1"/>
  <c r="L1950" i="1"/>
  <c r="M1950" i="1" s="1"/>
  <c r="AJ1953" i="1"/>
  <c r="J1953" i="1"/>
  <c r="D1985" i="1"/>
  <c r="H1985" i="1"/>
  <c r="K1985" i="1" s="1"/>
  <c r="D1991" i="1"/>
  <c r="H1991" i="1"/>
  <c r="K1991" i="1" s="1"/>
  <c r="D1994" i="1"/>
  <c r="H1994" i="1"/>
  <c r="K1994" i="1" s="1"/>
  <c r="L1788" i="1"/>
  <c r="M1788" i="1" s="1"/>
  <c r="D1803" i="1"/>
  <c r="D1811" i="1"/>
  <c r="H1856" i="1"/>
  <c r="K1856" i="1" s="1"/>
  <c r="D1856" i="1"/>
  <c r="L1860" i="1"/>
  <c r="M1860" i="1" s="1"/>
  <c r="AJ1872" i="1"/>
  <c r="H1875" i="1"/>
  <c r="K1875" i="1" s="1"/>
  <c r="D1875" i="1"/>
  <c r="AJ1876" i="1"/>
  <c r="D1913" i="1"/>
  <c r="L1917" i="1"/>
  <c r="M1917" i="1" s="1"/>
  <c r="H1920" i="1"/>
  <c r="K1920" i="1" s="1"/>
  <c r="D1920" i="1"/>
  <c r="H1921" i="1"/>
  <c r="K1921" i="1" s="1"/>
  <c r="D1926" i="1"/>
  <c r="H1934" i="1"/>
  <c r="K1934" i="1" s="1"/>
  <c r="D1934" i="1"/>
  <c r="H1937" i="1"/>
  <c r="D1937" i="1"/>
  <c r="AJ1946" i="1"/>
  <c r="H1949" i="1"/>
  <c r="D1949" i="1"/>
  <c r="AJ1950" i="1"/>
  <c r="D1976" i="1"/>
  <c r="H1976" i="1"/>
  <c r="K1976" i="1" s="1"/>
  <c r="D1989" i="1"/>
  <c r="H1954" i="1"/>
  <c r="K1954" i="1" s="1"/>
  <c r="H1969" i="1"/>
  <c r="K1969" i="1" s="1"/>
  <c r="H1999" i="1"/>
  <c r="K1999" i="1" s="1"/>
  <c r="J490" i="1"/>
  <c r="I490" i="1"/>
  <c r="P490" i="1" s="1"/>
  <c r="AK490" i="1"/>
  <c r="AJ490" i="1"/>
  <c r="L490" i="1"/>
  <c r="M490" i="1" s="1"/>
  <c r="X490" i="1"/>
  <c r="Y490" i="1" s="1"/>
  <c r="J932" i="1"/>
  <c r="I932" i="1"/>
  <c r="P932" i="1" s="1"/>
  <c r="AJ932" i="1"/>
  <c r="L932" i="1"/>
  <c r="M932" i="1" s="1"/>
  <c r="AK932" i="1"/>
  <c r="X932" i="1"/>
  <c r="Y932" i="1" s="1"/>
  <c r="AJ278" i="1"/>
  <c r="I278" i="1"/>
  <c r="AK278" i="1"/>
  <c r="H279" i="1"/>
  <c r="K279" i="1" s="1"/>
  <c r="D279" i="1"/>
  <c r="D282" i="1"/>
  <c r="H282" i="1"/>
  <c r="K282" i="1" s="1"/>
  <c r="J294" i="1"/>
  <c r="AJ294" i="1"/>
  <c r="AK294" i="1"/>
  <c r="I294" i="1"/>
  <c r="H295" i="1"/>
  <c r="K295" i="1" s="1"/>
  <c r="D295" i="1"/>
  <c r="AK297" i="1"/>
  <c r="I297" i="1"/>
  <c r="J297" i="1"/>
  <c r="AJ297" i="1"/>
  <c r="L297" i="1"/>
  <c r="M297" i="1" s="1"/>
  <c r="D298" i="1"/>
  <c r="H298" i="1"/>
  <c r="K298" i="1" s="1"/>
  <c r="J310" i="1"/>
  <c r="AJ310" i="1"/>
  <c r="AK310" i="1"/>
  <c r="I310" i="1"/>
  <c r="H311" i="1"/>
  <c r="K311" i="1" s="1"/>
  <c r="D311" i="1"/>
  <c r="AK313" i="1"/>
  <c r="I313" i="1"/>
  <c r="J313" i="1"/>
  <c r="AJ313" i="1"/>
  <c r="D314" i="1"/>
  <c r="H314" i="1"/>
  <c r="K314" i="1" s="1"/>
  <c r="AJ320" i="1"/>
  <c r="X320" i="1"/>
  <c r="Y320" i="1" s="1"/>
  <c r="L320" i="1"/>
  <c r="M320" i="1" s="1"/>
  <c r="I320" i="1"/>
  <c r="P320" i="1" s="1"/>
  <c r="J320" i="1"/>
  <c r="J326" i="1"/>
  <c r="AJ326" i="1"/>
  <c r="L326" i="1"/>
  <c r="M326" i="1" s="1"/>
  <c r="AK326" i="1"/>
  <c r="I326" i="1"/>
  <c r="P326" i="1" s="1"/>
  <c r="H327" i="1"/>
  <c r="K327" i="1" s="1"/>
  <c r="D327" i="1"/>
  <c r="AK329" i="1"/>
  <c r="I329" i="1"/>
  <c r="P329" i="1" s="1"/>
  <c r="J329" i="1"/>
  <c r="AJ329" i="1"/>
  <c r="L329" i="1"/>
  <c r="M329" i="1" s="1"/>
  <c r="D330" i="1"/>
  <c r="H330" i="1"/>
  <c r="K330" i="1" s="1"/>
  <c r="AJ336" i="1"/>
  <c r="I336" i="1"/>
  <c r="P336" i="1" s="1"/>
  <c r="J342" i="1"/>
  <c r="AJ342" i="1"/>
  <c r="L342" i="1"/>
  <c r="M342" i="1" s="1"/>
  <c r="AK342" i="1"/>
  <c r="I342" i="1"/>
  <c r="P342" i="1" s="1"/>
  <c r="H343" i="1"/>
  <c r="K343" i="1" s="1"/>
  <c r="D343" i="1"/>
  <c r="AK345" i="1"/>
  <c r="I345" i="1"/>
  <c r="P345" i="1" s="1"/>
  <c r="J345" i="1"/>
  <c r="AJ345" i="1"/>
  <c r="L345" i="1"/>
  <c r="M345" i="1" s="1"/>
  <c r="J346" i="1"/>
  <c r="I346" i="1"/>
  <c r="P346" i="1" s="1"/>
  <c r="AK346" i="1"/>
  <c r="AJ346" i="1"/>
  <c r="L346" i="1"/>
  <c r="M346" i="1" s="1"/>
  <c r="X346" i="1"/>
  <c r="Y346" i="1" s="1"/>
  <c r="J410" i="1"/>
  <c r="I410" i="1"/>
  <c r="P410" i="1" s="1"/>
  <c r="X410" i="1"/>
  <c r="Y410" i="1" s="1"/>
  <c r="AK410" i="1"/>
  <c r="AJ410" i="1"/>
  <c r="L410" i="1"/>
  <c r="M410" i="1" s="1"/>
  <c r="J474" i="1"/>
  <c r="I474" i="1"/>
  <c r="P474" i="1" s="1"/>
  <c r="AK474" i="1"/>
  <c r="AJ474" i="1"/>
  <c r="L474" i="1"/>
  <c r="M474" i="1" s="1"/>
  <c r="X474" i="1"/>
  <c r="Y474" i="1" s="1"/>
  <c r="J538" i="1"/>
  <c r="I538" i="1"/>
  <c r="P538" i="1" s="1"/>
  <c r="AK538" i="1"/>
  <c r="AJ538" i="1"/>
  <c r="L538" i="1"/>
  <c r="M538" i="1" s="1"/>
  <c r="X538" i="1"/>
  <c r="Y538" i="1" s="1"/>
  <c r="J868" i="1"/>
  <c r="I868" i="1"/>
  <c r="P868" i="1" s="1"/>
  <c r="AJ868" i="1"/>
  <c r="L868" i="1"/>
  <c r="M868" i="1" s="1"/>
  <c r="AK868" i="1"/>
  <c r="X868" i="1"/>
  <c r="Y868" i="1" s="1"/>
  <c r="J458" i="1"/>
  <c r="I458" i="1"/>
  <c r="P458" i="1" s="1"/>
  <c r="AK458" i="1"/>
  <c r="AJ458" i="1"/>
  <c r="L458" i="1"/>
  <c r="M458" i="1" s="1"/>
  <c r="X458" i="1"/>
  <c r="Y458" i="1" s="1"/>
  <c r="J804" i="1"/>
  <c r="I804" i="1"/>
  <c r="P804" i="1" s="1"/>
  <c r="AJ804" i="1"/>
  <c r="L804" i="1"/>
  <c r="M804" i="1" s="1"/>
  <c r="AK804" i="1"/>
  <c r="X804" i="1"/>
  <c r="Y804" i="1" s="1"/>
  <c r="AH928" i="1"/>
  <c r="AD928" i="1"/>
  <c r="Z928" i="1"/>
  <c r="V928" i="1"/>
  <c r="N928" i="1"/>
  <c r="AG928" i="1" s="1"/>
  <c r="AE928" i="1"/>
  <c r="W928" i="1"/>
  <c r="S928" i="1"/>
  <c r="O928" i="1"/>
  <c r="AF928" i="1" s="1"/>
  <c r="T928" i="1"/>
  <c r="U928" i="1"/>
  <c r="Z338" i="1"/>
  <c r="AE338" i="1"/>
  <c r="S338" i="1"/>
  <c r="T338" i="1"/>
  <c r="I378" i="1"/>
  <c r="P378" i="1" s="1"/>
  <c r="AK378" i="1"/>
  <c r="AJ378" i="1"/>
  <c r="X378" i="1"/>
  <c r="Y378" i="1" s="1"/>
  <c r="J442" i="1"/>
  <c r="I442" i="1"/>
  <c r="P442" i="1" s="1"/>
  <c r="AK442" i="1"/>
  <c r="AJ442" i="1"/>
  <c r="L442" i="1"/>
  <c r="M442" i="1" s="1"/>
  <c r="X442" i="1"/>
  <c r="Y442" i="1" s="1"/>
  <c r="J570" i="1"/>
  <c r="I570" i="1"/>
  <c r="P570" i="1" s="1"/>
  <c r="X570" i="1"/>
  <c r="Y570" i="1" s="1"/>
  <c r="AK570" i="1"/>
  <c r="AJ570" i="1"/>
  <c r="L570" i="1"/>
  <c r="M570" i="1" s="1"/>
  <c r="AK285" i="1"/>
  <c r="I285" i="1"/>
  <c r="J285" i="1"/>
  <c r="X285" i="1"/>
  <c r="Y285" i="1" s="1"/>
  <c r="H299" i="1"/>
  <c r="K299" i="1" s="1"/>
  <c r="X301" i="1"/>
  <c r="Y301" i="1" s="1"/>
  <c r="AJ308" i="1"/>
  <c r="X308" i="1"/>
  <c r="Y308" i="1" s="1"/>
  <c r="AK308" i="1"/>
  <c r="I308" i="1"/>
  <c r="AK317" i="1"/>
  <c r="I317" i="1"/>
  <c r="J317" i="1"/>
  <c r="X317" i="1"/>
  <c r="Y317" i="1" s="1"/>
  <c r="AJ324" i="1"/>
  <c r="X324" i="1"/>
  <c r="Y324" i="1" s="1"/>
  <c r="L324" i="1"/>
  <c r="M324" i="1" s="1"/>
  <c r="AK324" i="1"/>
  <c r="I324" i="1"/>
  <c r="P324" i="1" s="1"/>
  <c r="H331" i="1"/>
  <c r="K331" i="1" s="1"/>
  <c r="X333" i="1"/>
  <c r="Y333" i="1" s="1"/>
  <c r="AJ340" i="1"/>
  <c r="X340" i="1"/>
  <c r="Y340" i="1" s="1"/>
  <c r="L340" i="1"/>
  <c r="M340" i="1" s="1"/>
  <c r="AK340" i="1"/>
  <c r="I340" i="1"/>
  <c r="P340" i="1" s="1"/>
  <c r="AK349" i="1"/>
  <c r="I349" i="1"/>
  <c r="P349" i="1" s="1"/>
  <c r="J349" i="1"/>
  <c r="X349" i="1"/>
  <c r="Y349" i="1" s="1"/>
  <c r="AJ356" i="1"/>
  <c r="X356" i="1"/>
  <c r="Y356" i="1" s="1"/>
  <c r="L356" i="1"/>
  <c r="M356" i="1" s="1"/>
  <c r="AK356" i="1"/>
  <c r="I356" i="1"/>
  <c r="P356" i="1" s="1"/>
  <c r="H363" i="1"/>
  <c r="K363" i="1" s="1"/>
  <c r="AK365" i="1"/>
  <c r="I365" i="1"/>
  <c r="P365" i="1" s="1"/>
  <c r="J365" i="1"/>
  <c r="X365" i="1"/>
  <c r="Y365" i="1" s="1"/>
  <c r="AJ372" i="1"/>
  <c r="X372" i="1"/>
  <c r="Y372" i="1" s="1"/>
  <c r="L372" i="1"/>
  <c r="M372" i="1" s="1"/>
  <c r="AK372" i="1"/>
  <c r="I372" i="1"/>
  <c r="P372" i="1" s="1"/>
  <c r="I374" i="1"/>
  <c r="P374" i="1" s="1"/>
  <c r="AK381" i="1"/>
  <c r="I381" i="1"/>
  <c r="P381" i="1" s="1"/>
  <c r="J381" i="1"/>
  <c r="D382" i="1"/>
  <c r="H395" i="1"/>
  <c r="K395" i="1" s="1"/>
  <c r="I406" i="1"/>
  <c r="P406" i="1" s="1"/>
  <c r="H411" i="1"/>
  <c r="K411" i="1" s="1"/>
  <c r="X413" i="1"/>
  <c r="Y413" i="1" s="1"/>
  <c r="AJ420" i="1"/>
  <c r="X420" i="1"/>
  <c r="Y420" i="1" s="1"/>
  <c r="L420" i="1"/>
  <c r="M420" i="1" s="1"/>
  <c r="AK420" i="1"/>
  <c r="I420" i="1"/>
  <c r="P420" i="1" s="1"/>
  <c r="I422" i="1"/>
  <c r="P422" i="1" s="1"/>
  <c r="H427" i="1"/>
  <c r="K427" i="1" s="1"/>
  <c r="AK429" i="1"/>
  <c r="I429" i="1"/>
  <c r="P429" i="1" s="1"/>
  <c r="J429" i="1"/>
  <c r="X429" i="1"/>
  <c r="Y429" i="1" s="1"/>
  <c r="AJ452" i="1"/>
  <c r="L452" i="1"/>
  <c r="M452" i="1" s="1"/>
  <c r="I452" i="1"/>
  <c r="P452" i="1" s="1"/>
  <c r="X461" i="1"/>
  <c r="Y461" i="1" s="1"/>
  <c r="AJ468" i="1"/>
  <c r="X468" i="1"/>
  <c r="Y468" i="1" s="1"/>
  <c r="L468" i="1"/>
  <c r="M468" i="1" s="1"/>
  <c r="AK468" i="1"/>
  <c r="I468" i="1"/>
  <c r="P468" i="1" s="1"/>
  <c r="X477" i="1"/>
  <c r="Y477" i="1" s="1"/>
  <c r="D478" i="1"/>
  <c r="AJ484" i="1"/>
  <c r="X484" i="1"/>
  <c r="Y484" i="1" s="1"/>
  <c r="L484" i="1"/>
  <c r="M484" i="1" s="1"/>
  <c r="AK484" i="1"/>
  <c r="I484" i="1"/>
  <c r="P484" i="1" s="1"/>
  <c r="I486" i="1"/>
  <c r="P486" i="1" s="1"/>
  <c r="H491" i="1"/>
  <c r="K491" i="1" s="1"/>
  <c r="AK493" i="1"/>
  <c r="I493" i="1"/>
  <c r="P493" i="1" s="1"/>
  <c r="J493" i="1"/>
  <c r="D494" i="1"/>
  <c r="I502" i="1"/>
  <c r="P502" i="1" s="1"/>
  <c r="AK509" i="1"/>
  <c r="I509" i="1"/>
  <c r="P509" i="1" s="1"/>
  <c r="J509" i="1"/>
  <c r="X509" i="1"/>
  <c r="Y509" i="1" s="1"/>
  <c r="I518" i="1"/>
  <c r="P518" i="1" s="1"/>
  <c r="X525" i="1"/>
  <c r="Y525" i="1" s="1"/>
  <c r="H539" i="1"/>
  <c r="K539" i="1" s="1"/>
  <c r="AK541" i="1"/>
  <c r="I541" i="1"/>
  <c r="P541" i="1" s="1"/>
  <c r="J541" i="1"/>
  <c r="X541" i="1"/>
  <c r="Y541" i="1" s="1"/>
  <c r="I550" i="1"/>
  <c r="P550" i="1" s="1"/>
  <c r="H555" i="1"/>
  <c r="K555" i="1" s="1"/>
  <c r="D558" i="1"/>
  <c r="AJ564" i="1"/>
  <c r="X564" i="1"/>
  <c r="Y564" i="1" s="1"/>
  <c r="L564" i="1"/>
  <c r="M564" i="1" s="1"/>
  <c r="AK564" i="1"/>
  <c r="I564" i="1"/>
  <c r="P564" i="1" s="1"/>
  <c r="I566" i="1"/>
  <c r="P566" i="1" s="1"/>
  <c r="H571" i="1"/>
  <c r="K571" i="1" s="1"/>
  <c r="X573" i="1"/>
  <c r="Y573" i="1" s="1"/>
  <c r="AK587" i="1"/>
  <c r="I587" i="1"/>
  <c r="P587" i="1" s="1"/>
  <c r="L587" i="1"/>
  <c r="M587" i="1" s="1"/>
  <c r="J595" i="1"/>
  <c r="J627" i="1"/>
  <c r="I629" i="1"/>
  <c r="P629" i="1" s="1"/>
  <c r="AK651" i="1"/>
  <c r="I651" i="1"/>
  <c r="P651" i="1" s="1"/>
  <c r="L651" i="1"/>
  <c r="M651" i="1" s="1"/>
  <c r="H654" i="1"/>
  <c r="K654" i="1" s="1"/>
  <c r="I661" i="1"/>
  <c r="P661" i="1" s="1"/>
  <c r="H673" i="1"/>
  <c r="K673" i="1" s="1"/>
  <c r="AJ714" i="1"/>
  <c r="X714" i="1"/>
  <c r="Y714" i="1" s="1"/>
  <c r="L714" i="1"/>
  <c r="M714" i="1" s="1"/>
  <c r="AK714" i="1"/>
  <c r="I714" i="1"/>
  <c r="P714" i="1" s="1"/>
  <c r="J714" i="1"/>
  <c r="AJ718" i="1"/>
  <c r="X718" i="1"/>
  <c r="Y718" i="1" s="1"/>
  <c r="L718" i="1"/>
  <c r="M718" i="1" s="1"/>
  <c r="AK718" i="1"/>
  <c r="I718" i="1"/>
  <c r="P718" i="1" s="1"/>
  <c r="H721" i="1"/>
  <c r="K721" i="1" s="1"/>
  <c r="AK723" i="1"/>
  <c r="I723" i="1"/>
  <c r="P723" i="1" s="1"/>
  <c r="J723" i="1"/>
  <c r="AJ723" i="1"/>
  <c r="L723" i="1"/>
  <c r="M723" i="1" s="1"/>
  <c r="X723" i="1"/>
  <c r="Y723" i="1" s="1"/>
  <c r="D728" i="1"/>
  <c r="H728" i="1"/>
  <c r="K728" i="1" s="1"/>
  <c r="H741" i="1"/>
  <c r="K741" i="1" s="1"/>
  <c r="D741" i="1"/>
  <c r="U748" i="1"/>
  <c r="J784" i="1"/>
  <c r="AJ784" i="1"/>
  <c r="L784" i="1"/>
  <c r="M784" i="1" s="1"/>
  <c r="AK784" i="1"/>
  <c r="H785" i="1"/>
  <c r="K785" i="1" s="1"/>
  <c r="D792" i="1"/>
  <c r="H792" i="1"/>
  <c r="K792" i="1" s="1"/>
  <c r="AK846" i="1"/>
  <c r="J848" i="1"/>
  <c r="AJ848" i="1"/>
  <c r="L848" i="1"/>
  <c r="M848" i="1" s="1"/>
  <c r="AK848" i="1"/>
  <c r="X848" i="1"/>
  <c r="Y848" i="1" s="1"/>
  <c r="AK851" i="1"/>
  <c r="I851" i="1"/>
  <c r="P851" i="1" s="1"/>
  <c r="J851" i="1"/>
  <c r="AJ851" i="1"/>
  <c r="L851" i="1"/>
  <c r="M851" i="1" s="1"/>
  <c r="X851" i="1"/>
  <c r="Y851" i="1" s="1"/>
  <c r="AJ910" i="1"/>
  <c r="X910" i="1"/>
  <c r="Y910" i="1" s="1"/>
  <c r="L910" i="1"/>
  <c r="M910" i="1" s="1"/>
  <c r="AK910" i="1"/>
  <c r="I910" i="1"/>
  <c r="P910" i="1" s="1"/>
  <c r="H913" i="1"/>
  <c r="K913" i="1" s="1"/>
  <c r="D916" i="1"/>
  <c r="D920" i="1"/>
  <c r="H920" i="1"/>
  <c r="K920" i="1" s="1"/>
  <c r="AJ970" i="1"/>
  <c r="X970" i="1"/>
  <c r="Y970" i="1" s="1"/>
  <c r="L970" i="1"/>
  <c r="M970" i="1" s="1"/>
  <c r="AK970" i="1"/>
  <c r="I970" i="1"/>
  <c r="P970" i="1" s="1"/>
  <c r="J970" i="1"/>
  <c r="AK979" i="1"/>
  <c r="I979" i="1"/>
  <c r="P979" i="1" s="1"/>
  <c r="J979" i="1"/>
  <c r="AJ979" i="1"/>
  <c r="L979" i="1"/>
  <c r="M979" i="1" s="1"/>
  <c r="X979" i="1"/>
  <c r="Y979" i="1" s="1"/>
  <c r="AK983" i="1"/>
  <c r="I983" i="1"/>
  <c r="P983" i="1" s="1"/>
  <c r="J983" i="1"/>
  <c r="AJ983" i="1"/>
  <c r="L983" i="1"/>
  <c r="M983" i="1" s="1"/>
  <c r="X983" i="1"/>
  <c r="Y983" i="1" s="1"/>
  <c r="AH1004" i="1"/>
  <c r="AD1004" i="1"/>
  <c r="Z1004" i="1"/>
  <c r="V1004" i="1"/>
  <c r="N1004" i="1"/>
  <c r="AG1004" i="1" s="1"/>
  <c r="W1004" i="1"/>
  <c r="S1004" i="1"/>
  <c r="O1004" i="1"/>
  <c r="AF1004" i="1" s="1"/>
  <c r="U1004" i="1"/>
  <c r="AJ1034" i="1"/>
  <c r="X1034" i="1"/>
  <c r="Y1034" i="1" s="1"/>
  <c r="L1034" i="1"/>
  <c r="M1034" i="1" s="1"/>
  <c r="AK1034" i="1"/>
  <c r="I1034" i="1"/>
  <c r="J1034" i="1"/>
  <c r="AJ1038" i="1"/>
  <c r="X1038" i="1"/>
  <c r="Y1038" i="1" s="1"/>
  <c r="L1038" i="1"/>
  <c r="M1038" i="1" s="1"/>
  <c r="AK1038" i="1"/>
  <c r="I1038" i="1"/>
  <c r="H1041" i="1"/>
  <c r="K1041" i="1" s="1"/>
  <c r="D1044" i="1"/>
  <c r="D1048" i="1"/>
  <c r="H1048" i="1"/>
  <c r="K1048" i="1" s="1"/>
  <c r="AK1062" i="1"/>
  <c r="I1062" i="1"/>
  <c r="AJ1062" i="1"/>
  <c r="L1062" i="1"/>
  <c r="M1062" i="1" s="1"/>
  <c r="AJ1065" i="1"/>
  <c r="X1065" i="1"/>
  <c r="Y1065" i="1" s="1"/>
  <c r="L1065" i="1"/>
  <c r="M1065" i="1" s="1"/>
  <c r="AK1065" i="1"/>
  <c r="I1065" i="1"/>
  <c r="J1065" i="1"/>
  <c r="AD1107" i="1"/>
  <c r="Z1107" i="1"/>
  <c r="V1107" i="1"/>
  <c r="W1107" i="1"/>
  <c r="S1107" i="1"/>
  <c r="O1107" i="1"/>
  <c r="AF1107" i="1" s="1"/>
  <c r="U1107" i="1"/>
  <c r="H1140" i="1"/>
  <c r="K1140" i="1" s="1"/>
  <c r="D1140" i="1"/>
  <c r="D1143" i="1"/>
  <c r="H1143" i="1"/>
  <c r="K1143" i="1" s="1"/>
  <c r="D1147" i="1"/>
  <c r="H1147" i="1"/>
  <c r="K1147" i="1" s="1"/>
  <c r="AK1150" i="1"/>
  <c r="I1150" i="1"/>
  <c r="J1150" i="1"/>
  <c r="AJ1150" i="1"/>
  <c r="L1150" i="1"/>
  <c r="M1150" i="1" s="1"/>
  <c r="AK1154" i="1"/>
  <c r="I1154" i="1"/>
  <c r="J1154" i="1"/>
  <c r="AJ1154" i="1"/>
  <c r="L1154" i="1"/>
  <c r="M1154" i="1" s="1"/>
  <c r="AJ1177" i="1"/>
  <c r="X1177" i="1"/>
  <c r="Y1177" i="1" s="1"/>
  <c r="L1177" i="1"/>
  <c r="M1177" i="1" s="1"/>
  <c r="AK1177" i="1"/>
  <c r="I1177" i="1"/>
  <c r="J1177" i="1"/>
  <c r="J1183" i="1"/>
  <c r="AJ1183" i="1"/>
  <c r="L1183" i="1"/>
  <c r="M1183" i="1" s="1"/>
  <c r="AK1183" i="1"/>
  <c r="I1183" i="1"/>
  <c r="X274" i="1"/>
  <c r="Y274" i="1" s="1"/>
  <c r="H275" i="1"/>
  <c r="K275" i="1" s="1"/>
  <c r="AK277" i="1"/>
  <c r="J277" i="1"/>
  <c r="X277" i="1"/>
  <c r="Y277" i="1" s="1"/>
  <c r="D278" i="1"/>
  <c r="L285" i="1"/>
  <c r="M285" i="1" s="1"/>
  <c r="AJ285" i="1"/>
  <c r="J290" i="1"/>
  <c r="X290" i="1"/>
  <c r="Y290" i="1" s="1"/>
  <c r="H291" i="1"/>
  <c r="K291" i="1" s="1"/>
  <c r="D294" i="1"/>
  <c r="AJ300" i="1"/>
  <c r="X300" i="1"/>
  <c r="Y300" i="1" s="1"/>
  <c r="L300" i="1"/>
  <c r="M300" i="1" s="1"/>
  <c r="AK300" i="1"/>
  <c r="I300" i="1"/>
  <c r="J306" i="1"/>
  <c r="X306" i="1"/>
  <c r="Y306" i="1" s="1"/>
  <c r="H307" i="1"/>
  <c r="K307" i="1" s="1"/>
  <c r="D310" i="1"/>
  <c r="AJ316" i="1"/>
  <c r="I316" i="1"/>
  <c r="L317" i="1"/>
  <c r="M317" i="1" s="1"/>
  <c r="AJ317" i="1"/>
  <c r="J322" i="1"/>
  <c r="X322" i="1"/>
  <c r="Y322" i="1" s="1"/>
  <c r="H323" i="1"/>
  <c r="K323" i="1" s="1"/>
  <c r="J325" i="1"/>
  <c r="D326" i="1"/>
  <c r="AJ332" i="1"/>
  <c r="X332" i="1"/>
  <c r="Y332" i="1" s="1"/>
  <c r="L332" i="1"/>
  <c r="M332" i="1" s="1"/>
  <c r="AK332" i="1"/>
  <c r="I332" i="1"/>
  <c r="P332" i="1" s="1"/>
  <c r="L333" i="1"/>
  <c r="M333" i="1" s="1"/>
  <c r="J338" i="1"/>
  <c r="X338" i="1"/>
  <c r="Y338" i="1" s="1"/>
  <c r="H339" i="1"/>
  <c r="K339" i="1" s="1"/>
  <c r="AK341" i="1"/>
  <c r="I341" i="1"/>
  <c r="P341" i="1" s="1"/>
  <c r="J341" i="1"/>
  <c r="X341" i="1"/>
  <c r="Y341" i="1" s="1"/>
  <c r="D342" i="1"/>
  <c r="AJ348" i="1"/>
  <c r="X348" i="1"/>
  <c r="Y348" i="1" s="1"/>
  <c r="L348" i="1"/>
  <c r="M348" i="1" s="1"/>
  <c r="AK348" i="1"/>
  <c r="I348" i="1"/>
  <c r="P348" i="1" s="1"/>
  <c r="L349" i="1"/>
  <c r="M349" i="1" s="1"/>
  <c r="AJ349" i="1"/>
  <c r="J354" i="1"/>
  <c r="X354" i="1"/>
  <c r="Y354" i="1" s="1"/>
  <c r="H355" i="1"/>
  <c r="K355" i="1" s="1"/>
  <c r="AK357" i="1"/>
  <c r="I357" i="1"/>
  <c r="P357" i="1" s="1"/>
  <c r="J357" i="1"/>
  <c r="X357" i="1"/>
  <c r="Y357" i="1" s="1"/>
  <c r="D358" i="1"/>
  <c r="AJ364" i="1"/>
  <c r="X364" i="1"/>
  <c r="Y364" i="1" s="1"/>
  <c r="L364" i="1"/>
  <c r="M364" i="1" s="1"/>
  <c r="AK364" i="1"/>
  <c r="I364" i="1"/>
  <c r="P364" i="1" s="1"/>
  <c r="L365" i="1"/>
  <c r="M365" i="1" s="1"/>
  <c r="AJ365" i="1"/>
  <c r="J370" i="1"/>
  <c r="X370" i="1"/>
  <c r="Y370" i="1" s="1"/>
  <c r="H371" i="1"/>
  <c r="K371" i="1" s="1"/>
  <c r="AK373" i="1"/>
  <c r="I373" i="1"/>
  <c r="P373" i="1" s="1"/>
  <c r="J373" i="1"/>
  <c r="X373" i="1"/>
  <c r="Y373" i="1" s="1"/>
  <c r="D374" i="1"/>
  <c r="AJ380" i="1"/>
  <c r="X380" i="1"/>
  <c r="Y380" i="1" s="1"/>
  <c r="L380" i="1"/>
  <c r="M380" i="1" s="1"/>
  <c r="AK380" i="1"/>
  <c r="I380" i="1"/>
  <c r="P380" i="1" s="1"/>
  <c r="L381" i="1"/>
  <c r="M381" i="1" s="1"/>
  <c r="AJ381" i="1"/>
  <c r="J386" i="1"/>
  <c r="X386" i="1"/>
  <c r="Y386" i="1" s="1"/>
  <c r="H387" i="1"/>
  <c r="K387" i="1" s="1"/>
  <c r="AK389" i="1"/>
  <c r="I389" i="1"/>
  <c r="P389" i="1" s="1"/>
  <c r="J389" i="1"/>
  <c r="X389" i="1"/>
  <c r="Y389" i="1" s="1"/>
  <c r="D390" i="1"/>
  <c r="AJ396" i="1"/>
  <c r="X396" i="1"/>
  <c r="Y396" i="1" s="1"/>
  <c r="L396" i="1"/>
  <c r="M396" i="1" s="1"/>
  <c r="AK396" i="1"/>
  <c r="I396" i="1"/>
  <c r="P396" i="1" s="1"/>
  <c r="J402" i="1"/>
  <c r="X402" i="1"/>
  <c r="Y402" i="1" s="1"/>
  <c r="H403" i="1"/>
  <c r="K403" i="1" s="1"/>
  <c r="AK405" i="1"/>
  <c r="I405" i="1"/>
  <c r="P405" i="1" s="1"/>
  <c r="J405" i="1"/>
  <c r="X405" i="1"/>
  <c r="Y405" i="1" s="1"/>
  <c r="D406" i="1"/>
  <c r="AJ412" i="1"/>
  <c r="X412" i="1"/>
  <c r="Y412" i="1" s="1"/>
  <c r="L412" i="1"/>
  <c r="M412" i="1" s="1"/>
  <c r="AK412" i="1"/>
  <c r="I412" i="1"/>
  <c r="P412" i="1" s="1"/>
  <c r="L413" i="1"/>
  <c r="M413" i="1" s="1"/>
  <c r="J418" i="1"/>
  <c r="X418" i="1"/>
  <c r="Y418" i="1" s="1"/>
  <c r="H419" i="1"/>
  <c r="K419" i="1" s="1"/>
  <c r="AK421" i="1"/>
  <c r="I421" i="1"/>
  <c r="P421" i="1" s="1"/>
  <c r="J421" i="1"/>
  <c r="X421" i="1"/>
  <c r="Y421" i="1" s="1"/>
  <c r="D422" i="1"/>
  <c r="AK422" i="1"/>
  <c r="AJ428" i="1"/>
  <c r="X428" i="1"/>
  <c r="Y428" i="1" s="1"/>
  <c r="L428" i="1"/>
  <c r="M428" i="1" s="1"/>
  <c r="AK428" i="1"/>
  <c r="I428" i="1"/>
  <c r="P428" i="1" s="1"/>
  <c r="L429" i="1"/>
  <c r="M429" i="1" s="1"/>
  <c r="AJ429" i="1"/>
  <c r="J434" i="1"/>
  <c r="X434" i="1"/>
  <c r="Y434" i="1" s="1"/>
  <c r="H435" i="1"/>
  <c r="K435" i="1" s="1"/>
  <c r="AK437" i="1"/>
  <c r="I437" i="1"/>
  <c r="P437" i="1" s="1"/>
  <c r="J437" i="1"/>
  <c r="X437" i="1"/>
  <c r="Y437" i="1" s="1"/>
  <c r="D438" i="1"/>
  <c r="AJ444" i="1"/>
  <c r="X444" i="1"/>
  <c r="Y444" i="1" s="1"/>
  <c r="L444" i="1"/>
  <c r="M444" i="1" s="1"/>
  <c r="AK444" i="1"/>
  <c r="I444" i="1"/>
  <c r="P444" i="1" s="1"/>
  <c r="L445" i="1"/>
  <c r="M445" i="1" s="1"/>
  <c r="J450" i="1"/>
  <c r="X450" i="1"/>
  <c r="Y450" i="1" s="1"/>
  <c r="H451" i="1"/>
  <c r="K451" i="1" s="1"/>
  <c r="I453" i="1"/>
  <c r="P453" i="1" s="1"/>
  <c r="J453" i="1"/>
  <c r="X453" i="1"/>
  <c r="Y453" i="1" s="1"/>
  <c r="D454" i="1"/>
  <c r="AJ460" i="1"/>
  <c r="X460" i="1"/>
  <c r="Y460" i="1" s="1"/>
  <c r="L460" i="1"/>
  <c r="M460" i="1" s="1"/>
  <c r="AK460" i="1"/>
  <c r="I460" i="1"/>
  <c r="P460" i="1" s="1"/>
  <c r="L461" i="1"/>
  <c r="M461" i="1" s="1"/>
  <c r="J466" i="1"/>
  <c r="X466" i="1"/>
  <c r="Y466" i="1" s="1"/>
  <c r="H467" i="1"/>
  <c r="K467" i="1" s="1"/>
  <c r="AK469" i="1"/>
  <c r="I469" i="1"/>
  <c r="P469" i="1" s="1"/>
  <c r="J469" i="1"/>
  <c r="X469" i="1"/>
  <c r="Y469" i="1" s="1"/>
  <c r="D470" i="1"/>
  <c r="AJ476" i="1"/>
  <c r="L476" i="1"/>
  <c r="M476" i="1" s="1"/>
  <c r="AK476" i="1"/>
  <c r="I476" i="1"/>
  <c r="P476" i="1" s="1"/>
  <c r="L477" i="1"/>
  <c r="M477" i="1" s="1"/>
  <c r="J482" i="1"/>
  <c r="X482" i="1"/>
  <c r="Y482" i="1" s="1"/>
  <c r="H483" i="1"/>
  <c r="K483" i="1" s="1"/>
  <c r="AK485" i="1"/>
  <c r="I485" i="1"/>
  <c r="P485" i="1" s="1"/>
  <c r="J485" i="1"/>
  <c r="X485" i="1"/>
  <c r="Y485" i="1" s="1"/>
  <c r="D486" i="1"/>
  <c r="AJ492" i="1"/>
  <c r="X492" i="1"/>
  <c r="Y492" i="1" s="1"/>
  <c r="L492" i="1"/>
  <c r="M492" i="1" s="1"/>
  <c r="AK492" i="1"/>
  <c r="I492" i="1"/>
  <c r="P492" i="1" s="1"/>
  <c r="L493" i="1"/>
  <c r="M493" i="1" s="1"/>
  <c r="AJ493" i="1"/>
  <c r="J498" i="1"/>
  <c r="X498" i="1"/>
  <c r="Y498" i="1" s="1"/>
  <c r="H499" i="1"/>
  <c r="K499" i="1" s="1"/>
  <c r="AK501" i="1"/>
  <c r="I501" i="1"/>
  <c r="P501" i="1" s="1"/>
  <c r="J501" i="1"/>
  <c r="X501" i="1"/>
  <c r="Y501" i="1" s="1"/>
  <c r="D502" i="1"/>
  <c r="AJ508" i="1"/>
  <c r="X508" i="1"/>
  <c r="Y508" i="1" s="1"/>
  <c r="L508" i="1"/>
  <c r="M508" i="1" s="1"/>
  <c r="AK508" i="1"/>
  <c r="I508" i="1"/>
  <c r="P508" i="1" s="1"/>
  <c r="L509" i="1"/>
  <c r="M509" i="1" s="1"/>
  <c r="AJ509" i="1"/>
  <c r="J514" i="1"/>
  <c r="X514" i="1"/>
  <c r="Y514" i="1" s="1"/>
  <c r="H515" i="1"/>
  <c r="K515" i="1" s="1"/>
  <c r="AK517" i="1"/>
  <c r="I517" i="1"/>
  <c r="P517" i="1" s="1"/>
  <c r="J517" i="1"/>
  <c r="X517" i="1"/>
  <c r="Y517" i="1" s="1"/>
  <c r="D518" i="1"/>
  <c r="AJ524" i="1"/>
  <c r="X524" i="1"/>
  <c r="Y524" i="1" s="1"/>
  <c r="L524" i="1"/>
  <c r="M524" i="1" s="1"/>
  <c r="AK524" i="1"/>
  <c r="I524" i="1"/>
  <c r="P524" i="1" s="1"/>
  <c r="L525" i="1"/>
  <c r="M525" i="1" s="1"/>
  <c r="J530" i="1"/>
  <c r="X530" i="1"/>
  <c r="Y530" i="1" s="1"/>
  <c r="H531" i="1"/>
  <c r="K531" i="1" s="1"/>
  <c r="I533" i="1"/>
  <c r="P533" i="1" s="1"/>
  <c r="J533" i="1"/>
  <c r="X533" i="1"/>
  <c r="Y533" i="1" s="1"/>
  <c r="D534" i="1"/>
  <c r="AJ540" i="1"/>
  <c r="X540" i="1"/>
  <c r="Y540" i="1" s="1"/>
  <c r="L540" i="1"/>
  <c r="M540" i="1" s="1"/>
  <c r="AK540" i="1"/>
  <c r="I540" i="1"/>
  <c r="P540" i="1" s="1"/>
  <c r="L541" i="1"/>
  <c r="M541" i="1" s="1"/>
  <c r="AJ541" i="1"/>
  <c r="J546" i="1"/>
  <c r="X546" i="1"/>
  <c r="Y546" i="1" s="1"/>
  <c r="H547" i="1"/>
  <c r="K547" i="1" s="1"/>
  <c r="AK549" i="1"/>
  <c r="I549" i="1"/>
  <c r="P549" i="1" s="1"/>
  <c r="J549" i="1"/>
  <c r="X549" i="1"/>
  <c r="Y549" i="1" s="1"/>
  <c r="D550" i="1"/>
  <c r="AK550" i="1"/>
  <c r="AJ556" i="1"/>
  <c r="X556" i="1"/>
  <c r="Y556" i="1" s="1"/>
  <c r="L556" i="1"/>
  <c r="M556" i="1" s="1"/>
  <c r="AK556" i="1"/>
  <c r="I556" i="1"/>
  <c r="P556" i="1" s="1"/>
  <c r="L557" i="1"/>
  <c r="M557" i="1" s="1"/>
  <c r="J562" i="1"/>
  <c r="X562" i="1"/>
  <c r="Y562" i="1" s="1"/>
  <c r="H563" i="1"/>
  <c r="K563" i="1" s="1"/>
  <c r="AK565" i="1"/>
  <c r="I565" i="1"/>
  <c r="P565" i="1" s="1"/>
  <c r="J565" i="1"/>
  <c r="X565" i="1"/>
  <c r="Y565" i="1" s="1"/>
  <c r="D566" i="1"/>
  <c r="AJ572" i="1"/>
  <c r="X572" i="1"/>
  <c r="Y572" i="1" s="1"/>
  <c r="L572" i="1"/>
  <c r="M572" i="1" s="1"/>
  <c r="AK572" i="1"/>
  <c r="I572" i="1"/>
  <c r="P572" i="1" s="1"/>
  <c r="L573" i="1"/>
  <c r="M573" i="1" s="1"/>
  <c r="J576" i="1"/>
  <c r="AE581" i="1"/>
  <c r="W581" i="1"/>
  <c r="S581" i="1"/>
  <c r="O581" i="1"/>
  <c r="AF581" i="1" s="1"/>
  <c r="Z581" i="1"/>
  <c r="U581" i="1"/>
  <c r="V581" i="1"/>
  <c r="T581" i="1"/>
  <c r="AD581" i="1"/>
  <c r="X587" i="1"/>
  <c r="Y587" i="1" s="1"/>
  <c r="AK592" i="1"/>
  <c r="L592" i="1"/>
  <c r="M592" i="1" s="1"/>
  <c r="H593" i="1"/>
  <c r="K593" i="1" s="1"/>
  <c r="AK603" i="1"/>
  <c r="I603" i="1"/>
  <c r="P603" i="1" s="1"/>
  <c r="L603" i="1"/>
  <c r="M603" i="1" s="1"/>
  <c r="D604" i="1"/>
  <c r="H604" i="1"/>
  <c r="K604" i="1" s="1"/>
  <c r="AK605" i="1"/>
  <c r="J605" i="1"/>
  <c r="L605" i="1"/>
  <c r="M605" i="1" s="1"/>
  <c r="H606" i="1"/>
  <c r="K606" i="1" s="1"/>
  <c r="J624" i="1"/>
  <c r="AK624" i="1"/>
  <c r="L624" i="1"/>
  <c r="M624" i="1" s="1"/>
  <c r="H625" i="1"/>
  <c r="K625" i="1" s="1"/>
  <c r="Z632" i="1"/>
  <c r="AK635" i="1"/>
  <c r="I635" i="1"/>
  <c r="P635" i="1" s="1"/>
  <c r="L635" i="1"/>
  <c r="M635" i="1" s="1"/>
  <c r="D636" i="1"/>
  <c r="H636" i="1"/>
  <c r="K636" i="1" s="1"/>
  <c r="AK637" i="1"/>
  <c r="J637" i="1"/>
  <c r="L637" i="1"/>
  <c r="M637" i="1" s="1"/>
  <c r="H638" i="1"/>
  <c r="K638" i="1" s="1"/>
  <c r="AE645" i="1"/>
  <c r="W645" i="1"/>
  <c r="S645" i="1"/>
  <c r="O645" i="1"/>
  <c r="AF645" i="1" s="1"/>
  <c r="Z645" i="1"/>
  <c r="U645" i="1"/>
  <c r="V645" i="1"/>
  <c r="T645" i="1"/>
  <c r="AD645" i="1"/>
  <c r="X651" i="1"/>
  <c r="Y651" i="1" s="1"/>
  <c r="J656" i="1"/>
  <c r="AK656" i="1"/>
  <c r="L656" i="1"/>
  <c r="M656" i="1" s="1"/>
  <c r="S656" i="1"/>
  <c r="H657" i="1"/>
  <c r="K657" i="1" s="1"/>
  <c r="AH664" i="1"/>
  <c r="AD664" i="1"/>
  <c r="Z664" i="1"/>
  <c r="V664" i="1"/>
  <c r="N664" i="1"/>
  <c r="AG664" i="1" s="1"/>
  <c r="U664" i="1"/>
  <c r="W664" i="1"/>
  <c r="T664" i="1"/>
  <c r="AE664" i="1"/>
  <c r="AK667" i="1"/>
  <c r="I667" i="1"/>
  <c r="P667" i="1" s="1"/>
  <c r="L667" i="1"/>
  <c r="M667" i="1" s="1"/>
  <c r="D668" i="1"/>
  <c r="H668" i="1"/>
  <c r="K668" i="1" s="1"/>
  <c r="AK669" i="1"/>
  <c r="L669" i="1"/>
  <c r="M669" i="1" s="1"/>
  <c r="H670" i="1"/>
  <c r="K670" i="1" s="1"/>
  <c r="AJ682" i="1"/>
  <c r="X682" i="1"/>
  <c r="Y682" i="1" s="1"/>
  <c r="L682" i="1"/>
  <c r="M682" i="1" s="1"/>
  <c r="AK682" i="1"/>
  <c r="I682" i="1"/>
  <c r="P682" i="1" s="1"/>
  <c r="J682" i="1"/>
  <c r="AJ686" i="1"/>
  <c r="X686" i="1"/>
  <c r="Y686" i="1" s="1"/>
  <c r="L686" i="1"/>
  <c r="M686" i="1" s="1"/>
  <c r="AK686" i="1"/>
  <c r="I686" i="1"/>
  <c r="P686" i="1" s="1"/>
  <c r="J688" i="1"/>
  <c r="AJ688" i="1"/>
  <c r="L688" i="1"/>
  <c r="M688" i="1" s="1"/>
  <c r="AK688" i="1"/>
  <c r="X688" i="1"/>
  <c r="Y688" i="1" s="1"/>
  <c r="H689" i="1"/>
  <c r="K689" i="1" s="1"/>
  <c r="AK691" i="1"/>
  <c r="I691" i="1"/>
  <c r="P691" i="1" s="1"/>
  <c r="J691" i="1"/>
  <c r="AJ691" i="1"/>
  <c r="L691" i="1"/>
  <c r="M691" i="1" s="1"/>
  <c r="X691" i="1"/>
  <c r="Y691" i="1" s="1"/>
  <c r="D692" i="1"/>
  <c r="AK695" i="1"/>
  <c r="I695" i="1"/>
  <c r="P695" i="1" s="1"/>
  <c r="J695" i="1"/>
  <c r="AJ695" i="1"/>
  <c r="L695" i="1"/>
  <c r="M695" i="1" s="1"/>
  <c r="X695" i="1"/>
  <c r="Y695" i="1" s="1"/>
  <c r="D696" i="1"/>
  <c r="H696" i="1"/>
  <c r="K696" i="1" s="1"/>
  <c r="AH704" i="1"/>
  <c r="AD704" i="1"/>
  <c r="Z704" i="1"/>
  <c r="V704" i="1"/>
  <c r="N704" i="1"/>
  <c r="AG704" i="1" s="1"/>
  <c r="AE704" i="1"/>
  <c r="W704" i="1"/>
  <c r="S704" i="1"/>
  <c r="O704" i="1"/>
  <c r="AF704" i="1" s="1"/>
  <c r="T704" i="1"/>
  <c r="U704" i="1"/>
  <c r="J708" i="1"/>
  <c r="I708" i="1"/>
  <c r="P708" i="1" s="1"/>
  <c r="AJ708" i="1"/>
  <c r="L708" i="1"/>
  <c r="M708" i="1" s="1"/>
  <c r="X708" i="1"/>
  <c r="Y708" i="1" s="1"/>
  <c r="H709" i="1"/>
  <c r="K709" i="1" s="1"/>
  <c r="D709" i="1"/>
  <c r="S716" i="1"/>
  <c r="AJ746" i="1"/>
  <c r="X746" i="1"/>
  <c r="Y746" i="1" s="1"/>
  <c r="L746" i="1"/>
  <c r="M746" i="1" s="1"/>
  <c r="AK746" i="1"/>
  <c r="I746" i="1"/>
  <c r="P746" i="1" s="1"/>
  <c r="J746" i="1"/>
  <c r="AJ750" i="1"/>
  <c r="X750" i="1"/>
  <c r="Y750" i="1" s="1"/>
  <c r="AK750" i="1"/>
  <c r="I750" i="1"/>
  <c r="P750" i="1" s="1"/>
  <c r="J752" i="1"/>
  <c r="AJ752" i="1"/>
  <c r="L752" i="1"/>
  <c r="M752" i="1" s="1"/>
  <c r="AK752" i="1"/>
  <c r="X752" i="1"/>
  <c r="Y752" i="1" s="1"/>
  <c r="H753" i="1"/>
  <c r="K753" i="1" s="1"/>
  <c r="AK755" i="1"/>
  <c r="I755" i="1"/>
  <c r="P755" i="1" s="1"/>
  <c r="J755" i="1"/>
  <c r="AJ755" i="1"/>
  <c r="L755" i="1"/>
  <c r="M755" i="1" s="1"/>
  <c r="X755" i="1"/>
  <c r="Y755" i="1" s="1"/>
  <c r="D756" i="1"/>
  <c r="AK759" i="1"/>
  <c r="I759" i="1"/>
  <c r="P759" i="1" s="1"/>
  <c r="J759" i="1"/>
  <c r="AJ759" i="1"/>
  <c r="L759" i="1"/>
  <c r="M759" i="1" s="1"/>
  <c r="X759" i="1"/>
  <c r="Y759" i="1" s="1"/>
  <c r="D760" i="1"/>
  <c r="H760" i="1"/>
  <c r="K760" i="1" s="1"/>
  <c r="AH768" i="1"/>
  <c r="AD768" i="1"/>
  <c r="Z768" i="1"/>
  <c r="V768" i="1"/>
  <c r="N768" i="1"/>
  <c r="AG768" i="1" s="1"/>
  <c r="AE768" i="1"/>
  <c r="W768" i="1"/>
  <c r="S768" i="1"/>
  <c r="O768" i="1"/>
  <c r="AF768" i="1" s="1"/>
  <c r="T768" i="1"/>
  <c r="U768" i="1"/>
  <c r="J772" i="1"/>
  <c r="I772" i="1"/>
  <c r="P772" i="1" s="1"/>
  <c r="AJ772" i="1"/>
  <c r="L772" i="1"/>
  <c r="M772" i="1" s="1"/>
  <c r="X772" i="1"/>
  <c r="Y772" i="1" s="1"/>
  <c r="H773" i="1"/>
  <c r="K773" i="1" s="1"/>
  <c r="D773" i="1"/>
  <c r="Z780" i="1"/>
  <c r="V780" i="1"/>
  <c r="S780" i="1"/>
  <c r="AJ810" i="1"/>
  <c r="X810" i="1"/>
  <c r="Y810" i="1" s="1"/>
  <c r="L810" i="1"/>
  <c r="M810" i="1" s="1"/>
  <c r="AK810" i="1"/>
  <c r="I810" i="1"/>
  <c r="P810" i="1" s="1"/>
  <c r="J810" i="1"/>
  <c r="X814" i="1"/>
  <c r="Y814" i="1" s="1"/>
  <c r="AK814" i="1"/>
  <c r="J816" i="1"/>
  <c r="AJ816" i="1"/>
  <c r="L816" i="1"/>
  <c r="M816" i="1" s="1"/>
  <c r="AK816" i="1"/>
  <c r="X816" i="1"/>
  <c r="Y816" i="1" s="1"/>
  <c r="H817" i="1"/>
  <c r="K817" i="1" s="1"/>
  <c r="AK819" i="1"/>
  <c r="I819" i="1"/>
  <c r="P819" i="1" s="1"/>
  <c r="J819" i="1"/>
  <c r="AJ819" i="1"/>
  <c r="L819" i="1"/>
  <c r="M819" i="1" s="1"/>
  <c r="X819" i="1"/>
  <c r="Y819" i="1" s="1"/>
  <c r="D820" i="1"/>
  <c r="AK823" i="1"/>
  <c r="I823" i="1"/>
  <c r="P823" i="1" s="1"/>
  <c r="J823" i="1"/>
  <c r="AJ823" i="1"/>
  <c r="L823" i="1"/>
  <c r="M823" i="1" s="1"/>
  <c r="X823" i="1"/>
  <c r="Y823" i="1" s="1"/>
  <c r="D824" i="1"/>
  <c r="H824" i="1"/>
  <c r="K824" i="1" s="1"/>
  <c r="J836" i="1"/>
  <c r="I836" i="1"/>
  <c r="P836" i="1" s="1"/>
  <c r="AJ836" i="1"/>
  <c r="L836" i="1"/>
  <c r="M836" i="1" s="1"/>
  <c r="X836" i="1"/>
  <c r="Y836" i="1" s="1"/>
  <c r="H837" i="1"/>
  <c r="K837" i="1" s="1"/>
  <c r="D837" i="1"/>
  <c r="AJ874" i="1"/>
  <c r="X874" i="1"/>
  <c r="Y874" i="1" s="1"/>
  <c r="L874" i="1"/>
  <c r="M874" i="1" s="1"/>
  <c r="AK874" i="1"/>
  <c r="I874" i="1"/>
  <c r="P874" i="1" s="1"/>
  <c r="J874" i="1"/>
  <c r="AJ878" i="1"/>
  <c r="X878" i="1"/>
  <c r="Y878" i="1" s="1"/>
  <c r="L878" i="1"/>
  <c r="M878" i="1" s="1"/>
  <c r="AK878" i="1"/>
  <c r="I878" i="1"/>
  <c r="P878" i="1" s="1"/>
  <c r="J880" i="1"/>
  <c r="AJ880" i="1"/>
  <c r="L880" i="1"/>
  <c r="M880" i="1" s="1"/>
  <c r="AK880" i="1"/>
  <c r="X880" i="1"/>
  <c r="Y880" i="1" s="1"/>
  <c r="H881" i="1"/>
  <c r="K881" i="1" s="1"/>
  <c r="AK883" i="1"/>
  <c r="I883" i="1"/>
  <c r="P883" i="1" s="1"/>
  <c r="J883" i="1"/>
  <c r="AJ883" i="1"/>
  <c r="L883" i="1"/>
  <c r="M883" i="1" s="1"/>
  <c r="X883" i="1"/>
  <c r="Y883" i="1" s="1"/>
  <c r="D884" i="1"/>
  <c r="AK887" i="1"/>
  <c r="I887" i="1"/>
  <c r="P887" i="1" s="1"/>
  <c r="J887" i="1"/>
  <c r="AJ887" i="1"/>
  <c r="L887" i="1"/>
  <c r="M887" i="1" s="1"/>
  <c r="X887" i="1"/>
  <c r="Y887" i="1" s="1"/>
  <c r="D888" i="1"/>
  <c r="H888" i="1"/>
  <c r="K888" i="1" s="1"/>
  <c r="J900" i="1"/>
  <c r="I900" i="1"/>
  <c r="P900" i="1" s="1"/>
  <c r="AJ900" i="1"/>
  <c r="L900" i="1"/>
  <c r="M900" i="1" s="1"/>
  <c r="X900" i="1"/>
  <c r="Y900" i="1" s="1"/>
  <c r="H901" i="1"/>
  <c r="K901" i="1" s="1"/>
  <c r="D901" i="1"/>
  <c r="AD908" i="1"/>
  <c r="AE908" i="1"/>
  <c r="U908" i="1"/>
  <c r="AJ938" i="1"/>
  <c r="X938" i="1"/>
  <c r="Y938" i="1" s="1"/>
  <c r="AK938" i="1"/>
  <c r="I938" i="1"/>
  <c r="P938" i="1" s="1"/>
  <c r="J938" i="1"/>
  <c r="X942" i="1"/>
  <c r="Y942" i="1" s="1"/>
  <c r="AK942" i="1"/>
  <c r="J944" i="1"/>
  <c r="AJ944" i="1"/>
  <c r="L944" i="1"/>
  <c r="M944" i="1" s="1"/>
  <c r="AK944" i="1"/>
  <c r="X944" i="1"/>
  <c r="Y944" i="1" s="1"/>
  <c r="H945" i="1"/>
  <c r="K945" i="1" s="1"/>
  <c r="AK947" i="1"/>
  <c r="I947" i="1"/>
  <c r="P947" i="1" s="1"/>
  <c r="J947" i="1"/>
  <c r="AJ947" i="1"/>
  <c r="L947" i="1"/>
  <c r="M947" i="1" s="1"/>
  <c r="X947" i="1"/>
  <c r="Y947" i="1" s="1"/>
  <c r="D948" i="1"/>
  <c r="AK951" i="1"/>
  <c r="I951" i="1"/>
  <c r="P951" i="1" s="1"/>
  <c r="J951" i="1"/>
  <c r="AJ951" i="1"/>
  <c r="L951" i="1"/>
  <c r="M951" i="1" s="1"/>
  <c r="X951" i="1"/>
  <c r="Y951" i="1" s="1"/>
  <c r="D952" i="1"/>
  <c r="H952" i="1"/>
  <c r="K952" i="1" s="1"/>
  <c r="J964" i="1"/>
  <c r="I964" i="1"/>
  <c r="P964" i="1" s="1"/>
  <c r="AJ964" i="1"/>
  <c r="L964" i="1"/>
  <c r="M964" i="1" s="1"/>
  <c r="X964" i="1"/>
  <c r="Y964" i="1" s="1"/>
  <c r="H965" i="1"/>
  <c r="K965" i="1" s="1"/>
  <c r="D965" i="1"/>
  <c r="AH972" i="1"/>
  <c r="V972" i="1"/>
  <c r="N972" i="1"/>
  <c r="AG972" i="1" s="1"/>
  <c r="S972" i="1"/>
  <c r="O972" i="1"/>
  <c r="AF972" i="1" s="1"/>
  <c r="AJ1002" i="1"/>
  <c r="X1002" i="1"/>
  <c r="Y1002" i="1" s="1"/>
  <c r="L1002" i="1"/>
  <c r="M1002" i="1" s="1"/>
  <c r="AK1002" i="1"/>
  <c r="I1002" i="1"/>
  <c r="J1002" i="1"/>
  <c r="AJ1006" i="1"/>
  <c r="X1006" i="1"/>
  <c r="Y1006" i="1" s="1"/>
  <c r="L1006" i="1"/>
  <c r="M1006" i="1" s="1"/>
  <c r="AK1006" i="1"/>
  <c r="I1006" i="1"/>
  <c r="J1008" i="1"/>
  <c r="AJ1008" i="1"/>
  <c r="L1008" i="1"/>
  <c r="M1008" i="1" s="1"/>
  <c r="AK1008" i="1"/>
  <c r="X1008" i="1"/>
  <c r="Y1008" i="1" s="1"/>
  <c r="H1009" i="1"/>
  <c r="K1009" i="1" s="1"/>
  <c r="AK1011" i="1"/>
  <c r="I1011" i="1"/>
  <c r="J1011" i="1"/>
  <c r="AJ1011" i="1"/>
  <c r="L1011" i="1"/>
  <c r="M1011" i="1" s="1"/>
  <c r="X1011" i="1"/>
  <c r="Y1011" i="1" s="1"/>
  <c r="D1012" i="1"/>
  <c r="AK1015" i="1"/>
  <c r="I1015" i="1"/>
  <c r="J1015" i="1"/>
  <c r="AJ1015" i="1"/>
  <c r="L1015" i="1"/>
  <c r="M1015" i="1" s="1"/>
  <c r="X1015" i="1"/>
  <c r="Y1015" i="1" s="1"/>
  <c r="D1016" i="1"/>
  <c r="H1016" i="1"/>
  <c r="K1016" i="1" s="1"/>
  <c r="J1028" i="1"/>
  <c r="I1028" i="1"/>
  <c r="AJ1028" i="1"/>
  <c r="L1028" i="1"/>
  <c r="M1028" i="1" s="1"/>
  <c r="X1028" i="1"/>
  <c r="Y1028" i="1" s="1"/>
  <c r="H1029" i="1"/>
  <c r="K1029" i="1" s="1"/>
  <c r="D1029" i="1"/>
  <c r="J1075" i="1"/>
  <c r="I1075" i="1"/>
  <c r="AJ1075" i="1"/>
  <c r="L1075" i="1"/>
  <c r="M1075" i="1" s="1"/>
  <c r="H1076" i="1"/>
  <c r="K1076" i="1" s="1"/>
  <c r="D1076" i="1"/>
  <c r="AK1110" i="1"/>
  <c r="I1110" i="1"/>
  <c r="J1110" i="1"/>
  <c r="AJ1110" i="1"/>
  <c r="L1110" i="1"/>
  <c r="M1110" i="1" s="1"/>
  <c r="D1111" i="1"/>
  <c r="H1111" i="1"/>
  <c r="K1111" i="1" s="1"/>
  <c r="J1115" i="1"/>
  <c r="I1115" i="1"/>
  <c r="AJ1115" i="1"/>
  <c r="L1115" i="1"/>
  <c r="M1115" i="1" s="1"/>
  <c r="H1116" i="1"/>
  <c r="K1116" i="1" s="1"/>
  <c r="D1116" i="1"/>
  <c r="J1119" i="1"/>
  <c r="I1119" i="1"/>
  <c r="AJ1119" i="1"/>
  <c r="L1119" i="1"/>
  <c r="M1119" i="1" s="1"/>
  <c r="AK1119" i="1"/>
  <c r="H1120" i="1"/>
  <c r="K1120" i="1" s="1"/>
  <c r="D1120" i="1"/>
  <c r="X1150" i="1"/>
  <c r="Y1150" i="1" s="1"/>
  <c r="X1154" i="1"/>
  <c r="Y1154" i="1" s="1"/>
  <c r="AJ1161" i="1"/>
  <c r="X1161" i="1"/>
  <c r="Y1161" i="1" s="1"/>
  <c r="L1161" i="1"/>
  <c r="M1161" i="1" s="1"/>
  <c r="AK1161" i="1"/>
  <c r="I1161" i="1"/>
  <c r="J1161" i="1"/>
  <c r="AJ1173" i="1"/>
  <c r="X1173" i="1"/>
  <c r="Y1173" i="1" s="1"/>
  <c r="L1173" i="1"/>
  <c r="M1173" i="1" s="1"/>
  <c r="AK1173" i="1"/>
  <c r="I1173" i="1"/>
  <c r="J1179" i="1"/>
  <c r="AJ1179" i="1"/>
  <c r="L1179" i="1"/>
  <c r="M1179" i="1" s="1"/>
  <c r="AK1179" i="1"/>
  <c r="H1180" i="1"/>
  <c r="K1180" i="1" s="1"/>
  <c r="X1183" i="1"/>
  <c r="Y1183" i="1" s="1"/>
  <c r="AK1190" i="1"/>
  <c r="I1190" i="1"/>
  <c r="J1190" i="1"/>
  <c r="AJ1190" i="1"/>
  <c r="L1190" i="1"/>
  <c r="M1190" i="1" s="1"/>
  <c r="D1191" i="1"/>
  <c r="J1223" i="1"/>
  <c r="I1223" i="1"/>
  <c r="AJ1223" i="1"/>
  <c r="L1223" i="1"/>
  <c r="M1223" i="1" s="1"/>
  <c r="H1224" i="1"/>
  <c r="K1224" i="1" s="1"/>
  <c r="D1224" i="1"/>
  <c r="AJ1265" i="1"/>
  <c r="X1265" i="1"/>
  <c r="Y1265" i="1" s="1"/>
  <c r="L1265" i="1"/>
  <c r="M1265" i="1" s="1"/>
  <c r="AK1265" i="1"/>
  <c r="I1265" i="1"/>
  <c r="AJ1277" i="1"/>
  <c r="X1277" i="1"/>
  <c r="Y1277" i="1" s="1"/>
  <c r="L1277" i="1"/>
  <c r="M1277" i="1" s="1"/>
  <c r="AK1277" i="1"/>
  <c r="I1277" i="1"/>
  <c r="J1277" i="1"/>
  <c r="AK1380" i="1"/>
  <c r="I1380" i="1"/>
  <c r="L1380" i="1"/>
  <c r="M1380" i="1" s="1"/>
  <c r="X1380" i="1"/>
  <c r="Y1380" i="1" s="1"/>
  <c r="AJ1380" i="1"/>
  <c r="J1380" i="1"/>
  <c r="AK1382" i="1"/>
  <c r="J1382" i="1"/>
  <c r="L1382" i="1"/>
  <c r="M1382" i="1" s="1"/>
  <c r="X1382" i="1"/>
  <c r="Y1382" i="1" s="1"/>
  <c r="AJ1382" i="1"/>
  <c r="I1382" i="1"/>
  <c r="H1386" i="1"/>
  <c r="K1386" i="1" s="1"/>
  <c r="D1386" i="1"/>
  <c r="J1473" i="1"/>
  <c r="I1473" i="1"/>
  <c r="AJ1473" i="1"/>
  <c r="L1473" i="1"/>
  <c r="M1473" i="1" s="1"/>
  <c r="AK1473" i="1"/>
  <c r="X1473" i="1"/>
  <c r="Y1473" i="1" s="1"/>
  <c r="H1506" i="1"/>
  <c r="K1506" i="1" s="1"/>
  <c r="D1506" i="1"/>
  <c r="H359" i="1"/>
  <c r="K359" i="1" s="1"/>
  <c r="AK361" i="1"/>
  <c r="I361" i="1"/>
  <c r="P361" i="1" s="1"/>
  <c r="J361" i="1"/>
  <c r="X361" i="1"/>
  <c r="Y361" i="1" s="1"/>
  <c r="AJ368" i="1"/>
  <c r="X368" i="1"/>
  <c r="Y368" i="1" s="1"/>
  <c r="L368" i="1"/>
  <c r="M368" i="1" s="1"/>
  <c r="I368" i="1"/>
  <c r="P368" i="1" s="1"/>
  <c r="H375" i="1"/>
  <c r="K375" i="1" s="1"/>
  <c r="D378" i="1"/>
  <c r="J390" i="1"/>
  <c r="H391" i="1"/>
  <c r="K391" i="1" s="1"/>
  <c r="H407" i="1"/>
  <c r="K407" i="1" s="1"/>
  <c r="AJ416" i="1"/>
  <c r="X416" i="1"/>
  <c r="Y416" i="1" s="1"/>
  <c r="L416" i="1"/>
  <c r="M416" i="1" s="1"/>
  <c r="AK416" i="1"/>
  <c r="I416" i="1"/>
  <c r="P416" i="1" s="1"/>
  <c r="AK425" i="1"/>
  <c r="I425" i="1"/>
  <c r="P425" i="1" s="1"/>
  <c r="J425" i="1"/>
  <c r="X425" i="1"/>
  <c r="Y425" i="1" s="1"/>
  <c r="V434" i="1"/>
  <c r="S434" i="1"/>
  <c r="J438" i="1"/>
  <c r="X438" i="1"/>
  <c r="Y438" i="1" s="1"/>
  <c r="AK441" i="1"/>
  <c r="I441" i="1"/>
  <c r="P441" i="1" s="1"/>
  <c r="J441" i="1"/>
  <c r="X441" i="1"/>
  <c r="Y441" i="1" s="1"/>
  <c r="J454" i="1"/>
  <c r="X454" i="1"/>
  <c r="Y454" i="1" s="1"/>
  <c r="AK457" i="1"/>
  <c r="I457" i="1"/>
  <c r="P457" i="1" s="1"/>
  <c r="J457" i="1"/>
  <c r="X457" i="1"/>
  <c r="Y457" i="1" s="1"/>
  <c r="AJ464" i="1"/>
  <c r="X464" i="1"/>
  <c r="Y464" i="1" s="1"/>
  <c r="L464" i="1"/>
  <c r="M464" i="1" s="1"/>
  <c r="AK464" i="1"/>
  <c r="I464" i="1"/>
  <c r="P464" i="1" s="1"/>
  <c r="J470" i="1"/>
  <c r="X470" i="1"/>
  <c r="Y470" i="1" s="1"/>
  <c r="AK473" i="1"/>
  <c r="I473" i="1"/>
  <c r="P473" i="1" s="1"/>
  <c r="J473" i="1"/>
  <c r="D474" i="1"/>
  <c r="AJ480" i="1"/>
  <c r="X480" i="1"/>
  <c r="Y480" i="1" s="1"/>
  <c r="L480" i="1"/>
  <c r="M480" i="1" s="1"/>
  <c r="AK480" i="1"/>
  <c r="I480" i="1"/>
  <c r="P480" i="1" s="1"/>
  <c r="J486" i="1"/>
  <c r="X486" i="1"/>
  <c r="Y486" i="1" s="1"/>
  <c r="D490" i="1"/>
  <c r="AJ496" i="1"/>
  <c r="X496" i="1"/>
  <c r="Y496" i="1" s="1"/>
  <c r="L496" i="1"/>
  <c r="M496" i="1" s="1"/>
  <c r="AK496" i="1"/>
  <c r="I496" i="1"/>
  <c r="P496" i="1" s="1"/>
  <c r="V498" i="1"/>
  <c r="O498" i="1"/>
  <c r="AF498" i="1" s="1"/>
  <c r="J502" i="1"/>
  <c r="X502" i="1"/>
  <c r="Y502" i="1" s="1"/>
  <c r="AK505" i="1"/>
  <c r="I505" i="1"/>
  <c r="P505" i="1" s="1"/>
  <c r="J505" i="1"/>
  <c r="D506" i="1"/>
  <c r="AJ512" i="1"/>
  <c r="X512" i="1"/>
  <c r="Y512" i="1" s="1"/>
  <c r="L512" i="1"/>
  <c r="M512" i="1" s="1"/>
  <c r="AK512" i="1"/>
  <c r="I512" i="1"/>
  <c r="P512" i="1" s="1"/>
  <c r="W514" i="1"/>
  <c r="H519" i="1"/>
  <c r="K519" i="1" s="1"/>
  <c r="D522" i="1"/>
  <c r="H535" i="1"/>
  <c r="K535" i="1" s="1"/>
  <c r="AK553" i="1"/>
  <c r="I553" i="1"/>
  <c r="P553" i="1" s="1"/>
  <c r="J553" i="1"/>
  <c r="AJ560" i="1"/>
  <c r="X560" i="1"/>
  <c r="Y560" i="1" s="1"/>
  <c r="L560" i="1"/>
  <c r="M560" i="1" s="1"/>
  <c r="AK560" i="1"/>
  <c r="I560" i="1"/>
  <c r="P560" i="1" s="1"/>
  <c r="AD562" i="1"/>
  <c r="AE562" i="1"/>
  <c r="H567" i="1"/>
  <c r="K567" i="1" s="1"/>
  <c r="AK569" i="1"/>
  <c r="I569" i="1"/>
  <c r="P569" i="1" s="1"/>
  <c r="J569" i="1"/>
  <c r="X569" i="1"/>
  <c r="Y569" i="1" s="1"/>
  <c r="H585" i="1"/>
  <c r="K585" i="1" s="1"/>
  <c r="AK595" i="1"/>
  <c r="I595" i="1"/>
  <c r="P595" i="1" s="1"/>
  <c r="L595" i="1"/>
  <c r="M595" i="1" s="1"/>
  <c r="H598" i="1"/>
  <c r="K598" i="1" s="1"/>
  <c r="T605" i="1"/>
  <c r="J616" i="1"/>
  <c r="AK616" i="1"/>
  <c r="L616" i="1"/>
  <c r="M616" i="1" s="1"/>
  <c r="H617" i="1"/>
  <c r="K617" i="1" s="1"/>
  <c r="D628" i="1"/>
  <c r="H628" i="1"/>
  <c r="K628" i="1" s="1"/>
  <c r="AK629" i="1"/>
  <c r="J629" i="1"/>
  <c r="L629" i="1"/>
  <c r="M629" i="1" s="1"/>
  <c r="J648" i="1"/>
  <c r="AK648" i="1"/>
  <c r="L648" i="1"/>
  <c r="M648" i="1" s="1"/>
  <c r="H649" i="1"/>
  <c r="K649" i="1" s="1"/>
  <c r="T656" i="1"/>
  <c r="D660" i="1"/>
  <c r="H660" i="1"/>
  <c r="K660" i="1" s="1"/>
  <c r="AK661" i="1"/>
  <c r="J661" i="1"/>
  <c r="L661" i="1"/>
  <c r="M661" i="1" s="1"/>
  <c r="H662" i="1"/>
  <c r="K662" i="1" s="1"/>
  <c r="AK675" i="1"/>
  <c r="I675" i="1"/>
  <c r="P675" i="1" s="1"/>
  <c r="J675" i="1"/>
  <c r="AJ675" i="1"/>
  <c r="L675" i="1"/>
  <c r="M675" i="1" s="1"/>
  <c r="X675" i="1"/>
  <c r="Y675" i="1" s="1"/>
  <c r="AK679" i="1"/>
  <c r="I679" i="1"/>
  <c r="P679" i="1" s="1"/>
  <c r="J679" i="1"/>
  <c r="AJ679" i="1"/>
  <c r="L679" i="1"/>
  <c r="M679" i="1" s="1"/>
  <c r="X679" i="1"/>
  <c r="Y679" i="1" s="1"/>
  <c r="H693" i="1"/>
  <c r="K693" i="1" s="1"/>
  <c r="D693" i="1"/>
  <c r="V700" i="1"/>
  <c r="S700" i="1"/>
  <c r="AJ730" i="1"/>
  <c r="X730" i="1"/>
  <c r="Y730" i="1" s="1"/>
  <c r="L730" i="1"/>
  <c r="M730" i="1" s="1"/>
  <c r="AK730" i="1"/>
  <c r="I730" i="1"/>
  <c r="P730" i="1" s="1"/>
  <c r="J730" i="1"/>
  <c r="H737" i="1"/>
  <c r="K737" i="1" s="1"/>
  <c r="AK739" i="1"/>
  <c r="I739" i="1"/>
  <c r="P739" i="1" s="1"/>
  <c r="J739" i="1"/>
  <c r="AJ739" i="1"/>
  <c r="L739" i="1"/>
  <c r="M739" i="1" s="1"/>
  <c r="X739" i="1"/>
  <c r="Y739" i="1" s="1"/>
  <c r="AK743" i="1"/>
  <c r="I743" i="1"/>
  <c r="P743" i="1" s="1"/>
  <c r="J743" i="1"/>
  <c r="AJ743" i="1"/>
  <c r="L743" i="1"/>
  <c r="M743" i="1" s="1"/>
  <c r="X743" i="1"/>
  <c r="Y743" i="1" s="1"/>
  <c r="H757" i="1"/>
  <c r="K757" i="1" s="1"/>
  <c r="D757" i="1"/>
  <c r="AD764" i="1"/>
  <c r="AJ798" i="1"/>
  <c r="X798" i="1"/>
  <c r="Y798" i="1" s="1"/>
  <c r="L798" i="1"/>
  <c r="M798" i="1" s="1"/>
  <c r="AK798" i="1"/>
  <c r="I798" i="1"/>
  <c r="P798" i="1" s="1"/>
  <c r="H801" i="1"/>
  <c r="K801" i="1" s="1"/>
  <c r="D804" i="1"/>
  <c r="J820" i="1"/>
  <c r="I820" i="1"/>
  <c r="P820" i="1" s="1"/>
  <c r="AJ820" i="1"/>
  <c r="L820" i="1"/>
  <c r="M820" i="1" s="1"/>
  <c r="X820" i="1"/>
  <c r="Y820" i="1" s="1"/>
  <c r="AJ858" i="1"/>
  <c r="X858" i="1"/>
  <c r="Y858" i="1" s="1"/>
  <c r="L858" i="1"/>
  <c r="M858" i="1" s="1"/>
  <c r="AK858" i="1"/>
  <c r="I858" i="1"/>
  <c r="P858" i="1" s="1"/>
  <c r="J858" i="1"/>
  <c r="AJ862" i="1"/>
  <c r="X862" i="1"/>
  <c r="Y862" i="1" s="1"/>
  <c r="L862" i="1"/>
  <c r="M862" i="1" s="1"/>
  <c r="AK862" i="1"/>
  <c r="I862" i="1"/>
  <c r="P862" i="1" s="1"/>
  <c r="J864" i="1"/>
  <c r="AJ864" i="1"/>
  <c r="L864" i="1"/>
  <c r="M864" i="1" s="1"/>
  <c r="AK864" i="1"/>
  <c r="X864" i="1"/>
  <c r="Y864" i="1" s="1"/>
  <c r="AK867" i="1"/>
  <c r="I867" i="1"/>
  <c r="P867" i="1" s="1"/>
  <c r="J867" i="1"/>
  <c r="AJ867" i="1"/>
  <c r="L867" i="1"/>
  <c r="M867" i="1" s="1"/>
  <c r="X867" i="1"/>
  <c r="Y867" i="1" s="1"/>
  <c r="D872" i="1"/>
  <c r="H872" i="1"/>
  <c r="K872" i="1" s="1"/>
  <c r="H885" i="1"/>
  <c r="K885" i="1" s="1"/>
  <c r="D885" i="1"/>
  <c r="AE892" i="1"/>
  <c r="AJ922" i="1"/>
  <c r="X922" i="1"/>
  <c r="Y922" i="1" s="1"/>
  <c r="L922" i="1"/>
  <c r="M922" i="1" s="1"/>
  <c r="AK922" i="1"/>
  <c r="I922" i="1"/>
  <c r="P922" i="1" s="1"/>
  <c r="J922" i="1"/>
  <c r="AJ926" i="1"/>
  <c r="X926" i="1"/>
  <c r="Y926" i="1" s="1"/>
  <c r="L926" i="1"/>
  <c r="M926" i="1" s="1"/>
  <c r="AK926" i="1"/>
  <c r="I926" i="1"/>
  <c r="P926" i="1" s="1"/>
  <c r="J928" i="1"/>
  <c r="AJ928" i="1"/>
  <c r="L928" i="1"/>
  <c r="M928" i="1" s="1"/>
  <c r="AK928" i="1"/>
  <c r="X928" i="1"/>
  <c r="Y928" i="1" s="1"/>
  <c r="H929" i="1"/>
  <c r="K929" i="1" s="1"/>
  <c r="I931" i="1"/>
  <c r="P931" i="1" s="1"/>
  <c r="J931" i="1"/>
  <c r="AJ931" i="1"/>
  <c r="X931" i="1"/>
  <c r="Y931" i="1" s="1"/>
  <c r="D932" i="1"/>
  <c r="AK935" i="1"/>
  <c r="I935" i="1"/>
  <c r="P935" i="1" s="1"/>
  <c r="J935" i="1"/>
  <c r="AJ935" i="1"/>
  <c r="L935" i="1"/>
  <c r="M935" i="1" s="1"/>
  <c r="X935" i="1"/>
  <c r="Y935" i="1" s="1"/>
  <c r="D936" i="1"/>
  <c r="H936" i="1"/>
  <c r="K936" i="1" s="1"/>
  <c r="J948" i="1"/>
  <c r="I948" i="1"/>
  <c r="P948" i="1" s="1"/>
  <c r="AJ948" i="1"/>
  <c r="L948" i="1"/>
  <c r="M948" i="1" s="1"/>
  <c r="X948" i="1"/>
  <c r="Y948" i="1" s="1"/>
  <c r="H949" i="1"/>
  <c r="K949" i="1" s="1"/>
  <c r="D949" i="1"/>
  <c r="AJ986" i="1"/>
  <c r="X986" i="1"/>
  <c r="Y986" i="1" s="1"/>
  <c r="L986" i="1"/>
  <c r="M986" i="1" s="1"/>
  <c r="AK986" i="1"/>
  <c r="I986" i="1"/>
  <c r="P986" i="1" s="1"/>
  <c r="J986" i="1"/>
  <c r="AJ990" i="1"/>
  <c r="X990" i="1"/>
  <c r="Y990" i="1" s="1"/>
  <c r="L990" i="1"/>
  <c r="M990" i="1" s="1"/>
  <c r="AK990" i="1"/>
  <c r="I990" i="1"/>
  <c r="P990" i="1" s="1"/>
  <c r="J992" i="1"/>
  <c r="AJ992" i="1"/>
  <c r="L992" i="1"/>
  <c r="M992" i="1" s="1"/>
  <c r="AK992" i="1"/>
  <c r="X992" i="1"/>
  <c r="Y992" i="1" s="1"/>
  <c r="H993" i="1"/>
  <c r="K993" i="1" s="1"/>
  <c r="AK995" i="1"/>
  <c r="I995" i="1"/>
  <c r="P995" i="1" s="1"/>
  <c r="J995" i="1"/>
  <c r="AJ995" i="1"/>
  <c r="L995" i="1"/>
  <c r="M995" i="1" s="1"/>
  <c r="X995" i="1"/>
  <c r="Y995" i="1" s="1"/>
  <c r="D996" i="1"/>
  <c r="AK999" i="1"/>
  <c r="I999" i="1"/>
  <c r="P999" i="1" s="1"/>
  <c r="J999" i="1"/>
  <c r="AJ999" i="1"/>
  <c r="L999" i="1"/>
  <c r="M999" i="1" s="1"/>
  <c r="X999" i="1"/>
  <c r="Y999" i="1" s="1"/>
  <c r="D1000" i="1"/>
  <c r="H1000" i="1"/>
  <c r="K1000" i="1" s="1"/>
  <c r="AH1008" i="1"/>
  <c r="AD1008" i="1"/>
  <c r="Z1008" i="1"/>
  <c r="V1008" i="1"/>
  <c r="N1008" i="1"/>
  <c r="AG1008" i="1" s="1"/>
  <c r="W1008" i="1"/>
  <c r="S1008" i="1"/>
  <c r="O1008" i="1"/>
  <c r="AF1008" i="1" s="1"/>
  <c r="T1008" i="1"/>
  <c r="U1008" i="1"/>
  <c r="J1012" i="1"/>
  <c r="I1012" i="1"/>
  <c r="AJ1012" i="1"/>
  <c r="L1012" i="1"/>
  <c r="M1012" i="1" s="1"/>
  <c r="X1012" i="1"/>
  <c r="Y1012" i="1" s="1"/>
  <c r="H1013" i="1"/>
  <c r="K1013" i="1" s="1"/>
  <c r="D1013" i="1"/>
  <c r="AJ1050" i="1"/>
  <c r="X1050" i="1"/>
  <c r="Y1050" i="1" s="1"/>
  <c r="L1050" i="1"/>
  <c r="M1050" i="1" s="1"/>
  <c r="AK1050" i="1"/>
  <c r="I1050" i="1"/>
  <c r="J1050" i="1"/>
  <c r="AJ1054" i="1"/>
  <c r="X1054" i="1"/>
  <c r="Y1054" i="1" s="1"/>
  <c r="L1054" i="1"/>
  <c r="M1054" i="1" s="1"/>
  <c r="AK1054" i="1"/>
  <c r="I1054" i="1"/>
  <c r="J1056" i="1"/>
  <c r="AJ1056" i="1"/>
  <c r="L1056" i="1"/>
  <c r="M1056" i="1" s="1"/>
  <c r="AK1056" i="1"/>
  <c r="X1056" i="1"/>
  <c r="Y1056" i="1" s="1"/>
  <c r="H1057" i="1"/>
  <c r="K1057" i="1" s="1"/>
  <c r="AK1059" i="1"/>
  <c r="I1059" i="1"/>
  <c r="J1059" i="1"/>
  <c r="AJ1059" i="1"/>
  <c r="L1059" i="1"/>
  <c r="M1059" i="1" s="1"/>
  <c r="X1059" i="1"/>
  <c r="Y1059" i="1" s="1"/>
  <c r="AJ1069" i="1"/>
  <c r="X1069" i="1"/>
  <c r="Y1069" i="1" s="1"/>
  <c r="L1069" i="1"/>
  <c r="M1069" i="1" s="1"/>
  <c r="AK1069" i="1"/>
  <c r="I1069" i="1"/>
  <c r="J1069" i="1"/>
  <c r="Z1083" i="1"/>
  <c r="W1083" i="1"/>
  <c r="U1083" i="1"/>
  <c r="J1091" i="1"/>
  <c r="I1091" i="1"/>
  <c r="AJ1091" i="1"/>
  <c r="L1091" i="1"/>
  <c r="M1091" i="1" s="1"/>
  <c r="AK1091" i="1"/>
  <c r="H1092" i="1"/>
  <c r="K1092" i="1" s="1"/>
  <c r="D1092" i="1"/>
  <c r="AJ1129" i="1"/>
  <c r="X1129" i="1"/>
  <c r="Y1129" i="1" s="1"/>
  <c r="L1129" i="1"/>
  <c r="M1129" i="1" s="1"/>
  <c r="AK1129" i="1"/>
  <c r="I1129" i="1"/>
  <c r="J1129" i="1"/>
  <c r="AJ1137" i="1"/>
  <c r="X1137" i="1"/>
  <c r="Y1137" i="1" s="1"/>
  <c r="L1137" i="1"/>
  <c r="M1137" i="1" s="1"/>
  <c r="AK1137" i="1"/>
  <c r="I1137" i="1"/>
  <c r="AJ1149" i="1"/>
  <c r="X1149" i="1"/>
  <c r="Y1149" i="1" s="1"/>
  <c r="L1149" i="1"/>
  <c r="M1149" i="1" s="1"/>
  <c r="AK1149" i="1"/>
  <c r="I1149" i="1"/>
  <c r="J1149" i="1"/>
  <c r="AJ1153" i="1"/>
  <c r="X1153" i="1"/>
  <c r="Y1153" i="1" s="1"/>
  <c r="L1153" i="1"/>
  <c r="M1153" i="1" s="1"/>
  <c r="AK1153" i="1"/>
  <c r="I1153" i="1"/>
  <c r="J1153" i="1"/>
  <c r="AJ1157" i="1"/>
  <c r="X1157" i="1"/>
  <c r="Y1157" i="1" s="1"/>
  <c r="L1157" i="1"/>
  <c r="M1157" i="1" s="1"/>
  <c r="AK1157" i="1"/>
  <c r="I1157" i="1"/>
  <c r="J1157" i="1"/>
  <c r="AD1179" i="1"/>
  <c r="W1179" i="1"/>
  <c r="U1179" i="1"/>
  <c r="J1191" i="1"/>
  <c r="I1191" i="1"/>
  <c r="AJ1191" i="1"/>
  <c r="L1191" i="1"/>
  <c r="M1191" i="1" s="1"/>
  <c r="H1192" i="1"/>
  <c r="K1192" i="1" s="1"/>
  <c r="D1192" i="1"/>
  <c r="J1195" i="1"/>
  <c r="I1195" i="1"/>
  <c r="AJ1195" i="1"/>
  <c r="L1195" i="1"/>
  <c r="M1195" i="1" s="1"/>
  <c r="AK1195" i="1"/>
  <c r="H1196" i="1"/>
  <c r="K1196" i="1" s="1"/>
  <c r="D1196" i="1"/>
  <c r="AJ1217" i="1"/>
  <c r="X1217" i="1"/>
  <c r="Y1217" i="1" s="1"/>
  <c r="AK1217" i="1"/>
  <c r="I1217" i="1"/>
  <c r="J1217" i="1"/>
  <c r="J1239" i="1"/>
  <c r="I1239" i="1"/>
  <c r="AJ1239" i="1"/>
  <c r="L1239" i="1"/>
  <c r="M1239" i="1" s="1"/>
  <c r="AK1239" i="1"/>
  <c r="H1240" i="1"/>
  <c r="K1240" i="1" s="1"/>
  <c r="D1240" i="1"/>
  <c r="AJ1261" i="1"/>
  <c r="X1261" i="1"/>
  <c r="Y1261" i="1" s="1"/>
  <c r="L1261" i="1"/>
  <c r="M1261" i="1" s="1"/>
  <c r="AK1261" i="1"/>
  <c r="I1261" i="1"/>
  <c r="J1261" i="1"/>
  <c r="J1267" i="1"/>
  <c r="AJ1267" i="1"/>
  <c r="L1267" i="1"/>
  <c r="M1267" i="1" s="1"/>
  <c r="AK1267" i="1"/>
  <c r="I1267" i="1"/>
  <c r="H1268" i="1"/>
  <c r="K1268" i="1" s="1"/>
  <c r="D1268" i="1"/>
  <c r="AK1270" i="1"/>
  <c r="I1270" i="1"/>
  <c r="J1270" i="1"/>
  <c r="AJ1270" i="1"/>
  <c r="L1270" i="1"/>
  <c r="M1270" i="1" s="1"/>
  <c r="D1271" i="1"/>
  <c r="H1271" i="1"/>
  <c r="K1271" i="1" s="1"/>
  <c r="AK1274" i="1"/>
  <c r="I1274" i="1"/>
  <c r="J1274" i="1"/>
  <c r="AJ1274" i="1"/>
  <c r="L1274" i="1"/>
  <c r="M1274" i="1" s="1"/>
  <c r="D1275" i="1"/>
  <c r="H1275" i="1"/>
  <c r="K1275" i="1" s="1"/>
  <c r="J1283" i="1"/>
  <c r="AJ1283" i="1"/>
  <c r="L1283" i="1"/>
  <c r="M1283" i="1" s="1"/>
  <c r="AK1283" i="1"/>
  <c r="H1284" i="1"/>
  <c r="K1284" i="1" s="1"/>
  <c r="AK1286" i="1"/>
  <c r="I1286" i="1"/>
  <c r="J1286" i="1"/>
  <c r="AJ1286" i="1"/>
  <c r="L1286" i="1"/>
  <c r="M1286" i="1" s="1"/>
  <c r="D1287" i="1"/>
  <c r="AK1290" i="1"/>
  <c r="I1290" i="1"/>
  <c r="AJ1290" i="1"/>
  <c r="L1290" i="1"/>
  <c r="M1290" i="1" s="1"/>
  <c r="D1291" i="1"/>
  <c r="H1291" i="1"/>
  <c r="K1291" i="1" s="1"/>
  <c r="AK1345" i="1"/>
  <c r="L1345" i="1"/>
  <c r="M1345" i="1" s="1"/>
  <c r="I1345" i="1"/>
  <c r="X1345" i="1"/>
  <c r="Y1345" i="1" s="1"/>
  <c r="AJ1345" i="1"/>
  <c r="J1345" i="1"/>
  <c r="H1348" i="1"/>
  <c r="K1348" i="1" s="1"/>
  <c r="D1348" i="1"/>
  <c r="D1362" i="1"/>
  <c r="H1362" i="1"/>
  <c r="K1362" i="1" s="1"/>
  <c r="AJ1483" i="1"/>
  <c r="X1483" i="1"/>
  <c r="Y1483" i="1" s="1"/>
  <c r="L1483" i="1"/>
  <c r="M1483" i="1" s="1"/>
  <c r="AK1483" i="1"/>
  <c r="I1483" i="1"/>
  <c r="J1483" i="1"/>
  <c r="J1797" i="1"/>
  <c r="I1797" i="1"/>
  <c r="AJ1797" i="1"/>
  <c r="L1797" i="1"/>
  <c r="M1797" i="1" s="1"/>
  <c r="AK1797" i="1"/>
  <c r="X1797" i="1"/>
  <c r="Y1797" i="1" s="1"/>
  <c r="D346" i="1"/>
  <c r="AJ352" i="1"/>
  <c r="X352" i="1"/>
  <c r="Y352" i="1" s="1"/>
  <c r="L352" i="1"/>
  <c r="M352" i="1" s="1"/>
  <c r="AK352" i="1"/>
  <c r="I352" i="1"/>
  <c r="P352" i="1" s="1"/>
  <c r="J358" i="1"/>
  <c r="X358" i="1"/>
  <c r="Y358" i="1" s="1"/>
  <c r="D362" i="1"/>
  <c r="AE370" i="1"/>
  <c r="J374" i="1"/>
  <c r="X374" i="1"/>
  <c r="Y374" i="1" s="1"/>
  <c r="AK377" i="1"/>
  <c r="I377" i="1"/>
  <c r="P377" i="1" s="1"/>
  <c r="J377" i="1"/>
  <c r="X377" i="1"/>
  <c r="Y377" i="1" s="1"/>
  <c r="AJ384" i="1"/>
  <c r="X384" i="1"/>
  <c r="Y384" i="1" s="1"/>
  <c r="L384" i="1"/>
  <c r="M384" i="1" s="1"/>
  <c r="AK384" i="1"/>
  <c r="I384" i="1"/>
  <c r="P384" i="1" s="1"/>
  <c r="X390" i="1"/>
  <c r="Y390" i="1" s="1"/>
  <c r="AK393" i="1"/>
  <c r="I393" i="1"/>
  <c r="P393" i="1" s="1"/>
  <c r="J393" i="1"/>
  <c r="D394" i="1"/>
  <c r="AJ400" i="1"/>
  <c r="X400" i="1"/>
  <c r="Y400" i="1" s="1"/>
  <c r="L400" i="1"/>
  <c r="M400" i="1" s="1"/>
  <c r="AK400" i="1"/>
  <c r="I400" i="1"/>
  <c r="P400" i="1" s="1"/>
  <c r="J406" i="1"/>
  <c r="X406" i="1"/>
  <c r="Y406" i="1" s="1"/>
  <c r="AK409" i="1"/>
  <c r="I409" i="1"/>
  <c r="P409" i="1" s="1"/>
  <c r="J409" i="1"/>
  <c r="D410" i="1"/>
  <c r="J422" i="1"/>
  <c r="H423" i="1"/>
  <c r="K423" i="1" s="1"/>
  <c r="D426" i="1"/>
  <c r="AJ432" i="1"/>
  <c r="X432" i="1"/>
  <c r="Y432" i="1" s="1"/>
  <c r="L432" i="1"/>
  <c r="M432" i="1" s="1"/>
  <c r="AK432" i="1"/>
  <c r="I432" i="1"/>
  <c r="P432" i="1" s="1"/>
  <c r="H439" i="1"/>
  <c r="K439" i="1" s="1"/>
  <c r="D442" i="1"/>
  <c r="AJ448" i="1"/>
  <c r="X448" i="1"/>
  <c r="Y448" i="1" s="1"/>
  <c r="L448" i="1"/>
  <c r="M448" i="1" s="1"/>
  <c r="AK448" i="1"/>
  <c r="I448" i="1"/>
  <c r="P448" i="1" s="1"/>
  <c r="H455" i="1"/>
  <c r="K455" i="1" s="1"/>
  <c r="D458" i="1"/>
  <c r="H471" i="1"/>
  <c r="K471" i="1" s="1"/>
  <c r="X473" i="1"/>
  <c r="Y473" i="1" s="1"/>
  <c r="AH482" i="1"/>
  <c r="AD482" i="1"/>
  <c r="N482" i="1"/>
  <c r="AG482" i="1" s="1"/>
  <c r="AE482" i="1"/>
  <c r="O482" i="1"/>
  <c r="AF482" i="1" s="1"/>
  <c r="H487" i="1"/>
  <c r="K487" i="1" s="1"/>
  <c r="AK489" i="1"/>
  <c r="I489" i="1"/>
  <c r="P489" i="1" s="1"/>
  <c r="J489" i="1"/>
  <c r="X489" i="1"/>
  <c r="Y489" i="1" s="1"/>
  <c r="H503" i="1"/>
  <c r="K503" i="1" s="1"/>
  <c r="X505" i="1"/>
  <c r="Y505" i="1" s="1"/>
  <c r="J518" i="1"/>
  <c r="X518" i="1"/>
  <c r="Y518" i="1" s="1"/>
  <c r="AK521" i="1"/>
  <c r="I521" i="1"/>
  <c r="P521" i="1" s="1"/>
  <c r="J521" i="1"/>
  <c r="X521" i="1"/>
  <c r="Y521" i="1" s="1"/>
  <c r="AJ528" i="1"/>
  <c r="X528" i="1"/>
  <c r="Y528" i="1" s="1"/>
  <c r="L528" i="1"/>
  <c r="M528" i="1" s="1"/>
  <c r="AK528" i="1"/>
  <c r="I528" i="1"/>
  <c r="P528" i="1" s="1"/>
  <c r="AH530" i="1"/>
  <c r="N530" i="1"/>
  <c r="AG530" i="1" s="1"/>
  <c r="O530" i="1"/>
  <c r="AF530" i="1" s="1"/>
  <c r="J534" i="1"/>
  <c r="X534" i="1"/>
  <c r="Y534" i="1" s="1"/>
  <c r="AK537" i="1"/>
  <c r="I537" i="1"/>
  <c r="P537" i="1" s="1"/>
  <c r="J537" i="1"/>
  <c r="D538" i="1"/>
  <c r="AJ544" i="1"/>
  <c r="X544" i="1"/>
  <c r="Y544" i="1" s="1"/>
  <c r="L544" i="1"/>
  <c r="M544" i="1" s="1"/>
  <c r="AK544" i="1"/>
  <c r="I544" i="1"/>
  <c r="P544" i="1" s="1"/>
  <c r="AD546" i="1"/>
  <c r="Z546" i="1"/>
  <c r="AE546" i="1"/>
  <c r="W546" i="1"/>
  <c r="J550" i="1"/>
  <c r="H551" i="1"/>
  <c r="K551" i="1" s="1"/>
  <c r="X553" i="1"/>
  <c r="Y553" i="1" s="1"/>
  <c r="D554" i="1"/>
  <c r="J566" i="1"/>
  <c r="X566" i="1"/>
  <c r="Y566" i="1" s="1"/>
  <c r="D570" i="1"/>
  <c r="AK576" i="1"/>
  <c r="X576" i="1"/>
  <c r="Y576" i="1" s="1"/>
  <c r="L576" i="1"/>
  <c r="M576" i="1" s="1"/>
  <c r="I576" i="1"/>
  <c r="P576" i="1" s="1"/>
  <c r="AJ576" i="1"/>
  <c r="J584" i="1"/>
  <c r="AK584" i="1"/>
  <c r="L584" i="1"/>
  <c r="M584" i="1" s="1"/>
  <c r="D596" i="1"/>
  <c r="H596" i="1"/>
  <c r="K596" i="1" s="1"/>
  <c r="AK597" i="1"/>
  <c r="J597" i="1"/>
  <c r="L597" i="1"/>
  <c r="M597" i="1" s="1"/>
  <c r="AE605" i="1"/>
  <c r="W605" i="1"/>
  <c r="S605" i="1"/>
  <c r="O605" i="1"/>
  <c r="AF605" i="1" s="1"/>
  <c r="Z605" i="1"/>
  <c r="U605" i="1"/>
  <c r="V605" i="1"/>
  <c r="AK627" i="1"/>
  <c r="I627" i="1"/>
  <c r="P627" i="1" s="1"/>
  <c r="L627" i="1"/>
  <c r="M627" i="1" s="1"/>
  <c r="H630" i="1"/>
  <c r="K630" i="1" s="1"/>
  <c r="V656" i="1"/>
  <c r="W656" i="1"/>
  <c r="AK659" i="1"/>
  <c r="I659" i="1"/>
  <c r="P659" i="1" s="1"/>
  <c r="L659" i="1"/>
  <c r="M659" i="1" s="1"/>
  <c r="D676" i="1"/>
  <c r="D680" i="1"/>
  <c r="H680" i="1"/>
  <c r="K680" i="1" s="1"/>
  <c r="AH688" i="1"/>
  <c r="AD688" i="1"/>
  <c r="Z688" i="1"/>
  <c r="V688" i="1"/>
  <c r="N688" i="1"/>
  <c r="AG688" i="1" s="1"/>
  <c r="AE688" i="1"/>
  <c r="W688" i="1"/>
  <c r="S688" i="1"/>
  <c r="O688" i="1"/>
  <c r="AF688" i="1" s="1"/>
  <c r="T688" i="1"/>
  <c r="U688" i="1"/>
  <c r="J692" i="1"/>
  <c r="I692" i="1"/>
  <c r="P692" i="1" s="1"/>
  <c r="AJ692" i="1"/>
  <c r="L692" i="1"/>
  <c r="M692" i="1" s="1"/>
  <c r="X692" i="1"/>
  <c r="Y692" i="1" s="1"/>
  <c r="AJ734" i="1"/>
  <c r="X734" i="1"/>
  <c r="Y734" i="1" s="1"/>
  <c r="L734" i="1"/>
  <c r="M734" i="1" s="1"/>
  <c r="AK734" i="1"/>
  <c r="I734" i="1"/>
  <c r="P734" i="1" s="1"/>
  <c r="J736" i="1"/>
  <c r="AJ736" i="1"/>
  <c r="L736" i="1"/>
  <c r="M736" i="1" s="1"/>
  <c r="AK736" i="1"/>
  <c r="X736" i="1"/>
  <c r="Y736" i="1" s="1"/>
  <c r="D740" i="1"/>
  <c r="D744" i="1"/>
  <c r="H744" i="1"/>
  <c r="K744" i="1" s="1"/>
  <c r="J756" i="1"/>
  <c r="I756" i="1"/>
  <c r="P756" i="1" s="1"/>
  <c r="AJ756" i="1"/>
  <c r="L756" i="1"/>
  <c r="M756" i="1" s="1"/>
  <c r="X756" i="1"/>
  <c r="Y756" i="1" s="1"/>
  <c r="AJ794" i="1"/>
  <c r="X794" i="1"/>
  <c r="Y794" i="1" s="1"/>
  <c r="L794" i="1"/>
  <c r="M794" i="1" s="1"/>
  <c r="AK794" i="1"/>
  <c r="I794" i="1"/>
  <c r="P794" i="1" s="1"/>
  <c r="J794" i="1"/>
  <c r="J800" i="1"/>
  <c r="AJ800" i="1"/>
  <c r="L800" i="1"/>
  <c r="M800" i="1" s="1"/>
  <c r="AK800" i="1"/>
  <c r="X800" i="1"/>
  <c r="Y800" i="1" s="1"/>
  <c r="AK803" i="1"/>
  <c r="I803" i="1"/>
  <c r="P803" i="1" s="1"/>
  <c r="J803" i="1"/>
  <c r="AJ803" i="1"/>
  <c r="L803" i="1"/>
  <c r="M803" i="1" s="1"/>
  <c r="X803" i="1"/>
  <c r="Y803" i="1" s="1"/>
  <c r="AK807" i="1"/>
  <c r="I807" i="1"/>
  <c r="P807" i="1" s="1"/>
  <c r="J807" i="1"/>
  <c r="AJ807" i="1"/>
  <c r="L807" i="1"/>
  <c r="M807" i="1" s="1"/>
  <c r="D808" i="1"/>
  <c r="H808" i="1"/>
  <c r="K808" i="1" s="1"/>
  <c r="H821" i="1"/>
  <c r="K821" i="1" s="1"/>
  <c r="D821" i="1"/>
  <c r="N828" i="1"/>
  <c r="AG828" i="1" s="1"/>
  <c r="H865" i="1"/>
  <c r="K865" i="1" s="1"/>
  <c r="D868" i="1"/>
  <c r="AK871" i="1"/>
  <c r="I871" i="1"/>
  <c r="P871" i="1" s="1"/>
  <c r="J871" i="1"/>
  <c r="AJ871" i="1"/>
  <c r="L871" i="1"/>
  <c r="M871" i="1" s="1"/>
  <c r="X871" i="1"/>
  <c r="Y871" i="1" s="1"/>
  <c r="J884" i="1"/>
  <c r="I884" i="1"/>
  <c r="P884" i="1" s="1"/>
  <c r="AJ884" i="1"/>
  <c r="L884" i="1"/>
  <c r="M884" i="1" s="1"/>
  <c r="X884" i="1"/>
  <c r="Y884" i="1" s="1"/>
  <c r="AJ276" i="1"/>
  <c r="X276" i="1"/>
  <c r="Y276" i="1" s="1"/>
  <c r="AK276" i="1"/>
  <c r="I276" i="1"/>
  <c r="H283" i="1"/>
  <c r="K283" i="1" s="1"/>
  <c r="D286" i="1"/>
  <c r="AK301" i="1"/>
  <c r="I301" i="1"/>
  <c r="J301" i="1"/>
  <c r="D302" i="1"/>
  <c r="H315" i="1"/>
  <c r="K315" i="1" s="1"/>
  <c r="D318" i="1"/>
  <c r="AK333" i="1"/>
  <c r="I333" i="1"/>
  <c r="P333" i="1" s="1"/>
  <c r="J333" i="1"/>
  <c r="D334" i="1"/>
  <c r="H347" i="1"/>
  <c r="K347" i="1" s="1"/>
  <c r="D350" i="1"/>
  <c r="I358" i="1"/>
  <c r="P358" i="1" s="1"/>
  <c r="H362" i="1"/>
  <c r="K362" i="1" s="1"/>
  <c r="D366" i="1"/>
  <c r="H379" i="1"/>
  <c r="K379" i="1" s="1"/>
  <c r="X381" i="1"/>
  <c r="Y381" i="1" s="1"/>
  <c r="AJ388" i="1"/>
  <c r="X388" i="1"/>
  <c r="Y388" i="1" s="1"/>
  <c r="L388" i="1"/>
  <c r="M388" i="1" s="1"/>
  <c r="AK388" i="1"/>
  <c r="I388" i="1"/>
  <c r="P388" i="1" s="1"/>
  <c r="I390" i="1"/>
  <c r="P390" i="1" s="1"/>
  <c r="D391" i="1"/>
  <c r="H394" i="1"/>
  <c r="K394" i="1" s="1"/>
  <c r="AK397" i="1"/>
  <c r="I397" i="1"/>
  <c r="P397" i="1" s="1"/>
  <c r="J397" i="1"/>
  <c r="D398" i="1"/>
  <c r="AJ404" i="1"/>
  <c r="X404" i="1"/>
  <c r="Y404" i="1" s="1"/>
  <c r="L404" i="1"/>
  <c r="M404" i="1" s="1"/>
  <c r="AK404" i="1"/>
  <c r="I404" i="1"/>
  <c r="P404" i="1" s="1"/>
  <c r="D407" i="1"/>
  <c r="AK413" i="1"/>
  <c r="I413" i="1"/>
  <c r="P413" i="1" s="1"/>
  <c r="J413" i="1"/>
  <c r="D414" i="1"/>
  <c r="H426" i="1"/>
  <c r="K426" i="1" s="1"/>
  <c r="D430" i="1"/>
  <c r="AJ436" i="1"/>
  <c r="X436" i="1"/>
  <c r="Y436" i="1" s="1"/>
  <c r="L436" i="1"/>
  <c r="M436" i="1" s="1"/>
  <c r="AK436" i="1"/>
  <c r="I436" i="1"/>
  <c r="P436" i="1" s="1"/>
  <c r="I438" i="1"/>
  <c r="P438" i="1" s="1"/>
  <c r="D439" i="1"/>
  <c r="H443" i="1"/>
  <c r="K443" i="1" s="1"/>
  <c r="AK445" i="1"/>
  <c r="I445" i="1"/>
  <c r="P445" i="1" s="1"/>
  <c r="J445" i="1"/>
  <c r="X445" i="1"/>
  <c r="Y445" i="1" s="1"/>
  <c r="D446" i="1"/>
  <c r="I454" i="1"/>
  <c r="P454" i="1" s="1"/>
  <c r="H459" i="1"/>
  <c r="K459" i="1" s="1"/>
  <c r="AK461" i="1"/>
  <c r="I461" i="1"/>
  <c r="P461" i="1" s="1"/>
  <c r="J461" i="1"/>
  <c r="D462" i="1"/>
  <c r="I470" i="1"/>
  <c r="P470" i="1" s="1"/>
  <c r="D471" i="1"/>
  <c r="H475" i="1"/>
  <c r="K475" i="1" s="1"/>
  <c r="AK477" i="1"/>
  <c r="I477" i="1"/>
  <c r="P477" i="1" s="1"/>
  <c r="J477" i="1"/>
  <c r="D487" i="1"/>
  <c r="X493" i="1"/>
  <c r="Y493" i="1" s="1"/>
  <c r="AJ500" i="1"/>
  <c r="X500" i="1"/>
  <c r="Y500" i="1" s="1"/>
  <c r="L500" i="1"/>
  <c r="M500" i="1" s="1"/>
  <c r="AK500" i="1"/>
  <c r="I500" i="1"/>
  <c r="P500" i="1" s="1"/>
  <c r="H506" i="1"/>
  <c r="K506" i="1" s="1"/>
  <c r="H507" i="1"/>
  <c r="K507" i="1" s="1"/>
  <c r="D510" i="1"/>
  <c r="T514" i="1"/>
  <c r="AJ516" i="1"/>
  <c r="X516" i="1"/>
  <c r="Y516" i="1" s="1"/>
  <c r="L516" i="1"/>
  <c r="M516" i="1" s="1"/>
  <c r="AK516" i="1"/>
  <c r="I516" i="1"/>
  <c r="P516" i="1" s="1"/>
  <c r="D519" i="1"/>
  <c r="H522" i="1"/>
  <c r="K522" i="1" s="1"/>
  <c r="H523" i="1"/>
  <c r="K523" i="1" s="1"/>
  <c r="AK525" i="1"/>
  <c r="I525" i="1"/>
  <c r="P525" i="1" s="1"/>
  <c r="J525" i="1"/>
  <c r="D526" i="1"/>
  <c r="T530" i="1"/>
  <c r="AJ532" i="1"/>
  <c r="X532" i="1"/>
  <c r="Y532" i="1" s="1"/>
  <c r="L532" i="1"/>
  <c r="M532" i="1" s="1"/>
  <c r="AK532" i="1"/>
  <c r="I532" i="1"/>
  <c r="P532" i="1" s="1"/>
  <c r="I534" i="1"/>
  <c r="P534" i="1" s="1"/>
  <c r="D535" i="1"/>
  <c r="D542" i="1"/>
  <c r="AJ548" i="1"/>
  <c r="X548" i="1"/>
  <c r="Y548" i="1" s="1"/>
  <c r="L548" i="1"/>
  <c r="M548" i="1" s="1"/>
  <c r="AK548" i="1"/>
  <c r="I548" i="1"/>
  <c r="P548" i="1" s="1"/>
  <c r="H554" i="1"/>
  <c r="K554" i="1" s="1"/>
  <c r="AK557" i="1"/>
  <c r="I557" i="1"/>
  <c r="P557" i="1" s="1"/>
  <c r="J557" i="1"/>
  <c r="X557" i="1"/>
  <c r="Y557" i="1" s="1"/>
  <c r="AK573" i="1"/>
  <c r="I573" i="1"/>
  <c r="P573" i="1" s="1"/>
  <c r="J573" i="1"/>
  <c r="D574" i="1"/>
  <c r="H577" i="1"/>
  <c r="K577" i="1" s="1"/>
  <c r="I584" i="1"/>
  <c r="P584" i="1" s="1"/>
  <c r="D588" i="1"/>
  <c r="H588" i="1"/>
  <c r="K588" i="1" s="1"/>
  <c r="AK589" i="1"/>
  <c r="J589" i="1"/>
  <c r="L589" i="1"/>
  <c r="M589" i="1" s="1"/>
  <c r="H590" i="1"/>
  <c r="K590" i="1" s="1"/>
  <c r="I597" i="1"/>
  <c r="P597" i="1" s="1"/>
  <c r="D598" i="1"/>
  <c r="AH605" i="1"/>
  <c r="J608" i="1"/>
  <c r="AK608" i="1"/>
  <c r="L608" i="1"/>
  <c r="M608" i="1" s="1"/>
  <c r="H609" i="1"/>
  <c r="K609" i="1" s="1"/>
  <c r="I616" i="1"/>
  <c r="P616" i="1" s="1"/>
  <c r="AK619" i="1"/>
  <c r="I619" i="1"/>
  <c r="P619" i="1" s="1"/>
  <c r="L619" i="1"/>
  <c r="M619" i="1" s="1"/>
  <c r="D620" i="1"/>
  <c r="H620" i="1"/>
  <c r="K620" i="1" s="1"/>
  <c r="AK621" i="1"/>
  <c r="J621" i="1"/>
  <c r="L621" i="1"/>
  <c r="M621" i="1" s="1"/>
  <c r="H622" i="1"/>
  <c r="K622" i="1" s="1"/>
  <c r="D630" i="1"/>
  <c r="J640" i="1"/>
  <c r="AK640" i="1"/>
  <c r="L640" i="1"/>
  <c r="M640" i="1" s="1"/>
  <c r="H641" i="1"/>
  <c r="K641" i="1" s="1"/>
  <c r="I648" i="1"/>
  <c r="P648" i="1" s="1"/>
  <c r="D649" i="1"/>
  <c r="D652" i="1"/>
  <c r="H652" i="1"/>
  <c r="K652" i="1" s="1"/>
  <c r="J653" i="1"/>
  <c r="L653" i="1"/>
  <c r="M653" i="1" s="1"/>
  <c r="J659" i="1"/>
  <c r="D662" i="1"/>
  <c r="J672" i="1"/>
  <c r="AK672" i="1"/>
  <c r="L672" i="1"/>
  <c r="M672" i="1" s="1"/>
  <c r="H676" i="1"/>
  <c r="K676" i="1" s="1"/>
  <c r="H677" i="1"/>
  <c r="K677" i="1" s="1"/>
  <c r="D677" i="1"/>
  <c r="AH684" i="1"/>
  <c r="AD684" i="1"/>
  <c r="Z684" i="1"/>
  <c r="V684" i="1"/>
  <c r="N684" i="1"/>
  <c r="AG684" i="1" s="1"/>
  <c r="AE684" i="1"/>
  <c r="W684" i="1"/>
  <c r="S684" i="1"/>
  <c r="O684" i="1"/>
  <c r="AF684" i="1" s="1"/>
  <c r="U684" i="1"/>
  <c r="J720" i="1"/>
  <c r="AJ720" i="1"/>
  <c r="L720" i="1"/>
  <c r="M720" i="1" s="1"/>
  <c r="AK720" i="1"/>
  <c r="X720" i="1"/>
  <c r="Y720" i="1" s="1"/>
  <c r="D724" i="1"/>
  <c r="AK727" i="1"/>
  <c r="I727" i="1"/>
  <c r="P727" i="1" s="1"/>
  <c r="J727" i="1"/>
  <c r="AJ727" i="1"/>
  <c r="L727" i="1"/>
  <c r="M727" i="1" s="1"/>
  <c r="X727" i="1"/>
  <c r="Y727" i="1" s="1"/>
  <c r="I736" i="1"/>
  <c r="P736" i="1" s="1"/>
  <c r="D737" i="1"/>
  <c r="H740" i="1"/>
  <c r="K740" i="1" s="1"/>
  <c r="AJ778" i="1"/>
  <c r="X778" i="1"/>
  <c r="Y778" i="1" s="1"/>
  <c r="L778" i="1"/>
  <c r="M778" i="1" s="1"/>
  <c r="AK778" i="1"/>
  <c r="I778" i="1"/>
  <c r="P778" i="1" s="1"/>
  <c r="J778" i="1"/>
  <c r="AJ782" i="1"/>
  <c r="X782" i="1"/>
  <c r="Y782" i="1" s="1"/>
  <c r="L782" i="1"/>
  <c r="M782" i="1" s="1"/>
  <c r="AK782" i="1"/>
  <c r="I782" i="1"/>
  <c r="P782" i="1" s="1"/>
  <c r="X784" i="1"/>
  <c r="Y784" i="1" s="1"/>
  <c r="AK787" i="1"/>
  <c r="I787" i="1"/>
  <c r="P787" i="1" s="1"/>
  <c r="J787" i="1"/>
  <c r="AJ787" i="1"/>
  <c r="L787" i="1"/>
  <c r="M787" i="1" s="1"/>
  <c r="D788" i="1"/>
  <c r="AK791" i="1"/>
  <c r="I791" i="1"/>
  <c r="P791" i="1" s="1"/>
  <c r="AJ791" i="1"/>
  <c r="L791" i="1"/>
  <c r="M791" i="1" s="1"/>
  <c r="X791" i="1"/>
  <c r="Y791" i="1" s="1"/>
  <c r="I800" i="1"/>
  <c r="P800" i="1" s="1"/>
  <c r="D801" i="1"/>
  <c r="H805" i="1"/>
  <c r="K805" i="1" s="1"/>
  <c r="D805" i="1"/>
  <c r="AJ842" i="1"/>
  <c r="X842" i="1"/>
  <c r="Y842" i="1" s="1"/>
  <c r="L842" i="1"/>
  <c r="M842" i="1" s="1"/>
  <c r="AK842" i="1"/>
  <c r="I842" i="1"/>
  <c r="P842" i="1" s="1"/>
  <c r="J842" i="1"/>
  <c r="H849" i="1"/>
  <c r="K849" i="1" s="1"/>
  <c r="D852" i="1"/>
  <c r="AK855" i="1"/>
  <c r="I855" i="1"/>
  <c r="P855" i="1" s="1"/>
  <c r="J855" i="1"/>
  <c r="AJ855" i="1"/>
  <c r="L855" i="1"/>
  <c r="M855" i="1" s="1"/>
  <c r="D856" i="1"/>
  <c r="H856" i="1"/>
  <c r="K856" i="1" s="1"/>
  <c r="D865" i="1"/>
  <c r="H869" i="1"/>
  <c r="K869" i="1" s="1"/>
  <c r="D869" i="1"/>
  <c r="AJ906" i="1"/>
  <c r="X906" i="1"/>
  <c r="Y906" i="1" s="1"/>
  <c r="L906" i="1"/>
  <c r="M906" i="1" s="1"/>
  <c r="AK906" i="1"/>
  <c r="I906" i="1"/>
  <c r="P906" i="1" s="1"/>
  <c r="J906" i="1"/>
  <c r="J912" i="1"/>
  <c r="AJ912" i="1"/>
  <c r="L912" i="1"/>
  <c r="M912" i="1" s="1"/>
  <c r="AK912" i="1"/>
  <c r="X912" i="1"/>
  <c r="Y912" i="1" s="1"/>
  <c r="AK915" i="1"/>
  <c r="I915" i="1"/>
  <c r="P915" i="1" s="1"/>
  <c r="J915" i="1"/>
  <c r="AJ915" i="1"/>
  <c r="L915" i="1"/>
  <c r="M915" i="1" s="1"/>
  <c r="X915" i="1"/>
  <c r="Y915" i="1" s="1"/>
  <c r="AK919" i="1"/>
  <c r="I919" i="1"/>
  <c r="P919" i="1" s="1"/>
  <c r="J919" i="1"/>
  <c r="AJ919" i="1"/>
  <c r="L919" i="1"/>
  <c r="M919" i="1" s="1"/>
  <c r="X919" i="1"/>
  <c r="Y919" i="1" s="1"/>
  <c r="H933" i="1"/>
  <c r="K933" i="1" s="1"/>
  <c r="D933" i="1"/>
  <c r="AJ974" i="1"/>
  <c r="X974" i="1"/>
  <c r="Y974" i="1" s="1"/>
  <c r="L974" i="1"/>
  <c r="M974" i="1" s="1"/>
  <c r="AK974" i="1"/>
  <c r="I974" i="1"/>
  <c r="P974" i="1" s="1"/>
  <c r="J976" i="1"/>
  <c r="AJ976" i="1"/>
  <c r="L976" i="1"/>
  <c r="M976" i="1" s="1"/>
  <c r="AK976" i="1"/>
  <c r="H977" i="1"/>
  <c r="K977" i="1" s="1"/>
  <c r="D980" i="1"/>
  <c r="D984" i="1"/>
  <c r="H984" i="1"/>
  <c r="K984" i="1" s="1"/>
  <c r="I992" i="1"/>
  <c r="P992" i="1" s="1"/>
  <c r="D993" i="1"/>
  <c r="H996" i="1"/>
  <c r="K996" i="1" s="1"/>
  <c r="H997" i="1"/>
  <c r="K997" i="1" s="1"/>
  <c r="D997" i="1"/>
  <c r="J1040" i="1"/>
  <c r="AJ1040" i="1"/>
  <c r="L1040" i="1"/>
  <c r="M1040" i="1" s="1"/>
  <c r="AK1040" i="1"/>
  <c r="X1040" i="1"/>
  <c r="Y1040" i="1" s="1"/>
  <c r="AK1043" i="1"/>
  <c r="I1043" i="1"/>
  <c r="J1043" i="1"/>
  <c r="AJ1043" i="1"/>
  <c r="L1043" i="1"/>
  <c r="M1043" i="1" s="1"/>
  <c r="X1043" i="1"/>
  <c r="Y1043" i="1" s="1"/>
  <c r="AK1047" i="1"/>
  <c r="I1047" i="1"/>
  <c r="J1047" i="1"/>
  <c r="AJ1047" i="1"/>
  <c r="L1047" i="1"/>
  <c r="M1047" i="1" s="1"/>
  <c r="X1047" i="1"/>
  <c r="Y1047" i="1" s="1"/>
  <c r="I1056" i="1"/>
  <c r="D1057" i="1"/>
  <c r="AJ1133" i="1"/>
  <c r="X1133" i="1"/>
  <c r="Y1133" i="1" s="1"/>
  <c r="L1133" i="1"/>
  <c r="M1133" i="1" s="1"/>
  <c r="AK1133" i="1"/>
  <c r="I1133" i="1"/>
  <c r="J1133" i="1"/>
  <c r="J1139" i="1"/>
  <c r="AJ1139" i="1"/>
  <c r="L1139" i="1"/>
  <c r="M1139" i="1" s="1"/>
  <c r="AK1139" i="1"/>
  <c r="I1139" i="1"/>
  <c r="AK1142" i="1"/>
  <c r="I1142" i="1"/>
  <c r="J1142" i="1"/>
  <c r="AJ1142" i="1"/>
  <c r="L1142" i="1"/>
  <c r="M1142" i="1" s="1"/>
  <c r="AK1146" i="1"/>
  <c r="I1146" i="1"/>
  <c r="J1146" i="1"/>
  <c r="AJ1146" i="1"/>
  <c r="L1146" i="1"/>
  <c r="M1146" i="1" s="1"/>
  <c r="D1151" i="1"/>
  <c r="H1151" i="1"/>
  <c r="K1151" i="1" s="1"/>
  <c r="D1155" i="1"/>
  <c r="H1155" i="1"/>
  <c r="K1155" i="1" s="1"/>
  <c r="H1184" i="1"/>
  <c r="K1184" i="1" s="1"/>
  <c r="D1184" i="1"/>
  <c r="I1283" i="1"/>
  <c r="H1287" i="1"/>
  <c r="K1287" i="1" s="1"/>
  <c r="H1288" i="1"/>
  <c r="K1288" i="1" s="1"/>
  <c r="D1288" i="1"/>
  <c r="AJ1329" i="1"/>
  <c r="L1329" i="1"/>
  <c r="M1329" i="1" s="1"/>
  <c r="AK1329" i="1"/>
  <c r="I1329" i="1"/>
  <c r="AJ1341" i="1"/>
  <c r="X1341" i="1"/>
  <c r="Y1341" i="1" s="1"/>
  <c r="L1341" i="1"/>
  <c r="M1341" i="1" s="1"/>
  <c r="AK1341" i="1"/>
  <c r="I1341" i="1"/>
  <c r="J1341" i="1"/>
  <c r="W1347" i="1"/>
  <c r="S1347" i="1"/>
  <c r="O1347" i="1"/>
  <c r="AF1347" i="1" s="1"/>
  <c r="Z1347" i="1"/>
  <c r="U1347" i="1"/>
  <c r="V1347" i="1"/>
  <c r="AH1347" i="1"/>
  <c r="N1347" i="1"/>
  <c r="AG1347" i="1" s="1"/>
  <c r="T1347" i="1"/>
  <c r="AJ1451" i="1"/>
  <c r="X1451" i="1"/>
  <c r="Y1451" i="1" s="1"/>
  <c r="L1451" i="1"/>
  <c r="M1451" i="1" s="1"/>
  <c r="AK1451" i="1"/>
  <c r="I1451" i="1"/>
  <c r="J1451" i="1"/>
  <c r="D274" i="1"/>
  <c r="AK274" i="1"/>
  <c r="D283" i="1"/>
  <c r="H286" i="1"/>
  <c r="K286" i="1" s="1"/>
  <c r="H287" i="1"/>
  <c r="K287" i="1" s="1"/>
  <c r="AK289" i="1"/>
  <c r="I289" i="1"/>
  <c r="J289" i="1"/>
  <c r="X289" i="1"/>
  <c r="Y289" i="1" s="1"/>
  <c r="D290" i="1"/>
  <c r="AJ296" i="1"/>
  <c r="X296" i="1"/>
  <c r="Y296" i="1" s="1"/>
  <c r="AK296" i="1"/>
  <c r="I296" i="1"/>
  <c r="D299" i="1"/>
  <c r="J300" i="1"/>
  <c r="H302" i="1"/>
  <c r="K302" i="1" s="1"/>
  <c r="H303" i="1"/>
  <c r="K303" i="1" s="1"/>
  <c r="D306" i="1"/>
  <c r="AK306" i="1"/>
  <c r="I312" i="1"/>
  <c r="D315" i="1"/>
  <c r="J316" i="1"/>
  <c r="H318" i="1"/>
  <c r="K318" i="1" s="1"/>
  <c r="H319" i="1"/>
  <c r="K319" i="1" s="1"/>
  <c r="AK321" i="1"/>
  <c r="I321" i="1"/>
  <c r="P321" i="1" s="1"/>
  <c r="J321" i="1"/>
  <c r="X321" i="1"/>
  <c r="Y321" i="1" s="1"/>
  <c r="D322" i="1"/>
  <c r="AK322" i="1"/>
  <c r="AJ328" i="1"/>
  <c r="X328" i="1"/>
  <c r="Y328" i="1" s="1"/>
  <c r="L328" i="1"/>
  <c r="M328" i="1" s="1"/>
  <c r="AK328" i="1"/>
  <c r="I328" i="1"/>
  <c r="P328" i="1" s="1"/>
  <c r="D331" i="1"/>
  <c r="J332" i="1"/>
  <c r="H334" i="1"/>
  <c r="K334" i="1" s="1"/>
  <c r="H335" i="1"/>
  <c r="K335" i="1" s="1"/>
  <c r="AK337" i="1"/>
  <c r="I337" i="1"/>
  <c r="P337" i="1" s="1"/>
  <c r="J337" i="1"/>
  <c r="X337" i="1"/>
  <c r="Y337" i="1" s="1"/>
  <c r="D338" i="1"/>
  <c r="AK338" i="1"/>
  <c r="AJ344" i="1"/>
  <c r="X344" i="1"/>
  <c r="Y344" i="1" s="1"/>
  <c r="L344" i="1"/>
  <c r="M344" i="1" s="1"/>
  <c r="AK344" i="1"/>
  <c r="I344" i="1"/>
  <c r="P344" i="1" s="1"/>
  <c r="D347" i="1"/>
  <c r="J348" i="1"/>
  <c r="H350" i="1"/>
  <c r="K350" i="1" s="1"/>
  <c r="H351" i="1"/>
  <c r="K351" i="1" s="1"/>
  <c r="AK353" i="1"/>
  <c r="I353" i="1"/>
  <c r="P353" i="1" s="1"/>
  <c r="J353" i="1"/>
  <c r="X353" i="1"/>
  <c r="Y353" i="1" s="1"/>
  <c r="D354" i="1"/>
  <c r="AK354" i="1"/>
  <c r="L358" i="1"/>
  <c r="M358" i="1" s="1"/>
  <c r="AJ358" i="1"/>
  <c r="AJ360" i="1"/>
  <c r="X360" i="1"/>
  <c r="Y360" i="1" s="1"/>
  <c r="L360" i="1"/>
  <c r="M360" i="1" s="1"/>
  <c r="AK360" i="1"/>
  <c r="I360" i="1"/>
  <c r="P360" i="1" s="1"/>
  <c r="L361" i="1"/>
  <c r="M361" i="1" s="1"/>
  <c r="AJ361" i="1"/>
  <c r="D363" i="1"/>
  <c r="J364" i="1"/>
  <c r="H366" i="1"/>
  <c r="K366" i="1" s="1"/>
  <c r="H367" i="1"/>
  <c r="K367" i="1" s="1"/>
  <c r="AK369" i="1"/>
  <c r="I369" i="1"/>
  <c r="P369" i="1" s="1"/>
  <c r="J369" i="1"/>
  <c r="X369" i="1"/>
  <c r="Y369" i="1" s="1"/>
  <c r="D370" i="1"/>
  <c r="U370" i="1"/>
  <c r="AK370" i="1"/>
  <c r="L374" i="1"/>
  <c r="M374" i="1" s="1"/>
  <c r="AJ374" i="1"/>
  <c r="AJ376" i="1"/>
  <c r="X376" i="1"/>
  <c r="Y376" i="1" s="1"/>
  <c r="L376" i="1"/>
  <c r="M376" i="1" s="1"/>
  <c r="AK376" i="1"/>
  <c r="I376" i="1"/>
  <c r="P376" i="1" s="1"/>
  <c r="L377" i="1"/>
  <c r="M377" i="1" s="1"/>
  <c r="AJ377" i="1"/>
  <c r="D379" i="1"/>
  <c r="J380" i="1"/>
  <c r="H382" i="1"/>
  <c r="K382" i="1" s="1"/>
  <c r="H383" i="1"/>
  <c r="K383" i="1" s="1"/>
  <c r="AK385" i="1"/>
  <c r="I385" i="1"/>
  <c r="P385" i="1" s="1"/>
  <c r="J385" i="1"/>
  <c r="X385" i="1"/>
  <c r="Y385" i="1" s="1"/>
  <c r="D386" i="1"/>
  <c r="AK386" i="1"/>
  <c r="L390" i="1"/>
  <c r="M390" i="1" s="1"/>
  <c r="AJ390" i="1"/>
  <c r="AJ392" i="1"/>
  <c r="X392" i="1"/>
  <c r="Y392" i="1" s="1"/>
  <c r="L392" i="1"/>
  <c r="M392" i="1" s="1"/>
  <c r="AK392" i="1"/>
  <c r="I392" i="1"/>
  <c r="P392" i="1" s="1"/>
  <c r="L393" i="1"/>
  <c r="M393" i="1" s="1"/>
  <c r="AJ393" i="1"/>
  <c r="D395" i="1"/>
  <c r="J396" i="1"/>
  <c r="H398" i="1"/>
  <c r="K398" i="1" s="1"/>
  <c r="H399" i="1"/>
  <c r="K399" i="1" s="1"/>
  <c r="AK401" i="1"/>
  <c r="I401" i="1"/>
  <c r="P401" i="1" s="1"/>
  <c r="J401" i="1"/>
  <c r="X401" i="1"/>
  <c r="Y401" i="1" s="1"/>
  <c r="D402" i="1"/>
  <c r="AK402" i="1"/>
  <c r="L406" i="1"/>
  <c r="M406" i="1" s="1"/>
  <c r="AJ406" i="1"/>
  <c r="AJ408" i="1"/>
  <c r="X408" i="1"/>
  <c r="Y408" i="1" s="1"/>
  <c r="L408" i="1"/>
  <c r="M408" i="1" s="1"/>
  <c r="AK408" i="1"/>
  <c r="I408" i="1"/>
  <c r="P408" i="1" s="1"/>
  <c r="L409" i="1"/>
  <c r="M409" i="1" s="1"/>
  <c r="AJ409" i="1"/>
  <c r="D411" i="1"/>
  <c r="J412" i="1"/>
  <c r="H414" i="1"/>
  <c r="K414" i="1" s="1"/>
  <c r="H415" i="1"/>
  <c r="K415" i="1" s="1"/>
  <c r="AK417" i="1"/>
  <c r="I417" i="1"/>
  <c r="P417" i="1" s="1"/>
  <c r="J417" i="1"/>
  <c r="X417" i="1"/>
  <c r="Y417" i="1" s="1"/>
  <c r="D418" i="1"/>
  <c r="AK418" i="1"/>
  <c r="L422" i="1"/>
  <c r="M422" i="1" s="1"/>
  <c r="AJ422" i="1"/>
  <c r="AJ424" i="1"/>
  <c r="X424" i="1"/>
  <c r="Y424" i="1" s="1"/>
  <c r="L424" i="1"/>
  <c r="M424" i="1" s="1"/>
  <c r="AK424" i="1"/>
  <c r="I424" i="1"/>
  <c r="P424" i="1" s="1"/>
  <c r="L425" i="1"/>
  <c r="M425" i="1" s="1"/>
  <c r="AJ425" i="1"/>
  <c r="D427" i="1"/>
  <c r="J428" i="1"/>
  <c r="H430" i="1"/>
  <c r="K430" i="1" s="1"/>
  <c r="H431" i="1"/>
  <c r="K431" i="1" s="1"/>
  <c r="AK433" i="1"/>
  <c r="I433" i="1"/>
  <c r="P433" i="1" s="1"/>
  <c r="J433" i="1"/>
  <c r="X433" i="1"/>
  <c r="Y433" i="1" s="1"/>
  <c r="D434" i="1"/>
  <c r="AK434" i="1"/>
  <c r="L438" i="1"/>
  <c r="M438" i="1" s="1"/>
  <c r="AJ438" i="1"/>
  <c r="AJ440" i="1"/>
  <c r="X440" i="1"/>
  <c r="Y440" i="1" s="1"/>
  <c r="L440" i="1"/>
  <c r="M440" i="1" s="1"/>
  <c r="AK440" i="1"/>
  <c r="I440" i="1"/>
  <c r="P440" i="1" s="1"/>
  <c r="L441" i="1"/>
  <c r="M441" i="1" s="1"/>
  <c r="AJ441" i="1"/>
  <c r="D443" i="1"/>
  <c r="J444" i="1"/>
  <c r="H446" i="1"/>
  <c r="K446" i="1" s="1"/>
  <c r="H447" i="1"/>
  <c r="K447" i="1" s="1"/>
  <c r="AK449" i="1"/>
  <c r="I449" i="1"/>
  <c r="P449" i="1" s="1"/>
  <c r="J449" i="1"/>
  <c r="X449" i="1"/>
  <c r="Y449" i="1" s="1"/>
  <c r="D450" i="1"/>
  <c r="AK450" i="1"/>
  <c r="L454" i="1"/>
  <c r="M454" i="1" s="1"/>
  <c r="AJ454" i="1"/>
  <c r="AJ456" i="1"/>
  <c r="X456" i="1"/>
  <c r="Y456" i="1" s="1"/>
  <c r="L456" i="1"/>
  <c r="M456" i="1" s="1"/>
  <c r="AK456" i="1"/>
  <c r="I456" i="1"/>
  <c r="P456" i="1" s="1"/>
  <c r="L457" i="1"/>
  <c r="M457" i="1" s="1"/>
  <c r="AJ457" i="1"/>
  <c r="D459" i="1"/>
  <c r="J460" i="1"/>
  <c r="H462" i="1"/>
  <c r="K462" i="1" s="1"/>
  <c r="H463" i="1"/>
  <c r="K463" i="1" s="1"/>
  <c r="AK465" i="1"/>
  <c r="I465" i="1"/>
  <c r="P465" i="1" s="1"/>
  <c r="J465" i="1"/>
  <c r="X465" i="1"/>
  <c r="Y465" i="1" s="1"/>
  <c r="D466" i="1"/>
  <c r="AK466" i="1"/>
  <c r="L470" i="1"/>
  <c r="M470" i="1" s="1"/>
  <c r="AJ470" i="1"/>
  <c r="AJ472" i="1"/>
  <c r="X472" i="1"/>
  <c r="Y472" i="1" s="1"/>
  <c r="L472" i="1"/>
  <c r="M472" i="1" s="1"/>
  <c r="AK472" i="1"/>
  <c r="I472" i="1"/>
  <c r="P472" i="1" s="1"/>
  <c r="L473" i="1"/>
  <c r="M473" i="1" s="1"/>
  <c r="AJ473" i="1"/>
  <c r="D475" i="1"/>
  <c r="J476" i="1"/>
  <c r="H478" i="1"/>
  <c r="K478" i="1" s="1"/>
  <c r="H479" i="1"/>
  <c r="K479" i="1" s="1"/>
  <c r="AK481" i="1"/>
  <c r="I481" i="1"/>
  <c r="P481" i="1" s="1"/>
  <c r="J481" i="1"/>
  <c r="X481" i="1"/>
  <c r="Y481" i="1" s="1"/>
  <c r="D482" i="1"/>
  <c r="U482" i="1"/>
  <c r="AK482" i="1"/>
  <c r="L486" i="1"/>
  <c r="M486" i="1" s="1"/>
  <c r="AJ486" i="1"/>
  <c r="AJ488" i="1"/>
  <c r="X488" i="1"/>
  <c r="Y488" i="1" s="1"/>
  <c r="L488" i="1"/>
  <c r="M488" i="1" s="1"/>
  <c r="AK488" i="1"/>
  <c r="I488" i="1"/>
  <c r="P488" i="1" s="1"/>
  <c r="L489" i="1"/>
  <c r="M489" i="1" s="1"/>
  <c r="AJ489" i="1"/>
  <c r="D491" i="1"/>
  <c r="J492" i="1"/>
  <c r="H494" i="1"/>
  <c r="K494" i="1" s="1"/>
  <c r="H495" i="1"/>
  <c r="K495" i="1" s="1"/>
  <c r="AK497" i="1"/>
  <c r="I497" i="1"/>
  <c r="P497" i="1" s="1"/>
  <c r="J497" i="1"/>
  <c r="X497" i="1"/>
  <c r="Y497" i="1" s="1"/>
  <c r="D498" i="1"/>
  <c r="AK498" i="1"/>
  <c r="L502" i="1"/>
  <c r="M502" i="1" s="1"/>
  <c r="AJ502" i="1"/>
  <c r="AJ504" i="1"/>
  <c r="X504" i="1"/>
  <c r="Y504" i="1" s="1"/>
  <c r="L504" i="1"/>
  <c r="M504" i="1" s="1"/>
  <c r="AK504" i="1"/>
  <c r="I504" i="1"/>
  <c r="P504" i="1" s="1"/>
  <c r="L505" i="1"/>
  <c r="M505" i="1" s="1"/>
  <c r="AJ505" i="1"/>
  <c r="D507" i="1"/>
  <c r="J508" i="1"/>
  <c r="H510" i="1"/>
  <c r="K510" i="1" s="1"/>
  <c r="H511" i="1"/>
  <c r="K511" i="1" s="1"/>
  <c r="AK513" i="1"/>
  <c r="I513" i="1"/>
  <c r="P513" i="1" s="1"/>
  <c r="J513" i="1"/>
  <c r="X513" i="1"/>
  <c r="Y513" i="1" s="1"/>
  <c r="D514" i="1"/>
  <c r="AK514" i="1"/>
  <c r="L518" i="1"/>
  <c r="M518" i="1" s="1"/>
  <c r="AJ518" i="1"/>
  <c r="AJ520" i="1"/>
  <c r="X520" i="1"/>
  <c r="Y520" i="1" s="1"/>
  <c r="L520" i="1"/>
  <c r="M520" i="1" s="1"/>
  <c r="AK520" i="1"/>
  <c r="I520" i="1"/>
  <c r="P520" i="1" s="1"/>
  <c r="L521" i="1"/>
  <c r="M521" i="1" s="1"/>
  <c r="AJ521" i="1"/>
  <c r="D523" i="1"/>
  <c r="J524" i="1"/>
  <c r="H526" i="1"/>
  <c r="K526" i="1" s="1"/>
  <c r="H527" i="1"/>
  <c r="K527" i="1" s="1"/>
  <c r="AK529" i="1"/>
  <c r="I529" i="1"/>
  <c r="P529" i="1" s="1"/>
  <c r="J529" i="1"/>
  <c r="X529" i="1"/>
  <c r="Y529" i="1" s="1"/>
  <c r="D530" i="1"/>
  <c r="AK530" i="1"/>
  <c r="L534" i="1"/>
  <c r="M534" i="1" s="1"/>
  <c r="AJ534" i="1"/>
  <c r="AJ536" i="1"/>
  <c r="X536" i="1"/>
  <c r="Y536" i="1" s="1"/>
  <c r="L536" i="1"/>
  <c r="M536" i="1" s="1"/>
  <c r="AK536" i="1"/>
  <c r="I536" i="1"/>
  <c r="P536" i="1" s="1"/>
  <c r="L537" i="1"/>
  <c r="M537" i="1" s="1"/>
  <c r="AJ537" i="1"/>
  <c r="D539" i="1"/>
  <c r="J540" i="1"/>
  <c r="H542" i="1"/>
  <c r="K542" i="1" s="1"/>
  <c r="H543" i="1"/>
  <c r="K543" i="1" s="1"/>
  <c r="AK545" i="1"/>
  <c r="I545" i="1"/>
  <c r="P545" i="1" s="1"/>
  <c r="J545" i="1"/>
  <c r="X545" i="1"/>
  <c r="Y545" i="1" s="1"/>
  <c r="D546" i="1"/>
  <c r="U546" i="1"/>
  <c r="AK546" i="1"/>
  <c r="L550" i="1"/>
  <c r="M550" i="1" s="1"/>
  <c r="AJ550" i="1"/>
  <c r="AJ552" i="1"/>
  <c r="X552" i="1"/>
  <c r="Y552" i="1" s="1"/>
  <c r="L552" i="1"/>
  <c r="M552" i="1" s="1"/>
  <c r="AK552" i="1"/>
  <c r="I552" i="1"/>
  <c r="P552" i="1" s="1"/>
  <c r="L553" i="1"/>
  <c r="M553" i="1" s="1"/>
  <c r="AJ553" i="1"/>
  <c r="D555" i="1"/>
  <c r="J556" i="1"/>
  <c r="H558" i="1"/>
  <c r="K558" i="1" s="1"/>
  <c r="H559" i="1"/>
  <c r="K559" i="1" s="1"/>
  <c r="AK561" i="1"/>
  <c r="I561" i="1"/>
  <c r="P561" i="1" s="1"/>
  <c r="J561" i="1"/>
  <c r="X561" i="1"/>
  <c r="Y561" i="1" s="1"/>
  <c r="D562" i="1"/>
  <c r="AK562" i="1"/>
  <c r="L566" i="1"/>
  <c r="M566" i="1" s="1"/>
  <c r="AJ566" i="1"/>
  <c r="AJ568" i="1"/>
  <c r="X568" i="1"/>
  <c r="Y568" i="1" s="1"/>
  <c r="L568" i="1"/>
  <c r="M568" i="1" s="1"/>
  <c r="AK568" i="1"/>
  <c r="I568" i="1"/>
  <c r="P568" i="1" s="1"/>
  <c r="L569" i="1"/>
  <c r="M569" i="1" s="1"/>
  <c r="AJ569" i="1"/>
  <c r="D571" i="1"/>
  <c r="J572" i="1"/>
  <c r="H574" i="1"/>
  <c r="K574" i="1" s="1"/>
  <c r="H575" i="1"/>
  <c r="K575" i="1" s="1"/>
  <c r="D577" i="1"/>
  <c r="AK579" i="1"/>
  <c r="I579" i="1"/>
  <c r="P579" i="1" s="1"/>
  <c r="L579" i="1"/>
  <c r="M579" i="1" s="1"/>
  <c r="D580" i="1"/>
  <c r="H580" i="1"/>
  <c r="K580" i="1" s="1"/>
  <c r="AK581" i="1"/>
  <c r="J581" i="1"/>
  <c r="L581" i="1"/>
  <c r="M581" i="1" s="1"/>
  <c r="H582" i="1"/>
  <c r="K582" i="1" s="1"/>
  <c r="X584" i="1"/>
  <c r="Y584" i="1" s="1"/>
  <c r="J587" i="1"/>
  <c r="I589" i="1"/>
  <c r="P589" i="1" s="1"/>
  <c r="D590" i="1"/>
  <c r="AJ592" i="1"/>
  <c r="X595" i="1"/>
  <c r="Y595" i="1" s="1"/>
  <c r="X597" i="1"/>
  <c r="Y597" i="1" s="1"/>
  <c r="J600" i="1"/>
  <c r="AK600" i="1"/>
  <c r="L600" i="1"/>
  <c r="M600" i="1" s="1"/>
  <c r="H601" i="1"/>
  <c r="K601" i="1" s="1"/>
  <c r="AJ603" i="1"/>
  <c r="N605" i="1"/>
  <c r="AG605" i="1" s="1"/>
  <c r="AJ605" i="1"/>
  <c r="I608" i="1"/>
  <c r="P608" i="1" s="1"/>
  <c r="D609" i="1"/>
  <c r="AK611" i="1"/>
  <c r="I611" i="1"/>
  <c r="P611" i="1" s="1"/>
  <c r="L611" i="1"/>
  <c r="M611" i="1" s="1"/>
  <c r="D612" i="1"/>
  <c r="H612" i="1"/>
  <c r="K612" i="1" s="1"/>
  <c r="AK613" i="1"/>
  <c r="J613" i="1"/>
  <c r="L613" i="1"/>
  <c r="M613" i="1" s="1"/>
  <c r="H614" i="1"/>
  <c r="K614" i="1" s="1"/>
  <c r="X616" i="1"/>
  <c r="Y616" i="1" s="1"/>
  <c r="J619" i="1"/>
  <c r="I621" i="1"/>
  <c r="P621" i="1" s="1"/>
  <c r="D622" i="1"/>
  <c r="AJ624" i="1"/>
  <c r="X627" i="1"/>
  <c r="Y627" i="1" s="1"/>
  <c r="X629" i="1"/>
  <c r="Y629" i="1" s="1"/>
  <c r="J632" i="1"/>
  <c r="AK632" i="1"/>
  <c r="L632" i="1"/>
  <c r="M632" i="1" s="1"/>
  <c r="H633" i="1"/>
  <c r="K633" i="1" s="1"/>
  <c r="AJ635" i="1"/>
  <c r="AJ637" i="1"/>
  <c r="I640" i="1"/>
  <c r="P640" i="1" s="1"/>
  <c r="D641" i="1"/>
  <c r="AK643" i="1"/>
  <c r="I643" i="1"/>
  <c r="P643" i="1" s="1"/>
  <c r="L643" i="1"/>
  <c r="M643" i="1" s="1"/>
  <c r="D644" i="1"/>
  <c r="H644" i="1"/>
  <c r="K644" i="1" s="1"/>
  <c r="AK645" i="1"/>
  <c r="J645" i="1"/>
  <c r="L645" i="1"/>
  <c r="M645" i="1" s="1"/>
  <c r="H646" i="1"/>
  <c r="K646" i="1" s="1"/>
  <c r="X648" i="1"/>
  <c r="Y648" i="1" s="1"/>
  <c r="J651" i="1"/>
  <c r="I653" i="1"/>
  <c r="P653" i="1" s="1"/>
  <c r="D654" i="1"/>
  <c r="AJ656" i="1"/>
  <c r="X659" i="1"/>
  <c r="Y659" i="1" s="1"/>
  <c r="X661" i="1"/>
  <c r="Y661" i="1" s="1"/>
  <c r="J664" i="1"/>
  <c r="AK664" i="1"/>
  <c r="L664" i="1"/>
  <c r="M664" i="1" s="1"/>
  <c r="S664" i="1"/>
  <c r="H665" i="1"/>
  <c r="K665" i="1" s="1"/>
  <c r="AJ667" i="1"/>
  <c r="AJ669" i="1"/>
  <c r="I672" i="1"/>
  <c r="P672" i="1" s="1"/>
  <c r="D673" i="1"/>
  <c r="J686" i="1"/>
  <c r="AJ698" i="1"/>
  <c r="X698" i="1"/>
  <c r="Y698" i="1" s="1"/>
  <c r="L698" i="1"/>
  <c r="M698" i="1" s="1"/>
  <c r="AK698" i="1"/>
  <c r="I698" i="1"/>
  <c r="P698" i="1" s="1"/>
  <c r="J698" i="1"/>
  <c r="AJ702" i="1"/>
  <c r="X702" i="1"/>
  <c r="Y702" i="1" s="1"/>
  <c r="L702" i="1"/>
  <c r="M702" i="1" s="1"/>
  <c r="AK702" i="1"/>
  <c r="I702" i="1"/>
  <c r="P702" i="1" s="1"/>
  <c r="J704" i="1"/>
  <c r="AJ704" i="1"/>
  <c r="L704" i="1"/>
  <c r="M704" i="1" s="1"/>
  <c r="AK704" i="1"/>
  <c r="X704" i="1"/>
  <c r="Y704" i="1" s="1"/>
  <c r="H705" i="1"/>
  <c r="K705" i="1" s="1"/>
  <c r="AK707" i="1"/>
  <c r="I707" i="1"/>
  <c r="P707" i="1" s="1"/>
  <c r="J707" i="1"/>
  <c r="AJ707" i="1"/>
  <c r="L707" i="1"/>
  <c r="M707" i="1" s="1"/>
  <c r="X707" i="1"/>
  <c r="Y707" i="1" s="1"/>
  <c r="D708" i="1"/>
  <c r="AK708" i="1"/>
  <c r="AK711" i="1"/>
  <c r="I711" i="1"/>
  <c r="P711" i="1" s="1"/>
  <c r="J711" i="1"/>
  <c r="AJ711" i="1"/>
  <c r="L711" i="1"/>
  <c r="M711" i="1" s="1"/>
  <c r="X711" i="1"/>
  <c r="Y711" i="1" s="1"/>
  <c r="D712" i="1"/>
  <c r="H712" i="1"/>
  <c r="K712" i="1" s="1"/>
  <c r="I720" i="1"/>
  <c r="P720" i="1" s="1"/>
  <c r="D721" i="1"/>
  <c r="H724" i="1"/>
  <c r="K724" i="1" s="1"/>
  <c r="H725" i="1"/>
  <c r="K725" i="1" s="1"/>
  <c r="D725" i="1"/>
  <c r="AH732" i="1"/>
  <c r="AD732" i="1"/>
  <c r="Z732" i="1"/>
  <c r="V732" i="1"/>
  <c r="N732" i="1"/>
  <c r="AG732" i="1" s="1"/>
  <c r="AE732" i="1"/>
  <c r="W732" i="1"/>
  <c r="S732" i="1"/>
  <c r="O732" i="1"/>
  <c r="AF732" i="1" s="1"/>
  <c r="U732" i="1"/>
  <c r="J750" i="1"/>
  <c r="AJ762" i="1"/>
  <c r="X762" i="1"/>
  <c r="Y762" i="1" s="1"/>
  <c r="L762" i="1"/>
  <c r="M762" i="1" s="1"/>
  <c r="AK762" i="1"/>
  <c r="I762" i="1"/>
  <c r="P762" i="1" s="1"/>
  <c r="J762" i="1"/>
  <c r="AJ766" i="1"/>
  <c r="X766" i="1"/>
  <c r="Y766" i="1" s="1"/>
  <c r="L766" i="1"/>
  <c r="M766" i="1" s="1"/>
  <c r="AK766" i="1"/>
  <c r="I766" i="1"/>
  <c r="P766" i="1" s="1"/>
  <c r="J768" i="1"/>
  <c r="AJ768" i="1"/>
  <c r="L768" i="1"/>
  <c r="M768" i="1" s="1"/>
  <c r="AK768" i="1"/>
  <c r="X768" i="1"/>
  <c r="Y768" i="1" s="1"/>
  <c r="H769" i="1"/>
  <c r="K769" i="1" s="1"/>
  <c r="AK771" i="1"/>
  <c r="I771" i="1"/>
  <c r="P771" i="1" s="1"/>
  <c r="J771" i="1"/>
  <c r="AJ771" i="1"/>
  <c r="L771" i="1"/>
  <c r="M771" i="1" s="1"/>
  <c r="X771" i="1"/>
  <c r="Y771" i="1" s="1"/>
  <c r="D772" i="1"/>
  <c r="AK772" i="1"/>
  <c r="AK775" i="1"/>
  <c r="I775" i="1"/>
  <c r="P775" i="1" s="1"/>
  <c r="J775" i="1"/>
  <c r="AJ775" i="1"/>
  <c r="L775" i="1"/>
  <c r="M775" i="1" s="1"/>
  <c r="X775" i="1"/>
  <c r="Y775" i="1" s="1"/>
  <c r="D776" i="1"/>
  <c r="H776" i="1"/>
  <c r="K776" i="1" s="1"/>
  <c r="I784" i="1"/>
  <c r="P784" i="1" s="1"/>
  <c r="D785" i="1"/>
  <c r="H788" i="1"/>
  <c r="K788" i="1" s="1"/>
  <c r="H789" i="1"/>
  <c r="K789" i="1" s="1"/>
  <c r="D789" i="1"/>
  <c r="J814" i="1"/>
  <c r="AJ826" i="1"/>
  <c r="X826" i="1"/>
  <c r="Y826" i="1" s="1"/>
  <c r="L826" i="1"/>
  <c r="M826" i="1" s="1"/>
  <c r="AK826" i="1"/>
  <c r="I826" i="1"/>
  <c r="P826" i="1" s="1"/>
  <c r="J826" i="1"/>
  <c r="AJ830" i="1"/>
  <c r="X830" i="1"/>
  <c r="Y830" i="1" s="1"/>
  <c r="L830" i="1"/>
  <c r="M830" i="1" s="1"/>
  <c r="AK830" i="1"/>
  <c r="I830" i="1"/>
  <c r="P830" i="1" s="1"/>
  <c r="J832" i="1"/>
  <c r="AJ832" i="1"/>
  <c r="L832" i="1"/>
  <c r="M832" i="1" s="1"/>
  <c r="AK832" i="1"/>
  <c r="X832" i="1"/>
  <c r="Y832" i="1" s="1"/>
  <c r="H833" i="1"/>
  <c r="K833" i="1" s="1"/>
  <c r="AK835" i="1"/>
  <c r="I835" i="1"/>
  <c r="P835" i="1" s="1"/>
  <c r="J835" i="1"/>
  <c r="AJ835" i="1"/>
  <c r="L835" i="1"/>
  <c r="M835" i="1" s="1"/>
  <c r="X835" i="1"/>
  <c r="Y835" i="1" s="1"/>
  <c r="D836" i="1"/>
  <c r="AK836" i="1"/>
  <c r="AK839" i="1"/>
  <c r="I839" i="1"/>
  <c r="P839" i="1" s="1"/>
  <c r="J839" i="1"/>
  <c r="AJ839" i="1"/>
  <c r="L839" i="1"/>
  <c r="M839" i="1" s="1"/>
  <c r="X839" i="1"/>
  <c r="Y839" i="1" s="1"/>
  <c r="D840" i="1"/>
  <c r="H840" i="1"/>
  <c r="K840" i="1" s="1"/>
  <c r="I848" i="1"/>
  <c r="P848" i="1" s="1"/>
  <c r="D849" i="1"/>
  <c r="H852" i="1"/>
  <c r="K852" i="1" s="1"/>
  <c r="H853" i="1"/>
  <c r="K853" i="1" s="1"/>
  <c r="D853" i="1"/>
  <c r="J878" i="1"/>
  <c r="AJ890" i="1"/>
  <c r="X890" i="1"/>
  <c r="Y890" i="1" s="1"/>
  <c r="L890" i="1"/>
  <c r="M890" i="1" s="1"/>
  <c r="AK890" i="1"/>
  <c r="I890" i="1"/>
  <c r="P890" i="1" s="1"/>
  <c r="J890" i="1"/>
  <c r="AJ894" i="1"/>
  <c r="X894" i="1"/>
  <c r="Y894" i="1" s="1"/>
  <c r="L894" i="1"/>
  <c r="M894" i="1" s="1"/>
  <c r="AK894" i="1"/>
  <c r="I894" i="1"/>
  <c r="P894" i="1" s="1"/>
  <c r="J896" i="1"/>
  <c r="AJ896" i="1"/>
  <c r="L896" i="1"/>
  <c r="M896" i="1" s="1"/>
  <c r="AK896" i="1"/>
  <c r="X896" i="1"/>
  <c r="Y896" i="1" s="1"/>
  <c r="H897" i="1"/>
  <c r="K897" i="1" s="1"/>
  <c r="AK899" i="1"/>
  <c r="I899" i="1"/>
  <c r="P899" i="1" s="1"/>
  <c r="J899" i="1"/>
  <c r="AJ899" i="1"/>
  <c r="L899" i="1"/>
  <c r="M899" i="1" s="1"/>
  <c r="X899" i="1"/>
  <c r="Y899" i="1" s="1"/>
  <c r="D900" i="1"/>
  <c r="AK900" i="1"/>
  <c r="AK903" i="1"/>
  <c r="I903" i="1"/>
  <c r="P903" i="1" s="1"/>
  <c r="J903" i="1"/>
  <c r="AJ903" i="1"/>
  <c r="L903" i="1"/>
  <c r="M903" i="1" s="1"/>
  <c r="X903" i="1"/>
  <c r="Y903" i="1" s="1"/>
  <c r="D904" i="1"/>
  <c r="H904" i="1"/>
  <c r="K904" i="1" s="1"/>
  <c r="I912" i="1"/>
  <c r="P912" i="1" s="1"/>
  <c r="D913" i="1"/>
  <c r="H916" i="1"/>
  <c r="K916" i="1" s="1"/>
  <c r="H917" i="1"/>
  <c r="K917" i="1" s="1"/>
  <c r="D917" i="1"/>
  <c r="Z924" i="1"/>
  <c r="V924" i="1"/>
  <c r="W924" i="1"/>
  <c r="S924" i="1"/>
  <c r="J942" i="1"/>
  <c r="AJ954" i="1"/>
  <c r="X954" i="1"/>
  <c r="Y954" i="1" s="1"/>
  <c r="L954" i="1"/>
  <c r="M954" i="1" s="1"/>
  <c r="AK954" i="1"/>
  <c r="I954" i="1"/>
  <c r="P954" i="1" s="1"/>
  <c r="J954" i="1"/>
  <c r="AJ958" i="1"/>
  <c r="X958" i="1"/>
  <c r="Y958" i="1" s="1"/>
  <c r="L958" i="1"/>
  <c r="M958" i="1" s="1"/>
  <c r="AK958" i="1"/>
  <c r="I958" i="1"/>
  <c r="P958" i="1" s="1"/>
  <c r="J960" i="1"/>
  <c r="AJ960" i="1"/>
  <c r="L960" i="1"/>
  <c r="M960" i="1" s="1"/>
  <c r="AK960" i="1"/>
  <c r="X960" i="1"/>
  <c r="Y960" i="1" s="1"/>
  <c r="H961" i="1"/>
  <c r="K961" i="1" s="1"/>
  <c r="AK963" i="1"/>
  <c r="I963" i="1"/>
  <c r="P963" i="1" s="1"/>
  <c r="J963" i="1"/>
  <c r="AJ963" i="1"/>
  <c r="L963" i="1"/>
  <c r="M963" i="1" s="1"/>
  <c r="X963" i="1"/>
  <c r="Y963" i="1" s="1"/>
  <c r="D964" i="1"/>
  <c r="AK964" i="1"/>
  <c r="AK967" i="1"/>
  <c r="I967" i="1"/>
  <c r="P967" i="1" s="1"/>
  <c r="J967" i="1"/>
  <c r="AJ967" i="1"/>
  <c r="L967" i="1"/>
  <c r="M967" i="1" s="1"/>
  <c r="X967" i="1"/>
  <c r="Y967" i="1" s="1"/>
  <c r="D968" i="1"/>
  <c r="H968" i="1"/>
  <c r="K968" i="1" s="1"/>
  <c r="I976" i="1"/>
  <c r="P976" i="1" s="1"/>
  <c r="D977" i="1"/>
  <c r="H980" i="1"/>
  <c r="K980" i="1" s="1"/>
  <c r="H981" i="1"/>
  <c r="K981" i="1" s="1"/>
  <c r="D981" i="1"/>
  <c r="J1006" i="1"/>
  <c r="AJ1018" i="1"/>
  <c r="X1018" i="1"/>
  <c r="Y1018" i="1" s="1"/>
  <c r="L1018" i="1"/>
  <c r="M1018" i="1" s="1"/>
  <c r="AK1018" i="1"/>
  <c r="I1018" i="1"/>
  <c r="J1018" i="1"/>
  <c r="AJ1022" i="1"/>
  <c r="X1022" i="1"/>
  <c r="Y1022" i="1" s="1"/>
  <c r="L1022" i="1"/>
  <c r="M1022" i="1" s="1"/>
  <c r="AK1022" i="1"/>
  <c r="I1022" i="1"/>
  <c r="J1024" i="1"/>
  <c r="AJ1024" i="1"/>
  <c r="L1024" i="1"/>
  <c r="M1024" i="1" s="1"/>
  <c r="AK1024" i="1"/>
  <c r="X1024" i="1"/>
  <c r="Y1024" i="1" s="1"/>
  <c r="H1025" i="1"/>
  <c r="K1025" i="1" s="1"/>
  <c r="AK1027" i="1"/>
  <c r="I1027" i="1"/>
  <c r="J1027" i="1"/>
  <c r="AJ1027" i="1"/>
  <c r="L1027" i="1"/>
  <c r="M1027" i="1" s="1"/>
  <c r="X1027" i="1"/>
  <c r="Y1027" i="1" s="1"/>
  <c r="D1028" i="1"/>
  <c r="AK1028" i="1"/>
  <c r="AK1031" i="1"/>
  <c r="I1031" i="1"/>
  <c r="J1031" i="1"/>
  <c r="AJ1031" i="1"/>
  <c r="L1031" i="1"/>
  <c r="M1031" i="1" s="1"/>
  <c r="X1031" i="1"/>
  <c r="Y1031" i="1" s="1"/>
  <c r="D1032" i="1"/>
  <c r="H1032" i="1"/>
  <c r="K1032" i="1" s="1"/>
  <c r="I1040" i="1"/>
  <c r="D1041" i="1"/>
  <c r="H1044" i="1"/>
  <c r="K1044" i="1" s="1"/>
  <c r="H1045" i="1"/>
  <c r="K1045" i="1" s="1"/>
  <c r="D1045" i="1"/>
  <c r="V1052" i="1"/>
  <c r="S1052" i="1"/>
  <c r="J1062" i="1"/>
  <c r="D1063" i="1"/>
  <c r="H1063" i="1"/>
  <c r="K1063" i="1" s="1"/>
  <c r="J1071" i="1"/>
  <c r="AJ1071" i="1"/>
  <c r="L1071" i="1"/>
  <c r="M1071" i="1" s="1"/>
  <c r="AK1071" i="1"/>
  <c r="H1072" i="1"/>
  <c r="K1072" i="1" s="1"/>
  <c r="AK1074" i="1"/>
  <c r="I1074" i="1"/>
  <c r="J1074" i="1"/>
  <c r="AJ1074" i="1"/>
  <c r="L1074" i="1"/>
  <c r="M1074" i="1" s="1"/>
  <c r="D1075" i="1"/>
  <c r="AK1075" i="1"/>
  <c r="AK1078" i="1"/>
  <c r="I1078" i="1"/>
  <c r="J1078" i="1"/>
  <c r="AJ1078" i="1"/>
  <c r="L1078" i="1"/>
  <c r="M1078" i="1" s="1"/>
  <c r="D1079" i="1"/>
  <c r="H1079" i="1"/>
  <c r="K1079" i="1" s="1"/>
  <c r="T1083" i="1"/>
  <c r="X1091" i="1"/>
  <c r="Y1091" i="1" s="1"/>
  <c r="AH1099" i="1"/>
  <c r="V1099" i="1"/>
  <c r="N1099" i="1"/>
  <c r="AG1099" i="1" s="1"/>
  <c r="S1099" i="1"/>
  <c r="O1099" i="1"/>
  <c r="AF1099" i="1" s="1"/>
  <c r="AK1114" i="1"/>
  <c r="I1114" i="1"/>
  <c r="J1114" i="1"/>
  <c r="AJ1114" i="1"/>
  <c r="L1114" i="1"/>
  <c r="M1114" i="1" s="1"/>
  <c r="D1115" i="1"/>
  <c r="AK1115" i="1"/>
  <c r="J1173" i="1"/>
  <c r="X1191" i="1"/>
  <c r="Y1191" i="1" s="1"/>
  <c r="X1195" i="1"/>
  <c r="Y1195" i="1" s="1"/>
  <c r="AJ1213" i="1"/>
  <c r="X1213" i="1"/>
  <c r="Y1213" i="1" s="1"/>
  <c r="L1213" i="1"/>
  <c r="M1213" i="1" s="1"/>
  <c r="AK1213" i="1"/>
  <c r="I1213" i="1"/>
  <c r="J1219" i="1"/>
  <c r="AJ1219" i="1"/>
  <c r="L1219" i="1"/>
  <c r="M1219" i="1" s="1"/>
  <c r="AK1219" i="1"/>
  <c r="H1220" i="1"/>
  <c r="K1220" i="1" s="1"/>
  <c r="AK1222" i="1"/>
  <c r="I1222" i="1"/>
  <c r="J1222" i="1"/>
  <c r="AJ1222" i="1"/>
  <c r="L1222" i="1"/>
  <c r="M1222" i="1" s="1"/>
  <c r="D1223" i="1"/>
  <c r="AK1223" i="1"/>
  <c r="AK1226" i="1"/>
  <c r="I1226" i="1"/>
  <c r="J1226" i="1"/>
  <c r="AJ1226" i="1"/>
  <c r="L1226" i="1"/>
  <c r="M1226" i="1" s="1"/>
  <c r="D1227" i="1"/>
  <c r="H1227" i="1"/>
  <c r="K1227" i="1" s="1"/>
  <c r="X1239" i="1"/>
  <c r="Y1239" i="1" s="1"/>
  <c r="Z1247" i="1"/>
  <c r="W1247" i="1"/>
  <c r="J1265" i="1"/>
  <c r="X1267" i="1"/>
  <c r="Y1267" i="1" s="1"/>
  <c r="X1270" i="1"/>
  <c r="Y1270" i="1" s="1"/>
  <c r="X1274" i="1"/>
  <c r="Y1274" i="1" s="1"/>
  <c r="AJ1281" i="1"/>
  <c r="X1281" i="1"/>
  <c r="Y1281" i="1" s="1"/>
  <c r="L1281" i="1"/>
  <c r="M1281" i="1" s="1"/>
  <c r="AK1281" i="1"/>
  <c r="I1281" i="1"/>
  <c r="J1281" i="1"/>
  <c r="X1283" i="1"/>
  <c r="Y1283" i="1" s="1"/>
  <c r="X1286" i="1"/>
  <c r="Y1286" i="1" s="1"/>
  <c r="X1290" i="1"/>
  <c r="Y1290" i="1" s="1"/>
  <c r="AD1295" i="1"/>
  <c r="U1295" i="1"/>
  <c r="J1303" i="1"/>
  <c r="I1303" i="1"/>
  <c r="AJ1303" i="1"/>
  <c r="L1303" i="1"/>
  <c r="M1303" i="1" s="1"/>
  <c r="AK1303" i="1"/>
  <c r="H1304" i="1"/>
  <c r="K1304" i="1" s="1"/>
  <c r="D1304" i="1"/>
  <c r="AJ1325" i="1"/>
  <c r="X1325" i="1"/>
  <c r="Y1325" i="1" s="1"/>
  <c r="L1325" i="1"/>
  <c r="M1325" i="1" s="1"/>
  <c r="AK1325" i="1"/>
  <c r="I1325" i="1"/>
  <c r="J1325" i="1"/>
  <c r="J1331" i="1"/>
  <c r="AJ1331" i="1"/>
  <c r="L1331" i="1"/>
  <c r="M1331" i="1" s="1"/>
  <c r="AK1331" i="1"/>
  <c r="I1331" i="1"/>
  <c r="H1332" i="1"/>
  <c r="K1332" i="1" s="1"/>
  <c r="D1332" i="1"/>
  <c r="AK1334" i="1"/>
  <c r="I1334" i="1"/>
  <c r="J1334" i="1"/>
  <c r="AJ1334" i="1"/>
  <c r="L1334" i="1"/>
  <c r="M1334" i="1" s="1"/>
  <c r="D1335" i="1"/>
  <c r="H1335" i="1"/>
  <c r="K1335" i="1" s="1"/>
  <c r="AK1338" i="1"/>
  <c r="I1338" i="1"/>
  <c r="J1338" i="1"/>
  <c r="AJ1338" i="1"/>
  <c r="L1338" i="1"/>
  <c r="M1338" i="1" s="1"/>
  <c r="D1339" i="1"/>
  <c r="H1339" i="1"/>
  <c r="K1339" i="1" s="1"/>
  <c r="D1346" i="1"/>
  <c r="H1346" i="1"/>
  <c r="K1346" i="1" s="1"/>
  <c r="D1366" i="1"/>
  <c r="H1366" i="1"/>
  <c r="K1366" i="1" s="1"/>
  <c r="AJ678" i="1"/>
  <c r="X678" i="1"/>
  <c r="Y678" i="1" s="1"/>
  <c r="L678" i="1"/>
  <c r="M678" i="1" s="1"/>
  <c r="AK678" i="1"/>
  <c r="I678" i="1"/>
  <c r="P678" i="1" s="1"/>
  <c r="J684" i="1"/>
  <c r="X684" i="1"/>
  <c r="Y684" i="1" s="1"/>
  <c r="H685" i="1"/>
  <c r="K685" i="1" s="1"/>
  <c r="AK687" i="1"/>
  <c r="I687" i="1"/>
  <c r="P687" i="1" s="1"/>
  <c r="J687" i="1"/>
  <c r="X687" i="1"/>
  <c r="Y687" i="1" s="1"/>
  <c r="D688" i="1"/>
  <c r="AJ694" i="1"/>
  <c r="X694" i="1"/>
  <c r="Y694" i="1" s="1"/>
  <c r="L694" i="1"/>
  <c r="M694" i="1" s="1"/>
  <c r="AK694" i="1"/>
  <c r="I694" i="1"/>
  <c r="P694" i="1" s="1"/>
  <c r="J700" i="1"/>
  <c r="X700" i="1"/>
  <c r="Y700" i="1" s="1"/>
  <c r="H701" i="1"/>
  <c r="K701" i="1" s="1"/>
  <c r="AK703" i="1"/>
  <c r="I703" i="1"/>
  <c r="P703" i="1" s="1"/>
  <c r="J703" i="1"/>
  <c r="X703" i="1"/>
  <c r="Y703" i="1" s="1"/>
  <c r="D704" i="1"/>
  <c r="AJ710" i="1"/>
  <c r="X710" i="1"/>
  <c r="Y710" i="1" s="1"/>
  <c r="L710" i="1"/>
  <c r="M710" i="1" s="1"/>
  <c r="AK710" i="1"/>
  <c r="I710" i="1"/>
  <c r="P710" i="1" s="1"/>
  <c r="J716" i="1"/>
  <c r="X716" i="1"/>
  <c r="Y716" i="1" s="1"/>
  <c r="H717" i="1"/>
  <c r="K717" i="1" s="1"/>
  <c r="AK719" i="1"/>
  <c r="I719" i="1"/>
  <c r="P719" i="1" s="1"/>
  <c r="J719" i="1"/>
  <c r="X719" i="1"/>
  <c r="Y719" i="1" s="1"/>
  <c r="D720" i="1"/>
  <c r="AJ726" i="1"/>
  <c r="X726" i="1"/>
  <c r="Y726" i="1" s="1"/>
  <c r="L726" i="1"/>
  <c r="M726" i="1" s="1"/>
  <c r="AK726" i="1"/>
  <c r="I726" i="1"/>
  <c r="P726" i="1" s="1"/>
  <c r="J732" i="1"/>
  <c r="X732" i="1"/>
  <c r="Y732" i="1" s="1"/>
  <c r="H733" i="1"/>
  <c r="K733" i="1" s="1"/>
  <c r="AK735" i="1"/>
  <c r="I735" i="1"/>
  <c r="P735" i="1" s="1"/>
  <c r="J735" i="1"/>
  <c r="X735" i="1"/>
  <c r="Y735" i="1" s="1"/>
  <c r="D736" i="1"/>
  <c r="AJ742" i="1"/>
  <c r="X742" i="1"/>
  <c r="Y742" i="1" s="1"/>
  <c r="L742" i="1"/>
  <c r="M742" i="1" s="1"/>
  <c r="AK742" i="1"/>
  <c r="I742" i="1"/>
  <c r="P742" i="1" s="1"/>
  <c r="J748" i="1"/>
  <c r="X748" i="1"/>
  <c r="Y748" i="1" s="1"/>
  <c r="H749" i="1"/>
  <c r="K749" i="1" s="1"/>
  <c r="AK751" i="1"/>
  <c r="I751" i="1"/>
  <c r="P751" i="1" s="1"/>
  <c r="J751" i="1"/>
  <c r="X751" i="1"/>
  <c r="Y751" i="1" s="1"/>
  <c r="D752" i="1"/>
  <c r="AJ758" i="1"/>
  <c r="X758" i="1"/>
  <c r="Y758" i="1" s="1"/>
  <c r="L758" i="1"/>
  <c r="M758" i="1" s="1"/>
  <c r="AK758" i="1"/>
  <c r="I758" i="1"/>
  <c r="P758" i="1" s="1"/>
  <c r="J764" i="1"/>
  <c r="X764" i="1"/>
  <c r="Y764" i="1" s="1"/>
  <c r="H765" i="1"/>
  <c r="K765" i="1" s="1"/>
  <c r="AK767" i="1"/>
  <c r="I767" i="1"/>
  <c r="P767" i="1" s="1"/>
  <c r="J767" i="1"/>
  <c r="X767" i="1"/>
  <c r="Y767" i="1" s="1"/>
  <c r="D768" i="1"/>
  <c r="AJ774" i="1"/>
  <c r="X774" i="1"/>
  <c r="Y774" i="1" s="1"/>
  <c r="L774" i="1"/>
  <c r="M774" i="1" s="1"/>
  <c r="AK774" i="1"/>
  <c r="I774" i="1"/>
  <c r="P774" i="1" s="1"/>
  <c r="J780" i="1"/>
  <c r="X780" i="1"/>
  <c r="Y780" i="1" s="1"/>
  <c r="H781" i="1"/>
  <c r="K781" i="1" s="1"/>
  <c r="AK783" i="1"/>
  <c r="I783" i="1"/>
  <c r="P783" i="1" s="1"/>
  <c r="J783" i="1"/>
  <c r="X783" i="1"/>
  <c r="Y783" i="1" s="1"/>
  <c r="D784" i="1"/>
  <c r="AJ790" i="1"/>
  <c r="X790" i="1"/>
  <c r="Y790" i="1" s="1"/>
  <c r="L790" i="1"/>
  <c r="M790" i="1" s="1"/>
  <c r="AK790" i="1"/>
  <c r="I790" i="1"/>
  <c r="P790" i="1" s="1"/>
  <c r="J796" i="1"/>
  <c r="X796" i="1"/>
  <c r="Y796" i="1" s="1"/>
  <c r="H797" i="1"/>
  <c r="K797" i="1" s="1"/>
  <c r="AK799" i="1"/>
  <c r="I799" i="1"/>
  <c r="P799" i="1" s="1"/>
  <c r="J799" i="1"/>
  <c r="X799" i="1"/>
  <c r="Y799" i="1" s="1"/>
  <c r="D800" i="1"/>
  <c r="AJ806" i="1"/>
  <c r="X806" i="1"/>
  <c r="Y806" i="1" s="1"/>
  <c r="L806" i="1"/>
  <c r="M806" i="1" s="1"/>
  <c r="AK806" i="1"/>
  <c r="I806" i="1"/>
  <c r="P806" i="1" s="1"/>
  <c r="J812" i="1"/>
  <c r="X812" i="1"/>
  <c r="Y812" i="1" s="1"/>
  <c r="H813" i="1"/>
  <c r="K813" i="1" s="1"/>
  <c r="AK815" i="1"/>
  <c r="I815" i="1"/>
  <c r="P815" i="1" s="1"/>
  <c r="J815" i="1"/>
  <c r="X815" i="1"/>
  <c r="Y815" i="1" s="1"/>
  <c r="D816" i="1"/>
  <c r="AJ822" i="1"/>
  <c r="X822" i="1"/>
  <c r="Y822" i="1" s="1"/>
  <c r="L822" i="1"/>
  <c r="M822" i="1" s="1"/>
  <c r="AK822" i="1"/>
  <c r="I822" i="1"/>
  <c r="P822" i="1" s="1"/>
  <c r="J828" i="1"/>
  <c r="X828" i="1"/>
  <c r="Y828" i="1" s="1"/>
  <c r="H829" i="1"/>
  <c r="K829" i="1" s="1"/>
  <c r="AK831" i="1"/>
  <c r="I831" i="1"/>
  <c r="P831" i="1" s="1"/>
  <c r="J831" i="1"/>
  <c r="X831" i="1"/>
  <c r="Y831" i="1" s="1"/>
  <c r="D832" i="1"/>
  <c r="AJ838" i="1"/>
  <c r="X838" i="1"/>
  <c r="Y838" i="1" s="1"/>
  <c r="L838" i="1"/>
  <c r="M838" i="1" s="1"/>
  <c r="AK838" i="1"/>
  <c r="I838" i="1"/>
  <c r="P838" i="1" s="1"/>
  <c r="J844" i="1"/>
  <c r="X844" i="1"/>
  <c r="Y844" i="1" s="1"/>
  <c r="H845" i="1"/>
  <c r="K845" i="1" s="1"/>
  <c r="AK847" i="1"/>
  <c r="I847" i="1"/>
  <c r="P847" i="1" s="1"/>
  <c r="J847" i="1"/>
  <c r="X847" i="1"/>
  <c r="Y847" i="1" s="1"/>
  <c r="D848" i="1"/>
  <c r="AJ854" i="1"/>
  <c r="X854" i="1"/>
  <c r="Y854" i="1" s="1"/>
  <c r="L854" i="1"/>
  <c r="M854" i="1" s="1"/>
  <c r="AK854" i="1"/>
  <c r="I854" i="1"/>
  <c r="P854" i="1" s="1"/>
  <c r="J860" i="1"/>
  <c r="X860" i="1"/>
  <c r="Y860" i="1" s="1"/>
  <c r="H861" i="1"/>
  <c r="K861" i="1" s="1"/>
  <c r="AK863" i="1"/>
  <c r="I863" i="1"/>
  <c r="P863" i="1" s="1"/>
  <c r="J863" i="1"/>
  <c r="X863" i="1"/>
  <c r="Y863" i="1" s="1"/>
  <c r="D864" i="1"/>
  <c r="AJ870" i="1"/>
  <c r="X870" i="1"/>
  <c r="Y870" i="1" s="1"/>
  <c r="L870" i="1"/>
  <c r="M870" i="1" s="1"/>
  <c r="AK870" i="1"/>
  <c r="I870" i="1"/>
  <c r="P870" i="1" s="1"/>
  <c r="J876" i="1"/>
  <c r="X876" i="1"/>
  <c r="Y876" i="1" s="1"/>
  <c r="H877" i="1"/>
  <c r="K877" i="1" s="1"/>
  <c r="AK879" i="1"/>
  <c r="I879" i="1"/>
  <c r="P879" i="1" s="1"/>
  <c r="J879" i="1"/>
  <c r="X879" i="1"/>
  <c r="Y879" i="1" s="1"/>
  <c r="D880" i="1"/>
  <c r="AJ886" i="1"/>
  <c r="X886" i="1"/>
  <c r="Y886" i="1" s="1"/>
  <c r="L886" i="1"/>
  <c r="M886" i="1" s="1"/>
  <c r="AK886" i="1"/>
  <c r="I886" i="1"/>
  <c r="P886" i="1" s="1"/>
  <c r="J892" i="1"/>
  <c r="X892" i="1"/>
  <c r="Y892" i="1" s="1"/>
  <c r="H893" i="1"/>
  <c r="K893" i="1" s="1"/>
  <c r="AK895" i="1"/>
  <c r="I895" i="1"/>
  <c r="P895" i="1" s="1"/>
  <c r="J895" i="1"/>
  <c r="X895" i="1"/>
  <c r="Y895" i="1" s="1"/>
  <c r="D896" i="1"/>
  <c r="AJ902" i="1"/>
  <c r="X902" i="1"/>
  <c r="Y902" i="1" s="1"/>
  <c r="L902" i="1"/>
  <c r="M902" i="1" s="1"/>
  <c r="AK902" i="1"/>
  <c r="I902" i="1"/>
  <c r="P902" i="1" s="1"/>
  <c r="J908" i="1"/>
  <c r="X908" i="1"/>
  <c r="Y908" i="1" s="1"/>
  <c r="H909" i="1"/>
  <c r="K909" i="1" s="1"/>
  <c r="AK911" i="1"/>
  <c r="I911" i="1"/>
  <c r="P911" i="1" s="1"/>
  <c r="J911" i="1"/>
  <c r="X911" i="1"/>
  <c r="Y911" i="1" s="1"/>
  <c r="D912" i="1"/>
  <c r="AJ918" i="1"/>
  <c r="X918" i="1"/>
  <c r="Y918" i="1" s="1"/>
  <c r="L918" i="1"/>
  <c r="M918" i="1" s="1"/>
  <c r="AK918" i="1"/>
  <c r="I918" i="1"/>
  <c r="P918" i="1" s="1"/>
  <c r="J924" i="1"/>
  <c r="X924" i="1"/>
  <c r="Y924" i="1" s="1"/>
  <c r="H925" i="1"/>
  <c r="K925" i="1" s="1"/>
  <c r="AK927" i="1"/>
  <c r="I927" i="1"/>
  <c r="P927" i="1" s="1"/>
  <c r="J927" i="1"/>
  <c r="X927" i="1"/>
  <c r="Y927" i="1" s="1"/>
  <c r="D928" i="1"/>
  <c r="AJ934" i="1"/>
  <c r="X934" i="1"/>
  <c r="Y934" i="1" s="1"/>
  <c r="L934" i="1"/>
  <c r="M934" i="1" s="1"/>
  <c r="AK934" i="1"/>
  <c r="I934" i="1"/>
  <c r="P934" i="1" s="1"/>
  <c r="J940" i="1"/>
  <c r="X940" i="1"/>
  <c r="Y940" i="1" s="1"/>
  <c r="H941" i="1"/>
  <c r="K941" i="1" s="1"/>
  <c r="AK943" i="1"/>
  <c r="I943" i="1"/>
  <c r="P943" i="1" s="1"/>
  <c r="J943" i="1"/>
  <c r="X943" i="1"/>
  <c r="Y943" i="1" s="1"/>
  <c r="D944" i="1"/>
  <c r="AJ950" i="1"/>
  <c r="X950" i="1"/>
  <c r="Y950" i="1" s="1"/>
  <c r="L950" i="1"/>
  <c r="M950" i="1" s="1"/>
  <c r="AK950" i="1"/>
  <c r="I950" i="1"/>
  <c r="P950" i="1" s="1"/>
  <c r="J956" i="1"/>
  <c r="X956" i="1"/>
  <c r="Y956" i="1" s="1"/>
  <c r="H957" i="1"/>
  <c r="K957" i="1" s="1"/>
  <c r="AK959" i="1"/>
  <c r="I959" i="1"/>
  <c r="P959" i="1" s="1"/>
  <c r="J959" i="1"/>
  <c r="X959" i="1"/>
  <c r="Y959" i="1" s="1"/>
  <c r="D960" i="1"/>
  <c r="AJ966" i="1"/>
  <c r="X966" i="1"/>
  <c r="Y966" i="1" s="1"/>
  <c r="L966" i="1"/>
  <c r="M966" i="1" s="1"/>
  <c r="AK966" i="1"/>
  <c r="I966" i="1"/>
  <c r="P966" i="1" s="1"/>
  <c r="J972" i="1"/>
  <c r="X972" i="1"/>
  <c r="Y972" i="1" s="1"/>
  <c r="H973" i="1"/>
  <c r="K973" i="1" s="1"/>
  <c r="AK975" i="1"/>
  <c r="I975" i="1"/>
  <c r="P975" i="1" s="1"/>
  <c r="J975" i="1"/>
  <c r="X975" i="1"/>
  <c r="Y975" i="1" s="1"/>
  <c r="D976" i="1"/>
  <c r="AJ982" i="1"/>
  <c r="X982" i="1"/>
  <c r="Y982" i="1" s="1"/>
  <c r="L982" i="1"/>
  <c r="M982" i="1" s="1"/>
  <c r="AK982" i="1"/>
  <c r="I982" i="1"/>
  <c r="P982" i="1" s="1"/>
  <c r="J988" i="1"/>
  <c r="X988" i="1"/>
  <c r="Y988" i="1" s="1"/>
  <c r="H989" i="1"/>
  <c r="K989" i="1" s="1"/>
  <c r="AK991" i="1"/>
  <c r="I991" i="1"/>
  <c r="P991" i="1" s="1"/>
  <c r="J991" i="1"/>
  <c r="X991" i="1"/>
  <c r="Y991" i="1" s="1"/>
  <c r="D992" i="1"/>
  <c r="AJ998" i="1"/>
  <c r="X998" i="1"/>
  <c r="Y998" i="1" s="1"/>
  <c r="L998" i="1"/>
  <c r="M998" i="1" s="1"/>
  <c r="AK998" i="1"/>
  <c r="I998" i="1"/>
  <c r="P998" i="1" s="1"/>
  <c r="J1004" i="1"/>
  <c r="X1004" i="1"/>
  <c r="Y1004" i="1" s="1"/>
  <c r="H1005" i="1"/>
  <c r="K1005" i="1" s="1"/>
  <c r="AK1007" i="1"/>
  <c r="I1007" i="1"/>
  <c r="J1007" i="1"/>
  <c r="X1007" i="1"/>
  <c r="Y1007" i="1" s="1"/>
  <c r="D1008" i="1"/>
  <c r="AJ1014" i="1"/>
  <c r="X1014" i="1"/>
  <c r="Y1014" i="1" s="1"/>
  <c r="L1014" i="1"/>
  <c r="M1014" i="1" s="1"/>
  <c r="AK1014" i="1"/>
  <c r="I1014" i="1"/>
  <c r="J1020" i="1"/>
  <c r="X1020" i="1"/>
  <c r="Y1020" i="1" s="1"/>
  <c r="H1021" i="1"/>
  <c r="K1021" i="1" s="1"/>
  <c r="AK1023" i="1"/>
  <c r="I1023" i="1"/>
  <c r="J1023" i="1"/>
  <c r="X1023" i="1"/>
  <c r="Y1023" i="1" s="1"/>
  <c r="D1024" i="1"/>
  <c r="AJ1030" i="1"/>
  <c r="X1030" i="1"/>
  <c r="Y1030" i="1" s="1"/>
  <c r="L1030" i="1"/>
  <c r="M1030" i="1" s="1"/>
  <c r="AK1030" i="1"/>
  <c r="I1030" i="1"/>
  <c r="J1036" i="1"/>
  <c r="X1036" i="1"/>
  <c r="Y1036" i="1" s="1"/>
  <c r="H1037" i="1"/>
  <c r="K1037" i="1" s="1"/>
  <c r="AK1039" i="1"/>
  <c r="I1039" i="1"/>
  <c r="J1039" i="1"/>
  <c r="X1039" i="1"/>
  <c r="Y1039" i="1" s="1"/>
  <c r="D1040" i="1"/>
  <c r="AJ1046" i="1"/>
  <c r="X1046" i="1"/>
  <c r="Y1046" i="1" s="1"/>
  <c r="L1046" i="1"/>
  <c r="M1046" i="1" s="1"/>
  <c r="AK1046" i="1"/>
  <c r="I1046" i="1"/>
  <c r="J1052" i="1"/>
  <c r="X1052" i="1"/>
  <c r="Y1052" i="1" s="1"/>
  <c r="H1053" i="1"/>
  <c r="K1053" i="1" s="1"/>
  <c r="AK1055" i="1"/>
  <c r="I1055" i="1"/>
  <c r="J1055" i="1"/>
  <c r="X1055" i="1"/>
  <c r="Y1055" i="1" s="1"/>
  <c r="D1056" i="1"/>
  <c r="H1060" i="1"/>
  <c r="K1060" i="1" s="1"/>
  <c r="AJ1081" i="1"/>
  <c r="X1081" i="1"/>
  <c r="Y1081" i="1" s="1"/>
  <c r="L1081" i="1"/>
  <c r="M1081" i="1" s="1"/>
  <c r="AK1081" i="1"/>
  <c r="I1081" i="1"/>
  <c r="J1081" i="1"/>
  <c r="AJ1085" i="1"/>
  <c r="X1085" i="1"/>
  <c r="Y1085" i="1" s="1"/>
  <c r="L1085" i="1"/>
  <c r="M1085" i="1" s="1"/>
  <c r="AK1085" i="1"/>
  <c r="I1085" i="1"/>
  <c r="J1087" i="1"/>
  <c r="AJ1087" i="1"/>
  <c r="L1087" i="1"/>
  <c r="M1087" i="1" s="1"/>
  <c r="AK1087" i="1"/>
  <c r="X1087" i="1"/>
  <c r="Y1087" i="1" s="1"/>
  <c r="H1088" i="1"/>
  <c r="K1088" i="1" s="1"/>
  <c r="AK1090" i="1"/>
  <c r="I1090" i="1"/>
  <c r="J1090" i="1"/>
  <c r="AJ1090" i="1"/>
  <c r="L1090" i="1"/>
  <c r="M1090" i="1" s="1"/>
  <c r="X1090" i="1"/>
  <c r="Y1090" i="1" s="1"/>
  <c r="D1091" i="1"/>
  <c r="AK1094" i="1"/>
  <c r="I1094" i="1"/>
  <c r="J1094" i="1"/>
  <c r="AJ1094" i="1"/>
  <c r="L1094" i="1"/>
  <c r="M1094" i="1" s="1"/>
  <c r="X1094" i="1"/>
  <c r="Y1094" i="1" s="1"/>
  <c r="D1095" i="1"/>
  <c r="H1095" i="1"/>
  <c r="K1095" i="1" s="1"/>
  <c r="AH1103" i="1"/>
  <c r="AD1103" i="1"/>
  <c r="Z1103" i="1"/>
  <c r="V1103" i="1"/>
  <c r="N1103" i="1"/>
  <c r="AG1103" i="1" s="1"/>
  <c r="W1103" i="1"/>
  <c r="S1103" i="1"/>
  <c r="O1103" i="1"/>
  <c r="AF1103" i="1" s="1"/>
  <c r="T1103" i="1"/>
  <c r="U1103" i="1"/>
  <c r="J1107" i="1"/>
  <c r="AJ1107" i="1"/>
  <c r="L1107" i="1"/>
  <c r="M1107" i="1" s="1"/>
  <c r="AK1107" i="1"/>
  <c r="X1107" i="1"/>
  <c r="Y1107" i="1" s="1"/>
  <c r="H1108" i="1"/>
  <c r="K1108" i="1" s="1"/>
  <c r="AK1118" i="1"/>
  <c r="I1118" i="1"/>
  <c r="J1118" i="1"/>
  <c r="AJ1118" i="1"/>
  <c r="L1118" i="1"/>
  <c r="M1118" i="1" s="1"/>
  <c r="X1118" i="1"/>
  <c r="Y1118" i="1" s="1"/>
  <c r="D1119" i="1"/>
  <c r="J1123" i="1"/>
  <c r="I1123" i="1"/>
  <c r="AJ1123" i="1"/>
  <c r="L1123" i="1"/>
  <c r="M1123" i="1" s="1"/>
  <c r="X1123" i="1"/>
  <c r="Y1123" i="1" s="1"/>
  <c r="H1124" i="1"/>
  <c r="K1124" i="1" s="1"/>
  <c r="D1124" i="1"/>
  <c r="V1135" i="1"/>
  <c r="S1135" i="1"/>
  <c r="AJ1165" i="1"/>
  <c r="X1165" i="1"/>
  <c r="Y1165" i="1" s="1"/>
  <c r="L1165" i="1"/>
  <c r="M1165" i="1" s="1"/>
  <c r="AK1165" i="1"/>
  <c r="I1165" i="1"/>
  <c r="Z1171" i="1"/>
  <c r="AH1187" i="1"/>
  <c r="AD1187" i="1"/>
  <c r="Z1187" i="1"/>
  <c r="V1187" i="1"/>
  <c r="N1187" i="1"/>
  <c r="AG1187" i="1" s="1"/>
  <c r="W1187" i="1"/>
  <c r="S1187" i="1"/>
  <c r="O1187" i="1"/>
  <c r="AF1187" i="1" s="1"/>
  <c r="T1187" i="1"/>
  <c r="U1187" i="1"/>
  <c r="AK1194" i="1"/>
  <c r="I1194" i="1"/>
  <c r="J1194" i="1"/>
  <c r="AJ1194" i="1"/>
  <c r="L1194" i="1"/>
  <c r="M1194" i="1" s="1"/>
  <c r="X1194" i="1"/>
  <c r="Y1194" i="1" s="1"/>
  <c r="D1195" i="1"/>
  <c r="J1199" i="1"/>
  <c r="I1199" i="1"/>
  <c r="AJ1199" i="1"/>
  <c r="L1199" i="1"/>
  <c r="M1199" i="1" s="1"/>
  <c r="X1199" i="1"/>
  <c r="Y1199" i="1" s="1"/>
  <c r="H1200" i="1"/>
  <c r="K1200" i="1" s="1"/>
  <c r="D1200" i="1"/>
  <c r="AK1202" i="1"/>
  <c r="I1202" i="1"/>
  <c r="J1202" i="1"/>
  <c r="AJ1202" i="1"/>
  <c r="L1202" i="1"/>
  <c r="M1202" i="1" s="1"/>
  <c r="X1202" i="1"/>
  <c r="Y1202" i="1" s="1"/>
  <c r="D1203" i="1"/>
  <c r="H1203" i="1"/>
  <c r="K1203" i="1" s="1"/>
  <c r="AJ1229" i="1"/>
  <c r="X1229" i="1"/>
  <c r="Y1229" i="1" s="1"/>
  <c r="L1229" i="1"/>
  <c r="M1229" i="1" s="1"/>
  <c r="AK1229" i="1"/>
  <c r="I1229" i="1"/>
  <c r="J1229" i="1"/>
  <c r="AJ1233" i="1"/>
  <c r="X1233" i="1"/>
  <c r="Y1233" i="1" s="1"/>
  <c r="L1233" i="1"/>
  <c r="M1233" i="1" s="1"/>
  <c r="AK1233" i="1"/>
  <c r="I1233" i="1"/>
  <c r="J1235" i="1"/>
  <c r="AJ1235" i="1"/>
  <c r="L1235" i="1"/>
  <c r="M1235" i="1" s="1"/>
  <c r="AK1235" i="1"/>
  <c r="X1235" i="1"/>
  <c r="Y1235" i="1" s="1"/>
  <c r="H1236" i="1"/>
  <c r="K1236" i="1" s="1"/>
  <c r="AK1238" i="1"/>
  <c r="I1238" i="1"/>
  <c r="J1238" i="1"/>
  <c r="AJ1238" i="1"/>
  <c r="L1238" i="1"/>
  <c r="M1238" i="1" s="1"/>
  <c r="X1238" i="1"/>
  <c r="Y1238" i="1" s="1"/>
  <c r="D1239" i="1"/>
  <c r="AK1242" i="1"/>
  <c r="I1242" i="1"/>
  <c r="J1242" i="1"/>
  <c r="AJ1242" i="1"/>
  <c r="L1242" i="1"/>
  <c r="M1242" i="1" s="1"/>
  <c r="X1242" i="1"/>
  <c r="Y1242" i="1" s="1"/>
  <c r="D1243" i="1"/>
  <c r="H1243" i="1"/>
  <c r="K1243" i="1" s="1"/>
  <c r="AH1251" i="1"/>
  <c r="AD1251" i="1"/>
  <c r="Z1251" i="1"/>
  <c r="V1251" i="1"/>
  <c r="N1251" i="1"/>
  <c r="AG1251" i="1" s="1"/>
  <c r="W1251" i="1"/>
  <c r="S1251" i="1"/>
  <c r="O1251" i="1"/>
  <c r="AF1251" i="1" s="1"/>
  <c r="T1251" i="1"/>
  <c r="U1251" i="1"/>
  <c r="J1255" i="1"/>
  <c r="I1255" i="1"/>
  <c r="AJ1255" i="1"/>
  <c r="L1255" i="1"/>
  <c r="M1255" i="1" s="1"/>
  <c r="X1255" i="1"/>
  <c r="Y1255" i="1" s="1"/>
  <c r="H1256" i="1"/>
  <c r="K1256" i="1" s="1"/>
  <c r="D1256" i="1"/>
  <c r="AJ1293" i="1"/>
  <c r="X1293" i="1"/>
  <c r="Y1293" i="1" s="1"/>
  <c r="L1293" i="1"/>
  <c r="M1293" i="1" s="1"/>
  <c r="AK1293" i="1"/>
  <c r="I1293" i="1"/>
  <c r="J1293" i="1"/>
  <c r="AJ1297" i="1"/>
  <c r="X1297" i="1"/>
  <c r="Y1297" i="1" s="1"/>
  <c r="L1297" i="1"/>
  <c r="M1297" i="1" s="1"/>
  <c r="AK1297" i="1"/>
  <c r="I1297" i="1"/>
  <c r="J1299" i="1"/>
  <c r="AJ1299" i="1"/>
  <c r="L1299" i="1"/>
  <c r="M1299" i="1" s="1"/>
  <c r="AK1299" i="1"/>
  <c r="X1299" i="1"/>
  <c r="Y1299" i="1" s="1"/>
  <c r="H1300" i="1"/>
  <c r="K1300" i="1" s="1"/>
  <c r="AK1302" i="1"/>
  <c r="I1302" i="1"/>
  <c r="J1302" i="1"/>
  <c r="AJ1302" i="1"/>
  <c r="L1302" i="1"/>
  <c r="M1302" i="1" s="1"/>
  <c r="X1302" i="1"/>
  <c r="Y1302" i="1" s="1"/>
  <c r="D1303" i="1"/>
  <c r="AK1306" i="1"/>
  <c r="I1306" i="1"/>
  <c r="J1306" i="1"/>
  <c r="AJ1306" i="1"/>
  <c r="L1306" i="1"/>
  <c r="M1306" i="1" s="1"/>
  <c r="X1306" i="1"/>
  <c r="Y1306" i="1" s="1"/>
  <c r="D1307" i="1"/>
  <c r="H1307" i="1"/>
  <c r="K1307" i="1" s="1"/>
  <c r="J1319" i="1"/>
  <c r="I1319" i="1"/>
  <c r="AJ1319" i="1"/>
  <c r="L1319" i="1"/>
  <c r="M1319" i="1" s="1"/>
  <c r="X1319" i="1"/>
  <c r="Y1319" i="1" s="1"/>
  <c r="H1320" i="1"/>
  <c r="K1320" i="1" s="1"/>
  <c r="D1320" i="1"/>
  <c r="V1327" i="1"/>
  <c r="AK1347" i="1"/>
  <c r="J1347" i="1"/>
  <c r="L1347" i="1"/>
  <c r="M1347" i="1" s="1"/>
  <c r="X1347" i="1"/>
  <c r="Y1347" i="1" s="1"/>
  <c r="AJ1347" i="1"/>
  <c r="H1358" i="1"/>
  <c r="K1358" i="1" s="1"/>
  <c r="D1358" i="1"/>
  <c r="J1413" i="1"/>
  <c r="I1413" i="1"/>
  <c r="AK1413" i="1"/>
  <c r="L1413" i="1"/>
  <c r="M1413" i="1" s="1"/>
  <c r="X1413" i="1"/>
  <c r="Y1413" i="1" s="1"/>
  <c r="AJ1413" i="1"/>
  <c r="AK1440" i="1"/>
  <c r="I1440" i="1"/>
  <c r="J1440" i="1"/>
  <c r="AJ1440" i="1"/>
  <c r="L1440" i="1"/>
  <c r="M1440" i="1" s="1"/>
  <c r="X1440" i="1"/>
  <c r="Y1440" i="1" s="1"/>
  <c r="AK1512" i="1"/>
  <c r="I1512" i="1"/>
  <c r="J1512" i="1"/>
  <c r="AJ1512" i="1"/>
  <c r="X1512" i="1"/>
  <c r="Y1512" i="1" s="1"/>
  <c r="L1512" i="1"/>
  <c r="M1512" i="1" s="1"/>
  <c r="H1558" i="1"/>
  <c r="K1558" i="1" s="1"/>
  <c r="D1558" i="1"/>
  <c r="AJ578" i="1"/>
  <c r="X578" i="1"/>
  <c r="Y578" i="1" s="1"/>
  <c r="L578" i="1"/>
  <c r="M578" i="1" s="1"/>
  <c r="J578" i="1"/>
  <c r="AK578" i="1"/>
  <c r="AK583" i="1"/>
  <c r="I583" i="1"/>
  <c r="P583" i="1" s="1"/>
  <c r="X583" i="1"/>
  <c r="Y583" i="1" s="1"/>
  <c r="AJ586" i="1"/>
  <c r="X586" i="1"/>
  <c r="Y586" i="1" s="1"/>
  <c r="L586" i="1"/>
  <c r="M586" i="1" s="1"/>
  <c r="J586" i="1"/>
  <c r="AK586" i="1"/>
  <c r="AK591" i="1"/>
  <c r="I591" i="1"/>
  <c r="P591" i="1" s="1"/>
  <c r="X591" i="1"/>
  <c r="Y591" i="1" s="1"/>
  <c r="AJ594" i="1"/>
  <c r="X594" i="1"/>
  <c r="Y594" i="1" s="1"/>
  <c r="L594" i="1"/>
  <c r="M594" i="1" s="1"/>
  <c r="J594" i="1"/>
  <c r="AK594" i="1"/>
  <c r="AK599" i="1"/>
  <c r="I599" i="1"/>
  <c r="P599" i="1" s="1"/>
  <c r="X599" i="1"/>
  <c r="Y599" i="1" s="1"/>
  <c r="AJ602" i="1"/>
  <c r="X602" i="1"/>
  <c r="Y602" i="1" s="1"/>
  <c r="L602" i="1"/>
  <c r="M602" i="1" s="1"/>
  <c r="J602" i="1"/>
  <c r="AK602" i="1"/>
  <c r="AK607" i="1"/>
  <c r="I607" i="1"/>
  <c r="P607" i="1" s="1"/>
  <c r="X607" i="1"/>
  <c r="Y607" i="1" s="1"/>
  <c r="AJ610" i="1"/>
  <c r="X610" i="1"/>
  <c r="Y610" i="1" s="1"/>
  <c r="L610" i="1"/>
  <c r="M610" i="1" s="1"/>
  <c r="J610" i="1"/>
  <c r="AK610" i="1"/>
  <c r="AK615" i="1"/>
  <c r="I615" i="1"/>
  <c r="P615" i="1" s="1"/>
  <c r="X615" i="1"/>
  <c r="Y615" i="1" s="1"/>
  <c r="AJ618" i="1"/>
  <c r="X618" i="1"/>
  <c r="Y618" i="1" s="1"/>
  <c r="L618" i="1"/>
  <c r="M618" i="1" s="1"/>
  <c r="J618" i="1"/>
  <c r="AK618" i="1"/>
  <c r="AK623" i="1"/>
  <c r="I623" i="1"/>
  <c r="P623" i="1" s="1"/>
  <c r="X623" i="1"/>
  <c r="Y623" i="1" s="1"/>
  <c r="AJ626" i="1"/>
  <c r="X626" i="1"/>
  <c r="Y626" i="1" s="1"/>
  <c r="L626" i="1"/>
  <c r="M626" i="1" s="1"/>
  <c r="J626" i="1"/>
  <c r="AK626" i="1"/>
  <c r="AK631" i="1"/>
  <c r="I631" i="1"/>
  <c r="P631" i="1" s="1"/>
  <c r="X631" i="1"/>
  <c r="Y631" i="1" s="1"/>
  <c r="AJ634" i="1"/>
  <c r="X634" i="1"/>
  <c r="Y634" i="1" s="1"/>
  <c r="L634" i="1"/>
  <c r="M634" i="1" s="1"/>
  <c r="J634" i="1"/>
  <c r="AK634" i="1"/>
  <c r="AK639" i="1"/>
  <c r="I639" i="1"/>
  <c r="P639" i="1" s="1"/>
  <c r="X639" i="1"/>
  <c r="Y639" i="1" s="1"/>
  <c r="AJ642" i="1"/>
  <c r="X642" i="1"/>
  <c r="Y642" i="1" s="1"/>
  <c r="L642" i="1"/>
  <c r="M642" i="1" s="1"/>
  <c r="J642" i="1"/>
  <c r="AK642" i="1"/>
  <c r="AK647" i="1"/>
  <c r="I647" i="1"/>
  <c r="P647" i="1" s="1"/>
  <c r="X647" i="1"/>
  <c r="Y647" i="1" s="1"/>
  <c r="AJ650" i="1"/>
  <c r="X650" i="1"/>
  <c r="Y650" i="1" s="1"/>
  <c r="L650" i="1"/>
  <c r="M650" i="1" s="1"/>
  <c r="J650" i="1"/>
  <c r="AK650" i="1"/>
  <c r="AK655" i="1"/>
  <c r="I655" i="1"/>
  <c r="P655" i="1" s="1"/>
  <c r="X655" i="1"/>
  <c r="Y655" i="1" s="1"/>
  <c r="AJ658" i="1"/>
  <c r="X658" i="1"/>
  <c r="Y658" i="1" s="1"/>
  <c r="L658" i="1"/>
  <c r="M658" i="1" s="1"/>
  <c r="J658" i="1"/>
  <c r="AK658" i="1"/>
  <c r="AK663" i="1"/>
  <c r="I663" i="1"/>
  <c r="P663" i="1" s="1"/>
  <c r="X663" i="1"/>
  <c r="Y663" i="1" s="1"/>
  <c r="AJ666" i="1"/>
  <c r="X666" i="1"/>
  <c r="Y666" i="1" s="1"/>
  <c r="L666" i="1"/>
  <c r="M666" i="1" s="1"/>
  <c r="J666" i="1"/>
  <c r="AK666" i="1"/>
  <c r="AK671" i="1"/>
  <c r="I671" i="1"/>
  <c r="P671" i="1" s="1"/>
  <c r="X671" i="1"/>
  <c r="Y671" i="1" s="1"/>
  <c r="AJ674" i="1"/>
  <c r="X674" i="1"/>
  <c r="Y674" i="1" s="1"/>
  <c r="L674" i="1"/>
  <c r="M674" i="1" s="1"/>
  <c r="AK674" i="1"/>
  <c r="J674" i="1"/>
  <c r="J678" i="1"/>
  <c r="H681" i="1"/>
  <c r="K681" i="1" s="1"/>
  <c r="AK683" i="1"/>
  <c r="I683" i="1"/>
  <c r="P683" i="1" s="1"/>
  <c r="J683" i="1"/>
  <c r="X683" i="1"/>
  <c r="Y683" i="1" s="1"/>
  <c r="D684" i="1"/>
  <c r="AK684" i="1"/>
  <c r="AJ690" i="1"/>
  <c r="X690" i="1"/>
  <c r="Y690" i="1" s="1"/>
  <c r="L690" i="1"/>
  <c r="M690" i="1" s="1"/>
  <c r="AK690" i="1"/>
  <c r="I690" i="1"/>
  <c r="P690" i="1" s="1"/>
  <c r="J694" i="1"/>
  <c r="H697" i="1"/>
  <c r="K697" i="1" s="1"/>
  <c r="AK699" i="1"/>
  <c r="I699" i="1"/>
  <c r="P699" i="1" s="1"/>
  <c r="J699" i="1"/>
  <c r="X699" i="1"/>
  <c r="Y699" i="1" s="1"/>
  <c r="D700" i="1"/>
  <c r="AK700" i="1"/>
  <c r="AJ706" i="1"/>
  <c r="X706" i="1"/>
  <c r="Y706" i="1" s="1"/>
  <c r="L706" i="1"/>
  <c r="M706" i="1" s="1"/>
  <c r="AK706" i="1"/>
  <c r="I706" i="1"/>
  <c r="P706" i="1" s="1"/>
  <c r="J710" i="1"/>
  <c r="H713" i="1"/>
  <c r="K713" i="1" s="1"/>
  <c r="AK715" i="1"/>
  <c r="I715" i="1"/>
  <c r="P715" i="1" s="1"/>
  <c r="J715" i="1"/>
  <c r="X715" i="1"/>
  <c r="Y715" i="1" s="1"/>
  <c r="D716" i="1"/>
  <c r="AK716" i="1"/>
  <c r="AJ722" i="1"/>
  <c r="X722" i="1"/>
  <c r="Y722" i="1" s="1"/>
  <c r="L722" i="1"/>
  <c r="M722" i="1" s="1"/>
  <c r="AK722" i="1"/>
  <c r="I722" i="1"/>
  <c r="P722" i="1" s="1"/>
  <c r="J726" i="1"/>
  <c r="H729" i="1"/>
  <c r="K729" i="1" s="1"/>
  <c r="AK731" i="1"/>
  <c r="I731" i="1"/>
  <c r="P731" i="1" s="1"/>
  <c r="J731" i="1"/>
  <c r="X731" i="1"/>
  <c r="Y731" i="1" s="1"/>
  <c r="D732" i="1"/>
  <c r="AK732" i="1"/>
  <c r="AJ738" i="1"/>
  <c r="X738" i="1"/>
  <c r="Y738" i="1" s="1"/>
  <c r="L738" i="1"/>
  <c r="M738" i="1" s="1"/>
  <c r="AK738" i="1"/>
  <c r="I738" i="1"/>
  <c r="P738" i="1" s="1"/>
  <c r="J742" i="1"/>
  <c r="H745" i="1"/>
  <c r="K745" i="1" s="1"/>
  <c r="AK747" i="1"/>
  <c r="I747" i="1"/>
  <c r="P747" i="1" s="1"/>
  <c r="J747" i="1"/>
  <c r="X747" i="1"/>
  <c r="Y747" i="1" s="1"/>
  <c r="D748" i="1"/>
  <c r="AK748" i="1"/>
  <c r="AJ754" i="1"/>
  <c r="X754" i="1"/>
  <c r="Y754" i="1" s="1"/>
  <c r="L754" i="1"/>
  <c r="M754" i="1" s="1"/>
  <c r="AK754" i="1"/>
  <c r="I754" i="1"/>
  <c r="P754" i="1" s="1"/>
  <c r="J758" i="1"/>
  <c r="H761" i="1"/>
  <c r="K761" i="1" s="1"/>
  <c r="AK763" i="1"/>
  <c r="I763" i="1"/>
  <c r="P763" i="1" s="1"/>
  <c r="J763" i="1"/>
  <c r="X763" i="1"/>
  <c r="Y763" i="1" s="1"/>
  <c r="D764" i="1"/>
  <c r="AK764" i="1"/>
  <c r="AJ770" i="1"/>
  <c r="X770" i="1"/>
  <c r="Y770" i="1" s="1"/>
  <c r="L770" i="1"/>
  <c r="M770" i="1" s="1"/>
  <c r="AK770" i="1"/>
  <c r="I770" i="1"/>
  <c r="P770" i="1" s="1"/>
  <c r="J774" i="1"/>
  <c r="H777" i="1"/>
  <c r="K777" i="1" s="1"/>
  <c r="AK779" i="1"/>
  <c r="I779" i="1"/>
  <c r="P779" i="1" s="1"/>
  <c r="J779" i="1"/>
  <c r="X779" i="1"/>
  <c r="Y779" i="1" s="1"/>
  <c r="D780" i="1"/>
  <c r="AK780" i="1"/>
  <c r="AJ786" i="1"/>
  <c r="X786" i="1"/>
  <c r="Y786" i="1" s="1"/>
  <c r="L786" i="1"/>
  <c r="M786" i="1" s="1"/>
  <c r="AK786" i="1"/>
  <c r="I786" i="1"/>
  <c r="P786" i="1" s="1"/>
  <c r="J790" i="1"/>
  <c r="H793" i="1"/>
  <c r="K793" i="1" s="1"/>
  <c r="AK795" i="1"/>
  <c r="I795" i="1"/>
  <c r="P795" i="1" s="1"/>
  <c r="J795" i="1"/>
  <c r="X795" i="1"/>
  <c r="Y795" i="1" s="1"/>
  <c r="D796" i="1"/>
  <c r="AK796" i="1"/>
  <c r="AJ802" i="1"/>
  <c r="X802" i="1"/>
  <c r="Y802" i="1" s="1"/>
  <c r="L802" i="1"/>
  <c r="M802" i="1" s="1"/>
  <c r="AK802" i="1"/>
  <c r="I802" i="1"/>
  <c r="P802" i="1" s="1"/>
  <c r="J806" i="1"/>
  <c r="H809" i="1"/>
  <c r="K809" i="1" s="1"/>
  <c r="AK811" i="1"/>
  <c r="I811" i="1"/>
  <c r="P811" i="1" s="1"/>
  <c r="J811" i="1"/>
  <c r="X811" i="1"/>
  <c r="Y811" i="1" s="1"/>
  <c r="D812" i="1"/>
  <c r="AK812" i="1"/>
  <c r="AJ818" i="1"/>
  <c r="X818" i="1"/>
  <c r="Y818" i="1" s="1"/>
  <c r="L818" i="1"/>
  <c r="M818" i="1" s="1"/>
  <c r="AK818" i="1"/>
  <c r="I818" i="1"/>
  <c r="P818" i="1" s="1"/>
  <c r="J822" i="1"/>
  <c r="H825" i="1"/>
  <c r="K825" i="1" s="1"/>
  <c r="AK827" i="1"/>
  <c r="I827" i="1"/>
  <c r="P827" i="1" s="1"/>
  <c r="J827" i="1"/>
  <c r="X827" i="1"/>
  <c r="Y827" i="1" s="1"/>
  <c r="D828" i="1"/>
  <c r="AK828" i="1"/>
  <c r="AJ834" i="1"/>
  <c r="X834" i="1"/>
  <c r="Y834" i="1" s="1"/>
  <c r="L834" i="1"/>
  <c r="M834" i="1" s="1"/>
  <c r="AK834" i="1"/>
  <c r="I834" i="1"/>
  <c r="P834" i="1" s="1"/>
  <c r="J838" i="1"/>
  <c r="H841" i="1"/>
  <c r="K841" i="1" s="1"/>
  <c r="AK843" i="1"/>
  <c r="I843" i="1"/>
  <c r="P843" i="1" s="1"/>
  <c r="J843" i="1"/>
  <c r="X843" i="1"/>
  <c r="Y843" i="1" s="1"/>
  <c r="D844" i="1"/>
  <c r="AK844" i="1"/>
  <c r="AJ850" i="1"/>
  <c r="X850" i="1"/>
  <c r="Y850" i="1" s="1"/>
  <c r="L850" i="1"/>
  <c r="M850" i="1" s="1"/>
  <c r="AK850" i="1"/>
  <c r="I850" i="1"/>
  <c r="P850" i="1" s="1"/>
  <c r="J854" i="1"/>
  <c r="H857" i="1"/>
  <c r="K857" i="1" s="1"/>
  <c r="AK859" i="1"/>
  <c r="I859" i="1"/>
  <c r="P859" i="1" s="1"/>
  <c r="J859" i="1"/>
  <c r="X859" i="1"/>
  <c r="Y859" i="1" s="1"/>
  <c r="D860" i="1"/>
  <c r="AK860" i="1"/>
  <c r="AJ866" i="1"/>
  <c r="X866" i="1"/>
  <c r="Y866" i="1" s="1"/>
  <c r="L866" i="1"/>
  <c r="M866" i="1" s="1"/>
  <c r="AK866" i="1"/>
  <c r="I866" i="1"/>
  <c r="P866" i="1" s="1"/>
  <c r="J870" i="1"/>
  <c r="H873" i="1"/>
  <c r="K873" i="1" s="1"/>
  <c r="AK875" i="1"/>
  <c r="I875" i="1"/>
  <c r="P875" i="1" s="1"/>
  <c r="J875" i="1"/>
  <c r="X875" i="1"/>
  <c r="Y875" i="1" s="1"/>
  <c r="D876" i="1"/>
  <c r="AK876" i="1"/>
  <c r="AJ882" i="1"/>
  <c r="X882" i="1"/>
  <c r="Y882" i="1" s="1"/>
  <c r="L882" i="1"/>
  <c r="M882" i="1" s="1"/>
  <c r="AK882" i="1"/>
  <c r="I882" i="1"/>
  <c r="P882" i="1" s="1"/>
  <c r="J886" i="1"/>
  <c r="H889" i="1"/>
  <c r="K889" i="1" s="1"/>
  <c r="AK891" i="1"/>
  <c r="I891" i="1"/>
  <c r="P891" i="1" s="1"/>
  <c r="J891" i="1"/>
  <c r="X891" i="1"/>
  <c r="Y891" i="1" s="1"/>
  <c r="D892" i="1"/>
  <c r="AK892" i="1"/>
  <c r="AJ898" i="1"/>
  <c r="X898" i="1"/>
  <c r="Y898" i="1" s="1"/>
  <c r="L898" i="1"/>
  <c r="M898" i="1" s="1"/>
  <c r="AK898" i="1"/>
  <c r="I898" i="1"/>
  <c r="P898" i="1" s="1"/>
  <c r="J902" i="1"/>
  <c r="H905" i="1"/>
  <c r="K905" i="1" s="1"/>
  <c r="AK907" i="1"/>
  <c r="I907" i="1"/>
  <c r="P907" i="1" s="1"/>
  <c r="J907" i="1"/>
  <c r="X907" i="1"/>
  <c r="Y907" i="1" s="1"/>
  <c r="D908" i="1"/>
  <c r="AK908" i="1"/>
  <c r="AJ914" i="1"/>
  <c r="X914" i="1"/>
  <c r="Y914" i="1" s="1"/>
  <c r="L914" i="1"/>
  <c r="M914" i="1" s="1"/>
  <c r="AK914" i="1"/>
  <c r="I914" i="1"/>
  <c r="P914" i="1" s="1"/>
  <c r="J918" i="1"/>
  <c r="H921" i="1"/>
  <c r="K921" i="1" s="1"/>
  <c r="AK923" i="1"/>
  <c r="I923" i="1"/>
  <c r="P923" i="1" s="1"/>
  <c r="J923" i="1"/>
  <c r="X923" i="1"/>
  <c r="Y923" i="1" s="1"/>
  <c r="D924" i="1"/>
  <c r="AK924" i="1"/>
  <c r="AJ930" i="1"/>
  <c r="X930" i="1"/>
  <c r="Y930" i="1" s="1"/>
  <c r="L930" i="1"/>
  <c r="M930" i="1" s="1"/>
  <c r="AK930" i="1"/>
  <c r="I930" i="1"/>
  <c r="P930" i="1" s="1"/>
  <c r="J934" i="1"/>
  <c r="H937" i="1"/>
  <c r="K937" i="1" s="1"/>
  <c r="AK939" i="1"/>
  <c r="I939" i="1"/>
  <c r="P939" i="1" s="1"/>
  <c r="J939" i="1"/>
  <c r="X939" i="1"/>
  <c r="Y939" i="1" s="1"/>
  <c r="D940" i="1"/>
  <c r="AK940" i="1"/>
  <c r="AJ946" i="1"/>
  <c r="X946" i="1"/>
  <c r="Y946" i="1" s="1"/>
  <c r="L946" i="1"/>
  <c r="M946" i="1" s="1"/>
  <c r="AK946" i="1"/>
  <c r="I946" i="1"/>
  <c r="P946" i="1" s="1"/>
  <c r="J950" i="1"/>
  <c r="H953" i="1"/>
  <c r="K953" i="1" s="1"/>
  <c r="AK955" i="1"/>
  <c r="I955" i="1"/>
  <c r="P955" i="1" s="1"/>
  <c r="J955" i="1"/>
  <c r="X955" i="1"/>
  <c r="Y955" i="1" s="1"/>
  <c r="D956" i="1"/>
  <c r="AK956" i="1"/>
  <c r="AJ962" i="1"/>
  <c r="X962" i="1"/>
  <c r="Y962" i="1" s="1"/>
  <c r="L962" i="1"/>
  <c r="M962" i="1" s="1"/>
  <c r="AK962" i="1"/>
  <c r="I962" i="1"/>
  <c r="P962" i="1" s="1"/>
  <c r="J966" i="1"/>
  <c r="H969" i="1"/>
  <c r="K969" i="1" s="1"/>
  <c r="AK971" i="1"/>
  <c r="I971" i="1"/>
  <c r="P971" i="1" s="1"/>
  <c r="J971" i="1"/>
  <c r="X971" i="1"/>
  <c r="Y971" i="1" s="1"/>
  <c r="D972" i="1"/>
  <c r="AK972" i="1"/>
  <c r="AJ978" i="1"/>
  <c r="X978" i="1"/>
  <c r="Y978" i="1" s="1"/>
  <c r="L978" i="1"/>
  <c r="M978" i="1" s="1"/>
  <c r="AK978" i="1"/>
  <c r="I978" i="1"/>
  <c r="P978" i="1" s="1"/>
  <c r="J982" i="1"/>
  <c r="H985" i="1"/>
  <c r="K985" i="1" s="1"/>
  <c r="AK987" i="1"/>
  <c r="I987" i="1"/>
  <c r="P987" i="1" s="1"/>
  <c r="J987" i="1"/>
  <c r="X987" i="1"/>
  <c r="Y987" i="1" s="1"/>
  <c r="D988" i="1"/>
  <c r="AK988" i="1"/>
  <c r="AJ994" i="1"/>
  <c r="X994" i="1"/>
  <c r="Y994" i="1" s="1"/>
  <c r="L994" i="1"/>
  <c r="M994" i="1" s="1"/>
  <c r="AK994" i="1"/>
  <c r="I994" i="1"/>
  <c r="P994" i="1" s="1"/>
  <c r="J998" i="1"/>
  <c r="H1001" i="1"/>
  <c r="K1001" i="1" s="1"/>
  <c r="AK1003" i="1"/>
  <c r="I1003" i="1"/>
  <c r="J1003" i="1"/>
  <c r="X1003" i="1"/>
  <c r="Y1003" i="1" s="1"/>
  <c r="D1004" i="1"/>
  <c r="AK1004" i="1"/>
  <c r="AJ1010" i="1"/>
  <c r="X1010" i="1"/>
  <c r="Y1010" i="1" s="1"/>
  <c r="L1010" i="1"/>
  <c r="M1010" i="1" s="1"/>
  <c r="AK1010" i="1"/>
  <c r="I1010" i="1"/>
  <c r="J1014" i="1"/>
  <c r="H1017" i="1"/>
  <c r="K1017" i="1" s="1"/>
  <c r="AK1019" i="1"/>
  <c r="I1019" i="1"/>
  <c r="J1019" i="1"/>
  <c r="X1019" i="1"/>
  <c r="Y1019" i="1" s="1"/>
  <c r="D1020" i="1"/>
  <c r="AK1020" i="1"/>
  <c r="AJ1026" i="1"/>
  <c r="X1026" i="1"/>
  <c r="Y1026" i="1" s="1"/>
  <c r="L1026" i="1"/>
  <c r="M1026" i="1" s="1"/>
  <c r="AK1026" i="1"/>
  <c r="I1026" i="1"/>
  <c r="J1030" i="1"/>
  <c r="H1033" i="1"/>
  <c r="K1033" i="1" s="1"/>
  <c r="AK1035" i="1"/>
  <c r="I1035" i="1"/>
  <c r="J1035" i="1"/>
  <c r="X1035" i="1"/>
  <c r="Y1035" i="1" s="1"/>
  <c r="D1036" i="1"/>
  <c r="AK1036" i="1"/>
  <c r="AJ1042" i="1"/>
  <c r="X1042" i="1"/>
  <c r="Y1042" i="1" s="1"/>
  <c r="L1042" i="1"/>
  <c r="M1042" i="1" s="1"/>
  <c r="AK1042" i="1"/>
  <c r="I1042" i="1"/>
  <c r="J1046" i="1"/>
  <c r="H1049" i="1"/>
  <c r="K1049" i="1" s="1"/>
  <c r="AK1051" i="1"/>
  <c r="I1051" i="1"/>
  <c r="J1051" i="1"/>
  <c r="X1051" i="1"/>
  <c r="Y1051" i="1" s="1"/>
  <c r="D1052" i="1"/>
  <c r="AK1052" i="1"/>
  <c r="AJ1058" i="1"/>
  <c r="X1058" i="1"/>
  <c r="Y1058" i="1" s="1"/>
  <c r="L1058" i="1"/>
  <c r="M1058" i="1" s="1"/>
  <c r="AK1058" i="1"/>
  <c r="I1058" i="1"/>
  <c r="AD1067" i="1"/>
  <c r="Z1067" i="1"/>
  <c r="W1067" i="1"/>
  <c r="U1067" i="1"/>
  <c r="J1085" i="1"/>
  <c r="AJ1097" i="1"/>
  <c r="X1097" i="1"/>
  <c r="Y1097" i="1" s="1"/>
  <c r="L1097" i="1"/>
  <c r="M1097" i="1" s="1"/>
  <c r="AK1097" i="1"/>
  <c r="I1097" i="1"/>
  <c r="J1097" i="1"/>
  <c r="AJ1101" i="1"/>
  <c r="X1101" i="1"/>
  <c r="Y1101" i="1" s="1"/>
  <c r="L1101" i="1"/>
  <c r="M1101" i="1" s="1"/>
  <c r="AK1101" i="1"/>
  <c r="I1101" i="1"/>
  <c r="J1103" i="1"/>
  <c r="AJ1103" i="1"/>
  <c r="L1103" i="1"/>
  <c r="M1103" i="1" s="1"/>
  <c r="AK1103" i="1"/>
  <c r="X1103" i="1"/>
  <c r="Y1103" i="1" s="1"/>
  <c r="H1104" i="1"/>
  <c r="K1104" i="1" s="1"/>
  <c r="H1112" i="1"/>
  <c r="K1112" i="1" s="1"/>
  <c r="D1112" i="1"/>
  <c r="AK1122" i="1"/>
  <c r="I1122" i="1"/>
  <c r="J1122" i="1"/>
  <c r="AJ1122" i="1"/>
  <c r="L1122" i="1"/>
  <c r="M1122" i="1" s="1"/>
  <c r="X1122" i="1"/>
  <c r="Y1122" i="1" s="1"/>
  <c r="D1123" i="1"/>
  <c r="AK1123" i="1"/>
  <c r="AK1126" i="1"/>
  <c r="I1126" i="1"/>
  <c r="J1126" i="1"/>
  <c r="AJ1126" i="1"/>
  <c r="L1126" i="1"/>
  <c r="M1126" i="1" s="1"/>
  <c r="X1126" i="1"/>
  <c r="Y1126" i="1" s="1"/>
  <c r="D1127" i="1"/>
  <c r="H1127" i="1"/>
  <c r="K1127" i="1" s="1"/>
  <c r="AK1130" i="1"/>
  <c r="I1130" i="1"/>
  <c r="J1130" i="1"/>
  <c r="AJ1130" i="1"/>
  <c r="L1130" i="1"/>
  <c r="M1130" i="1" s="1"/>
  <c r="X1130" i="1"/>
  <c r="Y1130" i="1" s="1"/>
  <c r="D1131" i="1"/>
  <c r="H1131" i="1"/>
  <c r="K1131" i="1" s="1"/>
  <c r="H1144" i="1"/>
  <c r="K1144" i="1" s="1"/>
  <c r="D1144" i="1"/>
  <c r="AH1159" i="1"/>
  <c r="N1159" i="1"/>
  <c r="AG1159" i="1" s="1"/>
  <c r="O1159" i="1"/>
  <c r="AF1159" i="1" s="1"/>
  <c r="J1165" i="1"/>
  <c r="AJ1169" i="1"/>
  <c r="X1169" i="1"/>
  <c r="Y1169" i="1" s="1"/>
  <c r="L1169" i="1"/>
  <c r="M1169" i="1" s="1"/>
  <c r="AK1169" i="1"/>
  <c r="I1169" i="1"/>
  <c r="AD1175" i="1"/>
  <c r="N1175" i="1"/>
  <c r="AG1175" i="1" s="1"/>
  <c r="J1187" i="1"/>
  <c r="AJ1187" i="1"/>
  <c r="L1187" i="1"/>
  <c r="M1187" i="1" s="1"/>
  <c r="AK1187" i="1"/>
  <c r="X1187" i="1"/>
  <c r="Y1187" i="1" s="1"/>
  <c r="H1188" i="1"/>
  <c r="K1188" i="1" s="1"/>
  <c r="AK1198" i="1"/>
  <c r="I1198" i="1"/>
  <c r="J1198" i="1"/>
  <c r="AJ1198" i="1"/>
  <c r="L1198" i="1"/>
  <c r="M1198" i="1" s="1"/>
  <c r="X1198" i="1"/>
  <c r="Y1198" i="1" s="1"/>
  <c r="D1199" i="1"/>
  <c r="AK1199" i="1"/>
  <c r="AJ1205" i="1"/>
  <c r="X1205" i="1"/>
  <c r="Y1205" i="1" s="1"/>
  <c r="L1205" i="1"/>
  <c r="M1205" i="1" s="1"/>
  <c r="AK1205" i="1"/>
  <c r="I1205" i="1"/>
  <c r="J1205" i="1"/>
  <c r="AJ1209" i="1"/>
  <c r="X1209" i="1"/>
  <c r="Y1209" i="1" s="1"/>
  <c r="L1209" i="1"/>
  <c r="M1209" i="1" s="1"/>
  <c r="AK1209" i="1"/>
  <c r="I1209" i="1"/>
  <c r="J1233" i="1"/>
  <c r="AJ1245" i="1"/>
  <c r="X1245" i="1"/>
  <c r="Y1245" i="1" s="1"/>
  <c r="L1245" i="1"/>
  <c r="M1245" i="1" s="1"/>
  <c r="AK1245" i="1"/>
  <c r="I1245" i="1"/>
  <c r="J1245" i="1"/>
  <c r="AJ1249" i="1"/>
  <c r="X1249" i="1"/>
  <c r="Y1249" i="1" s="1"/>
  <c r="L1249" i="1"/>
  <c r="M1249" i="1" s="1"/>
  <c r="AK1249" i="1"/>
  <c r="I1249" i="1"/>
  <c r="J1251" i="1"/>
  <c r="AJ1251" i="1"/>
  <c r="L1251" i="1"/>
  <c r="M1251" i="1" s="1"/>
  <c r="AK1251" i="1"/>
  <c r="X1251" i="1"/>
  <c r="Y1251" i="1" s="1"/>
  <c r="H1252" i="1"/>
  <c r="K1252" i="1" s="1"/>
  <c r="AK1254" i="1"/>
  <c r="I1254" i="1"/>
  <c r="J1254" i="1"/>
  <c r="AJ1254" i="1"/>
  <c r="L1254" i="1"/>
  <c r="M1254" i="1" s="1"/>
  <c r="X1254" i="1"/>
  <c r="Y1254" i="1" s="1"/>
  <c r="D1255" i="1"/>
  <c r="AK1255" i="1"/>
  <c r="AK1258" i="1"/>
  <c r="I1258" i="1"/>
  <c r="J1258" i="1"/>
  <c r="AJ1258" i="1"/>
  <c r="L1258" i="1"/>
  <c r="M1258" i="1" s="1"/>
  <c r="X1258" i="1"/>
  <c r="Y1258" i="1" s="1"/>
  <c r="D1259" i="1"/>
  <c r="H1259" i="1"/>
  <c r="K1259" i="1" s="1"/>
  <c r="H1272" i="1"/>
  <c r="K1272" i="1" s="1"/>
  <c r="D1272" i="1"/>
  <c r="AH1279" i="1"/>
  <c r="V1279" i="1"/>
  <c r="J1297" i="1"/>
  <c r="AJ1309" i="1"/>
  <c r="X1309" i="1"/>
  <c r="Y1309" i="1" s="1"/>
  <c r="L1309" i="1"/>
  <c r="M1309" i="1" s="1"/>
  <c r="AK1309" i="1"/>
  <c r="I1309" i="1"/>
  <c r="J1309" i="1"/>
  <c r="AJ1313" i="1"/>
  <c r="X1313" i="1"/>
  <c r="Y1313" i="1" s="1"/>
  <c r="L1313" i="1"/>
  <c r="M1313" i="1" s="1"/>
  <c r="AK1313" i="1"/>
  <c r="I1313" i="1"/>
  <c r="J1315" i="1"/>
  <c r="AJ1315" i="1"/>
  <c r="L1315" i="1"/>
  <c r="M1315" i="1" s="1"/>
  <c r="AK1315" i="1"/>
  <c r="X1315" i="1"/>
  <c r="Y1315" i="1" s="1"/>
  <c r="H1316" i="1"/>
  <c r="K1316" i="1" s="1"/>
  <c r="AK1318" i="1"/>
  <c r="I1318" i="1"/>
  <c r="J1318" i="1"/>
  <c r="AJ1318" i="1"/>
  <c r="L1318" i="1"/>
  <c r="M1318" i="1" s="1"/>
  <c r="X1318" i="1"/>
  <c r="Y1318" i="1" s="1"/>
  <c r="D1319" i="1"/>
  <c r="AK1319" i="1"/>
  <c r="AK1322" i="1"/>
  <c r="I1322" i="1"/>
  <c r="J1322" i="1"/>
  <c r="AJ1322" i="1"/>
  <c r="L1322" i="1"/>
  <c r="M1322" i="1" s="1"/>
  <c r="X1322" i="1"/>
  <c r="Y1322" i="1" s="1"/>
  <c r="D1323" i="1"/>
  <c r="H1323" i="1"/>
  <c r="K1323" i="1" s="1"/>
  <c r="H1336" i="1"/>
  <c r="K1336" i="1" s="1"/>
  <c r="D1336" i="1"/>
  <c r="AH1343" i="1"/>
  <c r="AD1343" i="1"/>
  <c r="Z1343" i="1"/>
  <c r="V1343" i="1"/>
  <c r="N1343" i="1"/>
  <c r="AG1343" i="1" s="1"/>
  <c r="W1343" i="1"/>
  <c r="S1343" i="1"/>
  <c r="O1343" i="1"/>
  <c r="AF1343" i="1" s="1"/>
  <c r="U1343" i="1"/>
  <c r="W1355" i="1"/>
  <c r="S1355" i="1"/>
  <c r="O1355" i="1"/>
  <c r="AF1355" i="1" s="1"/>
  <c r="Z1355" i="1"/>
  <c r="U1355" i="1"/>
  <c r="V1355" i="1"/>
  <c r="N1355" i="1"/>
  <c r="AG1355" i="1" s="1"/>
  <c r="AD1355" i="1"/>
  <c r="D1357" i="1"/>
  <c r="H1357" i="1"/>
  <c r="K1357" i="1" s="1"/>
  <c r="H1363" i="1"/>
  <c r="K1363" i="1" s="1"/>
  <c r="D1363" i="1"/>
  <c r="H1371" i="1"/>
  <c r="K1371" i="1" s="1"/>
  <c r="D1371" i="1"/>
  <c r="AK1372" i="1"/>
  <c r="I1372" i="1"/>
  <c r="L1372" i="1"/>
  <c r="M1372" i="1" s="1"/>
  <c r="J1372" i="1"/>
  <c r="AJ1372" i="1"/>
  <c r="X1372" i="1"/>
  <c r="Y1372" i="1" s="1"/>
  <c r="J1067" i="1"/>
  <c r="X1067" i="1"/>
  <c r="Y1067" i="1" s="1"/>
  <c r="H1068" i="1"/>
  <c r="K1068" i="1" s="1"/>
  <c r="AK1070" i="1"/>
  <c r="I1070" i="1"/>
  <c r="J1070" i="1"/>
  <c r="X1070" i="1"/>
  <c r="Y1070" i="1" s="1"/>
  <c r="D1071" i="1"/>
  <c r="AJ1077" i="1"/>
  <c r="X1077" i="1"/>
  <c r="Y1077" i="1" s="1"/>
  <c r="L1077" i="1"/>
  <c r="M1077" i="1" s="1"/>
  <c r="AK1077" i="1"/>
  <c r="I1077" i="1"/>
  <c r="J1083" i="1"/>
  <c r="X1083" i="1"/>
  <c r="Y1083" i="1" s="1"/>
  <c r="H1084" i="1"/>
  <c r="K1084" i="1" s="1"/>
  <c r="AK1086" i="1"/>
  <c r="I1086" i="1"/>
  <c r="J1086" i="1"/>
  <c r="X1086" i="1"/>
  <c r="Y1086" i="1" s="1"/>
  <c r="D1087" i="1"/>
  <c r="AJ1093" i="1"/>
  <c r="X1093" i="1"/>
  <c r="Y1093" i="1" s="1"/>
  <c r="L1093" i="1"/>
  <c r="M1093" i="1" s="1"/>
  <c r="AK1093" i="1"/>
  <c r="I1093" i="1"/>
  <c r="J1099" i="1"/>
  <c r="X1099" i="1"/>
  <c r="Y1099" i="1" s="1"/>
  <c r="H1100" i="1"/>
  <c r="K1100" i="1" s="1"/>
  <c r="AK1102" i="1"/>
  <c r="I1102" i="1"/>
  <c r="J1102" i="1"/>
  <c r="X1102" i="1"/>
  <c r="Y1102" i="1" s="1"/>
  <c r="D1103" i="1"/>
  <c r="AK1106" i="1"/>
  <c r="I1106" i="1"/>
  <c r="J1106" i="1"/>
  <c r="X1106" i="1"/>
  <c r="Y1106" i="1" s="1"/>
  <c r="D1107" i="1"/>
  <c r="AJ1113" i="1"/>
  <c r="X1113" i="1"/>
  <c r="Y1113" i="1" s="1"/>
  <c r="L1113" i="1"/>
  <c r="M1113" i="1" s="1"/>
  <c r="AK1113" i="1"/>
  <c r="I1113" i="1"/>
  <c r="AJ1117" i="1"/>
  <c r="X1117" i="1"/>
  <c r="Y1117" i="1" s="1"/>
  <c r="L1117" i="1"/>
  <c r="M1117" i="1" s="1"/>
  <c r="AK1117" i="1"/>
  <c r="I1117" i="1"/>
  <c r="AJ1121" i="1"/>
  <c r="X1121" i="1"/>
  <c r="Y1121" i="1" s="1"/>
  <c r="L1121" i="1"/>
  <c r="M1121" i="1" s="1"/>
  <c r="AK1121" i="1"/>
  <c r="I1121" i="1"/>
  <c r="AJ1125" i="1"/>
  <c r="X1125" i="1"/>
  <c r="Y1125" i="1" s="1"/>
  <c r="L1125" i="1"/>
  <c r="M1125" i="1" s="1"/>
  <c r="AK1125" i="1"/>
  <c r="I1125" i="1"/>
  <c r="J1135" i="1"/>
  <c r="X1135" i="1"/>
  <c r="Y1135" i="1" s="1"/>
  <c r="H1136" i="1"/>
  <c r="K1136" i="1" s="1"/>
  <c r="AK1138" i="1"/>
  <c r="I1138" i="1"/>
  <c r="J1138" i="1"/>
  <c r="X1138" i="1"/>
  <c r="Y1138" i="1" s="1"/>
  <c r="D1139" i="1"/>
  <c r="AJ1145" i="1"/>
  <c r="X1145" i="1"/>
  <c r="Y1145" i="1" s="1"/>
  <c r="L1145" i="1"/>
  <c r="M1145" i="1" s="1"/>
  <c r="AK1145" i="1"/>
  <c r="I1145" i="1"/>
  <c r="J1159" i="1"/>
  <c r="X1159" i="1"/>
  <c r="Y1159" i="1" s="1"/>
  <c r="H1160" i="1"/>
  <c r="K1160" i="1" s="1"/>
  <c r="J1163" i="1"/>
  <c r="X1163" i="1"/>
  <c r="Y1163" i="1" s="1"/>
  <c r="H1164" i="1"/>
  <c r="K1164" i="1" s="1"/>
  <c r="J1167" i="1"/>
  <c r="X1167" i="1"/>
  <c r="Y1167" i="1" s="1"/>
  <c r="H1168" i="1"/>
  <c r="K1168" i="1" s="1"/>
  <c r="J1171" i="1"/>
  <c r="X1171" i="1"/>
  <c r="Y1171" i="1" s="1"/>
  <c r="H1172" i="1"/>
  <c r="K1172" i="1" s="1"/>
  <c r="J1175" i="1"/>
  <c r="X1175" i="1"/>
  <c r="Y1175" i="1" s="1"/>
  <c r="H1176" i="1"/>
  <c r="K1176" i="1" s="1"/>
  <c r="AK1178" i="1"/>
  <c r="I1178" i="1"/>
  <c r="J1178" i="1"/>
  <c r="X1178" i="1"/>
  <c r="Y1178" i="1" s="1"/>
  <c r="D1179" i="1"/>
  <c r="AK1182" i="1"/>
  <c r="I1182" i="1"/>
  <c r="J1182" i="1"/>
  <c r="X1182" i="1"/>
  <c r="Y1182" i="1" s="1"/>
  <c r="D1183" i="1"/>
  <c r="AK1186" i="1"/>
  <c r="I1186" i="1"/>
  <c r="J1186" i="1"/>
  <c r="X1186" i="1"/>
  <c r="Y1186" i="1" s="1"/>
  <c r="D1187" i="1"/>
  <c r="AJ1193" i="1"/>
  <c r="X1193" i="1"/>
  <c r="Y1193" i="1" s="1"/>
  <c r="L1193" i="1"/>
  <c r="M1193" i="1" s="1"/>
  <c r="AK1193" i="1"/>
  <c r="I1193" i="1"/>
  <c r="AJ1197" i="1"/>
  <c r="X1197" i="1"/>
  <c r="Y1197" i="1" s="1"/>
  <c r="L1197" i="1"/>
  <c r="M1197" i="1" s="1"/>
  <c r="AK1197" i="1"/>
  <c r="I1197" i="1"/>
  <c r="J1207" i="1"/>
  <c r="X1207" i="1"/>
  <c r="Y1207" i="1" s="1"/>
  <c r="H1208" i="1"/>
  <c r="K1208" i="1" s="1"/>
  <c r="J1211" i="1"/>
  <c r="X1211" i="1"/>
  <c r="Y1211" i="1" s="1"/>
  <c r="H1212" i="1"/>
  <c r="K1212" i="1" s="1"/>
  <c r="J1215" i="1"/>
  <c r="X1215" i="1"/>
  <c r="Y1215" i="1" s="1"/>
  <c r="H1216" i="1"/>
  <c r="K1216" i="1" s="1"/>
  <c r="AK1218" i="1"/>
  <c r="I1218" i="1"/>
  <c r="J1218" i="1"/>
  <c r="X1218" i="1"/>
  <c r="Y1218" i="1" s="1"/>
  <c r="D1219" i="1"/>
  <c r="AJ1225" i="1"/>
  <c r="X1225" i="1"/>
  <c r="Y1225" i="1" s="1"/>
  <c r="L1225" i="1"/>
  <c r="M1225" i="1" s="1"/>
  <c r="AK1225" i="1"/>
  <c r="I1225" i="1"/>
  <c r="J1231" i="1"/>
  <c r="X1231" i="1"/>
  <c r="Y1231" i="1" s="1"/>
  <c r="H1232" i="1"/>
  <c r="K1232" i="1" s="1"/>
  <c r="AK1234" i="1"/>
  <c r="I1234" i="1"/>
  <c r="J1234" i="1"/>
  <c r="X1234" i="1"/>
  <c r="Y1234" i="1" s="1"/>
  <c r="D1235" i="1"/>
  <c r="AJ1241" i="1"/>
  <c r="X1241" i="1"/>
  <c r="Y1241" i="1" s="1"/>
  <c r="L1241" i="1"/>
  <c r="M1241" i="1" s="1"/>
  <c r="AK1241" i="1"/>
  <c r="I1241" i="1"/>
  <c r="J1247" i="1"/>
  <c r="X1247" i="1"/>
  <c r="Y1247" i="1" s="1"/>
  <c r="H1248" i="1"/>
  <c r="K1248" i="1" s="1"/>
  <c r="AK1250" i="1"/>
  <c r="I1250" i="1"/>
  <c r="J1250" i="1"/>
  <c r="X1250" i="1"/>
  <c r="Y1250" i="1" s="1"/>
  <c r="D1251" i="1"/>
  <c r="AJ1257" i="1"/>
  <c r="X1257" i="1"/>
  <c r="Y1257" i="1" s="1"/>
  <c r="L1257" i="1"/>
  <c r="M1257" i="1" s="1"/>
  <c r="AK1257" i="1"/>
  <c r="I1257" i="1"/>
  <c r="J1263" i="1"/>
  <c r="X1263" i="1"/>
  <c r="Y1263" i="1" s="1"/>
  <c r="H1264" i="1"/>
  <c r="K1264" i="1" s="1"/>
  <c r="AK1266" i="1"/>
  <c r="I1266" i="1"/>
  <c r="J1266" i="1"/>
  <c r="X1266" i="1"/>
  <c r="Y1266" i="1" s="1"/>
  <c r="D1267" i="1"/>
  <c r="AJ1273" i="1"/>
  <c r="X1273" i="1"/>
  <c r="Y1273" i="1" s="1"/>
  <c r="L1273" i="1"/>
  <c r="M1273" i="1" s="1"/>
  <c r="AK1273" i="1"/>
  <c r="I1273" i="1"/>
  <c r="J1279" i="1"/>
  <c r="X1279" i="1"/>
  <c r="Y1279" i="1" s="1"/>
  <c r="H1280" i="1"/>
  <c r="K1280" i="1" s="1"/>
  <c r="AK1282" i="1"/>
  <c r="I1282" i="1"/>
  <c r="J1282" i="1"/>
  <c r="X1282" i="1"/>
  <c r="Y1282" i="1" s="1"/>
  <c r="D1283" i="1"/>
  <c r="AJ1289" i="1"/>
  <c r="X1289" i="1"/>
  <c r="Y1289" i="1" s="1"/>
  <c r="L1289" i="1"/>
  <c r="M1289" i="1" s="1"/>
  <c r="AK1289" i="1"/>
  <c r="I1289" i="1"/>
  <c r="J1295" i="1"/>
  <c r="X1295" i="1"/>
  <c r="Y1295" i="1" s="1"/>
  <c r="H1296" i="1"/>
  <c r="K1296" i="1" s="1"/>
  <c r="AK1298" i="1"/>
  <c r="I1298" i="1"/>
  <c r="J1298" i="1"/>
  <c r="X1298" i="1"/>
  <c r="Y1298" i="1" s="1"/>
  <c r="D1299" i="1"/>
  <c r="AJ1305" i="1"/>
  <c r="X1305" i="1"/>
  <c r="Y1305" i="1" s="1"/>
  <c r="L1305" i="1"/>
  <c r="M1305" i="1" s="1"/>
  <c r="AK1305" i="1"/>
  <c r="I1305" i="1"/>
  <c r="J1311" i="1"/>
  <c r="X1311" i="1"/>
  <c r="Y1311" i="1" s="1"/>
  <c r="H1312" i="1"/>
  <c r="K1312" i="1" s="1"/>
  <c r="AK1314" i="1"/>
  <c r="I1314" i="1"/>
  <c r="J1314" i="1"/>
  <c r="X1314" i="1"/>
  <c r="Y1314" i="1" s="1"/>
  <c r="D1315" i="1"/>
  <c r="AJ1321" i="1"/>
  <c r="X1321" i="1"/>
  <c r="Y1321" i="1" s="1"/>
  <c r="L1321" i="1"/>
  <c r="M1321" i="1" s="1"/>
  <c r="AK1321" i="1"/>
  <c r="I1321" i="1"/>
  <c r="J1327" i="1"/>
  <c r="X1327" i="1"/>
  <c r="Y1327" i="1" s="1"/>
  <c r="H1328" i="1"/>
  <c r="K1328" i="1" s="1"/>
  <c r="AK1330" i="1"/>
  <c r="I1330" i="1"/>
  <c r="J1330" i="1"/>
  <c r="X1330" i="1"/>
  <c r="Y1330" i="1" s="1"/>
  <c r="D1331" i="1"/>
  <c r="AJ1337" i="1"/>
  <c r="X1337" i="1"/>
  <c r="Y1337" i="1" s="1"/>
  <c r="L1337" i="1"/>
  <c r="M1337" i="1" s="1"/>
  <c r="AK1337" i="1"/>
  <c r="I1337" i="1"/>
  <c r="J1343" i="1"/>
  <c r="X1343" i="1"/>
  <c r="Y1343" i="1" s="1"/>
  <c r="H1344" i="1"/>
  <c r="K1344" i="1" s="1"/>
  <c r="AD1350" i="1"/>
  <c r="AK1353" i="1"/>
  <c r="I1353" i="1"/>
  <c r="L1353" i="1"/>
  <c r="M1353" i="1" s="1"/>
  <c r="D1354" i="1"/>
  <c r="H1354" i="1"/>
  <c r="K1354" i="1" s="1"/>
  <c r="AJ1355" i="1"/>
  <c r="J1355" i="1"/>
  <c r="L1355" i="1"/>
  <c r="M1355" i="1" s="1"/>
  <c r="H1359" i="1"/>
  <c r="K1359" i="1" s="1"/>
  <c r="D1359" i="1"/>
  <c r="AK1364" i="1"/>
  <c r="I1364" i="1"/>
  <c r="AJ1364" i="1"/>
  <c r="J1364" i="1"/>
  <c r="L1364" i="1"/>
  <c r="M1364" i="1" s="1"/>
  <c r="Z1365" i="1"/>
  <c r="AK1368" i="1"/>
  <c r="I1368" i="1"/>
  <c r="L1368" i="1"/>
  <c r="M1368" i="1" s="1"/>
  <c r="AJ1368" i="1"/>
  <c r="J1369" i="1"/>
  <c r="AJ1369" i="1"/>
  <c r="I1369" i="1"/>
  <c r="L1369" i="1"/>
  <c r="M1369" i="1" s="1"/>
  <c r="AK1369" i="1"/>
  <c r="V1370" i="1"/>
  <c r="U1370" i="1"/>
  <c r="H1378" i="1"/>
  <c r="K1378" i="1" s="1"/>
  <c r="D1378" i="1"/>
  <c r="D1425" i="1"/>
  <c r="H1425" i="1"/>
  <c r="K1425" i="1" s="1"/>
  <c r="H1430" i="1"/>
  <c r="K1430" i="1" s="1"/>
  <c r="D1430" i="1"/>
  <c r="J1437" i="1"/>
  <c r="AK1437" i="1"/>
  <c r="I1437" i="1"/>
  <c r="AJ1437" i="1"/>
  <c r="X1437" i="1"/>
  <c r="Y1437" i="1" s="1"/>
  <c r="AJ1439" i="1"/>
  <c r="X1439" i="1"/>
  <c r="Y1439" i="1" s="1"/>
  <c r="L1439" i="1"/>
  <c r="M1439" i="1" s="1"/>
  <c r="AK1439" i="1"/>
  <c r="I1439" i="1"/>
  <c r="J1439" i="1"/>
  <c r="H1454" i="1"/>
  <c r="K1454" i="1" s="1"/>
  <c r="D1454" i="1"/>
  <c r="AK1456" i="1"/>
  <c r="I1456" i="1"/>
  <c r="J1456" i="1"/>
  <c r="AJ1456" i="1"/>
  <c r="X1456" i="1"/>
  <c r="Y1456" i="1" s="1"/>
  <c r="J1461" i="1"/>
  <c r="I1461" i="1"/>
  <c r="AK1461" i="1"/>
  <c r="L1461" i="1"/>
  <c r="M1461" i="1" s="1"/>
  <c r="AJ1461" i="1"/>
  <c r="AD1481" i="1"/>
  <c r="Z1481" i="1"/>
  <c r="H1542" i="1"/>
  <c r="K1542" i="1" s="1"/>
  <c r="D1542" i="1"/>
  <c r="AH1628" i="1"/>
  <c r="AD1628" i="1"/>
  <c r="Z1628" i="1"/>
  <c r="V1628" i="1"/>
  <c r="N1628" i="1"/>
  <c r="AG1628" i="1" s="1"/>
  <c r="W1628" i="1"/>
  <c r="S1628" i="1"/>
  <c r="O1628" i="1"/>
  <c r="AF1628" i="1" s="1"/>
  <c r="T1628" i="1"/>
  <c r="U1628" i="1"/>
  <c r="AJ1061" i="1"/>
  <c r="X1061" i="1"/>
  <c r="Y1061" i="1" s="1"/>
  <c r="L1061" i="1"/>
  <c r="M1061" i="1" s="1"/>
  <c r="J1061" i="1"/>
  <c r="AK1061" i="1"/>
  <c r="H1064" i="1"/>
  <c r="K1064" i="1" s="1"/>
  <c r="AK1066" i="1"/>
  <c r="I1066" i="1"/>
  <c r="J1066" i="1"/>
  <c r="X1066" i="1"/>
  <c r="Y1066" i="1" s="1"/>
  <c r="D1067" i="1"/>
  <c r="AK1067" i="1"/>
  <c r="AJ1073" i="1"/>
  <c r="X1073" i="1"/>
  <c r="Y1073" i="1" s="1"/>
  <c r="L1073" i="1"/>
  <c r="M1073" i="1" s="1"/>
  <c r="AK1073" i="1"/>
  <c r="I1073" i="1"/>
  <c r="J1077" i="1"/>
  <c r="H1080" i="1"/>
  <c r="K1080" i="1" s="1"/>
  <c r="AK1082" i="1"/>
  <c r="I1082" i="1"/>
  <c r="J1082" i="1"/>
  <c r="X1082" i="1"/>
  <c r="Y1082" i="1" s="1"/>
  <c r="D1083" i="1"/>
  <c r="AK1083" i="1"/>
  <c r="AJ1089" i="1"/>
  <c r="X1089" i="1"/>
  <c r="Y1089" i="1" s="1"/>
  <c r="L1089" i="1"/>
  <c r="M1089" i="1" s="1"/>
  <c r="AK1089" i="1"/>
  <c r="I1089" i="1"/>
  <c r="J1093" i="1"/>
  <c r="H1096" i="1"/>
  <c r="K1096" i="1" s="1"/>
  <c r="AK1098" i="1"/>
  <c r="I1098" i="1"/>
  <c r="J1098" i="1"/>
  <c r="X1098" i="1"/>
  <c r="Y1098" i="1" s="1"/>
  <c r="D1099" i="1"/>
  <c r="AK1099" i="1"/>
  <c r="AJ1105" i="1"/>
  <c r="X1105" i="1"/>
  <c r="Y1105" i="1" s="1"/>
  <c r="L1105" i="1"/>
  <c r="M1105" i="1" s="1"/>
  <c r="AK1105" i="1"/>
  <c r="I1105" i="1"/>
  <c r="J1113" i="1"/>
  <c r="J1117" i="1"/>
  <c r="J1121" i="1"/>
  <c r="J1125" i="1"/>
  <c r="H1128" i="1"/>
  <c r="K1128" i="1" s="1"/>
  <c r="H1132" i="1"/>
  <c r="K1132" i="1" s="1"/>
  <c r="AK1134" i="1"/>
  <c r="I1134" i="1"/>
  <c r="J1134" i="1"/>
  <c r="X1134" i="1"/>
  <c r="Y1134" i="1" s="1"/>
  <c r="D1135" i="1"/>
  <c r="AK1135" i="1"/>
  <c r="AJ1141" i="1"/>
  <c r="X1141" i="1"/>
  <c r="Y1141" i="1" s="1"/>
  <c r="L1141" i="1"/>
  <c r="M1141" i="1" s="1"/>
  <c r="AK1141" i="1"/>
  <c r="I1141" i="1"/>
  <c r="J1145" i="1"/>
  <c r="H1148" i="1"/>
  <c r="K1148" i="1" s="1"/>
  <c r="H1152" i="1"/>
  <c r="K1152" i="1" s="1"/>
  <c r="H1156" i="1"/>
  <c r="K1156" i="1" s="1"/>
  <c r="AK1158" i="1"/>
  <c r="I1158" i="1"/>
  <c r="J1158" i="1"/>
  <c r="X1158" i="1"/>
  <c r="Y1158" i="1" s="1"/>
  <c r="D1159" i="1"/>
  <c r="AK1159" i="1"/>
  <c r="AK1162" i="1"/>
  <c r="I1162" i="1"/>
  <c r="J1162" i="1"/>
  <c r="X1162" i="1"/>
  <c r="Y1162" i="1" s="1"/>
  <c r="D1163" i="1"/>
  <c r="AK1163" i="1"/>
  <c r="AK1166" i="1"/>
  <c r="I1166" i="1"/>
  <c r="J1166" i="1"/>
  <c r="X1166" i="1"/>
  <c r="Y1166" i="1" s="1"/>
  <c r="D1167" i="1"/>
  <c r="AK1167" i="1"/>
  <c r="AK1170" i="1"/>
  <c r="I1170" i="1"/>
  <c r="J1170" i="1"/>
  <c r="X1170" i="1"/>
  <c r="Y1170" i="1" s="1"/>
  <c r="D1171" i="1"/>
  <c r="AK1171" i="1"/>
  <c r="AK1174" i="1"/>
  <c r="I1174" i="1"/>
  <c r="J1174" i="1"/>
  <c r="X1174" i="1"/>
  <c r="Y1174" i="1" s="1"/>
  <c r="D1175" i="1"/>
  <c r="AK1175" i="1"/>
  <c r="AJ1181" i="1"/>
  <c r="X1181" i="1"/>
  <c r="Y1181" i="1" s="1"/>
  <c r="L1181" i="1"/>
  <c r="M1181" i="1" s="1"/>
  <c r="AK1181" i="1"/>
  <c r="I1181" i="1"/>
  <c r="AJ1185" i="1"/>
  <c r="X1185" i="1"/>
  <c r="Y1185" i="1" s="1"/>
  <c r="L1185" i="1"/>
  <c r="M1185" i="1" s="1"/>
  <c r="AK1185" i="1"/>
  <c r="I1185" i="1"/>
  <c r="J1193" i="1"/>
  <c r="J1197" i="1"/>
  <c r="H1204" i="1"/>
  <c r="K1204" i="1" s="1"/>
  <c r="AK1206" i="1"/>
  <c r="I1206" i="1"/>
  <c r="J1206" i="1"/>
  <c r="X1206" i="1"/>
  <c r="Y1206" i="1" s="1"/>
  <c r="D1207" i="1"/>
  <c r="AK1207" i="1"/>
  <c r="AK1210" i="1"/>
  <c r="I1210" i="1"/>
  <c r="J1210" i="1"/>
  <c r="X1210" i="1"/>
  <c r="Y1210" i="1" s="1"/>
  <c r="D1211" i="1"/>
  <c r="AK1211" i="1"/>
  <c r="AK1214" i="1"/>
  <c r="I1214" i="1"/>
  <c r="J1214" i="1"/>
  <c r="X1214" i="1"/>
  <c r="Y1214" i="1" s="1"/>
  <c r="D1215" i="1"/>
  <c r="AK1215" i="1"/>
  <c r="AJ1221" i="1"/>
  <c r="X1221" i="1"/>
  <c r="Y1221" i="1" s="1"/>
  <c r="L1221" i="1"/>
  <c r="M1221" i="1" s="1"/>
  <c r="AK1221" i="1"/>
  <c r="I1221" i="1"/>
  <c r="J1225" i="1"/>
  <c r="H1228" i="1"/>
  <c r="K1228" i="1" s="1"/>
  <c r="AK1230" i="1"/>
  <c r="I1230" i="1"/>
  <c r="J1230" i="1"/>
  <c r="X1230" i="1"/>
  <c r="Y1230" i="1" s="1"/>
  <c r="D1231" i="1"/>
  <c r="AK1231" i="1"/>
  <c r="AJ1237" i="1"/>
  <c r="X1237" i="1"/>
  <c r="Y1237" i="1" s="1"/>
  <c r="L1237" i="1"/>
  <c r="M1237" i="1" s="1"/>
  <c r="AK1237" i="1"/>
  <c r="I1237" i="1"/>
  <c r="J1241" i="1"/>
  <c r="H1244" i="1"/>
  <c r="K1244" i="1" s="1"/>
  <c r="AK1246" i="1"/>
  <c r="I1246" i="1"/>
  <c r="J1246" i="1"/>
  <c r="X1246" i="1"/>
  <c r="Y1246" i="1" s="1"/>
  <c r="D1247" i="1"/>
  <c r="AK1247" i="1"/>
  <c r="AJ1253" i="1"/>
  <c r="X1253" i="1"/>
  <c r="Y1253" i="1" s="1"/>
  <c r="L1253" i="1"/>
  <c r="M1253" i="1" s="1"/>
  <c r="AK1253" i="1"/>
  <c r="I1253" i="1"/>
  <c r="J1257" i="1"/>
  <c r="H1260" i="1"/>
  <c r="K1260" i="1" s="1"/>
  <c r="AK1262" i="1"/>
  <c r="I1262" i="1"/>
  <c r="J1262" i="1"/>
  <c r="X1262" i="1"/>
  <c r="Y1262" i="1" s="1"/>
  <c r="D1263" i="1"/>
  <c r="AK1263" i="1"/>
  <c r="AJ1269" i="1"/>
  <c r="X1269" i="1"/>
  <c r="Y1269" i="1" s="1"/>
  <c r="L1269" i="1"/>
  <c r="M1269" i="1" s="1"/>
  <c r="AK1269" i="1"/>
  <c r="I1269" i="1"/>
  <c r="J1273" i="1"/>
  <c r="H1276" i="1"/>
  <c r="K1276" i="1" s="1"/>
  <c r="AK1278" i="1"/>
  <c r="I1278" i="1"/>
  <c r="J1278" i="1"/>
  <c r="X1278" i="1"/>
  <c r="Y1278" i="1" s="1"/>
  <c r="D1279" i="1"/>
  <c r="AK1279" i="1"/>
  <c r="AJ1285" i="1"/>
  <c r="X1285" i="1"/>
  <c r="Y1285" i="1" s="1"/>
  <c r="L1285" i="1"/>
  <c r="M1285" i="1" s="1"/>
  <c r="AK1285" i="1"/>
  <c r="I1285" i="1"/>
  <c r="J1289" i="1"/>
  <c r="H1292" i="1"/>
  <c r="K1292" i="1" s="1"/>
  <c r="AK1294" i="1"/>
  <c r="I1294" i="1"/>
  <c r="J1294" i="1"/>
  <c r="X1294" i="1"/>
  <c r="Y1294" i="1" s="1"/>
  <c r="D1295" i="1"/>
  <c r="AK1295" i="1"/>
  <c r="AJ1301" i="1"/>
  <c r="X1301" i="1"/>
  <c r="Y1301" i="1" s="1"/>
  <c r="L1301" i="1"/>
  <c r="M1301" i="1" s="1"/>
  <c r="AK1301" i="1"/>
  <c r="I1301" i="1"/>
  <c r="J1305" i="1"/>
  <c r="H1308" i="1"/>
  <c r="K1308" i="1" s="1"/>
  <c r="AK1310" i="1"/>
  <c r="I1310" i="1"/>
  <c r="J1310" i="1"/>
  <c r="X1310" i="1"/>
  <c r="Y1310" i="1" s="1"/>
  <c r="D1311" i="1"/>
  <c r="AK1311" i="1"/>
  <c r="AJ1317" i="1"/>
  <c r="X1317" i="1"/>
  <c r="Y1317" i="1" s="1"/>
  <c r="L1317" i="1"/>
  <c r="M1317" i="1" s="1"/>
  <c r="AK1317" i="1"/>
  <c r="I1317" i="1"/>
  <c r="J1321" i="1"/>
  <c r="H1324" i="1"/>
  <c r="K1324" i="1" s="1"/>
  <c r="AK1326" i="1"/>
  <c r="I1326" i="1"/>
  <c r="J1326" i="1"/>
  <c r="X1326" i="1"/>
  <c r="Y1326" i="1" s="1"/>
  <c r="D1327" i="1"/>
  <c r="AK1327" i="1"/>
  <c r="AJ1333" i="1"/>
  <c r="X1333" i="1"/>
  <c r="Y1333" i="1" s="1"/>
  <c r="L1333" i="1"/>
  <c r="M1333" i="1" s="1"/>
  <c r="AK1333" i="1"/>
  <c r="I1333" i="1"/>
  <c r="J1337" i="1"/>
  <c r="H1340" i="1"/>
  <c r="K1340" i="1" s="1"/>
  <c r="AK1342" i="1"/>
  <c r="I1342" i="1"/>
  <c r="J1342" i="1"/>
  <c r="X1342" i="1"/>
  <c r="Y1342" i="1" s="1"/>
  <c r="D1343" i="1"/>
  <c r="AK1343" i="1"/>
  <c r="J1350" i="1"/>
  <c r="AK1350" i="1"/>
  <c r="L1350" i="1"/>
  <c r="M1350" i="1" s="1"/>
  <c r="H1351" i="1"/>
  <c r="K1351" i="1" s="1"/>
  <c r="AJ1353" i="1"/>
  <c r="AK1355" i="1"/>
  <c r="D1361" i="1"/>
  <c r="H1361" i="1"/>
  <c r="K1361" i="1" s="1"/>
  <c r="S1365" i="1"/>
  <c r="H1367" i="1"/>
  <c r="K1367" i="1" s="1"/>
  <c r="D1367" i="1"/>
  <c r="AK1374" i="1"/>
  <c r="J1374" i="1"/>
  <c r="L1374" i="1"/>
  <c r="M1374" i="1" s="1"/>
  <c r="I1374" i="1"/>
  <c r="H1406" i="1"/>
  <c r="K1406" i="1" s="1"/>
  <c r="D1406" i="1"/>
  <c r="D1409" i="1"/>
  <c r="H1409" i="1"/>
  <c r="K1409" i="1" s="1"/>
  <c r="J1421" i="1"/>
  <c r="AK1421" i="1"/>
  <c r="I1421" i="1"/>
  <c r="AJ1421" i="1"/>
  <c r="L1421" i="1"/>
  <c r="M1421" i="1" s="1"/>
  <c r="H1446" i="1"/>
  <c r="K1446" i="1" s="1"/>
  <c r="D1446" i="1"/>
  <c r="AJ1455" i="1"/>
  <c r="X1455" i="1"/>
  <c r="Y1455" i="1" s="1"/>
  <c r="L1455" i="1"/>
  <c r="M1455" i="1" s="1"/>
  <c r="AK1455" i="1"/>
  <c r="I1455" i="1"/>
  <c r="J1455" i="1"/>
  <c r="H1474" i="1"/>
  <c r="K1474" i="1" s="1"/>
  <c r="D1474" i="1"/>
  <c r="J1505" i="1"/>
  <c r="I1505" i="1"/>
  <c r="AJ1505" i="1"/>
  <c r="L1505" i="1"/>
  <c r="M1505" i="1" s="1"/>
  <c r="AK1505" i="1"/>
  <c r="X1505" i="1"/>
  <c r="Y1505" i="1" s="1"/>
  <c r="D1652" i="1"/>
  <c r="H1652" i="1"/>
  <c r="K1652" i="1" s="1"/>
  <c r="AJ1771" i="1"/>
  <c r="X1771" i="1"/>
  <c r="Y1771" i="1" s="1"/>
  <c r="L1771" i="1"/>
  <c r="M1771" i="1" s="1"/>
  <c r="AK1771" i="1"/>
  <c r="I1771" i="1"/>
  <c r="J1771" i="1"/>
  <c r="I1109" i="1"/>
  <c r="AK1109" i="1"/>
  <c r="I1189" i="1"/>
  <c r="AK1189" i="1"/>
  <c r="I1201" i="1"/>
  <c r="AK1201" i="1"/>
  <c r="AK1356" i="1"/>
  <c r="I1356" i="1"/>
  <c r="AJ1356" i="1"/>
  <c r="J1356" i="1"/>
  <c r="AK1360" i="1"/>
  <c r="I1360" i="1"/>
  <c r="L1360" i="1"/>
  <c r="M1360" i="1" s="1"/>
  <c r="AJ1360" i="1"/>
  <c r="J1365" i="1"/>
  <c r="L1365" i="1"/>
  <c r="M1365" i="1" s="1"/>
  <c r="AJ1365" i="1"/>
  <c r="L1370" i="1"/>
  <c r="M1370" i="1" s="1"/>
  <c r="AJ1370" i="1"/>
  <c r="AK1388" i="1"/>
  <c r="I1388" i="1"/>
  <c r="L1388" i="1"/>
  <c r="M1388" i="1" s="1"/>
  <c r="AJ1388" i="1"/>
  <c r="AK1390" i="1"/>
  <c r="J1390" i="1"/>
  <c r="L1390" i="1"/>
  <c r="M1390" i="1" s="1"/>
  <c r="AJ1390" i="1"/>
  <c r="H1394" i="1"/>
  <c r="K1394" i="1" s="1"/>
  <c r="AJ1407" i="1"/>
  <c r="X1407" i="1"/>
  <c r="Y1407" i="1" s="1"/>
  <c r="L1407" i="1"/>
  <c r="M1407" i="1" s="1"/>
  <c r="AK1407" i="1"/>
  <c r="I1407" i="1"/>
  <c r="J1407" i="1"/>
  <c r="AK1408" i="1"/>
  <c r="I1408" i="1"/>
  <c r="J1408" i="1"/>
  <c r="AJ1408" i="1"/>
  <c r="AJ1419" i="1"/>
  <c r="X1419" i="1"/>
  <c r="Y1419" i="1" s="1"/>
  <c r="L1419" i="1"/>
  <c r="M1419" i="1" s="1"/>
  <c r="AK1419" i="1"/>
  <c r="I1419" i="1"/>
  <c r="J1419" i="1"/>
  <c r="H1422" i="1"/>
  <c r="K1422" i="1" s="1"/>
  <c r="D1422" i="1"/>
  <c r="J1429" i="1"/>
  <c r="I1429" i="1"/>
  <c r="AK1429" i="1"/>
  <c r="L1429" i="1"/>
  <c r="M1429" i="1" s="1"/>
  <c r="D1441" i="1"/>
  <c r="H1441" i="1"/>
  <c r="K1441" i="1" s="1"/>
  <c r="J1453" i="1"/>
  <c r="AK1453" i="1"/>
  <c r="I1453" i="1"/>
  <c r="AJ1453" i="1"/>
  <c r="AJ1479" i="1"/>
  <c r="X1479" i="1"/>
  <c r="Y1479" i="1" s="1"/>
  <c r="L1479" i="1"/>
  <c r="M1479" i="1" s="1"/>
  <c r="AK1479" i="1"/>
  <c r="I1479" i="1"/>
  <c r="J1479" i="1"/>
  <c r="AH1501" i="1"/>
  <c r="AD1501" i="1"/>
  <c r="Z1501" i="1"/>
  <c r="V1501" i="1"/>
  <c r="N1501" i="1"/>
  <c r="AG1501" i="1" s="1"/>
  <c r="W1501" i="1"/>
  <c r="S1501" i="1"/>
  <c r="O1501" i="1"/>
  <c r="AF1501" i="1" s="1"/>
  <c r="T1501" i="1"/>
  <c r="U1501" i="1"/>
  <c r="D1513" i="1"/>
  <c r="H1513" i="1"/>
  <c r="K1513" i="1" s="1"/>
  <c r="H1574" i="1"/>
  <c r="K1574" i="1" s="1"/>
  <c r="D1574" i="1"/>
  <c r="AK1635" i="1"/>
  <c r="I1635" i="1"/>
  <c r="J1635" i="1"/>
  <c r="AJ1635" i="1"/>
  <c r="L1635" i="1"/>
  <c r="M1635" i="1" s="1"/>
  <c r="X1635" i="1"/>
  <c r="Y1635" i="1" s="1"/>
  <c r="L1109" i="1"/>
  <c r="M1109" i="1" s="1"/>
  <c r="X1109" i="1"/>
  <c r="Y1109" i="1" s="1"/>
  <c r="L1189" i="1"/>
  <c r="M1189" i="1" s="1"/>
  <c r="X1189" i="1"/>
  <c r="Y1189" i="1" s="1"/>
  <c r="L1201" i="1"/>
  <c r="M1201" i="1" s="1"/>
  <c r="X1201" i="1"/>
  <c r="Y1201" i="1" s="1"/>
  <c r="AK1349" i="1"/>
  <c r="I1349" i="1"/>
  <c r="X1349" i="1"/>
  <c r="Y1349" i="1" s="1"/>
  <c r="AJ1352" i="1"/>
  <c r="X1352" i="1"/>
  <c r="Y1352" i="1" s="1"/>
  <c r="L1352" i="1"/>
  <c r="M1352" i="1" s="1"/>
  <c r="J1352" i="1"/>
  <c r="AK1352" i="1"/>
  <c r="D1365" i="1"/>
  <c r="D1370" i="1"/>
  <c r="X1388" i="1"/>
  <c r="Y1388" i="1" s="1"/>
  <c r="X1390" i="1"/>
  <c r="Y1390" i="1" s="1"/>
  <c r="W1398" i="1"/>
  <c r="S1398" i="1"/>
  <c r="O1398" i="1"/>
  <c r="AF1398" i="1" s="1"/>
  <c r="Z1398" i="1"/>
  <c r="U1398" i="1"/>
  <c r="V1398" i="1"/>
  <c r="N1398" i="1"/>
  <c r="AG1398" i="1" s="1"/>
  <c r="J1405" i="1"/>
  <c r="AK1405" i="1"/>
  <c r="I1405" i="1"/>
  <c r="AJ1405" i="1"/>
  <c r="X1408" i="1"/>
  <c r="Y1408" i="1" s="1"/>
  <c r="H1414" i="1"/>
  <c r="K1414" i="1" s="1"/>
  <c r="D1414" i="1"/>
  <c r="AJ1423" i="1"/>
  <c r="X1423" i="1"/>
  <c r="Y1423" i="1" s="1"/>
  <c r="L1423" i="1"/>
  <c r="M1423" i="1" s="1"/>
  <c r="AK1423" i="1"/>
  <c r="I1423" i="1"/>
  <c r="J1423" i="1"/>
  <c r="AK1424" i="1"/>
  <c r="I1424" i="1"/>
  <c r="J1424" i="1"/>
  <c r="AJ1424" i="1"/>
  <c r="X1429" i="1"/>
  <c r="Y1429" i="1" s="1"/>
  <c r="AJ1435" i="1"/>
  <c r="X1435" i="1"/>
  <c r="Y1435" i="1" s="1"/>
  <c r="AK1435" i="1"/>
  <c r="I1435" i="1"/>
  <c r="J1435" i="1"/>
  <c r="H1438" i="1"/>
  <c r="K1438" i="1" s="1"/>
  <c r="D1438" i="1"/>
  <c r="J1445" i="1"/>
  <c r="I1445" i="1"/>
  <c r="AK1445" i="1"/>
  <c r="L1445" i="1"/>
  <c r="M1445" i="1" s="1"/>
  <c r="X1453" i="1"/>
  <c r="Y1453" i="1" s="1"/>
  <c r="D1457" i="1"/>
  <c r="H1457" i="1"/>
  <c r="K1457" i="1" s="1"/>
  <c r="J1485" i="1"/>
  <c r="AJ1485" i="1"/>
  <c r="L1485" i="1"/>
  <c r="M1485" i="1" s="1"/>
  <c r="AK1485" i="1"/>
  <c r="I1485" i="1"/>
  <c r="H1486" i="1"/>
  <c r="K1486" i="1" s="1"/>
  <c r="D1486" i="1"/>
  <c r="AK1488" i="1"/>
  <c r="I1488" i="1"/>
  <c r="J1488" i="1"/>
  <c r="AJ1488" i="1"/>
  <c r="L1488" i="1"/>
  <c r="M1488" i="1" s="1"/>
  <c r="D1489" i="1"/>
  <c r="H1489" i="1"/>
  <c r="K1489" i="1" s="1"/>
  <c r="AK1492" i="1"/>
  <c r="I1492" i="1"/>
  <c r="J1492" i="1"/>
  <c r="AJ1492" i="1"/>
  <c r="L1492" i="1"/>
  <c r="M1492" i="1" s="1"/>
  <c r="D1493" i="1"/>
  <c r="H1493" i="1"/>
  <c r="K1493" i="1" s="1"/>
  <c r="H1526" i="1"/>
  <c r="K1526" i="1" s="1"/>
  <c r="D1526" i="1"/>
  <c r="H1590" i="1"/>
  <c r="K1590" i="1" s="1"/>
  <c r="D1590" i="1"/>
  <c r="J1644" i="1"/>
  <c r="AJ1644" i="1"/>
  <c r="L1644" i="1"/>
  <c r="M1644" i="1" s="1"/>
  <c r="AK1644" i="1"/>
  <c r="I1644" i="1"/>
  <c r="X1644" i="1"/>
  <c r="Y1644" i="1" s="1"/>
  <c r="J1664" i="1"/>
  <c r="I1664" i="1"/>
  <c r="AJ1664" i="1"/>
  <c r="L1664" i="1"/>
  <c r="M1664" i="1" s="1"/>
  <c r="AK1664" i="1"/>
  <c r="X1664" i="1"/>
  <c r="Y1664" i="1" s="1"/>
  <c r="D1801" i="1"/>
  <c r="H1801" i="1"/>
  <c r="K1801" i="1" s="1"/>
  <c r="D1373" i="1"/>
  <c r="H1373" i="1"/>
  <c r="K1373" i="1" s="1"/>
  <c r="H1375" i="1"/>
  <c r="K1375" i="1" s="1"/>
  <c r="J1377" i="1"/>
  <c r="AK1377" i="1"/>
  <c r="AJ1377" i="1"/>
  <c r="D1381" i="1"/>
  <c r="H1381" i="1"/>
  <c r="K1381" i="1" s="1"/>
  <c r="H1383" i="1"/>
  <c r="K1383" i="1" s="1"/>
  <c r="J1385" i="1"/>
  <c r="AK1385" i="1"/>
  <c r="AJ1385" i="1"/>
  <c r="D1389" i="1"/>
  <c r="H1389" i="1"/>
  <c r="K1389" i="1" s="1"/>
  <c r="H1391" i="1"/>
  <c r="K1391" i="1" s="1"/>
  <c r="J1393" i="1"/>
  <c r="AK1393" i="1"/>
  <c r="AJ1393" i="1"/>
  <c r="D1397" i="1"/>
  <c r="H1397" i="1"/>
  <c r="K1397" i="1" s="1"/>
  <c r="H1399" i="1"/>
  <c r="K1399" i="1" s="1"/>
  <c r="J1401" i="1"/>
  <c r="AK1401" i="1"/>
  <c r="AJ1401" i="1"/>
  <c r="AJ1415" i="1"/>
  <c r="X1415" i="1"/>
  <c r="Y1415" i="1" s="1"/>
  <c r="L1415" i="1"/>
  <c r="M1415" i="1" s="1"/>
  <c r="AK1415" i="1"/>
  <c r="I1415" i="1"/>
  <c r="J1415" i="1"/>
  <c r="X1416" i="1"/>
  <c r="Y1416" i="1" s="1"/>
  <c r="AJ1431" i="1"/>
  <c r="X1431" i="1"/>
  <c r="Y1431" i="1" s="1"/>
  <c r="L1431" i="1"/>
  <c r="M1431" i="1" s="1"/>
  <c r="AK1431" i="1"/>
  <c r="I1431" i="1"/>
  <c r="J1431" i="1"/>
  <c r="X1432" i="1"/>
  <c r="Y1432" i="1" s="1"/>
  <c r="AJ1447" i="1"/>
  <c r="X1447" i="1"/>
  <c r="Y1447" i="1" s="1"/>
  <c r="L1447" i="1"/>
  <c r="M1447" i="1" s="1"/>
  <c r="AK1447" i="1"/>
  <c r="I1447" i="1"/>
  <c r="J1447" i="1"/>
  <c r="X1448" i="1"/>
  <c r="Y1448" i="1" s="1"/>
  <c r="AJ1463" i="1"/>
  <c r="X1463" i="1"/>
  <c r="Y1463" i="1" s="1"/>
  <c r="L1463" i="1"/>
  <c r="M1463" i="1" s="1"/>
  <c r="AK1463" i="1"/>
  <c r="I1463" i="1"/>
  <c r="J1463" i="1"/>
  <c r="AJ1467" i="1"/>
  <c r="X1467" i="1"/>
  <c r="Y1467" i="1" s="1"/>
  <c r="L1467" i="1"/>
  <c r="M1467" i="1" s="1"/>
  <c r="AK1467" i="1"/>
  <c r="I1467" i="1"/>
  <c r="J1469" i="1"/>
  <c r="AJ1469" i="1"/>
  <c r="L1469" i="1"/>
  <c r="M1469" i="1" s="1"/>
  <c r="AK1469" i="1"/>
  <c r="X1469" i="1"/>
  <c r="Y1469" i="1" s="1"/>
  <c r="H1470" i="1"/>
  <c r="K1470" i="1" s="1"/>
  <c r="AK1472" i="1"/>
  <c r="I1472" i="1"/>
  <c r="J1472" i="1"/>
  <c r="AJ1472" i="1"/>
  <c r="L1472" i="1"/>
  <c r="M1472" i="1" s="1"/>
  <c r="X1472" i="1"/>
  <c r="Y1472" i="1" s="1"/>
  <c r="D1473" i="1"/>
  <c r="AK1476" i="1"/>
  <c r="I1476" i="1"/>
  <c r="J1476" i="1"/>
  <c r="AJ1476" i="1"/>
  <c r="L1476" i="1"/>
  <c r="M1476" i="1" s="1"/>
  <c r="X1476" i="1"/>
  <c r="Y1476" i="1" s="1"/>
  <c r="D1477" i="1"/>
  <c r="H1477" i="1"/>
  <c r="K1477" i="1" s="1"/>
  <c r="H1490" i="1"/>
  <c r="K1490" i="1" s="1"/>
  <c r="D1490" i="1"/>
  <c r="AH1497" i="1"/>
  <c r="O1497" i="1"/>
  <c r="AF1497" i="1" s="1"/>
  <c r="AJ1519" i="1"/>
  <c r="X1519" i="1"/>
  <c r="Y1519" i="1" s="1"/>
  <c r="L1519" i="1"/>
  <c r="M1519" i="1" s="1"/>
  <c r="AK1519" i="1"/>
  <c r="I1519" i="1"/>
  <c r="J1519" i="1"/>
  <c r="J1541" i="1"/>
  <c r="I1541" i="1"/>
  <c r="L1541" i="1"/>
  <c r="M1541" i="1" s="1"/>
  <c r="AK1541" i="1"/>
  <c r="AJ1541" i="1"/>
  <c r="X1541" i="1"/>
  <c r="Y1541" i="1" s="1"/>
  <c r="AJ1551" i="1"/>
  <c r="X1551" i="1"/>
  <c r="Y1551" i="1" s="1"/>
  <c r="L1551" i="1"/>
  <c r="M1551" i="1" s="1"/>
  <c r="I1551" i="1"/>
  <c r="J1551" i="1"/>
  <c r="O1553" i="1"/>
  <c r="AF1553" i="1" s="1"/>
  <c r="J1573" i="1"/>
  <c r="I1573" i="1"/>
  <c r="L1573" i="1"/>
  <c r="M1573" i="1" s="1"/>
  <c r="AK1573" i="1"/>
  <c r="AJ1573" i="1"/>
  <c r="X1573" i="1"/>
  <c r="Y1573" i="1" s="1"/>
  <c r="AJ1583" i="1"/>
  <c r="X1583" i="1"/>
  <c r="Y1583" i="1" s="1"/>
  <c r="L1583" i="1"/>
  <c r="M1583" i="1" s="1"/>
  <c r="AK1583" i="1"/>
  <c r="I1583" i="1"/>
  <c r="J1583" i="1"/>
  <c r="AH1585" i="1"/>
  <c r="AD1585" i="1"/>
  <c r="Z1585" i="1"/>
  <c r="V1585" i="1"/>
  <c r="N1585" i="1"/>
  <c r="AG1585" i="1" s="1"/>
  <c r="W1585" i="1"/>
  <c r="S1585" i="1"/>
  <c r="O1585" i="1"/>
  <c r="AF1585" i="1" s="1"/>
  <c r="T1585" i="1"/>
  <c r="S1604" i="1"/>
  <c r="H1613" i="1"/>
  <c r="K1613" i="1" s="1"/>
  <c r="D1613" i="1"/>
  <c r="J1781" i="1"/>
  <c r="I1781" i="1"/>
  <c r="AJ1781" i="1"/>
  <c r="L1781" i="1"/>
  <c r="M1781" i="1" s="1"/>
  <c r="AK1781" i="1"/>
  <c r="X1781" i="1"/>
  <c r="Y1781" i="1" s="1"/>
  <c r="AJ1875" i="1"/>
  <c r="X1875" i="1"/>
  <c r="Y1875" i="1" s="1"/>
  <c r="L1875" i="1"/>
  <c r="M1875" i="1" s="1"/>
  <c r="AK1875" i="1"/>
  <c r="I1875" i="1"/>
  <c r="J1875" i="1"/>
  <c r="AK1396" i="1"/>
  <c r="I1396" i="1"/>
  <c r="AJ1396" i="1"/>
  <c r="AK1398" i="1"/>
  <c r="J1398" i="1"/>
  <c r="AJ1398" i="1"/>
  <c r="H1402" i="1"/>
  <c r="K1402" i="1" s="1"/>
  <c r="AK1404" i="1"/>
  <c r="X1404" i="1"/>
  <c r="Y1404" i="1" s="1"/>
  <c r="AJ1404" i="1"/>
  <c r="H1410" i="1"/>
  <c r="K1410" i="1" s="1"/>
  <c r="AK1412" i="1"/>
  <c r="I1412" i="1"/>
  <c r="J1412" i="1"/>
  <c r="AJ1412" i="1"/>
  <c r="L1412" i="1"/>
  <c r="M1412" i="1" s="1"/>
  <c r="D1413" i="1"/>
  <c r="AK1416" i="1"/>
  <c r="I1416" i="1"/>
  <c r="J1416" i="1"/>
  <c r="D1417" i="1"/>
  <c r="H1417" i="1"/>
  <c r="K1417" i="1" s="1"/>
  <c r="H1426" i="1"/>
  <c r="K1426" i="1" s="1"/>
  <c r="AK1428" i="1"/>
  <c r="I1428" i="1"/>
  <c r="J1428" i="1"/>
  <c r="AJ1428" i="1"/>
  <c r="L1428" i="1"/>
  <c r="M1428" i="1" s="1"/>
  <c r="D1429" i="1"/>
  <c r="AK1432" i="1"/>
  <c r="I1432" i="1"/>
  <c r="J1432" i="1"/>
  <c r="D1433" i="1"/>
  <c r="H1433" i="1"/>
  <c r="K1433" i="1" s="1"/>
  <c r="H1442" i="1"/>
  <c r="K1442" i="1" s="1"/>
  <c r="AK1444" i="1"/>
  <c r="I1444" i="1"/>
  <c r="J1444" i="1"/>
  <c r="AJ1444" i="1"/>
  <c r="L1444" i="1"/>
  <c r="M1444" i="1" s="1"/>
  <c r="D1445" i="1"/>
  <c r="AK1448" i="1"/>
  <c r="I1448" i="1"/>
  <c r="J1448" i="1"/>
  <c r="D1449" i="1"/>
  <c r="H1449" i="1"/>
  <c r="K1449" i="1" s="1"/>
  <c r="H1458" i="1"/>
  <c r="K1458" i="1" s="1"/>
  <c r="AK1460" i="1"/>
  <c r="I1460" i="1"/>
  <c r="J1460" i="1"/>
  <c r="AJ1460" i="1"/>
  <c r="L1460" i="1"/>
  <c r="M1460" i="1" s="1"/>
  <c r="D1461" i="1"/>
  <c r="AJ1495" i="1"/>
  <c r="X1495" i="1"/>
  <c r="Y1495" i="1" s="1"/>
  <c r="AK1495" i="1"/>
  <c r="I1495" i="1"/>
  <c r="J1495" i="1"/>
  <c r="AJ1499" i="1"/>
  <c r="X1499" i="1"/>
  <c r="Y1499" i="1" s="1"/>
  <c r="L1499" i="1"/>
  <c r="M1499" i="1" s="1"/>
  <c r="AK1499" i="1"/>
  <c r="I1499" i="1"/>
  <c r="J1501" i="1"/>
  <c r="AJ1501" i="1"/>
  <c r="L1501" i="1"/>
  <c r="M1501" i="1" s="1"/>
  <c r="AK1501" i="1"/>
  <c r="X1501" i="1"/>
  <c r="Y1501" i="1" s="1"/>
  <c r="H1502" i="1"/>
  <c r="K1502" i="1" s="1"/>
  <c r="AK1504" i="1"/>
  <c r="I1504" i="1"/>
  <c r="J1504" i="1"/>
  <c r="AJ1504" i="1"/>
  <c r="L1504" i="1"/>
  <c r="M1504" i="1" s="1"/>
  <c r="X1504" i="1"/>
  <c r="Y1504" i="1" s="1"/>
  <c r="D1505" i="1"/>
  <c r="AK1508" i="1"/>
  <c r="I1508" i="1"/>
  <c r="J1508" i="1"/>
  <c r="AJ1508" i="1"/>
  <c r="L1508" i="1"/>
  <c r="M1508" i="1" s="1"/>
  <c r="X1508" i="1"/>
  <c r="Y1508" i="1" s="1"/>
  <c r="D1509" i="1"/>
  <c r="H1509" i="1"/>
  <c r="K1509" i="1" s="1"/>
  <c r="H1510" i="1"/>
  <c r="K1510" i="1" s="1"/>
  <c r="D1510" i="1"/>
  <c r="J1525" i="1"/>
  <c r="I1525" i="1"/>
  <c r="L1525" i="1"/>
  <c r="M1525" i="1" s="1"/>
  <c r="AK1525" i="1"/>
  <c r="AJ1525" i="1"/>
  <c r="X1525" i="1"/>
  <c r="Y1525" i="1" s="1"/>
  <c r="AJ1535" i="1"/>
  <c r="X1535" i="1"/>
  <c r="Y1535" i="1" s="1"/>
  <c r="L1535" i="1"/>
  <c r="M1535" i="1" s="1"/>
  <c r="AK1535" i="1"/>
  <c r="I1535" i="1"/>
  <c r="J1535" i="1"/>
  <c r="O1537" i="1"/>
  <c r="AF1537" i="1" s="1"/>
  <c r="J1557" i="1"/>
  <c r="I1557" i="1"/>
  <c r="L1557" i="1"/>
  <c r="M1557" i="1" s="1"/>
  <c r="AK1557" i="1"/>
  <c r="AJ1557" i="1"/>
  <c r="X1557" i="1"/>
  <c r="Y1557" i="1" s="1"/>
  <c r="AJ1567" i="1"/>
  <c r="X1567" i="1"/>
  <c r="Y1567" i="1" s="1"/>
  <c r="L1567" i="1"/>
  <c r="M1567" i="1" s="1"/>
  <c r="AK1567" i="1"/>
  <c r="I1567" i="1"/>
  <c r="J1567" i="1"/>
  <c r="J1589" i="1"/>
  <c r="I1589" i="1"/>
  <c r="L1589" i="1"/>
  <c r="M1589" i="1" s="1"/>
  <c r="AK1589" i="1"/>
  <c r="AJ1589" i="1"/>
  <c r="X1589" i="1"/>
  <c r="Y1589" i="1" s="1"/>
  <c r="AJ1599" i="1"/>
  <c r="X1599" i="1"/>
  <c r="Y1599" i="1" s="1"/>
  <c r="L1599" i="1"/>
  <c r="M1599" i="1" s="1"/>
  <c r="AK1599" i="1"/>
  <c r="I1599" i="1"/>
  <c r="J1599" i="1"/>
  <c r="D1636" i="1"/>
  <c r="H1636" i="1"/>
  <c r="K1636" i="1" s="1"/>
  <c r="H1645" i="1"/>
  <c r="K1645" i="1" s="1"/>
  <c r="D1645" i="1"/>
  <c r="AK1651" i="1"/>
  <c r="I1651" i="1"/>
  <c r="J1651" i="1"/>
  <c r="AJ1651" i="1"/>
  <c r="L1651" i="1"/>
  <c r="M1651" i="1" s="1"/>
  <c r="X1651" i="1"/>
  <c r="Y1651" i="1" s="1"/>
  <c r="D1785" i="1"/>
  <c r="H1785" i="1"/>
  <c r="K1785" i="1" s="1"/>
  <c r="AK1376" i="1"/>
  <c r="I1376" i="1"/>
  <c r="X1376" i="1"/>
  <c r="Y1376" i="1" s="1"/>
  <c r="AJ1379" i="1"/>
  <c r="X1379" i="1"/>
  <c r="Y1379" i="1" s="1"/>
  <c r="L1379" i="1"/>
  <c r="M1379" i="1" s="1"/>
  <c r="J1379" i="1"/>
  <c r="AK1379" i="1"/>
  <c r="AK1384" i="1"/>
  <c r="I1384" i="1"/>
  <c r="X1384" i="1"/>
  <c r="Y1384" i="1" s="1"/>
  <c r="AJ1387" i="1"/>
  <c r="X1387" i="1"/>
  <c r="Y1387" i="1" s="1"/>
  <c r="L1387" i="1"/>
  <c r="M1387" i="1" s="1"/>
  <c r="J1387" i="1"/>
  <c r="AK1387" i="1"/>
  <c r="AK1392" i="1"/>
  <c r="I1392" i="1"/>
  <c r="X1392" i="1"/>
  <c r="Y1392" i="1" s="1"/>
  <c r="AJ1395" i="1"/>
  <c r="X1395" i="1"/>
  <c r="Y1395" i="1" s="1"/>
  <c r="L1395" i="1"/>
  <c r="M1395" i="1" s="1"/>
  <c r="J1395" i="1"/>
  <c r="AK1395" i="1"/>
  <c r="AK1400" i="1"/>
  <c r="I1400" i="1"/>
  <c r="X1400" i="1"/>
  <c r="Y1400" i="1" s="1"/>
  <c r="AJ1403" i="1"/>
  <c r="X1403" i="1"/>
  <c r="Y1403" i="1" s="1"/>
  <c r="L1403" i="1"/>
  <c r="M1403" i="1" s="1"/>
  <c r="J1403" i="1"/>
  <c r="AK1403" i="1"/>
  <c r="D1405" i="1"/>
  <c r="AJ1411" i="1"/>
  <c r="X1411" i="1"/>
  <c r="Y1411" i="1" s="1"/>
  <c r="L1411" i="1"/>
  <c r="M1411" i="1" s="1"/>
  <c r="AK1411" i="1"/>
  <c r="I1411" i="1"/>
  <c r="H1418" i="1"/>
  <c r="K1418" i="1" s="1"/>
  <c r="AK1420" i="1"/>
  <c r="I1420" i="1"/>
  <c r="J1420" i="1"/>
  <c r="X1420" i="1"/>
  <c r="Y1420" i="1" s="1"/>
  <c r="D1421" i="1"/>
  <c r="AJ1427" i="1"/>
  <c r="X1427" i="1"/>
  <c r="Y1427" i="1" s="1"/>
  <c r="L1427" i="1"/>
  <c r="M1427" i="1" s="1"/>
  <c r="AK1427" i="1"/>
  <c r="I1427" i="1"/>
  <c r="H1434" i="1"/>
  <c r="K1434" i="1" s="1"/>
  <c r="AK1436" i="1"/>
  <c r="I1436" i="1"/>
  <c r="J1436" i="1"/>
  <c r="X1436" i="1"/>
  <c r="Y1436" i="1" s="1"/>
  <c r="D1437" i="1"/>
  <c r="AJ1443" i="1"/>
  <c r="X1443" i="1"/>
  <c r="Y1443" i="1" s="1"/>
  <c r="L1443" i="1"/>
  <c r="M1443" i="1" s="1"/>
  <c r="AK1443" i="1"/>
  <c r="I1443" i="1"/>
  <c r="H1450" i="1"/>
  <c r="K1450" i="1" s="1"/>
  <c r="AK1452" i="1"/>
  <c r="I1452" i="1"/>
  <c r="J1452" i="1"/>
  <c r="X1452" i="1"/>
  <c r="Y1452" i="1" s="1"/>
  <c r="D1453" i="1"/>
  <c r="AJ1459" i="1"/>
  <c r="X1459" i="1"/>
  <c r="Y1459" i="1" s="1"/>
  <c r="L1459" i="1"/>
  <c r="M1459" i="1" s="1"/>
  <c r="AK1459" i="1"/>
  <c r="I1459" i="1"/>
  <c r="J1465" i="1"/>
  <c r="X1465" i="1"/>
  <c r="Y1465" i="1" s="1"/>
  <c r="H1466" i="1"/>
  <c r="K1466" i="1" s="1"/>
  <c r="AK1468" i="1"/>
  <c r="I1468" i="1"/>
  <c r="J1468" i="1"/>
  <c r="X1468" i="1"/>
  <c r="Y1468" i="1" s="1"/>
  <c r="D1469" i="1"/>
  <c r="AJ1475" i="1"/>
  <c r="X1475" i="1"/>
  <c r="Y1475" i="1" s="1"/>
  <c r="L1475" i="1"/>
  <c r="M1475" i="1" s="1"/>
  <c r="AK1475" i="1"/>
  <c r="I1475" i="1"/>
  <c r="J1481" i="1"/>
  <c r="X1481" i="1"/>
  <c r="Y1481" i="1" s="1"/>
  <c r="H1482" i="1"/>
  <c r="K1482" i="1" s="1"/>
  <c r="AK1484" i="1"/>
  <c r="I1484" i="1"/>
  <c r="J1484" i="1"/>
  <c r="X1484" i="1"/>
  <c r="Y1484" i="1" s="1"/>
  <c r="D1485" i="1"/>
  <c r="AJ1491" i="1"/>
  <c r="X1491" i="1"/>
  <c r="Y1491" i="1" s="1"/>
  <c r="AK1491" i="1"/>
  <c r="I1491" i="1"/>
  <c r="J1497" i="1"/>
  <c r="X1497" i="1"/>
  <c r="Y1497" i="1" s="1"/>
  <c r="H1498" i="1"/>
  <c r="K1498" i="1" s="1"/>
  <c r="AK1500" i="1"/>
  <c r="I1500" i="1"/>
  <c r="J1500" i="1"/>
  <c r="X1500" i="1"/>
  <c r="Y1500" i="1" s="1"/>
  <c r="D1501" i="1"/>
  <c r="AJ1507" i="1"/>
  <c r="X1507" i="1"/>
  <c r="Y1507" i="1" s="1"/>
  <c r="L1507" i="1"/>
  <c r="M1507" i="1" s="1"/>
  <c r="AK1507" i="1"/>
  <c r="I1507" i="1"/>
  <c r="AJ1515" i="1"/>
  <c r="X1515" i="1"/>
  <c r="Y1515" i="1" s="1"/>
  <c r="L1515" i="1"/>
  <c r="M1515" i="1" s="1"/>
  <c r="AK1515" i="1"/>
  <c r="I1515" i="1"/>
  <c r="J1517" i="1"/>
  <c r="AK1517" i="1"/>
  <c r="H1518" i="1"/>
  <c r="K1518" i="1" s="1"/>
  <c r="AK1520" i="1"/>
  <c r="I1520" i="1"/>
  <c r="J1520" i="1"/>
  <c r="D1521" i="1"/>
  <c r="AJ1531" i="1"/>
  <c r="X1531" i="1"/>
  <c r="Y1531" i="1" s="1"/>
  <c r="L1531" i="1"/>
  <c r="M1531" i="1" s="1"/>
  <c r="AK1531" i="1"/>
  <c r="I1531" i="1"/>
  <c r="J1533" i="1"/>
  <c r="AK1533" i="1"/>
  <c r="H1534" i="1"/>
  <c r="K1534" i="1" s="1"/>
  <c r="AK1536" i="1"/>
  <c r="I1536" i="1"/>
  <c r="J1536" i="1"/>
  <c r="D1537" i="1"/>
  <c r="AJ1547" i="1"/>
  <c r="X1547" i="1"/>
  <c r="Y1547" i="1" s="1"/>
  <c r="L1547" i="1"/>
  <c r="M1547" i="1" s="1"/>
  <c r="AK1547" i="1"/>
  <c r="I1547" i="1"/>
  <c r="J1549" i="1"/>
  <c r="AK1549" i="1"/>
  <c r="H1550" i="1"/>
  <c r="K1550" i="1" s="1"/>
  <c r="AK1552" i="1"/>
  <c r="I1552" i="1"/>
  <c r="J1552" i="1"/>
  <c r="D1553" i="1"/>
  <c r="AJ1563" i="1"/>
  <c r="X1563" i="1"/>
  <c r="Y1563" i="1" s="1"/>
  <c r="L1563" i="1"/>
  <c r="M1563" i="1" s="1"/>
  <c r="AK1563" i="1"/>
  <c r="I1563" i="1"/>
  <c r="J1565" i="1"/>
  <c r="AK1565" i="1"/>
  <c r="H1566" i="1"/>
  <c r="K1566" i="1" s="1"/>
  <c r="AK1568" i="1"/>
  <c r="I1568" i="1"/>
  <c r="J1568" i="1"/>
  <c r="D1569" i="1"/>
  <c r="AJ1579" i="1"/>
  <c r="X1579" i="1"/>
  <c r="Y1579" i="1" s="1"/>
  <c r="L1579" i="1"/>
  <c r="M1579" i="1" s="1"/>
  <c r="AK1579" i="1"/>
  <c r="I1579" i="1"/>
  <c r="J1581" i="1"/>
  <c r="AK1581" i="1"/>
  <c r="H1582" i="1"/>
  <c r="K1582" i="1" s="1"/>
  <c r="I1584" i="1"/>
  <c r="J1584" i="1"/>
  <c r="D1585" i="1"/>
  <c r="AJ1595" i="1"/>
  <c r="X1595" i="1"/>
  <c r="Y1595" i="1" s="1"/>
  <c r="L1595" i="1"/>
  <c r="M1595" i="1" s="1"/>
  <c r="AK1595" i="1"/>
  <c r="I1595" i="1"/>
  <c r="J1597" i="1"/>
  <c r="AK1597" i="1"/>
  <c r="H1598" i="1"/>
  <c r="K1598" i="1" s="1"/>
  <c r="J1612" i="1"/>
  <c r="I1612" i="1"/>
  <c r="AJ1612" i="1"/>
  <c r="L1612" i="1"/>
  <c r="M1612" i="1" s="1"/>
  <c r="AK1612" i="1"/>
  <c r="AJ1622" i="1"/>
  <c r="X1622" i="1"/>
  <c r="Y1622" i="1" s="1"/>
  <c r="L1622" i="1"/>
  <c r="M1622" i="1" s="1"/>
  <c r="AK1622" i="1"/>
  <c r="I1622" i="1"/>
  <c r="AK1631" i="1"/>
  <c r="I1631" i="1"/>
  <c r="J1631" i="1"/>
  <c r="AJ1631" i="1"/>
  <c r="L1631" i="1"/>
  <c r="M1631" i="1" s="1"/>
  <c r="D1632" i="1"/>
  <c r="Z1660" i="1"/>
  <c r="W1660" i="1"/>
  <c r="U1660" i="1"/>
  <c r="AH1793" i="1"/>
  <c r="AD1793" i="1"/>
  <c r="Z1793" i="1"/>
  <c r="V1793" i="1"/>
  <c r="N1793" i="1"/>
  <c r="AG1793" i="1" s="1"/>
  <c r="W1793" i="1"/>
  <c r="S1793" i="1"/>
  <c r="O1793" i="1"/>
  <c r="AF1793" i="1" s="1"/>
  <c r="T1793" i="1"/>
  <c r="U1793" i="1"/>
  <c r="AD1517" i="1"/>
  <c r="Z1517" i="1"/>
  <c r="W1517" i="1"/>
  <c r="U1517" i="1"/>
  <c r="T1517" i="1"/>
  <c r="J1521" i="1"/>
  <c r="AJ1521" i="1"/>
  <c r="L1521" i="1"/>
  <c r="M1521" i="1" s="1"/>
  <c r="H1522" i="1"/>
  <c r="K1522" i="1" s="1"/>
  <c r="AK1524" i="1"/>
  <c r="I1524" i="1"/>
  <c r="J1524" i="1"/>
  <c r="AJ1524" i="1"/>
  <c r="L1524" i="1"/>
  <c r="M1524" i="1" s="1"/>
  <c r="D1525" i="1"/>
  <c r="I1528" i="1"/>
  <c r="J1528" i="1"/>
  <c r="D1529" i="1"/>
  <c r="H1529" i="1"/>
  <c r="K1529" i="1" s="1"/>
  <c r="J1537" i="1"/>
  <c r="AJ1537" i="1"/>
  <c r="L1537" i="1"/>
  <c r="M1537" i="1" s="1"/>
  <c r="H1538" i="1"/>
  <c r="K1538" i="1" s="1"/>
  <c r="AK1540" i="1"/>
  <c r="I1540" i="1"/>
  <c r="J1540" i="1"/>
  <c r="AJ1540" i="1"/>
  <c r="L1540" i="1"/>
  <c r="M1540" i="1" s="1"/>
  <c r="D1541" i="1"/>
  <c r="AK1544" i="1"/>
  <c r="I1544" i="1"/>
  <c r="J1544" i="1"/>
  <c r="D1545" i="1"/>
  <c r="H1545" i="1"/>
  <c r="K1545" i="1" s="1"/>
  <c r="AD1549" i="1"/>
  <c r="Z1549" i="1"/>
  <c r="W1549" i="1"/>
  <c r="U1549" i="1"/>
  <c r="T1549" i="1"/>
  <c r="J1553" i="1"/>
  <c r="AJ1553" i="1"/>
  <c r="L1553" i="1"/>
  <c r="M1553" i="1" s="1"/>
  <c r="H1554" i="1"/>
  <c r="K1554" i="1" s="1"/>
  <c r="AK1556" i="1"/>
  <c r="I1556" i="1"/>
  <c r="J1556" i="1"/>
  <c r="AJ1556" i="1"/>
  <c r="L1556" i="1"/>
  <c r="M1556" i="1" s="1"/>
  <c r="D1557" i="1"/>
  <c r="AK1560" i="1"/>
  <c r="I1560" i="1"/>
  <c r="J1560" i="1"/>
  <c r="D1561" i="1"/>
  <c r="H1561" i="1"/>
  <c r="K1561" i="1" s="1"/>
  <c r="AD1565" i="1"/>
  <c r="Z1565" i="1"/>
  <c r="W1565" i="1"/>
  <c r="U1565" i="1"/>
  <c r="T1565" i="1"/>
  <c r="J1569" i="1"/>
  <c r="AJ1569" i="1"/>
  <c r="L1569" i="1"/>
  <c r="M1569" i="1" s="1"/>
  <c r="H1570" i="1"/>
  <c r="K1570" i="1" s="1"/>
  <c r="AK1572" i="1"/>
  <c r="I1572" i="1"/>
  <c r="J1572" i="1"/>
  <c r="AJ1572" i="1"/>
  <c r="L1572" i="1"/>
  <c r="M1572" i="1" s="1"/>
  <c r="D1573" i="1"/>
  <c r="AK1576" i="1"/>
  <c r="I1576" i="1"/>
  <c r="J1576" i="1"/>
  <c r="D1577" i="1"/>
  <c r="H1577" i="1"/>
  <c r="K1577" i="1" s="1"/>
  <c r="J1585" i="1"/>
  <c r="AJ1585" i="1"/>
  <c r="L1585" i="1"/>
  <c r="M1585" i="1" s="1"/>
  <c r="H1586" i="1"/>
  <c r="K1586" i="1" s="1"/>
  <c r="AK1588" i="1"/>
  <c r="I1588" i="1"/>
  <c r="J1588" i="1"/>
  <c r="AJ1588" i="1"/>
  <c r="L1588" i="1"/>
  <c r="M1588" i="1" s="1"/>
  <c r="D1589" i="1"/>
  <c r="AK1592" i="1"/>
  <c r="I1592" i="1"/>
  <c r="J1592" i="1"/>
  <c r="D1593" i="1"/>
  <c r="H1593" i="1"/>
  <c r="K1593" i="1" s="1"/>
  <c r="AH1597" i="1"/>
  <c r="AD1597" i="1"/>
  <c r="Z1597" i="1"/>
  <c r="V1597" i="1"/>
  <c r="N1597" i="1"/>
  <c r="AG1597" i="1" s="1"/>
  <c r="W1597" i="1"/>
  <c r="S1597" i="1"/>
  <c r="O1597" i="1"/>
  <c r="AF1597" i="1" s="1"/>
  <c r="U1597" i="1"/>
  <c r="T1597" i="1"/>
  <c r="J1632" i="1"/>
  <c r="I1632" i="1"/>
  <c r="AJ1632" i="1"/>
  <c r="L1632" i="1"/>
  <c r="M1632" i="1" s="1"/>
  <c r="H1633" i="1"/>
  <c r="K1633" i="1" s="1"/>
  <c r="D1633" i="1"/>
  <c r="J1648" i="1"/>
  <c r="I1648" i="1"/>
  <c r="AJ1648" i="1"/>
  <c r="L1648" i="1"/>
  <c r="M1648" i="1" s="1"/>
  <c r="AK1648" i="1"/>
  <c r="H1649" i="1"/>
  <c r="K1649" i="1" s="1"/>
  <c r="D1649" i="1"/>
  <c r="AD1656" i="1"/>
  <c r="U1656" i="1"/>
  <c r="D1680" i="1"/>
  <c r="H1680" i="1"/>
  <c r="K1680" i="1" s="1"/>
  <c r="D1689" i="1"/>
  <c r="H1689" i="1"/>
  <c r="K1689" i="1" s="1"/>
  <c r="J1773" i="1"/>
  <c r="AK1773" i="1"/>
  <c r="X1773" i="1"/>
  <c r="Y1773" i="1" s="1"/>
  <c r="L1773" i="1"/>
  <c r="M1773" i="1" s="1"/>
  <c r="I1773" i="1"/>
  <c r="AK1784" i="1"/>
  <c r="I1784" i="1"/>
  <c r="J1784" i="1"/>
  <c r="AJ1784" i="1"/>
  <c r="L1784" i="1"/>
  <c r="M1784" i="1" s="1"/>
  <c r="X1784" i="1"/>
  <c r="Y1784" i="1" s="1"/>
  <c r="AK1800" i="1"/>
  <c r="I1800" i="1"/>
  <c r="J1800" i="1"/>
  <c r="AJ1800" i="1"/>
  <c r="L1800" i="1"/>
  <c r="M1800" i="1" s="1"/>
  <c r="X1800" i="1"/>
  <c r="Y1800" i="1" s="1"/>
  <c r="J1857" i="1"/>
  <c r="AK1857" i="1"/>
  <c r="X1857" i="1"/>
  <c r="Y1857" i="1" s="1"/>
  <c r="I1857" i="1"/>
  <c r="L1857" i="1"/>
  <c r="M1857" i="1" s="1"/>
  <c r="AJ1857" i="1"/>
  <c r="H1462" i="1"/>
  <c r="K1462" i="1" s="1"/>
  <c r="AK1464" i="1"/>
  <c r="I1464" i="1"/>
  <c r="J1464" i="1"/>
  <c r="X1464" i="1"/>
  <c r="Y1464" i="1" s="1"/>
  <c r="D1465" i="1"/>
  <c r="AK1465" i="1"/>
  <c r="AJ1471" i="1"/>
  <c r="X1471" i="1"/>
  <c r="Y1471" i="1" s="1"/>
  <c r="L1471" i="1"/>
  <c r="M1471" i="1" s="1"/>
  <c r="AK1471" i="1"/>
  <c r="I1471" i="1"/>
  <c r="J1475" i="1"/>
  <c r="H1478" i="1"/>
  <c r="K1478" i="1" s="1"/>
  <c r="AK1480" i="1"/>
  <c r="I1480" i="1"/>
  <c r="J1480" i="1"/>
  <c r="X1480" i="1"/>
  <c r="Y1480" i="1" s="1"/>
  <c r="D1481" i="1"/>
  <c r="AK1481" i="1"/>
  <c r="AJ1487" i="1"/>
  <c r="X1487" i="1"/>
  <c r="Y1487" i="1" s="1"/>
  <c r="L1487" i="1"/>
  <c r="M1487" i="1" s="1"/>
  <c r="AK1487" i="1"/>
  <c r="I1487" i="1"/>
  <c r="J1491" i="1"/>
  <c r="H1494" i="1"/>
  <c r="K1494" i="1" s="1"/>
  <c r="AK1496" i="1"/>
  <c r="I1496" i="1"/>
  <c r="J1496" i="1"/>
  <c r="X1496" i="1"/>
  <c r="Y1496" i="1" s="1"/>
  <c r="D1497" i="1"/>
  <c r="AK1497" i="1"/>
  <c r="AJ1503" i="1"/>
  <c r="X1503" i="1"/>
  <c r="Y1503" i="1" s="1"/>
  <c r="L1503" i="1"/>
  <c r="M1503" i="1" s="1"/>
  <c r="AK1503" i="1"/>
  <c r="I1503" i="1"/>
  <c r="J1507" i="1"/>
  <c r="AJ1511" i="1"/>
  <c r="X1511" i="1"/>
  <c r="Y1511" i="1" s="1"/>
  <c r="L1511" i="1"/>
  <c r="M1511" i="1" s="1"/>
  <c r="AK1511" i="1"/>
  <c r="I1511" i="1"/>
  <c r="J1511" i="1"/>
  <c r="J1515" i="1"/>
  <c r="AJ1517" i="1"/>
  <c r="AJ1520" i="1"/>
  <c r="X1521" i="1"/>
  <c r="Y1521" i="1" s="1"/>
  <c r="X1524" i="1"/>
  <c r="Y1524" i="1" s="1"/>
  <c r="AJ1527" i="1"/>
  <c r="X1527" i="1"/>
  <c r="Y1527" i="1" s="1"/>
  <c r="L1527" i="1"/>
  <c r="M1527" i="1" s="1"/>
  <c r="AK1527" i="1"/>
  <c r="I1527" i="1"/>
  <c r="J1527" i="1"/>
  <c r="X1528" i="1"/>
  <c r="Y1528" i="1" s="1"/>
  <c r="AJ1528" i="1"/>
  <c r="J1531" i="1"/>
  <c r="AJ1533" i="1"/>
  <c r="AJ1536" i="1"/>
  <c r="X1537" i="1"/>
  <c r="Y1537" i="1" s="1"/>
  <c r="X1540" i="1"/>
  <c r="Y1540" i="1" s="1"/>
  <c r="AJ1543" i="1"/>
  <c r="X1543" i="1"/>
  <c r="Y1543" i="1" s="1"/>
  <c r="L1543" i="1"/>
  <c r="M1543" i="1" s="1"/>
  <c r="AK1543" i="1"/>
  <c r="I1543" i="1"/>
  <c r="J1543" i="1"/>
  <c r="X1544" i="1"/>
  <c r="Y1544" i="1" s="1"/>
  <c r="AJ1544" i="1"/>
  <c r="J1547" i="1"/>
  <c r="AJ1549" i="1"/>
  <c r="AJ1552" i="1"/>
  <c r="X1553" i="1"/>
  <c r="Y1553" i="1" s="1"/>
  <c r="X1556" i="1"/>
  <c r="Y1556" i="1" s="1"/>
  <c r="AJ1559" i="1"/>
  <c r="X1559" i="1"/>
  <c r="Y1559" i="1" s="1"/>
  <c r="L1559" i="1"/>
  <c r="M1559" i="1" s="1"/>
  <c r="AK1559" i="1"/>
  <c r="I1559" i="1"/>
  <c r="J1559" i="1"/>
  <c r="X1560" i="1"/>
  <c r="Y1560" i="1" s="1"/>
  <c r="AJ1560" i="1"/>
  <c r="J1563" i="1"/>
  <c r="AJ1565" i="1"/>
  <c r="AJ1568" i="1"/>
  <c r="X1569" i="1"/>
  <c r="Y1569" i="1" s="1"/>
  <c r="X1572" i="1"/>
  <c r="Y1572" i="1" s="1"/>
  <c r="AJ1575" i="1"/>
  <c r="X1575" i="1"/>
  <c r="Y1575" i="1" s="1"/>
  <c r="L1575" i="1"/>
  <c r="M1575" i="1" s="1"/>
  <c r="AK1575" i="1"/>
  <c r="I1575" i="1"/>
  <c r="J1575" i="1"/>
  <c r="X1576" i="1"/>
  <c r="Y1576" i="1" s="1"/>
  <c r="AJ1576" i="1"/>
  <c r="J1579" i="1"/>
  <c r="AJ1581" i="1"/>
  <c r="AJ1584" i="1"/>
  <c r="X1585" i="1"/>
  <c r="Y1585" i="1" s="1"/>
  <c r="X1588" i="1"/>
  <c r="Y1588" i="1" s="1"/>
  <c r="AJ1591" i="1"/>
  <c r="X1591" i="1"/>
  <c r="Y1591" i="1" s="1"/>
  <c r="L1591" i="1"/>
  <c r="M1591" i="1" s="1"/>
  <c r="AK1591" i="1"/>
  <c r="I1591" i="1"/>
  <c r="J1591" i="1"/>
  <c r="X1592" i="1"/>
  <c r="Y1592" i="1" s="1"/>
  <c r="AJ1592" i="1"/>
  <c r="J1595" i="1"/>
  <c r="AJ1597" i="1"/>
  <c r="X1612" i="1"/>
  <c r="Y1612" i="1" s="1"/>
  <c r="AJ1618" i="1"/>
  <c r="X1618" i="1"/>
  <c r="Y1618" i="1" s="1"/>
  <c r="L1618" i="1"/>
  <c r="M1618" i="1" s="1"/>
  <c r="AK1618" i="1"/>
  <c r="I1618" i="1"/>
  <c r="J1618" i="1"/>
  <c r="J1622" i="1"/>
  <c r="X1632" i="1"/>
  <c r="Y1632" i="1" s="1"/>
  <c r="X1648" i="1"/>
  <c r="Y1648" i="1" s="1"/>
  <c r="J1660" i="1"/>
  <c r="AJ1660" i="1"/>
  <c r="L1660" i="1"/>
  <c r="M1660" i="1" s="1"/>
  <c r="AK1660" i="1"/>
  <c r="H1661" i="1"/>
  <c r="K1661" i="1" s="1"/>
  <c r="AK1679" i="1"/>
  <c r="I1679" i="1"/>
  <c r="J1679" i="1"/>
  <c r="AJ1679" i="1"/>
  <c r="L1679" i="1"/>
  <c r="M1679" i="1" s="1"/>
  <c r="J1685" i="1"/>
  <c r="AJ1685" i="1"/>
  <c r="I1685" i="1"/>
  <c r="AK1685" i="1"/>
  <c r="L1685" i="1"/>
  <c r="M1685" i="1" s="1"/>
  <c r="X1685" i="1"/>
  <c r="Y1685" i="1" s="1"/>
  <c r="AJ1727" i="1"/>
  <c r="X1727" i="1"/>
  <c r="Y1727" i="1" s="1"/>
  <c r="L1727" i="1"/>
  <c r="M1727" i="1" s="1"/>
  <c r="AK1727" i="1"/>
  <c r="I1727" i="1"/>
  <c r="J1727" i="1"/>
  <c r="H1782" i="1"/>
  <c r="K1782" i="1" s="1"/>
  <c r="D1782" i="1"/>
  <c r="H1798" i="1"/>
  <c r="K1798" i="1" s="1"/>
  <c r="D1798" i="1"/>
  <c r="D1841" i="1"/>
  <c r="H1841" i="1"/>
  <c r="K1841" i="1" s="1"/>
  <c r="H1878" i="1"/>
  <c r="K1878" i="1" s="1"/>
  <c r="D1878" i="1"/>
  <c r="H1514" i="1"/>
  <c r="K1514" i="1" s="1"/>
  <c r="AK1516" i="1"/>
  <c r="I1516" i="1"/>
  <c r="J1516" i="1"/>
  <c r="X1516" i="1"/>
  <c r="Y1516" i="1" s="1"/>
  <c r="D1517" i="1"/>
  <c r="AJ1523" i="1"/>
  <c r="X1523" i="1"/>
  <c r="Y1523" i="1" s="1"/>
  <c r="L1523" i="1"/>
  <c r="M1523" i="1" s="1"/>
  <c r="AK1523" i="1"/>
  <c r="I1523" i="1"/>
  <c r="H1530" i="1"/>
  <c r="K1530" i="1" s="1"/>
  <c r="AK1532" i="1"/>
  <c r="I1532" i="1"/>
  <c r="J1532" i="1"/>
  <c r="X1532" i="1"/>
  <c r="Y1532" i="1" s="1"/>
  <c r="D1533" i="1"/>
  <c r="AJ1539" i="1"/>
  <c r="X1539" i="1"/>
  <c r="Y1539" i="1" s="1"/>
  <c r="L1539" i="1"/>
  <c r="M1539" i="1" s="1"/>
  <c r="AK1539" i="1"/>
  <c r="I1539" i="1"/>
  <c r="H1546" i="1"/>
  <c r="K1546" i="1" s="1"/>
  <c r="AK1548" i="1"/>
  <c r="I1548" i="1"/>
  <c r="J1548" i="1"/>
  <c r="X1548" i="1"/>
  <c r="Y1548" i="1" s="1"/>
  <c r="D1549" i="1"/>
  <c r="AJ1555" i="1"/>
  <c r="X1555" i="1"/>
  <c r="Y1555" i="1" s="1"/>
  <c r="L1555" i="1"/>
  <c r="M1555" i="1" s="1"/>
  <c r="AK1555" i="1"/>
  <c r="I1555" i="1"/>
  <c r="H1562" i="1"/>
  <c r="K1562" i="1" s="1"/>
  <c r="AK1564" i="1"/>
  <c r="I1564" i="1"/>
  <c r="J1564" i="1"/>
  <c r="X1564" i="1"/>
  <c r="Y1564" i="1" s="1"/>
  <c r="D1565" i="1"/>
  <c r="AJ1571" i="1"/>
  <c r="X1571" i="1"/>
  <c r="Y1571" i="1" s="1"/>
  <c r="L1571" i="1"/>
  <c r="M1571" i="1" s="1"/>
  <c r="AK1571" i="1"/>
  <c r="I1571" i="1"/>
  <c r="H1578" i="1"/>
  <c r="K1578" i="1" s="1"/>
  <c r="AK1580" i="1"/>
  <c r="I1580" i="1"/>
  <c r="J1580" i="1"/>
  <c r="X1580" i="1"/>
  <c r="Y1580" i="1" s="1"/>
  <c r="D1581" i="1"/>
  <c r="AJ1587" i="1"/>
  <c r="X1587" i="1"/>
  <c r="Y1587" i="1" s="1"/>
  <c r="L1587" i="1"/>
  <c r="M1587" i="1" s="1"/>
  <c r="AK1587" i="1"/>
  <c r="I1587" i="1"/>
  <c r="H1594" i="1"/>
  <c r="K1594" i="1" s="1"/>
  <c r="AK1596" i="1"/>
  <c r="I1596" i="1"/>
  <c r="J1596" i="1"/>
  <c r="X1596" i="1"/>
  <c r="Y1596" i="1" s="1"/>
  <c r="D1597" i="1"/>
  <c r="J1600" i="1"/>
  <c r="AK1600" i="1"/>
  <c r="L1600" i="1"/>
  <c r="M1600" i="1" s="1"/>
  <c r="H1601" i="1"/>
  <c r="K1601" i="1" s="1"/>
  <c r="AJ1602" i="1"/>
  <c r="X1602" i="1"/>
  <c r="Y1602" i="1" s="1"/>
  <c r="L1602" i="1"/>
  <c r="M1602" i="1" s="1"/>
  <c r="AK1602" i="1"/>
  <c r="I1602" i="1"/>
  <c r="J1602" i="1"/>
  <c r="AJ1606" i="1"/>
  <c r="X1606" i="1"/>
  <c r="Y1606" i="1" s="1"/>
  <c r="L1606" i="1"/>
  <c r="M1606" i="1" s="1"/>
  <c r="AK1606" i="1"/>
  <c r="I1606" i="1"/>
  <c r="J1608" i="1"/>
  <c r="AJ1608" i="1"/>
  <c r="L1608" i="1"/>
  <c r="M1608" i="1" s="1"/>
  <c r="AK1608" i="1"/>
  <c r="X1608" i="1"/>
  <c r="Y1608" i="1" s="1"/>
  <c r="H1609" i="1"/>
  <c r="K1609" i="1" s="1"/>
  <c r="AK1611" i="1"/>
  <c r="I1611" i="1"/>
  <c r="J1611" i="1"/>
  <c r="AJ1611" i="1"/>
  <c r="L1611" i="1"/>
  <c r="M1611" i="1" s="1"/>
  <c r="X1611" i="1"/>
  <c r="Y1611" i="1" s="1"/>
  <c r="D1612" i="1"/>
  <c r="AK1615" i="1"/>
  <c r="I1615" i="1"/>
  <c r="J1615" i="1"/>
  <c r="AJ1615" i="1"/>
  <c r="L1615" i="1"/>
  <c r="M1615" i="1" s="1"/>
  <c r="X1615" i="1"/>
  <c r="Y1615" i="1" s="1"/>
  <c r="D1616" i="1"/>
  <c r="H1616" i="1"/>
  <c r="K1616" i="1" s="1"/>
  <c r="AK1647" i="1"/>
  <c r="I1647" i="1"/>
  <c r="J1647" i="1"/>
  <c r="AJ1647" i="1"/>
  <c r="L1647" i="1"/>
  <c r="M1647" i="1" s="1"/>
  <c r="X1647" i="1"/>
  <c r="Y1647" i="1" s="1"/>
  <c r="D1648" i="1"/>
  <c r="H1665" i="1"/>
  <c r="K1665" i="1" s="1"/>
  <c r="D1665" i="1"/>
  <c r="AK1667" i="1"/>
  <c r="I1667" i="1"/>
  <c r="J1667" i="1"/>
  <c r="AJ1667" i="1"/>
  <c r="L1667" i="1"/>
  <c r="M1667" i="1" s="1"/>
  <c r="X1667" i="1"/>
  <c r="Y1667" i="1" s="1"/>
  <c r="D1668" i="1"/>
  <c r="H1668" i="1"/>
  <c r="K1668" i="1" s="1"/>
  <c r="J1676" i="1"/>
  <c r="AJ1676" i="1"/>
  <c r="L1676" i="1"/>
  <c r="M1676" i="1" s="1"/>
  <c r="AK1676" i="1"/>
  <c r="X1676" i="1"/>
  <c r="Y1676" i="1" s="1"/>
  <c r="H1677" i="1"/>
  <c r="K1677" i="1" s="1"/>
  <c r="D1686" i="1"/>
  <c r="H1686" i="1"/>
  <c r="K1686" i="1" s="1"/>
  <c r="AK1688" i="1"/>
  <c r="I1688" i="1"/>
  <c r="AJ1688" i="1"/>
  <c r="J1688" i="1"/>
  <c r="L1688" i="1"/>
  <c r="M1688" i="1" s="1"/>
  <c r="X1688" i="1"/>
  <c r="Y1688" i="1" s="1"/>
  <c r="J1729" i="1"/>
  <c r="AJ1729" i="1"/>
  <c r="L1729" i="1"/>
  <c r="M1729" i="1" s="1"/>
  <c r="AK1729" i="1"/>
  <c r="H1730" i="1"/>
  <c r="K1730" i="1" s="1"/>
  <c r="AK1732" i="1"/>
  <c r="I1732" i="1"/>
  <c r="J1732" i="1"/>
  <c r="AJ1732" i="1"/>
  <c r="L1732" i="1"/>
  <c r="M1732" i="1" s="1"/>
  <c r="D1733" i="1"/>
  <c r="J1745" i="1"/>
  <c r="AJ1745" i="1"/>
  <c r="L1745" i="1"/>
  <c r="M1745" i="1" s="1"/>
  <c r="AK1745" i="1"/>
  <c r="I1745" i="1"/>
  <c r="H1746" i="1"/>
  <c r="K1746" i="1" s="1"/>
  <c r="D1746" i="1"/>
  <c r="AK1748" i="1"/>
  <c r="I1748" i="1"/>
  <c r="J1748" i="1"/>
  <c r="AJ1748" i="1"/>
  <c r="L1748" i="1"/>
  <c r="M1748" i="1" s="1"/>
  <c r="D1749" i="1"/>
  <c r="H1749" i="1"/>
  <c r="K1749" i="1" s="1"/>
  <c r="AJ1755" i="1"/>
  <c r="X1755" i="1"/>
  <c r="Y1755" i="1" s="1"/>
  <c r="L1755" i="1"/>
  <c r="M1755" i="1" s="1"/>
  <c r="AK1755" i="1"/>
  <c r="I1755" i="1"/>
  <c r="J1755" i="1"/>
  <c r="J1789" i="1"/>
  <c r="AK1789" i="1"/>
  <c r="X1789" i="1"/>
  <c r="Y1789" i="1" s="1"/>
  <c r="I1789" i="1"/>
  <c r="L1789" i="1"/>
  <c r="M1789" i="1" s="1"/>
  <c r="AJ1789" i="1"/>
  <c r="AJ1815" i="1"/>
  <c r="X1815" i="1"/>
  <c r="Y1815" i="1" s="1"/>
  <c r="L1815" i="1"/>
  <c r="M1815" i="1" s="1"/>
  <c r="AK1815" i="1"/>
  <c r="I1815" i="1"/>
  <c r="AK1840" i="1"/>
  <c r="I1840" i="1"/>
  <c r="J1840" i="1"/>
  <c r="AJ1840" i="1"/>
  <c r="L1840" i="1"/>
  <c r="M1840" i="1" s="1"/>
  <c r="X1840" i="1"/>
  <c r="Y1840" i="1" s="1"/>
  <c r="AK1880" i="1"/>
  <c r="I1880" i="1"/>
  <c r="J1880" i="1"/>
  <c r="AJ1880" i="1"/>
  <c r="L1880" i="1"/>
  <c r="M1880" i="1" s="1"/>
  <c r="X1880" i="1"/>
  <c r="Y1880" i="1" s="1"/>
  <c r="H1923" i="1"/>
  <c r="K1923" i="1" s="1"/>
  <c r="D1923" i="1"/>
  <c r="J1960" i="1"/>
  <c r="I1960" i="1"/>
  <c r="AJ1960" i="1"/>
  <c r="L1960" i="1"/>
  <c r="M1960" i="1" s="1"/>
  <c r="X1960" i="1"/>
  <c r="Y1960" i="1" s="1"/>
  <c r="AK1960" i="1"/>
  <c r="N1672" i="1"/>
  <c r="AG1672" i="1" s="1"/>
  <c r="H1683" i="1"/>
  <c r="K1683" i="1" s="1"/>
  <c r="D1683" i="1"/>
  <c r="H1691" i="1"/>
  <c r="K1691" i="1" s="1"/>
  <c r="D1691" i="1"/>
  <c r="D1694" i="1"/>
  <c r="H1694" i="1"/>
  <c r="K1694" i="1" s="1"/>
  <c r="D1697" i="1"/>
  <c r="H1697" i="1"/>
  <c r="K1697" i="1" s="1"/>
  <c r="AJ1707" i="1"/>
  <c r="X1707" i="1"/>
  <c r="Y1707" i="1" s="1"/>
  <c r="L1707" i="1"/>
  <c r="M1707" i="1" s="1"/>
  <c r="AK1707" i="1"/>
  <c r="I1707" i="1"/>
  <c r="J1707" i="1"/>
  <c r="J1709" i="1"/>
  <c r="AK1709" i="1"/>
  <c r="X1709" i="1"/>
  <c r="Y1709" i="1" s="1"/>
  <c r="L1709" i="1"/>
  <c r="M1709" i="1" s="1"/>
  <c r="AJ1709" i="1"/>
  <c r="J1717" i="1"/>
  <c r="I1717" i="1"/>
  <c r="AJ1717" i="1"/>
  <c r="L1717" i="1"/>
  <c r="M1717" i="1" s="1"/>
  <c r="AK1717" i="1"/>
  <c r="H1718" i="1"/>
  <c r="K1718" i="1" s="1"/>
  <c r="D1718" i="1"/>
  <c r="AK1720" i="1"/>
  <c r="I1720" i="1"/>
  <c r="J1720" i="1"/>
  <c r="AJ1720" i="1"/>
  <c r="L1720" i="1"/>
  <c r="M1720" i="1" s="1"/>
  <c r="D1721" i="1"/>
  <c r="H1721" i="1"/>
  <c r="K1721" i="1" s="1"/>
  <c r="V1729" i="1"/>
  <c r="S1729" i="1"/>
  <c r="J1733" i="1"/>
  <c r="I1733" i="1"/>
  <c r="AJ1733" i="1"/>
  <c r="L1733" i="1"/>
  <c r="M1733" i="1" s="1"/>
  <c r="H1734" i="1"/>
  <c r="K1734" i="1" s="1"/>
  <c r="D1734" i="1"/>
  <c r="AK1736" i="1"/>
  <c r="I1736" i="1"/>
  <c r="J1736" i="1"/>
  <c r="AJ1736" i="1"/>
  <c r="L1736" i="1"/>
  <c r="M1736" i="1" s="1"/>
  <c r="D1737" i="1"/>
  <c r="H1737" i="1"/>
  <c r="K1737" i="1" s="1"/>
  <c r="AH1757" i="1"/>
  <c r="N1757" i="1"/>
  <c r="AG1757" i="1" s="1"/>
  <c r="O1757" i="1"/>
  <c r="AF1757" i="1" s="1"/>
  <c r="J1793" i="1"/>
  <c r="AJ1793" i="1"/>
  <c r="L1793" i="1"/>
  <c r="M1793" i="1" s="1"/>
  <c r="AK1793" i="1"/>
  <c r="H1794" i="1"/>
  <c r="K1794" i="1" s="1"/>
  <c r="AK1796" i="1"/>
  <c r="I1796" i="1"/>
  <c r="J1796" i="1"/>
  <c r="AJ1796" i="1"/>
  <c r="L1796" i="1"/>
  <c r="M1796" i="1" s="1"/>
  <c r="D1797" i="1"/>
  <c r="AK1864" i="1"/>
  <c r="I1864" i="1"/>
  <c r="J1864" i="1"/>
  <c r="AJ1864" i="1"/>
  <c r="L1864" i="1"/>
  <c r="M1864" i="1" s="1"/>
  <c r="X1864" i="1"/>
  <c r="Y1864" i="1" s="1"/>
  <c r="J1628" i="1"/>
  <c r="AJ1628" i="1"/>
  <c r="L1628" i="1"/>
  <c r="M1628" i="1" s="1"/>
  <c r="AK1628" i="1"/>
  <c r="X1628" i="1"/>
  <c r="Y1628" i="1" s="1"/>
  <c r="H1629" i="1"/>
  <c r="K1629" i="1" s="1"/>
  <c r="AK1663" i="1"/>
  <c r="I1663" i="1"/>
  <c r="J1663" i="1"/>
  <c r="AJ1663" i="1"/>
  <c r="L1663" i="1"/>
  <c r="M1663" i="1" s="1"/>
  <c r="X1663" i="1"/>
  <c r="Y1663" i="1" s="1"/>
  <c r="D1664" i="1"/>
  <c r="AJ1682" i="1"/>
  <c r="I1682" i="1"/>
  <c r="AK1682" i="1"/>
  <c r="J1682" i="1"/>
  <c r="L1682" i="1"/>
  <c r="M1682" i="1" s="1"/>
  <c r="X1682" i="1"/>
  <c r="Y1682" i="1" s="1"/>
  <c r="AJ1690" i="1"/>
  <c r="I1690" i="1"/>
  <c r="AK1690" i="1"/>
  <c r="J1690" i="1"/>
  <c r="X1690" i="1"/>
  <c r="Y1690" i="1" s="1"/>
  <c r="J1693" i="1"/>
  <c r="AJ1693" i="1"/>
  <c r="I1693" i="1"/>
  <c r="AK1693" i="1"/>
  <c r="X1693" i="1"/>
  <c r="Y1693" i="1" s="1"/>
  <c r="AK1696" i="1"/>
  <c r="I1696" i="1"/>
  <c r="AJ1696" i="1"/>
  <c r="J1696" i="1"/>
  <c r="X1696" i="1"/>
  <c r="Y1696" i="1" s="1"/>
  <c r="X1717" i="1"/>
  <c r="Y1717" i="1" s="1"/>
  <c r="X1720" i="1"/>
  <c r="Y1720" i="1" s="1"/>
  <c r="J1725" i="1"/>
  <c r="AK1725" i="1"/>
  <c r="X1725" i="1"/>
  <c r="Y1725" i="1" s="1"/>
  <c r="I1725" i="1"/>
  <c r="L1725" i="1"/>
  <c r="M1725" i="1" s="1"/>
  <c r="AJ1725" i="1"/>
  <c r="X1733" i="1"/>
  <c r="Y1733" i="1" s="1"/>
  <c r="X1736" i="1"/>
  <c r="Y1736" i="1" s="1"/>
  <c r="AJ1743" i="1"/>
  <c r="X1743" i="1"/>
  <c r="Y1743" i="1" s="1"/>
  <c r="L1743" i="1"/>
  <c r="M1743" i="1" s="1"/>
  <c r="AK1743" i="1"/>
  <c r="I1743" i="1"/>
  <c r="AJ1791" i="1"/>
  <c r="X1791" i="1"/>
  <c r="Y1791" i="1" s="1"/>
  <c r="L1791" i="1"/>
  <c r="M1791" i="1" s="1"/>
  <c r="AK1791" i="1"/>
  <c r="I1791" i="1"/>
  <c r="J1791" i="1"/>
  <c r="X1793" i="1"/>
  <c r="Y1793" i="1" s="1"/>
  <c r="X1796" i="1"/>
  <c r="Y1796" i="1" s="1"/>
  <c r="J1805" i="1"/>
  <c r="I1805" i="1"/>
  <c r="AJ1805" i="1"/>
  <c r="L1805" i="1"/>
  <c r="M1805" i="1" s="1"/>
  <c r="AK1805" i="1"/>
  <c r="X1805" i="1"/>
  <c r="Y1805" i="1" s="1"/>
  <c r="AJ1811" i="1"/>
  <c r="X1811" i="1"/>
  <c r="Y1811" i="1" s="1"/>
  <c r="L1811" i="1"/>
  <c r="M1811" i="1" s="1"/>
  <c r="AK1811" i="1"/>
  <c r="I1811" i="1"/>
  <c r="J1811" i="1"/>
  <c r="H1862" i="1"/>
  <c r="K1862" i="1" s="1"/>
  <c r="D1862" i="1"/>
  <c r="D1960" i="1"/>
  <c r="J1604" i="1"/>
  <c r="X1604" i="1"/>
  <c r="Y1604" i="1" s="1"/>
  <c r="H1605" i="1"/>
  <c r="K1605" i="1" s="1"/>
  <c r="AK1607" i="1"/>
  <c r="I1607" i="1"/>
  <c r="J1607" i="1"/>
  <c r="X1607" i="1"/>
  <c r="Y1607" i="1" s="1"/>
  <c r="D1608" i="1"/>
  <c r="AJ1614" i="1"/>
  <c r="X1614" i="1"/>
  <c r="Y1614" i="1" s="1"/>
  <c r="L1614" i="1"/>
  <c r="M1614" i="1" s="1"/>
  <c r="AK1614" i="1"/>
  <c r="I1614" i="1"/>
  <c r="J1620" i="1"/>
  <c r="X1620" i="1"/>
  <c r="Y1620" i="1" s="1"/>
  <c r="H1621" i="1"/>
  <c r="K1621" i="1" s="1"/>
  <c r="J1624" i="1"/>
  <c r="X1624" i="1"/>
  <c r="Y1624" i="1" s="1"/>
  <c r="H1625" i="1"/>
  <c r="K1625" i="1" s="1"/>
  <c r="AK1627" i="1"/>
  <c r="I1627" i="1"/>
  <c r="J1627" i="1"/>
  <c r="X1627" i="1"/>
  <c r="Y1627" i="1" s="1"/>
  <c r="D1628" i="1"/>
  <c r="J1640" i="1"/>
  <c r="X1640" i="1"/>
  <c r="Y1640" i="1" s="1"/>
  <c r="H1641" i="1"/>
  <c r="K1641" i="1" s="1"/>
  <c r="AK1643" i="1"/>
  <c r="I1643" i="1"/>
  <c r="J1643" i="1"/>
  <c r="X1643" i="1"/>
  <c r="Y1643" i="1" s="1"/>
  <c r="D1644" i="1"/>
  <c r="J1656" i="1"/>
  <c r="X1656" i="1"/>
  <c r="Y1656" i="1" s="1"/>
  <c r="H1657" i="1"/>
  <c r="K1657" i="1" s="1"/>
  <c r="AK1659" i="1"/>
  <c r="I1659" i="1"/>
  <c r="J1659" i="1"/>
  <c r="X1659" i="1"/>
  <c r="Y1659" i="1" s="1"/>
  <c r="D1660" i="1"/>
  <c r="J1672" i="1"/>
  <c r="X1672" i="1"/>
  <c r="Y1672" i="1" s="1"/>
  <c r="H1673" i="1"/>
  <c r="K1673" i="1" s="1"/>
  <c r="AK1675" i="1"/>
  <c r="I1675" i="1"/>
  <c r="J1675" i="1"/>
  <c r="X1675" i="1"/>
  <c r="Y1675" i="1" s="1"/>
  <c r="D1676" i="1"/>
  <c r="AJ1698" i="1"/>
  <c r="I1698" i="1"/>
  <c r="AK1698" i="1"/>
  <c r="J1698" i="1"/>
  <c r="H1699" i="1"/>
  <c r="K1699" i="1" s="1"/>
  <c r="D1699" i="1"/>
  <c r="J1701" i="1"/>
  <c r="AJ1701" i="1"/>
  <c r="I1701" i="1"/>
  <c r="AK1701" i="1"/>
  <c r="D1702" i="1"/>
  <c r="H1702" i="1"/>
  <c r="K1702" i="1" s="1"/>
  <c r="AK1704" i="1"/>
  <c r="I1704" i="1"/>
  <c r="J1704" i="1"/>
  <c r="AJ1704" i="1"/>
  <c r="L1704" i="1"/>
  <c r="M1704" i="1" s="1"/>
  <c r="X1704" i="1"/>
  <c r="Y1704" i="1" s="1"/>
  <c r="D1705" i="1"/>
  <c r="H1705" i="1"/>
  <c r="K1705" i="1" s="1"/>
  <c r="AJ1711" i="1"/>
  <c r="X1711" i="1"/>
  <c r="Y1711" i="1" s="1"/>
  <c r="L1711" i="1"/>
  <c r="M1711" i="1" s="1"/>
  <c r="AK1711" i="1"/>
  <c r="I1711" i="1"/>
  <c r="J1713" i="1"/>
  <c r="AJ1713" i="1"/>
  <c r="L1713" i="1"/>
  <c r="M1713" i="1" s="1"/>
  <c r="AK1713" i="1"/>
  <c r="X1713" i="1"/>
  <c r="Y1713" i="1" s="1"/>
  <c r="H1714" i="1"/>
  <c r="K1714" i="1" s="1"/>
  <c r="AK1716" i="1"/>
  <c r="I1716" i="1"/>
  <c r="J1716" i="1"/>
  <c r="AJ1716" i="1"/>
  <c r="L1716" i="1"/>
  <c r="M1716" i="1" s="1"/>
  <c r="X1716" i="1"/>
  <c r="Y1716" i="1" s="1"/>
  <c r="D1717" i="1"/>
  <c r="AJ1739" i="1"/>
  <c r="X1739" i="1"/>
  <c r="Y1739" i="1" s="1"/>
  <c r="L1739" i="1"/>
  <c r="M1739" i="1" s="1"/>
  <c r="AK1739" i="1"/>
  <c r="I1739" i="1"/>
  <c r="J1739" i="1"/>
  <c r="J1757" i="1"/>
  <c r="AK1757" i="1"/>
  <c r="X1757" i="1"/>
  <c r="Y1757" i="1" s="1"/>
  <c r="AJ1757" i="1"/>
  <c r="J1765" i="1"/>
  <c r="I1765" i="1"/>
  <c r="AJ1765" i="1"/>
  <c r="L1765" i="1"/>
  <c r="M1765" i="1" s="1"/>
  <c r="X1765" i="1"/>
  <c r="Y1765" i="1" s="1"/>
  <c r="H1766" i="1"/>
  <c r="K1766" i="1" s="1"/>
  <c r="D1766" i="1"/>
  <c r="AK1768" i="1"/>
  <c r="I1768" i="1"/>
  <c r="J1768" i="1"/>
  <c r="AJ1768" i="1"/>
  <c r="L1768" i="1"/>
  <c r="M1768" i="1" s="1"/>
  <c r="X1768" i="1"/>
  <c r="Y1768" i="1" s="1"/>
  <c r="D1769" i="1"/>
  <c r="H1769" i="1"/>
  <c r="K1769" i="1" s="1"/>
  <c r="AJ1775" i="1"/>
  <c r="X1775" i="1"/>
  <c r="Y1775" i="1" s="1"/>
  <c r="L1775" i="1"/>
  <c r="M1775" i="1" s="1"/>
  <c r="AK1775" i="1"/>
  <c r="I1775" i="1"/>
  <c r="J1777" i="1"/>
  <c r="AJ1777" i="1"/>
  <c r="L1777" i="1"/>
  <c r="M1777" i="1" s="1"/>
  <c r="AK1777" i="1"/>
  <c r="X1777" i="1"/>
  <c r="Y1777" i="1" s="1"/>
  <c r="H1778" i="1"/>
  <c r="K1778" i="1" s="1"/>
  <c r="AK1780" i="1"/>
  <c r="I1780" i="1"/>
  <c r="J1780" i="1"/>
  <c r="AJ1780" i="1"/>
  <c r="L1780" i="1"/>
  <c r="M1780" i="1" s="1"/>
  <c r="X1780" i="1"/>
  <c r="Y1780" i="1" s="1"/>
  <c r="D1781" i="1"/>
  <c r="AJ1819" i="1"/>
  <c r="X1819" i="1"/>
  <c r="Y1819" i="1" s="1"/>
  <c r="L1819" i="1"/>
  <c r="M1819" i="1" s="1"/>
  <c r="AK1819" i="1"/>
  <c r="I1819" i="1"/>
  <c r="J1819" i="1"/>
  <c r="J1837" i="1"/>
  <c r="I1837" i="1"/>
  <c r="AJ1837" i="1"/>
  <c r="L1837" i="1"/>
  <c r="M1837" i="1" s="1"/>
  <c r="H1838" i="1"/>
  <c r="K1838" i="1" s="1"/>
  <c r="D1838" i="1"/>
  <c r="J1861" i="1"/>
  <c r="AJ1861" i="1"/>
  <c r="L1861" i="1"/>
  <c r="M1861" i="1" s="1"/>
  <c r="AK1861" i="1"/>
  <c r="I1861" i="1"/>
  <c r="X1861" i="1"/>
  <c r="Y1861" i="1" s="1"/>
  <c r="D1865" i="1"/>
  <c r="H1865" i="1"/>
  <c r="K1865" i="1" s="1"/>
  <c r="J1877" i="1"/>
  <c r="AJ1877" i="1"/>
  <c r="L1877" i="1"/>
  <c r="M1877" i="1" s="1"/>
  <c r="AK1877" i="1"/>
  <c r="I1877" i="1"/>
  <c r="X1877" i="1"/>
  <c r="Y1877" i="1" s="1"/>
  <c r="D1881" i="1"/>
  <c r="H1881" i="1"/>
  <c r="K1881" i="1" s="1"/>
  <c r="AJ1887" i="1"/>
  <c r="X1887" i="1"/>
  <c r="Y1887" i="1" s="1"/>
  <c r="L1887" i="1"/>
  <c r="M1887" i="1" s="1"/>
  <c r="AK1887" i="1"/>
  <c r="I1887" i="1"/>
  <c r="J1887" i="1"/>
  <c r="D1922" i="1"/>
  <c r="H1922" i="1"/>
  <c r="K1922" i="1" s="1"/>
  <c r="AJ1945" i="1"/>
  <c r="X1945" i="1"/>
  <c r="Y1945" i="1" s="1"/>
  <c r="L1945" i="1"/>
  <c r="M1945" i="1" s="1"/>
  <c r="AK1945" i="1"/>
  <c r="I1945" i="1"/>
  <c r="J1945" i="1"/>
  <c r="AK1603" i="1"/>
  <c r="I1603" i="1"/>
  <c r="J1603" i="1"/>
  <c r="X1603" i="1"/>
  <c r="Y1603" i="1" s="1"/>
  <c r="D1604" i="1"/>
  <c r="AK1604" i="1"/>
  <c r="AJ1610" i="1"/>
  <c r="X1610" i="1"/>
  <c r="Y1610" i="1" s="1"/>
  <c r="L1610" i="1"/>
  <c r="M1610" i="1" s="1"/>
  <c r="AK1610" i="1"/>
  <c r="I1610" i="1"/>
  <c r="J1614" i="1"/>
  <c r="H1617" i="1"/>
  <c r="K1617" i="1" s="1"/>
  <c r="AK1619" i="1"/>
  <c r="I1619" i="1"/>
  <c r="J1619" i="1"/>
  <c r="X1619" i="1"/>
  <c r="Y1619" i="1" s="1"/>
  <c r="D1620" i="1"/>
  <c r="AK1620" i="1"/>
  <c r="AK1623" i="1"/>
  <c r="I1623" i="1"/>
  <c r="J1623" i="1"/>
  <c r="X1623" i="1"/>
  <c r="Y1623" i="1" s="1"/>
  <c r="D1624" i="1"/>
  <c r="AK1624" i="1"/>
  <c r="H1637" i="1"/>
  <c r="K1637" i="1" s="1"/>
  <c r="AK1639" i="1"/>
  <c r="I1639" i="1"/>
  <c r="J1639" i="1"/>
  <c r="X1639" i="1"/>
  <c r="Y1639" i="1" s="1"/>
  <c r="D1640" i="1"/>
  <c r="AK1640" i="1"/>
  <c r="H1653" i="1"/>
  <c r="K1653" i="1" s="1"/>
  <c r="AK1655" i="1"/>
  <c r="I1655" i="1"/>
  <c r="J1655" i="1"/>
  <c r="X1655" i="1"/>
  <c r="Y1655" i="1" s="1"/>
  <c r="D1656" i="1"/>
  <c r="AK1656" i="1"/>
  <c r="H1669" i="1"/>
  <c r="K1669" i="1" s="1"/>
  <c r="AK1671" i="1"/>
  <c r="I1671" i="1"/>
  <c r="J1671" i="1"/>
  <c r="X1671" i="1"/>
  <c r="Y1671" i="1" s="1"/>
  <c r="D1672" i="1"/>
  <c r="AK1672" i="1"/>
  <c r="D1681" i="1"/>
  <c r="H1681" i="1"/>
  <c r="K1681" i="1" s="1"/>
  <c r="J1711" i="1"/>
  <c r="AJ1723" i="1"/>
  <c r="X1723" i="1"/>
  <c r="Y1723" i="1" s="1"/>
  <c r="L1723" i="1"/>
  <c r="M1723" i="1" s="1"/>
  <c r="AK1723" i="1"/>
  <c r="I1723" i="1"/>
  <c r="J1723" i="1"/>
  <c r="J1741" i="1"/>
  <c r="AK1741" i="1"/>
  <c r="X1741" i="1"/>
  <c r="Y1741" i="1" s="1"/>
  <c r="AJ1741" i="1"/>
  <c r="H1750" i="1"/>
  <c r="K1750" i="1" s="1"/>
  <c r="D1750" i="1"/>
  <c r="AK1752" i="1"/>
  <c r="I1752" i="1"/>
  <c r="J1752" i="1"/>
  <c r="AJ1752" i="1"/>
  <c r="L1752" i="1"/>
  <c r="M1752" i="1" s="1"/>
  <c r="X1752" i="1"/>
  <c r="Y1752" i="1" s="1"/>
  <c r="D1753" i="1"/>
  <c r="H1753" i="1"/>
  <c r="K1753" i="1" s="1"/>
  <c r="AJ1759" i="1"/>
  <c r="X1759" i="1"/>
  <c r="Y1759" i="1" s="1"/>
  <c r="L1759" i="1"/>
  <c r="M1759" i="1" s="1"/>
  <c r="AK1759" i="1"/>
  <c r="I1759" i="1"/>
  <c r="J1761" i="1"/>
  <c r="AJ1761" i="1"/>
  <c r="L1761" i="1"/>
  <c r="M1761" i="1" s="1"/>
  <c r="AK1761" i="1"/>
  <c r="X1761" i="1"/>
  <c r="Y1761" i="1" s="1"/>
  <c r="H1762" i="1"/>
  <c r="K1762" i="1" s="1"/>
  <c r="AK1764" i="1"/>
  <c r="I1764" i="1"/>
  <c r="J1764" i="1"/>
  <c r="AJ1764" i="1"/>
  <c r="L1764" i="1"/>
  <c r="M1764" i="1" s="1"/>
  <c r="X1764" i="1"/>
  <c r="Y1764" i="1" s="1"/>
  <c r="D1765" i="1"/>
  <c r="AK1765" i="1"/>
  <c r="J1775" i="1"/>
  <c r="AJ1787" i="1"/>
  <c r="X1787" i="1"/>
  <c r="Y1787" i="1" s="1"/>
  <c r="L1787" i="1"/>
  <c r="M1787" i="1" s="1"/>
  <c r="AK1787" i="1"/>
  <c r="I1787" i="1"/>
  <c r="J1787" i="1"/>
  <c r="AK1836" i="1"/>
  <c r="I1836" i="1"/>
  <c r="J1836" i="1"/>
  <c r="AJ1836" i="1"/>
  <c r="L1836" i="1"/>
  <c r="M1836" i="1" s="1"/>
  <c r="D1837" i="1"/>
  <c r="AK1837" i="1"/>
  <c r="D1845" i="1"/>
  <c r="H1845" i="1"/>
  <c r="K1845" i="1" s="1"/>
  <c r="H1847" i="1"/>
  <c r="K1847" i="1" s="1"/>
  <c r="D1847" i="1"/>
  <c r="J1927" i="1"/>
  <c r="AK1927" i="1"/>
  <c r="X1927" i="1"/>
  <c r="Y1927" i="1" s="1"/>
  <c r="I1927" i="1"/>
  <c r="L1927" i="1"/>
  <c r="M1927" i="1" s="1"/>
  <c r="AJ1927" i="1"/>
  <c r="AK1934" i="1"/>
  <c r="I1934" i="1"/>
  <c r="J1934" i="1"/>
  <c r="AJ1934" i="1"/>
  <c r="L1934" i="1"/>
  <c r="M1934" i="1" s="1"/>
  <c r="X1934" i="1"/>
  <c r="Y1934" i="1" s="1"/>
  <c r="D1970" i="1"/>
  <c r="H1970" i="1"/>
  <c r="K1970" i="1" s="1"/>
  <c r="I1626" i="1"/>
  <c r="AK1626" i="1"/>
  <c r="I1630" i="1"/>
  <c r="AK1630" i="1"/>
  <c r="I1634" i="1"/>
  <c r="AK1634" i="1"/>
  <c r="I1638" i="1"/>
  <c r="AK1638" i="1"/>
  <c r="I1642" i="1"/>
  <c r="AK1642" i="1"/>
  <c r="I1646" i="1"/>
  <c r="AK1646" i="1"/>
  <c r="I1650" i="1"/>
  <c r="AK1650" i="1"/>
  <c r="I1654" i="1"/>
  <c r="AK1654" i="1"/>
  <c r="I1658" i="1"/>
  <c r="AK1658" i="1"/>
  <c r="I1662" i="1"/>
  <c r="AK1662" i="1"/>
  <c r="I1666" i="1"/>
  <c r="AK1666" i="1"/>
  <c r="I1670" i="1"/>
  <c r="AK1670" i="1"/>
  <c r="I1674" i="1"/>
  <c r="AK1674" i="1"/>
  <c r="I1678" i="1"/>
  <c r="AK1678" i="1"/>
  <c r="AK1684" i="1"/>
  <c r="I1684" i="1"/>
  <c r="X1684" i="1"/>
  <c r="Y1684" i="1" s="1"/>
  <c r="AJ1687" i="1"/>
  <c r="X1687" i="1"/>
  <c r="Y1687" i="1" s="1"/>
  <c r="L1687" i="1"/>
  <c r="M1687" i="1" s="1"/>
  <c r="J1687" i="1"/>
  <c r="AK1687" i="1"/>
  <c r="AK1692" i="1"/>
  <c r="I1692" i="1"/>
  <c r="X1692" i="1"/>
  <c r="Y1692" i="1" s="1"/>
  <c r="AJ1695" i="1"/>
  <c r="X1695" i="1"/>
  <c r="Y1695" i="1" s="1"/>
  <c r="L1695" i="1"/>
  <c r="M1695" i="1" s="1"/>
  <c r="J1695" i="1"/>
  <c r="AK1695" i="1"/>
  <c r="AK1700" i="1"/>
  <c r="I1700" i="1"/>
  <c r="X1700" i="1"/>
  <c r="Y1700" i="1" s="1"/>
  <c r="AJ1703" i="1"/>
  <c r="X1703" i="1"/>
  <c r="Y1703" i="1" s="1"/>
  <c r="L1703" i="1"/>
  <c r="M1703" i="1" s="1"/>
  <c r="J1703" i="1"/>
  <c r="AK1703" i="1"/>
  <c r="H1710" i="1"/>
  <c r="K1710" i="1" s="1"/>
  <c r="AK1712" i="1"/>
  <c r="I1712" i="1"/>
  <c r="J1712" i="1"/>
  <c r="X1712" i="1"/>
  <c r="Y1712" i="1" s="1"/>
  <c r="D1713" i="1"/>
  <c r="AJ1719" i="1"/>
  <c r="X1719" i="1"/>
  <c r="Y1719" i="1" s="1"/>
  <c r="L1719" i="1"/>
  <c r="M1719" i="1" s="1"/>
  <c r="AK1719" i="1"/>
  <c r="I1719" i="1"/>
  <c r="H1726" i="1"/>
  <c r="K1726" i="1" s="1"/>
  <c r="AK1728" i="1"/>
  <c r="I1728" i="1"/>
  <c r="J1728" i="1"/>
  <c r="X1728" i="1"/>
  <c r="Y1728" i="1" s="1"/>
  <c r="D1729" i="1"/>
  <c r="AJ1735" i="1"/>
  <c r="X1735" i="1"/>
  <c r="Y1735" i="1" s="1"/>
  <c r="L1735" i="1"/>
  <c r="M1735" i="1" s="1"/>
  <c r="AK1735" i="1"/>
  <c r="I1735" i="1"/>
  <c r="H1742" i="1"/>
  <c r="K1742" i="1" s="1"/>
  <c r="AK1744" i="1"/>
  <c r="I1744" i="1"/>
  <c r="J1744" i="1"/>
  <c r="X1744" i="1"/>
  <c r="Y1744" i="1" s="1"/>
  <c r="D1745" i="1"/>
  <c r="AJ1751" i="1"/>
  <c r="X1751" i="1"/>
  <c r="Y1751" i="1" s="1"/>
  <c r="L1751" i="1"/>
  <c r="M1751" i="1" s="1"/>
  <c r="AK1751" i="1"/>
  <c r="I1751" i="1"/>
  <c r="H1758" i="1"/>
  <c r="K1758" i="1" s="1"/>
  <c r="AK1760" i="1"/>
  <c r="I1760" i="1"/>
  <c r="J1760" i="1"/>
  <c r="X1760" i="1"/>
  <c r="Y1760" i="1" s="1"/>
  <c r="D1761" i="1"/>
  <c r="AJ1767" i="1"/>
  <c r="X1767" i="1"/>
  <c r="Y1767" i="1" s="1"/>
  <c r="L1767" i="1"/>
  <c r="M1767" i="1" s="1"/>
  <c r="AK1767" i="1"/>
  <c r="I1767" i="1"/>
  <c r="H1774" i="1"/>
  <c r="K1774" i="1" s="1"/>
  <c r="AK1776" i="1"/>
  <c r="I1776" i="1"/>
  <c r="J1776" i="1"/>
  <c r="X1776" i="1"/>
  <c r="Y1776" i="1" s="1"/>
  <c r="D1777" i="1"/>
  <c r="AJ1783" i="1"/>
  <c r="X1783" i="1"/>
  <c r="Y1783" i="1" s="1"/>
  <c r="L1783" i="1"/>
  <c r="M1783" i="1" s="1"/>
  <c r="AK1783" i="1"/>
  <c r="I1783" i="1"/>
  <c r="H1790" i="1"/>
  <c r="K1790" i="1" s="1"/>
  <c r="AK1792" i="1"/>
  <c r="I1792" i="1"/>
  <c r="J1792" i="1"/>
  <c r="X1792" i="1"/>
  <c r="Y1792" i="1" s="1"/>
  <c r="D1793" i="1"/>
  <c r="AJ1799" i="1"/>
  <c r="X1799" i="1"/>
  <c r="Y1799" i="1" s="1"/>
  <c r="L1799" i="1"/>
  <c r="M1799" i="1" s="1"/>
  <c r="AK1799" i="1"/>
  <c r="I1799" i="1"/>
  <c r="H1806" i="1"/>
  <c r="K1806" i="1" s="1"/>
  <c r="D1806" i="1"/>
  <c r="AH1813" i="1"/>
  <c r="AD1813" i="1"/>
  <c r="Z1813" i="1"/>
  <c r="V1813" i="1"/>
  <c r="N1813" i="1"/>
  <c r="AG1813" i="1" s="1"/>
  <c r="W1813" i="1"/>
  <c r="S1813" i="1"/>
  <c r="O1813" i="1"/>
  <c r="AF1813" i="1" s="1"/>
  <c r="U1813" i="1"/>
  <c r="AJ1823" i="1"/>
  <c r="X1823" i="1"/>
  <c r="Y1823" i="1" s="1"/>
  <c r="L1823" i="1"/>
  <c r="M1823" i="1" s="1"/>
  <c r="AK1823" i="1"/>
  <c r="I1823" i="1"/>
  <c r="AK1844" i="1"/>
  <c r="I1844" i="1"/>
  <c r="AJ1844" i="1"/>
  <c r="J1844" i="1"/>
  <c r="L1844" i="1"/>
  <c r="M1844" i="1" s="1"/>
  <c r="X1844" i="1"/>
  <c r="Y1844" i="1" s="1"/>
  <c r="AJ1859" i="1"/>
  <c r="X1859" i="1"/>
  <c r="Y1859" i="1" s="1"/>
  <c r="L1859" i="1"/>
  <c r="M1859" i="1" s="1"/>
  <c r="AK1859" i="1"/>
  <c r="I1859" i="1"/>
  <c r="J1859" i="1"/>
  <c r="AJ1903" i="1"/>
  <c r="X1903" i="1"/>
  <c r="Y1903" i="1" s="1"/>
  <c r="L1903" i="1"/>
  <c r="M1903" i="1" s="1"/>
  <c r="AK1903" i="1"/>
  <c r="I1903" i="1"/>
  <c r="J1903" i="1"/>
  <c r="AK1921" i="1"/>
  <c r="I1921" i="1"/>
  <c r="J1921" i="1"/>
  <c r="AJ1921" i="1"/>
  <c r="L1921" i="1"/>
  <c r="M1921" i="1" s="1"/>
  <c r="X1921" i="1"/>
  <c r="Y1921" i="1" s="1"/>
  <c r="L1626" i="1"/>
  <c r="M1626" i="1" s="1"/>
  <c r="X1626" i="1"/>
  <c r="Y1626" i="1" s="1"/>
  <c r="L1630" i="1"/>
  <c r="M1630" i="1" s="1"/>
  <c r="X1630" i="1"/>
  <c r="Y1630" i="1" s="1"/>
  <c r="L1634" i="1"/>
  <c r="M1634" i="1" s="1"/>
  <c r="X1634" i="1"/>
  <c r="Y1634" i="1" s="1"/>
  <c r="L1638" i="1"/>
  <c r="M1638" i="1" s="1"/>
  <c r="X1638" i="1"/>
  <c r="Y1638" i="1" s="1"/>
  <c r="L1642" i="1"/>
  <c r="M1642" i="1" s="1"/>
  <c r="X1642" i="1"/>
  <c r="Y1642" i="1" s="1"/>
  <c r="L1646" i="1"/>
  <c r="M1646" i="1" s="1"/>
  <c r="X1646" i="1"/>
  <c r="Y1646" i="1" s="1"/>
  <c r="L1650" i="1"/>
  <c r="M1650" i="1" s="1"/>
  <c r="X1650" i="1"/>
  <c r="Y1650" i="1" s="1"/>
  <c r="L1654" i="1"/>
  <c r="M1654" i="1" s="1"/>
  <c r="X1654" i="1"/>
  <c r="Y1654" i="1" s="1"/>
  <c r="L1658" i="1"/>
  <c r="M1658" i="1" s="1"/>
  <c r="X1658" i="1"/>
  <c r="Y1658" i="1" s="1"/>
  <c r="L1662" i="1"/>
  <c r="M1662" i="1" s="1"/>
  <c r="X1662" i="1"/>
  <c r="Y1662" i="1" s="1"/>
  <c r="L1666" i="1"/>
  <c r="M1666" i="1" s="1"/>
  <c r="X1666" i="1"/>
  <c r="Y1666" i="1" s="1"/>
  <c r="L1670" i="1"/>
  <c r="M1670" i="1" s="1"/>
  <c r="X1670" i="1"/>
  <c r="Y1670" i="1" s="1"/>
  <c r="L1674" i="1"/>
  <c r="M1674" i="1" s="1"/>
  <c r="X1674" i="1"/>
  <c r="Y1674" i="1" s="1"/>
  <c r="L1678" i="1"/>
  <c r="M1678" i="1" s="1"/>
  <c r="X1678" i="1"/>
  <c r="Y1678" i="1" s="1"/>
  <c r="H1706" i="1"/>
  <c r="K1706" i="1" s="1"/>
  <c r="AK1708" i="1"/>
  <c r="I1708" i="1"/>
  <c r="J1708" i="1"/>
  <c r="X1708" i="1"/>
  <c r="Y1708" i="1" s="1"/>
  <c r="D1709" i="1"/>
  <c r="AJ1715" i="1"/>
  <c r="X1715" i="1"/>
  <c r="Y1715" i="1" s="1"/>
  <c r="L1715" i="1"/>
  <c r="M1715" i="1" s="1"/>
  <c r="AK1715" i="1"/>
  <c r="I1715" i="1"/>
  <c r="H1722" i="1"/>
  <c r="K1722" i="1" s="1"/>
  <c r="AK1724" i="1"/>
  <c r="I1724" i="1"/>
  <c r="J1724" i="1"/>
  <c r="X1724" i="1"/>
  <c r="Y1724" i="1" s="1"/>
  <c r="D1725" i="1"/>
  <c r="AJ1731" i="1"/>
  <c r="X1731" i="1"/>
  <c r="Y1731" i="1" s="1"/>
  <c r="L1731" i="1"/>
  <c r="M1731" i="1" s="1"/>
  <c r="AK1731" i="1"/>
  <c r="I1731" i="1"/>
  <c r="H1738" i="1"/>
  <c r="K1738" i="1" s="1"/>
  <c r="AK1740" i="1"/>
  <c r="I1740" i="1"/>
  <c r="J1740" i="1"/>
  <c r="X1740" i="1"/>
  <c r="Y1740" i="1" s="1"/>
  <c r="D1741" i="1"/>
  <c r="AJ1747" i="1"/>
  <c r="X1747" i="1"/>
  <c r="Y1747" i="1" s="1"/>
  <c r="L1747" i="1"/>
  <c r="M1747" i="1" s="1"/>
  <c r="AK1747" i="1"/>
  <c r="I1747" i="1"/>
  <c r="H1754" i="1"/>
  <c r="K1754" i="1" s="1"/>
  <c r="AK1756" i="1"/>
  <c r="I1756" i="1"/>
  <c r="J1756" i="1"/>
  <c r="X1756" i="1"/>
  <c r="Y1756" i="1" s="1"/>
  <c r="D1757" i="1"/>
  <c r="AJ1763" i="1"/>
  <c r="X1763" i="1"/>
  <c r="Y1763" i="1" s="1"/>
  <c r="L1763" i="1"/>
  <c r="M1763" i="1" s="1"/>
  <c r="AK1763" i="1"/>
  <c r="I1763" i="1"/>
  <c r="H1770" i="1"/>
  <c r="K1770" i="1" s="1"/>
  <c r="AK1772" i="1"/>
  <c r="I1772" i="1"/>
  <c r="J1772" i="1"/>
  <c r="X1772" i="1"/>
  <c r="Y1772" i="1" s="1"/>
  <c r="D1773" i="1"/>
  <c r="AJ1779" i="1"/>
  <c r="X1779" i="1"/>
  <c r="Y1779" i="1" s="1"/>
  <c r="L1779" i="1"/>
  <c r="M1779" i="1" s="1"/>
  <c r="AK1779" i="1"/>
  <c r="I1779" i="1"/>
  <c r="H1786" i="1"/>
  <c r="K1786" i="1" s="1"/>
  <c r="AK1788" i="1"/>
  <c r="I1788" i="1"/>
  <c r="J1788" i="1"/>
  <c r="X1788" i="1"/>
  <c r="Y1788" i="1" s="1"/>
  <c r="D1789" i="1"/>
  <c r="AJ1795" i="1"/>
  <c r="X1795" i="1"/>
  <c r="Y1795" i="1" s="1"/>
  <c r="L1795" i="1"/>
  <c r="M1795" i="1" s="1"/>
  <c r="AK1795" i="1"/>
  <c r="I1795" i="1"/>
  <c r="H1802" i="1"/>
  <c r="K1802" i="1" s="1"/>
  <c r="AK1804" i="1"/>
  <c r="I1804" i="1"/>
  <c r="J1804" i="1"/>
  <c r="AJ1804" i="1"/>
  <c r="L1804" i="1"/>
  <c r="M1804" i="1" s="1"/>
  <c r="X1804" i="1"/>
  <c r="Y1804" i="1" s="1"/>
  <c r="D1805" i="1"/>
  <c r="AK1808" i="1"/>
  <c r="I1808" i="1"/>
  <c r="J1808" i="1"/>
  <c r="AJ1808" i="1"/>
  <c r="L1808" i="1"/>
  <c r="M1808" i="1" s="1"/>
  <c r="X1808" i="1"/>
  <c r="Y1808" i="1" s="1"/>
  <c r="D1809" i="1"/>
  <c r="H1809" i="1"/>
  <c r="K1809" i="1" s="1"/>
  <c r="Z1817" i="1"/>
  <c r="W1817" i="1"/>
  <c r="AJ1827" i="1"/>
  <c r="X1827" i="1"/>
  <c r="Y1827" i="1" s="1"/>
  <c r="L1827" i="1"/>
  <c r="M1827" i="1" s="1"/>
  <c r="AK1827" i="1"/>
  <c r="I1827" i="1"/>
  <c r="J1833" i="1"/>
  <c r="AJ1833" i="1"/>
  <c r="L1833" i="1"/>
  <c r="M1833" i="1" s="1"/>
  <c r="AK1833" i="1"/>
  <c r="X1833" i="1"/>
  <c r="Y1833" i="1" s="1"/>
  <c r="H1834" i="1"/>
  <c r="K1834" i="1" s="1"/>
  <c r="AJ1846" i="1"/>
  <c r="I1846" i="1"/>
  <c r="AK1846" i="1"/>
  <c r="J1846" i="1"/>
  <c r="X1846" i="1"/>
  <c r="Y1846" i="1" s="1"/>
  <c r="J1849" i="1"/>
  <c r="I1849" i="1"/>
  <c r="AJ1849" i="1"/>
  <c r="L1849" i="1"/>
  <c r="M1849" i="1" s="1"/>
  <c r="AK1849" i="1"/>
  <c r="H1850" i="1"/>
  <c r="K1850" i="1" s="1"/>
  <c r="D1850" i="1"/>
  <c r="AK1852" i="1"/>
  <c r="I1852" i="1"/>
  <c r="J1852" i="1"/>
  <c r="AJ1852" i="1"/>
  <c r="L1852" i="1"/>
  <c r="M1852" i="1" s="1"/>
  <c r="D1853" i="1"/>
  <c r="H1853" i="1"/>
  <c r="K1853" i="1" s="1"/>
  <c r="H1866" i="1"/>
  <c r="K1866" i="1" s="1"/>
  <c r="D1866" i="1"/>
  <c r="AK1868" i="1"/>
  <c r="I1868" i="1"/>
  <c r="J1868" i="1"/>
  <c r="AJ1868" i="1"/>
  <c r="L1868" i="1"/>
  <c r="M1868" i="1" s="1"/>
  <c r="D1869" i="1"/>
  <c r="H1869" i="1"/>
  <c r="K1869" i="1" s="1"/>
  <c r="AH1889" i="1"/>
  <c r="AD1889" i="1"/>
  <c r="N1889" i="1"/>
  <c r="AG1889" i="1" s="1"/>
  <c r="O1889" i="1"/>
  <c r="AF1889" i="1" s="1"/>
  <c r="U1889" i="1"/>
  <c r="H1932" i="1"/>
  <c r="K1932" i="1" s="1"/>
  <c r="D1932" i="1"/>
  <c r="AJ1807" i="1"/>
  <c r="X1807" i="1"/>
  <c r="Y1807" i="1" s="1"/>
  <c r="L1807" i="1"/>
  <c r="M1807" i="1" s="1"/>
  <c r="AK1807" i="1"/>
  <c r="I1807" i="1"/>
  <c r="J1813" i="1"/>
  <c r="X1813" i="1"/>
  <c r="Y1813" i="1" s="1"/>
  <c r="H1814" i="1"/>
  <c r="K1814" i="1" s="1"/>
  <c r="J1817" i="1"/>
  <c r="X1817" i="1"/>
  <c r="Y1817" i="1" s="1"/>
  <c r="H1818" i="1"/>
  <c r="K1818" i="1" s="1"/>
  <c r="J1821" i="1"/>
  <c r="X1821" i="1"/>
  <c r="Y1821" i="1" s="1"/>
  <c r="H1822" i="1"/>
  <c r="K1822" i="1" s="1"/>
  <c r="J1825" i="1"/>
  <c r="X1825" i="1"/>
  <c r="Y1825" i="1" s="1"/>
  <c r="H1826" i="1"/>
  <c r="K1826" i="1" s="1"/>
  <c r="J1829" i="1"/>
  <c r="X1829" i="1"/>
  <c r="Y1829" i="1" s="1"/>
  <c r="H1830" i="1"/>
  <c r="K1830" i="1" s="1"/>
  <c r="AK1832" i="1"/>
  <c r="I1832" i="1"/>
  <c r="J1832" i="1"/>
  <c r="X1832" i="1"/>
  <c r="Y1832" i="1" s="1"/>
  <c r="D1833" i="1"/>
  <c r="AJ1871" i="1"/>
  <c r="X1871" i="1"/>
  <c r="Y1871" i="1" s="1"/>
  <c r="L1871" i="1"/>
  <c r="M1871" i="1" s="1"/>
  <c r="AK1871" i="1"/>
  <c r="I1871" i="1"/>
  <c r="J1871" i="1"/>
  <c r="J1889" i="1"/>
  <c r="AK1889" i="1"/>
  <c r="X1889" i="1"/>
  <c r="Y1889" i="1" s="1"/>
  <c r="AJ1889" i="1"/>
  <c r="J1897" i="1"/>
  <c r="I1897" i="1"/>
  <c r="AJ1897" i="1"/>
  <c r="L1897" i="1"/>
  <c r="M1897" i="1" s="1"/>
  <c r="X1897" i="1"/>
  <c r="Y1897" i="1" s="1"/>
  <c r="H1898" i="1"/>
  <c r="K1898" i="1" s="1"/>
  <c r="D1898" i="1"/>
  <c r="AK1900" i="1"/>
  <c r="I1900" i="1"/>
  <c r="J1900" i="1"/>
  <c r="AJ1900" i="1"/>
  <c r="L1900" i="1"/>
  <c r="M1900" i="1" s="1"/>
  <c r="X1900" i="1"/>
  <c r="Y1900" i="1" s="1"/>
  <c r="D1901" i="1"/>
  <c r="H1901" i="1"/>
  <c r="K1901" i="1" s="1"/>
  <c r="AK1905" i="1"/>
  <c r="I1905" i="1"/>
  <c r="AJ1905" i="1"/>
  <c r="L1905" i="1"/>
  <c r="M1905" i="1" s="1"/>
  <c r="X1905" i="1"/>
  <c r="Y1905" i="1" s="1"/>
  <c r="J1905" i="1"/>
  <c r="AJ1908" i="1"/>
  <c r="X1908" i="1"/>
  <c r="Y1908" i="1" s="1"/>
  <c r="L1908" i="1"/>
  <c r="M1908" i="1" s="1"/>
  <c r="AK1908" i="1"/>
  <c r="I1908" i="1"/>
  <c r="J1908" i="1"/>
  <c r="J1931" i="1"/>
  <c r="AJ1931" i="1"/>
  <c r="L1931" i="1"/>
  <c r="M1931" i="1" s="1"/>
  <c r="AK1931" i="1"/>
  <c r="I1931" i="1"/>
  <c r="X1931" i="1"/>
  <c r="Y1931" i="1" s="1"/>
  <c r="D1935" i="1"/>
  <c r="H1935" i="1"/>
  <c r="K1935" i="1" s="1"/>
  <c r="J1951" i="1"/>
  <c r="AK1951" i="1"/>
  <c r="X1951" i="1"/>
  <c r="Y1951" i="1" s="1"/>
  <c r="L1951" i="1"/>
  <c r="M1951" i="1" s="1"/>
  <c r="I1951" i="1"/>
  <c r="AJ1803" i="1"/>
  <c r="X1803" i="1"/>
  <c r="Y1803" i="1" s="1"/>
  <c r="L1803" i="1"/>
  <c r="M1803" i="1" s="1"/>
  <c r="AK1803" i="1"/>
  <c r="I1803" i="1"/>
  <c r="J1807" i="1"/>
  <c r="H1810" i="1"/>
  <c r="K1810" i="1" s="1"/>
  <c r="AK1812" i="1"/>
  <c r="I1812" i="1"/>
  <c r="J1812" i="1"/>
  <c r="X1812" i="1"/>
  <c r="Y1812" i="1" s="1"/>
  <c r="D1813" i="1"/>
  <c r="AK1813" i="1"/>
  <c r="AK1816" i="1"/>
  <c r="I1816" i="1"/>
  <c r="J1816" i="1"/>
  <c r="X1816" i="1"/>
  <c r="Y1816" i="1" s="1"/>
  <c r="D1817" i="1"/>
  <c r="AK1817" i="1"/>
  <c r="AK1820" i="1"/>
  <c r="I1820" i="1"/>
  <c r="J1820" i="1"/>
  <c r="X1820" i="1"/>
  <c r="Y1820" i="1" s="1"/>
  <c r="D1821" i="1"/>
  <c r="AK1821" i="1"/>
  <c r="AK1824" i="1"/>
  <c r="I1824" i="1"/>
  <c r="J1824" i="1"/>
  <c r="X1824" i="1"/>
  <c r="Y1824" i="1" s="1"/>
  <c r="D1825" i="1"/>
  <c r="AK1825" i="1"/>
  <c r="AK1828" i="1"/>
  <c r="I1828" i="1"/>
  <c r="J1828" i="1"/>
  <c r="X1828" i="1"/>
  <c r="Y1828" i="1" s="1"/>
  <c r="D1829" i="1"/>
  <c r="AK1829" i="1"/>
  <c r="H1842" i="1"/>
  <c r="K1842" i="1" s="1"/>
  <c r="AJ1855" i="1"/>
  <c r="X1855" i="1"/>
  <c r="Y1855" i="1" s="1"/>
  <c r="L1855" i="1"/>
  <c r="M1855" i="1" s="1"/>
  <c r="AK1855" i="1"/>
  <c r="I1855" i="1"/>
  <c r="J1855" i="1"/>
  <c r="J1873" i="1"/>
  <c r="AK1873" i="1"/>
  <c r="X1873" i="1"/>
  <c r="Y1873" i="1" s="1"/>
  <c r="AJ1873" i="1"/>
  <c r="H1882" i="1"/>
  <c r="K1882" i="1" s="1"/>
  <c r="D1882" i="1"/>
  <c r="AK1884" i="1"/>
  <c r="I1884" i="1"/>
  <c r="J1884" i="1"/>
  <c r="AJ1884" i="1"/>
  <c r="L1884" i="1"/>
  <c r="M1884" i="1" s="1"/>
  <c r="X1884" i="1"/>
  <c r="Y1884" i="1" s="1"/>
  <c r="D1885" i="1"/>
  <c r="H1885" i="1"/>
  <c r="K1885" i="1" s="1"/>
  <c r="AJ1891" i="1"/>
  <c r="X1891" i="1"/>
  <c r="Y1891" i="1" s="1"/>
  <c r="L1891" i="1"/>
  <c r="M1891" i="1" s="1"/>
  <c r="AK1891" i="1"/>
  <c r="I1891" i="1"/>
  <c r="J1893" i="1"/>
  <c r="AJ1893" i="1"/>
  <c r="L1893" i="1"/>
  <c r="M1893" i="1" s="1"/>
  <c r="AK1893" i="1"/>
  <c r="X1893" i="1"/>
  <c r="Y1893" i="1" s="1"/>
  <c r="H1894" i="1"/>
  <c r="K1894" i="1" s="1"/>
  <c r="AK1896" i="1"/>
  <c r="I1896" i="1"/>
  <c r="J1896" i="1"/>
  <c r="AJ1896" i="1"/>
  <c r="L1896" i="1"/>
  <c r="M1896" i="1" s="1"/>
  <c r="X1896" i="1"/>
  <c r="Y1896" i="1" s="1"/>
  <c r="D1897" i="1"/>
  <c r="AK1897" i="1"/>
  <c r="AJ1925" i="1"/>
  <c r="AK1925" i="1"/>
  <c r="I1925" i="1"/>
  <c r="J1925" i="1"/>
  <c r="L1925" i="1"/>
  <c r="M1925" i="1" s="1"/>
  <c r="D1964" i="1"/>
  <c r="H1964" i="1"/>
  <c r="K1964" i="1" s="1"/>
  <c r="I1831" i="1"/>
  <c r="AK1831" i="1"/>
  <c r="I1835" i="1"/>
  <c r="AK1835" i="1"/>
  <c r="I1839" i="1"/>
  <c r="AK1839" i="1"/>
  <c r="I1843" i="1"/>
  <c r="AK1848" i="1"/>
  <c r="I1848" i="1"/>
  <c r="X1848" i="1"/>
  <c r="Y1848" i="1" s="1"/>
  <c r="AJ1851" i="1"/>
  <c r="X1851" i="1"/>
  <c r="Y1851" i="1" s="1"/>
  <c r="L1851" i="1"/>
  <c r="M1851" i="1" s="1"/>
  <c r="AK1851" i="1"/>
  <c r="I1851" i="1"/>
  <c r="H1858" i="1"/>
  <c r="K1858" i="1" s="1"/>
  <c r="AK1860" i="1"/>
  <c r="I1860" i="1"/>
  <c r="J1860" i="1"/>
  <c r="X1860" i="1"/>
  <c r="Y1860" i="1" s="1"/>
  <c r="D1861" i="1"/>
  <c r="AJ1867" i="1"/>
  <c r="X1867" i="1"/>
  <c r="Y1867" i="1" s="1"/>
  <c r="L1867" i="1"/>
  <c r="M1867" i="1" s="1"/>
  <c r="AK1867" i="1"/>
  <c r="I1867" i="1"/>
  <c r="H1874" i="1"/>
  <c r="K1874" i="1" s="1"/>
  <c r="AK1876" i="1"/>
  <c r="I1876" i="1"/>
  <c r="J1876" i="1"/>
  <c r="X1876" i="1"/>
  <c r="Y1876" i="1" s="1"/>
  <c r="D1877" i="1"/>
  <c r="AJ1883" i="1"/>
  <c r="X1883" i="1"/>
  <c r="Y1883" i="1" s="1"/>
  <c r="L1883" i="1"/>
  <c r="M1883" i="1" s="1"/>
  <c r="AK1883" i="1"/>
  <c r="I1883" i="1"/>
  <c r="H1890" i="1"/>
  <c r="K1890" i="1" s="1"/>
  <c r="AK1892" i="1"/>
  <c r="I1892" i="1"/>
  <c r="J1892" i="1"/>
  <c r="X1892" i="1"/>
  <c r="Y1892" i="1" s="1"/>
  <c r="D1893" i="1"/>
  <c r="AJ1899" i="1"/>
  <c r="X1899" i="1"/>
  <c r="Y1899" i="1" s="1"/>
  <c r="L1899" i="1"/>
  <c r="M1899" i="1" s="1"/>
  <c r="AK1899" i="1"/>
  <c r="I1899" i="1"/>
  <c r="AJ1929" i="1"/>
  <c r="X1929" i="1"/>
  <c r="Y1929" i="1" s="1"/>
  <c r="L1929" i="1"/>
  <c r="M1929" i="1" s="1"/>
  <c r="AK1929" i="1"/>
  <c r="I1929" i="1"/>
  <c r="J1929" i="1"/>
  <c r="AK1955" i="1"/>
  <c r="AJ1955" i="1"/>
  <c r="J1955" i="1"/>
  <c r="L1955" i="1"/>
  <c r="M1955" i="1" s="1"/>
  <c r="X1955" i="1"/>
  <c r="Y1955" i="1" s="1"/>
  <c r="H1961" i="1"/>
  <c r="K1961" i="1" s="1"/>
  <c r="D1961" i="1"/>
  <c r="AK1963" i="1"/>
  <c r="I1963" i="1"/>
  <c r="J1963" i="1"/>
  <c r="AJ1963" i="1"/>
  <c r="L1963" i="1"/>
  <c r="M1963" i="1" s="1"/>
  <c r="X1963" i="1"/>
  <c r="Y1963" i="1" s="1"/>
  <c r="L1831" i="1"/>
  <c r="M1831" i="1" s="1"/>
  <c r="X1831" i="1"/>
  <c r="Y1831" i="1" s="1"/>
  <c r="L1835" i="1"/>
  <c r="M1835" i="1" s="1"/>
  <c r="X1835" i="1"/>
  <c r="Y1835" i="1" s="1"/>
  <c r="L1839" i="1"/>
  <c r="M1839" i="1" s="1"/>
  <c r="X1839" i="1"/>
  <c r="Y1839" i="1" s="1"/>
  <c r="AJ1843" i="1"/>
  <c r="X1843" i="1"/>
  <c r="Y1843" i="1" s="1"/>
  <c r="L1843" i="1"/>
  <c r="M1843" i="1" s="1"/>
  <c r="H1854" i="1"/>
  <c r="K1854" i="1" s="1"/>
  <c r="AK1856" i="1"/>
  <c r="I1856" i="1"/>
  <c r="J1856" i="1"/>
  <c r="X1856" i="1"/>
  <c r="Y1856" i="1" s="1"/>
  <c r="D1857" i="1"/>
  <c r="AJ1863" i="1"/>
  <c r="X1863" i="1"/>
  <c r="Y1863" i="1" s="1"/>
  <c r="L1863" i="1"/>
  <c r="M1863" i="1" s="1"/>
  <c r="AK1863" i="1"/>
  <c r="I1863" i="1"/>
  <c r="H1870" i="1"/>
  <c r="K1870" i="1" s="1"/>
  <c r="AK1872" i="1"/>
  <c r="I1872" i="1"/>
  <c r="J1872" i="1"/>
  <c r="X1872" i="1"/>
  <c r="Y1872" i="1" s="1"/>
  <c r="D1873" i="1"/>
  <c r="AJ1879" i="1"/>
  <c r="X1879" i="1"/>
  <c r="Y1879" i="1" s="1"/>
  <c r="L1879" i="1"/>
  <c r="M1879" i="1" s="1"/>
  <c r="AK1879" i="1"/>
  <c r="I1879" i="1"/>
  <c r="H1886" i="1"/>
  <c r="K1886" i="1" s="1"/>
  <c r="AK1888" i="1"/>
  <c r="I1888" i="1"/>
  <c r="J1888" i="1"/>
  <c r="X1888" i="1"/>
  <c r="Y1888" i="1" s="1"/>
  <c r="D1889" i="1"/>
  <c r="AJ1895" i="1"/>
  <c r="X1895" i="1"/>
  <c r="Y1895" i="1" s="1"/>
  <c r="L1895" i="1"/>
  <c r="M1895" i="1" s="1"/>
  <c r="AK1895" i="1"/>
  <c r="I1895" i="1"/>
  <c r="H1902" i="1"/>
  <c r="K1902" i="1" s="1"/>
  <c r="AK1904" i="1"/>
  <c r="I1904" i="1"/>
  <c r="J1904" i="1"/>
  <c r="X1904" i="1"/>
  <c r="Y1904" i="1" s="1"/>
  <c r="D1906" i="1"/>
  <c r="H1906" i="1"/>
  <c r="K1906" i="1" s="1"/>
  <c r="AK1909" i="1"/>
  <c r="I1909" i="1"/>
  <c r="J1909" i="1"/>
  <c r="AJ1909" i="1"/>
  <c r="L1909" i="1"/>
  <c r="M1909" i="1" s="1"/>
  <c r="X1909" i="1"/>
  <c r="Y1909" i="1" s="1"/>
  <c r="D1910" i="1"/>
  <c r="H1910" i="1"/>
  <c r="K1910" i="1" s="1"/>
  <c r="J1918" i="1"/>
  <c r="AJ1918" i="1"/>
  <c r="L1918" i="1"/>
  <c r="M1918" i="1" s="1"/>
  <c r="AK1918" i="1"/>
  <c r="X1918" i="1"/>
  <c r="Y1918" i="1" s="1"/>
  <c r="H1919" i="1"/>
  <c r="K1919" i="1" s="1"/>
  <c r="H1936" i="1"/>
  <c r="K1936" i="1" s="1"/>
  <c r="D1936" i="1"/>
  <c r="AK1938" i="1"/>
  <c r="I1938" i="1"/>
  <c r="J1938" i="1"/>
  <c r="AJ1938" i="1"/>
  <c r="L1938" i="1"/>
  <c r="M1938" i="1" s="1"/>
  <c r="D1939" i="1"/>
  <c r="H1939" i="1"/>
  <c r="K1939" i="1" s="1"/>
  <c r="H1957" i="1"/>
  <c r="K1957" i="1" s="1"/>
  <c r="AK1959" i="1"/>
  <c r="I1959" i="1"/>
  <c r="J1959" i="1"/>
  <c r="AJ1959" i="1"/>
  <c r="L1959" i="1"/>
  <c r="M1959" i="1" s="1"/>
  <c r="X1959" i="1"/>
  <c r="Y1959" i="1" s="1"/>
  <c r="AK1989" i="1"/>
  <c r="J1989" i="1"/>
  <c r="L1989" i="1"/>
  <c r="M1989" i="1" s="1"/>
  <c r="I1989" i="1"/>
  <c r="X1989" i="1"/>
  <c r="Y1989" i="1" s="1"/>
  <c r="AJ1989" i="1"/>
  <c r="J1914" i="1"/>
  <c r="X1914" i="1"/>
  <c r="Y1914" i="1" s="1"/>
  <c r="H1915" i="1"/>
  <c r="K1915" i="1" s="1"/>
  <c r="AK1917" i="1"/>
  <c r="I1917" i="1"/>
  <c r="J1917" i="1"/>
  <c r="X1917" i="1"/>
  <c r="Y1917" i="1" s="1"/>
  <c r="D1918" i="1"/>
  <c r="AJ1941" i="1"/>
  <c r="X1941" i="1"/>
  <c r="Y1941" i="1" s="1"/>
  <c r="L1941" i="1"/>
  <c r="M1941" i="1" s="1"/>
  <c r="AK1941" i="1"/>
  <c r="I1941" i="1"/>
  <c r="J1941" i="1"/>
  <c r="J1947" i="1"/>
  <c r="AK1947" i="1"/>
  <c r="X1947" i="1"/>
  <c r="Y1947" i="1" s="1"/>
  <c r="AJ1947" i="1"/>
  <c r="D1956" i="1"/>
  <c r="H1956" i="1"/>
  <c r="K1956" i="1" s="1"/>
  <c r="H1907" i="1"/>
  <c r="K1907" i="1" s="1"/>
  <c r="H1911" i="1"/>
  <c r="K1911" i="1" s="1"/>
  <c r="AK1913" i="1"/>
  <c r="I1913" i="1"/>
  <c r="J1913" i="1"/>
  <c r="X1913" i="1"/>
  <c r="Y1913" i="1" s="1"/>
  <c r="D1914" i="1"/>
  <c r="AK1914" i="1"/>
  <c r="J1943" i="1"/>
  <c r="AK1943" i="1"/>
  <c r="X1943" i="1"/>
  <c r="Y1943" i="1" s="1"/>
  <c r="AJ1943" i="1"/>
  <c r="AJ1949" i="1"/>
  <c r="X1949" i="1"/>
  <c r="Y1949" i="1" s="1"/>
  <c r="L1949" i="1"/>
  <c r="M1949" i="1" s="1"/>
  <c r="AK1949" i="1"/>
  <c r="I1949" i="1"/>
  <c r="I1912" i="1"/>
  <c r="AK1912" i="1"/>
  <c r="I1916" i="1"/>
  <c r="AK1916" i="1"/>
  <c r="I1920" i="1"/>
  <c r="AK1920" i="1"/>
  <c r="I1924" i="1"/>
  <c r="AK1924" i="1"/>
  <c r="H1928" i="1"/>
  <c r="K1928" i="1" s="1"/>
  <c r="AK1930" i="1"/>
  <c r="I1930" i="1"/>
  <c r="J1930" i="1"/>
  <c r="X1930" i="1"/>
  <c r="Y1930" i="1" s="1"/>
  <c r="D1931" i="1"/>
  <c r="AJ1937" i="1"/>
  <c r="X1937" i="1"/>
  <c r="Y1937" i="1" s="1"/>
  <c r="L1937" i="1"/>
  <c r="M1937" i="1" s="1"/>
  <c r="AK1937" i="1"/>
  <c r="I1937" i="1"/>
  <c r="H1944" i="1"/>
  <c r="K1944" i="1" s="1"/>
  <c r="H1948" i="1"/>
  <c r="K1948" i="1" s="1"/>
  <c r="H1952" i="1"/>
  <c r="K1952" i="1" s="1"/>
  <c r="AK1954" i="1"/>
  <c r="I1954" i="1"/>
  <c r="J1954" i="1"/>
  <c r="X1954" i="1"/>
  <c r="Y1954" i="1" s="1"/>
  <c r="D1955" i="1"/>
  <c r="AJ1966" i="1"/>
  <c r="X1966" i="1"/>
  <c r="Y1966" i="1" s="1"/>
  <c r="L1966" i="1"/>
  <c r="M1966" i="1" s="1"/>
  <c r="AK1966" i="1"/>
  <c r="I1966" i="1"/>
  <c r="J1966" i="1"/>
  <c r="L1912" i="1"/>
  <c r="M1912" i="1" s="1"/>
  <c r="X1912" i="1"/>
  <c r="Y1912" i="1" s="1"/>
  <c r="L1916" i="1"/>
  <c r="M1916" i="1" s="1"/>
  <c r="X1916" i="1"/>
  <c r="Y1916" i="1" s="1"/>
  <c r="L1920" i="1"/>
  <c r="M1920" i="1" s="1"/>
  <c r="X1920" i="1"/>
  <c r="Y1920" i="1" s="1"/>
  <c r="L1924" i="1"/>
  <c r="M1924" i="1" s="1"/>
  <c r="X1924" i="1"/>
  <c r="Y1924" i="1" s="1"/>
  <c r="AK1926" i="1"/>
  <c r="I1926" i="1"/>
  <c r="J1926" i="1"/>
  <c r="X1926" i="1"/>
  <c r="Y1926" i="1" s="1"/>
  <c r="D1927" i="1"/>
  <c r="AJ1933" i="1"/>
  <c r="X1933" i="1"/>
  <c r="Y1933" i="1" s="1"/>
  <c r="L1933" i="1"/>
  <c r="M1933" i="1" s="1"/>
  <c r="AK1933" i="1"/>
  <c r="I1933" i="1"/>
  <c r="H1940" i="1"/>
  <c r="K1940" i="1" s="1"/>
  <c r="AK1942" i="1"/>
  <c r="I1942" i="1"/>
  <c r="J1942" i="1"/>
  <c r="X1942" i="1"/>
  <c r="Y1942" i="1" s="1"/>
  <c r="D1943" i="1"/>
  <c r="AK1946" i="1"/>
  <c r="I1946" i="1"/>
  <c r="J1946" i="1"/>
  <c r="X1946" i="1"/>
  <c r="Y1946" i="1" s="1"/>
  <c r="D1947" i="1"/>
  <c r="AK1950" i="1"/>
  <c r="I1950" i="1"/>
  <c r="J1950" i="1"/>
  <c r="X1950" i="1"/>
  <c r="Y1950" i="1" s="1"/>
  <c r="D1951" i="1"/>
  <c r="J1969" i="1"/>
  <c r="AJ1969" i="1"/>
  <c r="I1969" i="1"/>
  <c r="AK1969" i="1"/>
  <c r="L1969" i="1"/>
  <c r="M1969" i="1" s="1"/>
  <c r="X1969" i="1"/>
  <c r="Y1969" i="1" s="1"/>
  <c r="AK1981" i="1"/>
  <c r="I1981" i="1"/>
  <c r="AJ1981" i="1"/>
  <c r="J1981" i="1"/>
  <c r="L1981" i="1"/>
  <c r="M1981" i="1" s="1"/>
  <c r="X1981" i="1"/>
  <c r="Y1981" i="1" s="1"/>
  <c r="I1953" i="1"/>
  <c r="AK1953" i="1"/>
  <c r="AJ1962" i="1"/>
  <c r="X1962" i="1"/>
  <c r="Y1962" i="1" s="1"/>
  <c r="L1962" i="1"/>
  <c r="M1962" i="1" s="1"/>
  <c r="AK1962" i="1"/>
  <c r="I1962" i="1"/>
  <c r="J1977" i="1"/>
  <c r="I1977" i="1"/>
  <c r="AJ1977" i="1"/>
  <c r="L1977" i="1"/>
  <c r="M1977" i="1" s="1"/>
  <c r="X1977" i="1"/>
  <c r="Y1977" i="1" s="1"/>
  <c r="H1978" i="1"/>
  <c r="K1978" i="1" s="1"/>
  <c r="D1978" i="1"/>
  <c r="AK1987" i="1"/>
  <c r="I1987" i="1"/>
  <c r="L1987" i="1"/>
  <c r="M1987" i="1" s="1"/>
  <c r="J1987" i="1"/>
  <c r="X1987" i="1"/>
  <c r="Y1987" i="1" s="1"/>
  <c r="AJ1987" i="1"/>
  <c r="L1953" i="1"/>
  <c r="M1953" i="1" s="1"/>
  <c r="X1953" i="1"/>
  <c r="Y1953" i="1" s="1"/>
  <c r="AJ1958" i="1"/>
  <c r="X1958" i="1"/>
  <c r="Y1958" i="1" s="1"/>
  <c r="L1958" i="1"/>
  <c r="M1958" i="1" s="1"/>
  <c r="AK1958" i="1"/>
  <c r="I1958" i="1"/>
  <c r="H1965" i="1"/>
  <c r="K1965" i="1" s="1"/>
  <c r="H1967" i="1"/>
  <c r="K1967" i="1" s="1"/>
  <c r="D1967" i="1"/>
  <c r="J1973" i="1"/>
  <c r="AJ1973" i="1"/>
  <c r="L1973" i="1"/>
  <c r="M1973" i="1" s="1"/>
  <c r="AK1973" i="1"/>
  <c r="X1973" i="1"/>
  <c r="Y1973" i="1" s="1"/>
  <c r="H1974" i="1"/>
  <c r="K1974" i="1" s="1"/>
  <c r="AK1976" i="1"/>
  <c r="I1976" i="1"/>
  <c r="J1976" i="1"/>
  <c r="AJ1976" i="1"/>
  <c r="L1976" i="1"/>
  <c r="M1976" i="1" s="1"/>
  <c r="X1976" i="1"/>
  <c r="Y1976" i="1" s="1"/>
  <c r="D1977" i="1"/>
  <c r="AK1977" i="1"/>
  <c r="D1982" i="1"/>
  <c r="H1982" i="1"/>
  <c r="K1982" i="1" s="1"/>
  <c r="AK1968" i="1"/>
  <c r="I1968" i="1"/>
  <c r="X1968" i="1"/>
  <c r="Y1968" i="1" s="1"/>
  <c r="AJ1971" i="1"/>
  <c r="X1971" i="1"/>
  <c r="Y1971" i="1" s="1"/>
  <c r="L1971" i="1"/>
  <c r="M1971" i="1" s="1"/>
  <c r="AK1971" i="1"/>
  <c r="J1971" i="1"/>
  <c r="AK1972" i="1"/>
  <c r="I1972" i="1"/>
  <c r="J1972" i="1"/>
  <c r="X1972" i="1"/>
  <c r="Y1972" i="1" s="1"/>
  <c r="D1973" i="1"/>
  <c r="AJ1986" i="1"/>
  <c r="X1986" i="1"/>
  <c r="Y1986" i="1" s="1"/>
  <c r="L1986" i="1"/>
  <c r="M1986" i="1" s="1"/>
  <c r="AK1986" i="1"/>
  <c r="J1986" i="1"/>
  <c r="I1986" i="1"/>
  <c r="D1988" i="1"/>
  <c r="H1988" i="1"/>
  <c r="K1988" i="1" s="1"/>
  <c r="D1992" i="1"/>
  <c r="H1992" i="1"/>
  <c r="K1992" i="1" s="1"/>
  <c r="L1968" i="1"/>
  <c r="M1968" i="1" s="1"/>
  <c r="I1971" i="1"/>
  <c r="AJ1975" i="1"/>
  <c r="X1975" i="1"/>
  <c r="Y1975" i="1" s="1"/>
  <c r="L1975" i="1"/>
  <c r="M1975" i="1" s="1"/>
  <c r="AK1975" i="1"/>
  <c r="I1975" i="1"/>
  <c r="D1979" i="1"/>
  <c r="H1979" i="1"/>
  <c r="K1979" i="1" s="1"/>
  <c r="H1983" i="1"/>
  <c r="K1983" i="1" s="1"/>
  <c r="AK1985" i="1"/>
  <c r="I1985" i="1"/>
  <c r="J1985" i="1"/>
  <c r="AJ1985" i="1"/>
  <c r="L1985" i="1"/>
  <c r="M1985" i="1" s="1"/>
  <c r="X1985" i="1"/>
  <c r="Y1985" i="1" s="1"/>
  <c r="D1986" i="1"/>
  <c r="H1990" i="1"/>
  <c r="K1990" i="1" s="1"/>
  <c r="D1990" i="1"/>
  <c r="AJ1980" i="1"/>
  <c r="X1980" i="1"/>
  <c r="Y1980" i="1" s="1"/>
  <c r="L1980" i="1"/>
  <c r="M1980" i="1" s="1"/>
  <c r="J1980" i="1"/>
  <c r="AK1980" i="1"/>
  <c r="I1980" i="1"/>
  <c r="AJ1984" i="1"/>
  <c r="X1984" i="1"/>
  <c r="Y1984" i="1" s="1"/>
  <c r="L1984" i="1"/>
  <c r="M1984" i="1" s="1"/>
  <c r="AK1984" i="1"/>
  <c r="I1984" i="1"/>
  <c r="AJ1993" i="1"/>
  <c r="X1993" i="1"/>
  <c r="Y1993" i="1" s="1"/>
  <c r="L1993" i="1"/>
  <c r="M1993" i="1" s="1"/>
  <c r="I1993" i="1"/>
  <c r="J1995" i="1"/>
  <c r="AK1995" i="1"/>
  <c r="I1995" i="1"/>
  <c r="X1995" i="1"/>
  <c r="Y1995" i="1" s="1"/>
  <c r="D1996" i="1"/>
  <c r="H1996" i="1"/>
  <c r="K1996" i="1" s="1"/>
  <c r="J2000" i="1"/>
  <c r="AK2000" i="1"/>
  <c r="I2000" i="1"/>
  <c r="P2000" i="1" s="1"/>
  <c r="X2000" i="1"/>
  <c r="Y2000" i="1" s="1"/>
  <c r="J1991" i="1"/>
  <c r="AJ1991" i="1"/>
  <c r="I1991" i="1"/>
  <c r="AK1991" i="1"/>
  <c r="J1993" i="1"/>
  <c r="AK1993" i="1"/>
  <c r="AJ1995" i="1"/>
  <c r="AJ2000" i="1"/>
  <c r="L1999" i="1"/>
  <c r="M1999" i="1" s="1"/>
  <c r="H1997" i="1"/>
  <c r="K1997" i="1" s="1"/>
  <c r="J1999" i="1"/>
  <c r="AK1999" i="1"/>
  <c r="I1999" i="1"/>
  <c r="X1999" i="1"/>
  <c r="Y1999" i="1" s="1"/>
  <c r="D2000" i="1"/>
  <c r="L1994" i="1"/>
  <c r="M1994" i="1" s="1"/>
  <c r="X1994" i="1"/>
  <c r="Y1994" i="1" s="1"/>
  <c r="AJ1994" i="1"/>
  <c r="L1998" i="1"/>
  <c r="M1998" i="1" s="1"/>
  <c r="X1998" i="1"/>
  <c r="Y1998" i="1" s="1"/>
  <c r="AJ1998" i="1"/>
  <c r="I1994" i="1"/>
  <c r="I1998" i="1"/>
  <c r="F454" i="2"/>
  <c r="F453" i="2"/>
  <c r="F452" i="2"/>
  <c r="F451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C1" i="3"/>
  <c r="B1" i="3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H490" i="2"/>
  <c r="H489" i="2"/>
  <c r="H488" i="2"/>
  <c r="G490" i="2"/>
  <c r="E490" i="2"/>
  <c r="D490" i="2"/>
  <c r="G489" i="2"/>
  <c r="E489" i="2"/>
  <c r="D489" i="2"/>
  <c r="G488" i="2"/>
  <c r="E488" i="2"/>
  <c r="D488" i="2"/>
  <c r="H487" i="2"/>
  <c r="H461" i="2"/>
  <c r="H460" i="2"/>
  <c r="H459" i="2"/>
  <c r="H458" i="2"/>
  <c r="G461" i="2"/>
  <c r="E461" i="2"/>
  <c r="D461" i="2"/>
  <c r="G460" i="2"/>
  <c r="E460" i="2"/>
  <c r="D460" i="2"/>
  <c r="G459" i="2"/>
  <c r="E459" i="2"/>
  <c r="D459" i="2"/>
  <c r="H457" i="2"/>
  <c r="H456" i="2"/>
  <c r="H455" i="2"/>
  <c r="G458" i="2"/>
  <c r="E458" i="2"/>
  <c r="D458" i="2"/>
  <c r="G457" i="2"/>
  <c r="E457" i="2"/>
  <c r="D457" i="2"/>
  <c r="G456" i="2"/>
  <c r="E456" i="2"/>
  <c r="D456" i="2"/>
  <c r="X325" i="1" l="1"/>
  <c r="Y325" i="1" s="1"/>
  <c r="I325" i="1"/>
  <c r="P325" i="1" s="1"/>
  <c r="AK325" i="1"/>
  <c r="P317" i="1"/>
  <c r="L316" i="1"/>
  <c r="M316" i="1" s="1"/>
  <c r="J309" i="1"/>
  <c r="X316" i="1"/>
  <c r="Y316" i="1" s="1"/>
  <c r="AK309" i="1"/>
  <c r="I304" i="1"/>
  <c r="J304" i="1"/>
  <c r="I309" i="1"/>
  <c r="AK312" i="1"/>
  <c r="X312" i="1"/>
  <c r="Y312" i="1" s="1"/>
  <c r="L304" i="1"/>
  <c r="M304" i="1" s="1"/>
  <c r="AJ304" i="1"/>
  <c r="X304" i="1"/>
  <c r="Y304" i="1" s="1"/>
  <c r="I305" i="1"/>
  <c r="X305" i="1"/>
  <c r="Y305" i="1" s="1"/>
  <c r="J305" i="1"/>
  <c r="AK305" i="1"/>
  <c r="AK304" i="1"/>
  <c r="AK290" i="1"/>
  <c r="L277" i="1"/>
  <c r="M277" i="1" s="1"/>
  <c r="X280" i="1"/>
  <c r="Y280" i="1" s="1"/>
  <c r="I277" i="1"/>
  <c r="AK288" i="1"/>
  <c r="AK280" i="1"/>
  <c r="AJ292" i="1"/>
  <c r="I292" i="1"/>
  <c r="X293" i="1"/>
  <c r="Y293" i="1" s="1"/>
  <c r="AK292" i="1"/>
  <c r="AK293" i="1"/>
  <c r="I293" i="1"/>
  <c r="L288" i="1"/>
  <c r="M288" i="1" s="1"/>
  <c r="J288" i="1"/>
  <c r="X288" i="1"/>
  <c r="Y288" i="1" s="1"/>
  <c r="I288" i="1"/>
  <c r="AJ288" i="1"/>
  <c r="AK281" i="1"/>
  <c r="AJ280" i="1"/>
  <c r="L284" i="1"/>
  <c r="M284" i="1" s="1"/>
  <c r="AK284" i="1"/>
  <c r="J284" i="1"/>
  <c r="X284" i="1"/>
  <c r="Y284" i="1" s="1"/>
  <c r="AJ281" i="1"/>
  <c r="T1813" i="1"/>
  <c r="O1052" i="1"/>
  <c r="AF1052" i="1" s="1"/>
  <c r="AH1052" i="1"/>
  <c r="S530" i="1"/>
  <c r="V1231" i="1"/>
  <c r="T1179" i="1"/>
  <c r="O434" i="1"/>
  <c r="AF434" i="1" s="1"/>
  <c r="AH434" i="1"/>
  <c r="N908" i="1"/>
  <c r="AG908" i="1" s="1"/>
  <c r="T1107" i="1"/>
  <c r="N1107" i="1"/>
  <c r="AG1107" i="1" s="1"/>
  <c r="U338" i="1"/>
  <c r="V338" i="1"/>
  <c r="P1347" i="1"/>
  <c r="V530" i="1"/>
  <c r="N764" i="1"/>
  <c r="AG764" i="1" s="1"/>
  <c r="O908" i="1"/>
  <c r="AF908" i="1" s="1"/>
  <c r="AH908" i="1"/>
  <c r="W632" i="1"/>
  <c r="W338" i="1"/>
  <c r="AD338" i="1"/>
  <c r="AK272" i="1"/>
  <c r="J273" i="1"/>
  <c r="AK273" i="1"/>
  <c r="BC194" i="1"/>
  <c r="BC195" i="1" s="1"/>
  <c r="AW194" i="1"/>
  <c r="AW195" i="1" s="1"/>
  <c r="BA194" i="1"/>
  <c r="BA195" i="1" s="1"/>
  <c r="AZ194" i="1"/>
  <c r="AZ195" i="1" s="1"/>
  <c r="AV194" i="1"/>
  <c r="AV195" i="1" s="1"/>
  <c r="BB194" i="1"/>
  <c r="BB195" i="1" s="1"/>
  <c r="AU194" i="1"/>
  <c r="AU195" i="1" s="1"/>
  <c r="AY194" i="1"/>
  <c r="AY195" i="1" s="1"/>
  <c r="AX194" i="1"/>
  <c r="AX195" i="1" s="1"/>
  <c r="L942" i="1"/>
  <c r="M942" i="1" s="1"/>
  <c r="L814" i="1"/>
  <c r="M814" i="1" s="1"/>
  <c r="J669" i="1"/>
  <c r="I846" i="1"/>
  <c r="P846" i="1" s="1"/>
  <c r="AJ846" i="1"/>
  <c r="X452" i="1"/>
  <c r="Y452" i="1" s="1"/>
  <c r="X397" i="1"/>
  <c r="Y397" i="1" s="1"/>
  <c r="J336" i="1"/>
  <c r="X336" i="1"/>
  <c r="Y336" i="1" s="1"/>
  <c r="I1640" i="1"/>
  <c r="AJ988" i="1"/>
  <c r="I1215" i="1"/>
  <c r="AE1215" i="1" s="1"/>
  <c r="AK1584" i="1"/>
  <c r="L1491" i="1"/>
  <c r="M1491" i="1" s="1"/>
  <c r="L1495" i="1"/>
  <c r="M1495" i="1" s="1"/>
  <c r="I1404" i="1"/>
  <c r="AK1551" i="1"/>
  <c r="L1435" i="1"/>
  <c r="M1435" i="1" s="1"/>
  <c r="J791" i="1"/>
  <c r="AK653" i="1"/>
  <c r="J1290" i="1"/>
  <c r="L1217" i="1"/>
  <c r="M1217" i="1" s="1"/>
  <c r="L931" i="1"/>
  <c r="M931" i="1" s="1"/>
  <c r="AK931" i="1"/>
  <c r="I942" i="1"/>
  <c r="P942" i="1" s="1"/>
  <c r="AJ942" i="1"/>
  <c r="L938" i="1"/>
  <c r="M938" i="1" s="1"/>
  <c r="I814" i="1"/>
  <c r="P814" i="1" s="1"/>
  <c r="AJ814" i="1"/>
  <c r="W780" i="1"/>
  <c r="L750" i="1"/>
  <c r="M750" i="1" s="1"/>
  <c r="J592" i="1"/>
  <c r="AK533" i="1"/>
  <c r="X476" i="1"/>
  <c r="Y476" i="1" s="1"/>
  <c r="AK453" i="1"/>
  <c r="AK316" i="1"/>
  <c r="J293" i="1"/>
  <c r="I284" i="1"/>
  <c r="AJ284" i="1"/>
  <c r="L846" i="1"/>
  <c r="M846" i="1" s="1"/>
  <c r="L378" i="1"/>
  <c r="M378" i="1" s="1"/>
  <c r="J378" i="1"/>
  <c r="O338" i="1"/>
  <c r="AF338" i="1" s="1"/>
  <c r="N338" i="1"/>
  <c r="AG338" i="1" s="1"/>
  <c r="AH338" i="1"/>
  <c r="AK336" i="1"/>
  <c r="AK320" i="1"/>
  <c r="I1914" i="1"/>
  <c r="AJ1215" i="1"/>
  <c r="AJ780" i="1"/>
  <c r="Q338" i="1"/>
  <c r="L336" i="1"/>
  <c r="M336" i="1" s="1"/>
  <c r="AJ1640" i="1"/>
  <c r="L1215" i="1"/>
  <c r="M1215" i="1" s="1"/>
  <c r="L780" i="1"/>
  <c r="M780" i="1" s="1"/>
  <c r="Q1597" i="1"/>
  <c r="J281" i="1"/>
  <c r="P1981" i="1"/>
  <c r="Q1981" i="1" s="1"/>
  <c r="AE1981" i="1"/>
  <c r="P1933" i="1"/>
  <c r="Q1933" i="1" s="1"/>
  <c r="AE1933" i="1"/>
  <c r="P1926" i="1"/>
  <c r="Q1926" i="1" s="1"/>
  <c r="AE1926" i="1"/>
  <c r="P1937" i="1"/>
  <c r="Q1937" i="1" s="1"/>
  <c r="AE1937" i="1"/>
  <c r="P1924" i="1"/>
  <c r="Q1924" i="1" s="1"/>
  <c r="AE1924" i="1"/>
  <c r="P1963" i="1"/>
  <c r="Q1963" i="1" s="1"/>
  <c r="AE1963" i="1"/>
  <c r="P1883" i="1"/>
  <c r="Q1883" i="1" s="1"/>
  <c r="AE1883" i="1"/>
  <c r="P1848" i="1"/>
  <c r="Q1848" i="1" s="1"/>
  <c r="AE1848" i="1"/>
  <c r="P1897" i="1"/>
  <c r="Q1897" i="1" s="1"/>
  <c r="AE1897" i="1"/>
  <c r="P1859" i="1"/>
  <c r="Q1859" i="1" s="1"/>
  <c r="AE1859" i="1"/>
  <c r="P1792" i="1"/>
  <c r="Q1792" i="1" s="1"/>
  <c r="AE1792" i="1"/>
  <c r="P1658" i="1"/>
  <c r="Q1658" i="1" s="1"/>
  <c r="AE1658" i="1"/>
  <c r="P1634" i="1"/>
  <c r="Q1634" i="1" s="1"/>
  <c r="AE1634" i="1"/>
  <c r="P1723" i="1"/>
  <c r="Q1723" i="1" s="1"/>
  <c r="AE1723" i="1"/>
  <c r="P1603" i="1"/>
  <c r="AE1603" i="1"/>
  <c r="P1837" i="1"/>
  <c r="Q1837" i="1" s="1"/>
  <c r="AE1837" i="1"/>
  <c r="P1780" i="1"/>
  <c r="Q1780" i="1" s="1"/>
  <c r="AE1780" i="1"/>
  <c r="P1495" i="1"/>
  <c r="Q1495" i="1" s="1"/>
  <c r="AE1495" i="1"/>
  <c r="P1301" i="1"/>
  <c r="AE1301" i="1"/>
  <c r="P1246" i="1"/>
  <c r="Q1246" i="1" s="1"/>
  <c r="AE1246" i="1"/>
  <c r="P1210" i="1"/>
  <c r="AE1210" i="1"/>
  <c r="P1181" i="1"/>
  <c r="Q1181" i="1" s="1"/>
  <c r="AE1181" i="1"/>
  <c r="P1105" i="1"/>
  <c r="Q1105" i="1" s="1"/>
  <c r="AE1105" i="1"/>
  <c r="P1461" i="1"/>
  <c r="Q1461" i="1" s="1"/>
  <c r="AE1461" i="1"/>
  <c r="P1368" i="1"/>
  <c r="Q1368" i="1" s="1"/>
  <c r="AE1368" i="1"/>
  <c r="P1353" i="1"/>
  <c r="Q1353" i="1" s="1"/>
  <c r="AE1353" i="1"/>
  <c r="P1305" i="1"/>
  <c r="Q1305" i="1" s="1"/>
  <c r="AE1305" i="1"/>
  <c r="P1197" i="1"/>
  <c r="Q1197" i="1" s="1"/>
  <c r="AE1197" i="1"/>
  <c r="P1113" i="1"/>
  <c r="Q1113" i="1" s="1"/>
  <c r="AE1113" i="1"/>
  <c r="P1106" i="1"/>
  <c r="AE1106" i="1"/>
  <c r="P1169" i="1"/>
  <c r="AE1169" i="1"/>
  <c r="P1051" i="1"/>
  <c r="Q1051" i="1" s="1"/>
  <c r="AE1051" i="1"/>
  <c r="P1042" i="1"/>
  <c r="Q1042" i="1" s="1"/>
  <c r="AE1042" i="1"/>
  <c r="P1440" i="1"/>
  <c r="Q1440" i="1" s="1"/>
  <c r="AE1440" i="1"/>
  <c r="P1319" i="1"/>
  <c r="Q1319" i="1" s="1"/>
  <c r="AE1319" i="1"/>
  <c r="P1229" i="1"/>
  <c r="Q1229" i="1" s="1"/>
  <c r="AE1229" i="1"/>
  <c r="P1090" i="1"/>
  <c r="Q1090" i="1" s="1"/>
  <c r="AE1090" i="1"/>
  <c r="P1085" i="1"/>
  <c r="Q1085" i="1" s="1"/>
  <c r="AE1085" i="1"/>
  <c r="P1046" i="1"/>
  <c r="Q1046" i="1" s="1"/>
  <c r="AE1046" i="1"/>
  <c r="P1039" i="1"/>
  <c r="AE1039" i="1"/>
  <c r="P1334" i="1"/>
  <c r="Q1334" i="1" s="1"/>
  <c r="AE1334" i="1"/>
  <c r="P1331" i="1"/>
  <c r="Q1331" i="1" s="1"/>
  <c r="AE1331" i="1"/>
  <c r="P1303" i="1"/>
  <c r="Q1303" i="1" s="1"/>
  <c r="AE1303" i="1"/>
  <c r="P1281" i="1"/>
  <c r="Q1281" i="1" s="1"/>
  <c r="AE1281" i="1"/>
  <c r="P1074" i="1"/>
  <c r="Q1074" i="1" s="1"/>
  <c r="AE1074" i="1"/>
  <c r="P1139" i="1"/>
  <c r="Q1139" i="1" s="1"/>
  <c r="AE1139" i="1"/>
  <c r="P1056" i="1"/>
  <c r="Q1056" i="1" s="1"/>
  <c r="AE1056" i="1"/>
  <c r="P1270" i="1"/>
  <c r="Q1270" i="1" s="1"/>
  <c r="AE1270" i="1"/>
  <c r="P1267" i="1"/>
  <c r="Q1267" i="1" s="1"/>
  <c r="AE1267" i="1"/>
  <c r="P1239" i="1"/>
  <c r="AE1239" i="1"/>
  <c r="P1217" i="1"/>
  <c r="AE1217" i="1"/>
  <c r="P1191" i="1"/>
  <c r="Q1191" i="1" s="1"/>
  <c r="AE1191" i="1"/>
  <c r="P1157" i="1"/>
  <c r="Q1157" i="1" s="1"/>
  <c r="AE1157" i="1"/>
  <c r="P1149" i="1"/>
  <c r="Q1149" i="1" s="1"/>
  <c r="AE1149" i="1"/>
  <c r="P1069" i="1"/>
  <c r="Q1069" i="1" s="1"/>
  <c r="AE1069" i="1"/>
  <c r="P1223" i="1"/>
  <c r="Q1223" i="1" s="1"/>
  <c r="AE1223" i="1"/>
  <c r="P1075" i="1"/>
  <c r="Q1075" i="1" s="1"/>
  <c r="AE1075" i="1"/>
  <c r="P1011" i="1"/>
  <c r="Q1011" i="1" s="1"/>
  <c r="AE1011" i="1"/>
  <c r="P1006" i="1"/>
  <c r="Q1006" i="1" s="1"/>
  <c r="AE1006" i="1"/>
  <c r="P1177" i="1"/>
  <c r="Q1177" i="1" s="1"/>
  <c r="AE1177" i="1"/>
  <c r="P1154" i="1"/>
  <c r="Q1154" i="1" s="1"/>
  <c r="AE1154" i="1"/>
  <c r="P1065" i="1"/>
  <c r="Q1065" i="1" s="1"/>
  <c r="AE1065" i="1"/>
  <c r="J1949" i="1"/>
  <c r="K1949" i="1"/>
  <c r="J1895" i="1"/>
  <c r="K1895" i="1"/>
  <c r="J1933" i="1"/>
  <c r="K1933" i="1"/>
  <c r="P1889" i="1"/>
  <c r="Q1889" i="1" s="1"/>
  <c r="AE1889" i="1"/>
  <c r="L1846" i="1"/>
  <c r="M1846" i="1" s="1"/>
  <c r="K1846" i="1"/>
  <c r="X1748" i="1"/>
  <c r="Y1748" i="1" s="1"/>
  <c r="K1748" i="1"/>
  <c r="J1731" i="1"/>
  <c r="K1731" i="1"/>
  <c r="J1610" i="1"/>
  <c r="K1610" i="1"/>
  <c r="L1592" i="1"/>
  <c r="M1592" i="1" s="1"/>
  <c r="K1592" i="1"/>
  <c r="AH1569" i="1"/>
  <c r="AE1569" i="1"/>
  <c r="P1656" i="1"/>
  <c r="Q1656" i="1" s="1"/>
  <c r="AE1656" i="1"/>
  <c r="P1327" i="1"/>
  <c r="AE1327" i="1"/>
  <c r="J1827" i="1"/>
  <c r="K1827" i="1"/>
  <c r="L1560" i="1"/>
  <c r="M1560" i="1" s="1"/>
  <c r="K1560" i="1"/>
  <c r="P1549" i="1"/>
  <c r="AE1549" i="1"/>
  <c r="P1517" i="1"/>
  <c r="AE1517" i="1"/>
  <c r="L1528" i="1"/>
  <c r="M1528" i="1" s="1"/>
  <c r="K1528" i="1"/>
  <c r="N1263" i="1"/>
  <c r="AG1263" i="1" s="1"/>
  <c r="AE1263" i="1"/>
  <c r="J1317" i="1"/>
  <c r="K1317" i="1"/>
  <c r="O1219" i="1"/>
  <c r="AF1219" i="1" s="1"/>
  <c r="AE1219" i="1"/>
  <c r="S1171" i="1"/>
  <c r="AE1171" i="1"/>
  <c r="P1083" i="1"/>
  <c r="Q1083" i="1" s="1"/>
  <c r="AE1083" i="1"/>
  <c r="J930" i="1"/>
  <c r="K930" i="1"/>
  <c r="J1101" i="1"/>
  <c r="K1101" i="1"/>
  <c r="J894" i="1"/>
  <c r="K894" i="1"/>
  <c r="J846" i="1"/>
  <c r="K846" i="1"/>
  <c r="S1279" i="1"/>
  <c r="AE1279" i="1"/>
  <c r="J1329" i="1"/>
  <c r="K1329" i="1"/>
  <c r="J1181" i="1"/>
  <c r="K1181" i="1"/>
  <c r="X1110" i="1"/>
  <c r="Y1110" i="1" s="1"/>
  <c r="K1110" i="1"/>
  <c r="J898" i="1"/>
  <c r="K898" i="1"/>
  <c r="J564" i="1"/>
  <c r="K564" i="1"/>
  <c r="J560" i="1"/>
  <c r="K560" i="1"/>
  <c r="AJ333" i="1"/>
  <c r="K333" i="1"/>
  <c r="J690" i="1"/>
  <c r="K690" i="1"/>
  <c r="X537" i="1"/>
  <c r="Y537" i="1" s="1"/>
  <c r="K537" i="1"/>
  <c r="J432" i="1"/>
  <c r="K432" i="1"/>
  <c r="J388" i="1"/>
  <c r="K388" i="1"/>
  <c r="J344" i="1"/>
  <c r="K344" i="1"/>
  <c r="J384" i="1"/>
  <c r="K384" i="1"/>
  <c r="J512" i="1"/>
  <c r="K512" i="1"/>
  <c r="J404" i="1"/>
  <c r="K404" i="1"/>
  <c r="J280" i="1"/>
  <c r="S280" i="1" s="1"/>
  <c r="K280" i="1"/>
  <c r="L280" i="1" s="1"/>
  <c r="M280" i="1" s="1"/>
  <c r="X1925" i="1"/>
  <c r="Y1925" i="1" s="1"/>
  <c r="K1925" i="1"/>
  <c r="K1815" i="1"/>
  <c r="J1815" i="1"/>
  <c r="AJ1638" i="1"/>
  <c r="K1638" i="1"/>
  <c r="J1638" i="1"/>
  <c r="I944" i="1"/>
  <c r="K944" i="1"/>
  <c r="J734" i="1"/>
  <c r="K734" i="1"/>
  <c r="AK470" i="1"/>
  <c r="K470" i="1"/>
  <c r="K309" i="1"/>
  <c r="L309" i="1" s="1"/>
  <c r="M309" i="1" s="1"/>
  <c r="AJ309" i="1"/>
  <c r="K1892" i="1"/>
  <c r="L1892" i="1"/>
  <c r="M1892" i="1" s="1"/>
  <c r="AK1553" i="1"/>
  <c r="K1553" i="1"/>
  <c r="J1388" i="1"/>
  <c r="K1388" i="1"/>
  <c r="J1353" i="1"/>
  <c r="K1353" i="1"/>
  <c r="X1353" i="1"/>
  <c r="Y1353" i="1" s="1"/>
  <c r="K1314" i="1"/>
  <c r="L1314" i="1"/>
  <c r="M1314" i="1" s="1"/>
  <c r="P1251" i="1"/>
  <c r="Q1251" i="1" s="1"/>
  <c r="AE1251" i="1"/>
  <c r="K1178" i="1"/>
  <c r="L1178" i="1"/>
  <c r="M1178" i="1" s="1"/>
  <c r="K1105" i="1"/>
  <c r="J1105" i="1"/>
  <c r="K914" i="1"/>
  <c r="J914" i="1"/>
  <c r="AJ812" i="1"/>
  <c r="K812" i="1"/>
  <c r="I812" i="1"/>
  <c r="K699" i="1"/>
  <c r="AJ699" i="1"/>
  <c r="X550" i="1"/>
  <c r="Y550" i="1" s="1"/>
  <c r="K550" i="1"/>
  <c r="K514" i="1"/>
  <c r="AJ514" i="1"/>
  <c r="AK486" i="1"/>
  <c r="K486" i="1"/>
  <c r="K420" i="1"/>
  <c r="J420" i="1"/>
  <c r="L1873" i="1"/>
  <c r="M1873" i="1" s="1"/>
  <c r="K1873" i="1"/>
  <c r="I1873" i="1"/>
  <c r="K1863" i="1"/>
  <c r="J1863" i="1"/>
  <c r="K1851" i="1"/>
  <c r="J1851" i="1"/>
  <c r="I1741" i="1"/>
  <c r="K1741" i="1"/>
  <c r="L1741" i="1"/>
  <c r="M1741" i="1" s="1"/>
  <c r="I1713" i="1"/>
  <c r="K1713" i="1"/>
  <c r="I1608" i="1"/>
  <c r="K1608" i="1"/>
  <c r="K1443" i="1"/>
  <c r="J1443" i="1"/>
  <c r="K1403" i="1"/>
  <c r="I1403" i="1"/>
  <c r="I1024" i="1"/>
  <c r="K1024" i="1"/>
  <c r="K994" i="1"/>
  <c r="J994" i="1"/>
  <c r="K908" i="1"/>
  <c r="AJ908" i="1"/>
  <c r="I880" i="1"/>
  <c r="K880" i="1"/>
  <c r="I816" i="1"/>
  <c r="K816" i="1"/>
  <c r="K782" i="1"/>
  <c r="J782" i="1"/>
  <c r="K770" i="1"/>
  <c r="J770" i="1"/>
  <c r="AJ700" i="1"/>
  <c r="K700" i="1"/>
  <c r="L700" i="1"/>
  <c r="M700" i="1" s="1"/>
  <c r="I578" i="1"/>
  <c r="K578" i="1"/>
  <c r="J528" i="1"/>
  <c r="K528" i="1"/>
  <c r="K437" i="1"/>
  <c r="AJ437" i="1"/>
  <c r="J400" i="1"/>
  <c r="K400" i="1"/>
  <c r="K372" i="1"/>
  <c r="J372" i="1"/>
  <c r="K356" i="1"/>
  <c r="J356" i="1"/>
  <c r="K1893" i="1"/>
  <c r="I1893" i="1"/>
  <c r="K1783" i="1"/>
  <c r="J1783" i="1"/>
  <c r="P1355" i="1"/>
  <c r="Q1355" i="1" s="1"/>
  <c r="AE1355" i="1"/>
  <c r="K1315" i="1"/>
  <c r="I1315" i="1"/>
  <c r="K1026" i="1"/>
  <c r="J1026" i="1"/>
  <c r="K940" i="1"/>
  <c r="I940" i="1"/>
  <c r="I876" i="1"/>
  <c r="K876" i="1"/>
  <c r="L876" i="1"/>
  <c r="M876" i="1" s="1"/>
  <c r="L546" i="1"/>
  <c r="M546" i="1" s="1"/>
  <c r="K546" i="1"/>
  <c r="P1008" i="1"/>
  <c r="Q1008" i="1" s="1"/>
  <c r="AE1008" i="1"/>
  <c r="P1501" i="1"/>
  <c r="AE1501" i="1"/>
  <c r="P1999" i="1"/>
  <c r="Q1999" i="1" s="1"/>
  <c r="AE1999" i="1"/>
  <c r="P1995" i="1"/>
  <c r="Q1995" i="1" s="1"/>
  <c r="AE1995" i="1"/>
  <c r="P1980" i="1"/>
  <c r="Q1980" i="1" s="1"/>
  <c r="AE1980" i="1"/>
  <c r="P1916" i="1"/>
  <c r="Q1916" i="1" s="1"/>
  <c r="AE1916" i="1"/>
  <c r="P1863" i="1"/>
  <c r="Q1863" i="1" s="1"/>
  <c r="AE1863" i="1"/>
  <c r="P1856" i="1"/>
  <c r="AE1856" i="1"/>
  <c r="P1876" i="1"/>
  <c r="AE1876" i="1"/>
  <c r="P1831" i="1"/>
  <c r="AE1831" i="1"/>
  <c r="P1715" i="1"/>
  <c r="AE1715" i="1"/>
  <c r="P1708" i="1"/>
  <c r="Q1708" i="1" s="1"/>
  <c r="AE1708" i="1"/>
  <c r="P1799" i="1"/>
  <c r="Q1799" i="1" s="1"/>
  <c r="AE1799" i="1"/>
  <c r="P1735" i="1"/>
  <c r="Q1735" i="1" s="1"/>
  <c r="AE1735" i="1"/>
  <c r="P1674" i="1"/>
  <c r="Q1674" i="1" s="1"/>
  <c r="AE1674" i="1"/>
  <c r="P1642" i="1"/>
  <c r="AE1642" i="1"/>
  <c r="P1626" i="1"/>
  <c r="Q1626" i="1" s="1"/>
  <c r="AE1626" i="1"/>
  <c r="P1836" i="1"/>
  <c r="Q1836" i="1" s="1"/>
  <c r="AE1836" i="1"/>
  <c r="P1671" i="1"/>
  <c r="Q1671" i="1" s="1"/>
  <c r="AE1671" i="1"/>
  <c r="P1707" i="1"/>
  <c r="Q1707" i="1" s="1"/>
  <c r="AE1707" i="1"/>
  <c r="P1745" i="1"/>
  <c r="Q1745" i="1" s="1"/>
  <c r="AE1745" i="1"/>
  <c r="P1571" i="1"/>
  <c r="Q1571" i="1" s="1"/>
  <c r="AE1571" i="1"/>
  <c r="P1800" i="1"/>
  <c r="Q1800" i="1" s="1"/>
  <c r="AE1800" i="1"/>
  <c r="P1576" i="1"/>
  <c r="AE1576" i="1"/>
  <c r="P1875" i="1"/>
  <c r="Q1875" i="1" s="1"/>
  <c r="AE1875" i="1"/>
  <c r="P1472" i="1"/>
  <c r="Q1472" i="1" s="1"/>
  <c r="AE1472" i="1"/>
  <c r="P1467" i="1"/>
  <c r="AE1467" i="1"/>
  <c r="P1453" i="1"/>
  <c r="Q1453" i="1" s="1"/>
  <c r="AE1453" i="1"/>
  <c r="P1109" i="1"/>
  <c r="AE1109" i="1"/>
  <c r="P1310" i="1"/>
  <c r="AE1310" i="1"/>
  <c r="P1237" i="1"/>
  <c r="Q1237" i="1" s="1"/>
  <c r="AE1237" i="1"/>
  <c r="P1985" i="1"/>
  <c r="Q1985" i="1" s="1"/>
  <c r="AE1985" i="1"/>
  <c r="P1977" i="1"/>
  <c r="Q1977" i="1" s="1"/>
  <c r="AE1977" i="1"/>
  <c r="P1962" i="1"/>
  <c r="Q1962" i="1" s="1"/>
  <c r="AE1962" i="1"/>
  <c r="P1942" i="1"/>
  <c r="Q1942" i="1" s="1"/>
  <c r="AE1942" i="1"/>
  <c r="P1913" i="1"/>
  <c r="Q1913" i="1" s="1"/>
  <c r="AE1913" i="1"/>
  <c r="P1989" i="1"/>
  <c r="Q1989" i="1" s="1"/>
  <c r="AE1989" i="1"/>
  <c r="P1959" i="1"/>
  <c r="Q1959" i="1" s="1"/>
  <c r="AE1959" i="1"/>
  <c r="P1938" i="1"/>
  <c r="Q1938" i="1" s="1"/>
  <c r="AE1938" i="1"/>
  <c r="P1909" i="1"/>
  <c r="Q1909" i="1" s="1"/>
  <c r="AE1909" i="1"/>
  <c r="P1879" i="1"/>
  <c r="Q1879" i="1" s="1"/>
  <c r="AE1879" i="1"/>
  <c r="P1872" i="1"/>
  <c r="Q1872" i="1" s="1"/>
  <c r="AE1872" i="1"/>
  <c r="P1899" i="1"/>
  <c r="Q1899" i="1" s="1"/>
  <c r="AE1899" i="1"/>
  <c r="P1892" i="1"/>
  <c r="AE1892" i="1"/>
  <c r="P1925" i="1"/>
  <c r="Q1925" i="1" s="1"/>
  <c r="AE1925" i="1"/>
  <c r="P1884" i="1"/>
  <c r="Q1884" i="1" s="1"/>
  <c r="AE1884" i="1"/>
  <c r="P1828" i="1"/>
  <c r="AE1828" i="1"/>
  <c r="P1820" i="1"/>
  <c r="Q1820" i="1" s="1"/>
  <c r="AE1820" i="1"/>
  <c r="P1812" i="1"/>
  <c r="AE1812" i="1"/>
  <c r="P1803" i="1"/>
  <c r="Q1803" i="1" s="1"/>
  <c r="AE1803" i="1"/>
  <c r="P1905" i="1"/>
  <c r="Q1905" i="1" s="1"/>
  <c r="AE1905" i="1"/>
  <c r="P1900" i="1"/>
  <c r="Q1900" i="1" s="1"/>
  <c r="AE1900" i="1"/>
  <c r="P1868" i="1"/>
  <c r="Q1868" i="1" s="1"/>
  <c r="AE1868" i="1"/>
  <c r="P1849" i="1"/>
  <c r="Q1849" i="1" s="1"/>
  <c r="AE1849" i="1"/>
  <c r="P1795" i="1"/>
  <c r="Q1795" i="1" s="1"/>
  <c r="AE1795" i="1"/>
  <c r="P1788" i="1"/>
  <c r="Q1788" i="1" s="1"/>
  <c r="AE1788" i="1"/>
  <c r="P1731" i="1"/>
  <c r="Q1731" i="1" s="1"/>
  <c r="AE1731" i="1"/>
  <c r="P1724" i="1"/>
  <c r="Q1724" i="1" s="1"/>
  <c r="AE1724" i="1"/>
  <c r="P1844" i="1"/>
  <c r="Q1844" i="1" s="1"/>
  <c r="AE1844" i="1"/>
  <c r="P1751" i="1"/>
  <c r="Q1751" i="1" s="1"/>
  <c r="AE1751" i="1"/>
  <c r="P1744" i="1"/>
  <c r="Q1744" i="1" s="1"/>
  <c r="AE1744" i="1"/>
  <c r="P1623" i="1"/>
  <c r="AE1623" i="1"/>
  <c r="P1739" i="1"/>
  <c r="Q1739" i="1" s="1"/>
  <c r="AE1739" i="1"/>
  <c r="P1743" i="1"/>
  <c r="Q1743" i="1" s="1"/>
  <c r="AE1743" i="1"/>
  <c r="P1696" i="1"/>
  <c r="Q1696" i="1" s="1"/>
  <c r="AE1696" i="1"/>
  <c r="P1693" i="1"/>
  <c r="Q1693" i="1" s="1"/>
  <c r="AE1693" i="1"/>
  <c r="P1682" i="1"/>
  <c r="AE1682" i="1"/>
  <c r="P1864" i="1"/>
  <c r="Q1864" i="1" s="1"/>
  <c r="AE1864" i="1"/>
  <c r="P1720" i="1"/>
  <c r="Q1720" i="1" s="1"/>
  <c r="AE1720" i="1"/>
  <c r="P1732" i="1"/>
  <c r="Q1732" i="1" s="1"/>
  <c r="AE1732" i="1"/>
  <c r="P1647" i="1"/>
  <c r="AE1647" i="1"/>
  <c r="P1615" i="1"/>
  <c r="Q1615" i="1" s="1"/>
  <c r="AE1615" i="1"/>
  <c r="P1587" i="1"/>
  <c r="AE1587" i="1"/>
  <c r="P1580" i="1"/>
  <c r="Q1580" i="1" s="1"/>
  <c r="AE1580" i="1"/>
  <c r="P1523" i="1"/>
  <c r="Q1523" i="1" s="1"/>
  <c r="AE1523" i="1"/>
  <c r="P1516" i="1"/>
  <c r="Q1516" i="1" s="1"/>
  <c r="AE1516" i="1"/>
  <c r="P1727" i="1"/>
  <c r="Q1727" i="1" s="1"/>
  <c r="AE1727" i="1"/>
  <c r="P1685" i="1"/>
  <c r="Q1685" i="1" s="1"/>
  <c r="AE1685" i="1"/>
  <c r="P1543" i="1"/>
  <c r="Q1543" i="1" s="1"/>
  <c r="AE1543" i="1"/>
  <c r="P1496" i="1"/>
  <c r="Q1496" i="1" s="1"/>
  <c r="AE1496" i="1"/>
  <c r="P1487" i="1"/>
  <c r="Q1487" i="1" s="1"/>
  <c r="AE1487" i="1"/>
  <c r="P1588" i="1"/>
  <c r="Q1588" i="1" s="1"/>
  <c r="AE1588" i="1"/>
  <c r="P1528" i="1"/>
  <c r="Q1528" i="1" s="1"/>
  <c r="AE1528" i="1"/>
  <c r="P1622" i="1"/>
  <c r="Q1622" i="1" s="1"/>
  <c r="AE1622" i="1"/>
  <c r="P1612" i="1"/>
  <c r="Q1612" i="1" s="1"/>
  <c r="AE1612" i="1"/>
  <c r="P1584" i="1"/>
  <c r="AE1584" i="1"/>
  <c r="P1568" i="1"/>
  <c r="Q1568" i="1" s="1"/>
  <c r="AE1568" i="1"/>
  <c r="P1552" i="1"/>
  <c r="Q1552" i="1" s="1"/>
  <c r="AE1552" i="1"/>
  <c r="P1536" i="1"/>
  <c r="AE1536" i="1"/>
  <c r="P1520" i="1"/>
  <c r="AE1520" i="1"/>
  <c r="P1475" i="1"/>
  <c r="Q1475" i="1" s="1"/>
  <c r="AE1475" i="1"/>
  <c r="P1468" i="1"/>
  <c r="AE1468" i="1"/>
  <c r="P1443" i="1"/>
  <c r="Q1443" i="1" s="1"/>
  <c r="AE1443" i="1"/>
  <c r="P1436" i="1"/>
  <c r="Q1436" i="1" s="1"/>
  <c r="AE1436" i="1"/>
  <c r="P1525" i="1"/>
  <c r="Q1525" i="1" s="1"/>
  <c r="AE1525" i="1"/>
  <c r="P1460" i="1"/>
  <c r="Q1460" i="1" s="1"/>
  <c r="AE1460" i="1"/>
  <c r="P1444" i="1"/>
  <c r="Q1444" i="1" s="1"/>
  <c r="AE1444" i="1"/>
  <c r="P1428" i="1"/>
  <c r="AE1428" i="1"/>
  <c r="P1412" i="1"/>
  <c r="Q1412" i="1" s="1"/>
  <c r="AE1412" i="1"/>
  <c r="P1396" i="1"/>
  <c r="AE1396" i="1"/>
  <c r="P1781" i="1"/>
  <c r="Q1781" i="1" s="1"/>
  <c r="AE1781" i="1"/>
  <c r="P1573" i="1"/>
  <c r="AE1573" i="1"/>
  <c r="P1551" i="1"/>
  <c r="Q1551" i="1" s="1"/>
  <c r="AE1551" i="1"/>
  <c r="P1476" i="1"/>
  <c r="Q1476" i="1" s="1"/>
  <c r="AE1476" i="1"/>
  <c r="P1447" i="1"/>
  <c r="Q1447" i="1" s="1"/>
  <c r="AE1447" i="1"/>
  <c r="P1644" i="1"/>
  <c r="Q1644" i="1" s="1"/>
  <c r="AE1644" i="1"/>
  <c r="P1349" i="1"/>
  <c r="AE1349" i="1"/>
  <c r="P1635" i="1"/>
  <c r="Q1635" i="1" s="1"/>
  <c r="AE1635" i="1"/>
  <c r="P1360" i="1"/>
  <c r="Q1360" i="1" s="1"/>
  <c r="AE1360" i="1"/>
  <c r="P1356" i="1"/>
  <c r="AE1356" i="1"/>
  <c r="P1505" i="1"/>
  <c r="Q1505" i="1" s="1"/>
  <c r="AE1505" i="1"/>
  <c r="P1294" i="1"/>
  <c r="AE1294" i="1"/>
  <c r="P1285" i="1"/>
  <c r="Q1285" i="1" s="1"/>
  <c r="AE1285" i="1"/>
  <c r="P1230" i="1"/>
  <c r="Q1230" i="1" s="1"/>
  <c r="AE1230" i="1"/>
  <c r="P1221" i="1"/>
  <c r="Q1221" i="1" s="1"/>
  <c r="AE1221" i="1"/>
  <c r="P1174" i="1"/>
  <c r="Q1174" i="1" s="1"/>
  <c r="AE1174" i="1"/>
  <c r="P1166" i="1"/>
  <c r="Q1166" i="1" s="1"/>
  <c r="AE1166" i="1"/>
  <c r="P1158" i="1"/>
  <c r="AE1158" i="1"/>
  <c r="P1098" i="1"/>
  <c r="AE1098" i="1"/>
  <c r="P1089" i="1"/>
  <c r="Q1089" i="1" s="1"/>
  <c r="AE1089" i="1"/>
  <c r="P1456" i="1"/>
  <c r="Q1456" i="1" s="1"/>
  <c r="AE1456" i="1"/>
  <c r="P1437" i="1"/>
  <c r="AE1437" i="1"/>
  <c r="P1289" i="1"/>
  <c r="Q1289" i="1" s="1"/>
  <c r="AE1289" i="1"/>
  <c r="P1282" i="1"/>
  <c r="Q1282" i="1" s="1"/>
  <c r="AE1282" i="1"/>
  <c r="P1225" i="1"/>
  <c r="Q1225" i="1" s="1"/>
  <c r="AE1225" i="1"/>
  <c r="P1218" i="1"/>
  <c r="Q1218" i="1" s="1"/>
  <c r="AE1218" i="1"/>
  <c r="P1193" i="1"/>
  <c r="Q1193" i="1" s="1"/>
  <c r="AE1193" i="1"/>
  <c r="P1186" i="1"/>
  <c r="Q1186" i="1" s="1"/>
  <c r="AE1186" i="1"/>
  <c r="P1125" i="1"/>
  <c r="Q1125" i="1" s="1"/>
  <c r="AE1125" i="1"/>
  <c r="P1102" i="1"/>
  <c r="AE1102" i="1"/>
  <c r="P1309" i="1"/>
  <c r="Q1309" i="1" s="1"/>
  <c r="AE1309" i="1"/>
  <c r="P1258" i="1"/>
  <c r="Q1258" i="1" s="1"/>
  <c r="AE1258" i="1"/>
  <c r="P1254" i="1"/>
  <c r="Q1254" i="1" s="1"/>
  <c r="AE1254" i="1"/>
  <c r="P1249" i="1"/>
  <c r="AE1249" i="1"/>
  <c r="P1209" i="1"/>
  <c r="AE1209" i="1"/>
  <c r="P1130" i="1"/>
  <c r="Q1130" i="1" s="1"/>
  <c r="AE1130" i="1"/>
  <c r="P1126" i="1"/>
  <c r="Q1126" i="1" s="1"/>
  <c r="AE1126" i="1"/>
  <c r="P1122" i="1"/>
  <c r="Q1122" i="1" s="1"/>
  <c r="AE1122" i="1"/>
  <c r="P1097" i="1"/>
  <c r="AE1097" i="1"/>
  <c r="P1035" i="1"/>
  <c r="Q1035" i="1" s="1"/>
  <c r="AE1035" i="1"/>
  <c r="P1026" i="1"/>
  <c r="Q1026" i="1" s="1"/>
  <c r="AE1026" i="1"/>
  <c r="P1302" i="1"/>
  <c r="Q1302" i="1" s="1"/>
  <c r="AE1302" i="1"/>
  <c r="P1297" i="1"/>
  <c r="Q1297" i="1" s="1"/>
  <c r="AE1297" i="1"/>
  <c r="P1255" i="1"/>
  <c r="Q1255" i="1" s="1"/>
  <c r="AE1255" i="1"/>
  <c r="P1194" i="1"/>
  <c r="Q1194" i="1" s="1"/>
  <c r="AE1194" i="1"/>
  <c r="P1118" i="1"/>
  <c r="Q1118" i="1" s="1"/>
  <c r="AE1118" i="1"/>
  <c r="P1094" i="1"/>
  <c r="Q1094" i="1" s="1"/>
  <c r="AE1094" i="1"/>
  <c r="P1030" i="1"/>
  <c r="Q1030" i="1" s="1"/>
  <c r="AE1030" i="1"/>
  <c r="P1023" i="1"/>
  <c r="AE1023" i="1"/>
  <c r="P1338" i="1"/>
  <c r="Q1338" i="1" s="1"/>
  <c r="AE1338" i="1"/>
  <c r="P1213" i="1"/>
  <c r="Q1213" i="1" s="1"/>
  <c r="AE1213" i="1"/>
  <c r="P1114" i="1"/>
  <c r="Q1114" i="1" s="1"/>
  <c r="AE1114" i="1"/>
  <c r="P1078" i="1"/>
  <c r="Q1078" i="1" s="1"/>
  <c r="AE1078" i="1"/>
  <c r="P1018" i="1"/>
  <c r="Q1018" i="1" s="1"/>
  <c r="AE1018" i="1"/>
  <c r="P1146" i="1"/>
  <c r="AE1146" i="1"/>
  <c r="P1047" i="1"/>
  <c r="Q1047" i="1" s="1"/>
  <c r="AE1047" i="1"/>
  <c r="P1286" i="1"/>
  <c r="Q1286" i="1" s="1"/>
  <c r="AE1286" i="1"/>
  <c r="P1274" i="1"/>
  <c r="Q1274" i="1" s="1"/>
  <c r="AE1274" i="1"/>
  <c r="P1137" i="1"/>
  <c r="Q1137" i="1" s="1"/>
  <c r="AE1137" i="1"/>
  <c r="P1091" i="1"/>
  <c r="Q1091" i="1" s="1"/>
  <c r="AE1091" i="1"/>
  <c r="P1059" i="1"/>
  <c r="Q1059" i="1" s="1"/>
  <c r="AE1059" i="1"/>
  <c r="P1054" i="1"/>
  <c r="Q1054" i="1" s="1"/>
  <c r="AE1054" i="1"/>
  <c r="P1012" i="1"/>
  <c r="AE1012" i="1"/>
  <c r="P1473" i="1"/>
  <c r="Q1473" i="1" s="1"/>
  <c r="AE1473" i="1"/>
  <c r="P1382" i="1"/>
  <c r="Q1382" i="1" s="1"/>
  <c r="AE1382" i="1"/>
  <c r="P1161" i="1"/>
  <c r="AE1161" i="1"/>
  <c r="P1119" i="1"/>
  <c r="Q1119" i="1" s="1"/>
  <c r="AE1119" i="1"/>
  <c r="P1015" i="1"/>
  <c r="Q1015" i="1" s="1"/>
  <c r="AE1015" i="1"/>
  <c r="P1150" i="1"/>
  <c r="Q1150" i="1" s="1"/>
  <c r="AE1150" i="1"/>
  <c r="P1038" i="1"/>
  <c r="Q1038" i="1" s="1"/>
  <c r="AE1038" i="1"/>
  <c r="X1938" i="1"/>
  <c r="Y1938" i="1" s="1"/>
  <c r="K1938" i="1"/>
  <c r="X1849" i="1"/>
  <c r="Y1849" i="1" s="1"/>
  <c r="K1849" i="1"/>
  <c r="S1821" i="1"/>
  <c r="AE1821" i="1"/>
  <c r="J1747" i="1"/>
  <c r="K1747" i="1"/>
  <c r="J1984" i="1"/>
  <c r="K1984" i="1"/>
  <c r="J1767" i="1"/>
  <c r="K1767" i="1"/>
  <c r="J1503" i="1"/>
  <c r="K1503" i="1"/>
  <c r="J1539" i="1"/>
  <c r="K1539" i="1"/>
  <c r="P1565" i="1"/>
  <c r="Q1565" i="1" s="1"/>
  <c r="AE1565" i="1"/>
  <c r="J1249" i="1"/>
  <c r="K1249" i="1"/>
  <c r="X1146" i="1"/>
  <c r="Y1146" i="1" s="1"/>
  <c r="K1146" i="1"/>
  <c r="J1137" i="1"/>
  <c r="K1137" i="1"/>
  <c r="P1099" i="1"/>
  <c r="AE1099" i="1"/>
  <c r="J1022" i="1"/>
  <c r="K1022" i="1"/>
  <c r="J990" i="1"/>
  <c r="K990" i="1"/>
  <c r="J978" i="1"/>
  <c r="K978" i="1"/>
  <c r="J1058" i="1"/>
  <c r="K1058" i="1"/>
  <c r="J962" i="1"/>
  <c r="K962" i="1"/>
  <c r="J882" i="1"/>
  <c r="K882" i="1"/>
  <c r="J862" i="1"/>
  <c r="K862" i="1"/>
  <c r="J818" i="1"/>
  <c r="K818" i="1"/>
  <c r="X787" i="1"/>
  <c r="Y787" i="1" s="1"/>
  <c r="K787" i="1"/>
  <c r="J766" i="1"/>
  <c r="K766" i="1"/>
  <c r="AH1067" i="1"/>
  <c r="AE1067" i="1"/>
  <c r="AJ648" i="1"/>
  <c r="K648" i="1"/>
  <c r="J1073" i="1"/>
  <c r="K1073" i="1"/>
  <c r="AJ584" i="1"/>
  <c r="K584" i="1"/>
  <c r="J702" i="1"/>
  <c r="K702" i="1"/>
  <c r="AJ595" i="1"/>
  <c r="K595" i="1"/>
  <c r="J360" i="1"/>
  <c r="K360" i="1"/>
  <c r="J292" i="1"/>
  <c r="K292" i="1"/>
  <c r="L292" i="1" s="1"/>
  <c r="M292" i="1" s="1"/>
  <c r="J552" i="1"/>
  <c r="K552" i="1"/>
  <c r="AJ573" i="1"/>
  <c r="K573" i="1"/>
  <c r="J532" i="1"/>
  <c r="K532" i="1"/>
  <c r="AJ461" i="1"/>
  <c r="K461" i="1"/>
  <c r="J440" i="1"/>
  <c r="K440" i="1"/>
  <c r="X345" i="1"/>
  <c r="Y345" i="1" s="1"/>
  <c r="K345" i="1"/>
  <c r="J312" i="1"/>
  <c r="S312" i="1" s="1"/>
  <c r="K312" i="1"/>
  <c r="L312" i="1" s="1"/>
  <c r="M312" i="1" s="1"/>
  <c r="K1958" i="1"/>
  <c r="J1958" i="1"/>
  <c r="I1918" i="1"/>
  <c r="K1918" i="1"/>
  <c r="K1879" i="1"/>
  <c r="J1879" i="1"/>
  <c r="K1745" i="1"/>
  <c r="X1745" i="1"/>
  <c r="Y1745" i="1" s="1"/>
  <c r="K1719" i="1"/>
  <c r="J1719" i="1"/>
  <c r="AJ1654" i="1"/>
  <c r="K1654" i="1"/>
  <c r="K1533" i="1"/>
  <c r="I1533" i="1"/>
  <c r="P1187" i="1"/>
  <c r="Q1187" i="1" s="1"/>
  <c r="AE1187" i="1"/>
  <c r="L1167" i="1"/>
  <c r="M1167" i="1" s="1"/>
  <c r="K1167" i="1"/>
  <c r="AJ1167" i="1"/>
  <c r="I1167" i="1"/>
  <c r="K1141" i="1"/>
  <c r="J1141" i="1"/>
  <c r="P1107" i="1"/>
  <c r="Q1107" i="1" s="1"/>
  <c r="AE1107" i="1"/>
  <c r="X976" i="1"/>
  <c r="Y976" i="1" s="1"/>
  <c r="K976" i="1"/>
  <c r="X855" i="1"/>
  <c r="Y855" i="1" s="1"/>
  <c r="K855" i="1"/>
  <c r="K832" i="1"/>
  <c r="I832" i="1"/>
  <c r="L795" i="1"/>
  <c r="M795" i="1" s="1"/>
  <c r="K795" i="1"/>
  <c r="AJ795" i="1"/>
  <c r="AK756" i="1"/>
  <c r="K756" i="1"/>
  <c r="AJ497" i="1"/>
  <c r="K497" i="1"/>
  <c r="J352" i="1"/>
  <c r="K352" i="1"/>
  <c r="K1951" i="1"/>
  <c r="AJ1951" i="1"/>
  <c r="K1829" i="1"/>
  <c r="I1829" i="1"/>
  <c r="K1580" i="1"/>
  <c r="AJ1580" i="1"/>
  <c r="J1571" i="1"/>
  <c r="K1571" i="1"/>
  <c r="K1549" i="1"/>
  <c r="L1549" i="1"/>
  <c r="M1549" i="1" s="1"/>
  <c r="K1536" i="1"/>
  <c r="L1536" i="1"/>
  <c r="M1536" i="1" s="1"/>
  <c r="X1536" i="1"/>
  <c r="Y1536" i="1" s="1"/>
  <c r="K1487" i="1"/>
  <c r="J1487" i="1"/>
  <c r="K1310" i="1"/>
  <c r="L1310" i="1"/>
  <c r="M1310" i="1" s="1"/>
  <c r="X1226" i="1"/>
  <c r="Y1226" i="1" s="1"/>
  <c r="K1226" i="1"/>
  <c r="K946" i="1"/>
  <c r="J946" i="1"/>
  <c r="AK884" i="1"/>
  <c r="K884" i="1"/>
  <c r="K650" i="1"/>
  <c r="I650" i="1"/>
  <c r="K548" i="1"/>
  <c r="J548" i="1"/>
  <c r="I1825" i="1"/>
  <c r="K1825" i="1"/>
  <c r="L1825" i="1"/>
  <c r="M1825" i="1" s="1"/>
  <c r="K1773" i="1"/>
  <c r="AJ1773" i="1"/>
  <c r="AK1733" i="1"/>
  <c r="K1733" i="1"/>
  <c r="AJ1642" i="1"/>
  <c r="K1642" i="1"/>
  <c r="AJ1620" i="1"/>
  <c r="K1620" i="1"/>
  <c r="L1620" i="1"/>
  <c r="M1620" i="1" s="1"/>
  <c r="I1620" i="1"/>
  <c r="K1370" i="1"/>
  <c r="X1370" i="1"/>
  <c r="Y1370" i="1" s="1"/>
  <c r="J1370" i="1"/>
  <c r="K1209" i="1"/>
  <c r="J1209" i="1"/>
  <c r="I960" i="1"/>
  <c r="K960" i="1"/>
  <c r="L879" i="1"/>
  <c r="M879" i="1" s="1"/>
  <c r="K879" i="1"/>
  <c r="AJ879" i="1"/>
  <c r="I864" i="1"/>
  <c r="K864" i="1"/>
  <c r="K754" i="1"/>
  <c r="J754" i="1"/>
  <c r="K718" i="1"/>
  <c r="J718" i="1"/>
  <c r="L663" i="1"/>
  <c r="M663" i="1" s="1"/>
  <c r="K663" i="1"/>
  <c r="K594" i="1"/>
  <c r="I594" i="1"/>
  <c r="K472" i="1"/>
  <c r="J472" i="1"/>
  <c r="J416" i="1"/>
  <c r="K416" i="1"/>
  <c r="AK390" i="1"/>
  <c r="K390" i="1"/>
  <c r="X313" i="1"/>
  <c r="Y313" i="1" s="1"/>
  <c r="K313" i="1"/>
  <c r="L313" i="1" s="1"/>
  <c r="M313" i="1" s="1"/>
  <c r="X278" i="1"/>
  <c r="Y278" i="1" s="1"/>
  <c r="K278" i="1"/>
  <c r="L278" i="1" s="1"/>
  <c r="M278" i="1" s="1"/>
  <c r="K289" i="1"/>
  <c r="L289" i="1" s="1"/>
  <c r="M289" i="1" s="1"/>
  <c r="AJ289" i="1"/>
  <c r="AK438" i="1"/>
  <c r="K438" i="1"/>
  <c r="I1943" i="1"/>
  <c r="K1943" i="1"/>
  <c r="L1943" i="1"/>
  <c r="M1943" i="1" s="1"/>
  <c r="K1823" i="1"/>
  <c r="J1823" i="1"/>
  <c r="L1311" i="1"/>
  <c r="M1311" i="1" s="1"/>
  <c r="K1311" i="1"/>
  <c r="AJ1311" i="1"/>
  <c r="I1311" i="1"/>
  <c r="K1285" i="1"/>
  <c r="J1285" i="1"/>
  <c r="K1269" i="1"/>
  <c r="J1269" i="1"/>
  <c r="K1230" i="1"/>
  <c r="AJ1230" i="1"/>
  <c r="K1087" i="1"/>
  <c r="I1087" i="1"/>
  <c r="L1036" i="1"/>
  <c r="M1036" i="1" s="1"/>
  <c r="K1036" i="1"/>
  <c r="AJ1036" i="1"/>
  <c r="I1036" i="1"/>
  <c r="K655" i="1"/>
  <c r="L655" i="1"/>
  <c r="M655" i="1" s="1"/>
  <c r="I322" i="1"/>
  <c r="K322" i="1"/>
  <c r="L322" i="1" s="1"/>
  <c r="M322" i="1" s="1"/>
  <c r="AJ322" i="1"/>
  <c r="P1976" i="1"/>
  <c r="Q1976" i="1" s="1"/>
  <c r="AE1976" i="1"/>
  <c r="P1946" i="1"/>
  <c r="Q1946" i="1" s="1"/>
  <c r="AE1946" i="1"/>
  <c r="P1930" i="1"/>
  <c r="AE1930" i="1"/>
  <c r="P1717" i="1"/>
  <c r="Q1717" i="1" s="1"/>
  <c r="AE1717" i="1"/>
  <c r="P1960" i="1"/>
  <c r="Q1960" i="1" s="1"/>
  <c r="AE1960" i="1"/>
  <c r="P1880" i="1"/>
  <c r="Q1880" i="1" s="1"/>
  <c r="AE1880" i="1"/>
  <c r="P1564" i="1"/>
  <c r="Q1564" i="1" s="1"/>
  <c r="AE1564" i="1"/>
  <c r="P1503" i="1"/>
  <c r="Q1503" i="1" s="1"/>
  <c r="AE1503" i="1"/>
  <c r="P1857" i="1"/>
  <c r="Q1857" i="1" s="1"/>
  <c r="AE1857" i="1"/>
  <c r="P1560" i="1"/>
  <c r="Q1560" i="1" s="1"/>
  <c r="AE1560" i="1"/>
  <c r="P1491" i="1"/>
  <c r="Q1491" i="1" s="1"/>
  <c r="AE1491" i="1"/>
  <c r="P1986" i="1"/>
  <c r="Q1986" i="1" s="1"/>
  <c r="AE1986" i="1"/>
  <c r="P1969" i="1"/>
  <c r="Q1969" i="1" s="1"/>
  <c r="AE1969" i="1"/>
  <c r="P1998" i="1"/>
  <c r="Q1998" i="1" s="1"/>
  <c r="AE1998" i="1"/>
  <c r="P1991" i="1"/>
  <c r="AE1991" i="1"/>
  <c r="P1975" i="1"/>
  <c r="Q1975" i="1" s="1"/>
  <c r="AE1975" i="1"/>
  <c r="P1972" i="1"/>
  <c r="AE1972" i="1"/>
  <c r="P1968" i="1"/>
  <c r="Q1968" i="1" s="1"/>
  <c r="AE1968" i="1"/>
  <c r="P1987" i="1"/>
  <c r="AE1987" i="1"/>
  <c r="P1917" i="1"/>
  <c r="Q1917" i="1" s="1"/>
  <c r="AE1917" i="1"/>
  <c r="P1895" i="1"/>
  <c r="Q1895" i="1" s="1"/>
  <c r="AE1895" i="1"/>
  <c r="P1888" i="1"/>
  <c r="Q1888" i="1" s="1"/>
  <c r="AE1888" i="1"/>
  <c r="P1835" i="1"/>
  <c r="Q1835" i="1" s="1"/>
  <c r="AE1835" i="1"/>
  <c r="P1931" i="1"/>
  <c r="Q1931" i="1" s="1"/>
  <c r="AE1931" i="1"/>
  <c r="P1852" i="1"/>
  <c r="Q1852" i="1" s="1"/>
  <c r="AE1852" i="1"/>
  <c r="P1846" i="1"/>
  <c r="AE1846" i="1"/>
  <c r="P1827" i="1"/>
  <c r="Q1827" i="1" s="1"/>
  <c r="AE1827" i="1"/>
  <c r="P1804" i="1"/>
  <c r="AE1804" i="1"/>
  <c r="P1747" i="1"/>
  <c r="Q1747" i="1" s="1"/>
  <c r="AE1747" i="1"/>
  <c r="P1740" i="1"/>
  <c r="AE1740" i="1"/>
  <c r="P1903" i="1"/>
  <c r="Q1903" i="1" s="1"/>
  <c r="AE1903" i="1"/>
  <c r="P1678" i="1"/>
  <c r="Q1678" i="1" s="1"/>
  <c r="AE1678" i="1"/>
  <c r="P1670" i="1"/>
  <c r="Q1670" i="1" s="1"/>
  <c r="AE1670" i="1"/>
  <c r="P1662" i="1"/>
  <c r="Q1662" i="1" s="1"/>
  <c r="AE1662" i="1"/>
  <c r="P1654" i="1"/>
  <c r="Q1654" i="1" s="1"/>
  <c r="AE1654" i="1"/>
  <c r="P1646" i="1"/>
  <c r="Q1646" i="1" s="1"/>
  <c r="AE1646" i="1"/>
  <c r="P1630" i="1"/>
  <c r="Q1630" i="1" s="1"/>
  <c r="AE1630" i="1"/>
  <c r="P1639" i="1"/>
  <c r="Q1639" i="1" s="1"/>
  <c r="AE1639" i="1"/>
  <c r="P1819" i="1"/>
  <c r="Q1819" i="1" s="1"/>
  <c r="AE1819" i="1"/>
  <c r="P1765" i="1"/>
  <c r="Q1765" i="1" s="1"/>
  <c r="AE1765" i="1"/>
  <c r="P1704" i="1"/>
  <c r="AE1704" i="1"/>
  <c r="P1698" i="1"/>
  <c r="AE1698" i="1"/>
  <c r="P1811" i="1"/>
  <c r="Q1811" i="1" s="1"/>
  <c r="AE1811" i="1"/>
  <c r="P1725" i="1"/>
  <c r="AE1725" i="1"/>
  <c r="P1736" i="1"/>
  <c r="Q1736" i="1" s="1"/>
  <c r="AE1736" i="1"/>
  <c r="P1840" i="1"/>
  <c r="Q1840" i="1" s="1"/>
  <c r="AE1840" i="1"/>
  <c r="P1755" i="1"/>
  <c r="Q1755" i="1" s="1"/>
  <c r="AE1755" i="1"/>
  <c r="P1602" i="1"/>
  <c r="Q1602" i="1" s="1"/>
  <c r="AE1602" i="1"/>
  <c r="P1596" i="1"/>
  <c r="AE1596" i="1"/>
  <c r="P1539" i="1"/>
  <c r="Q1539" i="1" s="1"/>
  <c r="AE1539" i="1"/>
  <c r="P1532" i="1"/>
  <c r="AE1532" i="1"/>
  <c r="P1618" i="1"/>
  <c r="Q1618" i="1" s="1"/>
  <c r="AE1618" i="1"/>
  <c r="P1591" i="1"/>
  <c r="Q1591" i="1" s="1"/>
  <c r="AE1591" i="1"/>
  <c r="P1511" i="1"/>
  <c r="Q1511" i="1" s="1"/>
  <c r="AE1511" i="1"/>
  <c r="P1480" i="1"/>
  <c r="Q1480" i="1" s="1"/>
  <c r="AE1480" i="1"/>
  <c r="P1471" i="1"/>
  <c r="Q1471" i="1" s="1"/>
  <c r="AE1471" i="1"/>
  <c r="P1784" i="1"/>
  <c r="Q1784" i="1" s="1"/>
  <c r="AE1784" i="1"/>
  <c r="P1632" i="1"/>
  <c r="Q1632" i="1" s="1"/>
  <c r="AE1632" i="1"/>
  <c r="P1572" i="1"/>
  <c r="Q1572" i="1" s="1"/>
  <c r="AE1572" i="1"/>
  <c r="P1556" i="1"/>
  <c r="Q1556" i="1" s="1"/>
  <c r="AE1556" i="1"/>
  <c r="P1540" i="1"/>
  <c r="Q1540" i="1" s="1"/>
  <c r="AE1540" i="1"/>
  <c r="P1595" i="1"/>
  <c r="Q1595" i="1" s="1"/>
  <c r="AE1595" i="1"/>
  <c r="P1579" i="1"/>
  <c r="Q1579" i="1" s="1"/>
  <c r="AE1579" i="1"/>
  <c r="P1563" i="1"/>
  <c r="Q1563" i="1" s="1"/>
  <c r="AE1563" i="1"/>
  <c r="P1547" i="1"/>
  <c r="AE1547" i="1"/>
  <c r="P1531" i="1"/>
  <c r="Q1531" i="1" s="1"/>
  <c r="AE1531" i="1"/>
  <c r="P1515" i="1"/>
  <c r="Q1515" i="1" s="1"/>
  <c r="AE1515" i="1"/>
  <c r="P1459" i="1"/>
  <c r="Q1459" i="1" s="1"/>
  <c r="AE1459" i="1"/>
  <c r="P1452" i="1"/>
  <c r="AE1452" i="1"/>
  <c r="P1599" i="1"/>
  <c r="AE1599" i="1"/>
  <c r="P1567" i="1"/>
  <c r="Q1567" i="1" s="1"/>
  <c r="AE1567" i="1"/>
  <c r="P1504" i="1"/>
  <c r="AE1504" i="1"/>
  <c r="P1499" i="1"/>
  <c r="Q1499" i="1" s="1"/>
  <c r="AE1499" i="1"/>
  <c r="P1404" i="1"/>
  <c r="AE1404" i="1"/>
  <c r="P1541" i="1"/>
  <c r="Q1541" i="1" s="1"/>
  <c r="AE1541" i="1"/>
  <c r="P1519" i="1"/>
  <c r="Q1519" i="1" s="1"/>
  <c r="AE1519" i="1"/>
  <c r="P1463" i="1"/>
  <c r="AE1463" i="1"/>
  <c r="P1664" i="1"/>
  <c r="Q1664" i="1" s="1"/>
  <c r="AE1664" i="1"/>
  <c r="P1488" i="1"/>
  <c r="Q1488" i="1" s="1"/>
  <c r="AE1488" i="1"/>
  <c r="P1485" i="1"/>
  <c r="Q1485" i="1" s="1"/>
  <c r="AE1485" i="1"/>
  <c r="P1445" i="1"/>
  <c r="Q1445" i="1" s="1"/>
  <c r="AE1445" i="1"/>
  <c r="P1423" i="1"/>
  <c r="Q1423" i="1" s="1"/>
  <c r="AE1423" i="1"/>
  <c r="P1479" i="1"/>
  <c r="Q1479" i="1" s="1"/>
  <c r="AE1479" i="1"/>
  <c r="P1407" i="1"/>
  <c r="Q1407" i="1" s="1"/>
  <c r="AE1407" i="1"/>
  <c r="P1388" i="1"/>
  <c r="AE1388" i="1"/>
  <c r="P1189" i="1"/>
  <c r="Q1189" i="1" s="1"/>
  <c r="AE1189" i="1"/>
  <c r="P1771" i="1"/>
  <c r="Q1771" i="1" s="1"/>
  <c r="AE1771" i="1"/>
  <c r="P1455" i="1"/>
  <c r="Q1455" i="1" s="1"/>
  <c r="AE1455" i="1"/>
  <c r="P1342" i="1"/>
  <c r="Q1342" i="1" s="1"/>
  <c r="AE1342" i="1"/>
  <c r="P1333" i="1"/>
  <c r="Q1333" i="1" s="1"/>
  <c r="AE1333" i="1"/>
  <c r="P1278" i="1"/>
  <c r="Q1278" i="1" s="1"/>
  <c r="AE1278" i="1"/>
  <c r="P1269" i="1"/>
  <c r="Q1269" i="1" s="1"/>
  <c r="AE1269" i="1"/>
  <c r="P1214" i="1"/>
  <c r="Q1214" i="1" s="1"/>
  <c r="AE1214" i="1"/>
  <c r="P1206" i="1"/>
  <c r="AE1206" i="1"/>
  <c r="P1082" i="1"/>
  <c r="Q1082" i="1" s="1"/>
  <c r="AE1082" i="1"/>
  <c r="P1073" i="1"/>
  <c r="Q1073" i="1" s="1"/>
  <c r="AE1073" i="1"/>
  <c r="P1439" i="1"/>
  <c r="Q1439" i="1" s="1"/>
  <c r="AE1439" i="1"/>
  <c r="P1364" i="1"/>
  <c r="Q1364" i="1" s="1"/>
  <c r="AE1364" i="1"/>
  <c r="P1337" i="1"/>
  <c r="Q1337" i="1" s="1"/>
  <c r="AE1337" i="1"/>
  <c r="P1330" i="1"/>
  <c r="AE1330" i="1"/>
  <c r="P1273" i="1"/>
  <c r="Q1273" i="1" s="1"/>
  <c r="AE1273" i="1"/>
  <c r="P1266" i="1"/>
  <c r="Q1266" i="1" s="1"/>
  <c r="AE1266" i="1"/>
  <c r="P1182" i="1"/>
  <c r="AE1182" i="1"/>
  <c r="P1121" i="1"/>
  <c r="Q1121" i="1" s="1"/>
  <c r="AE1121" i="1"/>
  <c r="P1093" i="1"/>
  <c r="Q1093" i="1" s="1"/>
  <c r="AE1093" i="1"/>
  <c r="P1086" i="1"/>
  <c r="Q1086" i="1" s="1"/>
  <c r="AE1086" i="1"/>
  <c r="P1372" i="1"/>
  <c r="Q1372" i="1" s="1"/>
  <c r="AE1372" i="1"/>
  <c r="P1198" i="1"/>
  <c r="Q1198" i="1" s="1"/>
  <c r="AE1198" i="1"/>
  <c r="P1019" i="1"/>
  <c r="AE1019" i="1"/>
  <c r="P1010" i="1"/>
  <c r="Q1010" i="1" s="1"/>
  <c r="AE1010" i="1"/>
  <c r="P1512" i="1"/>
  <c r="Q1512" i="1" s="1"/>
  <c r="AE1512" i="1"/>
  <c r="P1413" i="1"/>
  <c r="Q1413" i="1" s="1"/>
  <c r="AE1413" i="1"/>
  <c r="P1306" i="1"/>
  <c r="Q1306" i="1" s="1"/>
  <c r="AE1306" i="1"/>
  <c r="P1238" i="1"/>
  <c r="Q1238" i="1" s="1"/>
  <c r="AE1238" i="1"/>
  <c r="P1233" i="1"/>
  <c r="Q1233" i="1" s="1"/>
  <c r="AE1233" i="1"/>
  <c r="P1199" i="1"/>
  <c r="Q1199" i="1" s="1"/>
  <c r="AE1199" i="1"/>
  <c r="P1165" i="1"/>
  <c r="Q1165" i="1" s="1"/>
  <c r="AE1165" i="1"/>
  <c r="P1123" i="1"/>
  <c r="Q1123" i="1" s="1"/>
  <c r="AE1123" i="1"/>
  <c r="P1081" i="1"/>
  <c r="Q1081" i="1" s="1"/>
  <c r="AE1081" i="1"/>
  <c r="P1014" i="1"/>
  <c r="Q1014" i="1" s="1"/>
  <c r="AE1014" i="1"/>
  <c r="P1007" i="1"/>
  <c r="Q1007" i="1" s="1"/>
  <c r="AE1007" i="1"/>
  <c r="P1325" i="1"/>
  <c r="Q1325" i="1" s="1"/>
  <c r="AE1325" i="1"/>
  <c r="P1222" i="1"/>
  <c r="Q1222" i="1" s="1"/>
  <c r="AE1222" i="1"/>
  <c r="P1341" i="1"/>
  <c r="Q1341" i="1" s="1"/>
  <c r="AE1341" i="1"/>
  <c r="P1142" i="1"/>
  <c r="Q1142" i="1" s="1"/>
  <c r="AE1142" i="1"/>
  <c r="P1133" i="1"/>
  <c r="Q1133" i="1" s="1"/>
  <c r="AE1133" i="1"/>
  <c r="P1483" i="1"/>
  <c r="Q1483" i="1" s="1"/>
  <c r="AE1483" i="1"/>
  <c r="P1345" i="1"/>
  <c r="Q1345" i="1" s="1"/>
  <c r="AE1345" i="1"/>
  <c r="P1261" i="1"/>
  <c r="Q1261" i="1" s="1"/>
  <c r="AE1261" i="1"/>
  <c r="P1195" i="1"/>
  <c r="Q1195" i="1" s="1"/>
  <c r="AE1195" i="1"/>
  <c r="P1153" i="1"/>
  <c r="Q1153" i="1" s="1"/>
  <c r="AE1153" i="1"/>
  <c r="P1277" i="1"/>
  <c r="Q1277" i="1" s="1"/>
  <c r="AE1277" i="1"/>
  <c r="P1110" i="1"/>
  <c r="Q1110" i="1" s="1"/>
  <c r="AE1110" i="1"/>
  <c r="P1002" i="1"/>
  <c r="Q1002" i="1" s="1"/>
  <c r="AE1002" i="1"/>
  <c r="P1183" i="1"/>
  <c r="Q1183" i="1" s="1"/>
  <c r="AE1183" i="1"/>
  <c r="J1899" i="1"/>
  <c r="K1899" i="1"/>
  <c r="J1975" i="1"/>
  <c r="K1975" i="1"/>
  <c r="J1799" i="1"/>
  <c r="K1799" i="1"/>
  <c r="AD1672" i="1"/>
  <c r="AE1672" i="1"/>
  <c r="J1523" i="1"/>
  <c r="K1523" i="1"/>
  <c r="V1537" i="1"/>
  <c r="AE1537" i="1"/>
  <c r="AD1640" i="1"/>
  <c r="AE1640" i="1"/>
  <c r="V1497" i="1"/>
  <c r="AE1497" i="1"/>
  <c r="J1411" i="1"/>
  <c r="K1411" i="1"/>
  <c r="I1390" i="1"/>
  <c r="Z1390" i="1" s="1"/>
  <c r="K1390" i="1"/>
  <c r="P1757" i="1"/>
  <c r="Q1757" i="1" s="1"/>
  <c r="AE1757" i="1"/>
  <c r="P1660" i="1"/>
  <c r="Q1660" i="1" s="1"/>
  <c r="AE1660" i="1"/>
  <c r="V1465" i="1"/>
  <c r="AE1465" i="1"/>
  <c r="J1427" i="1"/>
  <c r="K1427" i="1"/>
  <c r="V1365" i="1"/>
  <c r="AE1365" i="1"/>
  <c r="P1247" i="1"/>
  <c r="Q1247" i="1" s="1"/>
  <c r="AE1247" i="1"/>
  <c r="N1624" i="1"/>
  <c r="AG1624" i="1" s="1"/>
  <c r="AE1624" i="1"/>
  <c r="J1467" i="1"/>
  <c r="K1467" i="1"/>
  <c r="J1301" i="1"/>
  <c r="K1301" i="1"/>
  <c r="J1213" i="1"/>
  <c r="K1213" i="1"/>
  <c r="P1135" i="1"/>
  <c r="AE1135" i="1"/>
  <c r="J1089" i="1"/>
  <c r="K1089" i="1"/>
  <c r="J1237" i="1"/>
  <c r="K1237" i="1"/>
  <c r="Z1052" i="1"/>
  <c r="AE1052" i="1"/>
  <c r="Q908" i="1"/>
  <c r="J834" i="1"/>
  <c r="K834" i="1"/>
  <c r="J516" i="1"/>
  <c r="K516" i="1"/>
  <c r="J488" i="1"/>
  <c r="K488" i="1"/>
  <c r="J500" i="1"/>
  <c r="K500" i="1"/>
  <c r="J452" i="1"/>
  <c r="K452" i="1"/>
  <c r="J368" i="1"/>
  <c r="K368" i="1"/>
  <c r="J504" i="1"/>
  <c r="K504" i="1"/>
  <c r="AJ397" i="1"/>
  <c r="K397" i="1"/>
  <c r="J376" i="1"/>
  <c r="K376" i="1"/>
  <c r="J468" i="1"/>
  <c r="K468" i="1"/>
  <c r="Q1343" i="1"/>
  <c r="L2000" i="1"/>
  <c r="M2000" i="1" s="1"/>
  <c r="K2000" i="1"/>
  <c r="I1955" i="1"/>
  <c r="K1955" i="1"/>
  <c r="I1833" i="1"/>
  <c r="K1833" i="1"/>
  <c r="P1793" i="1"/>
  <c r="Q1793" i="1" s="1"/>
  <c r="AE1793" i="1"/>
  <c r="K1735" i="1"/>
  <c r="J1735" i="1"/>
  <c r="K1715" i="1"/>
  <c r="J1715" i="1"/>
  <c r="P1628" i="1"/>
  <c r="Q1628" i="1" s="1"/>
  <c r="AE1628" i="1"/>
  <c r="K1517" i="1"/>
  <c r="L1517" i="1"/>
  <c r="M1517" i="1" s="1"/>
  <c r="J1221" i="1"/>
  <c r="K1221" i="1"/>
  <c r="K866" i="1"/>
  <c r="J866" i="1"/>
  <c r="AK820" i="1"/>
  <c r="K820" i="1"/>
  <c r="J802" i="1"/>
  <c r="K802" i="1"/>
  <c r="AJ450" i="1"/>
  <c r="K450" i="1"/>
  <c r="I450" i="1"/>
  <c r="K328" i="1"/>
  <c r="J328" i="1"/>
  <c r="K1759" i="1"/>
  <c r="J1759" i="1"/>
  <c r="K1568" i="1"/>
  <c r="X1568" i="1"/>
  <c r="Y1568" i="1" s="1"/>
  <c r="K1396" i="1"/>
  <c r="X1396" i="1"/>
  <c r="Y1396" i="1" s="1"/>
  <c r="X1334" i="1"/>
  <c r="Y1334" i="1" s="1"/>
  <c r="K1334" i="1"/>
  <c r="K1042" i="1"/>
  <c r="J1042" i="1"/>
  <c r="I752" i="1"/>
  <c r="K752" i="1"/>
  <c r="K634" i="1"/>
  <c r="I634" i="1"/>
  <c r="L561" i="1"/>
  <c r="M561" i="1" s="1"/>
  <c r="K561" i="1"/>
  <c r="AJ561" i="1"/>
  <c r="AJ525" i="1"/>
  <c r="K525" i="1"/>
  <c r="J480" i="1"/>
  <c r="K480" i="1"/>
  <c r="K436" i="1"/>
  <c r="J436" i="1"/>
  <c r="X342" i="1"/>
  <c r="Y342" i="1" s="1"/>
  <c r="K342" i="1"/>
  <c r="K1891" i="1"/>
  <c r="J1891" i="1"/>
  <c r="K1867" i="1"/>
  <c r="J1867" i="1"/>
  <c r="K1761" i="1"/>
  <c r="I1761" i="1"/>
  <c r="K1695" i="1"/>
  <c r="I1695" i="1"/>
  <c r="I1676" i="1"/>
  <c r="K1676" i="1"/>
  <c r="K1631" i="1"/>
  <c r="X1631" i="1"/>
  <c r="Y1631" i="1" s="1"/>
  <c r="K1333" i="1"/>
  <c r="J1333" i="1"/>
  <c r="K1313" i="1"/>
  <c r="J1313" i="1"/>
  <c r="I1299" i="1"/>
  <c r="K1299" i="1"/>
  <c r="X1139" i="1"/>
  <c r="Y1139" i="1" s="1"/>
  <c r="K1139" i="1"/>
  <c r="L763" i="1"/>
  <c r="M763" i="1" s="1"/>
  <c r="K763" i="1"/>
  <c r="AJ763" i="1"/>
  <c r="AJ661" i="1"/>
  <c r="K661" i="1"/>
  <c r="AJ587" i="1"/>
  <c r="K587" i="1"/>
  <c r="AK566" i="1"/>
  <c r="K566" i="1"/>
  <c r="K520" i="1"/>
  <c r="J520" i="1"/>
  <c r="AK502" i="1"/>
  <c r="K502" i="1"/>
  <c r="I466" i="1"/>
  <c r="K466" i="1"/>
  <c r="AJ466" i="1"/>
  <c r="AJ445" i="1"/>
  <c r="K445" i="1"/>
  <c r="X310" i="1"/>
  <c r="Y310" i="1" s="1"/>
  <c r="K310" i="1"/>
  <c r="L310" i="1" s="1"/>
  <c r="M310" i="1" s="1"/>
  <c r="K276" i="1"/>
  <c r="L276" i="1" s="1"/>
  <c r="M276" i="1" s="1"/>
  <c r="J276" i="1"/>
  <c r="T276" i="1" s="1"/>
  <c r="K456" i="1"/>
  <c r="J456" i="1"/>
  <c r="K408" i="1"/>
  <c r="J408" i="1"/>
  <c r="AK358" i="1"/>
  <c r="K358" i="1"/>
  <c r="X329" i="1"/>
  <c r="Y329" i="1" s="1"/>
  <c r="K329" i="1"/>
  <c r="K308" i="1"/>
  <c r="L308" i="1" s="1"/>
  <c r="M308" i="1" s="1"/>
  <c r="J308" i="1"/>
  <c r="K296" i="1"/>
  <c r="L296" i="1" s="1"/>
  <c r="M296" i="1" s="1"/>
  <c r="J296" i="1"/>
  <c r="U296" i="1" s="1"/>
  <c r="K610" i="1"/>
  <c r="I610" i="1"/>
  <c r="K392" i="1"/>
  <c r="J392" i="1"/>
  <c r="K1779" i="1"/>
  <c r="J1779" i="1"/>
  <c r="J1499" i="1"/>
  <c r="K1499" i="1"/>
  <c r="I1469" i="1"/>
  <c r="K1469" i="1"/>
  <c r="P1398" i="1"/>
  <c r="Q1398" i="1" s="1"/>
  <c r="AE1398" i="1"/>
  <c r="L1207" i="1"/>
  <c r="M1207" i="1" s="1"/>
  <c r="K1207" i="1"/>
  <c r="AJ1207" i="1"/>
  <c r="I1207" i="1"/>
  <c r="K1169" i="1"/>
  <c r="J1169" i="1"/>
  <c r="J1054" i="1"/>
  <c r="K1054" i="1"/>
  <c r="J850" i="1"/>
  <c r="K850" i="1"/>
  <c r="P1839" i="1"/>
  <c r="Q1839" i="1" s="1"/>
  <c r="AE1839" i="1"/>
  <c r="P1908" i="1"/>
  <c r="Q1908" i="1" s="1"/>
  <c r="AE1908" i="1"/>
  <c r="P1807" i="1"/>
  <c r="Q1807" i="1" s="1"/>
  <c r="AE1807" i="1"/>
  <c r="P1779" i="1"/>
  <c r="Q1779" i="1" s="1"/>
  <c r="AE1779" i="1"/>
  <c r="P1772" i="1"/>
  <c r="Q1772" i="1" s="1"/>
  <c r="AE1772" i="1"/>
  <c r="P1823" i="1"/>
  <c r="AE1823" i="1"/>
  <c r="P1728" i="1"/>
  <c r="AE1728" i="1"/>
  <c r="P1700" i="1"/>
  <c r="AE1700" i="1"/>
  <c r="P1666" i="1"/>
  <c r="Q1666" i="1" s="1"/>
  <c r="AE1666" i="1"/>
  <c r="P1650" i="1"/>
  <c r="Q1650" i="1" s="1"/>
  <c r="AE1650" i="1"/>
  <c r="P1775" i="1"/>
  <c r="Q1775" i="1" s="1"/>
  <c r="AE1775" i="1"/>
  <c r="P1791" i="1"/>
  <c r="Q1791" i="1" s="1"/>
  <c r="AE1791" i="1"/>
  <c r="P1663" i="1"/>
  <c r="Q1663" i="1" s="1"/>
  <c r="AE1663" i="1"/>
  <c r="P1733" i="1"/>
  <c r="AE1733" i="1"/>
  <c r="P1815" i="1"/>
  <c r="Q1815" i="1" s="1"/>
  <c r="AE1815" i="1"/>
  <c r="P1748" i="1"/>
  <c r="Q1748" i="1" s="1"/>
  <c r="AE1748" i="1"/>
  <c r="P1688" i="1"/>
  <c r="Q1688" i="1" s="1"/>
  <c r="AE1688" i="1"/>
  <c r="P1667" i="1"/>
  <c r="Q1667" i="1" s="1"/>
  <c r="AE1667" i="1"/>
  <c r="P1611" i="1"/>
  <c r="Q1611" i="1" s="1"/>
  <c r="AE1611" i="1"/>
  <c r="P1606" i="1"/>
  <c r="Q1606" i="1" s="1"/>
  <c r="AE1606" i="1"/>
  <c r="P1559" i="1"/>
  <c r="Q1559" i="1" s="1"/>
  <c r="AE1559" i="1"/>
  <c r="P1773" i="1"/>
  <c r="Q1773" i="1" s="1"/>
  <c r="AE1773" i="1"/>
  <c r="P1648" i="1"/>
  <c r="Q1648" i="1" s="1"/>
  <c r="AE1648" i="1"/>
  <c r="P1544" i="1"/>
  <c r="Q1544" i="1" s="1"/>
  <c r="AE1544" i="1"/>
  <c r="P1484" i="1"/>
  <c r="AE1484" i="1"/>
  <c r="P1427" i="1"/>
  <c r="Q1427" i="1" s="1"/>
  <c r="AE1427" i="1"/>
  <c r="P1420" i="1"/>
  <c r="Q1420" i="1" s="1"/>
  <c r="AE1420" i="1"/>
  <c r="P1535" i="1"/>
  <c r="Q1535" i="1" s="1"/>
  <c r="AE1535" i="1"/>
  <c r="P1583" i="1"/>
  <c r="Q1583" i="1" s="1"/>
  <c r="AE1583" i="1"/>
  <c r="P1431" i="1"/>
  <c r="Q1431" i="1" s="1"/>
  <c r="AE1431" i="1"/>
  <c r="P1419" i="1"/>
  <c r="Q1419" i="1" s="1"/>
  <c r="AE1419" i="1"/>
  <c r="P1201" i="1"/>
  <c r="Q1201" i="1" s="1"/>
  <c r="AE1201" i="1"/>
  <c r="P1134" i="1"/>
  <c r="AE1134" i="1"/>
  <c r="P1298" i="1"/>
  <c r="Q1298" i="1" s="1"/>
  <c r="AE1298" i="1"/>
  <c r="P1241" i="1"/>
  <c r="Q1241" i="1" s="1"/>
  <c r="AE1241" i="1"/>
  <c r="P1234" i="1"/>
  <c r="Q1234" i="1" s="1"/>
  <c r="AE1234" i="1"/>
  <c r="P1145" i="1"/>
  <c r="Q1145" i="1" s="1"/>
  <c r="AE1145" i="1"/>
  <c r="P1138" i="1"/>
  <c r="Q1138" i="1" s="1"/>
  <c r="AE1138" i="1"/>
  <c r="P1920" i="1"/>
  <c r="Q1920" i="1" s="1"/>
  <c r="AE1920" i="1"/>
  <c r="P1912" i="1"/>
  <c r="Q1912" i="1" s="1"/>
  <c r="AE1912" i="1"/>
  <c r="P1941" i="1"/>
  <c r="Q1941" i="1" s="1"/>
  <c r="AE1941" i="1"/>
  <c r="P1929" i="1"/>
  <c r="Q1929" i="1" s="1"/>
  <c r="AE1929" i="1"/>
  <c r="P1851" i="1"/>
  <c r="Q1851" i="1" s="1"/>
  <c r="AE1851" i="1"/>
  <c r="P1843" i="1"/>
  <c r="AE1843" i="1"/>
  <c r="P1896" i="1"/>
  <c r="Q1896" i="1" s="1"/>
  <c r="AE1896" i="1"/>
  <c r="P1891" i="1"/>
  <c r="Q1891" i="1" s="1"/>
  <c r="AE1891" i="1"/>
  <c r="P1951" i="1"/>
  <c r="Q1951" i="1" s="1"/>
  <c r="AE1951" i="1"/>
  <c r="P1767" i="1"/>
  <c r="Q1767" i="1" s="1"/>
  <c r="AE1767" i="1"/>
  <c r="P1760" i="1"/>
  <c r="Q1760" i="1" s="1"/>
  <c r="AE1760" i="1"/>
  <c r="P1638" i="1"/>
  <c r="Q1638" i="1" s="1"/>
  <c r="AE1638" i="1"/>
  <c r="P1752" i="1"/>
  <c r="AE1752" i="1"/>
  <c r="P1994" i="1"/>
  <c r="Q1994" i="1" s="1"/>
  <c r="AE1994" i="1"/>
  <c r="P1993" i="1"/>
  <c r="Q1993" i="1" s="1"/>
  <c r="AE1993" i="1"/>
  <c r="P1984" i="1"/>
  <c r="Q1984" i="1" s="1"/>
  <c r="AE1984" i="1"/>
  <c r="P1971" i="1"/>
  <c r="Q1971" i="1" s="1"/>
  <c r="AE1971" i="1"/>
  <c r="P1958" i="1"/>
  <c r="Q1958" i="1" s="1"/>
  <c r="AE1958" i="1"/>
  <c r="P1953" i="1"/>
  <c r="Q1953" i="1" s="1"/>
  <c r="AE1953" i="1"/>
  <c r="P1950" i="1"/>
  <c r="Q1950" i="1" s="1"/>
  <c r="AE1950" i="1"/>
  <c r="P1966" i="1"/>
  <c r="Q1966" i="1" s="1"/>
  <c r="AE1966" i="1"/>
  <c r="P1954" i="1"/>
  <c r="Q1954" i="1" s="1"/>
  <c r="AE1954" i="1"/>
  <c r="P1949" i="1"/>
  <c r="Q1949" i="1" s="1"/>
  <c r="AE1949" i="1"/>
  <c r="P1904" i="1"/>
  <c r="AE1904" i="1"/>
  <c r="P1867" i="1"/>
  <c r="Q1867" i="1" s="1"/>
  <c r="AE1867" i="1"/>
  <c r="P1860" i="1"/>
  <c r="Q1860" i="1" s="1"/>
  <c r="AE1860" i="1"/>
  <c r="P1855" i="1"/>
  <c r="Q1855" i="1" s="1"/>
  <c r="AE1855" i="1"/>
  <c r="P1824" i="1"/>
  <c r="Q1824" i="1" s="1"/>
  <c r="AE1824" i="1"/>
  <c r="P1816" i="1"/>
  <c r="Q1816" i="1" s="1"/>
  <c r="AE1816" i="1"/>
  <c r="P1871" i="1"/>
  <c r="Q1871" i="1" s="1"/>
  <c r="AE1871" i="1"/>
  <c r="P1832" i="1"/>
  <c r="AE1832" i="1"/>
  <c r="P1808" i="1"/>
  <c r="Q1808" i="1" s="1"/>
  <c r="AE1808" i="1"/>
  <c r="P1763" i="1"/>
  <c r="Q1763" i="1" s="1"/>
  <c r="AE1763" i="1"/>
  <c r="P1756" i="1"/>
  <c r="Q1756" i="1" s="1"/>
  <c r="AE1756" i="1"/>
  <c r="P1921" i="1"/>
  <c r="Q1921" i="1" s="1"/>
  <c r="AE1921" i="1"/>
  <c r="P1783" i="1"/>
  <c r="Q1783" i="1" s="1"/>
  <c r="AE1783" i="1"/>
  <c r="P1776" i="1"/>
  <c r="AE1776" i="1"/>
  <c r="P1719" i="1"/>
  <c r="Q1719" i="1" s="1"/>
  <c r="AE1719" i="1"/>
  <c r="P1712" i="1"/>
  <c r="AE1712" i="1"/>
  <c r="P1692" i="1"/>
  <c r="Q1692" i="1" s="1"/>
  <c r="AE1692" i="1"/>
  <c r="P1684" i="1"/>
  <c r="Q1684" i="1" s="1"/>
  <c r="AE1684" i="1"/>
  <c r="P1934" i="1"/>
  <c r="AE1934" i="1"/>
  <c r="P1927" i="1"/>
  <c r="Q1927" i="1" s="1"/>
  <c r="AE1927" i="1"/>
  <c r="P1787" i="1"/>
  <c r="Q1787" i="1" s="1"/>
  <c r="AE1787" i="1"/>
  <c r="P1764" i="1"/>
  <c r="Q1764" i="1" s="1"/>
  <c r="AE1764" i="1"/>
  <c r="P1759" i="1"/>
  <c r="Q1759" i="1" s="1"/>
  <c r="AE1759" i="1"/>
  <c r="P1655" i="1"/>
  <c r="Q1655" i="1" s="1"/>
  <c r="AE1655" i="1"/>
  <c r="P1619" i="1"/>
  <c r="AE1619" i="1"/>
  <c r="P1610" i="1"/>
  <c r="Q1610" i="1" s="1"/>
  <c r="AE1610" i="1"/>
  <c r="P1945" i="1"/>
  <c r="Q1945" i="1" s="1"/>
  <c r="AE1945" i="1"/>
  <c r="P1887" i="1"/>
  <c r="Q1887" i="1" s="1"/>
  <c r="AE1887" i="1"/>
  <c r="P1877" i="1"/>
  <c r="Q1877" i="1" s="1"/>
  <c r="AE1877" i="1"/>
  <c r="P1861" i="1"/>
  <c r="Q1861" i="1" s="1"/>
  <c r="AE1861" i="1"/>
  <c r="P1768" i="1"/>
  <c r="Q1768" i="1" s="1"/>
  <c r="AE1768" i="1"/>
  <c r="P1716" i="1"/>
  <c r="Q1716" i="1" s="1"/>
  <c r="AE1716" i="1"/>
  <c r="P1711" i="1"/>
  <c r="Q1711" i="1" s="1"/>
  <c r="AE1711" i="1"/>
  <c r="P1701" i="1"/>
  <c r="Q1701" i="1" s="1"/>
  <c r="AE1701" i="1"/>
  <c r="P1675" i="1"/>
  <c r="Q1675" i="1" s="1"/>
  <c r="AE1675" i="1"/>
  <c r="P1659" i="1"/>
  <c r="AE1659" i="1"/>
  <c r="P1643" i="1"/>
  <c r="Q1643" i="1" s="1"/>
  <c r="AE1643" i="1"/>
  <c r="P1627" i="1"/>
  <c r="AE1627" i="1"/>
  <c r="P1614" i="1"/>
  <c r="Q1614" i="1" s="1"/>
  <c r="AE1614" i="1"/>
  <c r="P1607" i="1"/>
  <c r="AE1607" i="1"/>
  <c r="P1805" i="1"/>
  <c r="Q1805" i="1" s="1"/>
  <c r="AE1805" i="1"/>
  <c r="P1690" i="1"/>
  <c r="Q1690" i="1" s="1"/>
  <c r="AE1690" i="1"/>
  <c r="P1796" i="1"/>
  <c r="Q1796" i="1" s="1"/>
  <c r="AE1796" i="1"/>
  <c r="P1789" i="1"/>
  <c r="Q1789" i="1" s="1"/>
  <c r="AE1789" i="1"/>
  <c r="P1555" i="1"/>
  <c r="Q1555" i="1" s="1"/>
  <c r="AE1555" i="1"/>
  <c r="P1548" i="1"/>
  <c r="Q1548" i="1" s="1"/>
  <c r="AE1548" i="1"/>
  <c r="P1679" i="1"/>
  <c r="Q1679" i="1" s="1"/>
  <c r="AE1679" i="1"/>
  <c r="P1575" i="1"/>
  <c r="Q1575" i="1" s="1"/>
  <c r="AE1575" i="1"/>
  <c r="P1527" i="1"/>
  <c r="Q1527" i="1" s="1"/>
  <c r="AE1527" i="1"/>
  <c r="P1464" i="1"/>
  <c r="AE1464" i="1"/>
  <c r="P1592" i="1"/>
  <c r="Q1592" i="1" s="1"/>
  <c r="AE1592" i="1"/>
  <c r="P1524" i="1"/>
  <c r="Q1524" i="1" s="1"/>
  <c r="AE1524" i="1"/>
  <c r="P1631" i="1"/>
  <c r="Q1631" i="1" s="1"/>
  <c r="AE1631" i="1"/>
  <c r="P1507" i="1"/>
  <c r="Q1507" i="1" s="1"/>
  <c r="AE1507" i="1"/>
  <c r="P1500" i="1"/>
  <c r="AE1500" i="1"/>
  <c r="P1411" i="1"/>
  <c r="Q1411" i="1" s="1"/>
  <c r="AE1411" i="1"/>
  <c r="P1400" i="1"/>
  <c r="AE1400" i="1"/>
  <c r="P1392" i="1"/>
  <c r="Q1392" i="1" s="1"/>
  <c r="AE1392" i="1"/>
  <c r="P1384" i="1"/>
  <c r="AE1384" i="1"/>
  <c r="P1376" i="1"/>
  <c r="AE1376" i="1"/>
  <c r="P1651" i="1"/>
  <c r="Q1651" i="1" s="1"/>
  <c r="AE1651" i="1"/>
  <c r="P1589" i="1"/>
  <c r="Q1589" i="1" s="1"/>
  <c r="AE1589" i="1"/>
  <c r="P1557" i="1"/>
  <c r="Q1557" i="1" s="1"/>
  <c r="AE1557" i="1"/>
  <c r="P1508" i="1"/>
  <c r="Q1508" i="1" s="1"/>
  <c r="AE1508" i="1"/>
  <c r="P1448" i="1"/>
  <c r="AE1448" i="1"/>
  <c r="P1432" i="1"/>
  <c r="AE1432" i="1"/>
  <c r="P1416" i="1"/>
  <c r="Q1416" i="1" s="1"/>
  <c r="AE1416" i="1"/>
  <c r="P1415" i="1"/>
  <c r="Q1415" i="1" s="1"/>
  <c r="AE1415" i="1"/>
  <c r="P1492" i="1"/>
  <c r="Q1492" i="1" s="1"/>
  <c r="AE1492" i="1"/>
  <c r="P1435" i="1"/>
  <c r="Q1435" i="1" s="1"/>
  <c r="AE1435" i="1"/>
  <c r="P1424" i="1"/>
  <c r="Q1424" i="1" s="1"/>
  <c r="AE1424" i="1"/>
  <c r="P1405" i="1"/>
  <c r="AE1405" i="1"/>
  <c r="P1429" i="1"/>
  <c r="Q1429" i="1" s="1"/>
  <c r="AE1429" i="1"/>
  <c r="P1408" i="1"/>
  <c r="Q1408" i="1" s="1"/>
  <c r="AE1408" i="1"/>
  <c r="P1421" i="1"/>
  <c r="Q1421" i="1" s="1"/>
  <c r="AE1421" i="1"/>
  <c r="P1374" i="1"/>
  <c r="Q1374" i="1" s="1"/>
  <c r="AE1374" i="1"/>
  <c r="P1326" i="1"/>
  <c r="Q1326" i="1" s="1"/>
  <c r="AE1326" i="1"/>
  <c r="P1317" i="1"/>
  <c r="Q1317" i="1" s="1"/>
  <c r="AE1317" i="1"/>
  <c r="P1262" i="1"/>
  <c r="Q1262" i="1" s="1"/>
  <c r="AE1262" i="1"/>
  <c r="P1253" i="1"/>
  <c r="Q1253" i="1" s="1"/>
  <c r="AE1253" i="1"/>
  <c r="P1185" i="1"/>
  <c r="Q1185" i="1" s="1"/>
  <c r="AE1185" i="1"/>
  <c r="P1170" i="1"/>
  <c r="AE1170" i="1"/>
  <c r="P1162" i="1"/>
  <c r="AE1162" i="1"/>
  <c r="P1141" i="1"/>
  <c r="Q1141" i="1" s="1"/>
  <c r="AE1141" i="1"/>
  <c r="P1066" i="1"/>
  <c r="Q1066" i="1" s="1"/>
  <c r="AE1066" i="1"/>
  <c r="P1369" i="1"/>
  <c r="Q1369" i="1" s="1"/>
  <c r="AE1369" i="1"/>
  <c r="P1321" i="1"/>
  <c r="Q1321" i="1" s="1"/>
  <c r="AE1321" i="1"/>
  <c r="P1314" i="1"/>
  <c r="Q1314" i="1" s="1"/>
  <c r="AE1314" i="1"/>
  <c r="P1257" i="1"/>
  <c r="Q1257" i="1" s="1"/>
  <c r="AE1257" i="1"/>
  <c r="P1250" i="1"/>
  <c r="AE1250" i="1"/>
  <c r="P1178" i="1"/>
  <c r="Q1178" i="1" s="1"/>
  <c r="AE1178" i="1"/>
  <c r="P1117" i="1"/>
  <c r="Q1117" i="1" s="1"/>
  <c r="AE1117" i="1"/>
  <c r="P1077" i="1"/>
  <c r="Q1077" i="1" s="1"/>
  <c r="AE1077" i="1"/>
  <c r="P1070" i="1"/>
  <c r="Q1070" i="1" s="1"/>
  <c r="AE1070" i="1"/>
  <c r="P1322" i="1"/>
  <c r="Q1322" i="1" s="1"/>
  <c r="AE1322" i="1"/>
  <c r="P1318" i="1"/>
  <c r="Q1318" i="1" s="1"/>
  <c r="AE1318" i="1"/>
  <c r="P1313" i="1"/>
  <c r="Q1313" i="1" s="1"/>
  <c r="AE1313" i="1"/>
  <c r="P1245" i="1"/>
  <c r="Q1245" i="1" s="1"/>
  <c r="AE1245" i="1"/>
  <c r="P1205" i="1"/>
  <c r="Q1205" i="1" s="1"/>
  <c r="AE1205" i="1"/>
  <c r="P1101" i="1"/>
  <c r="Q1101" i="1" s="1"/>
  <c r="AE1101" i="1"/>
  <c r="P1058" i="1"/>
  <c r="Q1058" i="1" s="1"/>
  <c r="AE1058" i="1"/>
  <c r="P1003" i="1"/>
  <c r="AE1003" i="1"/>
  <c r="P1293" i="1"/>
  <c r="Q1293" i="1" s="1"/>
  <c r="AE1293" i="1"/>
  <c r="P1242" i="1"/>
  <c r="Q1242" i="1" s="1"/>
  <c r="AE1242" i="1"/>
  <c r="P1202" i="1"/>
  <c r="Q1202" i="1" s="1"/>
  <c r="AE1202" i="1"/>
  <c r="P1055" i="1"/>
  <c r="AE1055" i="1"/>
  <c r="P1226" i="1"/>
  <c r="Q1226" i="1" s="1"/>
  <c r="AE1226" i="1"/>
  <c r="P1040" i="1"/>
  <c r="Q1040" i="1" s="1"/>
  <c r="AE1040" i="1"/>
  <c r="P1031" i="1"/>
  <c r="Q1031" i="1" s="1"/>
  <c r="AE1031" i="1"/>
  <c r="P1027" i="1"/>
  <c r="Q1027" i="1" s="1"/>
  <c r="AE1027" i="1"/>
  <c r="P1022" i="1"/>
  <c r="Q1022" i="1" s="1"/>
  <c r="AE1022" i="1"/>
  <c r="P1451" i="1"/>
  <c r="Q1451" i="1" s="1"/>
  <c r="AE1451" i="1"/>
  <c r="P1329" i="1"/>
  <c r="AE1329" i="1"/>
  <c r="P1283" i="1"/>
  <c r="Q1283" i="1" s="1"/>
  <c r="AE1283" i="1"/>
  <c r="P1043" i="1"/>
  <c r="Q1043" i="1" s="1"/>
  <c r="AE1043" i="1"/>
  <c r="P1797" i="1"/>
  <c r="Q1797" i="1" s="1"/>
  <c r="AE1797" i="1"/>
  <c r="P1290" i="1"/>
  <c r="Q1290" i="1" s="1"/>
  <c r="AE1290" i="1"/>
  <c r="P1129" i="1"/>
  <c r="Q1129" i="1" s="1"/>
  <c r="AE1129" i="1"/>
  <c r="P1050" i="1"/>
  <c r="Q1050" i="1" s="1"/>
  <c r="AE1050" i="1"/>
  <c r="P1380" i="1"/>
  <c r="Q1380" i="1" s="1"/>
  <c r="AE1380" i="1"/>
  <c r="P1265" i="1"/>
  <c r="Q1265" i="1" s="1"/>
  <c r="AE1265" i="1"/>
  <c r="P1190" i="1"/>
  <c r="Q1190" i="1" s="1"/>
  <c r="AE1190" i="1"/>
  <c r="P1173" i="1"/>
  <c r="Q1173" i="1" s="1"/>
  <c r="AE1173" i="1"/>
  <c r="P1115" i="1"/>
  <c r="Q1115" i="1" s="1"/>
  <c r="AE1115" i="1"/>
  <c r="P1028" i="1"/>
  <c r="Q1028" i="1" s="1"/>
  <c r="AE1028" i="1"/>
  <c r="P1062" i="1"/>
  <c r="Q1062" i="1" s="1"/>
  <c r="AE1062" i="1"/>
  <c r="P1034" i="1"/>
  <c r="Q1034" i="1" s="1"/>
  <c r="AE1034" i="1"/>
  <c r="J1937" i="1"/>
  <c r="K1937" i="1"/>
  <c r="V1914" i="1"/>
  <c r="AE1914" i="1"/>
  <c r="J1751" i="1"/>
  <c r="K1751" i="1"/>
  <c r="P1729" i="1"/>
  <c r="Q1729" i="1" s="1"/>
  <c r="AE1729" i="1"/>
  <c r="AH1817" i="1"/>
  <c r="AE1817" i="1"/>
  <c r="J1763" i="1"/>
  <c r="K1763" i="1"/>
  <c r="J1555" i="1"/>
  <c r="K1555" i="1"/>
  <c r="J1795" i="1"/>
  <c r="K1795" i="1"/>
  <c r="J1587" i="1"/>
  <c r="K1587" i="1"/>
  <c r="J1459" i="1"/>
  <c r="K1459" i="1"/>
  <c r="J1471" i="1"/>
  <c r="K1471" i="1"/>
  <c r="N1350" i="1"/>
  <c r="AG1350" i="1" s="1"/>
  <c r="AE1350" i="1"/>
  <c r="P1370" i="1"/>
  <c r="Q1370" i="1" s="1"/>
  <c r="AE1370" i="1"/>
  <c r="AH1553" i="1"/>
  <c r="AE1553" i="1"/>
  <c r="W1481" i="1"/>
  <c r="AE1481" i="1"/>
  <c r="P1179" i="1"/>
  <c r="Q1179" i="1" s="1"/>
  <c r="AE1179" i="1"/>
  <c r="J974" i="1"/>
  <c r="K974" i="1"/>
  <c r="AH1211" i="1"/>
  <c r="AE1211" i="1"/>
  <c r="X1062" i="1"/>
  <c r="Y1062" i="1" s="1"/>
  <c r="K1062" i="1"/>
  <c r="Z1215" i="1"/>
  <c r="AJ597" i="1"/>
  <c r="K597" i="1"/>
  <c r="Z1159" i="1"/>
  <c r="AE1159" i="1"/>
  <c r="J1010" i="1"/>
  <c r="K1010" i="1"/>
  <c r="J830" i="1"/>
  <c r="K830" i="1"/>
  <c r="AJ616" i="1"/>
  <c r="K616" i="1"/>
  <c r="J544" i="1"/>
  <c r="K544" i="1"/>
  <c r="J786" i="1"/>
  <c r="K786" i="1"/>
  <c r="J424" i="1"/>
  <c r="K424" i="1"/>
  <c r="X281" i="1"/>
  <c r="Y281" i="1" s="1"/>
  <c r="K281" i="1"/>
  <c r="L281" i="1" s="1"/>
  <c r="J536" i="1"/>
  <c r="K536" i="1"/>
  <c r="J496" i="1"/>
  <c r="K496" i="1"/>
  <c r="J448" i="1"/>
  <c r="K448" i="1"/>
  <c r="J324" i="1"/>
  <c r="K324" i="1"/>
  <c r="K1962" i="1"/>
  <c r="J1962" i="1"/>
  <c r="K1883" i="1"/>
  <c r="J1883" i="1"/>
  <c r="J1606" i="1"/>
  <c r="K1606" i="1"/>
  <c r="K1235" i="1"/>
  <c r="I1235" i="1"/>
  <c r="AK1191" i="1"/>
  <c r="K1191" i="1"/>
  <c r="K1163" i="1"/>
  <c r="I1163" i="1"/>
  <c r="P1103" i="1"/>
  <c r="Q1103" i="1" s="1"/>
  <c r="AE1103" i="1"/>
  <c r="K988" i="1"/>
  <c r="I988" i="1"/>
  <c r="AJ860" i="1"/>
  <c r="K860" i="1"/>
  <c r="L860" i="1"/>
  <c r="M860" i="1" s="1"/>
  <c r="I860" i="1"/>
  <c r="K340" i="1"/>
  <c r="J340" i="1"/>
  <c r="I1973" i="1"/>
  <c r="K1973" i="1"/>
  <c r="X1868" i="1"/>
  <c r="Y1868" i="1" s="1"/>
  <c r="K1868" i="1"/>
  <c r="X1852" i="1"/>
  <c r="Y1852" i="1" s="1"/>
  <c r="K1852" i="1"/>
  <c r="J1803" i="1"/>
  <c r="K1803" i="1"/>
  <c r="K1712" i="1"/>
  <c r="L1712" i="1"/>
  <c r="M1712" i="1" s="1"/>
  <c r="AJ1712" i="1"/>
  <c r="AJ1634" i="1"/>
  <c r="K1634" i="1"/>
  <c r="L1576" i="1"/>
  <c r="M1576" i="1" s="1"/>
  <c r="K1576" i="1"/>
  <c r="K1544" i="1"/>
  <c r="L1544" i="1"/>
  <c r="M1544" i="1" s="1"/>
  <c r="AK1521" i="1"/>
  <c r="K1521" i="1"/>
  <c r="I1521" i="1"/>
  <c r="K1464" i="1"/>
  <c r="L1464" i="1"/>
  <c r="M1464" i="1" s="1"/>
  <c r="L1452" i="1"/>
  <c r="M1452" i="1" s="1"/>
  <c r="K1452" i="1"/>
  <c r="AJ1452" i="1"/>
  <c r="K1429" i="1"/>
  <c r="AJ1429" i="1"/>
  <c r="K1364" i="1"/>
  <c r="X1364" i="1"/>
  <c r="Y1364" i="1" s="1"/>
  <c r="K1075" i="1"/>
  <c r="X1075" i="1"/>
  <c r="Y1075" i="1" s="1"/>
  <c r="K958" i="1"/>
  <c r="J958" i="1"/>
  <c r="J798" i="1"/>
  <c r="K798" i="1"/>
  <c r="K706" i="1"/>
  <c r="J706" i="1"/>
  <c r="K674" i="1"/>
  <c r="I674" i="1"/>
  <c r="K658" i="1"/>
  <c r="I658" i="1"/>
  <c r="K643" i="1"/>
  <c r="AJ643" i="1"/>
  <c r="X422" i="1"/>
  <c r="Y422" i="1" s="1"/>
  <c r="K422" i="1"/>
  <c r="I290" i="1"/>
  <c r="K290" i="1"/>
  <c r="L290" i="1" s="1"/>
  <c r="M290" i="1" s="1"/>
  <c r="I1777" i="1"/>
  <c r="K1777" i="1"/>
  <c r="K1743" i="1"/>
  <c r="J1743" i="1"/>
  <c r="AJ1650" i="1"/>
  <c r="K1650" i="1"/>
  <c r="J1650" i="1"/>
  <c r="L1405" i="1"/>
  <c r="M1405" i="1" s="1"/>
  <c r="K1405" i="1"/>
  <c r="X1405" i="1"/>
  <c r="Y1405" i="1" s="1"/>
  <c r="K1395" i="1"/>
  <c r="I1395" i="1"/>
  <c r="K1379" i="1"/>
  <c r="I1379" i="1"/>
  <c r="K1327" i="1"/>
  <c r="L1327" i="1"/>
  <c r="M1327" i="1" s="1"/>
  <c r="K1253" i="1"/>
  <c r="J1253" i="1"/>
  <c r="X1223" i="1"/>
  <c r="Y1223" i="1" s="1"/>
  <c r="K1223" i="1"/>
  <c r="K1135" i="1"/>
  <c r="L1135" i="1"/>
  <c r="M1135" i="1" s="1"/>
  <c r="K1099" i="1"/>
  <c r="L1099" i="1"/>
  <c r="M1099" i="1" s="1"/>
  <c r="X1071" i="1"/>
  <c r="Y1071" i="1" s="1"/>
  <c r="K1071" i="1"/>
  <c r="I1071" i="1"/>
  <c r="K1038" i="1"/>
  <c r="J1038" i="1"/>
  <c r="AK1012" i="1"/>
  <c r="K1012" i="1"/>
  <c r="K972" i="1"/>
  <c r="L972" i="1"/>
  <c r="M972" i="1" s="1"/>
  <c r="L956" i="1"/>
  <c r="M956" i="1" s="1"/>
  <c r="K956" i="1"/>
  <c r="AJ956" i="1"/>
  <c r="I956" i="1"/>
  <c r="K910" i="1"/>
  <c r="J910" i="1"/>
  <c r="K896" i="1"/>
  <c r="I896" i="1"/>
  <c r="J738" i="1"/>
  <c r="K738" i="1"/>
  <c r="K722" i="1"/>
  <c r="J722" i="1"/>
  <c r="AK692" i="1"/>
  <c r="K692" i="1"/>
  <c r="AJ659" i="1"/>
  <c r="K659" i="1"/>
  <c r="J603" i="1"/>
  <c r="K603" i="1"/>
  <c r="AJ557" i="1"/>
  <c r="K557" i="1"/>
  <c r="J464" i="1"/>
  <c r="K464" i="1"/>
  <c r="AJ386" i="1"/>
  <c r="K386" i="1"/>
  <c r="L386" i="1"/>
  <c r="M386" i="1" s="1"/>
  <c r="I386" i="1"/>
  <c r="AK374" i="1"/>
  <c r="K374" i="1"/>
  <c r="K357" i="1"/>
  <c r="L357" i="1"/>
  <c r="M357" i="1" s="1"/>
  <c r="AJ357" i="1"/>
  <c r="K274" i="1"/>
  <c r="L274" i="1" s="1"/>
  <c r="M274" i="1" s="1"/>
  <c r="I274" i="1"/>
  <c r="I402" i="1"/>
  <c r="K402" i="1"/>
  <c r="AJ402" i="1"/>
  <c r="K326" i="1"/>
  <c r="X326" i="1"/>
  <c r="Y326" i="1" s="1"/>
  <c r="J568" i="1"/>
  <c r="K568" i="1"/>
  <c r="K484" i="1"/>
  <c r="J484" i="1"/>
  <c r="L1947" i="1"/>
  <c r="M1947" i="1" s="1"/>
  <c r="K1947" i="1"/>
  <c r="I1947" i="1"/>
  <c r="I1709" i="1"/>
  <c r="K1709" i="1"/>
  <c r="I1581" i="1"/>
  <c r="K1581" i="1"/>
  <c r="X1581" i="1"/>
  <c r="Y1581" i="1" s="1"/>
  <c r="L1581" i="1"/>
  <c r="M1581" i="1" s="1"/>
  <c r="L1437" i="1"/>
  <c r="M1437" i="1" s="1"/>
  <c r="K1437" i="1"/>
  <c r="K1185" i="1"/>
  <c r="J1185" i="1"/>
  <c r="K1115" i="1"/>
  <c r="X1115" i="1"/>
  <c r="Y1115" i="1" s="1"/>
  <c r="AK948" i="1"/>
  <c r="K948" i="1"/>
  <c r="J926" i="1"/>
  <c r="K926" i="1"/>
  <c r="I273" i="1"/>
  <c r="L272" i="1"/>
  <c r="M272" i="1" s="1"/>
  <c r="J272" i="1"/>
  <c r="X272" i="1"/>
  <c r="Y272" i="1" s="1"/>
  <c r="I272" i="1"/>
  <c r="W272" i="1" s="1"/>
  <c r="AJ272" i="1"/>
  <c r="AJ273" i="1"/>
  <c r="K273" i="1"/>
  <c r="L273" i="1" s="1"/>
  <c r="M273" i="1" s="1"/>
  <c r="Q688" i="1"/>
  <c r="O1914" i="1"/>
  <c r="AF1914" i="1" s="1"/>
  <c r="N1914" i="1"/>
  <c r="AG1914" i="1" s="1"/>
  <c r="AH1914" i="1"/>
  <c r="T1889" i="1"/>
  <c r="S1889" i="1"/>
  <c r="V1889" i="1"/>
  <c r="W1640" i="1"/>
  <c r="Z1640" i="1"/>
  <c r="AA1640" i="1" s="1"/>
  <c r="O1569" i="1"/>
  <c r="AF1569" i="1" s="1"/>
  <c r="N1537" i="1"/>
  <c r="AG1537" i="1" s="1"/>
  <c r="N1553" i="1"/>
  <c r="AG1553" i="1" s="1"/>
  <c r="N1497" i="1"/>
  <c r="AG1497" i="1" s="1"/>
  <c r="U1481" i="1"/>
  <c r="U1365" i="1"/>
  <c r="U1350" i="1"/>
  <c r="O1279" i="1"/>
  <c r="AF1279" i="1" s="1"/>
  <c r="V1215" i="1"/>
  <c r="U1175" i="1"/>
  <c r="O1263" i="1"/>
  <c r="AF1263" i="1" s="1"/>
  <c r="O1211" i="1"/>
  <c r="AF1211" i="1" s="1"/>
  <c r="V796" i="1"/>
  <c r="W748" i="1"/>
  <c r="W306" i="1"/>
  <c r="AH1672" i="1"/>
  <c r="S1914" i="1"/>
  <c r="W1889" i="1"/>
  <c r="Z1889" i="1"/>
  <c r="AB1889" i="1" s="1"/>
  <c r="U1640" i="1"/>
  <c r="O1672" i="1"/>
  <c r="AF1672" i="1" s="1"/>
  <c r="AH1263" i="1"/>
  <c r="P1821" i="1"/>
  <c r="Q1821" i="1" s="1"/>
  <c r="AD1821" i="1"/>
  <c r="U1821" i="1"/>
  <c r="Z1821" i="1"/>
  <c r="AA1821" i="1" s="1"/>
  <c r="W1821" i="1"/>
  <c r="P1604" i="1"/>
  <c r="Q1604" i="1" s="1"/>
  <c r="AD1604" i="1"/>
  <c r="U1604" i="1"/>
  <c r="Z1604" i="1"/>
  <c r="AB1604" i="1" s="1"/>
  <c r="W1604" i="1"/>
  <c r="Z1569" i="1"/>
  <c r="AB1569" i="1" s="1"/>
  <c r="W1569" i="1"/>
  <c r="V1569" i="1"/>
  <c r="S1569" i="1"/>
  <c r="AD1465" i="1"/>
  <c r="U1465" i="1"/>
  <c r="Z1465" i="1"/>
  <c r="AA1465" i="1" s="1"/>
  <c r="W1465" i="1"/>
  <c r="Z1624" i="1"/>
  <c r="AB1624" i="1" s="1"/>
  <c r="W1624" i="1"/>
  <c r="V1624" i="1"/>
  <c r="S1624" i="1"/>
  <c r="P1211" i="1"/>
  <c r="Q1211" i="1" s="1"/>
  <c r="Z1211" i="1"/>
  <c r="AB1211" i="1" s="1"/>
  <c r="W1211" i="1"/>
  <c r="V1211" i="1"/>
  <c r="S1211" i="1"/>
  <c r="Z1020" i="1"/>
  <c r="AC1020" i="1" s="1"/>
  <c r="W1020" i="1"/>
  <c r="V1020" i="1"/>
  <c r="S1020" i="1"/>
  <c r="P844" i="1"/>
  <c r="Q844" i="1" s="1"/>
  <c r="AD844" i="1"/>
  <c r="AE844" i="1"/>
  <c r="U844" i="1"/>
  <c r="T844" i="1"/>
  <c r="Z844" i="1"/>
  <c r="AB844" i="1" s="1"/>
  <c r="W844" i="1"/>
  <c r="P716" i="1"/>
  <c r="Q716" i="1" s="1"/>
  <c r="AD716" i="1"/>
  <c r="AE716" i="1"/>
  <c r="U716" i="1"/>
  <c r="Z716" i="1"/>
  <c r="AC716" i="1" s="1"/>
  <c r="W716" i="1"/>
  <c r="AD828" i="1"/>
  <c r="AE828" i="1"/>
  <c r="U828" i="1"/>
  <c r="Z828" i="1"/>
  <c r="AA828" i="1" s="1"/>
  <c r="W828" i="1"/>
  <c r="Z418" i="1"/>
  <c r="AC418" i="1" s="1"/>
  <c r="W418" i="1"/>
  <c r="T418" i="1"/>
  <c r="V418" i="1"/>
  <c r="S418" i="1"/>
  <c r="U418" i="1"/>
  <c r="S1672" i="1"/>
  <c r="V1672" i="1"/>
  <c r="U1624" i="1"/>
  <c r="AD1624" i="1"/>
  <c r="N1821" i="1"/>
  <c r="AG1821" i="1" s="1"/>
  <c r="O1465" i="1"/>
  <c r="AF1465" i="1" s="1"/>
  <c r="AH1465" i="1"/>
  <c r="N1604" i="1"/>
  <c r="AG1604" i="1" s="1"/>
  <c r="V828" i="1"/>
  <c r="N1020" i="1"/>
  <c r="AG1020" i="1" s="1"/>
  <c r="AD418" i="1"/>
  <c r="O844" i="1"/>
  <c r="AF844" i="1" s="1"/>
  <c r="AH844" i="1"/>
  <c r="N716" i="1"/>
  <c r="AG716" i="1" s="1"/>
  <c r="AD1537" i="1"/>
  <c r="T1537" i="1"/>
  <c r="Z1537" i="1"/>
  <c r="AC1537" i="1" s="1"/>
  <c r="W1537" i="1"/>
  <c r="Z1350" i="1"/>
  <c r="AA1350" i="1" s="1"/>
  <c r="W1350" i="1"/>
  <c r="V1350" i="1"/>
  <c r="T1350" i="1"/>
  <c r="S1350" i="1"/>
  <c r="AD1497" i="1"/>
  <c r="U1497" i="1"/>
  <c r="Z1497" i="1"/>
  <c r="AA1497" i="1" s="1"/>
  <c r="W1497" i="1"/>
  <c r="N1390" i="1"/>
  <c r="AG1390" i="1" s="1"/>
  <c r="AD1390" i="1"/>
  <c r="Z1553" i="1"/>
  <c r="AB1553" i="1" s="1"/>
  <c r="W1553" i="1"/>
  <c r="V1553" i="1"/>
  <c r="S1553" i="1"/>
  <c r="P1365" i="1"/>
  <c r="Q1365" i="1" s="1"/>
  <c r="AH1365" i="1"/>
  <c r="N1365" i="1"/>
  <c r="AG1365" i="1" s="1"/>
  <c r="O1365" i="1"/>
  <c r="AF1365" i="1" s="1"/>
  <c r="AD1365" i="1"/>
  <c r="W1365" i="1"/>
  <c r="P1481" i="1"/>
  <c r="Q1481" i="1" s="1"/>
  <c r="V1481" i="1"/>
  <c r="S1481" i="1"/>
  <c r="T1481" i="1"/>
  <c r="AH1481" i="1"/>
  <c r="N1481" i="1"/>
  <c r="AG1481" i="1" s="1"/>
  <c r="O1481" i="1"/>
  <c r="AF1481" i="1" s="1"/>
  <c r="P1219" i="1"/>
  <c r="Q1219" i="1" s="1"/>
  <c r="Z1219" i="1"/>
  <c r="AA1219" i="1" s="1"/>
  <c r="W1219" i="1"/>
  <c r="U1219" i="1"/>
  <c r="V1219" i="1"/>
  <c r="S1219" i="1"/>
  <c r="P1171" i="1"/>
  <c r="Q1171" i="1" s="1"/>
  <c r="AH1171" i="1"/>
  <c r="N1171" i="1"/>
  <c r="AG1171" i="1" s="1"/>
  <c r="O1171" i="1"/>
  <c r="AF1171" i="1" s="1"/>
  <c r="AD1171" i="1"/>
  <c r="U1171" i="1"/>
  <c r="T1171" i="1"/>
  <c r="AD1279" i="1"/>
  <c r="U1279" i="1"/>
  <c r="Z1279" i="1"/>
  <c r="AC1279" i="1" s="1"/>
  <c r="W1279" i="1"/>
  <c r="Z1175" i="1"/>
  <c r="AA1175" i="1" s="1"/>
  <c r="W1175" i="1"/>
  <c r="V1175" i="1"/>
  <c r="S1175" i="1"/>
  <c r="AH796" i="1"/>
  <c r="N796" i="1"/>
  <c r="AG796" i="1" s="1"/>
  <c r="O796" i="1"/>
  <c r="AF796" i="1" s="1"/>
  <c r="AD796" i="1"/>
  <c r="AE796" i="1"/>
  <c r="U796" i="1"/>
  <c r="V892" i="1"/>
  <c r="S892" i="1"/>
  <c r="AH892" i="1"/>
  <c r="N892" i="1"/>
  <c r="AG892" i="1" s="1"/>
  <c r="O892" i="1"/>
  <c r="AF892" i="1" s="1"/>
  <c r="Z764" i="1"/>
  <c r="AB764" i="1" s="1"/>
  <c r="W764" i="1"/>
  <c r="V764" i="1"/>
  <c r="S764" i="1"/>
  <c r="V748" i="1"/>
  <c r="S748" i="1"/>
  <c r="AH748" i="1"/>
  <c r="N748" i="1"/>
  <c r="AG748" i="1" s="1"/>
  <c r="O748" i="1"/>
  <c r="AF748" i="1" s="1"/>
  <c r="P498" i="1"/>
  <c r="Q498" i="1" s="1"/>
  <c r="AD498" i="1"/>
  <c r="AE498" i="1"/>
  <c r="Z498" i="1"/>
  <c r="AC498" i="1" s="1"/>
  <c r="W498" i="1"/>
  <c r="P370" i="1"/>
  <c r="Q370" i="1" s="1"/>
  <c r="Z370" i="1"/>
  <c r="AB370" i="1" s="1"/>
  <c r="W370" i="1"/>
  <c r="T370" i="1"/>
  <c r="V370" i="1"/>
  <c r="S370" i="1"/>
  <c r="Z306" i="1"/>
  <c r="AA306" i="1" s="1"/>
  <c r="N306" i="1"/>
  <c r="AG306" i="1" s="1"/>
  <c r="U306" i="1"/>
  <c r="AH306" i="1" s="1"/>
  <c r="P354" i="1"/>
  <c r="Q354" i="1" s="1"/>
  <c r="AD354" i="1"/>
  <c r="T1390" i="1"/>
  <c r="N1211" i="1"/>
  <c r="AG1211" i="1" s="1"/>
  <c r="W1171" i="1"/>
  <c r="S796" i="1"/>
  <c r="T716" i="1"/>
  <c r="T498" i="1"/>
  <c r="O828" i="1"/>
  <c r="AF828" i="1" s="1"/>
  <c r="AH828" i="1"/>
  <c r="AD370" i="1"/>
  <c r="U1020" i="1"/>
  <c r="AD1020" i="1"/>
  <c r="Z892" i="1"/>
  <c r="AC892" i="1" s="1"/>
  <c r="O764" i="1"/>
  <c r="AF764" i="1" s="1"/>
  <c r="AH764" i="1"/>
  <c r="S498" i="1"/>
  <c r="O418" i="1"/>
  <c r="AF418" i="1" s="1"/>
  <c r="AH418" i="1"/>
  <c r="AE354" i="1"/>
  <c r="N1219" i="1"/>
  <c r="AG1219" i="1" s="1"/>
  <c r="S844" i="1"/>
  <c r="V716" i="1"/>
  <c r="AE748" i="1"/>
  <c r="P1263" i="1"/>
  <c r="Q1263" i="1" s="1"/>
  <c r="Z1263" i="1"/>
  <c r="AC1263" i="1" s="1"/>
  <c r="W1263" i="1"/>
  <c r="T1263" i="1"/>
  <c r="V1263" i="1"/>
  <c r="S1263" i="1"/>
  <c r="AH1215" i="1"/>
  <c r="O1215" i="1"/>
  <c r="AF1215" i="1" s="1"/>
  <c r="AD1215" i="1"/>
  <c r="U1215" i="1"/>
  <c r="W1672" i="1"/>
  <c r="Z1672" i="1"/>
  <c r="AB1672" i="1" s="1"/>
  <c r="O1624" i="1"/>
  <c r="AF1624" i="1" s="1"/>
  <c r="AH1624" i="1"/>
  <c r="T1821" i="1"/>
  <c r="V1821" i="1"/>
  <c r="N1569" i="1"/>
  <c r="AG1569" i="1" s="1"/>
  <c r="S1465" i="1"/>
  <c r="T1604" i="1"/>
  <c r="V1604" i="1"/>
  <c r="S1215" i="1"/>
  <c r="T1211" i="1"/>
  <c r="U1672" i="1"/>
  <c r="O1821" i="1"/>
  <c r="AF1821" i="1" s="1"/>
  <c r="AH1821" i="1"/>
  <c r="T1569" i="1"/>
  <c r="AD1569" i="1"/>
  <c r="S1537" i="1"/>
  <c r="N1465" i="1"/>
  <c r="AG1465" i="1" s="1"/>
  <c r="O1604" i="1"/>
  <c r="AF1604" i="1" s="1"/>
  <c r="AH1604" i="1"/>
  <c r="T1553" i="1"/>
  <c r="AD1553" i="1"/>
  <c r="S1497" i="1"/>
  <c r="T1365" i="1"/>
  <c r="AH1350" i="1"/>
  <c r="N1279" i="1"/>
  <c r="AG1279" i="1" s="1"/>
  <c r="W1215" i="1"/>
  <c r="O1175" i="1"/>
  <c r="AF1175" i="1" s="1"/>
  <c r="AH1175" i="1"/>
  <c r="U1263" i="1"/>
  <c r="AD1263" i="1"/>
  <c r="U1211" i="1"/>
  <c r="AD1211" i="1"/>
  <c r="V1171" i="1"/>
  <c r="W796" i="1"/>
  <c r="U498" i="1"/>
  <c r="S828" i="1"/>
  <c r="O370" i="1"/>
  <c r="AF370" i="1" s="1"/>
  <c r="AH370" i="1"/>
  <c r="O1020" i="1"/>
  <c r="AF1020" i="1" s="1"/>
  <c r="AH1020" i="1"/>
  <c r="U892" i="1"/>
  <c r="AD892" i="1"/>
  <c r="AE764" i="1"/>
  <c r="N498" i="1"/>
  <c r="AG498" i="1" s="1"/>
  <c r="AE418" i="1"/>
  <c r="T1219" i="1"/>
  <c r="AD1219" i="1"/>
  <c r="N844" i="1"/>
  <c r="AG844" i="1" s="1"/>
  <c r="O716" i="1"/>
  <c r="AF716" i="1" s="1"/>
  <c r="AH716" i="1"/>
  <c r="Z748" i="1"/>
  <c r="AC748" i="1" s="1"/>
  <c r="T306" i="1"/>
  <c r="AD1231" i="1"/>
  <c r="P1231" i="1"/>
  <c r="Q1231" i="1" s="1"/>
  <c r="T1295" i="1"/>
  <c r="P1295" i="1"/>
  <c r="Q1295" i="1" s="1"/>
  <c r="AE656" i="1"/>
  <c r="P656" i="1"/>
  <c r="Q656" i="1" s="1"/>
  <c r="P514" i="1"/>
  <c r="Q514" i="1" s="1"/>
  <c r="U1817" i="1"/>
  <c r="AD1817" i="1"/>
  <c r="W1729" i="1"/>
  <c r="N1656" i="1"/>
  <c r="AG1656" i="1" s="1"/>
  <c r="AH1656" i="1"/>
  <c r="V1159" i="1"/>
  <c r="AD1247" i="1"/>
  <c r="Z656" i="1"/>
  <c r="AC656" i="1" s="1"/>
  <c r="O1231" i="1"/>
  <c r="AF1231" i="1" s="1"/>
  <c r="AH1231" i="1"/>
  <c r="W700" i="1"/>
  <c r="O562" i="1"/>
  <c r="AF562" i="1" s="1"/>
  <c r="AH562" i="1"/>
  <c r="O354" i="1"/>
  <c r="AF354" i="1" s="1"/>
  <c r="AH354" i="1"/>
  <c r="U632" i="1"/>
  <c r="AD632" i="1"/>
  <c r="T924" i="1"/>
  <c r="P924" i="1"/>
  <c r="Q924" i="1" s="1"/>
  <c r="P546" i="1"/>
  <c r="Q546" i="1" s="1"/>
  <c r="P434" i="1"/>
  <c r="O1817" i="1"/>
  <c r="AF1817" i="1" s="1"/>
  <c r="N1817" i="1"/>
  <c r="AG1817" i="1" s="1"/>
  <c r="T1757" i="1"/>
  <c r="W1757" i="1"/>
  <c r="Z1757" i="1"/>
  <c r="AA1757" i="1" s="1"/>
  <c r="T1729" i="1"/>
  <c r="AD1729" i="1"/>
  <c r="S1656" i="1"/>
  <c r="V1656" i="1"/>
  <c r="O1565" i="1"/>
  <c r="AF1565" i="1" s="1"/>
  <c r="N1565" i="1"/>
  <c r="AG1565" i="1" s="1"/>
  <c r="AH1565" i="1"/>
  <c r="O1549" i="1"/>
  <c r="AF1549" i="1" s="1"/>
  <c r="N1549" i="1"/>
  <c r="AG1549" i="1" s="1"/>
  <c r="AH1549" i="1"/>
  <c r="O1517" i="1"/>
  <c r="AF1517" i="1" s="1"/>
  <c r="N1517" i="1"/>
  <c r="AG1517" i="1" s="1"/>
  <c r="AH1517" i="1"/>
  <c r="O1660" i="1"/>
  <c r="AF1660" i="1" s="1"/>
  <c r="N1660" i="1"/>
  <c r="AG1660" i="1" s="1"/>
  <c r="AH1660" i="1"/>
  <c r="Z1370" i="1"/>
  <c r="AA1370" i="1" s="1"/>
  <c r="S1370" i="1"/>
  <c r="T1327" i="1"/>
  <c r="W1159" i="1"/>
  <c r="O1067" i="1"/>
  <c r="AF1067" i="1" s="1"/>
  <c r="N1067" i="1"/>
  <c r="AG1067" i="1" s="1"/>
  <c r="U1327" i="1"/>
  <c r="AD1327" i="1"/>
  <c r="U1135" i="1"/>
  <c r="AD1135" i="1"/>
  <c r="S1295" i="1"/>
  <c r="V1295" i="1"/>
  <c r="O1247" i="1"/>
  <c r="AF1247" i="1" s="1"/>
  <c r="N1247" i="1"/>
  <c r="AG1247" i="1" s="1"/>
  <c r="AH1247" i="1"/>
  <c r="T1099" i="1"/>
  <c r="W1099" i="1"/>
  <c r="Z1099" i="1"/>
  <c r="AB1099" i="1" s="1"/>
  <c r="W1052" i="1"/>
  <c r="T972" i="1"/>
  <c r="U924" i="1"/>
  <c r="AE924" i="1"/>
  <c r="AD924" i="1"/>
  <c r="T908" i="1"/>
  <c r="T780" i="1"/>
  <c r="T546" i="1"/>
  <c r="T434" i="1"/>
  <c r="T354" i="1"/>
  <c r="U656" i="1"/>
  <c r="AD656" i="1"/>
  <c r="O546" i="1"/>
  <c r="AF546" i="1" s="1"/>
  <c r="N546" i="1"/>
  <c r="AG546" i="1" s="1"/>
  <c r="AH546" i="1"/>
  <c r="W530" i="1"/>
  <c r="Z530" i="1"/>
  <c r="AC530" i="1" s="1"/>
  <c r="S482" i="1"/>
  <c r="V482" i="1"/>
  <c r="S1231" i="1"/>
  <c r="O1179" i="1"/>
  <c r="AF1179" i="1" s="1"/>
  <c r="N1179" i="1"/>
  <c r="AG1179" i="1" s="1"/>
  <c r="AH1179" i="1"/>
  <c r="O1083" i="1"/>
  <c r="AF1083" i="1" s="1"/>
  <c r="N1083" i="1"/>
  <c r="AG1083" i="1" s="1"/>
  <c r="AH1083" i="1"/>
  <c r="U700" i="1"/>
  <c r="AE700" i="1"/>
  <c r="S562" i="1"/>
  <c r="O514" i="1"/>
  <c r="AF514" i="1" s="1"/>
  <c r="N514" i="1"/>
  <c r="AG514" i="1" s="1"/>
  <c r="AH514" i="1"/>
  <c r="W434" i="1"/>
  <c r="Z434" i="1"/>
  <c r="AB434" i="1" s="1"/>
  <c r="S354" i="1"/>
  <c r="V354" i="1"/>
  <c r="W972" i="1"/>
  <c r="Z972" i="1"/>
  <c r="AB972" i="1" s="1"/>
  <c r="S908" i="1"/>
  <c r="V908" i="1"/>
  <c r="U780" i="1"/>
  <c r="AE780" i="1"/>
  <c r="AD780" i="1"/>
  <c r="AE632" i="1"/>
  <c r="N632" i="1"/>
  <c r="AG632" i="1" s="1"/>
  <c r="T1672" i="1"/>
  <c r="P1672" i="1"/>
  <c r="Q1672" i="1" s="1"/>
  <c r="U1569" i="1"/>
  <c r="P1569" i="1"/>
  <c r="Q1569" i="1" s="1"/>
  <c r="T1465" i="1"/>
  <c r="P1465" i="1"/>
  <c r="Q1465" i="1" s="1"/>
  <c r="T1624" i="1"/>
  <c r="P1624" i="1"/>
  <c r="Q1624" i="1" s="1"/>
  <c r="T1215" i="1"/>
  <c r="P1215" i="1"/>
  <c r="Q1215" i="1" s="1"/>
  <c r="T1020" i="1"/>
  <c r="P1020" i="1"/>
  <c r="Q1020" i="1" s="1"/>
  <c r="T828" i="1"/>
  <c r="P828" i="1"/>
  <c r="Q828" i="1" s="1"/>
  <c r="T1817" i="1"/>
  <c r="P1817" i="1"/>
  <c r="Q1817" i="1" s="1"/>
  <c r="T700" i="1"/>
  <c r="P700" i="1"/>
  <c r="Q700" i="1" s="1"/>
  <c r="T1159" i="1"/>
  <c r="P1159" i="1"/>
  <c r="Q1159" i="1" s="1"/>
  <c r="P562" i="1"/>
  <c r="Q562" i="1" s="1"/>
  <c r="O632" i="1"/>
  <c r="AF632" i="1" s="1"/>
  <c r="P632" i="1"/>
  <c r="Q632" i="1" s="1"/>
  <c r="S1757" i="1"/>
  <c r="V1757" i="1"/>
  <c r="U1729" i="1"/>
  <c r="Z1729" i="1"/>
  <c r="AA1729" i="1" s="1"/>
  <c r="O1656" i="1"/>
  <c r="AF1656" i="1" s="1"/>
  <c r="T1660" i="1"/>
  <c r="AD1660" i="1"/>
  <c r="T1370" i="1"/>
  <c r="O1370" i="1"/>
  <c r="AF1370" i="1" s="1"/>
  <c r="S1159" i="1"/>
  <c r="W1327" i="1"/>
  <c r="Z1327" i="1"/>
  <c r="AA1327" i="1" s="1"/>
  <c r="W1135" i="1"/>
  <c r="Z1135" i="1"/>
  <c r="AC1135" i="1" s="1"/>
  <c r="O1295" i="1"/>
  <c r="AF1295" i="1" s="1"/>
  <c r="N1295" i="1"/>
  <c r="AG1295" i="1" s="1"/>
  <c r="AH1295" i="1"/>
  <c r="U1247" i="1"/>
  <c r="O656" i="1"/>
  <c r="AF656" i="1" s="1"/>
  <c r="S632" i="1"/>
  <c r="U514" i="1"/>
  <c r="U354" i="1"/>
  <c r="Z700" i="1"/>
  <c r="AA700" i="1" s="1"/>
  <c r="N562" i="1"/>
  <c r="AG562" i="1" s="1"/>
  <c r="AE514" i="1"/>
  <c r="AD514" i="1"/>
  <c r="N354" i="1"/>
  <c r="AG354" i="1" s="1"/>
  <c r="T1052" i="1"/>
  <c r="P1052" i="1"/>
  <c r="Q1052" i="1" s="1"/>
  <c r="T1067" i="1"/>
  <c r="P1067" i="1"/>
  <c r="Q1067" i="1" s="1"/>
  <c r="S1817" i="1"/>
  <c r="V1817" i="1"/>
  <c r="U1757" i="1"/>
  <c r="AD1757" i="1"/>
  <c r="O1729" i="1"/>
  <c r="AF1729" i="1" s="1"/>
  <c r="N1729" i="1"/>
  <c r="AG1729" i="1" s="1"/>
  <c r="AH1729" i="1"/>
  <c r="T1656" i="1"/>
  <c r="W1656" i="1"/>
  <c r="Z1656" i="1"/>
  <c r="AA1656" i="1" s="1"/>
  <c r="S1565" i="1"/>
  <c r="V1565" i="1"/>
  <c r="S1549" i="1"/>
  <c r="V1549" i="1"/>
  <c r="S1517" i="1"/>
  <c r="V1517" i="1"/>
  <c r="S1660" i="1"/>
  <c r="V1660" i="1"/>
  <c r="N1370" i="1"/>
  <c r="AG1370" i="1" s="1"/>
  <c r="AH1370" i="1"/>
  <c r="W1370" i="1"/>
  <c r="U1159" i="1"/>
  <c r="AD1159" i="1"/>
  <c r="T1135" i="1"/>
  <c r="S1067" i="1"/>
  <c r="V1067" i="1"/>
  <c r="O1327" i="1"/>
  <c r="AF1327" i="1" s="1"/>
  <c r="N1327" i="1"/>
  <c r="AG1327" i="1" s="1"/>
  <c r="AH1327" i="1"/>
  <c r="O1135" i="1"/>
  <c r="AF1135" i="1" s="1"/>
  <c r="N1135" i="1"/>
  <c r="AG1135" i="1" s="1"/>
  <c r="AH1135" i="1"/>
  <c r="W1295" i="1"/>
  <c r="Z1295" i="1"/>
  <c r="AB1295" i="1" s="1"/>
  <c r="T1247" i="1"/>
  <c r="S1247" i="1"/>
  <c r="V1247" i="1"/>
  <c r="T1231" i="1"/>
  <c r="U1099" i="1"/>
  <c r="AD1099" i="1"/>
  <c r="U1052" i="1"/>
  <c r="AD1052" i="1"/>
  <c r="O924" i="1"/>
  <c r="AF924" i="1" s="1"/>
  <c r="N924" i="1"/>
  <c r="AG924" i="1" s="1"/>
  <c r="AH924" i="1"/>
  <c r="U562" i="1"/>
  <c r="U530" i="1"/>
  <c r="U434" i="1"/>
  <c r="N656" i="1"/>
  <c r="AG656" i="1" s="1"/>
  <c r="AH656" i="1"/>
  <c r="S546" i="1"/>
  <c r="V546" i="1"/>
  <c r="AE530" i="1"/>
  <c r="AD530" i="1"/>
  <c r="W482" i="1"/>
  <c r="Z482" i="1"/>
  <c r="AB482" i="1" s="1"/>
  <c r="N1231" i="1"/>
  <c r="AG1231" i="1" s="1"/>
  <c r="S1179" i="1"/>
  <c r="V1179" i="1"/>
  <c r="S1083" i="1"/>
  <c r="V1083" i="1"/>
  <c r="O700" i="1"/>
  <c r="AF700" i="1" s="1"/>
  <c r="N700" i="1"/>
  <c r="AG700" i="1" s="1"/>
  <c r="AH700" i="1"/>
  <c r="W562" i="1"/>
  <c r="Z562" i="1"/>
  <c r="AA562" i="1" s="1"/>
  <c r="S514" i="1"/>
  <c r="V514" i="1"/>
  <c r="AE434" i="1"/>
  <c r="AD434" i="1"/>
  <c r="W354" i="1"/>
  <c r="Z354" i="1"/>
  <c r="AB354" i="1" s="1"/>
  <c r="U972" i="1"/>
  <c r="AE972" i="1"/>
  <c r="AD972" i="1"/>
  <c r="W908" i="1"/>
  <c r="Z908" i="1"/>
  <c r="AB908" i="1" s="1"/>
  <c r="O780" i="1"/>
  <c r="AF780" i="1" s="1"/>
  <c r="N780" i="1"/>
  <c r="AG780" i="1" s="1"/>
  <c r="AH780" i="1"/>
  <c r="T632" i="1"/>
  <c r="V632" i="1"/>
  <c r="T562" i="1"/>
  <c r="T482" i="1"/>
  <c r="T1914" i="1"/>
  <c r="P1914" i="1"/>
  <c r="Q1914" i="1" s="1"/>
  <c r="U1537" i="1"/>
  <c r="P1537" i="1"/>
  <c r="Q1537" i="1" s="1"/>
  <c r="O1350" i="1"/>
  <c r="AF1350" i="1" s="1"/>
  <c r="P1350" i="1"/>
  <c r="Q1350" i="1" s="1"/>
  <c r="T1640" i="1"/>
  <c r="P1640" i="1"/>
  <c r="Q1640" i="1" s="1"/>
  <c r="T1497" i="1"/>
  <c r="P1497" i="1"/>
  <c r="Q1497" i="1" s="1"/>
  <c r="V1390" i="1"/>
  <c r="P1390" i="1"/>
  <c r="Q1390" i="1" s="1"/>
  <c r="U1553" i="1"/>
  <c r="P1553" i="1"/>
  <c r="Q1553" i="1" s="1"/>
  <c r="T1279" i="1"/>
  <c r="P1279" i="1"/>
  <c r="Q1279" i="1" s="1"/>
  <c r="T1175" i="1"/>
  <c r="P1175" i="1"/>
  <c r="Q1175" i="1" s="1"/>
  <c r="T796" i="1"/>
  <c r="P796" i="1"/>
  <c r="Q796" i="1" s="1"/>
  <c r="T892" i="1"/>
  <c r="P892" i="1"/>
  <c r="Q892" i="1" s="1"/>
  <c r="T764" i="1"/>
  <c r="P764" i="1"/>
  <c r="Q764" i="1" s="1"/>
  <c r="T748" i="1"/>
  <c r="P748" i="1"/>
  <c r="Q748" i="1" s="1"/>
  <c r="V306" i="1"/>
  <c r="P418" i="1"/>
  <c r="Q418" i="1" s="1"/>
  <c r="W1231" i="1"/>
  <c r="Z1231" i="1"/>
  <c r="AA1231" i="1" s="1"/>
  <c r="U1231" i="1"/>
  <c r="S306" i="1"/>
  <c r="AD306" i="1" s="1"/>
  <c r="AJ1999" i="1"/>
  <c r="L1954" i="1"/>
  <c r="M1954" i="1" s="1"/>
  <c r="AJ1954" i="1"/>
  <c r="AJ1856" i="1"/>
  <c r="L1856" i="1"/>
  <c r="M1856" i="1" s="1"/>
  <c r="AJ1924" i="1"/>
  <c r="J1924" i="1"/>
  <c r="AJ1888" i="1"/>
  <c r="L1888" i="1"/>
  <c r="M1888" i="1" s="1"/>
  <c r="L1824" i="1"/>
  <c r="M1824" i="1" s="1"/>
  <c r="AJ1824" i="1"/>
  <c r="AJ1670" i="1"/>
  <c r="J1670" i="1"/>
  <c r="L1468" i="1"/>
  <c r="M1468" i="1" s="1"/>
  <c r="AJ1468" i="1"/>
  <c r="X1412" i="1"/>
  <c r="Y1412" i="1" s="1"/>
  <c r="L1424" i="1"/>
  <c r="M1424" i="1" s="1"/>
  <c r="X1424" i="1"/>
  <c r="Y1424" i="1" s="1"/>
  <c r="AD1370" i="1"/>
  <c r="L1603" i="1"/>
  <c r="M1603" i="1" s="1"/>
  <c r="AJ1603" i="1"/>
  <c r="L1106" i="1"/>
  <c r="M1106" i="1" s="1"/>
  <c r="AJ1106" i="1"/>
  <c r="AJ1912" i="1"/>
  <c r="J1912" i="1"/>
  <c r="L1356" i="1"/>
  <c r="M1356" i="1" s="1"/>
  <c r="X1356" i="1"/>
  <c r="Y1356" i="1" s="1"/>
  <c r="AJ1109" i="1"/>
  <c r="J1109" i="1"/>
  <c r="L923" i="1"/>
  <c r="M923" i="1" s="1"/>
  <c r="AJ923" i="1"/>
  <c r="L799" i="1"/>
  <c r="M799" i="1" s="1"/>
  <c r="AJ799" i="1"/>
  <c r="AJ863" i="1"/>
  <c r="L863" i="1"/>
  <c r="M863" i="1" s="1"/>
  <c r="L1003" i="1"/>
  <c r="M1003" i="1" s="1"/>
  <c r="AJ1003" i="1"/>
  <c r="L927" i="1"/>
  <c r="M927" i="1" s="1"/>
  <c r="AJ927" i="1"/>
  <c r="X635" i="1"/>
  <c r="Y635" i="1" s="1"/>
  <c r="J635" i="1"/>
  <c r="I618" i="1"/>
  <c r="P618" i="1" s="1"/>
  <c r="AJ433" i="1"/>
  <c r="L433" i="1"/>
  <c r="M433" i="1" s="1"/>
  <c r="AJ325" i="1"/>
  <c r="L325" i="1"/>
  <c r="M325" i="1" s="1"/>
  <c r="I626" i="1"/>
  <c r="P626" i="1" s="1"/>
  <c r="AJ293" i="1"/>
  <c r="L293" i="1"/>
  <c r="M293" i="1" s="1"/>
  <c r="Q704" i="1"/>
  <c r="AK1994" i="1"/>
  <c r="J1994" i="1"/>
  <c r="L1930" i="1"/>
  <c r="M1930" i="1" s="1"/>
  <c r="AJ1930" i="1"/>
  <c r="AJ1916" i="1"/>
  <c r="J1916" i="1"/>
  <c r="AJ1835" i="1"/>
  <c r="J1835" i="1"/>
  <c r="AJ1942" i="1"/>
  <c r="L1942" i="1"/>
  <c r="M1942" i="1" s="1"/>
  <c r="AJ1828" i="1"/>
  <c r="L1828" i="1"/>
  <c r="M1828" i="1" s="1"/>
  <c r="AJ1756" i="1"/>
  <c r="L1756" i="1"/>
  <c r="M1756" i="1" s="1"/>
  <c r="AJ1776" i="1"/>
  <c r="L1776" i="1"/>
  <c r="M1776" i="1" s="1"/>
  <c r="I1687" i="1"/>
  <c r="AJ1968" i="1"/>
  <c r="J1968" i="1"/>
  <c r="AJ1832" i="1"/>
  <c r="L1832" i="1"/>
  <c r="M1832" i="1" s="1"/>
  <c r="AJ1639" i="1"/>
  <c r="L1639" i="1"/>
  <c r="M1639" i="1" s="1"/>
  <c r="AJ1532" i="1"/>
  <c r="L1532" i="1"/>
  <c r="M1532" i="1" s="1"/>
  <c r="I1401" i="1"/>
  <c r="X1401" i="1"/>
  <c r="Y1401" i="1" s="1"/>
  <c r="L1401" i="1"/>
  <c r="M1401" i="1" s="1"/>
  <c r="L1393" i="1"/>
  <c r="M1393" i="1" s="1"/>
  <c r="X1393" i="1"/>
  <c r="Y1393" i="1" s="1"/>
  <c r="I1393" i="1"/>
  <c r="AJ1728" i="1"/>
  <c r="L1728" i="1"/>
  <c r="M1728" i="1" s="1"/>
  <c r="I1387" i="1"/>
  <c r="L1210" i="1"/>
  <c r="M1210" i="1" s="1"/>
  <c r="AJ1210" i="1"/>
  <c r="I1703" i="1"/>
  <c r="AJ1448" i="1"/>
  <c r="L1448" i="1"/>
  <c r="M1448" i="1" s="1"/>
  <c r="X1377" i="1"/>
  <c r="Y1377" i="1" s="1"/>
  <c r="I1377" i="1"/>
  <c r="L1377" i="1"/>
  <c r="M1377" i="1" s="1"/>
  <c r="L1330" i="1"/>
  <c r="M1330" i="1" s="1"/>
  <c r="AJ1330" i="1"/>
  <c r="L1102" i="1"/>
  <c r="M1102" i="1" s="1"/>
  <c r="AJ1102" i="1"/>
  <c r="L1007" i="1"/>
  <c r="M1007" i="1" s="1"/>
  <c r="AJ1007" i="1"/>
  <c r="AJ1214" i="1"/>
  <c r="L1214" i="1"/>
  <c r="M1214" i="1" s="1"/>
  <c r="L875" i="1"/>
  <c r="M875" i="1" s="1"/>
  <c r="AJ875" i="1"/>
  <c r="AJ1162" i="1"/>
  <c r="L1162" i="1"/>
  <c r="M1162" i="1" s="1"/>
  <c r="L1158" i="1"/>
  <c r="M1158" i="1" s="1"/>
  <c r="AJ1158" i="1"/>
  <c r="L1023" i="1"/>
  <c r="M1023" i="1" s="1"/>
  <c r="AJ1023" i="1"/>
  <c r="X653" i="1"/>
  <c r="Y653" i="1" s="1"/>
  <c r="AJ653" i="1"/>
  <c r="AJ600" i="1"/>
  <c r="X600" i="1"/>
  <c r="Y600" i="1" s="1"/>
  <c r="I600" i="1"/>
  <c r="P600" i="1" s="1"/>
  <c r="L843" i="1"/>
  <c r="M843" i="1" s="1"/>
  <c r="AJ843" i="1"/>
  <c r="L583" i="1"/>
  <c r="M583" i="1" s="1"/>
  <c r="AJ583" i="1"/>
  <c r="J583" i="1"/>
  <c r="AJ613" i="1"/>
  <c r="I613" i="1"/>
  <c r="P613" i="1" s="1"/>
  <c r="X613" i="1"/>
  <c r="Y613" i="1" s="1"/>
  <c r="I586" i="1"/>
  <c r="P586" i="1" s="1"/>
  <c r="AJ545" i="1"/>
  <c r="L545" i="1"/>
  <c r="M545" i="1" s="1"/>
  <c r="AJ369" i="1"/>
  <c r="L369" i="1"/>
  <c r="M369" i="1" s="1"/>
  <c r="AJ305" i="1"/>
  <c r="L305" i="1"/>
  <c r="M305" i="1" s="1"/>
  <c r="X589" i="1"/>
  <c r="Y589" i="1" s="1"/>
  <c r="AJ589" i="1"/>
  <c r="AJ533" i="1"/>
  <c r="L533" i="1"/>
  <c r="M533" i="1" s="1"/>
  <c r="AJ405" i="1"/>
  <c r="L405" i="1"/>
  <c r="M405" i="1" s="1"/>
  <c r="I592" i="1"/>
  <c r="P592" i="1" s="1"/>
  <c r="X592" i="1"/>
  <c r="Y592" i="1" s="1"/>
  <c r="L501" i="1"/>
  <c r="M501" i="1" s="1"/>
  <c r="AJ501" i="1"/>
  <c r="AJ1904" i="1"/>
  <c r="L1904" i="1"/>
  <c r="M1904" i="1" s="1"/>
  <c r="AJ1831" i="1"/>
  <c r="J1831" i="1"/>
  <c r="AJ1848" i="1"/>
  <c r="L1848" i="1"/>
  <c r="M1848" i="1" s="1"/>
  <c r="J1848" i="1"/>
  <c r="AJ1792" i="1"/>
  <c r="L1792" i="1"/>
  <c r="M1792" i="1" s="1"/>
  <c r="X1732" i="1"/>
  <c r="Y1732" i="1" s="1"/>
  <c r="L1700" i="1"/>
  <c r="M1700" i="1" s="1"/>
  <c r="AJ1700" i="1"/>
  <c r="J1700" i="1"/>
  <c r="AJ1600" i="1"/>
  <c r="X1600" i="1"/>
  <c r="Y1600" i="1" s="1"/>
  <c r="I1600" i="1"/>
  <c r="L1623" i="1"/>
  <c r="M1623" i="1" s="1"/>
  <c r="AJ1623" i="1"/>
  <c r="AJ1674" i="1"/>
  <c r="J1674" i="1"/>
  <c r="AJ1619" i="1"/>
  <c r="L1619" i="1"/>
  <c r="M1619" i="1" s="1"/>
  <c r="X1520" i="1"/>
  <c r="Y1520" i="1" s="1"/>
  <c r="L1520" i="1"/>
  <c r="M1520" i="1" s="1"/>
  <c r="AJ1432" i="1"/>
  <c r="L1432" i="1"/>
  <c r="M1432" i="1" s="1"/>
  <c r="L1698" i="1"/>
  <c r="M1698" i="1" s="1"/>
  <c r="X1698" i="1"/>
  <c r="Y1698" i="1" s="1"/>
  <c r="X1385" i="1"/>
  <c r="Y1385" i="1" s="1"/>
  <c r="I1385" i="1"/>
  <c r="L1385" i="1"/>
  <c r="M1385" i="1" s="1"/>
  <c r="AJ1349" i="1"/>
  <c r="L1349" i="1"/>
  <c r="M1349" i="1" s="1"/>
  <c r="J1349" i="1"/>
  <c r="L1740" i="1"/>
  <c r="M1740" i="1" s="1"/>
  <c r="AJ1740" i="1"/>
  <c r="X1584" i="1"/>
  <c r="Y1584" i="1" s="1"/>
  <c r="L1584" i="1"/>
  <c r="M1584" i="1" s="1"/>
  <c r="AJ1484" i="1"/>
  <c r="L1484" i="1"/>
  <c r="M1484" i="1" s="1"/>
  <c r="L1404" i="1"/>
  <c r="M1404" i="1" s="1"/>
  <c r="J1404" i="1"/>
  <c r="AJ1384" i="1"/>
  <c r="J1384" i="1"/>
  <c r="L1384" i="1"/>
  <c r="M1384" i="1" s="1"/>
  <c r="L1298" i="1"/>
  <c r="M1298" i="1" s="1"/>
  <c r="AJ1298" i="1"/>
  <c r="L1278" i="1"/>
  <c r="M1278" i="1" s="1"/>
  <c r="AJ1278" i="1"/>
  <c r="AJ1500" i="1"/>
  <c r="L1500" i="1"/>
  <c r="M1500" i="1" s="1"/>
  <c r="X1074" i="1"/>
  <c r="Y1074" i="1" s="1"/>
  <c r="L1134" i="1"/>
  <c r="M1134" i="1" s="1"/>
  <c r="AJ1134" i="1"/>
  <c r="L1019" i="1"/>
  <c r="M1019" i="1" s="1"/>
  <c r="AJ1019" i="1"/>
  <c r="L847" i="1"/>
  <c r="M847" i="1" s="1"/>
  <c r="AJ847" i="1"/>
  <c r="L1082" i="1"/>
  <c r="M1082" i="1" s="1"/>
  <c r="AJ1082" i="1"/>
  <c r="L1051" i="1"/>
  <c r="M1051" i="1" s="1"/>
  <c r="AJ1051" i="1"/>
  <c r="AJ895" i="1"/>
  <c r="L895" i="1"/>
  <c r="M895" i="1" s="1"/>
  <c r="I1061" i="1"/>
  <c r="L703" i="1"/>
  <c r="M703" i="1" s="1"/>
  <c r="AJ703" i="1"/>
  <c r="I642" i="1"/>
  <c r="P642" i="1" s="1"/>
  <c r="X579" i="1"/>
  <c r="Y579" i="1" s="1"/>
  <c r="AJ579" i="1"/>
  <c r="J579" i="1"/>
  <c r="AJ671" i="1"/>
  <c r="L671" i="1"/>
  <c r="M671" i="1" s="1"/>
  <c r="J671" i="1"/>
  <c r="I666" i="1"/>
  <c r="P666" i="1" s="1"/>
  <c r="X621" i="1"/>
  <c r="Y621" i="1" s="1"/>
  <c r="AJ621" i="1"/>
  <c r="I637" i="1"/>
  <c r="P637" i="1" s="1"/>
  <c r="X637" i="1"/>
  <c r="Y637" i="1" s="1"/>
  <c r="AJ615" i="1"/>
  <c r="L615" i="1"/>
  <c r="M615" i="1" s="1"/>
  <c r="J615" i="1"/>
  <c r="AJ469" i="1"/>
  <c r="L469" i="1"/>
  <c r="M469" i="1" s="1"/>
  <c r="AJ453" i="1"/>
  <c r="L453" i="1"/>
  <c r="M453" i="1" s="1"/>
  <c r="AJ389" i="1"/>
  <c r="L389" i="1"/>
  <c r="M389" i="1" s="1"/>
  <c r="AJ337" i="1"/>
  <c r="L337" i="1"/>
  <c r="M337" i="1" s="1"/>
  <c r="AJ1920" i="1"/>
  <c r="J1920" i="1"/>
  <c r="L1991" i="1"/>
  <c r="M1991" i="1" s="1"/>
  <c r="X1991" i="1"/>
  <c r="Y1991" i="1" s="1"/>
  <c r="L1812" i="1"/>
  <c r="M1812" i="1" s="1"/>
  <c r="AJ1812" i="1"/>
  <c r="X1836" i="1"/>
  <c r="Y1836" i="1" s="1"/>
  <c r="AJ1662" i="1"/>
  <c r="J1662" i="1"/>
  <c r="AJ1627" i="1"/>
  <c r="L1627" i="1"/>
  <c r="M1627" i="1" s="1"/>
  <c r="L1659" i="1"/>
  <c r="M1659" i="1" s="1"/>
  <c r="AJ1659" i="1"/>
  <c r="AJ1596" i="1"/>
  <c r="L1596" i="1"/>
  <c r="M1596" i="1" s="1"/>
  <c r="L1400" i="1"/>
  <c r="M1400" i="1" s="1"/>
  <c r="AJ1400" i="1"/>
  <c r="J1400" i="1"/>
  <c r="X1368" i="1"/>
  <c r="Y1368" i="1" s="1"/>
  <c r="J1368" i="1"/>
  <c r="I1352" i="1"/>
  <c r="L1342" i="1"/>
  <c r="M1342" i="1" s="1"/>
  <c r="AJ1342" i="1"/>
  <c r="AJ1376" i="1"/>
  <c r="J1376" i="1"/>
  <c r="L1376" i="1"/>
  <c r="M1376" i="1" s="1"/>
  <c r="L1294" i="1"/>
  <c r="M1294" i="1" s="1"/>
  <c r="AJ1294" i="1"/>
  <c r="L1326" i="1"/>
  <c r="M1326" i="1" s="1"/>
  <c r="AJ1326" i="1"/>
  <c r="AJ815" i="1"/>
  <c r="L815" i="1"/>
  <c r="M815" i="1" s="1"/>
  <c r="L1250" i="1"/>
  <c r="M1250" i="1" s="1"/>
  <c r="AJ1250" i="1"/>
  <c r="L1098" i="1"/>
  <c r="M1098" i="1" s="1"/>
  <c r="AJ1098" i="1"/>
  <c r="L1055" i="1"/>
  <c r="M1055" i="1" s="1"/>
  <c r="AJ1055" i="1"/>
  <c r="X669" i="1"/>
  <c r="Y669" i="1" s="1"/>
  <c r="I669" i="1"/>
  <c r="P669" i="1" s="1"/>
  <c r="X624" i="1"/>
  <c r="Y624" i="1" s="1"/>
  <c r="I624" i="1"/>
  <c r="P624" i="1" s="1"/>
  <c r="L975" i="1"/>
  <c r="M975" i="1" s="1"/>
  <c r="AJ975" i="1"/>
  <c r="L971" i="1"/>
  <c r="M971" i="1" s="1"/>
  <c r="AJ971" i="1"/>
  <c r="L735" i="1"/>
  <c r="M735" i="1" s="1"/>
  <c r="AJ735" i="1"/>
  <c r="L687" i="1"/>
  <c r="M687" i="1" s="1"/>
  <c r="AJ687" i="1"/>
  <c r="X608" i="1"/>
  <c r="Y608" i="1" s="1"/>
  <c r="AJ608" i="1"/>
  <c r="AJ607" i="1"/>
  <c r="L607" i="1"/>
  <c r="M607" i="1" s="1"/>
  <c r="J607" i="1"/>
  <c r="I602" i="1"/>
  <c r="P602" i="1" s="1"/>
  <c r="L767" i="1"/>
  <c r="M767" i="1" s="1"/>
  <c r="AJ767" i="1"/>
  <c r="AJ481" i="1"/>
  <c r="L481" i="1"/>
  <c r="M481" i="1" s="1"/>
  <c r="AJ417" i="1"/>
  <c r="L417" i="1"/>
  <c r="M417" i="1" s="1"/>
  <c r="AJ353" i="1"/>
  <c r="L353" i="1"/>
  <c r="M353" i="1" s="1"/>
  <c r="X672" i="1"/>
  <c r="Y672" i="1" s="1"/>
  <c r="AJ672" i="1"/>
  <c r="AJ591" i="1"/>
  <c r="L591" i="1"/>
  <c r="M591" i="1" s="1"/>
  <c r="J591" i="1"/>
  <c r="Q482" i="1"/>
  <c r="Q530" i="1"/>
  <c r="R1813" i="1"/>
  <c r="R1004" i="1"/>
  <c r="T1966" i="1"/>
  <c r="U1966" i="1"/>
  <c r="W1966" i="1"/>
  <c r="O1966" i="1"/>
  <c r="AF1966" i="1" s="1"/>
  <c r="AH1966" i="1"/>
  <c r="Z1966" i="1"/>
  <c r="AD1966" i="1"/>
  <c r="N1966" i="1"/>
  <c r="AG1966" i="1" s="1"/>
  <c r="S1966" i="1"/>
  <c r="V1966" i="1"/>
  <c r="T1916" i="1"/>
  <c r="U1916" i="1"/>
  <c r="S1916" i="1"/>
  <c r="AD1916" i="1"/>
  <c r="V1916" i="1"/>
  <c r="N1916" i="1"/>
  <c r="AG1916" i="1" s="1"/>
  <c r="Z1916" i="1"/>
  <c r="O1916" i="1"/>
  <c r="AF1916" i="1" s="1"/>
  <c r="AH1916" i="1"/>
  <c r="W1916" i="1"/>
  <c r="J1956" i="1"/>
  <c r="AJ1956" i="1"/>
  <c r="L1956" i="1"/>
  <c r="M1956" i="1" s="1"/>
  <c r="AK1956" i="1"/>
  <c r="X1956" i="1"/>
  <c r="Y1956" i="1" s="1"/>
  <c r="I1956" i="1"/>
  <c r="AJ1915" i="1"/>
  <c r="X1915" i="1"/>
  <c r="Y1915" i="1" s="1"/>
  <c r="L1915" i="1"/>
  <c r="M1915" i="1" s="1"/>
  <c r="J1915" i="1"/>
  <c r="AK1915" i="1"/>
  <c r="I1915" i="1"/>
  <c r="J1939" i="1"/>
  <c r="X1939" i="1"/>
  <c r="Y1939" i="1" s="1"/>
  <c r="I1939" i="1"/>
  <c r="L1939" i="1"/>
  <c r="M1939" i="1" s="1"/>
  <c r="AK1939" i="1"/>
  <c r="AJ1939" i="1"/>
  <c r="J1910" i="1"/>
  <c r="X1910" i="1"/>
  <c r="Y1910" i="1" s="1"/>
  <c r="I1910" i="1"/>
  <c r="AK1910" i="1"/>
  <c r="L1910" i="1"/>
  <c r="M1910" i="1" s="1"/>
  <c r="AJ1910" i="1"/>
  <c r="U1909" i="1"/>
  <c r="AH1909" i="1"/>
  <c r="AD1909" i="1"/>
  <c r="Z1909" i="1"/>
  <c r="V1909" i="1"/>
  <c r="N1909" i="1"/>
  <c r="AG1909" i="1" s="1"/>
  <c r="S1909" i="1"/>
  <c r="T1909" i="1"/>
  <c r="O1909" i="1"/>
  <c r="AF1909" i="1" s="1"/>
  <c r="W1909" i="1"/>
  <c r="T1895" i="1"/>
  <c r="U1895" i="1"/>
  <c r="S1895" i="1"/>
  <c r="AD1895" i="1"/>
  <c r="V1895" i="1"/>
  <c r="N1895" i="1"/>
  <c r="AG1895" i="1" s="1"/>
  <c r="W1895" i="1"/>
  <c r="Z1895" i="1"/>
  <c r="AH1895" i="1"/>
  <c r="O1895" i="1"/>
  <c r="AF1895" i="1" s="1"/>
  <c r="T1863" i="1"/>
  <c r="U1863" i="1"/>
  <c r="S1863" i="1"/>
  <c r="AD1863" i="1"/>
  <c r="V1863" i="1"/>
  <c r="N1863" i="1"/>
  <c r="AG1863" i="1" s="1"/>
  <c r="O1863" i="1"/>
  <c r="AF1863" i="1" s="1"/>
  <c r="AH1863" i="1"/>
  <c r="W1863" i="1"/>
  <c r="Z1863" i="1"/>
  <c r="AJ1858" i="1"/>
  <c r="X1858" i="1"/>
  <c r="Y1858" i="1" s="1"/>
  <c r="L1858" i="1"/>
  <c r="M1858" i="1" s="1"/>
  <c r="J1858" i="1"/>
  <c r="AK1858" i="1"/>
  <c r="I1858" i="1"/>
  <c r="AJ1826" i="1"/>
  <c r="X1826" i="1"/>
  <c r="Y1826" i="1" s="1"/>
  <c r="L1826" i="1"/>
  <c r="M1826" i="1" s="1"/>
  <c r="J1826" i="1"/>
  <c r="AK1826" i="1"/>
  <c r="I1826" i="1"/>
  <c r="AJ1866" i="1"/>
  <c r="X1866" i="1"/>
  <c r="Y1866" i="1" s="1"/>
  <c r="L1866" i="1"/>
  <c r="M1866" i="1" s="1"/>
  <c r="I1866" i="1"/>
  <c r="J1866" i="1"/>
  <c r="AK1866" i="1"/>
  <c r="T1731" i="1"/>
  <c r="U1731" i="1"/>
  <c r="S1731" i="1"/>
  <c r="AD1731" i="1"/>
  <c r="V1731" i="1"/>
  <c r="N1731" i="1"/>
  <c r="AG1731" i="1" s="1"/>
  <c r="O1731" i="1"/>
  <c r="AF1731" i="1" s="1"/>
  <c r="AH1731" i="1"/>
  <c r="Z1731" i="1"/>
  <c r="W1731" i="1"/>
  <c r="U1696" i="1"/>
  <c r="Z1696" i="1"/>
  <c r="T1696" i="1"/>
  <c r="O1696" i="1"/>
  <c r="AF1696" i="1" s="1"/>
  <c r="V1696" i="1"/>
  <c r="N1696" i="1"/>
  <c r="AG1696" i="1" s="1"/>
  <c r="AD1696" i="1"/>
  <c r="S1696" i="1"/>
  <c r="AH1696" i="1"/>
  <c r="W1696" i="1"/>
  <c r="AH1960" i="1"/>
  <c r="AD1960" i="1"/>
  <c r="Z1960" i="1"/>
  <c r="V1960" i="1"/>
  <c r="N1960" i="1"/>
  <c r="AG1960" i="1" s="1"/>
  <c r="W1960" i="1"/>
  <c r="S1960" i="1"/>
  <c r="O1960" i="1"/>
  <c r="AF1960" i="1" s="1"/>
  <c r="T1960" i="1"/>
  <c r="U1960" i="1"/>
  <c r="AJ1923" i="1"/>
  <c r="X1923" i="1"/>
  <c r="Y1923" i="1" s="1"/>
  <c r="L1923" i="1"/>
  <c r="M1923" i="1" s="1"/>
  <c r="I1923" i="1"/>
  <c r="J1923" i="1"/>
  <c r="AK1923" i="1"/>
  <c r="U1748" i="1"/>
  <c r="AH1748" i="1"/>
  <c r="AD1748" i="1"/>
  <c r="Z1748" i="1"/>
  <c r="V1748" i="1"/>
  <c r="N1748" i="1"/>
  <c r="AG1748" i="1" s="1"/>
  <c r="T1748" i="1"/>
  <c r="W1748" i="1"/>
  <c r="O1748" i="1"/>
  <c r="AF1748" i="1" s="1"/>
  <c r="S1748" i="1"/>
  <c r="T1602" i="1"/>
  <c r="U1602" i="1"/>
  <c r="W1602" i="1"/>
  <c r="O1602" i="1"/>
  <c r="AF1602" i="1" s="1"/>
  <c r="AH1602" i="1"/>
  <c r="Z1602" i="1"/>
  <c r="AD1602" i="1"/>
  <c r="N1602" i="1"/>
  <c r="AG1602" i="1" s="1"/>
  <c r="S1602" i="1"/>
  <c r="V1602" i="1"/>
  <c r="T1587" i="1"/>
  <c r="U1587" i="1"/>
  <c r="S1587" i="1"/>
  <c r="AH1587" i="1"/>
  <c r="W1587" i="1"/>
  <c r="N1587" i="1"/>
  <c r="AG1587" i="1" s="1"/>
  <c r="AD1587" i="1"/>
  <c r="Z1587" i="1"/>
  <c r="O1587" i="1"/>
  <c r="AF1587" i="1" s="1"/>
  <c r="V1587" i="1"/>
  <c r="T1555" i="1"/>
  <c r="U1555" i="1"/>
  <c r="S1555" i="1"/>
  <c r="AH1555" i="1"/>
  <c r="W1555" i="1"/>
  <c r="N1555" i="1"/>
  <c r="AG1555" i="1" s="1"/>
  <c r="AD1555" i="1"/>
  <c r="Z1555" i="1"/>
  <c r="O1555" i="1"/>
  <c r="AF1555" i="1" s="1"/>
  <c r="V1555" i="1"/>
  <c r="T1523" i="1"/>
  <c r="U1523" i="1"/>
  <c r="S1523" i="1"/>
  <c r="AH1523" i="1"/>
  <c r="W1523" i="1"/>
  <c r="N1523" i="1"/>
  <c r="AG1523" i="1" s="1"/>
  <c r="AD1523" i="1"/>
  <c r="Z1523" i="1"/>
  <c r="O1523" i="1"/>
  <c r="AF1523" i="1" s="1"/>
  <c r="V1523" i="1"/>
  <c r="J1841" i="1"/>
  <c r="X1841" i="1"/>
  <c r="Y1841" i="1" s="1"/>
  <c r="I1841" i="1"/>
  <c r="L1841" i="1"/>
  <c r="M1841" i="1" s="1"/>
  <c r="AJ1841" i="1"/>
  <c r="AK1841" i="1"/>
  <c r="J1593" i="1"/>
  <c r="X1593" i="1"/>
  <c r="Y1593" i="1" s="1"/>
  <c r="L1593" i="1"/>
  <c r="M1593" i="1" s="1"/>
  <c r="AK1593" i="1"/>
  <c r="AJ1593" i="1"/>
  <c r="I1593" i="1"/>
  <c r="U1588" i="1"/>
  <c r="AH1588" i="1"/>
  <c r="AD1588" i="1"/>
  <c r="Z1588" i="1"/>
  <c r="V1588" i="1"/>
  <c r="N1588" i="1"/>
  <c r="AG1588" i="1" s="1"/>
  <c r="T1588" i="1"/>
  <c r="O1588" i="1"/>
  <c r="AF1588" i="1" s="1"/>
  <c r="S1588" i="1"/>
  <c r="W1588" i="1"/>
  <c r="J1509" i="1"/>
  <c r="X1509" i="1"/>
  <c r="Y1509" i="1" s="1"/>
  <c r="AJ1509" i="1"/>
  <c r="I1509" i="1"/>
  <c r="L1509" i="1"/>
  <c r="M1509" i="1" s="1"/>
  <c r="AK1509" i="1"/>
  <c r="U1504" i="1"/>
  <c r="AH1504" i="1"/>
  <c r="AD1504" i="1"/>
  <c r="Z1504" i="1"/>
  <c r="V1504" i="1"/>
  <c r="N1504" i="1"/>
  <c r="AG1504" i="1" s="1"/>
  <c r="T1504" i="1"/>
  <c r="W1504" i="1"/>
  <c r="O1504" i="1"/>
  <c r="AF1504" i="1" s="1"/>
  <c r="S1504" i="1"/>
  <c r="AH1991" i="1"/>
  <c r="AD1991" i="1"/>
  <c r="Z1991" i="1"/>
  <c r="V1991" i="1"/>
  <c r="N1991" i="1"/>
  <c r="AG1991" i="1" s="1"/>
  <c r="T1991" i="1"/>
  <c r="O1991" i="1"/>
  <c r="AF1991" i="1" s="1"/>
  <c r="W1991" i="1"/>
  <c r="S1991" i="1"/>
  <c r="U1991" i="1"/>
  <c r="AE2000" i="1"/>
  <c r="W2000" i="1"/>
  <c r="S2000" i="1"/>
  <c r="O2000" i="1"/>
  <c r="AF2000" i="1" s="1"/>
  <c r="AH2000" i="1"/>
  <c r="AD2000" i="1"/>
  <c r="Z2000" i="1"/>
  <c r="V2000" i="1"/>
  <c r="N2000" i="1"/>
  <c r="AG2000" i="1" s="1"/>
  <c r="U2000" i="1"/>
  <c r="T2000" i="1"/>
  <c r="Q2000" i="1"/>
  <c r="J1996" i="1"/>
  <c r="X1996" i="1"/>
  <c r="Y1996" i="1" s="1"/>
  <c r="AJ1996" i="1"/>
  <c r="L1996" i="1"/>
  <c r="M1996" i="1" s="1"/>
  <c r="AK1996" i="1"/>
  <c r="I1996" i="1"/>
  <c r="T1980" i="1"/>
  <c r="AD1980" i="1"/>
  <c r="S1980" i="1"/>
  <c r="N1980" i="1"/>
  <c r="AG1980" i="1" s="1"/>
  <c r="Z1980" i="1"/>
  <c r="U1980" i="1"/>
  <c r="O1980" i="1"/>
  <c r="AF1980" i="1" s="1"/>
  <c r="V1980" i="1"/>
  <c r="AH1980" i="1"/>
  <c r="W1980" i="1"/>
  <c r="AJ1990" i="1"/>
  <c r="X1990" i="1"/>
  <c r="Y1990" i="1" s="1"/>
  <c r="L1990" i="1"/>
  <c r="M1990" i="1" s="1"/>
  <c r="I1990" i="1"/>
  <c r="J1990" i="1"/>
  <c r="AK1990" i="1"/>
  <c r="T1971" i="1"/>
  <c r="U1971" i="1"/>
  <c r="AD1971" i="1"/>
  <c r="V1971" i="1"/>
  <c r="N1971" i="1"/>
  <c r="AG1971" i="1" s="1"/>
  <c r="W1971" i="1"/>
  <c r="O1971" i="1"/>
  <c r="AF1971" i="1" s="1"/>
  <c r="AH1971" i="1"/>
  <c r="S1971" i="1"/>
  <c r="Z1971" i="1"/>
  <c r="T1986" i="1"/>
  <c r="Z1986" i="1"/>
  <c r="U1986" i="1"/>
  <c r="O1986" i="1"/>
  <c r="AF1986" i="1" s="1"/>
  <c r="V1986" i="1"/>
  <c r="AD1986" i="1"/>
  <c r="S1986" i="1"/>
  <c r="AH1986" i="1"/>
  <c r="W1986" i="1"/>
  <c r="N1986" i="1"/>
  <c r="AG1986" i="1" s="1"/>
  <c r="AJ1965" i="1"/>
  <c r="X1965" i="1"/>
  <c r="Y1965" i="1" s="1"/>
  <c r="L1965" i="1"/>
  <c r="M1965" i="1" s="1"/>
  <c r="AK1965" i="1"/>
  <c r="I1965" i="1"/>
  <c r="J1965" i="1"/>
  <c r="U1950" i="1"/>
  <c r="AH1950" i="1"/>
  <c r="AD1950" i="1"/>
  <c r="Z1950" i="1"/>
  <c r="V1950" i="1"/>
  <c r="N1950" i="1"/>
  <c r="AG1950" i="1" s="1"/>
  <c r="S1950" i="1"/>
  <c r="T1950" i="1"/>
  <c r="W1950" i="1"/>
  <c r="O1950" i="1"/>
  <c r="AF1950" i="1" s="1"/>
  <c r="U1942" i="1"/>
  <c r="AH1942" i="1"/>
  <c r="AD1942" i="1"/>
  <c r="Z1942" i="1"/>
  <c r="V1942" i="1"/>
  <c r="N1942" i="1"/>
  <c r="AG1942" i="1" s="1"/>
  <c r="S1942" i="1"/>
  <c r="O1942" i="1"/>
  <c r="AF1942" i="1" s="1"/>
  <c r="W1942" i="1"/>
  <c r="T1942" i="1"/>
  <c r="AJ1952" i="1"/>
  <c r="X1952" i="1"/>
  <c r="Y1952" i="1" s="1"/>
  <c r="L1952" i="1"/>
  <c r="M1952" i="1" s="1"/>
  <c r="J1952" i="1"/>
  <c r="AK1952" i="1"/>
  <c r="I1952" i="1"/>
  <c r="AJ1944" i="1"/>
  <c r="X1944" i="1"/>
  <c r="Y1944" i="1" s="1"/>
  <c r="L1944" i="1"/>
  <c r="M1944" i="1" s="1"/>
  <c r="J1944" i="1"/>
  <c r="AK1944" i="1"/>
  <c r="I1944" i="1"/>
  <c r="U1930" i="1"/>
  <c r="AH1930" i="1"/>
  <c r="AD1930" i="1"/>
  <c r="Z1930" i="1"/>
  <c r="V1930" i="1"/>
  <c r="N1930" i="1"/>
  <c r="AG1930" i="1" s="1"/>
  <c r="W1930" i="1"/>
  <c r="O1930" i="1"/>
  <c r="AF1930" i="1" s="1"/>
  <c r="T1930" i="1"/>
  <c r="S1930" i="1"/>
  <c r="AJ1911" i="1"/>
  <c r="X1911" i="1"/>
  <c r="Y1911" i="1" s="1"/>
  <c r="L1911" i="1"/>
  <c r="M1911" i="1" s="1"/>
  <c r="AK1911" i="1"/>
  <c r="J1911" i="1"/>
  <c r="I1911" i="1"/>
  <c r="W1989" i="1"/>
  <c r="S1989" i="1"/>
  <c r="O1989" i="1"/>
  <c r="AF1989" i="1" s="1"/>
  <c r="Z1989" i="1"/>
  <c r="U1989" i="1"/>
  <c r="V1989" i="1"/>
  <c r="AD1989" i="1"/>
  <c r="T1989" i="1"/>
  <c r="AH1989" i="1"/>
  <c r="N1989" i="1"/>
  <c r="AG1989" i="1" s="1"/>
  <c r="U1938" i="1"/>
  <c r="AH1938" i="1"/>
  <c r="AD1938" i="1"/>
  <c r="Z1938" i="1"/>
  <c r="V1938" i="1"/>
  <c r="N1938" i="1"/>
  <c r="AG1938" i="1" s="1"/>
  <c r="S1938" i="1"/>
  <c r="T1938" i="1"/>
  <c r="O1938" i="1"/>
  <c r="AF1938" i="1" s="1"/>
  <c r="W1938" i="1"/>
  <c r="U1904" i="1"/>
  <c r="AH1904" i="1"/>
  <c r="AD1904" i="1"/>
  <c r="Z1904" i="1"/>
  <c r="V1904" i="1"/>
  <c r="N1904" i="1"/>
  <c r="AG1904" i="1" s="1"/>
  <c r="S1904" i="1"/>
  <c r="T1904" i="1"/>
  <c r="W1904" i="1"/>
  <c r="O1904" i="1"/>
  <c r="AF1904" i="1" s="1"/>
  <c r="AJ1886" i="1"/>
  <c r="X1886" i="1"/>
  <c r="Y1886" i="1" s="1"/>
  <c r="L1886" i="1"/>
  <c r="M1886" i="1" s="1"/>
  <c r="AK1886" i="1"/>
  <c r="J1886" i="1"/>
  <c r="I1886" i="1"/>
  <c r="U1872" i="1"/>
  <c r="AH1872" i="1"/>
  <c r="AD1872" i="1"/>
  <c r="Z1872" i="1"/>
  <c r="V1872" i="1"/>
  <c r="N1872" i="1"/>
  <c r="AG1872" i="1" s="1"/>
  <c r="S1872" i="1"/>
  <c r="O1872" i="1"/>
  <c r="AF1872" i="1" s="1"/>
  <c r="W1872" i="1"/>
  <c r="T1872" i="1"/>
  <c r="AJ1854" i="1"/>
  <c r="X1854" i="1"/>
  <c r="Y1854" i="1" s="1"/>
  <c r="L1854" i="1"/>
  <c r="M1854" i="1" s="1"/>
  <c r="AK1854" i="1"/>
  <c r="I1854" i="1"/>
  <c r="J1854" i="1"/>
  <c r="U1963" i="1"/>
  <c r="AH1963" i="1"/>
  <c r="AD1963" i="1"/>
  <c r="Z1963" i="1"/>
  <c r="V1963" i="1"/>
  <c r="N1963" i="1"/>
  <c r="AG1963" i="1" s="1"/>
  <c r="S1963" i="1"/>
  <c r="T1963" i="1"/>
  <c r="O1963" i="1"/>
  <c r="AF1963" i="1" s="1"/>
  <c r="W1963" i="1"/>
  <c r="T1929" i="1"/>
  <c r="U1929" i="1"/>
  <c r="AD1929" i="1"/>
  <c r="V1929" i="1"/>
  <c r="N1929" i="1"/>
  <c r="AG1929" i="1" s="1"/>
  <c r="W1929" i="1"/>
  <c r="O1929" i="1"/>
  <c r="AF1929" i="1" s="1"/>
  <c r="S1929" i="1"/>
  <c r="Z1929" i="1"/>
  <c r="AH1929" i="1"/>
  <c r="T1883" i="1"/>
  <c r="U1883" i="1"/>
  <c r="AH1883" i="1"/>
  <c r="Z1883" i="1"/>
  <c r="S1883" i="1"/>
  <c r="W1883" i="1"/>
  <c r="AD1883" i="1"/>
  <c r="N1883" i="1"/>
  <c r="AG1883" i="1" s="1"/>
  <c r="O1883" i="1"/>
  <c r="AF1883" i="1" s="1"/>
  <c r="V1883" i="1"/>
  <c r="T1851" i="1"/>
  <c r="U1851" i="1"/>
  <c r="AH1851" i="1"/>
  <c r="Z1851" i="1"/>
  <c r="S1851" i="1"/>
  <c r="O1851" i="1"/>
  <c r="AF1851" i="1" s="1"/>
  <c r="V1851" i="1"/>
  <c r="N1851" i="1"/>
  <c r="AG1851" i="1" s="1"/>
  <c r="W1851" i="1"/>
  <c r="AD1851" i="1"/>
  <c r="AD1843" i="1"/>
  <c r="T1843" i="1"/>
  <c r="Z1843" i="1"/>
  <c r="U1843" i="1"/>
  <c r="V1843" i="1"/>
  <c r="N1843" i="1"/>
  <c r="AG1843" i="1" s="1"/>
  <c r="AH1843" i="1"/>
  <c r="W1843" i="1"/>
  <c r="O1843" i="1"/>
  <c r="AF1843" i="1" s="1"/>
  <c r="S1843" i="1"/>
  <c r="T1835" i="1"/>
  <c r="U1835" i="1"/>
  <c r="AH1835" i="1"/>
  <c r="Z1835" i="1"/>
  <c r="S1835" i="1"/>
  <c r="AD1835" i="1"/>
  <c r="N1835" i="1"/>
  <c r="AG1835" i="1" s="1"/>
  <c r="O1835" i="1"/>
  <c r="AF1835" i="1" s="1"/>
  <c r="V1835" i="1"/>
  <c r="W1835" i="1"/>
  <c r="T1891" i="1"/>
  <c r="U1891" i="1"/>
  <c r="AD1891" i="1"/>
  <c r="V1891" i="1"/>
  <c r="N1891" i="1"/>
  <c r="AG1891" i="1" s="1"/>
  <c r="W1891" i="1"/>
  <c r="O1891" i="1"/>
  <c r="AF1891" i="1" s="1"/>
  <c r="AH1891" i="1"/>
  <c r="Z1891" i="1"/>
  <c r="S1891" i="1"/>
  <c r="AJ1882" i="1"/>
  <c r="X1882" i="1"/>
  <c r="Y1882" i="1" s="1"/>
  <c r="L1882" i="1"/>
  <c r="M1882" i="1" s="1"/>
  <c r="I1882" i="1"/>
  <c r="AK1882" i="1"/>
  <c r="J1882" i="1"/>
  <c r="U1820" i="1"/>
  <c r="AH1820" i="1"/>
  <c r="AD1820" i="1"/>
  <c r="Z1820" i="1"/>
  <c r="V1820" i="1"/>
  <c r="N1820" i="1"/>
  <c r="AG1820" i="1" s="1"/>
  <c r="S1820" i="1"/>
  <c r="W1820" i="1"/>
  <c r="O1820" i="1"/>
  <c r="AF1820" i="1" s="1"/>
  <c r="T1820" i="1"/>
  <c r="AJ1810" i="1"/>
  <c r="X1810" i="1"/>
  <c r="Y1810" i="1" s="1"/>
  <c r="L1810" i="1"/>
  <c r="M1810" i="1" s="1"/>
  <c r="AK1810" i="1"/>
  <c r="J1810" i="1"/>
  <c r="I1810" i="1"/>
  <c r="T1803" i="1"/>
  <c r="U1803" i="1"/>
  <c r="S1803" i="1"/>
  <c r="AD1803" i="1"/>
  <c r="V1803" i="1"/>
  <c r="N1803" i="1"/>
  <c r="AG1803" i="1" s="1"/>
  <c r="W1803" i="1"/>
  <c r="Z1803" i="1"/>
  <c r="O1803" i="1"/>
  <c r="AF1803" i="1" s="1"/>
  <c r="AH1803" i="1"/>
  <c r="U1905" i="1"/>
  <c r="AH1905" i="1"/>
  <c r="AD1905" i="1"/>
  <c r="Z1905" i="1"/>
  <c r="V1905" i="1"/>
  <c r="N1905" i="1"/>
  <c r="AG1905" i="1" s="1"/>
  <c r="S1905" i="1"/>
  <c r="T1905" i="1"/>
  <c r="O1905" i="1"/>
  <c r="AF1905" i="1" s="1"/>
  <c r="W1905" i="1"/>
  <c r="T1783" i="1"/>
  <c r="U1783" i="1"/>
  <c r="AH1783" i="1"/>
  <c r="Z1783" i="1"/>
  <c r="S1783" i="1"/>
  <c r="O1783" i="1"/>
  <c r="AF1783" i="1" s="1"/>
  <c r="V1783" i="1"/>
  <c r="N1783" i="1"/>
  <c r="AG1783" i="1" s="1"/>
  <c r="AD1783" i="1"/>
  <c r="W1783" i="1"/>
  <c r="T1751" i="1"/>
  <c r="U1751" i="1"/>
  <c r="AH1751" i="1"/>
  <c r="Z1751" i="1"/>
  <c r="S1751" i="1"/>
  <c r="W1751" i="1"/>
  <c r="AD1751" i="1"/>
  <c r="N1751" i="1"/>
  <c r="AG1751" i="1" s="1"/>
  <c r="V1751" i="1"/>
  <c r="O1751" i="1"/>
  <c r="AF1751" i="1" s="1"/>
  <c r="T1719" i="1"/>
  <c r="U1719" i="1"/>
  <c r="AH1719" i="1"/>
  <c r="Z1719" i="1"/>
  <c r="S1719" i="1"/>
  <c r="O1719" i="1"/>
  <c r="AF1719" i="1" s="1"/>
  <c r="V1719" i="1"/>
  <c r="W1719" i="1"/>
  <c r="AD1719" i="1"/>
  <c r="N1719" i="1"/>
  <c r="AG1719" i="1" s="1"/>
  <c r="U1684" i="1"/>
  <c r="AH1684" i="1"/>
  <c r="W1684" i="1"/>
  <c r="AD1684" i="1"/>
  <c r="S1684" i="1"/>
  <c r="N1684" i="1"/>
  <c r="AG1684" i="1" s="1"/>
  <c r="T1684" i="1"/>
  <c r="O1684" i="1"/>
  <c r="AF1684" i="1" s="1"/>
  <c r="Z1684" i="1"/>
  <c r="V1684" i="1"/>
  <c r="U1836" i="1"/>
  <c r="AH1836" i="1"/>
  <c r="AD1836" i="1"/>
  <c r="Z1836" i="1"/>
  <c r="V1836" i="1"/>
  <c r="N1836" i="1"/>
  <c r="AG1836" i="1" s="1"/>
  <c r="T1836" i="1"/>
  <c r="W1836" i="1"/>
  <c r="O1836" i="1"/>
  <c r="AF1836" i="1" s="1"/>
  <c r="S1836" i="1"/>
  <c r="T1787" i="1"/>
  <c r="U1787" i="1"/>
  <c r="W1787" i="1"/>
  <c r="O1787" i="1"/>
  <c r="AF1787" i="1" s="1"/>
  <c r="AH1787" i="1"/>
  <c r="Z1787" i="1"/>
  <c r="AD1787" i="1"/>
  <c r="N1787" i="1"/>
  <c r="AG1787" i="1" s="1"/>
  <c r="S1787" i="1"/>
  <c r="V1787" i="1"/>
  <c r="T1759" i="1"/>
  <c r="U1759" i="1"/>
  <c r="AD1759" i="1"/>
  <c r="V1759" i="1"/>
  <c r="N1759" i="1"/>
  <c r="AG1759" i="1" s="1"/>
  <c r="W1759" i="1"/>
  <c r="O1759" i="1"/>
  <c r="AF1759" i="1" s="1"/>
  <c r="AH1759" i="1"/>
  <c r="S1759" i="1"/>
  <c r="Z1759" i="1"/>
  <c r="AJ1750" i="1"/>
  <c r="X1750" i="1"/>
  <c r="Y1750" i="1" s="1"/>
  <c r="L1750" i="1"/>
  <c r="M1750" i="1" s="1"/>
  <c r="I1750" i="1"/>
  <c r="AK1750" i="1"/>
  <c r="J1750" i="1"/>
  <c r="J1681" i="1"/>
  <c r="L1681" i="1"/>
  <c r="M1681" i="1" s="1"/>
  <c r="X1681" i="1"/>
  <c r="Y1681" i="1" s="1"/>
  <c r="AK1681" i="1"/>
  <c r="I1681" i="1"/>
  <c r="AJ1681" i="1"/>
  <c r="U1671" i="1"/>
  <c r="AH1671" i="1"/>
  <c r="AD1671" i="1"/>
  <c r="Z1671" i="1"/>
  <c r="V1671" i="1"/>
  <c r="N1671" i="1"/>
  <c r="AG1671" i="1" s="1"/>
  <c r="S1671" i="1"/>
  <c r="T1671" i="1"/>
  <c r="O1671" i="1"/>
  <c r="AF1671" i="1" s="1"/>
  <c r="W1671" i="1"/>
  <c r="AJ1637" i="1"/>
  <c r="X1637" i="1"/>
  <c r="Y1637" i="1" s="1"/>
  <c r="L1637" i="1"/>
  <c r="M1637" i="1" s="1"/>
  <c r="AK1637" i="1"/>
  <c r="I1637" i="1"/>
  <c r="J1637" i="1"/>
  <c r="AJ1617" i="1"/>
  <c r="X1617" i="1"/>
  <c r="Y1617" i="1" s="1"/>
  <c r="L1617" i="1"/>
  <c r="M1617" i="1" s="1"/>
  <c r="AK1617" i="1"/>
  <c r="J1617" i="1"/>
  <c r="I1617" i="1"/>
  <c r="T1610" i="1"/>
  <c r="U1610" i="1"/>
  <c r="S1610" i="1"/>
  <c r="AD1610" i="1"/>
  <c r="V1610" i="1"/>
  <c r="N1610" i="1"/>
  <c r="AG1610" i="1" s="1"/>
  <c r="W1610" i="1"/>
  <c r="AH1610" i="1"/>
  <c r="O1610" i="1"/>
  <c r="AF1610" i="1" s="1"/>
  <c r="Z1610" i="1"/>
  <c r="J1881" i="1"/>
  <c r="I1881" i="1"/>
  <c r="AJ1881" i="1"/>
  <c r="L1881" i="1"/>
  <c r="M1881" i="1" s="1"/>
  <c r="X1881" i="1"/>
  <c r="Y1881" i="1" s="1"/>
  <c r="AK1881" i="1"/>
  <c r="AH1877" i="1"/>
  <c r="AD1877" i="1"/>
  <c r="Z1877" i="1"/>
  <c r="V1877" i="1"/>
  <c r="N1877" i="1"/>
  <c r="AG1877" i="1" s="1"/>
  <c r="W1877" i="1"/>
  <c r="S1877" i="1"/>
  <c r="O1877" i="1"/>
  <c r="AF1877" i="1" s="1"/>
  <c r="T1877" i="1"/>
  <c r="U1877" i="1"/>
  <c r="T1775" i="1"/>
  <c r="U1775" i="1"/>
  <c r="AD1775" i="1"/>
  <c r="V1775" i="1"/>
  <c r="N1775" i="1"/>
  <c r="AG1775" i="1" s="1"/>
  <c r="W1775" i="1"/>
  <c r="O1775" i="1"/>
  <c r="AF1775" i="1" s="1"/>
  <c r="Z1775" i="1"/>
  <c r="S1775" i="1"/>
  <c r="AH1775" i="1"/>
  <c r="AJ1766" i="1"/>
  <c r="X1766" i="1"/>
  <c r="Y1766" i="1" s="1"/>
  <c r="L1766" i="1"/>
  <c r="M1766" i="1" s="1"/>
  <c r="I1766" i="1"/>
  <c r="AK1766" i="1"/>
  <c r="J1766" i="1"/>
  <c r="U1716" i="1"/>
  <c r="AH1716" i="1"/>
  <c r="AD1716" i="1"/>
  <c r="Z1716" i="1"/>
  <c r="V1716" i="1"/>
  <c r="N1716" i="1"/>
  <c r="AG1716" i="1" s="1"/>
  <c r="T1716" i="1"/>
  <c r="W1716" i="1"/>
  <c r="O1716" i="1"/>
  <c r="AF1716" i="1" s="1"/>
  <c r="S1716" i="1"/>
  <c r="J1705" i="1"/>
  <c r="X1705" i="1"/>
  <c r="Y1705" i="1" s="1"/>
  <c r="I1705" i="1"/>
  <c r="AJ1705" i="1"/>
  <c r="AK1705" i="1"/>
  <c r="L1705" i="1"/>
  <c r="M1705" i="1" s="1"/>
  <c r="U1704" i="1"/>
  <c r="AH1704" i="1"/>
  <c r="AD1704" i="1"/>
  <c r="Z1704" i="1"/>
  <c r="V1704" i="1"/>
  <c r="N1704" i="1"/>
  <c r="AG1704" i="1" s="1"/>
  <c r="S1704" i="1"/>
  <c r="T1704" i="1"/>
  <c r="W1704" i="1"/>
  <c r="O1704" i="1"/>
  <c r="AF1704" i="1" s="1"/>
  <c r="AJ1699" i="1"/>
  <c r="X1699" i="1"/>
  <c r="Y1699" i="1" s="1"/>
  <c r="L1699" i="1"/>
  <c r="M1699" i="1" s="1"/>
  <c r="AK1699" i="1"/>
  <c r="J1699" i="1"/>
  <c r="I1699" i="1"/>
  <c r="AJ1673" i="1"/>
  <c r="X1673" i="1"/>
  <c r="Y1673" i="1" s="1"/>
  <c r="L1673" i="1"/>
  <c r="M1673" i="1" s="1"/>
  <c r="J1673" i="1"/>
  <c r="AK1673" i="1"/>
  <c r="I1673" i="1"/>
  <c r="U1643" i="1"/>
  <c r="AH1643" i="1"/>
  <c r="AD1643" i="1"/>
  <c r="Z1643" i="1"/>
  <c r="V1643" i="1"/>
  <c r="N1643" i="1"/>
  <c r="AG1643" i="1" s="1"/>
  <c r="W1643" i="1"/>
  <c r="O1643" i="1"/>
  <c r="AF1643" i="1" s="1"/>
  <c r="S1643" i="1"/>
  <c r="T1643" i="1"/>
  <c r="T1614" i="1"/>
  <c r="U1614" i="1"/>
  <c r="AH1614" i="1"/>
  <c r="Z1614" i="1"/>
  <c r="S1614" i="1"/>
  <c r="W1614" i="1"/>
  <c r="AD1614" i="1"/>
  <c r="O1614" i="1"/>
  <c r="AF1614" i="1" s="1"/>
  <c r="N1614" i="1"/>
  <c r="AG1614" i="1" s="1"/>
  <c r="V1614" i="1"/>
  <c r="AH1725" i="1"/>
  <c r="AD1725" i="1"/>
  <c r="Z1725" i="1"/>
  <c r="V1725" i="1"/>
  <c r="N1725" i="1"/>
  <c r="AG1725" i="1" s="1"/>
  <c r="W1725" i="1"/>
  <c r="S1725" i="1"/>
  <c r="O1725" i="1"/>
  <c r="AF1725" i="1" s="1"/>
  <c r="U1725" i="1"/>
  <c r="T1725" i="1"/>
  <c r="J1737" i="1"/>
  <c r="X1737" i="1"/>
  <c r="Y1737" i="1" s="1"/>
  <c r="I1737" i="1"/>
  <c r="L1737" i="1"/>
  <c r="M1737" i="1" s="1"/>
  <c r="AK1737" i="1"/>
  <c r="AJ1737" i="1"/>
  <c r="AJ1718" i="1"/>
  <c r="X1718" i="1"/>
  <c r="Y1718" i="1" s="1"/>
  <c r="L1718" i="1"/>
  <c r="M1718" i="1" s="1"/>
  <c r="I1718" i="1"/>
  <c r="AK1718" i="1"/>
  <c r="J1718" i="1"/>
  <c r="J1697" i="1"/>
  <c r="L1697" i="1"/>
  <c r="M1697" i="1" s="1"/>
  <c r="X1697" i="1"/>
  <c r="Y1697" i="1" s="1"/>
  <c r="AJ1697" i="1"/>
  <c r="AK1697" i="1"/>
  <c r="I1697" i="1"/>
  <c r="AJ1691" i="1"/>
  <c r="X1691" i="1"/>
  <c r="Y1691" i="1" s="1"/>
  <c r="L1691" i="1"/>
  <c r="M1691" i="1" s="1"/>
  <c r="J1691" i="1"/>
  <c r="AK1691" i="1"/>
  <c r="I1691" i="1"/>
  <c r="T1591" i="1"/>
  <c r="U1591" i="1"/>
  <c r="AH1591" i="1"/>
  <c r="Z1591" i="1"/>
  <c r="W1591" i="1"/>
  <c r="N1591" i="1"/>
  <c r="AG1591" i="1" s="1"/>
  <c r="AD1591" i="1"/>
  <c r="S1591" i="1"/>
  <c r="O1591" i="1"/>
  <c r="AF1591" i="1" s="1"/>
  <c r="V1591" i="1"/>
  <c r="T1559" i="1"/>
  <c r="U1559" i="1"/>
  <c r="AH1559" i="1"/>
  <c r="Z1559" i="1"/>
  <c r="W1559" i="1"/>
  <c r="N1559" i="1"/>
  <c r="AG1559" i="1" s="1"/>
  <c r="AD1559" i="1"/>
  <c r="S1559" i="1"/>
  <c r="O1559" i="1"/>
  <c r="AF1559" i="1" s="1"/>
  <c r="V1559" i="1"/>
  <c r="J1689" i="1"/>
  <c r="L1689" i="1"/>
  <c r="M1689" i="1" s="1"/>
  <c r="X1689" i="1"/>
  <c r="Y1689" i="1" s="1"/>
  <c r="I1689" i="1"/>
  <c r="AJ1689" i="1"/>
  <c r="AK1689" i="1"/>
  <c r="J1545" i="1"/>
  <c r="X1545" i="1"/>
  <c r="Y1545" i="1" s="1"/>
  <c r="L1545" i="1"/>
  <c r="M1545" i="1" s="1"/>
  <c r="AK1545" i="1"/>
  <c r="AJ1545" i="1"/>
  <c r="I1545" i="1"/>
  <c r="U1540" i="1"/>
  <c r="AH1540" i="1"/>
  <c r="AD1540" i="1"/>
  <c r="Z1540" i="1"/>
  <c r="V1540" i="1"/>
  <c r="N1540" i="1"/>
  <c r="AG1540" i="1" s="1"/>
  <c r="T1540" i="1"/>
  <c r="O1540" i="1"/>
  <c r="AF1540" i="1" s="1"/>
  <c r="S1540" i="1"/>
  <c r="W1540" i="1"/>
  <c r="J1529" i="1"/>
  <c r="X1529" i="1"/>
  <c r="Y1529" i="1" s="1"/>
  <c r="L1529" i="1"/>
  <c r="M1529" i="1" s="1"/>
  <c r="AK1529" i="1"/>
  <c r="AJ1529" i="1"/>
  <c r="I1529" i="1"/>
  <c r="U1524" i="1"/>
  <c r="AH1524" i="1"/>
  <c r="AD1524" i="1"/>
  <c r="Z1524" i="1"/>
  <c r="V1524" i="1"/>
  <c r="N1524" i="1"/>
  <c r="AG1524" i="1" s="1"/>
  <c r="T1524" i="1"/>
  <c r="O1524" i="1"/>
  <c r="AF1524" i="1" s="1"/>
  <c r="S1524" i="1"/>
  <c r="W1524" i="1"/>
  <c r="T1595" i="1"/>
  <c r="U1595" i="1"/>
  <c r="W1595" i="1"/>
  <c r="O1595" i="1"/>
  <c r="AF1595" i="1" s="1"/>
  <c r="AD1595" i="1"/>
  <c r="S1595" i="1"/>
  <c r="Z1595" i="1"/>
  <c r="N1595" i="1"/>
  <c r="AG1595" i="1" s="1"/>
  <c r="AH1595" i="1"/>
  <c r="V1595" i="1"/>
  <c r="U1584" i="1"/>
  <c r="AH1584" i="1"/>
  <c r="AD1584" i="1"/>
  <c r="Z1584" i="1"/>
  <c r="V1584" i="1"/>
  <c r="N1584" i="1"/>
  <c r="AG1584" i="1" s="1"/>
  <c r="W1584" i="1"/>
  <c r="O1584" i="1"/>
  <c r="AF1584" i="1" s="1"/>
  <c r="T1584" i="1"/>
  <c r="S1584" i="1"/>
  <c r="T1579" i="1"/>
  <c r="U1579" i="1"/>
  <c r="W1579" i="1"/>
  <c r="O1579" i="1"/>
  <c r="AF1579" i="1" s="1"/>
  <c r="AD1579" i="1"/>
  <c r="S1579" i="1"/>
  <c r="Z1579" i="1"/>
  <c r="N1579" i="1"/>
  <c r="AG1579" i="1" s="1"/>
  <c r="AH1579" i="1"/>
  <c r="V1579" i="1"/>
  <c r="U1568" i="1"/>
  <c r="AH1568" i="1"/>
  <c r="AD1568" i="1"/>
  <c r="Z1568" i="1"/>
  <c r="V1568" i="1"/>
  <c r="N1568" i="1"/>
  <c r="AG1568" i="1" s="1"/>
  <c r="W1568" i="1"/>
  <c r="O1568" i="1"/>
  <c r="AF1568" i="1" s="1"/>
  <c r="T1568" i="1"/>
  <c r="S1568" i="1"/>
  <c r="T1563" i="1"/>
  <c r="U1563" i="1"/>
  <c r="W1563" i="1"/>
  <c r="O1563" i="1"/>
  <c r="AF1563" i="1" s="1"/>
  <c r="AD1563" i="1"/>
  <c r="S1563" i="1"/>
  <c r="Z1563" i="1"/>
  <c r="N1563" i="1"/>
  <c r="AG1563" i="1" s="1"/>
  <c r="AH1563" i="1"/>
  <c r="V1563" i="1"/>
  <c r="U1552" i="1"/>
  <c r="AH1552" i="1"/>
  <c r="AD1552" i="1"/>
  <c r="Z1552" i="1"/>
  <c r="V1552" i="1"/>
  <c r="N1552" i="1"/>
  <c r="AG1552" i="1" s="1"/>
  <c r="W1552" i="1"/>
  <c r="O1552" i="1"/>
  <c r="AF1552" i="1" s="1"/>
  <c r="T1552" i="1"/>
  <c r="S1552" i="1"/>
  <c r="T1547" i="1"/>
  <c r="U1547" i="1"/>
  <c r="W1547" i="1"/>
  <c r="O1547" i="1"/>
  <c r="AF1547" i="1" s="1"/>
  <c r="AD1547" i="1"/>
  <c r="S1547" i="1"/>
  <c r="Z1547" i="1"/>
  <c r="N1547" i="1"/>
  <c r="AG1547" i="1" s="1"/>
  <c r="AH1547" i="1"/>
  <c r="V1547" i="1"/>
  <c r="U1536" i="1"/>
  <c r="AH1536" i="1"/>
  <c r="AD1536" i="1"/>
  <c r="Z1536" i="1"/>
  <c r="V1536" i="1"/>
  <c r="N1536" i="1"/>
  <c r="AG1536" i="1" s="1"/>
  <c r="W1536" i="1"/>
  <c r="O1536" i="1"/>
  <c r="AF1536" i="1" s="1"/>
  <c r="T1536" i="1"/>
  <c r="S1536" i="1"/>
  <c r="T1531" i="1"/>
  <c r="U1531" i="1"/>
  <c r="W1531" i="1"/>
  <c r="O1531" i="1"/>
  <c r="AF1531" i="1" s="1"/>
  <c r="AD1531" i="1"/>
  <c r="S1531" i="1"/>
  <c r="Z1531" i="1"/>
  <c r="N1531" i="1"/>
  <c r="AG1531" i="1" s="1"/>
  <c r="AH1531" i="1"/>
  <c r="V1531" i="1"/>
  <c r="U1520" i="1"/>
  <c r="AH1520" i="1"/>
  <c r="AD1520" i="1"/>
  <c r="Z1520" i="1"/>
  <c r="V1520" i="1"/>
  <c r="N1520" i="1"/>
  <c r="AG1520" i="1" s="1"/>
  <c r="W1520" i="1"/>
  <c r="O1520" i="1"/>
  <c r="AF1520" i="1" s="1"/>
  <c r="T1520" i="1"/>
  <c r="S1520" i="1"/>
  <c r="T1515" i="1"/>
  <c r="U1515" i="1"/>
  <c r="W1515" i="1"/>
  <c r="O1515" i="1"/>
  <c r="AF1515" i="1" s="1"/>
  <c r="AD1515" i="1"/>
  <c r="S1515" i="1"/>
  <c r="AH1515" i="1"/>
  <c r="V1515" i="1"/>
  <c r="N1515" i="1"/>
  <c r="AG1515" i="1" s="1"/>
  <c r="Z1515" i="1"/>
  <c r="U1484" i="1"/>
  <c r="AH1484" i="1"/>
  <c r="AD1484" i="1"/>
  <c r="Z1484" i="1"/>
  <c r="V1484" i="1"/>
  <c r="N1484" i="1"/>
  <c r="AG1484" i="1" s="1"/>
  <c r="W1484" i="1"/>
  <c r="O1484" i="1"/>
  <c r="AF1484" i="1" s="1"/>
  <c r="S1484" i="1"/>
  <c r="T1484" i="1"/>
  <c r="T1475" i="1"/>
  <c r="U1475" i="1"/>
  <c r="AH1475" i="1"/>
  <c r="Z1475" i="1"/>
  <c r="S1475" i="1"/>
  <c r="O1475" i="1"/>
  <c r="AF1475" i="1" s="1"/>
  <c r="W1475" i="1"/>
  <c r="AD1475" i="1"/>
  <c r="V1475" i="1"/>
  <c r="N1475" i="1"/>
  <c r="AG1475" i="1" s="1"/>
  <c r="AJ1450" i="1"/>
  <c r="X1450" i="1"/>
  <c r="Y1450" i="1" s="1"/>
  <c r="L1450" i="1"/>
  <c r="M1450" i="1" s="1"/>
  <c r="AK1450" i="1"/>
  <c r="J1450" i="1"/>
  <c r="I1450" i="1"/>
  <c r="U1436" i="1"/>
  <c r="AH1436" i="1"/>
  <c r="AD1436" i="1"/>
  <c r="Z1436" i="1"/>
  <c r="V1436" i="1"/>
  <c r="N1436" i="1"/>
  <c r="AG1436" i="1" s="1"/>
  <c r="O1436" i="1"/>
  <c r="AF1436" i="1" s="1"/>
  <c r="T1436" i="1"/>
  <c r="W1436" i="1"/>
  <c r="S1436" i="1"/>
  <c r="AJ1418" i="1"/>
  <c r="X1418" i="1"/>
  <c r="Y1418" i="1" s="1"/>
  <c r="L1418" i="1"/>
  <c r="M1418" i="1" s="1"/>
  <c r="AK1418" i="1"/>
  <c r="J1418" i="1"/>
  <c r="I1418" i="1"/>
  <c r="U1400" i="1"/>
  <c r="AD1400" i="1"/>
  <c r="S1400" i="1"/>
  <c r="N1400" i="1"/>
  <c r="AG1400" i="1" s="1"/>
  <c r="AH1400" i="1"/>
  <c r="T1400" i="1"/>
  <c r="W1400" i="1"/>
  <c r="V1400" i="1"/>
  <c r="O1400" i="1"/>
  <c r="AF1400" i="1" s="1"/>
  <c r="Z1400" i="1"/>
  <c r="U1392" i="1"/>
  <c r="AD1392" i="1"/>
  <c r="S1392" i="1"/>
  <c r="N1392" i="1"/>
  <c r="AG1392" i="1" s="1"/>
  <c r="W1392" i="1"/>
  <c r="T1392" i="1"/>
  <c r="V1392" i="1"/>
  <c r="Z1392" i="1"/>
  <c r="O1392" i="1"/>
  <c r="AF1392" i="1" s="1"/>
  <c r="AH1392" i="1"/>
  <c r="U1384" i="1"/>
  <c r="AD1384" i="1"/>
  <c r="S1384" i="1"/>
  <c r="N1384" i="1"/>
  <c r="AG1384" i="1" s="1"/>
  <c r="W1384" i="1"/>
  <c r="T1384" i="1"/>
  <c r="V1384" i="1"/>
  <c r="Z1384" i="1"/>
  <c r="O1384" i="1"/>
  <c r="AF1384" i="1" s="1"/>
  <c r="AH1384" i="1"/>
  <c r="U1376" i="1"/>
  <c r="AD1376" i="1"/>
  <c r="S1376" i="1"/>
  <c r="N1376" i="1"/>
  <c r="AG1376" i="1" s="1"/>
  <c r="W1376" i="1"/>
  <c r="AH1376" i="1"/>
  <c r="Z1376" i="1"/>
  <c r="O1376" i="1"/>
  <c r="AF1376" i="1" s="1"/>
  <c r="V1376" i="1"/>
  <c r="T1376" i="1"/>
  <c r="AH1589" i="1"/>
  <c r="AD1589" i="1"/>
  <c r="Z1589" i="1"/>
  <c r="V1589" i="1"/>
  <c r="N1589" i="1"/>
  <c r="AG1589" i="1" s="1"/>
  <c r="W1589" i="1"/>
  <c r="S1589" i="1"/>
  <c r="O1589" i="1"/>
  <c r="AF1589" i="1" s="1"/>
  <c r="U1589" i="1"/>
  <c r="T1589" i="1"/>
  <c r="AH1541" i="1"/>
  <c r="AD1541" i="1"/>
  <c r="Z1541" i="1"/>
  <c r="V1541" i="1"/>
  <c r="N1541" i="1"/>
  <c r="AG1541" i="1" s="1"/>
  <c r="W1541" i="1"/>
  <c r="S1541" i="1"/>
  <c r="O1541" i="1"/>
  <c r="AF1541" i="1" s="1"/>
  <c r="U1541" i="1"/>
  <c r="T1541" i="1"/>
  <c r="U1635" i="1"/>
  <c r="AH1635" i="1"/>
  <c r="AD1635" i="1"/>
  <c r="Z1635" i="1"/>
  <c r="V1635" i="1"/>
  <c r="N1635" i="1"/>
  <c r="AG1635" i="1" s="1"/>
  <c r="S1635" i="1"/>
  <c r="T1635" i="1"/>
  <c r="O1635" i="1"/>
  <c r="AF1635" i="1" s="1"/>
  <c r="W1635" i="1"/>
  <c r="U1456" i="1"/>
  <c r="AH1456" i="1"/>
  <c r="AD1456" i="1"/>
  <c r="Z1456" i="1"/>
  <c r="V1456" i="1"/>
  <c r="N1456" i="1"/>
  <c r="AG1456" i="1" s="1"/>
  <c r="W1456" i="1"/>
  <c r="O1456" i="1"/>
  <c r="AF1456" i="1" s="1"/>
  <c r="T1456" i="1"/>
  <c r="S1456" i="1"/>
  <c r="J1425" i="1"/>
  <c r="AJ1425" i="1"/>
  <c r="L1425" i="1"/>
  <c r="M1425" i="1" s="1"/>
  <c r="X1425" i="1"/>
  <c r="Y1425" i="1" s="1"/>
  <c r="AK1425" i="1"/>
  <c r="I1425" i="1"/>
  <c r="T1205" i="1"/>
  <c r="U1205" i="1"/>
  <c r="W1205" i="1"/>
  <c r="O1205" i="1"/>
  <c r="AF1205" i="1" s="1"/>
  <c r="AH1205" i="1"/>
  <c r="Z1205" i="1"/>
  <c r="AD1205" i="1"/>
  <c r="N1205" i="1"/>
  <c r="AG1205" i="1" s="1"/>
  <c r="S1205" i="1"/>
  <c r="V1205" i="1"/>
  <c r="U1198" i="1"/>
  <c r="AH1198" i="1"/>
  <c r="AD1198" i="1"/>
  <c r="Z1198" i="1"/>
  <c r="V1198" i="1"/>
  <c r="N1198" i="1"/>
  <c r="AG1198" i="1" s="1"/>
  <c r="T1198" i="1"/>
  <c r="W1198" i="1"/>
  <c r="O1198" i="1"/>
  <c r="AF1198" i="1" s="1"/>
  <c r="S1198" i="1"/>
  <c r="J1203" i="1"/>
  <c r="X1203" i="1"/>
  <c r="Y1203" i="1" s="1"/>
  <c r="I1203" i="1"/>
  <c r="AJ1203" i="1"/>
  <c r="AK1203" i="1"/>
  <c r="L1203" i="1"/>
  <c r="M1203" i="1" s="1"/>
  <c r="U1202" i="1"/>
  <c r="AH1202" i="1"/>
  <c r="AD1202" i="1"/>
  <c r="Z1202" i="1"/>
  <c r="V1202" i="1"/>
  <c r="N1202" i="1"/>
  <c r="AG1202" i="1" s="1"/>
  <c r="S1202" i="1"/>
  <c r="T1202" i="1"/>
  <c r="W1202" i="1"/>
  <c r="O1202" i="1"/>
  <c r="AF1202" i="1" s="1"/>
  <c r="AH1199" i="1"/>
  <c r="AD1199" i="1"/>
  <c r="Z1199" i="1"/>
  <c r="V1199" i="1"/>
  <c r="N1199" i="1"/>
  <c r="AG1199" i="1" s="1"/>
  <c r="W1199" i="1"/>
  <c r="S1199" i="1"/>
  <c r="O1199" i="1"/>
  <c r="AF1199" i="1" s="1"/>
  <c r="T1199" i="1"/>
  <c r="U1199" i="1"/>
  <c r="AJ1220" i="1"/>
  <c r="X1220" i="1"/>
  <c r="Y1220" i="1" s="1"/>
  <c r="L1220" i="1"/>
  <c r="M1220" i="1" s="1"/>
  <c r="I1220" i="1"/>
  <c r="J1220" i="1"/>
  <c r="AK1220" i="1"/>
  <c r="T1213" i="1"/>
  <c r="U1213" i="1"/>
  <c r="AD1213" i="1"/>
  <c r="V1213" i="1"/>
  <c r="N1213" i="1"/>
  <c r="AG1213" i="1" s="1"/>
  <c r="W1213" i="1"/>
  <c r="O1213" i="1"/>
  <c r="AF1213" i="1" s="1"/>
  <c r="AH1213" i="1"/>
  <c r="S1213" i="1"/>
  <c r="Z1213" i="1"/>
  <c r="U1114" i="1"/>
  <c r="AH1114" i="1"/>
  <c r="AD1114" i="1"/>
  <c r="Z1114" i="1"/>
  <c r="V1114" i="1"/>
  <c r="N1114" i="1"/>
  <c r="AG1114" i="1" s="1"/>
  <c r="T1114" i="1"/>
  <c r="W1114" i="1"/>
  <c r="O1114" i="1"/>
  <c r="AF1114" i="1" s="1"/>
  <c r="S1114" i="1"/>
  <c r="J712" i="1"/>
  <c r="X712" i="1"/>
  <c r="Y712" i="1" s="1"/>
  <c r="I712" i="1"/>
  <c r="P712" i="1" s="1"/>
  <c r="AK712" i="1"/>
  <c r="L712" i="1"/>
  <c r="M712" i="1" s="1"/>
  <c r="AJ712" i="1"/>
  <c r="U711" i="1"/>
  <c r="AH711" i="1"/>
  <c r="AD711" i="1"/>
  <c r="Z711" i="1"/>
  <c r="V711" i="1"/>
  <c r="N711" i="1"/>
  <c r="AG711" i="1" s="1"/>
  <c r="S711" i="1"/>
  <c r="T711" i="1"/>
  <c r="Q711" i="1"/>
  <c r="AE711" i="1"/>
  <c r="O711" i="1"/>
  <c r="AF711" i="1" s="1"/>
  <c r="W711" i="1"/>
  <c r="T702" i="1"/>
  <c r="Q702" i="1"/>
  <c r="U702" i="1"/>
  <c r="AD702" i="1"/>
  <c r="V702" i="1"/>
  <c r="N702" i="1"/>
  <c r="AG702" i="1" s="1"/>
  <c r="AE702" i="1"/>
  <c r="W702" i="1"/>
  <c r="O702" i="1"/>
  <c r="AF702" i="1" s="1"/>
  <c r="S702" i="1"/>
  <c r="AH702" i="1"/>
  <c r="Z702" i="1"/>
  <c r="J580" i="1"/>
  <c r="X580" i="1"/>
  <c r="Y580" i="1" s="1"/>
  <c r="AJ580" i="1"/>
  <c r="I580" i="1"/>
  <c r="P580" i="1" s="1"/>
  <c r="AK580" i="1"/>
  <c r="L580" i="1"/>
  <c r="M580" i="1" s="1"/>
  <c r="U579" i="1"/>
  <c r="V579" i="1"/>
  <c r="Q579" i="1"/>
  <c r="AH579" i="1"/>
  <c r="W579" i="1"/>
  <c r="AD579" i="1"/>
  <c r="S579" i="1"/>
  <c r="Z579" i="1"/>
  <c r="O579" i="1"/>
  <c r="AF579" i="1" s="1"/>
  <c r="N579" i="1"/>
  <c r="AG579" i="1" s="1"/>
  <c r="AE579" i="1"/>
  <c r="T579" i="1"/>
  <c r="J1809" i="1"/>
  <c r="X1809" i="1"/>
  <c r="Y1809" i="1" s="1"/>
  <c r="I1809" i="1"/>
  <c r="AK1809" i="1"/>
  <c r="L1809" i="1"/>
  <c r="M1809" i="1" s="1"/>
  <c r="AJ1809" i="1"/>
  <c r="U1808" i="1"/>
  <c r="AH1808" i="1"/>
  <c r="AD1808" i="1"/>
  <c r="Z1808" i="1"/>
  <c r="V1808" i="1"/>
  <c r="N1808" i="1"/>
  <c r="AG1808" i="1" s="1"/>
  <c r="S1808" i="1"/>
  <c r="T1808" i="1"/>
  <c r="O1808" i="1"/>
  <c r="AF1808" i="1" s="1"/>
  <c r="W1808" i="1"/>
  <c r="U1804" i="1"/>
  <c r="AH1804" i="1"/>
  <c r="AD1804" i="1"/>
  <c r="Z1804" i="1"/>
  <c r="V1804" i="1"/>
  <c r="N1804" i="1"/>
  <c r="AG1804" i="1" s="1"/>
  <c r="T1804" i="1"/>
  <c r="W1804" i="1"/>
  <c r="O1804" i="1"/>
  <c r="AF1804" i="1" s="1"/>
  <c r="S1804" i="1"/>
  <c r="AJ1786" i="1"/>
  <c r="X1786" i="1"/>
  <c r="Y1786" i="1" s="1"/>
  <c r="L1786" i="1"/>
  <c r="M1786" i="1" s="1"/>
  <c r="AK1786" i="1"/>
  <c r="I1786" i="1"/>
  <c r="J1786" i="1"/>
  <c r="U1772" i="1"/>
  <c r="AH1772" i="1"/>
  <c r="AD1772" i="1"/>
  <c r="Z1772" i="1"/>
  <c r="V1772" i="1"/>
  <c r="N1772" i="1"/>
  <c r="AG1772" i="1" s="1"/>
  <c r="S1772" i="1"/>
  <c r="T1772" i="1"/>
  <c r="W1772" i="1"/>
  <c r="O1772" i="1"/>
  <c r="AF1772" i="1" s="1"/>
  <c r="AJ1754" i="1"/>
  <c r="X1754" i="1"/>
  <c r="Y1754" i="1" s="1"/>
  <c r="L1754" i="1"/>
  <c r="M1754" i="1" s="1"/>
  <c r="AK1754" i="1"/>
  <c r="J1754" i="1"/>
  <c r="I1754" i="1"/>
  <c r="U1740" i="1"/>
  <c r="AH1740" i="1"/>
  <c r="AD1740" i="1"/>
  <c r="Z1740" i="1"/>
  <c r="V1740" i="1"/>
  <c r="N1740" i="1"/>
  <c r="AG1740" i="1" s="1"/>
  <c r="S1740" i="1"/>
  <c r="O1740" i="1"/>
  <c r="AF1740" i="1" s="1"/>
  <c r="T1740" i="1"/>
  <c r="W1740" i="1"/>
  <c r="AJ1722" i="1"/>
  <c r="X1722" i="1"/>
  <c r="Y1722" i="1" s="1"/>
  <c r="L1722" i="1"/>
  <c r="M1722" i="1" s="1"/>
  <c r="AK1722" i="1"/>
  <c r="I1722" i="1"/>
  <c r="J1722" i="1"/>
  <c r="U1708" i="1"/>
  <c r="AH1708" i="1"/>
  <c r="AD1708" i="1"/>
  <c r="Z1708" i="1"/>
  <c r="V1708" i="1"/>
  <c r="N1708" i="1"/>
  <c r="AG1708" i="1" s="1"/>
  <c r="S1708" i="1"/>
  <c r="T1708" i="1"/>
  <c r="W1708" i="1"/>
  <c r="O1708" i="1"/>
  <c r="AF1708" i="1" s="1"/>
  <c r="T1859" i="1"/>
  <c r="U1859" i="1"/>
  <c r="AD1859" i="1"/>
  <c r="V1859" i="1"/>
  <c r="N1859" i="1"/>
  <c r="AG1859" i="1" s="1"/>
  <c r="W1859" i="1"/>
  <c r="O1859" i="1"/>
  <c r="AF1859" i="1" s="1"/>
  <c r="S1859" i="1"/>
  <c r="Z1859" i="1"/>
  <c r="AH1859" i="1"/>
  <c r="T1823" i="1"/>
  <c r="U1823" i="1"/>
  <c r="AD1823" i="1"/>
  <c r="V1823" i="1"/>
  <c r="N1823" i="1"/>
  <c r="AG1823" i="1" s="1"/>
  <c r="W1823" i="1"/>
  <c r="O1823" i="1"/>
  <c r="AF1823" i="1" s="1"/>
  <c r="Z1823" i="1"/>
  <c r="AH1823" i="1"/>
  <c r="S1823" i="1"/>
  <c r="AJ1790" i="1"/>
  <c r="X1790" i="1"/>
  <c r="Y1790" i="1" s="1"/>
  <c r="L1790" i="1"/>
  <c r="M1790" i="1" s="1"/>
  <c r="J1790" i="1"/>
  <c r="AK1790" i="1"/>
  <c r="I1790" i="1"/>
  <c r="U1776" i="1"/>
  <c r="AH1776" i="1"/>
  <c r="AD1776" i="1"/>
  <c r="Z1776" i="1"/>
  <c r="V1776" i="1"/>
  <c r="N1776" i="1"/>
  <c r="AG1776" i="1" s="1"/>
  <c r="W1776" i="1"/>
  <c r="O1776" i="1"/>
  <c r="AF1776" i="1" s="1"/>
  <c r="T1776" i="1"/>
  <c r="S1776" i="1"/>
  <c r="AJ1758" i="1"/>
  <c r="X1758" i="1"/>
  <c r="Y1758" i="1" s="1"/>
  <c r="L1758" i="1"/>
  <c r="M1758" i="1" s="1"/>
  <c r="J1758" i="1"/>
  <c r="AK1758" i="1"/>
  <c r="I1758" i="1"/>
  <c r="U1744" i="1"/>
  <c r="AH1744" i="1"/>
  <c r="AD1744" i="1"/>
  <c r="Z1744" i="1"/>
  <c r="V1744" i="1"/>
  <c r="N1744" i="1"/>
  <c r="AG1744" i="1" s="1"/>
  <c r="W1744" i="1"/>
  <c r="O1744" i="1"/>
  <c r="AF1744" i="1" s="1"/>
  <c r="S1744" i="1"/>
  <c r="T1744" i="1"/>
  <c r="AJ1726" i="1"/>
  <c r="X1726" i="1"/>
  <c r="Y1726" i="1" s="1"/>
  <c r="L1726" i="1"/>
  <c r="M1726" i="1" s="1"/>
  <c r="J1726" i="1"/>
  <c r="AK1726" i="1"/>
  <c r="I1726" i="1"/>
  <c r="U1712" i="1"/>
  <c r="AH1712" i="1"/>
  <c r="AD1712" i="1"/>
  <c r="Z1712" i="1"/>
  <c r="V1712" i="1"/>
  <c r="N1712" i="1"/>
  <c r="AG1712" i="1" s="1"/>
  <c r="W1712" i="1"/>
  <c r="O1712" i="1"/>
  <c r="AF1712" i="1" s="1"/>
  <c r="S1712" i="1"/>
  <c r="T1712" i="1"/>
  <c r="U1692" i="1"/>
  <c r="AH1692" i="1"/>
  <c r="W1692" i="1"/>
  <c r="AD1692" i="1"/>
  <c r="S1692" i="1"/>
  <c r="N1692" i="1"/>
  <c r="AG1692" i="1" s="1"/>
  <c r="T1692" i="1"/>
  <c r="V1692" i="1"/>
  <c r="O1692" i="1"/>
  <c r="AF1692" i="1" s="1"/>
  <c r="Z1692" i="1"/>
  <c r="T1674" i="1"/>
  <c r="U1674" i="1"/>
  <c r="S1674" i="1"/>
  <c r="AD1674" i="1"/>
  <c r="V1674" i="1"/>
  <c r="N1674" i="1"/>
  <c r="AG1674" i="1" s="1"/>
  <c r="W1674" i="1"/>
  <c r="O1674" i="1"/>
  <c r="AF1674" i="1" s="1"/>
  <c r="Z1674" i="1"/>
  <c r="AH1674" i="1"/>
  <c r="T1666" i="1"/>
  <c r="U1666" i="1"/>
  <c r="W1666" i="1"/>
  <c r="O1666" i="1"/>
  <c r="AF1666" i="1" s="1"/>
  <c r="AH1666" i="1"/>
  <c r="Z1666" i="1"/>
  <c r="AD1666" i="1"/>
  <c r="N1666" i="1"/>
  <c r="AG1666" i="1" s="1"/>
  <c r="S1666" i="1"/>
  <c r="V1666" i="1"/>
  <c r="T1658" i="1"/>
  <c r="U1658" i="1"/>
  <c r="S1658" i="1"/>
  <c r="AD1658" i="1"/>
  <c r="V1658" i="1"/>
  <c r="N1658" i="1"/>
  <c r="AG1658" i="1" s="1"/>
  <c r="AH1658" i="1"/>
  <c r="W1658" i="1"/>
  <c r="Z1658" i="1"/>
  <c r="O1658" i="1"/>
  <c r="AF1658" i="1" s="1"/>
  <c r="T1650" i="1"/>
  <c r="U1650" i="1"/>
  <c r="W1650" i="1"/>
  <c r="O1650" i="1"/>
  <c r="AF1650" i="1" s="1"/>
  <c r="AH1650" i="1"/>
  <c r="Z1650" i="1"/>
  <c r="AD1650" i="1"/>
  <c r="N1650" i="1"/>
  <c r="AG1650" i="1" s="1"/>
  <c r="V1650" i="1"/>
  <c r="S1650" i="1"/>
  <c r="T1642" i="1"/>
  <c r="U1642" i="1"/>
  <c r="S1642" i="1"/>
  <c r="AD1642" i="1"/>
  <c r="V1642" i="1"/>
  <c r="N1642" i="1"/>
  <c r="AG1642" i="1" s="1"/>
  <c r="O1642" i="1"/>
  <c r="AF1642" i="1" s="1"/>
  <c r="AH1642" i="1"/>
  <c r="Z1642" i="1"/>
  <c r="W1642" i="1"/>
  <c r="T1634" i="1"/>
  <c r="U1634" i="1"/>
  <c r="W1634" i="1"/>
  <c r="O1634" i="1"/>
  <c r="AF1634" i="1" s="1"/>
  <c r="AH1634" i="1"/>
  <c r="Z1634" i="1"/>
  <c r="V1634" i="1"/>
  <c r="S1634" i="1"/>
  <c r="N1634" i="1"/>
  <c r="AG1634" i="1" s="1"/>
  <c r="AD1634" i="1"/>
  <c r="T1626" i="1"/>
  <c r="U1626" i="1"/>
  <c r="S1626" i="1"/>
  <c r="AD1626" i="1"/>
  <c r="V1626" i="1"/>
  <c r="N1626" i="1"/>
  <c r="AG1626" i="1" s="1"/>
  <c r="Z1626" i="1"/>
  <c r="O1626" i="1"/>
  <c r="AF1626" i="1" s="1"/>
  <c r="AH1626" i="1"/>
  <c r="W1626" i="1"/>
  <c r="U1764" i="1"/>
  <c r="AH1764" i="1"/>
  <c r="AD1764" i="1"/>
  <c r="Z1764" i="1"/>
  <c r="V1764" i="1"/>
  <c r="N1764" i="1"/>
  <c r="AG1764" i="1" s="1"/>
  <c r="T1764" i="1"/>
  <c r="W1764" i="1"/>
  <c r="O1764" i="1"/>
  <c r="AF1764" i="1" s="1"/>
  <c r="S1764" i="1"/>
  <c r="J1753" i="1"/>
  <c r="X1753" i="1"/>
  <c r="Y1753" i="1" s="1"/>
  <c r="I1753" i="1"/>
  <c r="AK1753" i="1"/>
  <c r="L1753" i="1"/>
  <c r="M1753" i="1" s="1"/>
  <c r="AJ1753" i="1"/>
  <c r="U1752" i="1"/>
  <c r="AH1752" i="1"/>
  <c r="AD1752" i="1"/>
  <c r="Z1752" i="1"/>
  <c r="V1752" i="1"/>
  <c r="N1752" i="1"/>
  <c r="AG1752" i="1" s="1"/>
  <c r="S1752" i="1"/>
  <c r="T1752" i="1"/>
  <c r="O1752" i="1"/>
  <c r="AF1752" i="1" s="1"/>
  <c r="W1752" i="1"/>
  <c r="U1655" i="1"/>
  <c r="AH1655" i="1"/>
  <c r="AD1655" i="1"/>
  <c r="Z1655" i="1"/>
  <c r="V1655" i="1"/>
  <c r="N1655" i="1"/>
  <c r="AG1655" i="1" s="1"/>
  <c r="S1655" i="1"/>
  <c r="W1655" i="1"/>
  <c r="O1655" i="1"/>
  <c r="AF1655" i="1" s="1"/>
  <c r="T1655" i="1"/>
  <c r="T1945" i="1"/>
  <c r="U1945" i="1"/>
  <c r="AD1945" i="1"/>
  <c r="V1945" i="1"/>
  <c r="N1945" i="1"/>
  <c r="AG1945" i="1" s="1"/>
  <c r="W1945" i="1"/>
  <c r="O1945" i="1"/>
  <c r="AF1945" i="1" s="1"/>
  <c r="AH1945" i="1"/>
  <c r="S1945" i="1"/>
  <c r="Z1945" i="1"/>
  <c r="AJ1838" i="1"/>
  <c r="X1838" i="1"/>
  <c r="Y1838" i="1" s="1"/>
  <c r="L1838" i="1"/>
  <c r="M1838" i="1" s="1"/>
  <c r="I1838" i="1"/>
  <c r="J1838" i="1"/>
  <c r="AK1838" i="1"/>
  <c r="AH1837" i="1"/>
  <c r="AD1837" i="1"/>
  <c r="Z1837" i="1"/>
  <c r="V1837" i="1"/>
  <c r="N1837" i="1"/>
  <c r="AG1837" i="1" s="1"/>
  <c r="W1837" i="1"/>
  <c r="S1837" i="1"/>
  <c r="O1837" i="1"/>
  <c r="AF1837" i="1" s="1"/>
  <c r="T1837" i="1"/>
  <c r="U1837" i="1"/>
  <c r="U1780" i="1"/>
  <c r="AH1780" i="1"/>
  <c r="AD1780" i="1"/>
  <c r="Z1780" i="1"/>
  <c r="V1780" i="1"/>
  <c r="N1780" i="1"/>
  <c r="AG1780" i="1" s="1"/>
  <c r="T1780" i="1"/>
  <c r="W1780" i="1"/>
  <c r="O1780" i="1"/>
  <c r="AF1780" i="1" s="1"/>
  <c r="S1780" i="1"/>
  <c r="J1769" i="1"/>
  <c r="X1769" i="1"/>
  <c r="Y1769" i="1" s="1"/>
  <c r="I1769" i="1"/>
  <c r="AJ1769" i="1"/>
  <c r="AK1769" i="1"/>
  <c r="L1769" i="1"/>
  <c r="M1769" i="1" s="1"/>
  <c r="U1768" i="1"/>
  <c r="AH1768" i="1"/>
  <c r="AD1768" i="1"/>
  <c r="Z1768" i="1"/>
  <c r="V1768" i="1"/>
  <c r="N1768" i="1"/>
  <c r="AG1768" i="1" s="1"/>
  <c r="S1768" i="1"/>
  <c r="T1768" i="1"/>
  <c r="W1768" i="1"/>
  <c r="O1768" i="1"/>
  <c r="AF1768" i="1" s="1"/>
  <c r="AH1765" i="1"/>
  <c r="AD1765" i="1"/>
  <c r="Z1765" i="1"/>
  <c r="V1765" i="1"/>
  <c r="N1765" i="1"/>
  <c r="AG1765" i="1" s="1"/>
  <c r="W1765" i="1"/>
  <c r="S1765" i="1"/>
  <c r="O1765" i="1"/>
  <c r="AF1765" i="1" s="1"/>
  <c r="T1765" i="1"/>
  <c r="U1765" i="1"/>
  <c r="AC1757" i="1"/>
  <c r="AB1757" i="1"/>
  <c r="U1720" i="1"/>
  <c r="AH1720" i="1"/>
  <c r="AD1720" i="1"/>
  <c r="Z1720" i="1"/>
  <c r="V1720" i="1"/>
  <c r="N1720" i="1"/>
  <c r="AG1720" i="1" s="1"/>
  <c r="S1720" i="1"/>
  <c r="T1720" i="1"/>
  <c r="W1720" i="1"/>
  <c r="O1720" i="1"/>
  <c r="AF1720" i="1" s="1"/>
  <c r="AH1717" i="1"/>
  <c r="AD1717" i="1"/>
  <c r="Z1717" i="1"/>
  <c r="V1717" i="1"/>
  <c r="N1717" i="1"/>
  <c r="AG1717" i="1" s="1"/>
  <c r="W1717" i="1"/>
  <c r="S1717" i="1"/>
  <c r="O1717" i="1"/>
  <c r="AF1717" i="1" s="1"/>
  <c r="T1717" i="1"/>
  <c r="U1717" i="1"/>
  <c r="J1616" i="1"/>
  <c r="X1616" i="1"/>
  <c r="Y1616" i="1" s="1"/>
  <c r="I1616" i="1"/>
  <c r="AK1616" i="1"/>
  <c r="L1616" i="1"/>
  <c r="M1616" i="1" s="1"/>
  <c r="AJ1616" i="1"/>
  <c r="U1615" i="1"/>
  <c r="AH1615" i="1"/>
  <c r="AD1615" i="1"/>
  <c r="Z1615" i="1"/>
  <c r="V1615" i="1"/>
  <c r="N1615" i="1"/>
  <c r="AG1615" i="1" s="1"/>
  <c r="S1615" i="1"/>
  <c r="T1615" i="1"/>
  <c r="W1615" i="1"/>
  <c r="O1615" i="1"/>
  <c r="AF1615" i="1" s="1"/>
  <c r="U1611" i="1"/>
  <c r="AH1611" i="1"/>
  <c r="AD1611" i="1"/>
  <c r="Z1611" i="1"/>
  <c r="V1611" i="1"/>
  <c r="N1611" i="1"/>
  <c r="AG1611" i="1" s="1"/>
  <c r="T1611" i="1"/>
  <c r="W1611" i="1"/>
  <c r="O1611" i="1"/>
  <c r="AF1611" i="1" s="1"/>
  <c r="S1611" i="1"/>
  <c r="U1596" i="1"/>
  <c r="AH1596" i="1"/>
  <c r="AD1596" i="1"/>
  <c r="Z1596" i="1"/>
  <c r="V1596" i="1"/>
  <c r="N1596" i="1"/>
  <c r="AG1596" i="1" s="1"/>
  <c r="T1596" i="1"/>
  <c r="O1596" i="1"/>
  <c r="AF1596" i="1" s="1"/>
  <c r="W1596" i="1"/>
  <c r="S1596" i="1"/>
  <c r="AJ1578" i="1"/>
  <c r="X1578" i="1"/>
  <c r="Y1578" i="1" s="1"/>
  <c r="L1578" i="1"/>
  <c r="M1578" i="1" s="1"/>
  <c r="AK1578" i="1"/>
  <c r="J1578" i="1"/>
  <c r="I1578" i="1"/>
  <c r="U1564" i="1"/>
  <c r="AH1564" i="1"/>
  <c r="AD1564" i="1"/>
  <c r="Z1564" i="1"/>
  <c r="V1564" i="1"/>
  <c r="N1564" i="1"/>
  <c r="AG1564" i="1" s="1"/>
  <c r="T1564" i="1"/>
  <c r="O1564" i="1"/>
  <c r="AF1564" i="1" s="1"/>
  <c r="W1564" i="1"/>
  <c r="S1564" i="1"/>
  <c r="AJ1546" i="1"/>
  <c r="X1546" i="1"/>
  <c r="Y1546" i="1" s="1"/>
  <c r="L1546" i="1"/>
  <c r="M1546" i="1" s="1"/>
  <c r="AK1546" i="1"/>
  <c r="J1546" i="1"/>
  <c r="I1546" i="1"/>
  <c r="U1532" i="1"/>
  <c r="AH1532" i="1"/>
  <c r="AD1532" i="1"/>
  <c r="Z1532" i="1"/>
  <c r="V1532" i="1"/>
  <c r="N1532" i="1"/>
  <c r="AG1532" i="1" s="1"/>
  <c r="T1532" i="1"/>
  <c r="O1532" i="1"/>
  <c r="AF1532" i="1" s="1"/>
  <c r="W1532" i="1"/>
  <c r="S1532" i="1"/>
  <c r="AJ1514" i="1"/>
  <c r="X1514" i="1"/>
  <c r="Y1514" i="1" s="1"/>
  <c r="L1514" i="1"/>
  <c r="M1514" i="1" s="1"/>
  <c r="AK1514" i="1"/>
  <c r="I1514" i="1"/>
  <c r="J1514" i="1"/>
  <c r="AJ1782" i="1"/>
  <c r="X1782" i="1"/>
  <c r="Y1782" i="1" s="1"/>
  <c r="L1782" i="1"/>
  <c r="M1782" i="1" s="1"/>
  <c r="I1782" i="1"/>
  <c r="J1782" i="1"/>
  <c r="AK1782" i="1"/>
  <c r="T1727" i="1"/>
  <c r="U1727" i="1"/>
  <c r="AD1727" i="1"/>
  <c r="V1727" i="1"/>
  <c r="N1727" i="1"/>
  <c r="AG1727" i="1" s="1"/>
  <c r="W1727" i="1"/>
  <c r="O1727" i="1"/>
  <c r="AF1727" i="1" s="1"/>
  <c r="S1727" i="1"/>
  <c r="Z1727" i="1"/>
  <c r="AH1727" i="1"/>
  <c r="U1679" i="1"/>
  <c r="AH1679" i="1"/>
  <c r="AD1679" i="1"/>
  <c r="Z1679" i="1"/>
  <c r="V1679" i="1"/>
  <c r="N1679" i="1"/>
  <c r="AG1679" i="1" s="1"/>
  <c r="T1679" i="1"/>
  <c r="W1679" i="1"/>
  <c r="O1679" i="1"/>
  <c r="AF1679" i="1" s="1"/>
  <c r="S1679" i="1"/>
  <c r="U1496" i="1"/>
  <c r="AH1496" i="1"/>
  <c r="AD1496" i="1"/>
  <c r="Z1496" i="1"/>
  <c r="V1496" i="1"/>
  <c r="N1496" i="1"/>
  <c r="AG1496" i="1" s="1"/>
  <c r="S1496" i="1"/>
  <c r="T1496" i="1"/>
  <c r="O1496" i="1"/>
  <c r="AF1496" i="1" s="1"/>
  <c r="W1496" i="1"/>
  <c r="U1480" i="1"/>
  <c r="AH1480" i="1"/>
  <c r="AD1480" i="1"/>
  <c r="Z1480" i="1"/>
  <c r="V1480" i="1"/>
  <c r="N1480" i="1"/>
  <c r="AG1480" i="1" s="1"/>
  <c r="S1480" i="1"/>
  <c r="W1480" i="1"/>
  <c r="O1480" i="1"/>
  <c r="AF1480" i="1" s="1"/>
  <c r="T1480" i="1"/>
  <c r="U1464" i="1"/>
  <c r="AH1464" i="1"/>
  <c r="AD1464" i="1"/>
  <c r="Z1464" i="1"/>
  <c r="V1464" i="1"/>
  <c r="N1464" i="1"/>
  <c r="AG1464" i="1" s="1"/>
  <c r="S1464" i="1"/>
  <c r="T1464" i="1"/>
  <c r="W1464" i="1"/>
  <c r="O1464" i="1"/>
  <c r="AF1464" i="1" s="1"/>
  <c r="U1800" i="1"/>
  <c r="AH1800" i="1"/>
  <c r="AD1800" i="1"/>
  <c r="Z1800" i="1"/>
  <c r="V1800" i="1"/>
  <c r="N1800" i="1"/>
  <c r="AG1800" i="1" s="1"/>
  <c r="S1800" i="1"/>
  <c r="T1800" i="1"/>
  <c r="O1800" i="1"/>
  <c r="AF1800" i="1" s="1"/>
  <c r="W1800" i="1"/>
  <c r="J1577" i="1"/>
  <c r="X1577" i="1"/>
  <c r="Y1577" i="1" s="1"/>
  <c r="L1577" i="1"/>
  <c r="M1577" i="1" s="1"/>
  <c r="AK1577" i="1"/>
  <c r="AJ1577" i="1"/>
  <c r="I1577" i="1"/>
  <c r="U1572" i="1"/>
  <c r="AH1572" i="1"/>
  <c r="AD1572" i="1"/>
  <c r="Z1572" i="1"/>
  <c r="V1572" i="1"/>
  <c r="N1572" i="1"/>
  <c r="AG1572" i="1" s="1"/>
  <c r="T1572" i="1"/>
  <c r="O1572" i="1"/>
  <c r="AF1572" i="1" s="1"/>
  <c r="S1572" i="1"/>
  <c r="W1572" i="1"/>
  <c r="J1561" i="1"/>
  <c r="X1561" i="1"/>
  <c r="Y1561" i="1" s="1"/>
  <c r="L1561" i="1"/>
  <c r="M1561" i="1" s="1"/>
  <c r="AK1561" i="1"/>
  <c r="AJ1561" i="1"/>
  <c r="I1561" i="1"/>
  <c r="U1556" i="1"/>
  <c r="AH1556" i="1"/>
  <c r="AD1556" i="1"/>
  <c r="Z1556" i="1"/>
  <c r="V1556" i="1"/>
  <c r="N1556" i="1"/>
  <c r="AG1556" i="1" s="1"/>
  <c r="T1556" i="1"/>
  <c r="O1556" i="1"/>
  <c r="AF1556" i="1" s="1"/>
  <c r="S1556" i="1"/>
  <c r="W1556" i="1"/>
  <c r="U1448" i="1"/>
  <c r="AH1448" i="1"/>
  <c r="AD1448" i="1"/>
  <c r="Z1448" i="1"/>
  <c r="V1448" i="1"/>
  <c r="N1448" i="1"/>
  <c r="AG1448" i="1" s="1"/>
  <c r="S1448" i="1"/>
  <c r="T1448" i="1"/>
  <c r="O1448" i="1"/>
  <c r="AF1448" i="1" s="1"/>
  <c r="W1448" i="1"/>
  <c r="U1432" i="1"/>
  <c r="AH1432" i="1"/>
  <c r="AD1432" i="1"/>
  <c r="Z1432" i="1"/>
  <c r="V1432" i="1"/>
  <c r="N1432" i="1"/>
  <c r="AG1432" i="1" s="1"/>
  <c r="S1432" i="1"/>
  <c r="T1432" i="1"/>
  <c r="O1432" i="1"/>
  <c r="AF1432" i="1" s="1"/>
  <c r="W1432" i="1"/>
  <c r="U1416" i="1"/>
  <c r="AH1416" i="1"/>
  <c r="AD1416" i="1"/>
  <c r="Z1416" i="1"/>
  <c r="V1416" i="1"/>
  <c r="N1416" i="1"/>
  <c r="AG1416" i="1" s="1"/>
  <c r="S1416" i="1"/>
  <c r="T1416" i="1"/>
  <c r="O1416" i="1"/>
  <c r="AF1416" i="1" s="1"/>
  <c r="W1416" i="1"/>
  <c r="X1402" i="1"/>
  <c r="Y1402" i="1" s="1"/>
  <c r="L1402" i="1"/>
  <c r="M1402" i="1" s="1"/>
  <c r="AK1402" i="1"/>
  <c r="I1402" i="1"/>
  <c r="AJ1402" i="1"/>
  <c r="J1402" i="1"/>
  <c r="U1396" i="1"/>
  <c r="V1396" i="1"/>
  <c r="AD1396" i="1"/>
  <c r="W1396" i="1"/>
  <c r="O1396" i="1"/>
  <c r="AF1396" i="1" s="1"/>
  <c r="AH1396" i="1"/>
  <c r="Z1396" i="1"/>
  <c r="S1396" i="1"/>
  <c r="T1396" i="1"/>
  <c r="N1396" i="1"/>
  <c r="AG1396" i="1" s="1"/>
  <c r="T1875" i="1"/>
  <c r="U1875" i="1"/>
  <c r="AD1875" i="1"/>
  <c r="V1875" i="1"/>
  <c r="N1875" i="1"/>
  <c r="AG1875" i="1" s="1"/>
  <c r="W1875" i="1"/>
  <c r="O1875" i="1"/>
  <c r="AF1875" i="1" s="1"/>
  <c r="AH1875" i="1"/>
  <c r="S1875" i="1"/>
  <c r="Z1875" i="1"/>
  <c r="T1435" i="1"/>
  <c r="U1435" i="1"/>
  <c r="W1435" i="1"/>
  <c r="O1435" i="1"/>
  <c r="AF1435" i="1" s="1"/>
  <c r="Z1435" i="1"/>
  <c r="N1435" i="1"/>
  <c r="AG1435" i="1" s="1"/>
  <c r="AD1435" i="1"/>
  <c r="S1435" i="1"/>
  <c r="V1435" i="1"/>
  <c r="AH1435" i="1"/>
  <c r="T1423" i="1"/>
  <c r="U1423" i="1"/>
  <c r="AD1423" i="1"/>
  <c r="V1423" i="1"/>
  <c r="N1423" i="1"/>
  <c r="AG1423" i="1" s="1"/>
  <c r="S1423" i="1"/>
  <c r="Z1423" i="1"/>
  <c r="O1423" i="1"/>
  <c r="AF1423" i="1" s="1"/>
  <c r="W1423" i="1"/>
  <c r="AH1423" i="1"/>
  <c r="AH1405" i="1"/>
  <c r="AD1405" i="1"/>
  <c r="Z1405" i="1"/>
  <c r="V1405" i="1"/>
  <c r="N1405" i="1"/>
  <c r="AG1405" i="1" s="1"/>
  <c r="W1405" i="1"/>
  <c r="S1405" i="1"/>
  <c r="O1405" i="1"/>
  <c r="AF1405" i="1" s="1"/>
  <c r="U1405" i="1"/>
  <c r="T1405" i="1"/>
  <c r="T1771" i="1"/>
  <c r="U1771" i="1"/>
  <c r="W1771" i="1"/>
  <c r="O1771" i="1"/>
  <c r="AF1771" i="1" s="1"/>
  <c r="AH1771" i="1"/>
  <c r="Z1771" i="1"/>
  <c r="S1771" i="1"/>
  <c r="V1771" i="1"/>
  <c r="AD1771" i="1"/>
  <c r="N1771" i="1"/>
  <c r="AG1771" i="1" s="1"/>
  <c r="AH1505" i="1"/>
  <c r="AD1505" i="1"/>
  <c r="Z1505" i="1"/>
  <c r="V1505" i="1"/>
  <c r="N1505" i="1"/>
  <c r="AG1505" i="1" s="1"/>
  <c r="W1505" i="1"/>
  <c r="S1505" i="1"/>
  <c r="O1505" i="1"/>
  <c r="AF1505" i="1" s="1"/>
  <c r="T1505" i="1"/>
  <c r="U1505" i="1"/>
  <c r="AJ1474" i="1"/>
  <c r="X1474" i="1"/>
  <c r="Y1474" i="1" s="1"/>
  <c r="L1474" i="1"/>
  <c r="M1474" i="1" s="1"/>
  <c r="I1474" i="1"/>
  <c r="J1474" i="1"/>
  <c r="AK1474" i="1"/>
  <c r="T1455" i="1"/>
  <c r="U1455" i="1"/>
  <c r="AD1455" i="1"/>
  <c r="V1455" i="1"/>
  <c r="N1455" i="1"/>
  <c r="AG1455" i="1" s="1"/>
  <c r="S1455" i="1"/>
  <c r="Z1455" i="1"/>
  <c r="O1455" i="1"/>
  <c r="AF1455" i="1" s="1"/>
  <c r="AH1455" i="1"/>
  <c r="W1455" i="1"/>
  <c r="T1309" i="1"/>
  <c r="U1309" i="1"/>
  <c r="W1309" i="1"/>
  <c r="O1309" i="1"/>
  <c r="AF1309" i="1" s="1"/>
  <c r="AH1309" i="1"/>
  <c r="Z1309" i="1"/>
  <c r="AD1309" i="1"/>
  <c r="N1309" i="1"/>
  <c r="AG1309" i="1" s="1"/>
  <c r="S1309" i="1"/>
  <c r="V1309" i="1"/>
  <c r="AB1279" i="1"/>
  <c r="AJ1272" i="1"/>
  <c r="X1272" i="1"/>
  <c r="Y1272" i="1" s="1"/>
  <c r="L1272" i="1"/>
  <c r="M1272" i="1" s="1"/>
  <c r="I1272" i="1"/>
  <c r="AK1272" i="1"/>
  <c r="J1272" i="1"/>
  <c r="U1254" i="1"/>
  <c r="AH1254" i="1"/>
  <c r="AD1254" i="1"/>
  <c r="Z1254" i="1"/>
  <c r="V1254" i="1"/>
  <c r="N1254" i="1"/>
  <c r="AG1254" i="1" s="1"/>
  <c r="T1254" i="1"/>
  <c r="W1254" i="1"/>
  <c r="O1254" i="1"/>
  <c r="AF1254" i="1" s="1"/>
  <c r="S1254" i="1"/>
  <c r="U1440" i="1"/>
  <c r="AH1440" i="1"/>
  <c r="AD1440" i="1"/>
  <c r="Z1440" i="1"/>
  <c r="V1440" i="1"/>
  <c r="N1440" i="1"/>
  <c r="AG1440" i="1" s="1"/>
  <c r="W1440" i="1"/>
  <c r="O1440" i="1"/>
  <c r="AF1440" i="1" s="1"/>
  <c r="T1440" i="1"/>
  <c r="S1440" i="1"/>
  <c r="AJ1236" i="1"/>
  <c r="X1236" i="1"/>
  <c r="Y1236" i="1" s="1"/>
  <c r="L1236" i="1"/>
  <c r="M1236" i="1" s="1"/>
  <c r="I1236" i="1"/>
  <c r="J1236" i="1"/>
  <c r="AK1236" i="1"/>
  <c r="U1338" i="1"/>
  <c r="AH1338" i="1"/>
  <c r="AD1338" i="1"/>
  <c r="Z1338" i="1"/>
  <c r="V1338" i="1"/>
  <c r="N1338" i="1"/>
  <c r="AG1338" i="1" s="1"/>
  <c r="S1338" i="1"/>
  <c r="T1338" i="1"/>
  <c r="O1338" i="1"/>
  <c r="AF1338" i="1" s="1"/>
  <c r="W1338" i="1"/>
  <c r="AJ1332" i="1"/>
  <c r="X1332" i="1"/>
  <c r="Y1332" i="1" s="1"/>
  <c r="L1332" i="1"/>
  <c r="M1332" i="1" s="1"/>
  <c r="I1332" i="1"/>
  <c r="J1332" i="1"/>
  <c r="AK1332" i="1"/>
  <c r="AH1303" i="1"/>
  <c r="AD1303" i="1"/>
  <c r="Z1303" i="1"/>
  <c r="V1303" i="1"/>
  <c r="N1303" i="1"/>
  <c r="AG1303" i="1" s="1"/>
  <c r="W1303" i="1"/>
  <c r="S1303" i="1"/>
  <c r="O1303" i="1"/>
  <c r="AF1303" i="1" s="1"/>
  <c r="T1303" i="1"/>
  <c r="U1303" i="1"/>
  <c r="AH848" i="1"/>
  <c r="AD848" i="1"/>
  <c r="Z848" i="1"/>
  <c r="V848" i="1"/>
  <c r="N848" i="1"/>
  <c r="AG848" i="1" s="1"/>
  <c r="AE848" i="1"/>
  <c r="W848" i="1"/>
  <c r="S848" i="1"/>
  <c r="O848" i="1"/>
  <c r="AF848" i="1" s="1"/>
  <c r="T848" i="1"/>
  <c r="U848" i="1"/>
  <c r="Q848" i="1"/>
  <c r="T826" i="1"/>
  <c r="Q826" i="1"/>
  <c r="U826" i="1"/>
  <c r="AE826" i="1"/>
  <c r="W826" i="1"/>
  <c r="O826" i="1"/>
  <c r="AF826" i="1" s="1"/>
  <c r="AH826" i="1"/>
  <c r="Z826" i="1"/>
  <c r="AD826" i="1"/>
  <c r="N826" i="1"/>
  <c r="AG826" i="1" s="1"/>
  <c r="V826" i="1"/>
  <c r="S826" i="1"/>
  <c r="AA796" i="1"/>
  <c r="AC796" i="1"/>
  <c r="AB796" i="1"/>
  <c r="AJ789" i="1"/>
  <c r="X789" i="1"/>
  <c r="Y789" i="1" s="1"/>
  <c r="L789" i="1"/>
  <c r="M789" i="1" s="1"/>
  <c r="I789" i="1"/>
  <c r="P789" i="1" s="1"/>
  <c r="AK789" i="1"/>
  <c r="J789" i="1"/>
  <c r="U771" i="1"/>
  <c r="AH771" i="1"/>
  <c r="AD771" i="1"/>
  <c r="Z771" i="1"/>
  <c r="V771" i="1"/>
  <c r="N771" i="1"/>
  <c r="AG771" i="1" s="1"/>
  <c r="T771" i="1"/>
  <c r="AE771" i="1"/>
  <c r="W771" i="1"/>
  <c r="O771" i="1"/>
  <c r="AF771" i="1" s="1"/>
  <c r="S771" i="1"/>
  <c r="Q771" i="1"/>
  <c r="Q732" i="1"/>
  <c r="AH608" i="1"/>
  <c r="AD608" i="1"/>
  <c r="Z608" i="1"/>
  <c r="V608" i="1"/>
  <c r="N608" i="1"/>
  <c r="AG608" i="1" s="1"/>
  <c r="U608" i="1"/>
  <c r="Q608" i="1"/>
  <c r="W608" i="1"/>
  <c r="AE608" i="1"/>
  <c r="T608" i="1"/>
  <c r="S608" i="1"/>
  <c r="O608" i="1"/>
  <c r="AF608" i="1" s="1"/>
  <c r="U1146" i="1"/>
  <c r="AH1146" i="1"/>
  <c r="AD1146" i="1"/>
  <c r="Z1146" i="1"/>
  <c r="V1146" i="1"/>
  <c r="N1146" i="1"/>
  <c r="AG1146" i="1" s="1"/>
  <c r="S1146" i="1"/>
  <c r="T1146" i="1"/>
  <c r="O1146" i="1"/>
  <c r="AF1146" i="1" s="1"/>
  <c r="W1146" i="1"/>
  <c r="AH1139" i="1"/>
  <c r="AD1139" i="1"/>
  <c r="Z1139" i="1"/>
  <c r="V1139" i="1"/>
  <c r="N1139" i="1"/>
  <c r="AG1139" i="1" s="1"/>
  <c r="W1139" i="1"/>
  <c r="S1139" i="1"/>
  <c r="O1139" i="1"/>
  <c r="AF1139" i="1" s="1"/>
  <c r="T1139" i="1"/>
  <c r="U1139" i="1"/>
  <c r="U1047" i="1"/>
  <c r="AH1047" i="1"/>
  <c r="AD1047" i="1"/>
  <c r="Z1047" i="1"/>
  <c r="V1047" i="1"/>
  <c r="N1047" i="1"/>
  <c r="AG1047" i="1" s="1"/>
  <c r="S1047" i="1"/>
  <c r="T1047" i="1"/>
  <c r="O1047" i="1"/>
  <c r="AF1047" i="1" s="1"/>
  <c r="W1047" i="1"/>
  <c r="AH992" i="1"/>
  <c r="AD992" i="1"/>
  <c r="Z992" i="1"/>
  <c r="V992" i="1"/>
  <c r="N992" i="1"/>
  <c r="AG992" i="1" s="1"/>
  <c r="AE992" i="1"/>
  <c r="W992" i="1"/>
  <c r="S992" i="1"/>
  <c r="O992" i="1"/>
  <c r="AF992" i="1" s="1"/>
  <c r="T992" i="1"/>
  <c r="U992" i="1"/>
  <c r="Q992" i="1"/>
  <c r="AJ933" i="1"/>
  <c r="X933" i="1"/>
  <c r="Y933" i="1" s="1"/>
  <c r="L933" i="1"/>
  <c r="M933" i="1" s="1"/>
  <c r="I933" i="1"/>
  <c r="P933" i="1" s="1"/>
  <c r="J933" i="1"/>
  <c r="AK933" i="1"/>
  <c r="U919" i="1"/>
  <c r="AH919" i="1"/>
  <c r="AD919" i="1"/>
  <c r="Z919" i="1"/>
  <c r="V919" i="1"/>
  <c r="N919" i="1"/>
  <c r="AG919" i="1" s="1"/>
  <c r="S919" i="1"/>
  <c r="T919" i="1"/>
  <c r="AE919" i="1"/>
  <c r="O919" i="1"/>
  <c r="AF919" i="1" s="1"/>
  <c r="W919" i="1"/>
  <c r="Q919" i="1"/>
  <c r="J856" i="1"/>
  <c r="X856" i="1"/>
  <c r="Y856" i="1" s="1"/>
  <c r="I856" i="1"/>
  <c r="P856" i="1" s="1"/>
  <c r="L856" i="1"/>
  <c r="M856" i="1" s="1"/>
  <c r="AK856" i="1"/>
  <c r="AJ856" i="1"/>
  <c r="AJ805" i="1"/>
  <c r="X805" i="1"/>
  <c r="Y805" i="1" s="1"/>
  <c r="L805" i="1"/>
  <c r="M805" i="1" s="1"/>
  <c r="I805" i="1"/>
  <c r="P805" i="1" s="1"/>
  <c r="J805" i="1"/>
  <c r="AK805" i="1"/>
  <c r="AH800" i="1"/>
  <c r="AD800" i="1"/>
  <c r="Z800" i="1"/>
  <c r="V800" i="1"/>
  <c r="N800" i="1"/>
  <c r="AG800" i="1" s="1"/>
  <c r="AE800" i="1"/>
  <c r="W800" i="1"/>
  <c r="S800" i="1"/>
  <c r="O800" i="1"/>
  <c r="AF800" i="1" s="1"/>
  <c r="T800" i="1"/>
  <c r="U800" i="1"/>
  <c r="Q800" i="1"/>
  <c r="J740" i="1"/>
  <c r="I740" i="1"/>
  <c r="P740" i="1" s="1"/>
  <c r="AJ740" i="1"/>
  <c r="L740" i="1"/>
  <c r="M740" i="1" s="1"/>
  <c r="X740" i="1"/>
  <c r="Y740" i="1" s="1"/>
  <c r="AK740" i="1"/>
  <c r="Q684" i="1"/>
  <c r="AH1999" i="1"/>
  <c r="AD1999" i="1"/>
  <c r="Z1999" i="1"/>
  <c r="V1999" i="1"/>
  <c r="N1999" i="1"/>
  <c r="AG1999" i="1" s="1"/>
  <c r="U1999" i="1"/>
  <c r="T1999" i="1"/>
  <c r="O1999" i="1"/>
  <c r="AF1999" i="1" s="1"/>
  <c r="W1999" i="1"/>
  <c r="S1999" i="1"/>
  <c r="AJ1997" i="1"/>
  <c r="X1997" i="1"/>
  <c r="Y1997" i="1" s="1"/>
  <c r="L1997" i="1"/>
  <c r="M1997" i="1" s="1"/>
  <c r="AK1997" i="1"/>
  <c r="I1997" i="1"/>
  <c r="J1997" i="1"/>
  <c r="AH1995" i="1"/>
  <c r="AD1995" i="1"/>
  <c r="Z1995" i="1"/>
  <c r="V1995" i="1"/>
  <c r="N1995" i="1"/>
  <c r="AG1995" i="1" s="1"/>
  <c r="U1995" i="1"/>
  <c r="S1995" i="1"/>
  <c r="W1995" i="1"/>
  <c r="O1995" i="1"/>
  <c r="AF1995" i="1" s="1"/>
  <c r="T1995" i="1"/>
  <c r="T1993" i="1"/>
  <c r="W1993" i="1"/>
  <c r="AH1993" i="1"/>
  <c r="Z1993" i="1"/>
  <c r="S1993" i="1"/>
  <c r="N1993" i="1"/>
  <c r="AG1993" i="1" s="1"/>
  <c r="AD1993" i="1"/>
  <c r="O1993" i="1"/>
  <c r="AF1993" i="1" s="1"/>
  <c r="U1993" i="1"/>
  <c r="V1993" i="1"/>
  <c r="AJ1983" i="1"/>
  <c r="X1983" i="1"/>
  <c r="Y1983" i="1" s="1"/>
  <c r="L1983" i="1"/>
  <c r="M1983" i="1" s="1"/>
  <c r="I1983" i="1"/>
  <c r="J1983" i="1"/>
  <c r="AK1983" i="1"/>
  <c r="J1982" i="1"/>
  <c r="AJ1982" i="1"/>
  <c r="L1982" i="1"/>
  <c r="M1982" i="1" s="1"/>
  <c r="AK1982" i="1"/>
  <c r="X1982" i="1"/>
  <c r="Y1982" i="1" s="1"/>
  <c r="I1982" i="1"/>
  <c r="AJ1974" i="1"/>
  <c r="X1974" i="1"/>
  <c r="Y1974" i="1" s="1"/>
  <c r="L1974" i="1"/>
  <c r="M1974" i="1" s="1"/>
  <c r="I1974" i="1"/>
  <c r="J1974" i="1"/>
  <c r="AK1974" i="1"/>
  <c r="T1953" i="1"/>
  <c r="U1953" i="1"/>
  <c r="S1953" i="1"/>
  <c r="AD1953" i="1"/>
  <c r="V1953" i="1"/>
  <c r="N1953" i="1"/>
  <c r="AG1953" i="1" s="1"/>
  <c r="AH1953" i="1"/>
  <c r="W1953" i="1"/>
  <c r="O1953" i="1"/>
  <c r="AF1953" i="1" s="1"/>
  <c r="Z1953" i="1"/>
  <c r="AH1969" i="1"/>
  <c r="AD1969" i="1"/>
  <c r="Z1969" i="1"/>
  <c r="V1969" i="1"/>
  <c r="N1969" i="1"/>
  <c r="AG1969" i="1" s="1"/>
  <c r="T1969" i="1"/>
  <c r="O1969" i="1"/>
  <c r="AF1969" i="1" s="1"/>
  <c r="U1969" i="1"/>
  <c r="W1969" i="1"/>
  <c r="S1969" i="1"/>
  <c r="T1933" i="1"/>
  <c r="U1933" i="1"/>
  <c r="S1933" i="1"/>
  <c r="AD1933" i="1"/>
  <c r="V1933" i="1"/>
  <c r="N1933" i="1"/>
  <c r="AG1933" i="1" s="1"/>
  <c r="O1933" i="1"/>
  <c r="AF1933" i="1" s="1"/>
  <c r="AH1933" i="1"/>
  <c r="W1933" i="1"/>
  <c r="Z1933" i="1"/>
  <c r="T1924" i="1"/>
  <c r="U1924" i="1"/>
  <c r="W1924" i="1"/>
  <c r="O1924" i="1"/>
  <c r="AF1924" i="1" s="1"/>
  <c r="AH1924" i="1"/>
  <c r="Z1924" i="1"/>
  <c r="V1924" i="1"/>
  <c r="AD1924" i="1"/>
  <c r="S1924" i="1"/>
  <c r="N1924" i="1"/>
  <c r="AG1924" i="1" s="1"/>
  <c r="T1949" i="1"/>
  <c r="U1949" i="1"/>
  <c r="AD1949" i="1"/>
  <c r="V1949" i="1"/>
  <c r="N1949" i="1"/>
  <c r="AG1949" i="1" s="1"/>
  <c r="W1949" i="1"/>
  <c r="O1949" i="1"/>
  <c r="AF1949" i="1" s="1"/>
  <c r="AH1949" i="1"/>
  <c r="S1949" i="1"/>
  <c r="Z1949" i="1"/>
  <c r="U1959" i="1"/>
  <c r="AH1959" i="1"/>
  <c r="AD1959" i="1"/>
  <c r="Z1959" i="1"/>
  <c r="V1959" i="1"/>
  <c r="N1959" i="1"/>
  <c r="AG1959" i="1" s="1"/>
  <c r="T1959" i="1"/>
  <c r="W1959" i="1"/>
  <c r="O1959" i="1"/>
  <c r="AF1959" i="1" s="1"/>
  <c r="S1959" i="1"/>
  <c r="AJ1919" i="1"/>
  <c r="X1919" i="1"/>
  <c r="Y1919" i="1" s="1"/>
  <c r="L1919" i="1"/>
  <c r="M1919" i="1" s="1"/>
  <c r="I1919" i="1"/>
  <c r="J1919" i="1"/>
  <c r="AK1919" i="1"/>
  <c r="AJ1890" i="1"/>
  <c r="X1890" i="1"/>
  <c r="Y1890" i="1" s="1"/>
  <c r="L1890" i="1"/>
  <c r="M1890" i="1" s="1"/>
  <c r="J1890" i="1"/>
  <c r="AK1890" i="1"/>
  <c r="I1890" i="1"/>
  <c r="U1876" i="1"/>
  <c r="AH1876" i="1"/>
  <c r="AD1876" i="1"/>
  <c r="Z1876" i="1"/>
  <c r="V1876" i="1"/>
  <c r="N1876" i="1"/>
  <c r="AG1876" i="1" s="1"/>
  <c r="W1876" i="1"/>
  <c r="O1876" i="1"/>
  <c r="AF1876" i="1" s="1"/>
  <c r="S1876" i="1"/>
  <c r="T1876" i="1"/>
  <c r="T1871" i="1"/>
  <c r="U1871" i="1"/>
  <c r="W1871" i="1"/>
  <c r="O1871" i="1"/>
  <c r="AF1871" i="1" s="1"/>
  <c r="AH1871" i="1"/>
  <c r="Z1871" i="1"/>
  <c r="AD1871" i="1"/>
  <c r="N1871" i="1"/>
  <c r="AG1871" i="1" s="1"/>
  <c r="S1871" i="1"/>
  <c r="V1871" i="1"/>
  <c r="AJ1850" i="1"/>
  <c r="X1850" i="1"/>
  <c r="Y1850" i="1" s="1"/>
  <c r="L1850" i="1"/>
  <c r="M1850" i="1" s="1"/>
  <c r="I1850" i="1"/>
  <c r="AK1850" i="1"/>
  <c r="J1850" i="1"/>
  <c r="AA1817" i="1"/>
  <c r="AC1817" i="1"/>
  <c r="AB1817" i="1"/>
  <c r="T1795" i="1"/>
  <c r="U1795" i="1"/>
  <c r="S1795" i="1"/>
  <c r="AD1795" i="1"/>
  <c r="V1795" i="1"/>
  <c r="N1795" i="1"/>
  <c r="AG1795" i="1" s="1"/>
  <c r="O1795" i="1"/>
  <c r="AF1795" i="1" s="1"/>
  <c r="AH1795" i="1"/>
  <c r="W1795" i="1"/>
  <c r="Z1795" i="1"/>
  <c r="T1763" i="1"/>
  <c r="U1763" i="1"/>
  <c r="S1763" i="1"/>
  <c r="AD1763" i="1"/>
  <c r="V1763" i="1"/>
  <c r="N1763" i="1"/>
  <c r="AG1763" i="1" s="1"/>
  <c r="W1763" i="1"/>
  <c r="Z1763" i="1"/>
  <c r="AH1763" i="1"/>
  <c r="O1763" i="1"/>
  <c r="AF1763" i="1" s="1"/>
  <c r="T1755" i="1"/>
  <c r="U1755" i="1"/>
  <c r="W1755" i="1"/>
  <c r="O1755" i="1"/>
  <c r="AF1755" i="1" s="1"/>
  <c r="AH1755" i="1"/>
  <c r="Z1755" i="1"/>
  <c r="V1755" i="1"/>
  <c r="N1755" i="1"/>
  <c r="AG1755" i="1" s="1"/>
  <c r="AD1755" i="1"/>
  <c r="S1755" i="1"/>
  <c r="U1732" i="1"/>
  <c r="AH1732" i="1"/>
  <c r="AD1732" i="1"/>
  <c r="Z1732" i="1"/>
  <c r="V1732" i="1"/>
  <c r="N1732" i="1"/>
  <c r="AG1732" i="1" s="1"/>
  <c r="T1732" i="1"/>
  <c r="W1732" i="1"/>
  <c r="O1732" i="1"/>
  <c r="AF1732" i="1" s="1"/>
  <c r="S1732" i="1"/>
  <c r="L1686" i="1"/>
  <c r="M1686" i="1" s="1"/>
  <c r="X1686" i="1"/>
  <c r="Y1686" i="1" s="1"/>
  <c r="I1686" i="1"/>
  <c r="J1686" i="1"/>
  <c r="AJ1686" i="1"/>
  <c r="AK1686" i="1"/>
  <c r="AA1624" i="1"/>
  <c r="AC1624" i="1"/>
  <c r="AJ1798" i="1"/>
  <c r="X1798" i="1"/>
  <c r="Y1798" i="1" s="1"/>
  <c r="L1798" i="1"/>
  <c r="M1798" i="1" s="1"/>
  <c r="I1798" i="1"/>
  <c r="J1798" i="1"/>
  <c r="AK1798" i="1"/>
  <c r="AH1685" i="1"/>
  <c r="AD1685" i="1"/>
  <c r="Z1685" i="1"/>
  <c r="V1685" i="1"/>
  <c r="N1685" i="1"/>
  <c r="AG1685" i="1" s="1"/>
  <c r="T1685" i="1"/>
  <c r="O1685" i="1"/>
  <c r="AF1685" i="1" s="1"/>
  <c r="U1685" i="1"/>
  <c r="W1685" i="1"/>
  <c r="S1685" i="1"/>
  <c r="U1508" i="1"/>
  <c r="AH1508" i="1"/>
  <c r="AD1508" i="1"/>
  <c r="Z1508" i="1"/>
  <c r="V1508" i="1"/>
  <c r="N1508" i="1"/>
  <c r="AG1508" i="1" s="1"/>
  <c r="S1508" i="1"/>
  <c r="T1508" i="1"/>
  <c r="W1508" i="1"/>
  <c r="O1508" i="1"/>
  <c r="AF1508" i="1" s="1"/>
  <c r="J1489" i="1"/>
  <c r="I1489" i="1"/>
  <c r="AJ1489" i="1"/>
  <c r="L1489" i="1"/>
  <c r="M1489" i="1" s="1"/>
  <c r="X1489" i="1"/>
  <c r="Y1489" i="1" s="1"/>
  <c r="AK1489" i="1"/>
  <c r="AH1485" i="1"/>
  <c r="AD1485" i="1"/>
  <c r="Z1485" i="1"/>
  <c r="V1485" i="1"/>
  <c r="N1485" i="1"/>
  <c r="AG1485" i="1" s="1"/>
  <c r="W1485" i="1"/>
  <c r="S1485" i="1"/>
  <c r="O1485" i="1"/>
  <c r="AF1485" i="1" s="1"/>
  <c r="T1485" i="1"/>
  <c r="U1485" i="1"/>
  <c r="T1479" i="1"/>
  <c r="U1479" i="1"/>
  <c r="W1479" i="1"/>
  <c r="O1479" i="1"/>
  <c r="AF1479" i="1" s="1"/>
  <c r="AH1479" i="1"/>
  <c r="Z1479" i="1"/>
  <c r="S1479" i="1"/>
  <c r="N1479" i="1"/>
  <c r="AG1479" i="1" s="1"/>
  <c r="V1479" i="1"/>
  <c r="AD1479" i="1"/>
  <c r="U1388" i="1"/>
  <c r="V1388" i="1"/>
  <c r="AH1388" i="1"/>
  <c r="Z1388" i="1"/>
  <c r="S1388" i="1"/>
  <c r="O1388" i="1"/>
  <c r="AF1388" i="1" s="1"/>
  <c r="AD1388" i="1"/>
  <c r="N1388" i="1"/>
  <c r="AG1388" i="1" s="1"/>
  <c r="T1388" i="1"/>
  <c r="W1388" i="1"/>
  <c r="U1210" i="1"/>
  <c r="AH1210" i="1"/>
  <c r="AD1210" i="1"/>
  <c r="Z1210" i="1"/>
  <c r="V1210" i="1"/>
  <c r="N1210" i="1"/>
  <c r="AG1210" i="1" s="1"/>
  <c r="S1210" i="1"/>
  <c r="O1210" i="1"/>
  <c r="AF1210" i="1" s="1"/>
  <c r="T1210" i="1"/>
  <c r="W1210" i="1"/>
  <c r="T1181" i="1"/>
  <c r="U1181" i="1"/>
  <c r="S1181" i="1"/>
  <c r="AD1181" i="1"/>
  <c r="V1181" i="1"/>
  <c r="N1181" i="1"/>
  <c r="AG1181" i="1" s="1"/>
  <c r="O1181" i="1"/>
  <c r="AF1181" i="1" s="1"/>
  <c r="AH1181" i="1"/>
  <c r="Z1181" i="1"/>
  <c r="W1181" i="1"/>
  <c r="U1166" i="1"/>
  <c r="AH1166" i="1"/>
  <c r="AD1166" i="1"/>
  <c r="Z1166" i="1"/>
  <c r="V1166" i="1"/>
  <c r="N1166" i="1"/>
  <c r="AG1166" i="1" s="1"/>
  <c r="S1166" i="1"/>
  <c r="O1166" i="1"/>
  <c r="AF1166" i="1" s="1"/>
  <c r="W1166" i="1"/>
  <c r="T1166" i="1"/>
  <c r="AJ1156" i="1"/>
  <c r="X1156" i="1"/>
  <c r="Y1156" i="1" s="1"/>
  <c r="L1156" i="1"/>
  <c r="M1156" i="1" s="1"/>
  <c r="AK1156" i="1"/>
  <c r="J1156" i="1"/>
  <c r="I1156" i="1"/>
  <c r="AJ1148" i="1"/>
  <c r="X1148" i="1"/>
  <c r="Y1148" i="1" s="1"/>
  <c r="L1148" i="1"/>
  <c r="M1148" i="1" s="1"/>
  <c r="AK1148" i="1"/>
  <c r="I1148" i="1"/>
  <c r="J1148" i="1"/>
  <c r="T1141" i="1"/>
  <c r="U1141" i="1"/>
  <c r="S1141" i="1"/>
  <c r="AD1141" i="1"/>
  <c r="V1141" i="1"/>
  <c r="N1141" i="1"/>
  <c r="AG1141" i="1" s="1"/>
  <c r="Z1141" i="1"/>
  <c r="O1141" i="1"/>
  <c r="AF1141" i="1" s="1"/>
  <c r="AH1141" i="1"/>
  <c r="W1141" i="1"/>
  <c r="AJ1132" i="1"/>
  <c r="X1132" i="1"/>
  <c r="Y1132" i="1" s="1"/>
  <c r="L1132" i="1"/>
  <c r="M1132" i="1" s="1"/>
  <c r="AK1132" i="1"/>
  <c r="J1132" i="1"/>
  <c r="I1132" i="1"/>
  <c r="U1372" i="1"/>
  <c r="V1372" i="1"/>
  <c r="AH1372" i="1"/>
  <c r="Z1372" i="1"/>
  <c r="S1372" i="1"/>
  <c r="AD1372" i="1"/>
  <c r="T1372" i="1"/>
  <c r="W1372" i="1"/>
  <c r="N1372" i="1"/>
  <c r="AG1372" i="1" s="1"/>
  <c r="O1372" i="1"/>
  <c r="AF1372" i="1" s="1"/>
  <c r="AJ1371" i="1"/>
  <c r="X1371" i="1"/>
  <c r="Y1371" i="1" s="1"/>
  <c r="L1371" i="1"/>
  <c r="M1371" i="1" s="1"/>
  <c r="AK1371" i="1"/>
  <c r="I1371" i="1"/>
  <c r="J1371" i="1"/>
  <c r="J1357" i="1"/>
  <c r="L1357" i="1"/>
  <c r="M1357" i="1" s="1"/>
  <c r="AJ1357" i="1"/>
  <c r="AK1357" i="1"/>
  <c r="X1357" i="1"/>
  <c r="Y1357" i="1" s="1"/>
  <c r="I1357" i="1"/>
  <c r="J1127" i="1"/>
  <c r="X1127" i="1"/>
  <c r="Y1127" i="1" s="1"/>
  <c r="I1127" i="1"/>
  <c r="AK1127" i="1"/>
  <c r="L1127" i="1"/>
  <c r="M1127" i="1" s="1"/>
  <c r="AJ1127" i="1"/>
  <c r="U1126" i="1"/>
  <c r="AH1126" i="1"/>
  <c r="AD1126" i="1"/>
  <c r="Z1126" i="1"/>
  <c r="V1126" i="1"/>
  <c r="N1126" i="1"/>
  <c r="AG1126" i="1" s="1"/>
  <c r="S1126" i="1"/>
  <c r="T1126" i="1"/>
  <c r="O1126" i="1"/>
  <c r="AF1126" i="1" s="1"/>
  <c r="W1126" i="1"/>
  <c r="AJ1112" i="1"/>
  <c r="X1112" i="1"/>
  <c r="Y1112" i="1" s="1"/>
  <c r="L1112" i="1"/>
  <c r="M1112" i="1" s="1"/>
  <c r="I1112" i="1"/>
  <c r="AK1112" i="1"/>
  <c r="J1112" i="1"/>
  <c r="T1293" i="1"/>
  <c r="U1293" i="1"/>
  <c r="W1293" i="1"/>
  <c r="O1293" i="1"/>
  <c r="AF1293" i="1" s="1"/>
  <c r="AH1293" i="1"/>
  <c r="Z1293" i="1"/>
  <c r="AD1293" i="1"/>
  <c r="N1293" i="1"/>
  <c r="AG1293" i="1" s="1"/>
  <c r="S1293" i="1"/>
  <c r="V1293" i="1"/>
  <c r="AJ1088" i="1"/>
  <c r="X1088" i="1"/>
  <c r="Y1088" i="1" s="1"/>
  <c r="L1088" i="1"/>
  <c r="M1088" i="1" s="1"/>
  <c r="I1088" i="1"/>
  <c r="J1088" i="1"/>
  <c r="AK1088" i="1"/>
  <c r="X1060" i="1"/>
  <c r="Y1060" i="1" s="1"/>
  <c r="AJ1060" i="1"/>
  <c r="I1060" i="1"/>
  <c r="L1060" i="1"/>
  <c r="M1060" i="1" s="1"/>
  <c r="AK1060" i="1"/>
  <c r="J1060" i="1"/>
  <c r="AJ1053" i="1"/>
  <c r="X1053" i="1"/>
  <c r="Y1053" i="1" s="1"/>
  <c r="L1053" i="1"/>
  <c r="M1053" i="1" s="1"/>
  <c r="J1053" i="1"/>
  <c r="AK1053" i="1"/>
  <c r="I1053" i="1"/>
  <c r="U1023" i="1"/>
  <c r="AH1023" i="1"/>
  <c r="AD1023" i="1"/>
  <c r="Z1023" i="1"/>
  <c r="V1023" i="1"/>
  <c r="N1023" i="1"/>
  <c r="AG1023" i="1" s="1"/>
  <c r="W1023" i="1"/>
  <c r="O1023" i="1"/>
  <c r="AF1023" i="1" s="1"/>
  <c r="T1023" i="1"/>
  <c r="S1023" i="1"/>
  <c r="T1014" i="1"/>
  <c r="U1014" i="1"/>
  <c r="AH1014" i="1"/>
  <c r="Z1014" i="1"/>
  <c r="S1014" i="1"/>
  <c r="V1014" i="1"/>
  <c r="O1014" i="1"/>
  <c r="AF1014" i="1" s="1"/>
  <c r="AD1014" i="1"/>
  <c r="N1014" i="1"/>
  <c r="AG1014" i="1" s="1"/>
  <c r="W1014" i="1"/>
  <c r="AJ989" i="1"/>
  <c r="X989" i="1"/>
  <c r="Y989" i="1" s="1"/>
  <c r="L989" i="1"/>
  <c r="M989" i="1" s="1"/>
  <c r="J989" i="1"/>
  <c r="AK989" i="1"/>
  <c r="I989" i="1"/>
  <c r="P989" i="1" s="1"/>
  <c r="U959" i="1"/>
  <c r="AH959" i="1"/>
  <c r="AD959" i="1"/>
  <c r="Z959" i="1"/>
  <c r="V959" i="1"/>
  <c r="N959" i="1"/>
  <c r="AG959" i="1" s="1"/>
  <c r="AE959" i="1"/>
  <c r="W959" i="1"/>
  <c r="O959" i="1"/>
  <c r="AF959" i="1" s="1"/>
  <c r="Q959" i="1"/>
  <c r="T959" i="1"/>
  <c r="S959" i="1"/>
  <c r="T950" i="1"/>
  <c r="Q950" i="1"/>
  <c r="U950" i="1"/>
  <c r="AH950" i="1"/>
  <c r="Z950" i="1"/>
  <c r="S950" i="1"/>
  <c r="V950" i="1"/>
  <c r="AE950" i="1"/>
  <c r="AD950" i="1"/>
  <c r="N950" i="1"/>
  <c r="AG950" i="1" s="1"/>
  <c r="W950" i="1"/>
  <c r="O950" i="1"/>
  <c r="AF950" i="1" s="1"/>
  <c r="AJ925" i="1"/>
  <c r="X925" i="1"/>
  <c r="Y925" i="1" s="1"/>
  <c r="L925" i="1"/>
  <c r="M925" i="1" s="1"/>
  <c r="J925" i="1"/>
  <c r="AK925" i="1"/>
  <c r="I925" i="1"/>
  <c r="P925" i="1" s="1"/>
  <c r="U895" i="1"/>
  <c r="AH895" i="1"/>
  <c r="AD895" i="1"/>
  <c r="Z895" i="1"/>
  <c r="V895" i="1"/>
  <c r="N895" i="1"/>
  <c r="AG895" i="1" s="1"/>
  <c r="AE895" i="1"/>
  <c r="W895" i="1"/>
  <c r="O895" i="1"/>
  <c r="AF895" i="1" s="1"/>
  <c r="Q895" i="1"/>
  <c r="T895" i="1"/>
  <c r="S895" i="1"/>
  <c r="T886" i="1"/>
  <c r="Q886" i="1"/>
  <c r="U886" i="1"/>
  <c r="AH886" i="1"/>
  <c r="Z886" i="1"/>
  <c r="S886" i="1"/>
  <c r="V886" i="1"/>
  <c r="AE886" i="1"/>
  <c r="N886" i="1"/>
  <c r="AG886" i="1" s="1"/>
  <c r="AD886" i="1"/>
  <c r="W886" i="1"/>
  <c r="O886" i="1"/>
  <c r="AF886" i="1" s="1"/>
  <c r="AJ861" i="1"/>
  <c r="X861" i="1"/>
  <c r="Y861" i="1" s="1"/>
  <c r="L861" i="1"/>
  <c r="M861" i="1" s="1"/>
  <c r="J861" i="1"/>
  <c r="AK861" i="1"/>
  <c r="I861" i="1"/>
  <c r="P861" i="1" s="1"/>
  <c r="U831" i="1"/>
  <c r="AH831" i="1"/>
  <c r="AD831" i="1"/>
  <c r="Z831" i="1"/>
  <c r="V831" i="1"/>
  <c r="N831" i="1"/>
  <c r="AG831" i="1" s="1"/>
  <c r="AE831" i="1"/>
  <c r="W831" i="1"/>
  <c r="O831" i="1"/>
  <c r="AF831" i="1" s="1"/>
  <c r="T831" i="1"/>
  <c r="S831" i="1"/>
  <c r="T822" i="1"/>
  <c r="Q822" i="1"/>
  <c r="U822" i="1"/>
  <c r="AH822" i="1"/>
  <c r="Z822" i="1"/>
  <c r="S822" i="1"/>
  <c r="V822" i="1"/>
  <c r="AE822" i="1"/>
  <c r="AD822" i="1"/>
  <c r="N822" i="1"/>
  <c r="AG822" i="1" s="1"/>
  <c r="W822" i="1"/>
  <c r="O822" i="1"/>
  <c r="AF822" i="1" s="1"/>
  <c r="AJ797" i="1"/>
  <c r="X797" i="1"/>
  <c r="Y797" i="1" s="1"/>
  <c r="L797" i="1"/>
  <c r="M797" i="1" s="1"/>
  <c r="J797" i="1"/>
  <c r="AK797" i="1"/>
  <c r="I797" i="1"/>
  <c r="P797" i="1" s="1"/>
  <c r="U767" i="1"/>
  <c r="AH767" i="1"/>
  <c r="AD767" i="1"/>
  <c r="Z767" i="1"/>
  <c r="V767" i="1"/>
  <c r="N767" i="1"/>
  <c r="AG767" i="1" s="1"/>
  <c r="AE767" i="1"/>
  <c r="W767" i="1"/>
  <c r="O767" i="1"/>
  <c r="AF767" i="1" s="1"/>
  <c r="T767" i="1"/>
  <c r="S767" i="1"/>
  <c r="T758" i="1"/>
  <c r="Q758" i="1"/>
  <c r="U758" i="1"/>
  <c r="AH758" i="1"/>
  <c r="Z758" i="1"/>
  <c r="S758" i="1"/>
  <c r="V758" i="1"/>
  <c r="AE758" i="1"/>
  <c r="AD758" i="1"/>
  <c r="N758" i="1"/>
  <c r="AG758" i="1" s="1"/>
  <c r="W758" i="1"/>
  <c r="O758" i="1"/>
  <c r="AF758" i="1" s="1"/>
  <c r="AJ733" i="1"/>
  <c r="X733" i="1"/>
  <c r="Y733" i="1" s="1"/>
  <c r="L733" i="1"/>
  <c r="M733" i="1" s="1"/>
  <c r="J733" i="1"/>
  <c r="AK733" i="1"/>
  <c r="I733" i="1"/>
  <c r="P733" i="1" s="1"/>
  <c r="U703" i="1"/>
  <c r="AH703" i="1"/>
  <c r="AD703" i="1"/>
  <c r="Z703" i="1"/>
  <c r="V703" i="1"/>
  <c r="N703" i="1"/>
  <c r="AG703" i="1" s="1"/>
  <c r="AE703" i="1"/>
  <c r="W703" i="1"/>
  <c r="O703" i="1"/>
  <c r="AF703" i="1" s="1"/>
  <c r="Q703" i="1"/>
  <c r="T703" i="1"/>
  <c r="S703" i="1"/>
  <c r="T694" i="1"/>
  <c r="Q694" i="1"/>
  <c r="U694" i="1"/>
  <c r="AH694" i="1"/>
  <c r="Z694" i="1"/>
  <c r="S694" i="1"/>
  <c r="V694" i="1"/>
  <c r="AE694" i="1"/>
  <c r="O694" i="1"/>
  <c r="AF694" i="1" s="1"/>
  <c r="N694" i="1"/>
  <c r="AG694" i="1" s="1"/>
  <c r="AD694" i="1"/>
  <c r="W694" i="1"/>
  <c r="J968" i="1"/>
  <c r="X968" i="1"/>
  <c r="Y968" i="1" s="1"/>
  <c r="I968" i="1"/>
  <c r="P968" i="1" s="1"/>
  <c r="AK968" i="1"/>
  <c r="L968" i="1"/>
  <c r="M968" i="1" s="1"/>
  <c r="AJ968" i="1"/>
  <c r="U967" i="1"/>
  <c r="AH967" i="1"/>
  <c r="AD967" i="1"/>
  <c r="Z967" i="1"/>
  <c r="V967" i="1"/>
  <c r="N967" i="1"/>
  <c r="AG967" i="1" s="1"/>
  <c r="S967" i="1"/>
  <c r="T967" i="1"/>
  <c r="Q967" i="1"/>
  <c r="AE967" i="1"/>
  <c r="O967" i="1"/>
  <c r="AF967" i="1" s="1"/>
  <c r="W967" i="1"/>
  <c r="T958" i="1"/>
  <c r="Q958" i="1"/>
  <c r="U958" i="1"/>
  <c r="AD958" i="1"/>
  <c r="V958" i="1"/>
  <c r="N958" i="1"/>
  <c r="AG958" i="1" s="1"/>
  <c r="AE958" i="1"/>
  <c r="W958" i="1"/>
  <c r="O958" i="1"/>
  <c r="AF958" i="1" s="1"/>
  <c r="Z958" i="1"/>
  <c r="S958" i="1"/>
  <c r="AH958" i="1"/>
  <c r="J916" i="1"/>
  <c r="I916" i="1"/>
  <c r="P916" i="1" s="1"/>
  <c r="AJ916" i="1"/>
  <c r="L916" i="1"/>
  <c r="M916" i="1" s="1"/>
  <c r="X916" i="1"/>
  <c r="Y916" i="1" s="1"/>
  <c r="AK916" i="1"/>
  <c r="AJ897" i="1"/>
  <c r="X897" i="1"/>
  <c r="Y897" i="1" s="1"/>
  <c r="L897" i="1"/>
  <c r="M897" i="1" s="1"/>
  <c r="I897" i="1"/>
  <c r="P897" i="1" s="1"/>
  <c r="J897" i="1"/>
  <c r="AK897" i="1"/>
  <c r="AE621" i="1"/>
  <c r="W621" i="1"/>
  <c r="S621" i="1"/>
  <c r="O621" i="1"/>
  <c r="AF621" i="1" s="1"/>
  <c r="Z621" i="1"/>
  <c r="U621" i="1"/>
  <c r="Q621" i="1"/>
  <c r="V621" i="1"/>
  <c r="AD621" i="1"/>
  <c r="T621" i="1"/>
  <c r="N621" i="1"/>
  <c r="AG621" i="1" s="1"/>
  <c r="AH621" i="1"/>
  <c r="Q1347" i="1"/>
  <c r="J1287" i="1"/>
  <c r="I1287" i="1"/>
  <c r="AJ1287" i="1"/>
  <c r="L1287" i="1"/>
  <c r="M1287" i="1" s="1"/>
  <c r="AK1287" i="1"/>
  <c r="X1287" i="1"/>
  <c r="Y1287" i="1" s="1"/>
  <c r="AJ1184" i="1"/>
  <c r="X1184" i="1"/>
  <c r="Y1184" i="1" s="1"/>
  <c r="L1184" i="1"/>
  <c r="M1184" i="1" s="1"/>
  <c r="I1184" i="1"/>
  <c r="J1184" i="1"/>
  <c r="AK1184" i="1"/>
  <c r="AH616" i="1"/>
  <c r="AD616" i="1"/>
  <c r="Z616" i="1"/>
  <c r="V616" i="1"/>
  <c r="N616" i="1"/>
  <c r="AG616" i="1" s="1"/>
  <c r="U616" i="1"/>
  <c r="Q616" i="1"/>
  <c r="W616" i="1"/>
  <c r="AE616" i="1"/>
  <c r="S616" i="1"/>
  <c r="O616" i="1"/>
  <c r="AF616" i="1" s="1"/>
  <c r="T616" i="1"/>
  <c r="U525" i="1"/>
  <c r="AH525" i="1"/>
  <c r="AD525" i="1"/>
  <c r="Z525" i="1"/>
  <c r="V525" i="1"/>
  <c r="N525" i="1"/>
  <c r="AG525" i="1" s="1"/>
  <c r="S525" i="1"/>
  <c r="Q525" i="1"/>
  <c r="AE525" i="1"/>
  <c r="O525" i="1"/>
  <c r="AF525" i="1" s="1"/>
  <c r="W525" i="1"/>
  <c r="T525" i="1"/>
  <c r="J522" i="1"/>
  <c r="I522" i="1"/>
  <c r="P522" i="1" s="1"/>
  <c r="AK522" i="1"/>
  <c r="AJ522" i="1"/>
  <c r="L522" i="1"/>
  <c r="M522" i="1" s="1"/>
  <c r="X522" i="1"/>
  <c r="Y522" i="1" s="1"/>
  <c r="T516" i="1"/>
  <c r="Q516" i="1"/>
  <c r="U516" i="1"/>
  <c r="AD516" i="1"/>
  <c r="V516" i="1"/>
  <c r="N516" i="1"/>
  <c r="AG516" i="1" s="1"/>
  <c r="S516" i="1"/>
  <c r="AH516" i="1"/>
  <c r="Z516" i="1"/>
  <c r="AE516" i="1"/>
  <c r="W516" i="1"/>
  <c r="O516" i="1"/>
  <c r="AF516" i="1" s="1"/>
  <c r="AJ507" i="1"/>
  <c r="X507" i="1"/>
  <c r="Y507" i="1" s="1"/>
  <c r="L507" i="1"/>
  <c r="M507" i="1" s="1"/>
  <c r="AK507" i="1"/>
  <c r="J507" i="1"/>
  <c r="I507" i="1"/>
  <c r="P507" i="1" s="1"/>
  <c r="T500" i="1"/>
  <c r="Q500" i="1"/>
  <c r="U500" i="1"/>
  <c r="AD500" i="1"/>
  <c r="V500" i="1"/>
  <c r="N500" i="1"/>
  <c r="AG500" i="1" s="1"/>
  <c r="S500" i="1"/>
  <c r="AH500" i="1"/>
  <c r="Z500" i="1"/>
  <c r="AE500" i="1"/>
  <c r="W500" i="1"/>
  <c r="O500" i="1"/>
  <c r="AF500" i="1" s="1"/>
  <c r="AJ475" i="1"/>
  <c r="X475" i="1"/>
  <c r="Y475" i="1" s="1"/>
  <c r="L475" i="1"/>
  <c r="M475" i="1" s="1"/>
  <c r="AK475" i="1"/>
  <c r="J475" i="1"/>
  <c r="I475" i="1"/>
  <c r="P475" i="1" s="1"/>
  <c r="AH454" i="1"/>
  <c r="AD454" i="1"/>
  <c r="Z454" i="1"/>
  <c r="V454" i="1"/>
  <c r="N454" i="1"/>
  <c r="AG454" i="1" s="1"/>
  <c r="AE454" i="1"/>
  <c r="W454" i="1"/>
  <c r="S454" i="1"/>
  <c r="O454" i="1"/>
  <c r="AF454" i="1" s="1"/>
  <c r="T454" i="1"/>
  <c r="Q454" i="1"/>
  <c r="U454" i="1"/>
  <c r="AJ443" i="1"/>
  <c r="X443" i="1"/>
  <c r="Y443" i="1" s="1"/>
  <c r="L443" i="1"/>
  <c r="M443" i="1" s="1"/>
  <c r="J443" i="1"/>
  <c r="I443" i="1"/>
  <c r="P443" i="1" s="1"/>
  <c r="AK443" i="1"/>
  <c r="J362" i="1"/>
  <c r="I362" i="1"/>
  <c r="P362" i="1" s="1"/>
  <c r="X362" i="1"/>
  <c r="Y362" i="1" s="1"/>
  <c r="AK362" i="1"/>
  <c r="AJ362" i="1"/>
  <c r="L362" i="1"/>
  <c r="M362" i="1" s="1"/>
  <c r="AJ1894" i="1"/>
  <c r="X1894" i="1"/>
  <c r="Y1894" i="1" s="1"/>
  <c r="L1894" i="1"/>
  <c r="M1894" i="1" s="1"/>
  <c r="I1894" i="1"/>
  <c r="J1894" i="1"/>
  <c r="AK1894" i="1"/>
  <c r="AJ1842" i="1"/>
  <c r="X1842" i="1"/>
  <c r="Y1842" i="1" s="1"/>
  <c r="L1842" i="1"/>
  <c r="M1842" i="1" s="1"/>
  <c r="AK1842" i="1"/>
  <c r="I1842" i="1"/>
  <c r="J1842" i="1"/>
  <c r="U1816" i="1"/>
  <c r="AH1816" i="1"/>
  <c r="AD1816" i="1"/>
  <c r="Z1816" i="1"/>
  <c r="V1816" i="1"/>
  <c r="N1816" i="1"/>
  <c r="AG1816" i="1" s="1"/>
  <c r="S1816" i="1"/>
  <c r="T1816" i="1"/>
  <c r="W1816" i="1"/>
  <c r="O1816" i="1"/>
  <c r="AF1816" i="1" s="1"/>
  <c r="J1935" i="1"/>
  <c r="I1935" i="1"/>
  <c r="AJ1935" i="1"/>
  <c r="L1935" i="1"/>
  <c r="M1935" i="1" s="1"/>
  <c r="X1935" i="1"/>
  <c r="Y1935" i="1" s="1"/>
  <c r="AK1935" i="1"/>
  <c r="AH1931" i="1"/>
  <c r="AD1931" i="1"/>
  <c r="Z1931" i="1"/>
  <c r="V1931" i="1"/>
  <c r="N1931" i="1"/>
  <c r="AG1931" i="1" s="1"/>
  <c r="W1931" i="1"/>
  <c r="S1931" i="1"/>
  <c r="O1931" i="1"/>
  <c r="AF1931" i="1" s="1"/>
  <c r="T1931" i="1"/>
  <c r="U1931" i="1"/>
  <c r="U1832" i="1"/>
  <c r="AH1832" i="1"/>
  <c r="AD1832" i="1"/>
  <c r="Z1832" i="1"/>
  <c r="V1832" i="1"/>
  <c r="N1832" i="1"/>
  <c r="AG1832" i="1" s="1"/>
  <c r="W1832" i="1"/>
  <c r="O1832" i="1"/>
  <c r="AF1832" i="1" s="1"/>
  <c r="S1832" i="1"/>
  <c r="T1832" i="1"/>
  <c r="AJ1822" i="1"/>
  <c r="X1822" i="1"/>
  <c r="Y1822" i="1" s="1"/>
  <c r="L1822" i="1"/>
  <c r="M1822" i="1" s="1"/>
  <c r="J1822" i="1"/>
  <c r="AK1822" i="1"/>
  <c r="I1822" i="1"/>
  <c r="T1807" i="1"/>
  <c r="U1807" i="1"/>
  <c r="AH1807" i="1"/>
  <c r="Z1807" i="1"/>
  <c r="S1807" i="1"/>
  <c r="W1807" i="1"/>
  <c r="AD1807" i="1"/>
  <c r="N1807" i="1"/>
  <c r="AG1807" i="1" s="1"/>
  <c r="O1807" i="1"/>
  <c r="AF1807" i="1" s="1"/>
  <c r="V1807" i="1"/>
  <c r="U1868" i="1"/>
  <c r="AH1868" i="1"/>
  <c r="AD1868" i="1"/>
  <c r="Z1868" i="1"/>
  <c r="V1868" i="1"/>
  <c r="N1868" i="1"/>
  <c r="AG1868" i="1" s="1"/>
  <c r="S1868" i="1"/>
  <c r="T1868" i="1"/>
  <c r="O1868" i="1"/>
  <c r="AF1868" i="1" s="1"/>
  <c r="W1868" i="1"/>
  <c r="U1852" i="1"/>
  <c r="AH1852" i="1"/>
  <c r="AD1852" i="1"/>
  <c r="Z1852" i="1"/>
  <c r="V1852" i="1"/>
  <c r="N1852" i="1"/>
  <c r="AG1852" i="1" s="1"/>
  <c r="S1852" i="1"/>
  <c r="T1852" i="1"/>
  <c r="W1852" i="1"/>
  <c r="O1852" i="1"/>
  <c r="AF1852" i="1" s="1"/>
  <c r="AH1849" i="1"/>
  <c r="AD1849" i="1"/>
  <c r="Z1849" i="1"/>
  <c r="V1849" i="1"/>
  <c r="N1849" i="1"/>
  <c r="AG1849" i="1" s="1"/>
  <c r="W1849" i="1"/>
  <c r="S1849" i="1"/>
  <c r="O1849" i="1"/>
  <c r="AF1849" i="1" s="1"/>
  <c r="T1849" i="1"/>
  <c r="U1849" i="1"/>
  <c r="T1711" i="1"/>
  <c r="U1711" i="1"/>
  <c r="AD1711" i="1"/>
  <c r="V1711" i="1"/>
  <c r="N1711" i="1"/>
  <c r="AG1711" i="1" s="1"/>
  <c r="W1711" i="1"/>
  <c r="O1711" i="1"/>
  <c r="AF1711" i="1" s="1"/>
  <c r="Z1711" i="1"/>
  <c r="AH1711" i="1"/>
  <c r="S1711" i="1"/>
  <c r="AH1701" i="1"/>
  <c r="AD1701" i="1"/>
  <c r="Z1701" i="1"/>
  <c r="V1701" i="1"/>
  <c r="N1701" i="1"/>
  <c r="AG1701" i="1" s="1"/>
  <c r="T1701" i="1"/>
  <c r="O1701" i="1"/>
  <c r="AF1701" i="1" s="1"/>
  <c r="U1701" i="1"/>
  <c r="S1701" i="1"/>
  <c r="W1701" i="1"/>
  <c r="W1698" i="1"/>
  <c r="S1698" i="1"/>
  <c r="O1698" i="1"/>
  <c r="AF1698" i="1" s="1"/>
  <c r="AD1698" i="1"/>
  <c r="T1698" i="1"/>
  <c r="N1698" i="1"/>
  <c r="AG1698" i="1" s="1"/>
  <c r="Z1698" i="1"/>
  <c r="U1698" i="1"/>
  <c r="V1698" i="1"/>
  <c r="AH1698" i="1"/>
  <c r="AJ1657" i="1"/>
  <c r="X1657" i="1"/>
  <c r="Y1657" i="1" s="1"/>
  <c r="L1657" i="1"/>
  <c r="M1657" i="1" s="1"/>
  <c r="J1657" i="1"/>
  <c r="AK1657" i="1"/>
  <c r="I1657" i="1"/>
  <c r="U1627" i="1"/>
  <c r="AH1627" i="1"/>
  <c r="AD1627" i="1"/>
  <c r="Z1627" i="1"/>
  <c r="V1627" i="1"/>
  <c r="N1627" i="1"/>
  <c r="AG1627" i="1" s="1"/>
  <c r="W1627" i="1"/>
  <c r="O1627" i="1"/>
  <c r="AF1627" i="1" s="1"/>
  <c r="S1627" i="1"/>
  <c r="T1627" i="1"/>
  <c r="AJ1605" i="1"/>
  <c r="X1605" i="1"/>
  <c r="Y1605" i="1" s="1"/>
  <c r="L1605" i="1"/>
  <c r="M1605" i="1" s="1"/>
  <c r="J1605" i="1"/>
  <c r="AK1605" i="1"/>
  <c r="I1605" i="1"/>
  <c r="AJ1862" i="1"/>
  <c r="X1862" i="1"/>
  <c r="Y1862" i="1" s="1"/>
  <c r="L1862" i="1"/>
  <c r="M1862" i="1" s="1"/>
  <c r="I1862" i="1"/>
  <c r="J1862" i="1"/>
  <c r="AK1862" i="1"/>
  <c r="AH1805" i="1"/>
  <c r="AD1805" i="1"/>
  <c r="Z1805" i="1"/>
  <c r="V1805" i="1"/>
  <c r="N1805" i="1"/>
  <c r="AG1805" i="1" s="1"/>
  <c r="W1805" i="1"/>
  <c r="S1805" i="1"/>
  <c r="O1805" i="1"/>
  <c r="AF1805" i="1" s="1"/>
  <c r="T1805" i="1"/>
  <c r="U1805" i="1"/>
  <c r="T1743" i="1"/>
  <c r="U1743" i="1"/>
  <c r="AD1743" i="1"/>
  <c r="V1743" i="1"/>
  <c r="N1743" i="1"/>
  <c r="AG1743" i="1" s="1"/>
  <c r="W1743" i="1"/>
  <c r="O1743" i="1"/>
  <c r="AF1743" i="1" s="1"/>
  <c r="AH1743" i="1"/>
  <c r="S1743" i="1"/>
  <c r="Z1743" i="1"/>
  <c r="AH1693" i="1"/>
  <c r="AD1693" i="1"/>
  <c r="Z1693" i="1"/>
  <c r="V1693" i="1"/>
  <c r="N1693" i="1"/>
  <c r="AG1693" i="1" s="1"/>
  <c r="T1693" i="1"/>
  <c r="O1693" i="1"/>
  <c r="AF1693" i="1" s="1"/>
  <c r="U1693" i="1"/>
  <c r="S1693" i="1"/>
  <c r="W1693" i="1"/>
  <c r="AJ1629" i="1"/>
  <c r="X1629" i="1"/>
  <c r="Y1629" i="1" s="1"/>
  <c r="L1629" i="1"/>
  <c r="M1629" i="1" s="1"/>
  <c r="I1629" i="1"/>
  <c r="J1629" i="1"/>
  <c r="AK1629" i="1"/>
  <c r="U1796" i="1"/>
  <c r="AH1796" i="1"/>
  <c r="AD1796" i="1"/>
  <c r="Z1796" i="1"/>
  <c r="V1796" i="1"/>
  <c r="N1796" i="1"/>
  <c r="AG1796" i="1" s="1"/>
  <c r="T1796" i="1"/>
  <c r="W1796" i="1"/>
  <c r="O1796" i="1"/>
  <c r="AF1796" i="1" s="1"/>
  <c r="S1796" i="1"/>
  <c r="AC1672" i="1"/>
  <c r="AH1789" i="1"/>
  <c r="AD1789" i="1"/>
  <c r="Z1789" i="1"/>
  <c r="V1789" i="1"/>
  <c r="N1789" i="1"/>
  <c r="AG1789" i="1" s="1"/>
  <c r="W1789" i="1"/>
  <c r="S1789" i="1"/>
  <c r="O1789" i="1"/>
  <c r="AF1789" i="1" s="1"/>
  <c r="U1789" i="1"/>
  <c r="T1789" i="1"/>
  <c r="J1749" i="1"/>
  <c r="I1749" i="1"/>
  <c r="AJ1749" i="1"/>
  <c r="L1749" i="1"/>
  <c r="M1749" i="1" s="1"/>
  <c r="X1749" i="1"/>
  <c r="Y1749" i="1" s="1"/>
  <c r="AK1749" i="1"/>
  <c r="AH1745" i="1"/>
  <c r="AD1745" i="1"/>
  <c r="Z1745" i="1"/>
  <c r="V1745" i="1"/>
  <c r="N1745" i="1"/>
  <c r="AG1745" i="1" s="1"/>
  <c r="W1745" i="1"/>
  <c r="S1745" i="1"/>
  <c r="O1745" i="1"/>
  <c r="AF1745" i="1" s="1"/>
  <c r="T1745" i="1"/>
  <c r="U1745" i="1"/>
  <c r="AH1648" i="1"/>
  <c r="AD1648" i="1"/>
  <c r="Z1648" i="1"/>
  <c r="V1648" i="1"/>
  <c r="N1648" i="1"/>
  <c r="AG1648" i="1" s="1"/>
  <c r="W1648" i="1"/>
  <c r="S1648" i="1"/>
  <c r="O1648" i="1"/>
  <c r="AF1648" i="1" s="1"/>
  <c r="T1648" i="1"/>
  <c r="U1648" i="1"/>
  <c r="AJ1633" i="1"/>
  <c r="X1633" i="1"/>
  <c r="Y1633" i="1" s="1"/>
  <c r="L1633" i="1"/>
  <c r="M1633" i="1" s="1"/>
  <c r="I1633" i="1"/>
  <c r="J1633" i="1"/>
  <c r="AK1633" i="1"/>
  <c r="AH1632" i="1"/>
  <c r="AD1632" i="1"/>
  <c r="Z1632" i="1"/>
  <c r="V1632" i="1"/>
  <c r="N1632" i="1"/>
  <c r="AG1632" i="1" s="1"/>
  <c r="W1632" i="1"/>
  <c r="S1632" i="1"/>
  <c r="O1632" i="1"/>
  <c r="AF1632" i="1" s="1"/>
  <c r="T1632" i="1"/>
  <c r="U1632" i="1"/>
  <c r="AA1569" i="1"/>
  <c r="T1567" i="1"/>
  <c r="U1567" i="1"/>
  <c r="AD1567" i="1"/>
  <c r="V1567" i="1"/>
  <c r="N1567" i="1"/>
  <c r="AG1567" i="1" s="1"/>
  <c r="Z1567" i="1"/>
  <c r="O1567" i="1"/>
  <c r="AF1567" i="1" s="1"/>
  <c r="S1567" i="1"/>
  <c r="W1567" i="1"/>
  <c r="AH1567" i="1"/>
  <c r="T1519" i="1"/>
  <c r="U1519" i="1"/>
  <c r="AD1519" i="1"/>
  <c r="V1519" i="1"/>
  <c r="N1519" i="1"/>
  <c r="AG1519" i="1" s="1"/>
  <c r="Z1519" i="1"/>
  <c r="O1519" i="1"/>
  <c r="AF1519" i="1" s="1"/>
  <c r="S1519" i="1"/>
  <c r="W1519" i="1"/>
  <c r="AH1519" i="1"/>
  <c r="J1477" i="1"/>
  <c r="X1477" i="1"/>
  <c r="Y1477" i="1" s="1"/>
  <c r="I1477" i="1"/>
  <c r="AK1477" i="1"/>
  <c r="AJ1477" i="1"/>
  <c r="L1477" i="1"/>
  <c r="M1477" i="1" s="1"/>
  <c r="U1476" i="1"/>
  <c r="AH1476" i="1"/>
  <c r="AD1476" i="1"/>
  <c r="Z1476" i="1"/>
  <c r="V1476" i="1"/>
  <c r="N1476" i="1"/>
  <c r="AG1476" i="1" s="1"/>
  <c r="S1476" i="1"/>
  <c r="T1476" i="1"/>
  <c r="O1476" i="1"/>
  <c r="AF1476" i="1" s="1"/>
  <c r="W1476" i="1"/>
  <c r="U1472" i="1"/>
  <c r="AH1472" i="1"/>
  <c r="AD1472" i="1"/>
  <c r="Z1472" i="1"/>
  <c r="V1472" i="1"/>
  <c r="N1472" i="1"/>
  <c r="AG1472" i="1" s="1"/>
  <c r="T1472" i="1"/>
  <c r="W1472" i="1"/>
  <c r="O1472" i="1"/>
  <c r="AF1472" i="1" s="1"/>
  <c r="S1472" i="1"/>
  <c r="T1447" i="1"/>
  <c r="U1447" i="1"/>
  <c r="AH1447" i="1"/>
  <c r="Z1447" i="1"/>
  <c r="AD1447" i="1"/>
  <c r="S1447" i="1"/>
  <c r="W1447" i="1"/>
  <c r="N1447" i="1"/>
  <c r="AG1447" i="1" s="1"/>
  <c r="O1447" i="1"/>
  <c r="AF1447" i="1" s="1"/>
  <c r="V1447" i="1"/>
  <c r="AJ1399" i="1"/>
  <c r="X1399" i="1"/>
  <c r="Y1399" i="1" s="1"/>
  <c r="L1399" i="1"/>
  <c r="M1399" i="1" s="1"/>
  <c r="AK1399" i="1"/>
  <c r="I1399" i="1"/>
  <c r="J1399" i="1"/>
  <c r="AJ1391" i="1"/>
  <c r="X1391" i="1"/>
  <c r="Y1391" i="1" s="1"/>
  <c r="L1391" i="1"/>
  <c r="M1391" i="1" s="1"/>
  <c r="AK1391" i="1"/>
  <c r="I1391" i="1"/>
  <c r="J1391" i="1"/>
  <c r="AJ1383" i="1"/>
  <c r="X1383" i="1"/>
  <c r="Y1383" i="1" s="1"/>
  <c r="L1383" i="1"/>
  <c r="M1383" i="1" s="1"/>
  <c r="I1383" i="1"/>
  <c r="J1383" i="1"/>
  <c r="AK1383" i="1"/>
  <c r="AJ1375" i="1"/>
  <c r="X1375" i="1"/>
  <c r="Y1375" i="1" s="1"/>
  <c r="L1375" i="1"/>
  <c r="M1375" i="1" s="1"/>
  <c r="J1375" i="1"/>
  <c r="I1375" i="1"/>
  <c r="AK1375" i="1"/>
  <c r="AC1370" i="1"/>
  <c r="AJ1344" i="1"/>
  <c r="X1344" i="1"/>
  <c r="Y1344" i="1" s="1"/>
  <c r="L1344" i="1"/>
  <c r="M1344" i="1" s="1"/>
  <c r="J1344" i="1"/>
  <c r="AK1344" i="1"/>
  <c r="I1344" i="1"/>
  <c r="U1314" i="1"/>
  <c r="AH1314" i="1"/>
  <c r="AD1314" i="1"/>
  <c r="Z1314" i="1"/>
  <c r="V1314" i="1"/>
  <c r="N1314" i="1"/>
  <c r="AG1314" i="1" s="1"/>
  <c r="W1314" i="1"/>
  <c r="O1314" i="1"/>
  <c r="AF1314" i="1" s="1"/>
  <c r="S1314" i="1"/>
  <c r="T1314" i="1"/>
  <c r="T1305" i="1"/>
  <c r="U1305" i="1"/>
  <c r="AH1305" i="1"/>
  <c r="Z1305" i="1"/>
  <c r="S1305" i="1"/>
  <c r="V1305" i="1"/>
  <c r="W1305" i="1"/>
  <c r="N1305" i="1"/>
  <c r="AG1305" i="1" s="1"/>
  <c r="AD1305" i="1"/>
  <c r="O1305" i="1"/>
  <c r="AF1305" i="1" s="1"/>
  <c r="AJ1280" i="1"/>
  <c r="X1280" i="1"/>
  <c r="Y1280" i="1" s="1"/>
  <c r="L1280" i="1"/>
  <c r="M1280" i="1" s="1"/>
  <c r="J1280" i="1"/>
  <c r="AK1280" i="1"/>
  <c r="I1280" i="1"/>
  <c r="U1250" i="1"/>
  <c r="AH1250" i="1"/>
  <c r="AD1250" i="1"/>
  <c r="Z1250" i="1"/>
  <c r="V1250" i="1"/>
  <c r="N1250" i="1"/>
  <c r="AG1250" i="1" s="1"/>
  <c r="W1250" i="1"/>
  <c r="O1250" i="1"/>
  <c r="AF1250" i="1" s="1"/>
  <c r="S1250" i="1"/>
  <c r="T1250" i="1"/>
  <c r="T1241" i="1"/>
  <c r="U1241" i="1"/>
  <c r="AH1241" i="1"/>
  <c r="Z1241" i="1"/>
  <c r="S1241" i="1"/>
  <c r="V1241" i="1"/>
  <c r="W1241" i="1"/>
  <c r="AD1241" i="1"/>
  <c r="N1241" i="1"/>
  <c r="AG1241" i="1" s="1"/>
  <c r="O1241" i="1"/>
  <c r="AF1241" i="1" s="1"/>
  <c r="AJ1216" i="1"/>
  <c r="X1216" i="1"/>
  <c r="Y1216" i="1" s="1"/>
  <c r="L1216" i="1"/>
  <c r="M1216" i="1" s="1"/>
  <c r="J1216" i="1"/>
  <c r="AK1216" i="1"/>
  <c r="I1216" i="1"/>
  <c r="T1197" i="1"/>
  <c r="U1197" i="1"/>
  <c r="AH1197" i="1"/>
  <c r="Z1197" i="1"/>
  <c r="S1197" i="1"/>
  <c r="V1197" i="1"/>
  <c r="W1197" i="1"/>
  <c r="AD1197" i="1"/>
  <c r="N1197" i="1"/>
  <c r="AG1197" i="1" s="1"/>
  <c r="O1197" i="1"/>
  <c r="AF1197" i="1" s="1"/>
  <c r="AJ1164" i="1"/>
  <c r="X1164" i="1"/>
  <c r="Y1164" i="1" s="1"/>
  <c r="L1164" i="1"/>
  <c r="M1164" i="1" s="1"/>
  <c r="J1164" i="1"/>
  <c r="AK1164" i="1"/>
  <c r="I1164" i="1"/>
  <c r="U1138" i="1"/>
  <c r="AH1138" i="1"/>
  <c r="AD1138" i="1"/>
  <c r="Z1138" i="1"/>
  <c r="V1138" i="1"/>
  <c r="N1138" i="1"/>
  <c r="AG1138" i="1" s="1"/>
  <c r="W1138" i="1"/>
  <c r="O1138" i="1"/>
  <c r="AF1138" i="1" s="1"/>
  <c r="S1138" i="1"/>
  <c r="T1138" i="1"/>
  <c r="T1125" i="1"/>
  <c r="U1125" i="1"/>
  <c r="AH1125" i="1"/>
  <c r="Z1125" i="1"/>
  <c r="S1125" i="1"/>
  <c r="W1125" i="1"/>
  <c r="AD1125" i="1"/>
  <c r="N1125" i="1"/>
  <c r="AG1125" i="1" s="1"/>
  <c r="V1125" i="1"/>
  <c r="O1125" i="1"/>
  <c r="AF1125" i="1" s="1"/>
  <c r="T1117" i="1"/>
  <c r="U1117" i="1"/>
  <c r="AH1117" i="1"/>
  <c r="Z1117" i="1"/>
  <c r="S1117" i="1"/>
  <c r="O1117" i="1"/>
  <c r="AF1117" i="1" s="1"/>
  <c r="V1117" i="1"/>
  <c r="AD1117" i="1"/>
  <c r="W1117" i="1"/>
  <c r="N1117" i="1"/>
  <c r="AG1117" i="1" s="1"/>
  <c r="AJ1084" i="1"/>
  <c r="X1084" i="1"/>
  <c r="Y1084" i="1" s="1"/>
  <c r="L1084" i="1"/>
  <c r="M1084" i="1" s="1"/>
  <c r="J1084" i="1"/>
  <c r="AK1084" i="1"/>
  <c r="I1084" i="1"/>
  <c r="T1169" i="1"/>
  <c r="U1169" i="1"/>
  <c r="AD1169" i="1"/>
  <c r="V1169" i="1"/>
  <c r="N1169" i="1"/>
  <c r="AG1169" i="1" s="1"/>
  <c r="W1169" i="1"/>
  <c r="O1169" i="1"/>
  <c r="AF1169" i="1" s="1"/>
  <c r="AH1169" i="1"/>
  <c r="Z1169" i="1"/>
  <c r="S1169" i="1"/>
  <c r="AH1319" i="1"/>
  <c r="AD1319" i="1"/>
  <c r="Z1319" i="1"/>
  <c r="V1319" i="1"/>
  <c r="N1319" i="1"/>
  <c r="AG1319" i="1" s="1"/>
  <c r="W1319" i="1"/>
  <c r="S1319" i="1"/>
  <c r="O1319" i="1"/>
  <c r="AF1319" i="1" s="1"/>
  <c r="T1319" i="1"/>
  <c r="U1319" i="1"/>
  <c r="AA1187" i="1"/>
  <c r="AB1187" i="1"/>
  <c r="AC1187" i="1"/>
  <c r="AA1171" i="1"/>
  <c r="AC1171" i="1"/>
  <c r="AB1171" i="1"/>
  <c r="T1165" i="1"/>
  <c r="U1165" i="1"/>
  <c r="AD1165" i="1"/>
  <c r="V1165" i="1"/>
  <c r="N1165" i="1"/>
  <c r="AG1165" i="1" s="1"/>
  <c r="W1165" i="1"/>
  <c r="O1165" i="1"/>
  <c r="AF1165" i="1" s="1"/>
  <c r="Z1165" i="1"/>
  <c r="S1165" i="1"/>
  <c r="AH1165" i="1"/>
  <c r="U1118" i="1"/>
  <c r="AH1118" i="1"/>
  <c r="AD1118" i="1"/>
  <c r="Z1118" i="1"/>
  <c r="V1118" i="1"/>
  <c r="N1118" i="1"/>
  <c r="AG1118" i="1" s="1"/>
  <c r="T1118" i="1"/>
  <c r="W1118" i="1"/>
  <c r="O1118" i="1"/>
  <c r="AF1118" i="1" s="1"/>
  <c r="S1118" i="1"/>
  <c r="AA1052" i="1"/>
  <c r="AC1052" i="1"/>
  <c r="AB1052" i="1"/>
  <c r="AJ1045" i="1"/>
  <c r="X1045" i="1"/>
  <c r="Y1045" i="1" s="1"/>
  <c r="L1045" i="1"/>
  <c r="M1045" i="1" s="1"/>
  <c r="I1045" i="1"/>
  <c r="AK1045" i="1"/>
  <c r="J1045" i="1"/>
  <c r="U1027" i="1"/>
  <c r="AH1027" i="1"/>
  <c r="AD1027" i="1"/>
  <c r="Z1027" i="1"/>
  <c r="V1027" i="1"/>
  <c r="N1027" i="1"/>
  <c r="AG1027" i="1" s="1"/>
  <c r="T1027" i="1"/>
  <c r="W1027" i="1"/>
  <c r="O1027" i="1"/>
  <c r="AF1027" i="1" s="1"/>
  <c r="S1027" i="1"/>
  <c r="AJ646" i="1"/>
  <c r="X646" i="1"/>
  <c r="Y646" i="1" s="1"/>
  <c r="L646" i="1"/>
  <c r="M646" i="1" s="1"/>
  <c r="I646" i="1"/>
  <c r="P646" i="1" s="1"/>
  <c r="AK646" i="1"/>
  <c r="J646" i="1"/>
  <c r="T568" i="1"/>
  <c r="Q568" i="1"/>
  <c r="U568" i="1"/>
  <c r="S568" i="1"/>
  <c r="Z568" i="1"/>
  <c r="AE568" i="1"/>
  <c r="W568" i="1"/>
  <c r="O568" i="1"/>
  <c r="AF568" i="1" s="1"/>
  <c r="AD568" i="1"/>
  <c r="V568" i="1"/>
  <c r="N568" i="1"/>
  <c r="AG568" i="1" s="1"/>
  <c r="AH568" i="1"/>
  <c r="T552" i="1"/>
  <c r="Q552" i="1"/>
  <c r="U552" i="1"/>
  <c r="S552" i="1"/>
  <c r="AH552" i="1"/>
  <c r="Z552" i="1"/>
  <c r="AE552" i="1"/>
  <c r="W552" i="1"/>
  <c r="O552" i="1"/>
  <c r="AF552" i="1" s="1"/>
  <c r="AD552" i="1"/>
  <c r="V552" i="1"/>
  <c r="N552" i="1"/>
  <c r="AG552" i="1" s="1"/>
  <c r="T536" i="1"/>
  <c r="Q536" i="1"/>
  <c r="U536" i="1"/>
  <c r="S536" i="1"/>
  <c r="AH536" i="1"/>
  <c r="AE536" i="1"/>
  <c r="O536" i="1"/>
  <c r="AF536" i="1" s="1"/>
  <c r="W536" i="1"/>
  <c r="AD536" i="1"/>
  <c r="V536" i="1"/>
  <c r="N536" i="1"/>
  <c r="AG536" i="1" s="1"/>
  <c r="Z536" i="1"/>
  <c r="T520" i="1"/>
  <c r="Q520" i="1"/>
  <c r="U520" i="1"/>
  <c r="S520" i="1"/>
  <c r="AH520" i="1"/>
  <c r="Z520" i="1"/>
  <c r="O520" i="1"/>
  <c r="AF520" i="1" s="1"/>
  <c r="AE520" i="1"/>
  <c r="W520" i="1"/>
  <c r="AD520" i="1"/>
  <c r="V520" i="1"/>
  <c r="N520" i="1"/>
  <c r="AG520" i="1" s="1"/>
  <c r="T504" i="1"/>
  <c r="Q504" i="1"/>
  <c r="U504" i="1"/>
  <c r="S504" i="1"/>
  <c r="AH504" i="1"/>
  <c r="AE504" i="1"/>
  <c r="W504" i="1"/>
  <c r="O504" i="1"/>
  <c r="AF504" i="1" s="1"/>
  <c r="AD504" i="1"/>
  <c r="V504" i="1"/>
  <c r="N504" i="1"/>
  <c r="AG504" i="1" s="1"/>
  <c r="Z504" i="1"/>
  <c r="T488" i="1"/>
  <c r="Q488" i="1"/>
  <c r="U488" i="1"/>
  <c r="S488" i="1"/>
  <c r="Z488" i="1"/>
  <c r="W488" i="1"/>
  <c r="AE488" i="1"/>
  <c r="O488" i="1"/>
  <c r="AF488" i="1" s="1"/>
  <c r="AD488" i="1"/>
  <c r="V488" i="1"/>
  <c r="N488" i="1"/>
  <c r="AG488" i="1" s="1"/>
  <c r="AH488" i="1"/>
  <c r="T472" i="1"/>
  <c r="Q472" i="1"/>
  <c r="U472" i="1"/>
  <c r="S472" i="1"/>
  <c r="Z472" i="1"/>
  <c r="AE472" i="1"/>
  <c r="O472" i="1"/>
  <c r="AF472" i="1" s="1"/>
  <c r="W472" i="1"/>
  <c r="AD472" i="1"/>
  <c r="V472" i="1"/>
  <c r="N472" i="1"/>
  <c r="AG472" i="1" s="1"/>
  <c r="AH472" i="1"/>
  <c r="T456" i="1"/>
  <c r="Q456" i="1"/>
  <c r="U456" i="1"/>
  <c r="S456" i="1"/>
  <c r="Z456" i="1"/>
  <c r="AE456" i="1"/>
  <c r="W456" i="1"/>
  <c r="O456" i="1"/>
  <c r="AF456" i="1" s="1"/>
  <c r="AD456" i="1"/>
  <c r="V456" i="1"/>
  <c r="N456" i="1"/>
  <c r="AG456" i="1" s="1"/>
  <c r="AH456" i="1"/>
  <c r="T440" i="1"/>
  <c r="Q440" i="1"/>
  <c r="U440" i="1"/>
  <c r="S440" i="1"/>
  <c r="AH440" i="1"/>
  <c r="AE440" i="1"/>
  <c r="W440" i="1"/>
  <c r="O440" i="1"/>
  <c r="AF440" i="1" s="1"/>
  <c r="AD440" i="1"/>
  <c r="V440" i="1"/>
  <c r="N440" i="1"/>
  <c r="AG440" i="1" s="1"/>
  <c r="Z440" i="1"/>
  <c r="T424" i="1"/>
  <c r="U424" i="1"/>
  <c r="S424" i="1"/>
  <c r="AH424" i="1"/>
  <c r="AE424" i="1"/>
  <c r="W424" i="1"/>
  <c r="O424" i="1"/>
  <c r="AF424" i="1" s="1"/>
  <c r="AD424" i="1"/>
  <c r="V424" i="1"/>
  <c r="N424" i="1"/>
  <c r="AG424" i="1" s="1"/>
  <c r="Z424" i="1"/>
  <c r="T408" i="1"/>
  <c r="Q408" i="1"/>
  <c r="U408" i="1"/>
  <c r="S408" i="1"/>
  <c r="Z408" i="1"/>
  <c r="AE408" i="1"/>
  <c r="W408" i="1"/>
  <c r="O408" i="1"/>
  <c r="AF408" i="1" s="1"/>
  <c r="AD408" i="1"/>
  <c r="V408" i="1"/>
  <c r="N408" i="1"/>
  <c r="AG408" i="1" s="1"/>
  <c r="AH408" i="1"/>
  <c r="T392" i="1"/>
  <c r="Q392" i="1"/>
  <c r="U392" i="1"/>
  <c r="S392" i="1"/>
  <c r="AH392" i="1"/>
  <c r="W392" i="1"/>
  <c r="O392" i="1"/>
  <c r="AF392" i="1" s="1"/>
  <c r="AE392" i="1"/>
  <c r="AD392" i="1"/>
  <c r="V392" i="1"/>
  <c r="N392" i="1"/>
  <c r="AG392" i="1" s="1"/>
  <c r="Z392" i="1"/>
  <c r="T376" i="1"/>
  <c r="Q376" i="1"/>
  <c r="U376" i="1"/>
  <c r="S376" i="1"/>
  <c r="Z376" i="1"/>
  <c r="W376" i="1"/>
  <c r="AE376" i="1"/>
  <c r="O376" i="1"/>
  <c r="AF376" i="1" s="1"/>
  <c r="AD376" i="1"/>
  <c r="V376" i="1"/>
  <c r="N376" i="1"/>
  <c r="AG376" i="1" s="1"/>
  <c r="AH376" i="1"/>
  <c r="T360" i="1"/>
  <c r="Q360" i="1"/>
  <c r="U360" i="1"/>
  <c r="S360" i="1"/>
  <c r="AH360" i="1"/>
  <c r="AE360" i="1"/>
  <c r="O360" i="1"/>
  <c r="AF360" i="1" s="1"/>
  <c r="W360" i="1"/>
  <c r="AD360" i="1"/>
  <c r="V360" i="1"/>
  <c r="N360" i="1"/>
  <c r="AG360" i="1" s="1"/>
  <c r="Z360" i="1"/>
  <c r="U337" i="1"/>
  <c r="AH337" i="1"/>
  <c r="AD337" i="1"/>
  <c r="Z337" i="1"/>
  <c r="V337" i="1"/>
  <c r="N337" i="1"/>
  <c r="AG337" i="1" s="1"/>
  <c r="AE337" i="1"/>
  <c r="W337" i="1"/>
  <c r="O337" i="1"/>
  <c r="AF337" i="1" s="1"/>
  <c r="S337" i="1"/>
  <c r="T337" i="1"/>
  <c r="J334" i="1"/>
  <c r="X334" i="1"/>
  <c r="Y334" i="1" s="1"/>
  <c r="I334" i="1"/>
  <c r="P334" i="1" s="1"/>
  <c r="AK334" i="1"/>
  <c r="L334" i="1"/>
  <c r="M334" i="1" s="1"/>
  <c r="AJ334" i="1"/>
  <c r="U312" i="1"/>
  <c r="AH312" i="1" s="1"/>
  <c r="V312" i="1"/>
  <c r="N312" i="1"/>
  <c r="AG312" i="1" s="1"/>
  <c r="W312" i="1"/>
  <c r="AJ303" i="1"/>
  <c r="X303" i="1"/>
  <c r="Y303" i="1" s="1"/>
  <c r="L303" i="1"/>
  <c r="M303" i="1" s="1"/>
  <c r="AK303" i="1"/>
  <c r="J303" i="1"/>
  <c r="I303" i="1"/>
  <c r="AJ622" i="1"/>
  <c r="X622" i="1"/>
  <c r="Y622" i="1" s="1"/>
  <c r="L622" i="1"/>
  <c r="M622" i="1" s="1"/>
  <c r="I622" i="1"/>
  <c r="P622" i="1" s="1"/>
  <c r="AK622" i="1"/>
  <c r="J622" i="1"/>
  <c r="U301" i="1"/>
  <c r="AH301" i="1" s="1"/>
  <c r="Z301" i="1"/>
  <c r="V301" i="1"/>
  <c r="N301" i="1"/>
  <c r="AG301" i="1" s="1"/>
  <c r="S301" i="1"/>
  <c r="AD301" i="1" s="1"/>
  <c r="T301" i="1"/>
  <c r="W301" i="1"/>
  <c r="O301" i="1"/>
  <c r="AF301" i="1" s="1"/>
  <c r="U871" i="1"/>
  <c r="AH871" i="1"/>
  <c r="AD871" i="1"/>
  <c r="Z871" i="1"/>
  <c r="V871" i="1"/>
  <c r="N871" i="1"/>
  <c r="AG871" i="1" s="1"/>
  <c r="S871" i="1"/>
  <c r="T871" i="1"/>
  <c r="Q871" i="1"/>
  <c r="AE871" i="1"/>
  <c r="W871" i="1"/>
  <c r="O871" i="1"/>
  <c r="AF871" i="1" s="1"/>
  <c r="U807" i="1"/>
  <c r="AH807" i="1"/>
  <c r="AD807" i="1"/>
  <c r="Z807" i="1"/>
  <c r="V807" i="1"/>
  <c r="N807" i="1"/>
  <c r="AG807" i="1" s="1"/>
  <c r="S807" i="1"/>
  <c r="T807" i="1"/>
  <c r="Q807" i="1"/>
  <c r="AE807" i="1"/>
  <c r="W807" i="1"/>
  <c r="O807" i="1"/>
  <c r="AF807" i="1" s="1"/>
  <c r="AJ455" i="1"/>
  <c r="X455" i="1"/>
  <c r="Y455" i="1" s="1"/>
  <c r="L455" i="1"/>
  <c r="M455" i="1" s="1"/>
  <c r="I455" i="1"/>
  <c r="P455" i="1" s="1"/>
  <c r="AK455" i="1"/>
  <c r="J455" i="1"/>
  <c r="AJ439" i="1"/>
  <c r="X439" i="1"/>
  <c r="Y439" i="1" s="1"/>
  <c r="L439" i="1"/>
  <c r="M439" i="1" s="1"/>
  <c r="I439" i="1"/>
  <c r="P439" i="1" s="1"/>
  <c r="AK439" i="1"/>
  <c r="J439" i="1"/>
  <c r="AH1195" i="1"/>
  <c r="AD1195" i="1"/>
  <c r="Z1195" i="1"/>
  <c r="V1195" i="1"/>
  <c r="N1195" i="1"/>
  <c r="AG1195" i="1" s="1"/>
  <c r="W1195" i="1"/>
  <c r="S1195" i="1"/>
  <c r="O1195" i="1"/>
  <c r="AF1195" i="1" s="1"/>
  <c r="T1195" i="1"/>
  <c r="U1195" i="1"/>
  <c r="AH1191" i="1"/>
  <c r="AD1191" i="1"/>
  <c r="Z1191" i="1"/>
  <c r="V1191" i="1"/>
  <c r="N1191" i="1"/>
  <c r="AG1191" i="1" s="1"/>
  <c r="W1191" i="1"/>
  <c r="S1191" i="1"/>
  <c r="O1191" i="1"/>
  <c r="AF1191" i="1" s="1"/>
  <c r="T1191" i="1"/>
  <c r="U1191" i="1"/>
  <c r="T1149" i="1"/>
  <c r="U1149" i="1"/>
  <c r="W1149" i="1"/>
  <c r="O1149" i="1"/>
  <c r="AF1149" i="1" s="1"/>
  <c r="AH1149" i="1"/>
  <c r="Z1149" i="1"/>
  <c r="V1149" i="1"/>
  <c r="AD1149" i="1"/>
  <c r="S1149" i="1"/>
  <c r="N1149" i="1"/>
  <c r="AG1149" i="1" s="1"/>
  <c r="T1129" i="1"/>
  <c r="U1129" i="1"/>
  <c r="W1129" i="1"/>
  <c r="O1129" i="1"/>
  <c r="AF1129" i="1" s="1"/>
  <c r="AH1129" i="1"/>
  <c r="Z1129" i="1"/>
  <c r="S1129" i="1"/>
  <c r="V1129" i="1"/>
  <c r="AD1129" i="1"/>
  <c r="N1129" i="1"/>
  <c r="AG1129" i="1" s="1"/>
  <c r="AH1012" i="1"/>
  <c r="AD1012" i="1"/>
  <c r="Z1012" i="1"/>
  <c r="V1012" i="1"/>
  <c r="N1012" i="1"/>
  <c r="AG1012" i="1" s="1"/>
  <c r="W1012" i="1"/>
  <c r="S1012" i="1"/>
  <c r="O1012" i="1"/>
  <c r="AF1012" i="1" s="1"/>
  <c r="T1012" i="1"/>
  <c r="U1012" i="1"/>
  <c r="T986" i="1"/>
  <c r="Q986" i="1"/>
  <c r="U986" i="1"/>
  <c r="AE986" i="1"/>
  <c r="W986" i="1"/>
  <c r="O986" i="1"/>
  <c r="AF986" i="1" s="1"/>
  <c r="AH986" i="1"/>
  <c r="Z986" i="1"/>
  <c r="V986" i="1"/>
  <c r="AD986" i="1"/>
  <c r="N986" i="1"/>
  <c r="AG986" i="1" s="1"/>
  <c r="S986" i="1"/>
  <c r="U1994" i="1"/>
  <c r="T1994" i="1"/>
  <c r="W1994" i="1"/>
  <c r="O1994" i="1"/>
  <c r="AF1994" i="1" s="1"/>
  <c r="S1994" i="1"/>
  <c r="AD1994" i="1"/>
  <c r="N1994" i="1"/>
  <c r="AG1994" i="1" s="1"/>
  <c r="AH1994" i="1"/>
  <c r="V1994" i="1"/>
  <c r="Z1994" i="1"/>
  <c r="T1984" i="1"/>
  <c r="U1984" i="1"/>
  <c r="S1984" i="1"/>
  <c r="AD1984" i="1"/>
  <c r="V1984" i="1"/>
  <c r="N1984" i="1"/>
  <c r="AG1984" i="1" s="1"/>
  <c r="W1984" i="1"/>
  <c r="Z1984" i="1"/>
  <c r="AH1984" i="1"/>
  <c r="O1984" i="1"/>
  <c r="AF1984" i="1" s="1"/>
  <c r="U1985" i="1"/>
  <c r="AH1985" i="1"/>
  <c r="AD1985" i="1"/>
  <c r="Z1985" i="1"/>
  <c r="V1985" i="1"/>
  <c r="N1985" i="1"/>
  <c r="AG1985" i="1" s="1"/>
  <c r="T1985" i="1"/>
  <c r="W1985" i="1"/>
  <c r="O1985" i="1"/>
  <c r="AF1985" i="1" s="1"/>
  <c r="S1985" i="1"/>
  <c r="L1979" i="1"/>
  <c r="M1979" i="1" s="1"/>
  <c r="X1979" i="1"/>
  <c r="Y1979" i="1" s="1"/>
  <c r="AK1979" i="1"/>
  <c r="I1979" i="1"/>
  <c r="AJ1979" i="1"/>
  <c r="J1979" i="1"/>
  <c r="T1975" i="1"/>
  <c r="U1975" i="1"/>
  <c r="S1975" i="1"/>
  <c r="AD1975" i="1"/>
  <c r="V1975" i="1"/>
  <c r="N1975" i="1"/>
  <c r="AG1975" i="1" s="1"/>
  <c r="W1975" i="1"/>
  <c r="Z1975" i="1"/>
  <c r="AH1975" i="1"/>
  <c r="O1975" i="1"/>
  <c r="AF1975" i="1" s="1"/>
  <c r="U1972" i="1"/>
  <c r="AH1972" i="1"/>
  <c r="AD1972" i="1"/>
  <c r="Z1972" i="1"/>
  <c r="V1972" i="1"/>
  <c r="N1972" i="1"/>
  <c r="AG1972" i="1" s="1"/>
  <c r="W1972" i="1"/>
  <c r="O1972" i="1"/>
  <c r="AF1972" i="1" s="1"/>
  <c r="S1972" i="1"/>
  <c r="T1972" i="1"/>
  <c r="U1968" i="1"/>
  <c r="AH1968" i="1"/>
  <c r="W1968" i="1"/>
  <c r="AD1968" i="1"/>
  <c r="S1968" i="1"/>
  <c r="N1968" i="1"/>
  <c r="AG1968" i="1" s="1"/>
  <c r="T1968" i="1"/>
  <c r="O1968" i="1"/>
  <c r="AF1968" i="1" s="1"/>
  <c r="Z1968" i="1"/>
  <c r="V1968" i="1"/>
  <c r="U1976" i="1"/>
  <c r="AH1976" i="1"/>
  <c r="AD1976" i="1"/>
  <c r="Z1976" i="1"/>
  <c r="V1976" i="1"/>
  <c r="N1976" i="1"/>
  <c r="AG1976" i="1" s="1"/>
  <c r="T1976" i="1"/>
  <c r="W1976" i="1"/>
  <c r="O1976" i="1"/>
  <c r="AF1976" i="1" s="1"/>
  <c r="S1976" i="1"/>
  <c r="AJ1967" i="1"/>
  <c r="X1967" i="1"/>
  <c r="Y1967" i="1" s="1"/>
  <c r="L1967" i="1"/>
  <c r="M1967" i="1" s="1"/>
  <c r="AK1967" i="1"/>
  <c r="I1967" i="1"/>
  <c r="J1967" i="1"/>
  <c r="T1958" i="1"/>
  <c r="U1958" i="1"/>
  <c r="S1958" i="1"/>
  <c r="AD1958" i="1"/>
  <c r="V1958" i="1"/>
  <c r="N1958" i="1"/>
  <c r="AG1958" i="1" s="1"/>
  <c r="O1958" i="1"/>
  <c r="AF1958" i="1" s="1"/>
  <c r="AH1958" i="1"/>
  <c r="W1958" i="1"/>
  <c r="Z1958" i="1"/>
  <c r="U1987" i="1"/>
  <c r="V1987" i="1"/>
  <c r="Q1987" i="1"/>
  <c r="AH1987" i="1"/>
  <c r="W1987" i="1"/>
  <c r="T1987" i="1"/>
  <c r="N1987" i="1"/>
  <c r="AG1987" i="1" s="1"/>
  <c r="O1987" i="1"/>
  <c r="AF1987" i="1" s="1"/>
  <c r="S1987" i="1"/>
  <c r="Z1987" i="1"/>
  <c r="AD1987" i="1"/>
  <c r="AH1977" i="1"/>
  <c r="AD1977" i="1"/>
  <c r="Z1977" i="1"/>
  <c r="V1977" i="1"/>
  <c r="N1977" i="1"/>
  <c r="AG1977" i="1" s="1"/>
  <c r="W1977" i="1"/>
  <c r="S1977" i="1"/>
  <c r="O1977" i="1"/>
  <c r="AF1977" i="1" s="1"/>
  <c r="T1977" i="1"/>
  <c r="U1977" i="1"/>
  <c r="T1962" i="1"/>
  <c r="U1962" i="1"/>
  <c r="AH1962" i="1"/>
  <c r="Z1962" i="1"/>
  <c r="S1962" i="1"/>
  <c r="AD1962" i="1"/>
  <c r="N1962" i="1"/>
  <c r="AG1962" i="1" s="1"/>
  <c r="O1962" i="1"/>
  <c r="AF1962" i="1" s="1"/>
  <c r="V1962" i="1"/>
  <c r="W1962" i="1"/>
  <c r="U1981" i="1"/>
  <c r="Z1981" i="1"/>
  <c r="T1981" i="1"/>
  <c r="O1981" i="1"/>
  <c r="AF1981" i="1" s="1"/>
  <c r="V1981" i="1"/>
  <c r="AH1981" i="1"/>
  <c r="W1981" i="1"/>
  <c r="N1981" i="1"/>
  <c r="AG1981" i="1" s="1"/>
  <c r="S1981" i="1"/>
  <c r="AD1981" i="1"/>
  <c r="T1937" i="1"/>
  <c r="U1937" i="1"/>
  <c r="AH1937" i="1"/>
  <c r="Z1937" i="1"/>
  <c r="S1937" i="1"/>
  <c r="AD1937" i="1"/>
  <c r="N1937" i="1"/>
  <c r="AG1937" i="1" s="1"/>
  <c r="O1937" i="1"/>
  <c r="AF1937" i="1" s="1"/>
  <c r="V1937" i="1"/>
  <c r="W1937" i="1"/>
  <c r="T1920" i="1"/>
  <c r="U1920" i="1"/>
  <c r="AH1920" i="1"/>
  <c r="Z1920" i="1"/>
  <c r="S1920" i="1"/>
  <c r="AD1920" i="1"/>
  <c r="N1920" i="1"/>
  <c r="AG1920" i="1" s="1"/>
  <c r="O1920" i="1"/>
  <c r="AF1920" i="1" s="1"/>
  <c r="V1920" i="1"/>
  <c r="W1920" i="1"/>
  <c r="T1912" i="1"/>
  <c r="U1912" i="1"/>
  <c r="AD1912" i="1"/>
  <c r="V1912" i="1"/>
  <c r="N1912" i="1"/>
  <c r="AG1912" i="1" s="1"/>
  <c r="W1912" i="1"/>
  <c r="O1912" i="1"/>
  <c r="AF1912" i="1" s="1"/>
  <c r="AH1912" i="1"/>
  <c r="S1912" i="1"/>
  <c r="Z1912" i="1"/>
  <c r="U1917" i="1"/>
  <c r="AH1917" i="1"/>
  <c r="AD1917" i="1"/>
  <c r="Z1917" i="1"/>
  <c r="V1917" i="1"/>
  <c r="N1917" i="1"/>
  <c r="AG1917" i="1" s="1"/>
  <c r="W1917" i="1"/>
  <c r="O1917" i="1"/>
  <c r="AF1917" i="1" s="1"/>
  <c r="S1917" i="1"/>
  <c r="T1917" i="1"/>
  <c r="AJ1957" i="1"/>
  <c r="X1957" i="1"/>
  <c r="Y1957" i="1" s="1"/>
  <c r="L1957" i="1"/>
  <c r="M1957" i="1" s="1"/>
  <c r="I1957" i="1"/>
  <c r="J1957" i="1"/>
  <c r="AK1957" i="1"/>
  <c r="AJ1936" i="1"/>
  <c r="X1936" i="1"/>
  <c r="Y1936" i="1" s="1"/>
  <c r="L1936" i="1"/>
  <c r="M1936" i="1" s="1"/>
  <c r="I1936" i="1"/>
  <c r="J1936" i="1"/>
  <c r="AK1936" i="1"/>
  <c r="J1906" i="1"/>
  <c r="X1906" i="1"/>
  <c r="Y1906" i="1" s="1"/>
  <c r="I1906" i="1"/>
  <c r="AK1906" i="1"/>
  <c r="L1906" i="1"/>
  <c r="M1906" i="1" s="1"/>
  <c r="AJ1906" i="1"/>
  <c r="T1879" i="1"/>
  <c r="U1879" i="1"/>
  <c r="S1879" i="1"/>
  <c r="AD1879" i="1"/>
  <c r="V1879" i="1"/>
  <c r="N1879" i="1"/>
  <c r="AG1879" i="1" s="1"/>
  <c r="Z1879" i="1"/>
  <c r="O1879" i="1"/>
  <c r="AF1879" i="1" s="1"/>
  <c r="W1879" i="1"/>
  <c r="AH1879" i="1"/>
  <c r="AJ1961" i="1"/>
  <c r="X1961" i="1"/>
  <c r="Y1961" i="1" s="1"/>
  <c r="L1961" i="1"/>
  <c r="M1961" i="1" s="1"/>
  <c r="I1961" i="1"/>
  <c r="J1961" i="1"/>
  <c r="AK1961" i="1"/>
  <c r="U1892" i="1"/>
  <c r="AH1892" i="1"/>
  <c r="AD1892" i="1"/>
  <c r="Z1892" i="1"/>
  <c r="V1892" i="1"/>
  <c r="N1892" i="1"/>
  <c r="AG1892" i="1" s="1"/>
  <c r="W1892" i="1"/>
  <c r="O1892" i="1"/>
  <c r="AF1892" i="1" s="1"/>
  <c r="S1892" i="1"/>
  <c r="T1892" i="1"/>
  <c r="AJ1874" i="1"/>
  <c r="X1874" i="1"/>
  <c r="Y1874" i="1" s="1"/>
  <c r="L1874" i="1"/>
  <c r="M1874" i="1" s="1"/>
  <c r="J1874" i="1"/>
  <c r="AK1874" i="1"/>
  <c r="I1874" i="1"/>
  <c r="U1860" i="1"/>
  <c r="AH1860" i="1"/>
  <c r="AD1860" i="1"/>
  <c r="Z1860" i="1"/>
  <c r="V1860" i="1"/>
  <c r="N1860" i="1"/>
  <c r="AG1860" i="1" s="1"/>
  <c r="W1860" i="1"/>
  <c r="O1860" i="1"/>
  <c r="AF1860" i="1" s="1"/>
  <c r="T1860" i="1"/>
  <c r="S1860" i="1"/>
  <c r="J1964" i="1"/>
  <c r="X1964" i="1"/>
  <c r="Y1964" i="1" s="1"/>
  <c r="I1964" i="1"/>
  <c r="L1964" i="1"/>
  <c r="M1964" i="1" s="1"/>
  <c r="AJ1964" i="1"/>
  <c r="AK1964" i="1"/>
  <c r="AD1925" i="1"/>
  <c r="U1925" i="1"/>
  <c r="Z1925" i="1"/>
  <c r="V1925" i="1"/>
  <c r="N1925" i="1"/>
  <c r="AG1925" i="1" s="1"/>
  <c r="S1925" i="1"/>
  <c r="T1925" i="1"/>
  <c r="AH1925" i="1"/>
  <c r="O1925" i="1"/>
  <c r="AF1925" i="1" s="1"/>
  <c r="W1925" i="1"/>
  <c r="T1855" i="1"/>
  <c r="U1855" i="1"/>
  <c r="W1855" i="1"/>
  <c r="O1855" i="1"/>
  <c r="AF1855" i="1" s="1"/>
  <c r="AH1855" i="1"/>
  <c r="Z1855" i="1"/>
  <c r="AD1855" i="1"/>
  <c r="N1855" i="1"/>
  <c r="AG1855" i="1" s="1"/>
  <c r="S1855" i="1"/>
  <c r="V1855" i="1"/>
  <c r="U1828" i="1"/>
  <c r="AH1828" i="1"/>
  <c r="AD1828" i="1"/>
  <c r="Z1828" i="1"/>
  <c r="V1828" i="1"/>
  <c r="N1828" i="1"/>
  <c r="AG1828" i="1" s="1"/>
  <c r="S1828" i="1"/>
  <c r="O1828" i="1"/>
  <c r="AF1828" i="1" s="1"/>
  <c r="T1828" i="1"/>
  <c r="W1828" i="1"/>
  <c r="U1812" i="1"/>
  <c r="AH1812" i="1"/>
  <c r="AD1812" i="1"/>
  <c r="Z1812" i="1"/>
  <c r="V1812" i="1"/>
  <c r="N1812" i="1"/>
  <c r="AG1812" i="1" s="1"/>
  <c r="S1812" i="1"/>
  <c r="O1812" i="1"/>
  <c r="AF1812" i="1" s="1"/>
  <c r="T1812" i="1"/>
  <c r="W1812" i="1"/>
  <c r="T1908" i="1"/>
  <c r="U1908" i="1"/>
  <c r="W1908" i="1"/>
  <c r="O1908" i="1"/>
  <c r="AF1908" i="1" s="1"/>
  <c r="AH1908" i="1"/>
  <c r="Z1908" i="1"/>
  <c r="S1908" i="1"/>
  <c r="V1908" i="1"/>
  <c r="N1908" i="1"/>
  <c r="AG1908" i="1" s="1"/>
  <c r="AD1908" i="1"/>
  <c r="J1901" i="1"/>
  <c r="X1901" i="1"/>
  <c r="Y1901" i="1" s="1"/>
  <c r="I1901" i="1"/>
  <c r="AJ1901" i="1"/>
  <c r="AK1901" i="1"/>
  <c r="L1901" i="1"/>
  <c r="M1901" i="1" s="1"/>
  <c r="U1900" i="1"/>
  <c r="AH1900" i="1"/>
  <c r="AD1900" i="1"/>
  <c r="Z1900" i="1"/>
  <c r="V1900" i="1"/>
  <c r="N1900" i="1"/>
  <c r="AG1900" i="1" s="1"/>
  <c r="S1900" i="1"/>
  <c r="T1900" i="1"/>
  <c r="W1900" i="1"/>
  <c r="O1900" i="1"/>
  <c r="AF1900" i="1" s="1"/>
  <c r="AH1897" i="1"/>
  <c r="AD1897" i="1"/>
  <c r="Z1897" i="1"/>
  <c r="V1897" i="1"/>
  <c r="N1897" i="1"/>
  <c r="AG1897" i="1" s="1"/>
  <c r="W1897" i="1"/>
  <c r="S1897" i="1"/>
  <c r="O1897" i="1"/>
  <c r="AF1897" i="1" s="1"/>
  <c r="T1897" i="1"/>
  <c r="U1897" i="1"/>
  <c r="AJ1830" i="1"/>
  <c r="X1830" i="1"/>
  <c r="Y1830" i="1" s="1"/>
  <c r="L1830" i="1"/>
  <c r="M1830" i="1" s="1"/>
  <c r="J1830" i="1"/>
  <c r="AK1830" i="1"/>
  <c r="I1830" i="1"/>
  <c r="AJ1814" i="1"/>
  <c r="X1814" i="1"/>
  <c r="Y1814" i="1" s="1"/>
  <c r="L1814" i="1"/>
  <c r="M1814" i="1" s="1"/>
  <c r="J1814" i="1"/>
  <c r="AK1814" i="1"/>
  <c r="I1814" i="1"/>
  <c r="AJ1932" i="1"/>
  <c r="X1932" i="1"/>
  <c r="Y1932" i="1" s="1"/>
  <c r="L1932" i="1"/>
  <c r="M1932" i="1" s="1"/>
  <c r="I1932" i="1"/>
  <c r="J1932" i="1"/>
  <c r="AK1932" i="1"/>
  <c r="AA1889" i="1"/>
  <c r="AC1889" i="1"/>
  <c r="W1846" i="1"/>
  <c r="S1846" i="1"/>
  <c r="O1846" i="1"/>
  <c r="AF1846" i="1" s="1"/>
  <c r="AD1846" i="1"/>
  <c r="T1846" i="1"/>
  <c r="N1846" i="1"/>
  <c r="AG1846" i="1" s="1"/>
  <c r="Z1846" i="1"/>
  <c r="U1846" i="1"/>
  <c r="AH1846" i="1"/>
  <c r="V1846" i="1"/>
  <c r="T1827" i="1"/>
  <c r="U1827" i="1"/>
  <c r="AD1827" i="1"/>
  <c r="V1827" i="1"/>
  <c r="N1827" i="1"/>
  <c r="AG1827" i="1" s="1"/>
  <c r="W1827" i="1"/>
  <c r="O1827" i="1"/>
  <c r="AF1827" i="1" s="1"/>
  <c r="AH1827" i="1"/>
  <c r="S1827" i="1"/>
  <c r="Z1827" i="1"/>
  <c r="T1779" i="1"/>
  <c r="U1779" i="1"/>
  <c r="S1779" i="1"/>
  <c r="AD1779" i="1"/>
  <c r="V1779" i="1"/>
  <c r="N1779" i="1"/>
  <c r="AG1779" i="1" s="1"/>
  <c r="AH1779" i="1"/>
  <c r="W1779" i="1"/>
  <c r="Z1779" i="1"/>
  <c r="O1779" i="1"/>
  <c r="AF1779" i="1" s="1"/>
  <c r="T1747" i="1"/>
  <c r="U1747" i="1"/>
  <c r="S1747" i="1"/>
  <c r="AD1747" i="1"/>
  <c r="V1747" i="1"/>
  <c r="N1747" i="1"/>
  <c r="AG1747" i="1" s="1"/>
  <c r="Z1747" i="1"/>
  <c r="O1747" i="1"/>
  <c r="AF1747" i="1" s="1"/>
  <c r="AH1747" i="1"/>
  <c r="W1747" i="1"/>
  <c r="T1715" i="1"/>
  <c r="U1715" i="1"/>
  <c r="S1715" i="1"/>
  <c r="AD1715" i="1"/>
  <c r="V1715" i="1"/>
  <c r="N1715" i="1"/>
  <c r="AG1715" i="1" s="1"/>
  <c r="AH1715" i="1"/>
  <c r="W1715" i="1"/>
  <c r="O1715" i="1"/>
  <c r="AF1715" i="1" s="1"/>
  <c r="Z1715" i="1"/>
  <c r="U1921" i="1"/>
  <c r="AH1921" i="1"/>
  <c r="AD1921" i="1"/>
  <c r="Z1921" i="1"/>
  <c r="V1921" i="1"/>
  <c r="N1921" i="1"/>
  <c r="AG1921" i="1" s="1"/>
  <c r="T1921" i="1"/>
  <c r="W1921" i="1"/>
  <c r="O1921" i="1"/>
  <c r="AF1921" i="1" s="1"/>
  <c r="S1921" i="1"/>
  <c r="AA1813" i="1"/>
  <c r="AC1813" i="1"/>
  <c r="AB1813" i="1"/>
  <c r="AJ1806" i="1"/>
  <c r="X1806" i="1"/>
  <c r="Y1806" i="1" s="1"/>
  <c r="L1806" i="1"/>
  <c r="M1806" i="1" s="1"/>
  <c r="I1806" i="1"/>
  <c r="AK1806" i="1"/>
  <c r="J1806" i="1"/>
  <c r="U1792" i="1"/>
  <c r="AH1792" i="1"/>
  <c r="AD1792" i="1"/>
  <c r="Z1792" i="1"/>
  <c r="V1792" i="1"/>
  <c r="N1792" i="1"/>
  <c r="AG1792" i="1" s="1"/>
  <c r="W1792" i="1"/>
  <c r="O1792" i="1"/>
  <c r="AF1792" i="1" s="1"/>
  <c r="T1792" i="1"/>
  <c r="S1792" i="1"/>
  <c r="AJ1774" i="1"/>
  <c r="X1774" i="1"/>
  <c r="Y1774" i="1" s="1"/>
  <c r="L1774" i="1"/>
  <c r="M1774" i="1" s="1"/>
  <c r="J1774" i="1"/>
  <c r="AK1774" i="1"/>
  <c r="I1774" i="1"/>
  <c r="U1760" i="1"/>
  <c r="AH1760" i="1"/>
  <c r="AD1760" i="1"/>
  <c r="Z1760" i="1"/>
  <c r="V1760" i="1"/>
  <c r="N1760" i="1"/>
  <c r="AG1760" i="1" s="1"/>
  <c r="W1760" i="1"/>
  <c r="O1760" i="1"/>
  <c r="AF1760" i="1" s="1"/>
  <c r="S1760" i="1"/>
  <c r="T1760" i="1"/>
  <c r="AJ1742" i="1"/>
  <c r="X1742" i="1"/>
  <c r="Y1742" i="1" s="1"/>
  <c r="L1742" i="1"/>
  <c r="M1742" i="1" s="1"/>
  <c r="J1742" i="1"/>
  <c r="AK1742" i="1"/>
  <c r="I1742" i="1"/>
  <c r="U1728" i="1"/>
  <c r="AH1728" i="1"/>
  <c r="AD1728" i="1"/>
  <c r="Z1728" i="1"/>
  <c r="V1728" i="1"/>
  <c r="N1728" i="1"/>
  <c r="AG1728" i="1" s="1"/>
  <c r="W1728" i="1"/>
  <c r="O1728" i="1"/>
  <c r="AF1728" i="1" s="1"/>
  <c r="T1728" i="1"/>
  <c r="S1728" i="1"/>
  <c r="AJ1710" i="1"/>
  <c r="X1710" i="1"/>
  <c r="Y1710" i="1" s="1"/>
  <c r="L1710" i="1"/>
  <c r="M1710" i="1" s="1"/>
  <c r="J1710" i="1"/>
  <c r="AK1710" i="1"/>
  <c r="I1710" i="1"/>
  <c r="T1678" i="1"/>
  <c r="U1678" i="1"/>
  <c r="AH1678" i="1"/>
  <c r="Z1678" i="1"/>
  <c r="S1678" i="1"/>
  <c r="W1678" i="1"/>
  <c r="O1678" i="1"/>
  <c r="AF1678" i="1" s="1"/>
  <c r="AD1678" i="1"/>
  <c r="N1678" i="1"/>
  <c r="AG1678" i="1" s="1"/>
  <c r="V1678" i="1"/>
  <c r="T1670" i="1"/>
  <c r="U1670" i="1"/>
  <c r="AD1670" i="1"/>
  <c r="V1670" i="1"/>
  <c r="N1670" i="1"/>
  <c r="AG1670" i="1" s="1"/>
  <c r="W1670" i="1"/>
  <c r="O1670" i="1"/>
  <c r="AF1670" i="1" s="1"/>
  <c r="Z1670" i="1"/>
  <c r="AH1670" i="1"/>
  <c r="S1670" i="1"/>
  <c r="T1662" i="1"/>
  <c r="U1662" i="1"/>
  <c r="AH1662" i="1"/>
  <c r="Z1662" i="1"/>
  <c r="S1662" i="1"/>
  <c r="V1662" i="1"/>
  <c r="W1662" i="1"/>
  <c r="N1662" i="1"/>
  <c r="AG1662" i="1" s="1"/>
  <c r="AD1662" i="1"/>
  <c r="O1662" i="1"/>
  <c r="AF1662" i="1" s="1"/>
  <c r="T1654" i="1"/>
  <c r="U1654" i="1"/>
  <c r="AD1654" i="1"/>
  <c r="V1654" i="1"/>
  <c r="N1654" i="1"/>
  <c r="AG1654" i="1" s="1"/>
  <c r="W1654" i="1"/>
  <c r="O1654" i="1"/>
  <c r="AF1654" i="1" s="1"/>
  <c r="S1654" i="1"/>
  <c r="Z1654" i="1"/>
  <c r="AH1654" i="1"/>
  <c r="T1646" i="1"/>
  <c r="U1646" i="1"/>
  <c r="AH1646" i="1"/>
  <c r="Z1646" i="1"/>
  <c r="S1646" i="1"/>
  <c r="O1646" i="1"/>
  <c r="AF1646" i="1" s="1"/>
  <c r="V1646" i="1"/>
  <c r="AD1646" i="1"/>
  <c r="N1646" i="1"/>
  <c r="AG1646" i="1" s="1"/>
  <c r="W1646" i="1"/>
  <c r="T1638" i="1"/>
  <c r="U1638" i="1"/>
  <c r="AD1638" i="1"/>
  <c r="V1638" i="1"/>
  <c r="N1638" i="1"/>
  <c r="AG1638" i="1" s="1"/>
  <c r="W1638" i="1"/>
  <c r="O1638" i="1"/>
  <c r="AF1638" i="1" s="1"/>
  <c r="AH1638" i="1"/>
  <c r="S1638" i="1"/>
  <c r="Z1638" i="1"/>
  <c r="T1630" i="1"/>
  <c r="U1630" i="1"/>
  <c r="AH1630" i="1"/>
  <c r="Z1630" i="1"/>
  <c r="S1630" i="1"/>
  <c r="AD1630" i="1"/>
  <c r="N1630" i="1"/>
  <c r="AG1630" i="1" s="1"/>
  <c r="O1630" i="1"/>
  <c r="AF1630" i="1" s="1"/>
  <c r="W1630" i="1"/>
  <c r="V1630" i="1"/>
  <c r="U1934" i="1"/>
  <c r="AH1934" i="1"/>
  <c r="AD1934" i="1"/>
  <c r="Z1934" i="1"/>
  <c r="V1934" i="1"/>
  <c r="N1934" i="1"/>
  <c r="AG1934" i="1" s="1"/>
  <c r="T1934" i="1"/>
  <c r="W1934" i="1"/>
  <c r="O1934" i="1"/>
  <c r="AF1934" i="1" s="1"/>
  <c r="S1934" i="1"/>
  <c r="AH1927" i="1"/>
  <c r="AD1927" i="1"/>
  <c r="Z1927" i="1"/>
  <c r="V1927" i="1"/>
  <c r="N1927" i="1"/>
  <c r="AG1927" i="1" s="1"/>
  <c r="W1927" i="1"/>
  <c r="S1927" i="1"/>
  <c r="O1927" i="1"/>
  <c r="AF1927" i="1" s="1"/>
  <c r="U1927" i="1"/>
  <c r="T1927" i="1"/>
  <c r="J1845" i="1"/>
  <c r="L1845" i="1"/>
  <c r="M1845" i="1" s="1"/>
  <c r="X1845" i="1"/>
  <c r="Y1845" i="1" s="1"/>
  <c r="I1845" i="1"/>
  <c r="AJ1845" i="1"/>
  <c r="AK1845" i="1"/>
  <c r="AJ1762" i="1"/>
  <c r="X1762" i="1"/>
  <c r="Y1762" i="1" s="1"/>
  <c r="L1762" i="1"/>
  <c r="M1762" i="1" s="1"/>
  <c r="I1762" i="1"/>
  <c r="J1762" i="1"/>
  <c r="AK1762" i="1"/>
  <c r="AJ1653" i="1"/>
  <c r="X1653" i="1"/>
  <c r="Y1653" i="1" s="1"/>
  <c r="L1653" i="1"/>
  <c r="M1653" i="1" s="1"/>
  <c r="AK1653" i="1"/>
  <c r="I1653" i="1"/>
  <c r="J1653" i="1"/>
  <c r="U1623" i="1"/>
  <c r="AH1623" i="1"/>
  <c r="AD1623" i="1"/>
  <c r="Z1623" i="1"/>
  <c r="V1623" i="1"/>
  <c r="N1623" i="1"/>
  <c r="AG1623" i="1" s="1"/>
  <c r="S1623" i="1"/>
  <c r="T1623" i="1"/>
  <c r="W1623" i="1"/>
  <c r="O1623" i="1"/>
  <c r="AF1623" i="1" s="1"/>
  <c r="T1887" i="1"/>
  <c r="U1887" i="1"/>
  <c r="W1887" i="1"/>
  <c r="O1887" i="1"/>
  <c r="AF1887" i="1" s="1"/>
  <c r="AH1887" i="1"/>
  <c r="Z1887" i="1"/>
  <c r="V1887" i="1"/>
  <c r="AD1887" i="1"/>
  <c r="N1887" i="1"/>
  <c r="AG1887" i="1" s="1"/>
  <c r="S1887" i="1"/>
  <c r="AJ1778" i="1"/>
  <c r="X1778" i="1"/>
  <c r="Y1778" i="1" s="1"/>
  <c r="L1778" i="1"/>
  <c r="M1778" i="1" s="1"/>
  <c r="I1778" i="1"/>
  <c r="J1778" i="1"/>
  <c r="AK1778" i="1"/>
  <c r="AJ1714" i="1"/>
  <c r="X1714" i="1"/>
  <c r="Y1714" i="1" s="1"/>
  <c r="L1714" i="1"/>
  <c r="M1714" i="1" s="1"/>
  <c r="I1714" i="1"/>
  <c r="J1714" i="1"/>
  <c r="AK1714" i="1"/>
  <c r="L1702" i="1"/>
  <c r="M1702" i="1" s="1"/>
  <c r="X1702" i="1"/>
  <c r="Y1702" i="1" s="1"/>
  <c r="AJ1702" i="1"/>
  <c r="AK1702" i="1"/>
  <c r="I1702" i="1"/>
  <c r="J1702" i="1"/>
  <c r="U1675" i="1"/>
  <c r="AH1675" i="1"/>
  <c r="AD1675" i="1"/>
  <c r="Z1675" i="1"/>
  <c r="V1675" i="1"/>
  <c r="N1675" i="1"/>
  <c r="AG1675" i="1" s="1"/>
  <c r="W1675" i="1"/>
  <c r="O1675" i="1"/>
  <c r="AF1675" i="1" s="1"/>
  <c r="S1675" i="1"/>
  <c r="T1675" i="1"/>
  <c r="AJ1641" i="1"/>
  <c r="X1641" i="1"/>
  <c r="Y1641" i="1" s="1"/>
  <c r="L1641" i="1"/>
  <c r="M1641" i="1" s="1"/>
  <c r="J1641" i="1"/>
  <c r="AK1641" i="1"/>
  <c r="I1641" i="1"/>
  <c r="AJ1621" i="1"/>
  <c r="X1621" i="1"/>
  <c r="Y1621" i="1" s="1"/>
  <c r="L1621" i="1"/>
  <c r="M1621" i="1" s="1"/>
  <c r="J1621" i="1"/>
  <c r="AK1621" i="1"/>
  <c r="I1621" i="1"/>
  <c r="T1811" i="1"/>
  <c r="U1811" i="1"/>
  <c r="W1811" i="1"/>
  <c r="O1811" i="1"/>
  <c r="AF1811" i="1" s="1"/>
  <c r="AH1811" i="1"/>
  <c r="Z1811" i="1"/>
  <c r="S1811" i="1"/>
  <c r="V1811" i="1"/>
  <c r="AD1811" i="1"/>
  <c r="N1811" i="1"/>
  <c r="AG1811" i="1" s="1"/>
  <c r="W1690" i="1"/>
  <c r="S1690" i="1"/>
  <c r="O1690" i="1"/>
  <c r="AF1690" i="1" s="1"/>
  <c r="AD1690" i="1"/>
  <c r="T1690" i="1"/>
  <c r="N1690" i="1"/>
  <c r="AG1690" i="1" s="1"/>
  <c r="Z1690" i="1"/>
  <c r="U1690" i="1"/>
  <c r="AH1690" i="1"/>
  <c r="V1690" i="1"/>
  <c r="U1663" i="1"/>
  <c r="AH1663" i="1"/>
  <c r="AD1663" i="1"/>
  <c r="Z1663" i="1"/>
  <c r="V1663" i="1"/>
  <c r="N1663" i="1"/>
  <c r="AG1663" i="1" s="1"/>
  <c r="T1663" i="1"/>
  <c r="W1663" i="1"/>
  <c r="O1663" i="1"/>
  <c r="AF1663" i="1" s="1"/>
  <c r="S1663" i="1"/>
  <c r="AJ1794" i="1"/>
  <c r="X1794" i="1"/>
  <c r="Y1794" i="1" s="1"/>
  <c r="L1794" i="1"/>
  <c r="M1794" i="1" s="1"/>
  <c r="I1794" i="1"/>
  <c r="J1794" i="1"/>
  <c r="AK1794" i="1"/>
  <c r="U1736" i="1"/>
  <c r="AH1736" i="1"/>
  <c r="AD1736" i="1"/>
  <c r="Z1736" i="1"/>
  <c r="V1736" i="1"/>
  <c r="N1736" i="1"/>
  <c r="AG1736" i="1" s="1"/>
  <c r="S1736" i="1"/>
  <c r="T1736" i="1"/>
  <c r="O1736" i="1"/>
  <c r="AF1736" i="1" s="1"/>
  <c r="W1736" i="1"/>
  <c r="AC1729" i="1"/>
  <c r="T1707" i="1"/>
  <c r="U1707" i="1"/>
  <c r="W1707" i="1"/>
  <c r="O1707" i="1"/>
  <c r="AF1707" i="1" s="1"/>
  <c r="AH1707" i="1"/>
  <c r="Z1707" i="1"/>
  <c r="S1707" i="1"/>
  <c r="V1707" i="1"/>
  <c r="AD1707" i="1"/>
  <c r="N1707" i="1"/>
  <c r="AG1707" i="1" s="1"/>
  <c r="L1694" i="1"/>
  <c r="M1694" i="1" s="1"/>
  <c r="X1694" i="1"/>
  <c r="Y1694" i="1" s="1"/>
  <c r="J1694" i="1"/>
  <c r="AJ1694" i="1"/>
  <c r="AK1694" i="1"/>
  <c r="I1694" i="1"/>
  <c r="AJ1683" i="1"/>
  <c r="X1683" i="1"/>
  <c r="Y1683" i="1" s="1"/>
  <c r="L1683" i="1"/>
  <c r="M1683" i="1" s="1"/>
  <c r="I1683" i="1"/>
  <c r="J1683" i="1"/>
  <c r="AK1683" i="1"/>
  <c r="U1880" i="1"/>
  <c r="AH1880" i="1"/>
  <c r="AD1880" i="1"/>
  <c r="Z1880" i="1"/>
  <c r="V1880" i="1"/>
  <c r="N1880" i="1"/>
  <c r="AG1880" i="1" s="1"/>
  <c r="T1880" i="1"/>
  <c r="W1880" i="1"/>
  <c r="O1880" i="1"/>
  <c r="AF1880" i="1" s="1"/>
  <c r="S1880" i="1"/>
  <c r="AJ1746" i="1"/>
  <c r="X1746" i="1"/>
  <c r="Y1746" i="1" s="1"/>
  <c r="L1746" i="1"/>
  <c r="M1746" i="1" s="1"/>
  <c r="I1746" i="1"/>
  <c r="J1746" i="1"/>
  <c r="AK1746" i="1"/>
  <c r="AJ1677" i="1"/>
  <c r="X1677" i="1"/>
  <c r="Y1677" i="1" s="1"/>
  <c r="L1677" i="1"/>
  <c r="M1677" i="1" s="1"/>
  <c r="I1677" i="1"/>
  <c r="J1677" i="1"/>
  <c r="AK1677" i="1"/>
  <c r="J1668" i="1"/>
  <c r="X1668" i="1"/>
  <c r="Y1668" i="1" s="1"/>
  <c r="I1668" i="1"/>
  <c r="AJ1668" i="1"/>
  <c r="AK1668" i="1"/>
  <c r="L1668" i="1"/>
  <c r="M1668" i="1" s="1"/>
  <c r="U1667" i="1"/>
  <c r="AH1667" i="1"/>
  <c r="AD1667" i="1"/>
  <c r="Z1667" i="1"/>
  <c r="V1667" i="1"/>
  <c r="N1667" i="1"/>
  <c r="AG1667" i="1" s="1"/>
  <c r="S1667" i="1"/>
  <c r="T1667" i="1"/>
  <c r="W1667" i="1"/>
  <c r="O1667" i="1"/>
  <c r="AF1667" i="1" s="1"/>
  <c r="T1606" i="1"/>
  <c r="U1606" i="1"/>
  <c r="AD1606" i="1"/>
  <c r="V1606" i="1"/>
  <c r="N1606" i="1"/>
  <c r="AG1606" i="1" s="1"/>
  <c r="W1606" i="1"/>
  <c r="O1606" i="1"/>
  <c r="AF1606" i="1" s="1"/>
  <c r="AH1606" i="1"/>
  <c r="S1606" i="1"/>
  <c r="Z1606" i="1"/>
  <c r="T1571" i="1"/>
  <c r="U1571" i="1"/>
  <c r="S1571" i="1"/>
  <c r="AH1571" i="1"/>
  <c r="W1571" i="1"/>
  <c r="N1571" i="1"/>
  <c r="AG1571" i="1" s="1"/>
  <c r="AD1571" i="1"/>
  <c r="Z1571" i="1"/>
  <c r="O1571" i="1"/>
  <c r="AF1571" i="1" s="1"/>
  <c r="V1571" i="1"/>
  <c r="T1539" i="1"/>
  <c r="U1539" i="1"/>
  <c r="S1539" i="1"/>
  <c r="AH1539" i="1"/>
  <c r="W1539" i="1"/>
  <c r="N1539" i="1"/>
  <c r="AG1539" i="1" s="1"/>
  <c r="AD1539" i="1"/>
  <c r="Z1539" i="1"/>
  <c r="O1539" i="1"/>
  <c r="AF1539" i="1" s="1"/>
  <c r="V1539" i="1"/>
  <c r="AJ1878" i="1"/>
  <c r="X1878" i="1"/>
  <c r="Y1878" i="1" s="1"/>
  <c r="L1878" i="1"/>
  <c r="M1878" i="1" s="1"/>
  <c r="I1878" i="1"/>
  <c r="J1878" i="1"/>
  <c r="AK1878" i="1"/>
  <c r="AJ1661" i="1"/>
  <c r="X1661" i="1"/>
  <c r="Y1661" i="1" s="1"/>
  <c r="L1661" i="1"/>
  <c r="M1661" i="1" s="1"/>
  <c r="I1661" i="1"/>
  <c r="J1661" i="1"/>
  <c r="AK1661" i="1"/>
  <c r="T1618" i="1"/>
  <c r="U1618" i="1"/>
  <c r="W1618" i="1"/>
  <c r="O1618" i="1"/>
  <c r="AF1618" i="1" s="1"/>
  <c r="AH1618" i="1"/>
  <c r="Z1618" i="1"/>
  <c r="S1618" i="1"/>
  <c r="N1618" i="1"/>
  <c r="AG1618" i="1" s="1"/>
  <c r="V1618" i="1"/>
  <c r="AD1618" i="1"/>
  <c r="T1503" i="1"/>
  <c r="U1503" i="1"/>
  <c r="S1503" i="1"/>
  <c r="AD1503" i="1"/>
  <c r="V1503" i="1"/>
  <c r="N1503" i="1"/>
  <c r="AG1503" i="1" s="1"/>
  <c r="W1503" i="1"/>
  <c r="O1503" i="1"/>
  <c r="AF1503" i="1" s="1"/>
  <c r="Z1503" i="1"/>
  <c r="AH1503" i="1"/>
  <c r="AJ1494" i="1"/>
  <c r="X1494" i="1"/>
  <c r="Y1494" i="1" s="1"/>
  <c r="L1494" i="1"/>
  <c r="M1494" i="1" s="1"/>
  <c r="AK1494" i="1"/>
  <c r="I1494" i="1"/>
  <c r="J1494" i="1"/>
  <c r="T1487" i="1"/>
  <c r="U1487" i="1"/>
  <c r="S1487" i="1"/>
  <c r="AD1487" i="1"/>
  <c r="V1487" i="1"/>
  <c r="N1487" i="1"/>
  <c r="AG1487" i="1" s="1"/>
  <c r="AH1487" i="1"/>
  <c r="Z1487" i="1"/>
  <c r="O1487" i="1"/>
  <c r="AF1487" i="1" s="1"/>
  <c r="W1487" i="1"/>
  <c r="AJ1478" i="1"/>
  <c r="X1478" i="1"/>
  <c r="Y1478" i="1" s="1"/>
  <c r="L1478" i="1"/>
  <c r="M1478" i="1" s="1"/>
  <c r="AK1478" i="1"/>
  <c r="J1478" i="1"/>
  <c r="I1478" i="1"/>
  <c r="T1471" i="1"/>
  <c r="U1471" i="1"/>
  <c r="S1471" i="1"/>
  <c r="AD1471" i="1"/>
  <c r="V1471" i="1"/>
  <c r="N1471" i="1"/>
  <c r="AG1471" i="1" s="1"/>
  <c r="O1471" i="1"/>
  <c r="AF1471" i="1" s="1"/>
  <c r="W1471" i="1"/>
  <c r="AH1471" i="1"/>
  <c r="Z1471" i="1"/>
  <c r="AJ1462" i="1"/>
  <c r="X1462" i="1"/>
  <c r="Y1462" i="1" s="1"/>
  <c r="L1462" i="1"/>
  <c r="M1462" i="1" s="1"/>
  <c r="AK1462" i="1"/>
  <c r="I1462" i="1"/>
  <c r="J1462" i="1"/>
  <c r="AH1857" i="1"/>
  <c r="AD1857" i="1"/>
  <c r="Z1857" i="1"/>
  <c r="V1857" i="1"/>
  <c r="N1857" i="1"/>
  <c r="AG1857" i="1" s="1"/>
  <c r="W1857" i="1"/>
  <c r="S1857" i="1"/>
  <c r="O1857" i="1"/>
  <c r="AF1857" i="1" s="1"/>
  <c r="U1857" i="1"/>
  <c r="T1857" i="1"/>
  <c r="AJ1586" i="1"/>
  <c r="X1586" i="1"/>
  <c r="Y1586" i="1" s="1"/>
  <c r="L1586" i="1"/>
  <c r="M1586" i="1" s="1"/>
  <c r="I1586" i="1"/>
  <c r="J1586" i="1"/>
  <c r="AK1586" i="1"/>
  <c r="AJ1570" i="1"/>
  <c r="X1570" i="1"/>
  <c r="Y1570" i="1" s="1"/>
  <c r="L1570" i="1"/>
  <c r="M1570" i="1" s="1"/>
  <c r="I1570" i="1"/>
  <c r="J1570" i="1"/>
  <c r="AK1570" i="1"/>
  <c r="AJ1554" i="1"/>
  <c r="X1554" i="1"/>
  <c r="Y1554" i="1" s="1"/>
  <c r="L1554" i="1"/>
  <c r="M1554" i="1" s="1"/>
  <c r="I1554" i="1"/>
  <c r="J1554" i="1"/>
  <c r="AK1554" i="1"/>
  <c r="AJ1538" i="1"/>
  <c r="X1538" i="1"/>
  <c r="Y1538" i="1" s="1"/>
  <c r="L1538" i="1"/>
  <c r="M1538" i="1" s="1"/>
  <c r="I1538" i="1"/>
  <c r="J1538" i="1"/>
  <c r="AK1538" i="1"/>
  <c r="AJ1522" i="1"/>
  <c r="X1522" i="1"/>
  <c r="Y1522" i="1" s="1"/>
  <c r="L1522" i="1"/>
  <c r="M1522" i="1" s="1"/>
  <c r="I1522" i="1"/>
  <c r="J1522" i="1"/>
  <c r="AK1522" i="1"/>
  <c r="AB1821" i="1"/>
  <c r="AA1660" i="1"/>
  <c r="AB1660" i="1"/>
  <c r="AC1660" i="1"/>
  <c r="U1631" i="1"/>
  <c r="AH1631" i="1"/>
  <c r="AD1631" i="1"/>
  <c r="Z1631" i="1"/>
  <c r="V1631" i="1"/>
  <c r="N1631" i="1"/>
  <c r="AG1631" i="1" s="1"/>
  <c r="T1631" i="1"/>
  <c r="W1631" i="1"/>
  <c r="O1631" i="1"/>
  <c r="AF1631" i="1" s="1"/>
  <c r="S1631" i="1"/>
  <c r="AJ1598" i="1"/>
  <c r="X1598" i="1"/>
  <c r="Y1598" i="1" s="1"/>
  <c r="L1598" i="1"/>
  <c r="M1598" i="1" s="1"/>
  <c r="J1598" i="1"/>
  <c r="AK1598" i="1"/>
  <c r="I1598" i="1"/>
  <c r="AJ1582" i="1"/>
  <c r="X1582" i="1"/>
  <c r="Y1582" i="1" s="1"/>
  <c r="L1582" i="1"/>
  <c r="M1582" i="1" s="1"/>
  <c r="J1582" i="1"/>
  <c r="AK1582" i="1"/>
  <c r="I1582" i="1"/>
  <c r="AJ1566" i="1"/>
  <c r="X1566" i="1"/>
  <c r="Y1566" i="1" s="1"/>
  <c r="L1566" i="1"/>
  <c r="M1566" i="1" s="1"/>
  <c r="J1566" i="1"/>
  <c r="AK1566" i="1"/>
  <c r="I1566" i="1"/>
  <c r="AJ1550" i="1"/>
  <c r="X1550" i="1"/>
  <c r="Y1550" i="1" s="1"/>
  <c r="L1550" i="1"/>
  <c r="M1550" i="1" s="1"/>
  <c r="J1550" i="1"/>
  <c r="AK1550" i="1"/>
  <c r="I1550" i="1"/>
  <c r="AJ1534" i="1"/>
  <c r="X1534" i="1"/>
  <c r="Y1534" i="1" s="1"/>
  <c r="L1534" i="1"/>
  <c r="M1534" i="1" s="1"/>
  <c r="J1534" i="1"/>
  <c r="AK1534" i="1"/>
  <c r="I1534" i="1"/>
  <c r="AJ1518" i="1"/>
  <c r="X1518" i="1"/>
  <c r="Y1518" i="1" s="1"/>
  <c r="L1518" i="1"/>
  <c r="M1518" i="1" s="1"/>
  <c r="J1518" i="1"/>
  <c r="AK1518" i="1"/>
  <c r="I1518" i="1"/>
  <c r="T1507" i="1"/>
  <c r="U1507" i="1"/>
  <c r="AH1507" i="1"/>
  <c r="Z1507" i="1"/>
  <c r="S1507" i="1"/>
  <c r="W1507" i="1"/>
  <c r="O1507" i="1"/>
  <c r="AF1507" i="1" s="1"/>
  <c r="V1507" i="1"/>
  <c r="AD1507" i="1"/>
  <c r="N1507" i="1"/>
  <c r="AG1507" i="1" s="1"/>
  <c r="AJ1482" i="1"/>
  <c r="X1482" i="1"/>
  <c r="Y1482" i="1" s="1"/>
  <c r="L1482" i="1"/>
  <c r="M1482" i="1" s="1"/>
  <c r="J1482" i="1"/>
  <c r="AK1482" i="1"/>
  <c r="I1482" i="1"/>
  <c r="U1452" i="1"/>
  <c r="AH1452" i="1"/>
  <c r="AD1452" i="1"/>
  <c r="Z1452" i="1"/>
  <c r="V1452" i="1"/>
  <c r="N1452" i="1"/>
  <c r="AG1452" i="1" s="1"/>
  <c r="O1452" i="1"/>
  <c r="AF1452" i="1" s="1"/>
  <c r="T1452" i="1"/>
  <c r="S1452" i="1"/>
  <c r="W1452" i="1"/>
  <c r="AJ1434" i="1"/>
  <c r="X1434" i="1"/>
  <c r="Y1434" i="1" s="1"/>
  <c r="L1434" i="1"/>
  <c r="M1434" i="1" s="1"/>
  <c r="AK1434" i="1"/>
  <c r="J1434" i="1"/>
  <c r="I1434" i="1"/>
  <c r="U1420" i="1"/>
  <c r="AH1420" i="1"/>
  <c r="AD1420" i="1"/>
  <c r="Z1420" i="1"/>
  <c r="V1420" i="1"/>
  <c r="N1420" i="1"/>
  <c r="AG1420" i="1" s="1"/>
  <c r="O1420" i="1"/>
  <c r="AF1420" i="1" s="1"/>
  <c r="T1420" i="1"/>
  <c r="S1420" i="1"/>
  <c r="W1420" i="1"/>
  <c r="J1785" i="1"/>
  <c r="X1785" i="1"/>
  <c r="Y1785" i="1" s="1"/>
  <c r="I1785" i="1"/>
  <c r="AJ1785" i="1"/>
  <c r="L1785" i="1"/>
  <c r="M1785" i="1" s="1"/>
  <c r="AK1785" i="1"/>
  <c r="U1651" i="1"/>
  <c r="AH1651" i="1"/>
  <c r="AD1651" i="1"/>
  <c r="Z1651" i="1"/>
  <c r="V1651" i="1"/>
  <c r="N1651" i="1"/>
  <c r="AG1651" i="1" s="1"/>
  <c r="S1651" i="1"/>
  <c r="T1651" i="1"/>
  <c r="W1651" i="1"/>
  <c r="O1651" i="1"/>
  <c r="AF1651" i="1" s="1"/>
  <c r="AH1525" i="1"/>
  <c r="AD1525" i="1"/>
  <c r="Z1525" i="1"/>
  <c r="V1525" i="1"/>
  <c r="N1525" i="1"/>
  <c r="AG1525" i="1" s="1"/>
  <c r="W1525" i="1"/>
  <c r="S1525" i="1"/>
  <c r="O1525" i="1"/>
  <c r="AF1525" i="1" s="1"/>
  <c r="U1525" i="1"/>
  <c r="T1525" i="1"/>
  <c r="AJ1510" i="1"/>
  <c r="X1510" i="1"/>
  <c r="Y1510" i="1" s="1"/>
  <c r="L1510" i="1"/>
  <c r="M1510" i="1" s="1"/>
  <c r="I1510" i="1"/>
  <c r="J1510" i="1"/>
  <c r="AK1510" i="1"/>
  <c r="AJ1502" i="1"/>
  <c r="X1502" i="1"/>
  <c r="Y1502" i="1" s="1"/>
  <c r="L1502" i="1"/>
  <c r="M1502" i="1" s="1"/>
  <c r="I1502" i="1"/>
  <c r="J1502" i="1"/>
  <c r="AK1502" i="1"/>
  <c r="U1404" i="1"/>
  <c r="AH1404" i="1"/>
  <c r="AD1404" i="1"/>
  <c r="Z1404" i="1"/>
  <c r="V1404" i="1"/>
  <c r="O1404" i="1"/>
  <c r="AF1404" i="1" s="1"/>
  <c r="T1404" i="1"/>
  <c r="N1404" i="1"/>
  <c r="AG1404" i="1" s="1"/>
  <c r="S1404" i="1"/>
  <c r="W1404" i="1"/>
  <c r="AJ1613" i="1"/>
  <c r="X1613" i="1"/>
  <c r="Y1613" i="1" s="1"/>
  <c r="L1613" i="1"/>
  <c r="M1613" i="1" s="1"/>
  <c r="I1613" i="1"/>
  <c r="J1613" i="1"/>
  <c r="AK1613" i="1"/>
  <c r="AA1604" i="1"/>
  <c r="AA1585" i="1"/>
  <c r="AB1585" i="1"/>
  <c r="AC1585" i="1"/>
  <c r="T1583" i="1"/>
  <c r="U1583" i="1"/>
  <c r="AD1583" i="1"/>
  <c r="V1583" i="1"/>
  <c r="N1583" i="1"/>
  <c r="AG1583" i="1" s="1"/>
  <c r="Z1583" i="1"/>
  <c r="O1583" i="1"/>
  <c r="AF1583" i="1" s="1"/>
  <c r="S1583" i="1"/>
  <c r="W1583" i="1"/>
  <c r="AH1583" i="1"/>
  <c r="AJ1490" i="1"/>
  <c r="X1490" i="1"/>
  <c r="Y1490" i="1" s="1"/>
  <c r="L1490" i="1"/>
  <c r="M1490" i="1" s="1"/>
  <c r="I1490" i="1"/>
  <c r="AK1490" i="1"/>
  <c r="J1490" i="1"/>
  <c r="AJ1470" i="1"/>
  <c r="X1470" i="1"/>
  <c r="Y1470" i="1" s="1"/>
  <c r="L1470" i="1"/>
  <c r="M1470" i="1" s="1"/>
  <c r="I1470" i="1"/>
  <c r="J1470" i="1"/>
  <c r="AK1470" i="1"/>
  <c r="T1415" i="1"/>
  <c r="U1415" i="1"/>
  <c r="AH1415" i="1"/>
  <c r="Z1415" i="1"/>
  <c r="AD1415" i="1"/>
  <c r="S1415" i="1"/>
  <c r="W1415" i="1"/>
  <c r="N1415" i="1"/>
  <c r="AG1415" i="1" s="1"/>
  <c r="V1415" i="1"/>
  <c r="O1415" i="1"/>
  <c r="AF1415" i="1" s="1"/>
  <c r="AH1664" i="1"/>
  <c r="AD1664" i="1"/>
  <c r="Z1664" i="1"/>
  <c r="V1664" i="1"/>
  <c r="N1664" i="1"/>
  <c r="AG1664" i="1" s="1"/>
  <c r="W1664" i="1"/>
  <c r="S1664" i="1"/>
  <c r="O1664" i="1"/>
  <c r="AF1664" i="1" s="1"/>
  <c r="T1664" i="1"/>
  <c r="U1664" i="1"/>
  <c r="AH1644" i="1"/>
  <c r="AD1644" i="1"/>
  <c r="Z1644" i="1"/>
  <c r="V1644" i="1"/>
  <c r="N1644" i="1"/>
  <c r="AG1644" i="1" s="1"/>
  <c r="W1644" i="1"/>
  <c r="S1644" i="1"/>
  <c r="O1644" i="1"/>
  <c r="AF1644" i="1" s="1"/>
  <c r="T1644" i="1"/>
  <c r="U1644" i="1"/>
  <c r="U1492" i="1"/>
  <c r="AH1492" i="1"/>
  <c r="AD1492" i="1"/>
  <c r="Z1492" i="1"/>
  <c r="V1492" i="1"/>
  <c r="N1492" i="1"/>
  <c r="AG1492" i="1" s="1"/>
  <c r="S1492" i="1"/>
  <c r="T1492" i="1"/>
  <c r="W1492" i="1"/>
  <c r="O1492" i="1"/>
  <c r="AF1492" i="1" s="1"/>
  <c r="AJ1486" i="1"/>
  <c r="X1486" i="1"/>
  <c r="Y1486" i="1" s="1"/>
  <c r="L1486" i="1"/>
  <c r="M1486" i="1" s="1"/>
  <c r="I1486" i="1"/>
  <c r="J1486" i="1"/>
  <c r="AK1486" i="1"/>
  <c r="J1513" i="1"/>
  <c r="X1513" i="1"/>
  <c r="Y1513" i="1" s="1"/>
  <c r="L1513" i="1"/>
  <c r="M1513" i="1" s="1"/>
  <c r="AJ1513" i="1"/>
  <c r="I1513" i="1"/>
  <c r="AK1513" i="1"/>
  <c r="AH1453" i="1"/>
  <c r="AD1453" i="1"/>
  <c r="Z1453" i="1"/>
  <c r="V1453" i="1"/>
  <c r="N1453" i="1"/>
  <c r="AG1453" i="1" s="1"/>
  <c r="W1453" i="1"/>
  <c r="S1453" i="1"/>
  <c r="O1453" i="1"/>
  <c r="AF1453" i="1" s="1"/>
  <c r="U1453" i="1"/>
  <c r="T1453" i="1"/>
  <c r="J1441" i="1"/>
  <c r="AJ1441" i="1"/>
  <c r="L1441" i="1"/>
  <c r="M1441" i="1" s="1"/>
  <c r="X1441" i="1"/>
  <c r="Y1441" i="1" s="1"/>
  <c r="AK1441" i="1"/>
  <c r="I1441" i="1"/>
  <c r="T1419" i="1"/>
  <c r="U1419" i="1"/>
  <c r="W1419" i="1"/>
  <c r="O1419" i="1"/>
  <c r="AF1419" i="1" s="1"/>
  <c r="Z1419" i="1"/>
  <c r="N1419" i="1"/>
  <c r="AG1419" i="1" s="1"/>
  <c r="AD1419" i="1"/>
  <c r="S1419" i="1"/>
  <c r="AH1419" i="1"/>
  <c r="V1419" i="1"/>
  <c r="U1408" i="1"/>
  <c r="AH1408" i="1"/>
  <c r="AD1408" i="1"/>
  <c r="Z1408" i="1"/>
  <c r="V1408" i="1"/>
  <c r="N1408" i="1"/>
  <c r="AG1408" i="1" s="1"/>
  <c r="W1408" i="1"/>
  <c r="O1408" i="1"/>
  <c r="AF1408" i="1" s="1"/>
  <c r="T1408" i="1"/>
  <c r="S1408" i="1"/>
  <c r="X1394" i="1"/>
  <c r="Y1394" i="1" s="1"/>
  <c r="AK1394" i="1"/>
  <c r="I1394" i="1"/>
  <c r="L1394" i="1"/>
  <c r="M1394" i="1" s="1"/>
  <c r="AJ1394" i="1"/>
  <c r="J1394" i="1"/>
  <c r="U1360" i="1"/>
  <c r="AH1360" i="1"/>
  <c r="W1360" i="1"/>
  <c r="T1360" i="1"/>
  <c r="N1360" i="1"/>
  <c r="AG1360" i="1" s="1"/>
  <c r="AD1360" i="1"/>
  <c r="V1360" i="1"/>
  <c r="O1360" i="1"/>
  <c r="AF1360" i="1" s="1"/>
  <c r="Z1360" i="1"/>
  <c r="S1360" i="1"/>
  <c r="U1356" i="1"/>
  <c r="Z1356" i="1"/>
  <c r="T1356" i="1"/>
  <c r="O1356" i="1"/>
  <c r="AF1356" i="1" s="1"/>
  <c r="V1356" i="1"/>
  <c r="N1356" i="1"/>
  <c r="AG1356" i="1" s="1"/>
  <c r="AD1356" i="1"/>
  <c r="W1356" i="1"/>
  <c r="AH1356" i="1"/>
  <c r="S1356" i="1"/>
  <c r="AJ1446" i="1"/>
  <c r="X1446" i="1"/>
  <c r="Y1446" i="1" s="1"/>
  <c r="L1446" i="1"/>
  <c r="M1446" i="1" s="1"/>
  <c r="I1446" i="1"/>
  <c r="AK1446" i="1"/>
  <c r="J1446" i="1"/>
  <c r="T1185" i="1"/>
  <c r="U1185" i="1"/>
  <c r="S1185" i="1"/>
  <c r="AD1185" i="1"/>
  <c r="V1185" i="1"/>
  <c r="N1185" i="1"/>
  <c r="AG1185" i="1" s="1"/>
  <c r="Z1185" i="1"/>
  <c r="O1185" i="1"/>
  <c r="AF1185" i="1" s="1"/>
  <c r="AH1185" i="1"/>
  <c r="W1185" i="1"/>
  <c r="U1174" i="1"/>
  <c r="AH1174" i="1"/>
  <c r="AD1174" i="1"/>
  <c r="Z1174" i="1"/>
  <c r="V1174" i="1"/>
  <c r="N1174" i="1"/>
  <c r="AG1174" i="1" s="1"/>
  <c r="S1174" i="1"/>
  <c r="T1174" i="1"/>
  <c r="W1174" i="1"/>
  <c r="O1174" i="1"/>
  <c r="AF1174" i="1" s="1"/>
  <c r="U1158" i="1"/>
  <c r="AH1158" i="1"/>
  <c r="AD1158" i="1"/>
  <c r="Z1158" i="1"/>
  <c r="V1158" i="1"/>
  <c r="N1158" i="1"/>
  <c r="AG1158" i="1" s="1"/>
  <c r="S1158" i="1"/>
  <c r="T1158" i="1"/>
  <c r="W1158" i="1"/>
  <c r="O1158" i="1"/>
  <c r="AF1158" i="1" s="1"/>
  <c r="AJ1152" i="1"/>
  <c r="X1152" i="1"/>
  <c r="Y1152" i="1" s="1"/>
  <c r="L1152" i="1"/>
  <c r="M1152" i="1" s="1"/>
  <c r="AK1152" i="1"/>
  <c r="J1152" i="1"/>
  <c r="I1152" i="1"/>
  <c r="U1134" i="1"/>
  <c r="AH1134" i="1"/>
  <c r="AD1134" i="1"/>
  <c r="Z1134" i="1"/>
  <c r="V1134" i="1"/>
  <c r="N1134" i="1"/>
  <c r="AG1134" i="1" s="1"/>
  <c r="S1134" i="1"/>
  <c r="O1134" i="1"/>
  <c r="AF1134" i="1" s="1"/>
  <c r="T1134" i="1"/>
  <c r="W1134" i="1"/>
  <c r="AJ1128" i="1"/>
  <c r="X1128" i="1"/>
  <c r="Y1128" i="1" s="1"/>
  <c r="L1128" i="1"/>
  <c r="M1128" i="1" s="1"/>
  <c r="AK1128" i="1"/>
  <c r="J1128" i="1"/>
  <c r="I1128" i="1"/>
  <c r="AA1628" i="1"/>
  <c r="AB1628" i="1"/>
  <c r="AC1628" i="1"/>
  <c r="T1439" i="1"/>
  <c r="U1439" i="1"/>
  <c r="AD1439" i="1"/>
  <c r="V1439" i="1"/>
  <c r="N1439" i="1"/>
  <c r="AG1439" i="1" s="1"/>
  <c r="S1439" i="1"/>
  <c r="Z1439" i="1"/>
  <c r="O1439" i="1"/>
  <c r="AF1439" i="1" s="1"/>
  <c r="W1439" i="1"/>
  <c r="AH1439" i="1"/>
  <c r="AJ1430" i="1"/>
  <c r="X1430" i="1"/>
  <c r="Y1430" i="1" s="1"/>
  <c r="L1430" i="1"/>
  <c r="M1430" i="1" s="1"/>
  <c r="I1430" i="1"/>
  <c r="J1430" i="1"/>
  <c r="AK1430" i="1"/>
  <c r="X1378" i="1"/>
  <c r="Y1378" i="1" s="1"/>
  <c r="AK1378" i="1"/>
  <c r="I1378" i="1"/>
  <c r="AJ1378" i="1"/>
  <c r="J1378" i="1"/>
  <c r="L1378" i="1"/>
  <c r="M1378" i="1" s="1"/>
  <c r="AJ1359" i="1"/>
  <c r="X1359" i="1"/>
  <c r="Y1359" i="1" s="1"/>
  <c r="L1359" i="1"/>
  <c r="M1359" i="1" s="1"/>
  <c r="AK1359" i="1"/>
  <c r="I1359" i="1"/>
  <c r="J1359" i="1"/>
  <c r="T1337" i="1"/>
  <c r="U1337" i="1"/>
  <c r="AH1337" i="1"/>
  <c r="Z1337" i="1"/>
  <c r="S1337" i="1"/>
  <c r="AD1337" i="1"/>
  <c r="N1337" i="1"/>
  <c r="AG1337" i="1" s="1"/>
  <c r="O1337" i="1"/>
  <c r="AF1337" i="1" s="1"/>
  <c r="W1337" i="1"/>
  <c r="V1337" i="1"/>
  <c r="AJ1312" i="1"/>
  <c r="X1312" i="1"/>
  <c r="Y1312" i="1" s="1"/>
  <c r="L1312" i="1"/>
  <c r="M1312" i="1" s="1"/>
  <c r="J1312" i="1"/>
  <c r="AK1312" i="1"/>
  <c r="I1312" i="1"/>
  <c r="U1282" i="1"/>
  <c r="AH1282" i="1"/>
  <c r="AD1282" i="1"/>
  <c r="Z1282" i="1"/>
  <c r="V1282" i="1"/>
  <c r="N1282" i="1"/>
  <c r="AG1282" i="1" s="1"/>
  <c r="W1282" i="1"/>
  <c r="O1282" i="1"/>
  <c r="AF1282" i="1" s="1"/>
  <c r="T1282" i="1"/>
  <c r="S1282" i="1"/>
  <c r="T1273" i="1"/>
  <c r="U1273" i="1"/>
  <c r="AH1273" i="1"/>
  <c r="Z1273" i="1"/>
  <c r="S1273" i="1"/>
  <c r="AD1273" i="1"/>
  <c r="N1273" i="1"/>
  <c r="AG1273" i="1" s="1"/>
  <c r="O1273" i="1"/>
  <c r="AF1273" i="1" s="1"/>
  <c r="W1273" i="1"/>
  <c r="V1273" i="1"/>
  <c r="AJ1248" i="1"/>
  <c r="X1248" i="1"/>
  <c r="Y1248" i="1" s="1"/>
  <c r="L1248" i="1"/>
  <c r="M1248" i="1" s="1"/>
  <c r="J1248" i="1"/>
  <c r="AK1248" i="1"/>
  <c r="I1248" i="1"/>
  <c r="U1218" i="1"/>
  <c r="AH1218" i="1"/>
  <c r="AD1218" i="1"/>
  <c r="Z1218" i="1"/>
  <c r="V1218" i="1"/>
  <c r="N1218" i="1"/>
  <c r="AG1218" i="1" s="1"/>
  <c r="W1218" i="1"/>
  <c r="O1218" i="1"/>
  <c r="AF1218" i="1" s="1"/>
  <c r="T1218" i="1"/>
  <c r="S1218" i="1"/>
  <c r="AJ1208" i="1"/>
  <c r="X1208" i="1"/>
  <c r="Y1208" i="1" s="1"/>
  <c r="L1208" i="1"/>
  <c r="M1208" i="1" s="1"/>
  <c r="J1208" i="1"/>
  <c r="AK1208" i="1"/>
  <c r="I1208" i="1"/>
  <c r="T1193" i="1"/>
  <c r="U1193" i="1"/>
  <c r="AH1193" i="1"/>
  <c r="Z1193" i="1"/>
  <c r="S1193" i="1"/>
  <c r="O1193" i="1"/>
  <c r="AF1193" i="1" s="1"/>
  <c r="V1193" i="1"/>
  <c r="AD1193" i="1"/>
  <c r="N1193" i="1"/>
  <c r="AG1193" i="1" s="1"/>
  <c r="W1193" i="1"/>
  <c r="AJ1172" i="1"/>
  <c r="X1172" i="1"/>
  <c r="Y1172" i="1" s="1"/>
  <c r="L1172" i="1"/>
  <c r="M1172" i="1" s="1"/>
  <c r="J1172" i="1"/>
  <c r="AK1172" i="1"/>
  <c r="I1172" i="1"/>
  <c r="AJ1136" i="1"/>
  <c r="X1136" i="1"/>
  <c r="Y1136" i="1" s="1"/>
  <c r="L1136" i="1"/>
  <c r="M1136" i="1" s="1"/>
  <c r="J1136" i="1"/>
  <c r="AK1136" i="1"/>
  <c r="I1136" i="1"/>
  <c r="T1121" i="1"/>
  <c r="U1121" i="1"/>
  <c r="AH1121" i="1"/>
  <c r="Z1121" i="1"/>
  <c r="S1121" i="1"/>
  <c r="V1121" i="1"/>
  <c r="W1121" i="1"/>
  <c r="AD1121" i="1"/>
  <c r="O1121" i="1"/>
  <c r="AF1121" i="1" s="1"/>
  <c r="N1121" i="1"/>
  <c r="AG1121" i="1" s="1"/>
  <c r="T1113" i="1"/>
  <c r="U1113" i="1"/>
  <c r="AH1113" i="1"/>
  <c r="Z1113" i="1"/>
  <c r="S1113" i="1"/>
  <c r="AD1113" i="1"/>
  <c r="N1113" i="1"/>
  <c r="AG1113" i="1" s="1"/>
  <c r="O1113" i="1"/>
  <c r="AF1113" i="1" s="1"/>
  <c r="V1113" i="1"/>
  <c r="W1113" i="1"/>
  <c r="U1086" i="1"/>
  <c r="AH1086" i="1"/>
  <c r="AD1086" i="1"/>
  <c r="Z1086" i="1"/>
  <c r="V1086" i="1"/>
  <c r="N1086" i="1"/>
  <c r="AG1086" i="1" s="1"/>
  <c r="W1086" i="1"/>
  <c r="O1086" i="1"/>
  <c r="AF1086" i="1" s="1"/>
  <c r="S1086" i="1"/>
  <c r="T1086" i="1"/>
  <c r="T1077" i="1"/>
  <c r="U1077" i="1"/>
  <c r="AH1077" i="1"/>
  <c r="Z1077" i="1"/>
  <c r="S1077" i="1"/>
  <c r="O1077" i="1"/>
  <c r="AF1077" i="1" s="1"/>
  <c r="V1077" i="1"/>
  <c r="W1077" i="1"/>
  <c r="N1077" i="1"/>
  <c r="AG1077" i="1" s="1"/>
  <c r="AD1077" i="1"/>
  <c r="J1323" i="1"/>
  <c r="X1323" i="1"/>
  <c r="Y1323" i="1" s="1"/>
  <c r="I1323" i="1"/>
  <c r="AK1323" i="1"/>
  <c r="L1323" i="1"/>
  <c r="M1323" i="1" s="1"/>
  <c r="AJ1323" i="1"/>
  <c r="U1322" i="1"/>
  <c r="AH1322" i="1"/>
  <c r="AD1322" i="1"/>
  <c r="Z1322" i="1"/>
  <c r="V1322" i="1"/>
  <c r="N1322" i="1"/>
  <c r="AG1322" i="1" s="1"/>
  <c r="S1322" i="1"/>
  <c r="T1322" i="1"/>
  <c r="O1322" i="1"/>
  <c r="AF1322" i="1" s="1"/>
  <c r="W1322" i="1"/>
  <c r="T1313" i="1"/>
  <c r="U1313" i="1"/>
  <c r="AD1313" i="1"/>
  <c r="V1313" i="1"/>
  <c r="N1313" i="1"/>
  <c r="AG1313" i="1" s="1"/>
  <c r="W1313" i="1"/>
  <c r="O1313" i="1"/>
  <c r="AF1313" i="1" s="1"/>
  <c r="AH1313" i="1"/>
  <c r="Z1313" i="1"/>
  <c r="S1313" i="1"/>
  <c r="AJ1252" i="1"/>
  <c r="X1252" i="1"/>
  <c r="Y1252" i="1" s="1"/>
  <c r="L1252" i="1"/>
  <c r="M1252" i="1" s="1"/>
  <c r="I1252" i="1"/>
  <c r="J1252" i="1"/>
  <c r="AK1252" i="1"/>
  <c r="T1209" i="1"/>
  <c r="U1209" i="1"/>
  <c r="AD1209" i="1"/>
  <c r="V1209" i="1"/>
  <c r="N1209" i="1"/>
  <c r="AG1209" i="1" s="1"/>
  <c r="W1209" i="1"/>
  <c r="O1209" i="1"/>
  <c r="AF1209" i="1" s="1"/>
  <c r="AH1209" i="1"/>
  <c r="Z1209" i="1"/>
  <c r="S1209" i="1"/>
  <c r="AJ1188" i="1"/>
  <c r="X1188" i="1"/>
  <c r="Y1188" i="1" s="1"/>
  <c r="L1188" i="1"/>
  <c r="M1188" i="1" s="1"/>
  <c r="I1188" i="1"/>
  <c r="J1188" i="1"/>
  <c r="AK1188" i="1"/>
  <c r="J1131" i="1"/>
  <c r="X1131" i="1"/>
  <c r="Y1131" i="1" s="1"/>
  <c r="I1131" i="1"/>
  <c r="AK1131" i="1"/>
  <c r="L1131" i="1"/>
  <c r="M1131" i="1" s="1"/>
  <c r="AJ1131" i="1"/>
  <c r="U1130" i="1"/>
  <c r="AH1130" i="1"/>
  <c r="AD1130" i="1"/>
  <c r="Z1130" i="1"/>
  <c r="V1130" i="1"/>
  <c r="N1130" i="1"/>
  <c r="AG1130" i="1" s="1"/>
  <c r="S1130" i="1"/>
  <c r="T1130" i="1"/>
  <c r="O1130" i="1"/>
  <c r="AF1130" i="1" s="1"/>
  <c r="W1130" i="1"/>
  <c r="AJ1104" i="1"/>
  <c r="X1104" i="1"/>
  <c r="Y1104" i="1" s="1"/>
  <c r="L1104" i="1"/>
  <c r="M1104" i="1" s="1"/>
  <c r="I1104" i="1"/>
  <c r="J1104" i="1"/>
  <c r="AK1104" i="1"/>
  <c r="U671" i="1"/>
  <c r="AD671" i="1"/>
  <c r="S671" i="1"/>
  <c r="N671" i="1"/>
  <c r="AG671" i="1" s="1"/>
  <c r="AE671" i="1"/>
  <c r="Z671" i="1"/>
  <c r="T671" i="1"/>
  <c r="O671" i="1"/>
  <c r="AF671" i="1" s="1"/>
  <c r="V671" i="1"/>
  <c r="Q671" i="1"/>
  <c r="AH671" i="1"/>
  <c r="W671" i="1"/>
  <c r="U663" i="1"/>
  <c r="AD663" i="1"/>
  <c r="S663" i="1"/>
  <c r="N663" i="1"/>
  <c r="AG663" i="1" s="1"/>
  <c r="AE663" i="1"/>
  <c r="Z663" i="1"/>
  <c r="T663" i="1"/>
  <c r="O663" i="1"/>
  <c r="AF663" i="1" s="1"/>
  <c r="Q663" i="1"/>
  <c r="AH663" i="1"/>
  <c r="W663" i="1"/>
  <c r="V663" i="1"/>
  <c r="U655" i="1"/>
  <c r="AD655" i="1"/>
  <c r="S655" i="1"/>
  <c r="N655" i="1"/>
  <c r="AG655" i="1" s="1"/>
  <c r="AE655" i="1"/>
  <c r="Z655" i="1"/>
  <c r="T655" i="1"/>
  <c r="O655" i="1"/>
  <c r="AF655" i="1" s="1"/>
  <c r="Q655" i="1"/>
  <c r="AH655" i="1"/>
  <c r="V655" i="1"/>
  <c r="W655" i="1"/>
  <c r="U647" i="1"/>
  <c r="AD647" i="1"/>
  <c r="S647" i="1"/>
  <c r="N647" i="1"/>
  <c r="AG647" i="1" s="1"/>
  <c r="AE647" i="1"/>
  <c r="Z647" i="1"/>
  <c r="T647" i="1"/>
  <c r="O647" i="1"/>
  <c r="AF647" i="1" s="1"/>
  <c r="AH647" i="1"/>
  <c r="W647" i="1"/>
  <c r="Q647" i="1"/>
  <c r="V647" i="1"/>
  <c r="U639" i="1"/>
  <c r="AD639" i="1"/>
  <c r="S639" i="1"/>
  <c r="N639" i="1"/>
  <c r="AG639" i="1" s="1"/>
  <c r="AE639" i="1"/>
  <c r="Z639" i="1"/>
  <c r="T639" i="1"/>
  <c r="O639" i="1"/>
  <c r="AF639" i="1" s="1"/>
  <c r="V639" i="1"/>
  <c r="Q639" i="1"/>
  <c r="AH639" i="1"/>
  <c r="W639" i="1"/>
  <c r="U631" i="1"/>
  <c r="AD631" i="1"/>
  <c r="S631" i="1"/>
  <c r="N631" i="1"/>
  <c r="AG631" i="1" s="1"/>
  <c r="AE631" i="1"/>
  <c r="Z631" i="1"/>
  <c r="T631" i="1"/>
  <c r="O631" i="1"/>
  <c r="AF631" i="1" s="1"/>
  <c r="W631" i="1"/>
  <c r="AH631" i="1"/>
  <c r="V631" i="1"/>
  <c r="Q631" i="1"/>
  <c r="U623" i="1"/>
  <c r="AD623" i="1"/>
  <c r="S623" i="1"/>
  <c r="N623" i="1"/>
  <c r="AG623" i="1" s="1"/>
  <c r="AE623" i="1"/>
  <c r="Z623" i="1"/>
  <c r="T623" i="1"/>
  <c r="O623" i="1"/>
  <c r="AF623" i="1" s="1"/>
  <c r="Q623" i="1"/>
  <c r="W623" i="1"/>
  <c r="V623" i="1"/>
  <c r="AH623" i="1"/>
  <c r="U615" i="1"/>
  <c r="AD615" i="1"/>
  <c r="S615" i="1"/>
  <c r="N615" i="1"/>
  <c r="AG615" i="1" s="1"/>
  <c r="AE615" i="1"/>
  <c r="Z615" i="1"/>
  <c r="T615" i="1"/>
  <c r="O615" i="1"/>
  <c r="AF615" i="1" s="1"/>
  <c r="AH615" i="1"/>
  <c r="W615" i="1"/>
  <c r="V615" i="1"/>
  <c r="U607" i="1"/>
  <c r="AD607" i="1"/>
  <c r="S607" i="1"/>
  <c r="N607" i="1"/>
  <c r="AG607" i="1" s="1"/>
  <c r="AE607" i="1"/>
  <c r="Z607" i="1"/>
  <c r="T607" i="1"/>
  <c r="O607" i="1"/>
  <c r="AF607" i="1" s="1"/>
  <c r="V607" i="1"/>
  <c r="Q607" i="1"/>
  <c r="AH607" i="1"/>
  <c r="W607" i="1"/>
  <c r="U599" i="1"/>
  <c r="AD599" i="1"/>
  <c r="S599" i="1"/>
  <c r="N599" i="1"/>
  <c r="AG599" i="1" s="1"/>
  <c r="AE599" i="1"/>
  <c r="Z599" i="1"/>
  <c r="T599" i="1"/>
  <c r="O599" i="1"/>
  <c r="AF599" i="1" s="1"/>
  <c r="AH599" i="1"/>
  <c r="W599" i="1"/>
  <c r="V599" i="1"/>
  <c r="Q599" i="1"/>
  <c r="U591" i="1"/>
  <c r="AD591" i="1"/>
  <c r="S591" i="1"/>
  <c r="N591" i="1"/>
  <c r="AG591" i="1" s="1"/>
  <c r="AE591" i="1"/>
  <c r="Z591" i="1"/>
  <c r="T591" i="1"/>
  <c r="O591" i="1"/>
  <c r="AF591" i="1" s="1"/>
  <c r="Q591" i="1"/>
  <c r="AH591" i="1"/>
  <c r="W591" i="1"/>
  <c r="V591" i="1"/>
  <c r="U583" i="1"/>
  <c r="AD583" i="1"/>
  <c r="S583" i="1"/>
  <c r="N583" i="1"/>
  <c r="AG583" i="1" s="1"/>
  <c r="AE583" i="1"/>
  <c r="Z583" i="1"/>
  <c r="T583" i="1"/>
  <c r="O583" i="1"/>
  <c r="AF583" i="1" s="1"/>
  <c r="AH583" i="1"/>
  <c r="W583" i="1"/>
  <c r="V583" i="1"/>
  <c r="AJ1558" i="1"/>
  <c r="X1558" i="1"/>
  <c r="Y1558" i="1" s="1"/>
  <c r="L1558" i="1"/>
  <c r="M1558" i="1" s="1"/>
  <c r="I1558" i="1"/>
  <c r="J1558" i="1"/>
  <c r="AK1558" i="1"/>
  <c r="AH1413" i="1"/>
  <c r="AD1413" i="1"/>
  <c r="Z1413" i="1"/>
  <c r="V1413" i="1"/>
  <c r="N1413" i="1"/>
  <c r="AG1413" i="1" s="1"/>
  <c r="W1413" i="1"/>
  <c r="S1413" i="1"/>
  <c r="O1413" i="1"/>
  <c r="AF1413" i="1" s="1"/>
  <c r="U1413" i="1"/>
  <c r="T1413" i="1"/>
  <c r="AJ1358" i="1"/>
  <c r="I1358" i="1"/>
  <c r="AK1358" i="1"/>
  <c r="X1358" i="1"/>
  <c r="Y1358" i="1" s="1"/>
  <c r="J1358" i="1"/>
  <c r="L1358" i="1"/>
  <c r="M1358" i="1" s="1"/>
  <c r="T1297" i="1"/>
  <c r="U1297" i="1"/>
  <c r="AD1297" i="1"/>
  <c r="V1297" i="1"/>
  <c r="N1297" i="1"/>
  <c r="AG1297" i="1" s="1"/>
  <c r="W1297" i="1"/>
  <c r="O1297" i="1"/>
  <c r="AF1297" i="1" s="1"/>
  <c r="Z1297" i="1"/>
  <c r="AH1297" i="1"/>
  <c r="S1297" i="1"/>
  <c r="AJ1256" i="1"/>
  <c r="X1256" i="1"/>
  <c r="Y1256" i="1" s="1"/>
  <c r="L1256" i="1"/>
  <c r="M1256" i="1" s="1"/>
  <c r="I1256" i="1"/>
  <c r="AK1256" i="1"/>
  <c r="J1256" i="1"/>
  <c r="J1243" i="1"/>
  <c r="X1243" i="1"/>
  <c r="Y1243" i="1" s="1"/>
  <c r="I1243" i="1"/>
  <c r="AJ1243" i="1"/>
  <c r="AK1243" i="1"/>
  <c r="L1243" i="1"/>
  <c r="M1243" i="1" s="1"/>
  <c r="U1242" i="1"/>
  <c r="AH1242" i="1"/>
  <c r="AD1242" i="1"/>
  <c r="Z1242" i="1"/>
  <c r="V1242" i="1"/>
  <c r="N1242" i="1"/>
  <c r="AG1242" i="1" s="1"/>
  <c r="S1242" i="1"/>
  <c r="T1242" i="1"/>
  <c r="W1242" i="1"/>
  <c r="O1242" i="1"/>
  <c r="AF1242" i="1" s="1"/>
  <c r="U1238" i="1"/>
  <c r="AH1238" i="1"/>
  <c r="AD1238" i="1"/>
  <c r="Z1238" i="1"/>
  <c r="V1238" i="1"/>
  <c r="N1238" i="1"/>
  <c r="AG1238" i="1" s="1"/>
  <c r="T1238" i="1"/>
  <c r="W1238" i="1"/>
  <c r="O1238" i="1"/>
  <c r="AF1238" i="1" s="1"/>
  <c r="S1238" i="1"/>
  <c r="AJ1124" i="1"/>
  <c r="X1124" i="1"/>
  <c r="Y1124" i="1" s="1"/>
  <c r="L1124" i="1"/>
  <c r="M1124" i="1" s="1"/>
  <c r="I1124" i="1"/>
  <c r="AK1124" i="1"/>
  <c r="J1124" i="1"/>
  <c r="AJ1108" i="1"/>
  <c r="X1108" i="1"/>
  <c r="Y1108" i="1" s="1"/>
  <c r="L1108" i="1"/>
  <c r="M1108" i="1" s="1"/>
  <c r="I1108" i="1"/>
  <c r="J1108" i="1"/>
  <c r="AK1108" i="1"/>
  <c r="J1095" i="1"/>
  <c r="X1095" i="1"/>
  <c r="Y1095" i="1" s="1"/>
  <c r="I1095" i="1"/>
  <c r="AJ1095" i="1"/>
  <c r="AK1095" i="1"/>
  <c r="L1095" i="1"/>
  <c r="M1095" i="1" s="1"/>
  <c r="U1094" i="1"/>
  <c r="AH1094" i="1"/>
  <c r="AD1094" i="1"/>
  <c r="Z1094" i="1"/>
  <c r="V1094" i="1"/>
  <c r="N1094" i="1"/>
  <c r="AG1094" i="1" s="1"/>
  <c r="S1094" i="1"/>
  <c r="T1094" i="1"/>
  <c r="W1094" i="1"/>
  <c r="O1094" i="1"/>
  <c r="AF1094" i="1" s="1"/>
  <c r="U1090" i="1"/>
  <c r="AH1090" i="1"/>
  <c r="AD1090" i="1"/>
  <c r="Z1090" i="1"/>
  <c r="V1090" i="1"/>
  <c r="N1090" i="1"/>
  <c r="AG1090" i="1" s="1"/>
  <c r="T1090" i="1"/>
  <c r="W1090" i="1"/>
  <c r="O1090" i="1"/>
  <c r="AF1090" i="1" s="1"/>
  <c r="S1090" i="1"/>
  <c r="U1055" i="1"/>
  <c r="AH1055" i="1"/>
  <c r="AD1055" i="1"/>
  <c r="Z1055" i="1"/>
  <c r="V1055" i="1"/>
  <c r="N1055" i="1"/>
  <c r="AG1055" i="1" s="1"/>
  <c r="W1055" i="1"/>
  <c r="O1055" i="1"/>
  <c r="AF1055" i="1" s="1"/>
  <c r="T1055" i="1"/>
  <c r="S1055" i="1"/>
  <c r="T1046" i="1"/>
  <c r="U1046" i="1"/>
  <c r="AH1046" i="1"/>
  <c r="Z1046" i="1"/>
  <c r="S1046" i="1"/>
  <c r="AD1046" i="1"/>
  <c r="N1046" i="1"/>
  <c r="AG1046" i="1" s="1"/>
  <c r="V1046" i="1"/>
  <c r="O1046" i="1"/>
  <c r="AF1046" i="1" s="1"/>
  <c r="W1046" i="1"/>
  <c r="AJ1021" i="1"/>
  <c r="X1021" i="1"/>
  <c r="Y1021" i="1" s="1"/>
  <c r="L1021" i="1"/>
  <c r="M1021" i="1" s="1"/>
  <c r="J1021" i="1"/>
  <c r="AK1021" i="1"/>
  <c r="I1021" i="1"/>
  <c r="U991" i="1"/>
  <c r="AH991" i="1"/>
  <c r="AD991" i="1"/>
  <c r="Z991" i="1"/>
  <c r="V991" i="1"/>
  <c r="N991" i="1"/>
  <c r="AG991" i="1" s="1"/>
  <c r="AE991" i="1"/>
  <c r="W991" i="1"/>
  <c r="O991" i="1"/>
  <c r="AF991" i="1" s="1"/>
  <c r="Q991" i="1"/>
  <c r="T991" i="1"/>
  <c r="S991" i="1"/>
  <c r="T982" i="1"/>
  <c r="Q982" i="1"/>
  <c r="U982" i="1"/>
  <c r="AH982" i="1"/>
  <c r="Z982" i="1"/>
  <c r="S982" i="1"/>
  <c r="AD982" i="1"/>
  <c r="N982" i="1"/>
  <c r="AG982" i="1" s="1"/>
  <c r="W982" i="1"/>
  <c r="V982" i="1"/>
  <c r="AE982" i="1"/>
  <c r="O982" i="1"/>
  <c r="AF982" i="1" s="1"/>
  <c r="AJ957" i="1"/>
  <c r="X957" i="1"/>
  <c r="Y957" i="1" s="1"/>
  <c r="L957" i="1"/>
  <c r="M957" i="1" s="1"/>
  <c r="J957" i="1"/>
  <c r="AK957" i="1"/>
  <c r="I957" i="1"/>
  <c r="P957" i="1" s="1"/>
  <c r="U927" i="1"/>
  <c r="AH927" i="1"/>
  <c r="AD927" i="1"/>
  <c r="Z927" i="1"/>
  <c r="V927" i="1"/>
  <c r="N927" i="1"/>
  <c r="AG927" i="1" s="1"/>
  <c r="AE927" i="1"/>
  <c r="W927" i="1"/>
  <c r="O927" i="1"/>
  <c r="AF927" i="1" s="1"/>
  <c r="Q927" i="1"/>
  <c r="T927" i="1"/>
  <c r="S927" i="1"/>
  <c r="T918" i="1"/>
  <c r="Q918" i="1"/>
  <c r="U918" i="1"/>
  <c r="AH918" i="1"/>
  <c r="Z918" i="1"/>
  <c r="S918" i="1"/>
  <c r="AD918" i="1"/>
  <c r="N918" i="1"/>
  <c r="AG918" i="1" s="1"/>
  <c r="V918" i="1"/>
  <c r="AE918" i="1"/>
  <c r="O918" i="1"/>
  <c r="AF918" i="1" s="1"/>
  <c r="W918" i="1"/>
  <c r="AJ893" i="1"/>
  <c r="X893" i="1"/>
  <c r="Y893" i="1" s="1"/>
  <c r="L893" i="1"/>
  <c r="M893" i="1" s="1"/>
  <c r="J893" i="1"/>
  <c r="AK893" i="1"/>
  <c r="I893" i="1"/>
  <c r="P893" i="1" s="1"/>
  <c r="U863" i="1"/>
  <c r="AH863" i="1"/>
  <c r="AD863" i="1"/>
  <c r="Z863" i="1"/>
  <c r="V863" i="1"/>
  <c r="N863" i="1"/>
  <c r="AG863" i="1" s="1"/>
  <c r="AE863" i="1"/>
  <c r="W863" i="1"/>
  <c r="O863" i="1"/>
  <c r="AF863" i="1" s="1"/>
  <c r="Q863" i="1"/>
  <c r="T863" i="1"/>
  <c r="S863" i="1"/>
  <c r="T854" i="1"/>
  <c r="Q854" i="1"/>
  <c r="U854" i="1"/>
  <c r="AH854" i="1"/>
  <c r="Z854" i="1"/>
  <c r="S854" i="1"/>
  <c r="AD854" i="1"/>
  <c r="N854" i="1"/>
  <c r="AG854" i="1" s="1"/>
  <c r="W854" i="1"/>
  <c r="V854" i="1"/>
  <c r="AE854" i="1"/>
  <c r="O854" i="1"/>
  <c r="AF854" i="1" s="1"/>
  <c r="AJ829" i="1"/>
  <c r="X829" i="1"/>
  <c r="Y829" i="1" s="1"/>
  <c r="L829" i="1"/>
  <c r="M829" i="1" s="1"/>
  <c r="J829" i="1"/>
  <c r="AK829" i="1"/>
  <c r="I829" i="1"/>
  <c r="P829" i="1" s="1"/>
  <c r="U799" i="1"/>
  <c r="AH799" i="1"/>
  <c r="AD799" i="1"/>
  <c r="Z799" i="1"/>
  <c r="V799" i="1"/>
  <c r="N799" i="1"/>
  <c r="AG799" i="1" s="1"/>
  <c r="AE799" i="1"/>
  <c r="W799" i="1"/>
  <c r="O799" i="1"/>
  <c r="AF799" i="1" s="1"/>
  <c r="T799" i="1"/>
  <c r="S799" i="1"/>
  <c r="T790" i="1"/>
  <c r="Q790" i="1"/>
  <c r="U790" i="1"/>
  <c r="AH790" i="1"/>
  <c r="Z790" i="1"/>
  <c r="S790" i="1"/>
  <c r="AD790" i="1"/>
  <c r="N790" i="1"/>
  <c r="AG790" i="1" s="1"/>
  <c r="V790" i="1"/>
  <c r="AE790" i="1"/>
  <c r="O790" i="1"/>
  <c r="AF790" i="1" s="1"/>
  <c r="W790" i="1"/>
  <c r="AJ765" i="1"/>
  <c r="X765" i="1"/>
  <c r="Y765" i="1" s="1"/>
  <c r="L765" i="1"/>
  <c r="M765" i="1" s="1"/>
  <c r="J765" i="1"/>
  <c r="AK765" i="1"/>
  <c r="I765" i="1"/>
  <c r="P765" i="1" s="1"/>
  <c r="U735" i="1"/>
  <c r="AH735" i="1"/>
  <c r="AD735" i="1"/>
  <c r="Z735" i="1"/>
  <c r="V735" i="1"/>
  <c r="N735" i="1"/>
  <c r="AG735" i="1" s="1"/>
  <c r="AE735" i="1"/>
  <c r="W735" i="1"/>
  <c r="O735" i="1"/>
  <c r="AF735" i="1" s="1"/>
  <c r="Q735" i="1"/>
  <c r="T735" i="1"/>
  <c r="S735" i="1"/>
  <c r="T726" i="1"/>
  <c r="Q726" i="1"/>
  <c r="U726" i="1"/>
  <c r="AH726" i="1"/>
  <c r="Z726" i="1"/>
  <c r="S726" i="1"/>
  <c r="AD726" i="1"/>
  <c r="N726" i="1"/>
  <c r="AG726" i="1" s="1"/>
  <c r="V726" i="1"/>
  <c r="AE726" i="1"/>
  <c r="O726" i="1"/>
  <c r="AF726" i="1" s="1"/>
  <c r="W726" i="1"/>
  <c r="AJ701" i="1"/>
  <c r="X701" i="1"/>
  <c r="Y701" i="1" s="1"/>
  <c r="L701" i="1"/>
  <c r="M701" i="1" s="1"/>
  <c r="J701" i="1"/>
  <c r="AK701" i="1"/>
  <c r="I701" i="1"/>
  <c r="P701" i="1" s="1"/>
  <c r="AJ1366" i="1"/>
  <c r="I1366" i="1"/>
  <c r="AK1366" i="1"/>
  <c r="L1366" i="1"/>
  <c r="M1366" i="1" s="1"/>
  <c r="J1366" i="1"/>
  <c r="X1366" i="1"/>
  <c r="Y1366" i="1" s="1"/>
  <c r="J1335" i="1"/>
  <c r="I1335" i="1"/>
  <c r="AJ1335" i="1"/>
  <c r="L1335" i="1"/>
  <c r="M1335" i="1" s="1"/>
  <c r="X1335" i="1"/>
  <c r="Y1335" i="1" s="1"/>
  <c r="AK1335" i="1"/>
  <c r="AH1331" i="1"/>
  <c r="AD1331" i="1"/>
  <c r="Z1331" i="1"/>
  <c r="V1331" i="1"/>
  <c r="N1331" i="1"/>
  <c r="AG1331" i="1" s="1"/>
  <c r="W1331" i="1"/>
  <c r="S1331" i="1"/>
  <c r="O1331" i="1"/>
  <c r="AF1331" i="1" s="1"/>
  <c r="T1331" i="1"/>
  <c r="U1331" i="1"/>
  <c r="AA1247" i="1"/>
  <c r="AC1247" i="1"/>
  <c r="AB1247" i="1"/>
  <c r="U1226" i="1"/>
  <c r="AH1226" i="1"/>
  <c r="AD1226" i="1"/>
  <c r="Z1226" i="1"/>
  <c r="V1226" i="1"/>
  <c r="N1226" i="1"/>
  <c r="AG1226" i="1" s="1"/>
  <c r="S1226" i="1"/>
  <c r="T1226" i="1"/>
  <c r="W1226" i="1"/>
  <c r="O1226" i="1"/>
  <c r="AF1226" i="1" s="1"/>
  <c r="U1222" i="1"/>
  <c r="AH1222" i="1"/>
  <c r="AD1222" i="1"/>
  <c r="Z1222" i="1"/>
  <c r="V1222" i="1"/>
  <c r="N1222" i="1"/>
  <c r="AG1222" i="1" s="1"/>
  <c r="T1222" i="1"/>
  <c r="W1222" i="1"/>
  <c r="O1222" i="1"/>
  <c r="AF1222" i="1" s="1"/>
  <c r="S1222" i="1"/>
  <c r="J1079" i="1"/>
  <c r="X1079" i="1"/>
  <c r="Y1079" i="1" s="1"/>
  <c r="I1079" i="1"/>
  <c r="AJ1079" i="1"/>
  <c r="AK1079" i="1"/>
  <c r="L1079" i="1"/>
  <c r="M1079" i="1" s="1"/>
  <c r="J1063" i="1"/>
  <c r="X1063" i="1"/>
  <c r="Y1063" i="1" s="1"/>
  <c r="I1063" i="1"/>
  <c r="L1063" i="1"/>
  <c r="M1063" i="1" s="1"/>
  <c r="AK1063" i="1"/>
  <c r="AJ1063" i="1"/>
  <c r="J1044" i="1"/>
  <c r="I1044" i="1"/>
  <c r="AJ1044" i="1"/>
  <c r="L1044" i="1"/>
  <c r="M1044" i="1" s="1"/>
  <c r="X1044" i="1"/>
  <c r="Y1044" i="1" s="1"/>
  <c r="AK1044" i="1"/>
  <c r="AJ1025" i="1"/>
  <c r="X1025" i="1"/>
  <c r="Y1025" i="1" s="1"/>
  <c r="L1025" i="1"/>
  <c r="M1025" i="1" s="1"/>
  <c r="I1025" i="1"/>
  <c r="J1025" i="1"/>
  <c r="AK1025" i="1"/>
  <c r="AH976" i="1"/>
  <c r="AD976" i="1"/>
  <c r="Z976" i="1"/>
  <c r="V976" i="1"/>
  <c r="N976" i="1"/>
  <c r="AG976" i="1" s="1"/>
  <c r="AE976" i="1"/>
  <c r="W976" i="1"/>
  <c r="S976" i="1"/>
  <c r="O976" i="1"/>
  <c r="AF976" i="1" s="1"/>
  <c r="T976" i="1"/>
  <c r="U976" i="1"/>
  <c r="Q976" i="1"/>
  <c r="T954" i="1"/>
  <c r="Q954" i="1"/>
  <c r="U954" i="1"/>
  <c r="AE954" i="1"/>
  <c r="W954" i="1"/>
  <c r="O954" i="1"/>
  <c r="AF954" i="1" s="1"/>
  <c r="AH954" i="1"/>
  <c r="Z954" i="1"/>
  <c r="AD954" i="1"/>
  <c r="N954" i="1"/>
  <c r="AG954" i="1" s="1"/>
  <c r="V954" i="1"/>
  <c r="S954" i="1"/>
  <c r="AA924" i="1"/>
  <c r="AC924" i="1"/>
  <c r="AB924" i="1"/>
  <c r="AJ917" i="1"/>
  <c r="X917" i="1"/>
  <c r="Y917" i="1" s="1"/>
  <c r="L917" i="1"/>
  <c r="M917" i="1" s="1"/>
  <c r="I917" i="1"/>
  <c r="P917" i="1" s="1"/>
  <c r="AK917" i="1"/>
  <c r="J917" i="1"/>
  <c r="U899" i="1"/>
  <c r="AH899" i="1"/>
  <c r="AD899" i="1"/>
  <c r="Z899" i="1"/>
  <c r="V899" i="1"/>
  <c r="N899" i="1"/>
  <c r="AG899" i="1" s="1"/>
  <c r="T899" i="1"/>
  <c r="AE899" i="1"/>
  <c r="W899" i="1"/>
  <c r="O899" i="1"/>
  <c r="AF899" i="1" s="1"/>
  <c r="S899" i="1"/>
  <c r="Q899" i="1"/>
  <c r="J840" i="1"/>
  <c r="X840" i="1"/>
  <c r="Y840" i="1" s="1"/>
  <c r="I840" i="1"/>
  <c r="P840" i="1" s="1"/>
  <c r="AK840" i="1"/>
  <c r="AJ840" i="1"/>
  <c r="L840" i="1"/>
  <c r="M840" i="1" s="1"/>
  <c r="U839" i="1"/>
  <c r="AH839" i="1"/>
  <c r="AD839" i="1"/>
  <c r="Z839" i="1"/>
  <c r="V839" i="1"/>
  <c r="N839" i="1"/>
  <c r="AG839" i="1" s="1"/>
  <c r="S839" i="1"/>
  <c r="T839" i="1"/>
  <c r="W839" i="1"/>
  <c r="Q839" i="1"/>
  <c r="AE839" i="1"/>
  <c r="O839" i="1"/>
  <c r="AF839" i="1" s="1"/>
  <c r="T830" i="1"/>
  <c r="Q830" i="1"/>
  <c r="U830" i="1"/>
  <c r="AD830" i="1"/>
  <c r="V830" i="1"/>
  <c r="N830" i="1"/>
  <c r="AG830" i="1" s="1"/>
  <c r="AE830" i="1"/>
  <c r="W830" i="1"/>
  <c r="O830" i="1"/>
  <c r="AF830" i="1" s="1"/>
  <c r="Z830" i="1"/>
  <c r="S830" i="1"/>
  <c r="AH830" i="1"/>
  <c r="J788" i="1"/>
  <c r="I788" i="1"/>
  <c r="P788" i="1" s="1"/>
  <c r="AJ788" i="1"/>
  <c r="L788" i="1"/>
  <c r="M788" i="1" s="1"/>
  <c r="X788" i="1"/>
  <c r="Y788" i="1" s="1"/>
  <c r="AK788" i="1"/>
  <c r="AJ769" i="1"/>
  <c r="X769" i="1"/>
  <c r="Y769" i="1" s="1"/>
  <c r="L769" i="1"/>
  <c r="M769" i="1" s="1"/>
  <c r="I769" i="1"/>
  <c r="P769" i="1" s="1"/>
  <c r="J769" i="1"/>
  <c r="AK769" i="1"/>
  <c r="AH720" i="1"/>
  <c r="AD720" i="1"/>
  <c r="Z720" i="1"/>
  <c r="V720" i="1"/>
  <c r="N720" i="1"/>
  <c r="AG720" i="1" s="1"/>
  <c r="AE720" i="1"/>
  <c r="W720" i="1"/>
  <c r="S720" i="1"/>
  <c r="O720" i="1"/>
  <c r="AF720" i="1" s="1"/>
  <c r="T720" i="1"/>
  <c r="U720" i="1"/>
  <c r="Q720" i="1"/>
  <c r="T698" i="1"/>
  <c r="Q698" i="1"/>
  <c r="U698" i="1"/>
  <c r="AE698" i="1"/>
  <c r="W698" i="1"/>
  <c r="O698" i="1"/>
  <c r="AF698" i="1" s="1"/>
  <c r="AH698" i="1"/>
  <c r="Z698" i="1"/>
  <c r="AD698" i="1"/>
  <c r="N698" i="1"/>
  <c r="AG698" i="1" s="1"/>
  <c r="V698" i="1"/>
  <c r="S698" i="1"/>
  <c r="AH672" i="1"/>
  <c r="AD672" i="1"/>
  <c r="Z672" i="1"/>
  <c r="V672" i="1"/>
  <c r="N672" i="1"/>
  <c r="AG672" i="1" s="1"/>
  <c r="U672" i="1"/>
  <c r="Q672" i="1"/>
  <c r="W672" i="1"/>
  <c r="AE672" i="1"/>
  <c r="T672" i="1"/>
  <c r="O672" i="1"/>
  <c r="AF672" i="1" s="1"/>
  <c r="S672" i="1"/>
  <c r="J644" i="1"/>
  <c r="X644" i="1"/>
  <c r="Y644" i="1" s="1"/>
  <c r="AJ644" i="1"/>
  <c r="I644" i="1"/>
  <c r="P644" i="1" s="1"/>
  <c r="AK644" i="1"/>
  <c r="L644" i="1"/>
  <c r="M644" i="1" s="1"/>
  <c r="U643" i="1"/>
  <c r="V643" i="1"/>
  <c r="Q643" i="1"/>
  <c r="AH643" i="1"/>
  <c r="W643" i="1"/>
  <c r="AD643" i="1"/>
  <c r="S643" i="1"/>
  <c r="Z643" i="1"/>
  <c r="N643" i="1"/>
  <c r="AG643" i="1" s="1"/>
  <c r="AE643" i="1"/>
  <c r="T643" i="1"/>
  <c r="O643" i="1"/>
  <c r="AF643" i="1" s="1"/>
  <c r="X633" i="1"/>
  <c r="Y633" i="1" s="1"/>
  <c r="AJ633" i="1"/>
  <c r="I633" i="1"/>
  <c r="P633" i="1" s="1"/>
  <c r="AK633" i="1"/>
  <c r="L633" i="1"/>
  <c r="M633" i="1" s="1"/>
  <c r="J633" i="1"/>
  <c r="AJ582" i="1"/>
  <c r="X582" i="1"/>
  <c r="Y582" i="1" s="1"/>
  <c r="L582" i="1"/>
  <c r="M582" i="1" s="1"/>
  <c r="I582" i="1"/>
  <c r="P582" i="1" s="1"/>
  <c r="AK582" i="1"/>
  <c r="J582" i="1"/>
  <c r="T344" i="1"/>
  <c r="Q344" i="1"/>
  <c r="U344" i="1"/>
  <c r="S344" i="1"/>
  <c r="Z344" i="1"/>
  <c r="AD344" i="1"/>
  <c r="V344" i="1"/>
  <c r="N344" i="1"/>
  <c r="AG344" i="1" s="1"/>
  <c r="AH344" i="1"/>
  <c r="W344" i="1"/>
  <c r="O344" i="1"/>
  <c r="AF344" i="1" s="1"/>
  <c r="AE344" i="1"/>
  <c r="AJ335" i="1"/>
  <c r="X335" i="1"/>
  <c r="Y335" i="1" s="1"/>
  <c r="L335" i="1"/>
  <c r="M335" i="1" s="1"/>
  <c r="AK335" i="1"/>
  <c r="J335" i="1"/>
  <c r="I335" i="1"/>
  <c r="P335" i="1" s="1"/>
  <c r="U305" i="1"/>
  <c r="Z305" i="1"/>
  <c r="V305" i="1"/>
  <c r="S305" i="1"/>
  <c r="AD305" i="1" s="1"/>
  <c r="W305" i="1"/>
  <c r="T305" i="1"/>
  <c r="J302" i="1"/>
  <c r="X302" i="1"/>
  <c r="Y302" i="1" s="1"/>
  <c r="I302" i="1"/>
  <c r="AK302" i="1"/>
  <c r="L302" i="1"/>
  <c r="M302" i="1" s="1"/>
  <c r="AJ302" i="1"/>
  <c r="T280" i="1"/>
  <c r="U280" i="1"/>
  <c r="V280" i="1"/>
  <c r="N280" i="1"/>
  <c r="AG280" i="1" s="1"/>
  <c r="Z280" i="1"/>
  <c r="W280" i="1"/>
  <c r="T1451" i="1"/>
  <c r="U1451" i="1"/>
  <c r="W1451" i="1"/>
  <c r="O1451" i="1"/>
  <c r="AF1451" i="1" s="1"/>
  <c r="Z1451" i="1"/>
  <c r="N1451" i="1"/>
  <c r="AG1451" i="1" s="1"/>
  <c r="AD1451" i="1"/>
  <c r="S1451" i="1"/>
  <c r="V1451" i="1"/>
  <c r="AH1451" i="1"/>
  <c r="AA1347" i="1"/>
  <c r="AB1347" i="1"/>
  <c r="AC1347" i="1"/>
  <c r="AJ1288" i="1"/>
  <c r="X1288" i="1"/>
  <c r="Y1288" i="1" s="1"/>
  <c r="L1288" i="1"/>
  <c r="M1288" i="1" s="1"/>
  <c r="I1288" i="1"/>
  <c r="J1288" i="1"/>
  <c r="AK1288" i="1"/>
  <c r="J1155" i="1"/>
  <c r="X1155" i="1"/>
  <c r="Y1155" i="1" s="1"/>
  <c r="I1155" i="1"/>
  <c r="L1155" i="1"/>
  <c r="M1155" i="1" s="1"/>
  <c r="AK1155" i="1"/>
  <c r="AJ1155" i="1"/>
  <c r="U1142" i="1"/>
  <c r="AH1142" i="1"/>
  <c r="AD1142" i="1"/>
  <c r="Z1142" i="1"/>
  <c r="V1142" i="1"/>
  <c r="N1142" i="1"/>
  <c r="AG1142" i="1" s="1"/>
  <c r="T1142" i="1"/>
  <c r="W1142" i="1"/>
  <c r="O1142" i="1"/>
  <c r="AF1142" i="1" s="1"/>
  <c r="S1142" i="1"/>
  <c r="AH1056" i="1"/>
  <c r="AD1056" i="1"/>
  <c r="Z1056" i="1"/>
  <c r="V1056" i="1"/>
  <c r="N1056" i="1"/>
  <c r="AG1056" i="1" s="1"/>
  <c r="W1056" i="1"/>
  <c r="S1056" i="1"/>
  <c r="O1056" i="1"/>
  <c r="AF1056" i="1" s="1"/>
  <c r="T1056" i="1"/>
  <c r="U1056" i="1"/>
  <c r="U1043" i="1"/>
  <c r="AH1043" i="1"/>
  <c r="AD1043" i="1"/>
  <c r="Z1043" i="1"/>
  <c r="V1043" i="1"/>
  <c r="N1043" i="1"/>
  <c r="AG1043" i="1" s="1"/>
  <c r="T1043" i="1"/>
  <c r="W1043" i="1"/>
  <c r="O1043" i="1"/>
  <c r="AF1043" i="1" s="1"/>
  <c r="S1043" i="1"/>
  <c r="AJ977" i="1"/>
  <c r="X977" i="1"/>
  <c r="Y977" i="1" s="1"/>
  <c r="L977" i="1"/>
  <c r="M977" i="1" s="1"/>
  <c r="I977" i="1"/>
  <c r="P977" i="1" s="1"/>
  <c r="J977" i="1"/>
  <c r="AK977" i="1"/>
  <c r="T974" i="1"/>
  <c r="Q974" i="1"/>
  <c r="U974" i="1"/>
  <c r="AD974" i="1"/>
  <c r="V974" i="1"/>
  <c r="N974" i="1"/>
  <c r="AG974" i="1" s="1"/>
  <c r="AE974" i="1"/>
  <c r="W974" i="1"/>
  <c r="O974" i="1"/>
  <c r="AF974" i="1" s="1"/>
  <c r="AH974" i="1"/>
  <c r="Z974" i="1"/>
  <c r="S974" i="1"/>
  <c r="U915" i="1"/>
  <c r="AH915" i="1"/>
  <c r="AD915" i="1"/>
  <c r="Z915" i="1"/>
  <c r="V915" i="1"/>
  <c r="N915" i="1"/>
  <c r="AG915" i="1" s="1"/>
  <c r="T915" i="1"/>
  <c r="AE915" i="1"/>
  <c r="W915" i="1"/>
  <c r="O915" i="1"/>
  <c r="AF915" i="1" s="1"/>
  <c r="S915" i="1"/>
  <c r="Q915" i="1"/>
  <c r="T842" i="1"/>
  <c r="Q842" i="1"/>
  <c r="U842" i="1"/>
  <c r="AE842" i="1"/>
  <c r="W842" i="1"/>
  <c r="O842" i="1"/>
  <c r="AF842" i="1" s="1"/>
  <c r="AH842" i="1"/>
  <c r="Z842" i="1"/>
  <c r="S842" i="1"/>
  <c r="AD842" i="1"/>
  <c r="N842" i="1"/>
  <c r="AG842" i="1" s="1"/>
  <c r="V842" i="1"/>
  <c r="U791" i="1"/>
  <c r="AH791" i="1"/>
  <c r="AD791" i="1"/>
  <c r="Z791" i="1"/>
  <c r="V791" i="1"/>
  <c r="N791" i="1"/>
  <c r="AG791" i="1" s="1"/>
  <c r="S791" i="1"/>
  <c r="T791" i="1"/>
  <c r="AE791" i="1"/>
  <c r="O791" i="1"/>
  <c r="AF791" i="1" s="1"/>
  <c r="W791" i="1"/>
  <c r="Q791" i="1"/>
  <c r="X641" i="1"/>
  <c r="Y641" i="1" s="1"/>
  <c r="AJ641" i="1"/>
  <c r="I641" i="1"/>
  <c r="P641" i="1" s="1"/>
  <c r="AK641" i="1"/>
  <c r="L641" i="1"/>
  <c r="M641" i="1" s="1"/>
  <c r="J641" i="1"/>
  <c r="J588" i="1"/>
  <c r="X588" i="1"/>
  <c r="Y588" i="1" s="1"/>
  <c r="AJ588" i="1"/>
  <c r="I588" i="1"/>
  <c r="P588" i="1" s="1"/>
  <c r="AK588" i="1"/>
  <c r="L588" i="1"/>
  <c r="M588" i="1" s="1"/>
  <c r="X577" i="1"/>
  <c r="Y577" i="1" s="1"/>
  <c r="AJ577" i="1"/>
  <c r="I577" i="1"/>
  <c r="P577" i="1" s="1"/>
  <c r="L577" i="1"/>
  <c r="M577" i="1" s="1"/>
  <c r="J577" i="1"/>
  <c r="AK577" i="1"/>
  <c r="AJ523" i="1"/>
  <c r="X523" i="1"/>
  <c r="Y523" i="1" s="1"/>
  <c r="L523" i="1"/>
  <c r="M523" i="1" s="1"/>
  <c r="J523" i="1"/>
  <c r="I523" i="1"/>
  <c r="P523" i="1" s="1"/>
  <c r="AK523" i="1"/>
  <c r="J506" i="1"/>
  <c r="I506" i="1"/>
  <c r="P506" i="1" s="1"/>
  <c r="AK506" i="1"/>
  <c r="AJ506" i="1"/>
  <c r="L506" i="1"/>
  <c r="M506" i="1" s="1"/>
  <c r="X506" i="1"/>
  <c r="Y506" i="1" s="1"/>
  <c r="U477" i="1"/>
  <c r="AH477" i="1"/>
  <c r="AD477" i="1"/>
  <c r="Z477" i="1"/>
  <c r="V477" i="1"/>
  <c r="N477" i="1"/>
  <c r="AG477" i="1" s="1"/>
  <c r="S477" i="1"/>
  <c r="Q477" i="1"/>
  <c r="W477" i="1"/>
  <c r="AE477" i="1"/>
  <c r="O477" i="1"/>
  <c r="AF477" i="1" s="1"/>
  <c r="T477" i="1"/>
  <c r="U445" i="1"/>
  <c r="AH445" i="1"/>
  <c r="AD445" i="1"/>
  <c r="Z445" i="1"/>
  <c r="V445" i="1"/>
  <c r="N445" i="1"/>
  <c r="AG445" i="1" s="1"/>
  <c r="S445" i="1"/>
  <c r="W445" i="1"/>
  <c r="O445" i="1"/>
  <c r="AF445" i="1" s="1"/>
  <c r="AE445" i="1"/>
  <c r="T445" i="1"/>
  <c r="Q445" i="1"/>
  <c r="U413" i="1"/>
  <c r="AH413" i="1"/>
  <c r="AD413" i="1"/>
  <c r="Z413" i="1"/>
  <c r="V413" i="1"/>
  <c r="N413" i="1"/>
  <c r="AG413" i="1" s="1"/>
  <c r="S413" i="1"/>
  <c r="W413" i="1"/>
  <c r="O413" i="1"/>
  <c r="AF413" i="1" s="1"/>
  <c r="AE413" i="1"/>
  <c r="T413" i="1"/>
  <c r="Q413" i="1"/>
  <c r="T404" i="1"/>
  <c r="Q404" i="1"/>
  <c r="U404" i="1"/>
  <c r="AD404" i="1"/>
  <c r="V404" i="1"/>
  <c r="N404" i="1"/>
  <c r="AG404" i="1" s="1"/>
  <c r="S404" i="1"/>
  <c r="AH404" i="1"/>
  <c r="Z404" i="1"/>
  <c r="AE404" i="1"/>
  <c r="W404" i="1"/>
  <c r="O404" i="1"/>
  <c r="AF404" i="1" s="1"/>
  <c r="AH358" i="1"/>
  <c r="AD358" i="1"/>
  <c r="Z358" i="1"/>
  <c r="V358" i="1"/>
  <c r="N358" i="1"/>
  <c r="AG358" i="1" s="1"/>
  <c r="AE358" i="1"/>
  <c r="W358" i="1"/>
  <c r="S358" i="1"/>
  <c r="O358" i="1"/>
  <c r="AF358" i="1" s="1"/>
  <c r="T358" i="1"/>
  <c r="Q358" i="1"/>
  <c r="U358" i="1"/>
  <c r="AJ347" i="1"/>
  <c r="X347" i="1"/>
  <c r="Y347" i="1" s="1"/>
  <c r="L347" i="1"/>
  <c r="M347" i="1" s="1"/>
  <c r="AK347" i="1"/>
  <c r="J347" i="1"/>
  <c r="I347" i="1"/>
  <c r="P347" i="1" s="1"/>
  <c r="AJ283" i="1"/>
  <c r="X283" i="1"/>
  <c r="Y283" i="1" s="1"/>
  <c r="L283" i="1"/>
  <c r="M283" i="1" s="1"/>
  <c r="I283" i="1"/>
  <c r="AK283" i="1"/>
  <c r="J283" i="1"/>
  <c r="U803" i="1"/>
  <c r="AH803" i="1"/>
  <c r="AD803" i="1"/>
  <c r="Z803" i="1"/>
  <c r="V803" i="1"/>
  <c r="N803" i="1"/>
  <c r="AG803" i="1" s="1"/>
  <c r="T803" i="1"/>
  <c r="AE803" i="1"/>
  <c r="W803" i="1"/>
  <c r="O803" i="1"/>
  <c r="AF803" i="1" s="1"/>
  <c r="Q803" i="1"/>
  <c r="S803" i="1"/>
  <c r="J744" i="1"/>
  <c r="X744" i="1"/>
  <c r="Y744" i="1" s="1"/>
  <c r="I744" i="1"/>
  <c r="P744" i="1" s="1"/>
  <c r="AK744" i="1"/>
  <c r="AJ744" i="1"/>
  <c r="L744" i="1"/>
  <c r="M744" i="1" s="1"/>
  <c r="T734" i="1"/>
  <c r="U734" i="1"/>
  <c r="AD734" i="1"/>
  <c r="V734" i="1"/>
  <c r="N734" i="1"/>
  <c r="AG734" i="1" s="1"/>
  <c r="AE734" i="1"/>
  <c r="W734" i="1"/>
  <c r="O734" i="1"/>
  <c r="AF734" i="1" s="1"/>
  <c r="S734" i="1"/>
  <c r="AH734" i="1"/>
  <c r="Z734" i="1"/>
  <c r="AH692" i="1"/>
  <c r="AD692" i="1"/>
  <c r="Z692" i="1"/>
  <c r="V692" i="1"/>
  <c r="N692" i="1"/>
  <c r="AG692" i="1" s="1"/>
  <c r="AE692" i="1"/>
  <c r="W692" i="1"/>
  <c r="S692" i="1"/>
  <c r="O692" i="1"/>
  <c r="AF692" i="1" s="1"/>
  <c r="T692" i="1"/>
  <c r="Q692" i="1"/>
  <c r="U692" i="1"/>
  <c r="AA688" i="1"/>
  <c r="AB688" i="1"/>
  <c r="AC688" i="1"/>
  <c r="U659" i="1"/>
  <c r="V659" i="1"/>
  <c r="Q659" i="1"/>
  <c r="AH659" i="1"/>
  <c r="W659" i="1"/>
  <c r="N659" i="1"/>
  <c r="AG659" i="1" s="1"/>
  <c r="AE659" i="1"/>
  <c r="AD659" i="1"/>
  <c r="S659" i="1"/>
  <c r="Z659" i="1"/>
  <c r="O659" i="1"/>
  <c r="AF659" i="1" s="1"/>
  <c r="T659" i="1"/>
  <c r="U627" i="1"/>
  <c r="V627" i="1"/>
  <c r="Q627" i="1"/>
  <c r="AH627" i="1"/>
  <c r="W627" i="1"/>
  <c r="N627" i="1"/>
  <c r="AG627" i="1" s="1"/>
  <c r="T627" i="1"/>
  <c r="AD627" i="1"/>
  <c r="S627" i="1"/>
  <c r="Z627" i="1"/>
  <c r="O627" i="1"/>
  <c r="AF627" i="1" s="1"/>
  <c r="AE627" i="1"/>
  <c r="J596" i="1"/>
  <c r="X596" i="1"/>
  <c r="Y596" i="1" s="1"/>
  <c r="AJ596" i="1"/>
  <c r="I596" i="1"/>
  <c r="P596" i="1" s="1"/>
  <c r="AK596" i="1"/>
  <c r="L596" i="1"/>
  <c r="M596" i="1" s="1"/>
  <c r="AA546" i="1"/>
  <c r="AC546" i="1"/>
  <c r="AB546" i="1"/>
  <c r="T544" i="1"/>
  <c r="Q544" i="1"/>
  <c r="U544" i="1"/>
  <c r="AE544" i="1"/>
  <c r="W544" i="1"/>
  <c r="O544" i="1"/>
  <c r="AF544" i="1" s="1"/>
  <c r="AD544" i="1"/>
  <c r="N544" i="1"/>
  <c r="AG544" i="1" s="1"/>
  <c r="S544" i="1"/>
  <c r="AH544" i="1"/>
  <c r="Z544" i="1"/>
  <c r="V544" i="1"/>
  <c r="U537" i="1"/>
  <c r="AH537" i="1"/>
  <c r="AD537" i="1"/>
  <c r="Z537" i="1"/>
  <c r="V537" i="1"/>
  <c r="N537" i="1"/>
  <c r="AG537" i="1" s="1"/>
  <c r="T537" i="1"/>
  <c r="Q537" i="1"/>
  <c r="AE537" i="1"/>
  <c r="W537" i="1"/>
  <c r="O537" i="1"/>
  <c r="AF537" i="1" s="1"/>
  <c r="S537" i="1"/>
  <c r="T528" i="1"/>
  <c r="Q528" i="1"/>
  <c r="U528" i="1"/>
  <c r="AE528" i="1"/>
  <c r="W528" i="1"/>
  <c r="O528" i="1"/>
  <c r="AF528" i="1" s="1"/>
  <c r="V528" i="1"/>
  <c r="S528" i="1"/>
  <c r="AH528" i="1"/>
  <c r="Z528" i="1"/>
  <c r="AD528" i="1"/>
  <c r="N528" i="1"/>
  <c r="AG528" i="1" s="1"/>
  <c r="AA482" i="1"/>
  <c r="AC482" i="1"/>
  <c r="AJ471" i="1"/>
  <c r="X471" i="1"/>
  <c r="Y471" i="1" s="1"/>
  <c r="L471" i="1"/>
  <c r="M471" i="1" s="1"/>
  <c r="I471" i="1"/>
  <c r="P471" i="1" s="1"/>
  <c r="AK471" i="1"/>
  <c r="J471" i="1"/>
  <c r="AJ423" i="1"/>
  <c r="X423" i="1"/>
  <c r="Y423" i="1" s="1"/>
  <c r="L423" i="1"/>
  <c r="M423" i="1" s="1"/>
  <c r="I423" i="1"/>
  <c r="P423" i="1" s="1"/>
  <c r="AK423" i="1"/>
  <c r="J423" i="1"/>
  <c r="U377" i="1"/>
  <c r="AH377" i="1"/>
  <c r="AD377" i="1"/>
  <c r="Z377" i="1"/>
  <c r="V377" i="1"/>
  <c r="N377" i="1"/>
  <c r="AG377" i="1" s="1"/>
  <c r="T377" i="1"/>
  <c r="S377" i="1"/>
  <c r="Q377" i="1"/>
  <c r="AE377" i="1"/>
  <c r="W377" i="1"/>
  <c r="O377" i="1"/>
  <c r="AF377" i="1" s="1"/>
  <c r="AA370" i="1"/>
  <c r="AH1797" i="1"/>
  <c r="AD1797" i="1"/>
  <c r="Z1797" i="1"/>
  <c r="V1797" i="1"/>
  <c r="N1797" i="1"/>
  <c r="AG1797" i="1" s="1"/>
  <c r="W1797" i="1"/>
  <c r="S1797" i="1"/>
  <c r="O1797" i="1"/>
  <c r="AF1797" i="1" s="1"/>
  <c r="T1797" i="1"/>
  <c r="U1797" i="1"/>
  <c r="L1362" i="1"/>
  <c r="M1362" i="1" s="1"/>
  <c r="AJ1362" i="1"/>
  <c r="AK1362" i="1"/>
  <c r="X1362" i="1"/>
  <c r="Y1362" i="1" s="1"/>
  <c r="I1362" i="1"/>
  <c r="J1362" i="1"/>
  <c r="U1290" i="1"/>
  <c r="AH1290" i="1"/>
  <c r="AD1290" i="1"/>
  <c r="Z1290" i="1"/>
  <c r="V1290" i="1"/>
  <c r="N1290" i="1"/>
  <c r="AG1290" i="1" s="1"/>
  <c r="S1290" i="1"/>
  <c r="T1290" i="1"/>
  <c r="W1290" i="1"/>
  <c r="O1290" i="1"/>
  <c r="AF1290" i="1" s="1"/>
  <c r="J1275" i="1"/>
  <c r="X1275" i="1"/>
  <c r="Y1275" i="1" s="1"/>
  <c r="I1275" i="1"/>
  <c r="L1275" i="1"/>
  <c r="M1275" i="1" s="1"/>
  <c r="AK1275" i="1"/>
  <c r="AJ1275" i="1"/>
  <c r="U1270" i="1"/>
  <c r="AH1270" i="1"/>
  <c r="AD1270" i="1"/>
  <c r="Z1270" i="1"/>
  <c r="V1270" i="1"/>
  <c r="N1270" i="1"/>
  <c r="AG1270" i="1" s="1"/>
  <c r="T1270" i="1"/>
  <c r="W1270" i="1"/>
  <c r="O1270" i="1"/>
  <c r="AF1270" i="1" s="1"/>
  <c r="S1270" i="1"/>
  <c r="T1261" i="1"/>
  <c r="U1261" i="1"/>
  <c r="W1261" i="1"/>
  <c r="O1261" i="1"/>
  <c r="AF1261" i="1" s="1"/>
  <c r="AH1261" i="1"/>
  <c r="Z1261" i="1"/>
  <c r="S1261" i="1"/>
  <c r="V1261" i="1"/>
  <c r="AD1261" i="1"/>
  <c r="N1261" i="1"/>
  <c r="AG1261" i="1" s="1"/>
  <c r="T1157" i="1"/>
  <c r="U1157" i="1"/>
  <c r="W1157" i="1"/>
  <c r="O1157" i="1"/>
  <c r="AF1157" i="1" s="1"/>
  <c r="AH1157" i="1"/>
  <c r="Z1157" i="1"/>
  <c r="V1157" i="1"/>
  <c r="S1157" i="1"/>
  <c r="N1157" i="1"/>
  <c r="AG1157" i="1" s="1"/>
  <c r="AD1157" i="1"/>
  <c r="T1137" i="1"/>
  <c r="U1137" i="1"/>
  <c r="AD1137" i="1"/>
  <c r="V1137" i="1"/>
  <c r="N1137" i="1"/>
  <c r="AG1137" i="1" s="1"/>
  <c r="W1137" i="1"/>
  <c r="O1137" i="1"/>
  <c r="AF1137" i="1" s="1"/>
  <c r="AH1137" i="1"/>
  <c r="S1137" i="1"/>
  <c r="Z1137" i="1"/>
  <c r="AJ1092" i="1"/>
  <c r="X1092" i="1"/>
  <c r="Y1092" i="1" s="1"/>
  <c r="L1092" i="1"/>
  <c r="M1092" i="1" s="1"/>
  <c r="I1092" i="1"/>
  <c r="J1092" i="1"/>
  <c r="AK1092" i="1"/>
  <c r="AJ1057" i="1"/>
  <c r="X1057" i="1"/>
  <c r="Y1057" i="1" s="1"/>
  <c r="L1057" i="1"/>
  <c r="M1057" i="1" s="1"/>
  <c r="I1057" i="1"/>
  <c r="J1057" i="1"/>
  <c r="AK1057" i="1"/>
  <c r="T990" i="1"/>
  <c r="Q990" i="1"/>
  <c r="U990" i="1"/>
  <c r="AD990" i="1"/>
  <c r="V990" i="1"/>
  <c r="N990" i="1"/>
  <c r="AG990" i="1" s="1"/>
  <c r="AE990" i="1"/>
  <c r="W990" i="1"/>
  <c r="O990" i="1"/>
  <c r="AF990" i="1" s="1"/>
  <c r="S990" i="1"/>
  <c r="Z990" i="1"/>
  <c r="AH990" i="1"/>
  <c r="AJ949" i="1"/>
  <c r="X949" i="1"/>
  <c r="Y949" i="1" s="1"/>
  <c r="L949" i="1"/>
  <c r="M949" i="1" s="1"/>
  <c r="I949" i="1"/>
  <c r="P949" i="1" s="1"/>
  <c r="AK949" i="1"/>
  <c r="J949" i="1"/>
  <c r="J936" i="1"/>
  <c r="X936" i="1"/>
  <c r="Y936" i="1" s="1"/>
  <c r="I936" i="1"/>
  <c r="P936" i="1" s="1"/>
  <c r="AK936" i="1"/>
  <c r="AJ936" i="1"/>
  <c r="L936" i="1"/>
  <c r="M936" i="1" s="1"/>
  <c r="U935" i="1"/>
  <c r="AH935" i="1"/>
  <c r="AD935" i="1"/>
  <c r="Z935" i="1"/>
  <c r="V935" i="1"/>
  <c r="N935" i="1"/>
  <c r="AG935" i="1" s="1"/>
  <c r="S935" i="1"/>
  <c r="T935" i="1"/>
  <c r="Q935" i="1"/>
  <c r="AE935" i="1"/>
  <c r="W935" i="1"/>
  <c r="O935" i="1"/>
  <c r="AF935" i="1" s="1"/>
  <c r="U931" i="1"/>
  <c r="AH931" i="1"/>
  <c r="AD931" i="1"/>
  <c r="Z931" i="1"/>
  <c r="V931" i="1"/>
  <c r="N931" i="1"/>
  <c r="AG931" i="1" s="1"/>
  <c r="T931" i="1"/>
  <c r="AE931" i="1"/>
  <c r="W931" i="1"/>
  <c r="O931" i="1"/>
  <c r="AF931" i="1" s="1"/>
  <c r="Q931" i="1"/>
  <c r="S931" i="1"/>
  <c r="U867" i="1"/>
  <c r="AH867" i="1"/>
  <c r="AD867" i="1"/>
  <c r="Z867" i="1"/>
  <c r="V867" i="1"/>
  <c r="N867" i="1"/>
  <c r="AG867" i="1" s="1"/>
  <c r="T867" i="1"/>
  <c r="AE867" i="1"/>
  <c r="W867" i="1"/>
  <c r="O867" i="1"/>
  <c r="AF867" i="1" s="1"/>
  <c r="S867" i="1"/>
  <c r="AJ801" i="1"/>
  <c r="X801" i="1"/>
  <c r="Y801" i="1" s="1"/>
  <c r="L801" i="1"/>
  <c r="M801" i="1" s="1"/>
  <c r="I801" i="1"/>
  <c r="P801" i="1" s="1"/>
  <c r="J801" i="1"/>
  <c r="AK801" i="1"/>
  <c r="U743" i="1"/>
  <c r="AH743" i="1"/>
  <c r="AD743" i="1"/>
  <c r="Z743" i="1"/>
  <c r="V743" i="1"/>
  <c r="N743" i="1"/>
  <c r="AG743" i="1" s="1"/>
  <c r="S743" i="1"/>
  <c r="T743" i="1"/>
  <c r="Q743" i="1"/>
  <c r="O743" i="1"/>
  <c r="AF743" i="1" s="1"/>
  <c r="W743" i="1"/>
  <c r="AE743" i="1"/>
  <c r="AJ737" i="1"/>
  <c r="X737" i="1"/>
  <c r="Y737" i="1" s="1"/>
  <c r="L737" i="1"/>
  <c r="M737" i="1" s="1"/>
  <c r="I737" i="1"/>
  <c r="P737" i="1" s="1"/>
  <c r="J737" i="1"/>
  <c r="AK737" i="1"/>
  <c r="U679" i="1"/>
  <c r="AH679" i="1"/>
  <c r="AD679" i="1"/>
  <c r="Z679" i="1"/>
  <c r="V679" i="1"/>
  <c r="N679" i="1"/>
  <c r="AG679" i="1" s="1"/>
  <c r="S679" i="1"/>
  <c r="T679" i="1"/>
  <c r="Q679" i="1"/>
  <c r="AE679" i="1"/>
  <c r="W679" i="1"/>
  <c r="O679" i="1"/>
  <c r="AF679" i="1" s="1"/>
  <c r="X649" i="1"/>
  <c r="Y649" i="1" s="1"/>
  <c r="AJ649" i="1"/>
  <c r="I649" i="1"/>
  <c r="P649" i="1" s="1"/>
  <c r="J649" i="1"/>
  <c r="AK649" i="1"/>
  <c r="L649" i="1"/>
  <c r="M649" i="1" s="1"/>
  <c r="U595" i="1"/>
  <c r="V595" i="1"/>
  <c r="Q595" i="1"/>
  <c r="AH595" i="1"/>
  <c r="W595" i="1"/>
  <c r="N595" i="1"/>
  <c r="AG595" i="1" s="1"/>
  <c r="T595" i="1"/>
  <c r="AD595" i="1"/>
  <c r="S595" i="1"/>
  <c r="Z595" i="1"/>
  <c r="O595" i="1"/>
  <c r="AF595" i="1" s="1"/>
  <c r="AE595" i="1"/>
  <c r="AJ567" i="1"/>
  <c r="X567" i="1"/>
  <c r="Y567" i="1" s="1"/>
  <c r="L567" i="1"/>
  <c r="M567" i="1" s="1"/>
  <c r="I567" i="1"/>
  <c r="P567" i="1" s="1"/>
  <c r="AK567" i="1"/>
  <c r="J567" i="1"/>
  <c r="AJ407" i="1"/>
  <c r="X407" i="1"/>
  <c r="Y407" i="1" s="1"/>
  <c r="L407" i="1"/>
  <c r="M407" i="1" s="1"/>
  <c r="I407" i="1"/>
  <c r="P407" i="1" s="1"/>
  <c r="AK407" i="1"/>
  <c r="J407" i="1"/>
  <c r="AJ375" i="1"/>
  <c r="X375" i="1"/>
  <c r="Y375" i="1" s="1"/>
  <c r="L375" i="1"/>
  <c r="M375" i="1" s="1"/>
  <c r="I375" i="1"/>
  <c r="P375" i="1" s="1"/>
  <c r="AK375" i="1"/>
  <c r="J375" i="1"/>
  <c r="AJ359" i="1"/>
  <c r="X359" i="1"/>
  <c r="Y359" i="1" s="1"/>
  <c r="L359" i="1"/>
  <c r="M359" i="1" s="1"/>
  <c r="I359" i="1"/>
  <c r="P359" i="1" s="1"/>
  <c r="AK359" i="1"/>
  <c r="J359" i="1"/>
  <c r="AH1473" i="1"/>
  <c r="AD1473" i="1"/>
  <c r="Z1473" i="1"/>
  <c r="V1473" i="1"/>
  <c r="N1473" i="1"/>
  <c r="AG1473" i="1" s="1"/>
  <c r="W1473" i="1"/>
  <c r="S1473" i="1"/>
  <c r="O1473" i="1"/>
  <c r="AF1473" i="1" s="1"/>
  <c r="T1473" i="1"/>
  <c r="U1473" i="1"/>
  <c r="X1386" i="1"/>
  <c r="Y1386" i="1" s="1"/>
  <c r="AK1386" i="1"/>
  <c r="I1386" i="1"/>
  <c r="J1386" i="1"/>
  <c r="L1386" i="1"/>
  <c r="M1386" i="1" s="1"/>
  <c r="AJ1386" i="1"/>
  <c r="AJ1224" i="1"/>
  <c r="X1224" i="1"/>
  <c r="Y1224" i="1" s="1"/>
  <c r="L1224" i="1"/>
  <c r="M1224" i="1" s="1"/>
  <c r="I1224" i="1"/>
  <c r="J1224" i="1"/>
  <c r="AK1224" i="1"/>
  <c r="AH1223" i="1"/>
  <c r="AD1223" i="1"/>
  <c r="Z1223" i="1"/>
  <c r="V1223" i="1"/>
  <c r="N1223" i="1"/>
  <c r="AG1223" i="1" s="1"/>
  <c r="W1223" i="1"/>
  <c r="S1223" i="1"/>
  <c r="O1223" i="1"/>
  <c r="AF1223" i="1" s="1"/>
  <c r="T1223" i="1"/>
  <c r="U1223" i="1"/>
  <c r="AJ1180" i="1"/>
  <c r="X1180" i="1"/>
  <c r="Y1180" i="1" s="1"/>
  <c r="L1180" i="1"/>
  <c r="M1180" i="1" s="1"/>
  <c r="I1180" i="1"/>
  <c r="J1180" i="1"/>
  <c r="AK1180" i="1"/>
  <c r="T1173" i="1"/>
  <c r="U1173" i="1"/>
  <c r="AD1173" i="1"/>
  <c r="V1173" i="1"/>
  <c r="N1173" i="1"/>
  <c r="AG1173" i="1" s="1"/>
  <c r="W1173" i="1"/>
  <c r="O1173" i="1"/>
  <c r="AF1173" i="1" s="1"/>
  <c r="AH1173" i="1"/>
  <c r="S1173" i="1"/>
  <c r="Z1173" i="1"/>
  <c r="AJ1029" i="1"/>
  <c r="X1029" i="1"/>
  <c r="Y1029" i="1" s="1"/>
  <c r="L1029" i="1"/>
  <c r="M1029" i="1" s="1"/>
  <c r="I1029" i="1"/>
  <c r="J1029" i="1"/>
  <c r="AK1029" i="1"/>
  <c r="J1016" i="1"/>
  <c r="X1016" i="1"/>
  <c r="Y1016" i="1" s="1"/>
  <c r="I1016" i="1"/>
  <c r="AJ1016" i="1"/>
  <c r="L1016" i="1"/>
  <c r="M1016" i="1" s="1"/>
  <c r="AK1016" i="1"/>
  <c r="U1015" i="1"/>
  <c r="AH1015" i="1"/>
  <c r="AD1015" i="1"/>
  <c r="Z1015" i="1"/>
  <c r="V1015" i="1"/>
  <c r="N1015" i="1"/>
  <c r="AG1015" i="1" s="1"/>
  <c r="S1015" i="1"/>
  <c r="T1015" i="1"/>
  <c r="W1015" i="1"/>
  <c r="O1015" i="1"/>
  <c r="AF1015" i="1" s="1"/>
  <c r="U1011" i="1"/>
  <c r="AH1011" i="1"/>
  <c r="AD1011" i="1"/>
  <c r="Z1011" i="1"/>
  <c r="V1011" i="1"/>
  <c r="N1011" i="1"/>
  <c r="AG1011" i="1" s="1"/>
  <c r="T1011" i="1"/>
  <c r="W1011" i="1"/>
  <c r="O1011" i="1"/>
  <c r="AF1011" i="1" s="1"/>
  <c r="S1011" i="1"/>
  <c r="AH964" i="1"/>
  <c r="AD964" i="1"/>
  <c r="Z964" i="1"/>
  <c r="V964" i="1"/>
  <c r="N964" i="1"/>
  <c r="AG964" i="1" s="1"/>
  <c r="AE964" i="1"/>
  <c r="W964" i="1"/>
  <c r="S964" i="1"/>
  <c r="O964" i="1"/>
  <c r="AF964" i="1" s="1"/>
  <c r="T964" i="1"/>
  <c r="U964" i="1"/>
  <c r="Q964" i="1"/>
  <c r="T938" i="1"/>
  <c r="Q938" i="1"/>
  <c r="U938" i="1"/>
  <c r="AE938" i="1"/>
  <c r="W938" i="1"/>
  <c r="O938" i="1"/>
  <c r="AF938" i="1" s="1"/>
  <c r="AH938" i="1"/>
  <c r="Z938" i="1"/>
  <c r="V938" i="1"/>
  <c r="S938" i="1"/>
  <c r="AD938" i="1"/>
  <c r="N938" i="1"/>
  <c r="AG938" i="1" s="1"/>
  <c r="AJ881" i="1"/>
  <c r="X881" i="1"/>
  <c r="Y881" i="1" s="1"/>
  <c r="L881" i="1"/>
  <c r="M881" i="1" s="1"/>
  <c r="I881" i="1"/>
  <c r="P881" i="1" s="1"/>
  <c r="J881" i="1"/>
  <c r="AK881" i="1"/>
  <c r="T814" i="1"/>
  <c r="U814" i="1"/>
  <c r="AD814" i="1"/>
  <c r="V814" i="1"/>
  <c r="N814" i="1"/>
  <c r="AG814" i="1" s="1"/>
  <c r="AE814" i="1"/>
  <c r="W814" i="1"/>
  <c r="O814" i="1"/>
  <c r="AF814" i="1" s="1"/>
  <c r="Z814" i="1"/>
  <c r="S814" i="1"/>
  <c r="AH814" i="1"/>
  <c r="AA780" i="1"/>
  <c r="AC780" i="1"/>
  <c r="AB780" i="1"/>
  <c r="AJ773" i="1"/>
  <c r="X773" i="1"/>
  <c r="Y773" i="1" s="1"/>
  <c r="L773" i="1"/>
  <c r="M773" i="1" s="1"/>
  <c r="I773" i="1"/>
  <c r="P773" i="1" s="1"/>
  <c r="J773" i="1"/>
  <c r="AK773" i="1"/>
  <c r="J760" i="1"/>
  <c r="X760" i="1"/>
  <c r="Y760" i="1" s="1"/>
  <c r="I760" i="1"/>
  <c r="P760" i="1" s="1"/>
  <c r="AJ760" i="1"/>
  <c r="L760" i="1"/>
  <c r="M760" i="1" s="1"/>
  <c r="AK760" i="1"/>
  <c r="U759" i="1"/>
  <c r="AH759" i="1"/>
  <c r="AD759" i="1"/>
  <c r="Z759" i="1"/>
  <c r="V759" i="1"/>
  <c r="N759" i="1"/>
  <c r="AG759" i="1" s="1"/>
  <c r="S759" i="1"/>
  <c r="T759" i="1"/>
  <c r="W759" i="1"/>
  <c r="Q759" i="1"/>
  <c r="AE759" i="1"/>
  <c r="O759" i="1"/>
  <c r="AF759" i="1" s="1"/>
  <c r="U755" i="1"/>
  <c r="AH755" i="1"/>
  <c r="AD755" i="1"/>
  <c r="Z755" i="1"/>
  <c r="V755" i="1"/>
  <c r="N755" i="1"/>
  <c r="AG755" i="1" s="1"/>
  <c r="T755" i="1"/>
  <c r="AE755" i="1"/>
  <c r="W755" i="1"/>
  <c r="O755" i="1"/>
  <c r="AF755" i="1" s="1"/>
  <c r="S755" i="1"/>
  <c r="Q755" i="1"/>
  <c r="AH708" i="1"/>
  <c r="AD708" i="1"/>
  <c r="Z708" i="1"/>
  <c r="V708" i="1"/>
  <c r="N708" i="1"/>
  <c r="AG708" i="1" s="1"/>
  <c r="AE708" i="1"/>
  <c r="W708" i="1"/>
  <c r="S708" i="1"/>
  <c r="O708" i="1"/>
  <c r="AF708" i="1" s="1"/>
  <c r="T708" i="1"/>
  <c r="U708" i="1"/>
  <c r="Q708" i="1"/>
  <c r="AA704" i="1"/>
  <c r="AB704" i="1"/>
  <c r="AC704" i="1"/>
  <c r="T682" i="1"/>
  <c r="Q682" i="1"/>
  <c r="U682" i="1"/>
  <c r="AE682" i="1"/>
  <c r="W682" i="1"/>
  <c r="O682" i="1"/>
  <c r="AF682" i="1" s="1"/>
  <c r="AH682" i="1"/>
  <c r="Z682" i="1"/>
  <c r="S682" i="1"/>
  <c r="AD682" i="1"/>
  <c r="N682" i="1"/>
  <c r="AG682" i="1" s="1"/>
  <c r="V682" i="1"/>
  <c r="Q664" i="1"/>
  <c r="X657" i="1"/>
  <c r="Y657" i="1" s="1"/>
  <c r="AJ657" i="1"/>
  <c r="I657" i="1"/>
  <c r="P657" i="1" s="1"/>
  <c r="L657" i="1"/>
  <c r="M657" i="1" s="1"/>
  <c r="AK657" i="1"/>
  <c r="J657" i="1"/>
  <c r="X625" i="1"/>
  <c r="Y625" i="1" s="1"/>
  <c r="AJ625" i="1"/>
  <c r="I625" i="1"/>
  <c r="P625" i="1" s="1"/>
  <c r="L625" i="1"/>
  <c r="M625" i="1" s="1"/>
  <c r="J625" i="1"/>
  <c r="AK625" i="1"/>
  <c r="AJ606" i="1"/>
  <c r="X606" i="1"/>
  <c r="Y606" i="1" s="1"/>
  <c r="L606" i="1"/>
  <c r="M606" i="1" s="1"/>
  <c r="I606" i="1"/>
  <c r="P606" i="1" s="1"/>
  <c r="AK606" i="1"/>
  <c r="J606" i="1"/>
  <c r="Q581" i="1"/>
  <c r="T556" i="1"/>
  <c r="Q556" i="1"/>
  <c r="U556" i="1"/>
  <c r="AH556" i="1"/>
  <c r="Z556" i="1"/>
  <c r="O556" i="1"/>
  <c r="AF556" i="1" s="1"/>
  <c r="N556" i="1"/>
  <c r="AG556" i="1" s="1"/>
  <c r="AD556" i="1"/>
  <c r="V556" i="1"/>
  <c r="S556" i="1"/>
  <c r="AE556" i="1"/>
  <c r="W556" i="1"/>
  <c r="AJ547" i="1"/>
  <c r="X547" i="1"/>
  <c r="Y547" i="1" s="1"/>
  <c r="L547" i="1"/>
  <c r="M547" i="1" s="1"/>
  <c r="J547" i="1"/>
  <c r="I547" i="1"/>
  <c r="P547" i="1" s="1"/>
  <c r="AK547" i="1"/>
  <c r="T540" i="1"/>
  <c r="Q540" i="1"/>
  <c r="U540" i="1"/>
  <c r="AH540" i="1"/>
  <c r="Z540" i="1"/>
  <c r="AE540" i="1"/>
  <c r="W540" i="1"/>
  <c r="AD540" i="1"/>
  <c r="V540" i="1"/>
  <c r="N540" i="1"/>
  <c r="AG540" i="1" s="1"/>
  <c r="S540" i="1"/>
  <c r="O540" i="1"/>
  <c r="AF540" i="1" s="1"/>
  <c r="AJ499" i="1"/>
  <c r="X499" i="1"/>
  <c r="Y499" i="1" s="1"/>
  <c r="L499" i="1"/>
  <c r="M499" i="1" s="1"/>
  <c r="J499" i="1"/>
  <c r="I499" i="1"/>
  <c r="P499" i="1" s="1"/>
  <c r="AK499" i="1"/>
  <c r="T492" i="1"/>
  <c r="Q492" i="1"/>
  <c r="U492" i="1"/>
  <c r="AH492" i="1"/>
  <c r="Z492" i="1"/>
  <c r="AE492" i="1"/>
  <c r="O492" i="1"/>
  <c r="AF492" i="1" s="1"/>
  <c r="N492" i="1"/>
  <c r="AG492" i="1" s="1"/>
  <c r="AD492" i="1"/>
  <c r="V492" i="1"/>
  <c r="S492" i="1"/>
  <c r="W492" i="1"/>
  <c r="T460" i="1"/>
  <c r="Q460" i="1"/>
  <c r="U460" i="1"/>
  <c r="AH460" i="1"/>
  <c r="Z460" i="1"/>
  <c r="W460" i="1"/>
  <c r="AD460" i="1"/>
  <c r="V460" i="1"/>
  <c r="N460" i="1"/>
  <c r="AG460" i="1" s="1"/>
  <c r="S460" i="1"/>
  <c r="AE460" i="1"/>
  <c r="O460" i="1"/>
  <c r="AF460" i="1" s="1"/>
  <c r="T412" i="1"/>
  <c r="Q412" i="1"/>
  <c r="U412" i="1"/>
  <c r="AH412" i="1"/>
  <c r="Z412" i="1"/>
  <c r="AE412" i="1"/>
  <c r="O412" i="1"/>
  <c r="AF412" i="1" s="1"/>
  <c r="AD412" i="1"/>
  <c r="V412" i="1"/>
  <c r="N412" i="1"/>
  <c r="AG412" i="1" s="1"/>
  <c r="S412" i="1"/>
  <c r="W412" i="1"/>
  <c r="AJ371" i="1"/>
  <c r="X371" i="1"/>
  <c r="Y371" i="1" s="1"/>
  <c r="L371" i="1"/>
  <c r="M371" i="1" s="1"/>
  <c r="J371" i="1"/>
  <c r="I371" i="1"/>
  <c r="P371" i="1" s="1"/>
  <c r="AK371" i="1"/>
  <c r="T364" i="1"/>
  <c r="Q364" i="1"/>
  <c r="U364" i="1"/>
  <c r="AH364" i="1"/>
  <c r="Z364" i="1"/>
  <c r="AE364" i="1"/>
  <c r="W364" i="1"/>
  <c r="AD364" i="1"/>
  <c r="V364" i="1"/>
  <c r="N364" i="1"/>
  <c r="AG364" i="1" s="1"/>
  <c r="S364" i="1"/>
  <c r="O364" i="1"/>
  <c r="AF364" i="1" s="1"/>
  <c r="U341" i="1"/>
  <c r="AH341" i="1"/>
  <c r="AD341" i="1"/>
  <c r="Z341" i="1"/>
  <c r="V341" i="1"/>
  <c r="N341" i="1"/>
  <c r="AG341" i="1" s="1"/>
  <c r="AE341" i="1"/>
  <c r="W341" i="1"/>
  <c r="O341" i="1"/>
  <c r="AF341" i="1" s="1"/>
  <c r="Q341" i="1"/>
  <c r="T341" i="1"/>
  <c r="S341" i="1"/>
  <c r="AJ323" i="1"/>
  <c r="X323" i="1"/>
  <c r="Y323" i="1" s="1"/>
  <c r="L323" i="1"/>
  <c r="M323" i="1" s="1"/>
  <c r="J323" i="1"/>
  <c r="AK323" i="1"/>
  <c r="I323" i="1"/>
  <c r="T316" i="1"/>
  <c r="U316" i="1"/>
  <c r="AH316" i="1"/>
  <c r="Z316" i="1"/>
  <c r="O316" i="1"/>
  <c r="AF316" i="1" s="1"/>
  <c r="S316" i="1"/>
  <c r="W316" i="1"/>
  <c r="V316" i="1"/>
  <c r="N316" i="1"/>
  <c r="AG316" i="1" s="1"/>
  <c r="AD316" i="1"/>
  <c r="AJ275" i="1"/>
  <c r="X275" i="1"/>
  <c r="Y275" i="1" s="1"/>
  <c r="L275" i="1"/>
  <c r="M275" i="1" s="1"/>
  <c r="J275" i="1"/>
  <c r="AK275" i="1"/>
  <c r="I275" i="1"/>
  <c r="T1177" i="1"/>
  <c r="U1177" i="1"/>
  <c r="AD1177" i="1"/>
  <c r="V1177" i="1"/>
  <c r="N1177" i="1"/>
  <c r="AG1177" i="1" s="1"/>
  <c r="W1177" i="1"/>
  <c r="O1177" i="1"/>
  <c r="AF1177" i="1" s="1"/>
  <c r="S1177" i="1"/>
  <c r="Z1177" i="1"/>
  <c r="AH1177" i="1"/>
  <c r="J1143" i="1"/>
  <c r="I1143" i="1"/>
  <c r="AJ1143" i="1"/>
  <c r="L1143" i="1"/>
  <c r="M1143" i="1" s="1"/>
  <c r="X1143" i="1"/>
  <c r="Y1143" i="1" s="1"/>
  <c r="AK1143" i="1"/>
  <c r="AJ1140" i="1"/>
  <c r="X1140" i="1"/>
  <c r="Y1140" i="1" s="1"/>
  <c r="L1140" i="1"/>
  <c r="M1140" i="1" s="1"/>
  <c r="I1140" i="1"/>
  <c r="J1140" i="1"/>
  <c r="AK1140" i="1"/>
  <c r="T1065" i="1"/>
  <c r="U1065" i="1"/>
  <c r="W1065" i="1"/>
  <c r="O1065" i="1"/>
  <c r="AF1065" i="1" s="1"/>
  <c r="AH1065" i="1"/>
  <c r="Z1065" i="1"/>
  <c r="V1065" i="1"/>
  <c r="AD1065" i="1"/>
  <c r="N1065" i="1"/>
  <c r="AG1065" i="1" s="1"/>
  <c r="S1065" i="1"/>
  <c r="U1062" i="1"/>
  <c r="AH1062" i="1"/>
  <c r="AD1062" i="1"/>
  <c r="Z1062" i="1"/>
  <c r="V1062" i="1"/>
  <c r="N1062" i="1"/>
  <c r="AG1062" i="1" s="1"/>
  <c r="S1062" i="1"/>
  <c r="T1062" i="1"/>
  <c r="O1062" i="1"/>
  <c r="AF1062" i="1" s="1"/>
  <c r="W1062" i="1"/>
  <c r="T1034" i="1"/>
  <c r="U1034" i="1"/>
  <c r="W1034" i="1"/>
  <c r="O1034" i="1"/>
  <c r="AF1034" i="1" s="1"/>
  <c r="AH1034" i="1"/>
  <c r="Z1034" i="1"/>
  <c r="S1034" i="1"/>
  <c r="V1034" i="1"/>
  <c r="AD1034" i="1"/>
  <c r="N1034" i="1"/>
  <c r="AG1034" i="1" s="1"/>
  <c r="U979" i="1"/>
  <c r="AH979" i="1"/>
  <c r="AD979" i="1"/>
  <c r="Z979" i="1"/>
  <c r="V979" i="1"/>
  <c r="N979" i="1"/>
  <c r="AG979" i="1" s="1"/>
  <c r="T979" i="1"/>
  <c r="AE979" i="1"/>
  <c r="W979" i="1"/>
  <c r="O979" i="1"/>
  <c r="AF979" i="1" s="1"/>
  <c r="S979" i="1"/>
  <c r="Q979" i="1"/>
  <c r="J920" i="1"/>
  <c r="X920" i="1"/>
  <c r="Y920" i="1" s="1"/>
  <c r="I920" i="1"/>
  <c r="P920" i="1" s="1"/>
  <c r="L920" i="1"/>
  <c r="M920" i="1" s="1"/>
  <c r="AJ920" i="1"/>
  <c r="AK920" i="1"/>
  <c r="T910" i="1"/>
  <c r="Q910" i="1"/>
  <c r="U910" i="1"/>
  <c r="AD910" i="1"/>
  <c r="V910" i="1"/>
  <c r="N910" i="1"/>
  <c r="AG910" i="1" s="1"/>
  <c r="AE910" i="1"/>
  <c r="W910" i="1"/>
  <c r="O910" i="1"/>
  <c r="AF910" i="1" s="1"/>
  <c r="AH910" i="1"/>
  <c r="Z910" i="1"/>
  <c r="S910" i="1"/>
  <c r="J728" i="1"/>
  <c r="X728" i="1"/>
  <c r="Y728" i="1" s="1"/>
  <c r="I728" i="1"/>
  <c r="P728" i="1" s="1"/>
  <c r="L728" i="1"/>
  <c r="M728" i="1" s="1"/>
  <c r="AK728" i="1"/>
  <c r="AJ728" i="1"/>
  <c r="T718" i="1"/>
  <c r="Q718" i="1"/>
  <c r="U718" i="1"/>
  <c r="AD718" i="1"/>
  <c r="V718" i="1"/>
  <c r="N718" i="1"/>
  <c r="AG718" i="1" s="1"/>
  <c r="AE718" i="1"/>
  <c r="W718" i="1"/>
  <c r="O718" i="1"/>
  <c r="AF718" i="1" s="1"/>
  <c r="AH718" i="1"/>
  <c r="Z718" i="1"/>
  <c r="S718" i="1"/>
  <c r="AJ654" i="1"/>
  <c r="X654" i="1"/>
  <c r="Y654" i="1" s="1"/>
  <c r="L654" i="1"/>
  <c r="M654" i="1" s="1"/>
  <c r="I654" i="1"/>
  <c r="P654" i="1" s="1"/>
  <c r="J654" i="1"/>
  <c r="AK654" i="1"/>
  <c r="AJ539" i="1"/>
  <c r="X539" i="1"/>
  <c r="Y539" i="1" s="1"/>
  <c r="L539" i="1"/>
  <c r="M539" i="1" s="1"/>
  <c r="J539" i="1"/>
  <c r="I539" i="1"/>
  <c r="P539" i="1" s="1"/>
  <c r="AK539" i="1"/>
  <c r="AH502" i="1"/>
  <c r="AD502" i="1"/>
  <c r="Z502" i="1"/>
  <c r="V502" i="1"/>
  <c r="N502" i="1"/>
  <c r="AG502" i="1" s="1"/>
  <c r="AE502" i="1"/>
  <c r="W502" i="1"/>
  <c r="S502" i="1"/>
  <c r="O502" i="1"/>
  <c r="AF502" i="1" s="1"/>
  <c r="T502" i="1"/>
  <c r="Q502" i="1"/>
  <c r="U502" i="1"/>
  <c r="U493" i="1"/>
  <c r="AH493" i="1"/>
  <c r="AD493" i="1"/>
  <c r="Z493" i="1"/>
  <c r="V493" i="1"/>
  <c r="N493" i="1"/>
  <c r="AG493" i="1" s="1"/>
  <c r="S493" i="1"/>
  <c r="W493" i="1"/>
  <c r="AE493" i="1"/>
  <c r="O493" i="1"/>
  <c r="AF493" i="1" s="1"/>
  <c r="T493" i="1"/>
  <c r="AH486" i="1"/>
  <c r="AD486" i="1"/>
  <c r="Z486" i="1"/>
  <c r="V486" i="1"/>
  <c r="N486" i="1"/>
  <c r="AG486" i="1" s="1"/>
  <c r="AE486" i="1"/>
  <c r="W486" i="1"/>
  <c r="S486" i="1"/>
  <c r="O486" i="1"/>
  <c r="AF486" i="1" s="1"/>
  <c r="T486" i="1"/>
  <c r="U486" i="1"/>
  <c r="T468" i="1"/>
  <c r="Q468" i="1"/>
  <c r="U468" i="1"/>
  <c r="AD468" i="1"/>
  <c r="V468" i="1"/>
  <c r="N468" i="1"/>
  <c r="AG468" i="1" s="1"/>
  <c r="AH468" i="1"/>
  <c r="Z468" i="1"/>
  <c r="AE468" i="1"/>
  <c r="W468" i="1"/>
  <c r="O468" i="1"/>
  <c r="AF468" i="1" s="1"/>
  <c r="S468" i="1"/>
  <c r="T452" i="1"/>
  <c r="Q452" i="1"/>
  <c r="U452" i="1"/>
  <c r="AD452" i="1"/>
  <c r="V452" i="1"/>
  <c r="N452" i="1"/>
  <c r="AG452" i="1" s="1"/>
  <c r="Z452" i="1"/>
  <c r="AH452" i="1"/>
  <c r="AE452" i="1"/>
  <c r="W452" i="1"/>
  <c r="O452" i="1"/>
  <c r="AF452" i="1" s="1"/>
  <c r="S452" i="1"/>
  <c r="AJ395" i="1"/>
  <c r="X395" i="1"/>
  <c r="Y395" i="1" s="1"/>
  <c r="L395" i="1"/>
  <c r="M395" i="1" s="1"/>
  <c r="J395" i="1"/>
  <c r="I395" i="1"/>
  <c r="P395" i="1" s="1"/>
  <c r="AK395" i="1"/>
  <c r="AJ363" i="1"/>
  <c r="X363" i="1"/>
  <c r="Y363" i="1" s="1"/>
  <c r="L363" i="1"/>
  <c r="M363" i="1" s="1"/>
  <c r="J363" i="1"/>
  <c r="I363" i="1"/>
  <c r="P363" i="1" s="1"/>
  <c r="AK363" i="1"/>
  <c r="T308" i="1"/>
  <c r="U308" i="1"/>
  <c r="AH308" i="1" s="1"/>
  <c r="V308" i="1"/>
  <c r="N308" i="1"/>
  <c r="AG308" i="1" s="1"/>
  <c r="W308" i="1"/>
  <c r="O308" i="1"/>
  <c r="AF308" i="1" s="1"/>
  <c r="S308" i="1"/>
  <c r="Z308" i="1"/>
  <c r="AH570" i="1"/>
  <c r="AD570" i="1"/>
  <c r="Z570" i="1"/>
  <c r="V570" i="1"/>
  <c r="N570" i="1"/>
  <c r="AG570" i="1" s="1"/>
  <c r="AE570" i="1"/>
  <c r="W570" i="1"/>
  <c r="S570" i="1"/>
  <c r="O570" i="1"/>
  <c r="AF570" i="1" s="1"/>
  <c r="Q570" i="1"/>
  <c r="U570" i="1"/>
  <c r="T570" i="1"/>
  <c r="Q928" i="1"/>
  <c r="Q768" i="1"/>
  <c r="AJ343" i="1"/>
  <c r="X343" i="1"/>
  <c r="Y343" i="1" s="1"/>
  <c r="L343" i="1"/>
  <c r="M343" i="1" s="1"/>
  <c r="I343" i="1"/>
  <c r="P343" i="1" s="1"/>
  <c r="J343" i="1"/>
  <c r="AK343" i="1"/>
  <c r="AJ327" i="1"/>
  <c r="X327" i="1"/>
  <c r="Y327" i="1" s="1"/>
  <c r="L327" i="1"/>
  <c r="M327" i="1" s="1"/>
  <c r="I327" i="1"/>
  <c r="P327" i="1" s="1"/>
  <c r="J327" i="1"/>
  <c r="AK327" i="1"/>
  <c r="AJ311" i="1"/>
  <c r="X311" i="1"/>
  <c r="Y311" i="1" s="1"/>
  <c r="L311" i="1"/>
  <c r="M311" i="1" s="1"/>
  <c r="I311" i="1"/>
  <c r="J311" i="1"/>
  <c r="AK311" i="1"/>
  <c r="AJ295" i="1"/>
  <c r="X295" i="1"/>
  <c r="Y295" i="1" s="1"/>
  <c r="L295" i="1"/>
  <c r="M295" i="1" s="1"/>
  <c r="I295" i="1"/>
  <c r="J295" i="1"/>
  <c r="AK295" i="1"/>
  <c r="AJ279" i="1"/>
  <c r="X279" i="1"/>
  <c r="Y279" i="1" s="1"/>
  <c r="L279" i="1"/>
  <c r="M279" i="1" s="1"/>
  <c r="I279" i="1"/>
  <c r="J279" i="1"/>
  <c r="AK279" i="1"/>
  <c r="T1527" i="1"/>
  <c r="U1527" i="1"/>
  <c r="AH1527" i="1"/>
  <c r="Z1527" i="1"/>
  <c r="W1527" i="1"/>
  <c r="N1527" i="1"/>
  <c r="AG1527" i="1" s="1"/>
  <c r="AD1527" i="1"/>
  <c r="S1527" i="1"/>
  <c r="O1527" i="1"/>
  <c r="AF1527" i="1" s="1"/>
  <c r="V1527" i="1"/>
  <c r="T1511" i="1"/>
  <c r="U1511" i="1"/>
  <c r="AH1511" i="1"/>
  <c r="Z1511" i="1"/>
  <c r="W1511" i="1"/>
  <c r="N1511" i="1"/>
  <c r="AG1511" i="1" s="1"/>
  <c r="O1511" i="1"/>
  <c r="AF1511" i="1" s="1"/>
  <c r="V1511" i="1"/>
  <c r="S1511" i="1"/>
  <c r="AD1511" i="1"/>
  <c r="U1784" i="1"/>
  <c r="AH1784" i="1"/>
  <c r="AD1784" i="1"/>
  <c r="Z1784" i="1"/>
  <c r="V1784" i="1"/>
  <c r="N1784" i="1"/>
  <c r="AG1784" i="1" s="1"/>
  <c r="S1784" i="1"/>
  <c r="T1784" i="1"/>
  <c r="W1784" i="1"/>
  <c r="O1784" i="1"/>
  <c r="AF1784" i="1" s="1"/>
  <c r="AK1680" i="1"/>
  <c r="AJ1680" i="1"/>
  <c r="J1680" i="1"/>
  <c r="I1680" i="1"/>
  <c r="L1680" i="1"/>
  <c r="M1680" i="1" s="1"/>
  <c r="X1680" i="1"/>
  <c r="Y1680" i="1" s="1"/>
  <c r="AJ1649" i="1"/>
  <c r="X1649" i="1"/>
  <c r="Y1649" i="1" s="1"/>
  <c r="L1649" i="1"/>
  <c r="M1649" i="1" s="1"/>
  <c r="I1649" i="1"/>
  <c r="AK1649" i="1"/>
  <c r="J1649" i="1"/>
  <c r="AA1793" i="1"/>
  <c r="AB1793" i="1"/>
  <c r="AC1793" i="1"/>
  <c r="U1500" i="1"/>
  <c r="AH1500" i="1"/>
  <c r="AD1500" i="1"/>
  <c r="Z1500" i="1"/>
  <c r="V1500" i="1"/>
  <c r="N1500" i="1"/>
  <c r="AG1500" i="1" s="1"/>
  <c r="W1500" i="1"/>
  <c r="O1500" i="1"/>
  <c r="AF1500" i="1" s="1"/>
  <c r="T1500" i="1"/>
  <c r="S1500" i="1"/>
  <c r="T1491" i="1"/>
  <c r="U1491" i="1"/>
  <c r="AH1491" i="1"/>
  <c r="Z1491" i="1"/>
  <c r="S1491" i="1"/>
  <c r="V1491" i="1"/>
  <c r="AD1491" i="1"/>
  <c r="N1491" i="1"/>
  <c r="AG1491" i="1" s="1"/>
  <c r="O1491" i="1"/>
  <c r="AF1491" i="1" s="1"/>
  <c r="W1491" i="1"/>
  <c r="AJ1466" i="1"/>
  <c r="X1466" i="1"/>
  <c r="Y1466" i="1" s="1"/>
  <c r="L1466" i="1"/>
  <c r="M1466" i="1" s="1"/>
  <c r="J1466" i="1"/>
  <c r="AK1466" i="1"/>
  <c r="I1466" i="1"/>
  <c r="T1443" i="1"/>
  <c r="U1443" i="1"/>
  <c r="S1443" i="1"/>
  <c r="AD1443" i="1"/>
  <c r="AH1443" i="1"/>
  <c r="W1443" i="1"/>
  <c r="N1443" i="1"/>
  <c r="AG1443" i="1" s="1"/>
  <c r="O1443" i="1"/>
  <c r="AF1443" i="1" s="1"/>
  <c r="V1443" i="1"/>
  <c r="Z1443" i="1"/>
  <c r="T1411" i="1"/>
  <c r="U1411" i="1"/>
  <c r="S1411" i="1"/>
  <c r="AD1411" i="1"/>
  <c r="AH1411" i="1"/>
  <c r="W1411" i="1"/>
  <c r="N1411" i="1"/>
  <c r="AG1411" i="1" s="1"/>
  <c r="Z1411" i="1"/>
  <c r="V1411" i="1"/>
  <c r="O1411" i="1"/>
  <c r="AF1411" i="1" s="1"/>
  <c r="J1636" i="1"/>
  <c r="X1636" i="1"/>
  <c r="Y1636" i="1" s="1"/>
  <c r="I1636" i="1"/>
  <c r="L1636" i="1"/>
  <c r="M1636" i="1" s="1"/>
  <c r="AJ1636" i="1"/>
  <c r="AK1636" i="1"/>
  <c r="T1599" i="1"/>
  <c r="U1599" i="1"/>
  <c r="AD1599" i="1"/>
  <c r="V1599" i="1"/>
  <c r="N1599" i="1"/>
  <c r="AG1599" i="1" s="1"/>
  <c r="Z1599" i="1"/>
  <c r="O1599" i="1"/>
  <c r="AF1599" i="1" s="1"/>
  <c r="S1599" i="1"/>
  <c r="W1599" i="1"/>
  <c r="AH1599" i="1"/>
  <c r="T1499" i="1"/>
  <c r="U1499" i="1"/>
  <c r="AD1499" i="1"/>
  <c r="V1499" i="1"/>
  <c r="N1499" i="1"/>
  <c r="AG1499" i="1" s="1"/>
  <c r="W1499" i="1"/>
  <c r="O1499" i="1"/>
  <c r="AF1499" i="1" s="1"/>
  <c r="S1499" i="1"/>
  <c r="AH1499" i="1"/>
  <c r="Z1499" i="1"/>
  <c r="AC1465" i="1"/>
  <c r="AB1465" i="1"/>
  <c r="U1460" i="1"/>
  <c r="AH1460" i="1"/>
  <c r="AD1460" i="1"/>
  <c r="Z1460" i="1"/>
  <c r="V1460" i="1"/>
  <c r="N1460" i="1"/>
  <c r="AG1460" i="1" s="1"/>
  <c r="T1460" i="1"/>
  <c r="S1460" i="1"/>
  <c r="O1460" i="1"/>
  <c r="AF1460" i="1" s="1"/>
  <c r="W1460" i="1"/>
  <c r="J1449" i="1"/>
  <c r="X1449" i="1"/>
  <c r="Y1449" i="1" s="1"/>
  <c r="AK1449" i="1"/>
  <c r="L1449" i="1"/>
  <c r="M1449" i="1" s="1"/>
  <c r="I1449" i="1"/>
  <c r="AJ1449" i="1"/>
  <c r="U1444" i="1"/>
  <c r="AH1444" i="1"/>
  <c r="AD1444" i="1"/>
  <c r="Z1444" i="1"/>
  <c r="V1444" i="1"/>
  <c r="N1444" i="1"/>
  <c r="AG1444" i="1" s="1"/>
  <c r="T1444" i="1"/>
  <c r="S1444" i="1"/>
  <c r="O1444" i="1"/>
  <c r="AF1444" i="1" s="1"/>
  <c r="W1444" i="1"/>
  <c r="J1433" i="1"/>
  <c r="X1433" i="1"/>
  <c r="Y1433" i="1" s="1"/>
  <c r="AK1433" i="1"/>
  <c r="L1433" i="1"/>
  <c r="M1433" i="1" s="1"/>
  <c r="AJ1433" i="1"/>
  <c r="I1433" i="1"/>
  <c r="U1428" i="1"/>
  <c r="AH1428" i="1"/>
  <c r="AD1428" i="1"/>
  <c r="Z1428" i="1"/>
  <c r="V1428" i="1"/>
  <c r="N1428" i="1"/>
  <c r="AG1428" i="1" s="1"/>
  <c r="T1428" i="1"/>
  <c r="S1428" i="1"/>
  <c r="O1428" i="1"/>
  <c r="AF1428" i="1" s="1"/>
  <c r="W1428" i="1"/>
  <c r="J1417" i="1"/>
  <c r="X1417" i="1"/>
  <c r="Y1417" i="1" s="1"/>
  <c r="AK1417" i="1"/>
  <c r="L1417" i="1"/>
  <c r="M1417" i="1" s="1"/>
  <c r="AJ1417" i="1"/>
  <c r="I1417" i="1"/>
  <c r="U1412" i="1"/>
  <c r="AH1412" i="1"/>
  <c r="AD1412" i="1"/>
  <c r="Z1412" i="1"/>
  <c r="V1412" i="1"/>
  <c r="N1412" i="1"/>
  <c r="AG1412" i="1" s="1"/>
  <c r="T1412" i="1"/>
  <c r="S1412" i="1"/>
  <c r="O1412" i="1"/>
  <c r="AF1412" i="1" s="1"/>
  <c r="W1412" i="1"/>
  <c r="AH1573" i="1"/>
  <c r="AD1573" i="1"/>
  <c r="Z1573" i="1"/>
  <c r="V1573" i="1"/>
  <c r="N1573" i="1"/>
  <c r="AG1573" i="1" s="1"/>
  <c r="W1573" i="1"/>
  <c r="S1573" i="1"/>
  <c r="O1573" i="1"/>
  <c r="AF1573" i="1" s="1"/>
  <c r="U1573" i="1"/>
  <c r="T1573" i="1"/>
  <c r="AA1553" i="1"/>
  <c r="T1551" i="1"/>
  <c r="U1551" i="1"/>
  <c r="AD1551" i="1"/>
  <c r="V1551" i="1"/>
  <c r="N1551" i="1"/>
  <c r="AG1551" i="1" s="1"/>
  <c r="Z1551" i="1"/>
  <c r="O1551" i="1"/>
  <c r="AF1551" i="1" s="1"/>
  <c r="S1551" i="1"/>
  <c r="W1551" i="1"/>
  <c r="AH1551" i="1"/>
  <c r="T1467" i="1"/>
  <c r="U1467" i="1"/>
  <c r="AD1467" i="1"/>
  <c r="V1467" i="1"/>
  <c r="N1467" i="1"/>
  <c r="AG1467" i="1" s="1"/>
  <c r="W1467" i="1"/>
  <c r="O1467" i="1"/>
  <c r="AF1467" i="1" s="1"/>
  <c r="S1467" i="1"/>
  <c r="Z1467" i="1"/>
  <c r="AH1467" i="1"/>
  <c r="T1431" i="1"/>
  <c r="U1431" i="1"/>
  <c r="AH1431" i="1"/>
  <c r="Z1431" i="1"/>
  <c r="AD1431" i="1"/>
  <c r="S1431" i="1"/>
  <c r="W1431" i="1"/>
  <c r="N1431" i="1"/>
  <c r="AG1431" i="1" s="1"/>
  <c r="O1431" i="1"/>
  <c r="AF1431" i="1" s="1"/>
  <c r="V1431" i="1"/>
  <c r="J1801" i="1"/>
  <c r="X1801" i="1"/>
  <c r="Y1801" i="1" s="1"/>
  <c r="I1801" i="1"/>
  <c r="L1801" i="1"/>
  <c r="M1801" i="1" s="1"/>
  <c r="AJ1801" i="1"/>
  <c r="AK1801" i="1"/>
  <c r="J1493" i="1"/>
  <c r="X1493" i="1"/>
  <c r="Y1493" i="1" s="1"/>
  <c r="I1493" i="1"/>
  <c r="AJ1493" i="1"/>
  <c r="L1493" i="1"/>
  <c r="M1493" i="1" s="1"/>
  <c r="AK1493" i="1"/>
  <c r="U1488" i="1"/>
  <c r="AH1488" i="1"/>
  <c r="AD1488" i="1"/>
  <c r="Z1488" i="1"/>
  <c r="V1488" i="1"/>
  <c r="N1488" i="1"/>
  <c r="AG1488" i="1" s="1"/>
  <c r="T1488" i="1"/>
  <c r="W1488" i="1"/>
  <c r="O1488" i="1"/>
  <c r="AF1488" i="1" s="1"/>
  <c r="S1488" i="1"/>
  <c r="J1457" i="1"/>
  <c r="AJ1457" i="1"/>
  <c r="L1457" i="1"/>
  <c r="M1457" i="1" s="1"/>
  <c r="X1457" i="1"/>
  <c r="Y1457" i="1" s="1"/>
  <c r="I1457" i="1"/>
  <c r="AK1457" i="1"/>
  <c r="AJ1414" i="1"/>
  <c r="X1414" i="1"/>
  <c r="Y1414" i="1" s="1"/>
  <c r="L1414" i="1"/>
  <c r="M1414" i="1" s="1"/>
  <c r="I1414" i="1"/>
  <c r="J1414" i="1"/>
  <c r="AK1414" i="1"/>
  <c r="U1349" i="1"/>
  <c r="AD1349" i="1"/>
  <c r="S1349" i="1"/>
  <c r="N1349" i="1"/>
  <c r="AG1349" i="1" s="1"/>
  <c r="Z1349" i="1"/>
  <c r="T1349" i="1"/>
  <c r="O1349" i="1"/>
  <c r="AF1349" i="1" s="1"/>
  <c r="V1349" i="1"/>
  <c r="AH1349" i="1"/>
  <c r="W1349" i="1"/>
  <c r="AJ1574" i="1"/>
  <c r="X1574" i="1"/>
  <c r="Y1574" i="1" s="1"/>
  <c r="L1574" i="1"/>
  <c r="M1574" i="1" s="1"/>
  <c r="I1574" i="1"/>
  <c r="J1574" i="1"/>
  <c r="AK1574" i="1"/>
  <c r="AA1501" i="1"/>
  <c r="AB1501" i="1"/>
  <c r="AC1501" i="1"/>
  <c r="AH1429" i="1"/>
  <c r="AD1429" i="1"/>
  <c r="Z1429" i="1"/>
  <c r="V1429" i="1"/>
  <c r="N1429" i="1"/>
  <c r="AG1429" i="1" s="1"/>
  <c r="W1429" i="1"/>
  <c r="S1429" i="1"/>
  <c r="O1429" i="1"/>
  <c r="AF1429" i="1" s="1"/>
  <c r="U1429" i="1"/>
  <c r="T1429" i="1"/>
  <c r="AJ1422" i="1"/>
  <c r="X1422" i="1"/>
  <c r="Y1422" i="1" s="1"/>
  <c r="L1422" i="1"/>
  <c r="M1422" i="1" s="1"/>
  <c r="J1422" i="1"/>
  <c r="I1422" i="1"/>
  <c r="AK1422" i="1"/>
  <c r="T1189" i="1"/>
  <c r="U1189" i="1"/>
  <c r="AH1189" i="1"/>
  <c r="Z1189" i="1"/>
  <c r="S1189" i="1"/>
  <c r="AD1189" i="1"/>
  <c r="N1189" i="1"/>
  <c r="AG1189" i="1" s="1"/>
  <c r="O1189" i="1"/>
  <c r="AF1189" i="1" s="1"/>
  <c r="W1189" i="1"/>
  <c r="V1189" i="1"/>
  <c r="AH1421" i="1"/>
  <c r="AD1421" i="1"/>
  <c r="Z1421" i="1"/>
  <c r="V1421" i="1"/>
  <c r="N1421" i="1"/>
  <c r="AG1421" i="1" s="1"/>
  <c r="W1421" i="1"/>
  <c r="S1421" i="1"/>
  <c r="O1421" i="1"/>
  <c r="AF1421" i="1" s="1"/>
  <c r="U1421" i="1"/>
  <c r="T1421" i="1"/>
  <c r="J1409" i="1"/>
  <c r="AJ1409" i="1"/>
  <c r="L1409" i="1"/>
  <c r="M1409" i="1" s="1"/>
  <c r="X1409" i="1"/>
  <c r="Y1409" i="1" s="1"/>
  <c r="I1409" i="1"/>
  <c r="AK1409" i="1"/>
  <c r="AJ1406" i="1"/>
  <c r="X1406" i="1"/>
  <c r="Y1406" i="1" s="1"/>
  <c r="L1406" i="1"/>
  <c r="M1406" i="1" s="1"/>
  <c r="J1406" i="1"/>
  <c r="AK1406" i="1"/>
  <c r="I1406" i="1"/>
  <c r="J1361" i="1"/>
  <c r="AJ1361" i="1"/>
  <c r="I1361" i="1"/>
  <c r="AK1361" i="1"/>
  <c r="X1361" i="1"/>
  <c r="Y1361" i="1" s="1"/>
  <c r="L1361" i="1"/>
  <c r="M1361" i="1" s="1"/>
  <c r="AJ1340" i="1"/>
  <c r="X1340" i="1"/>
  <c r="Y1340" i="1" s="1"/>
  <c r="L1340" i="1"/>
  <c r="M1340" i="1" s="1"/>
  <c r="AK1340" i="1"/>
  <c r="J1340" i="1"/>
  <c r="I1340" i="1"/>
  <c r="T1333" i="1"/>
  <c r="U1333" i="1"/>
  <c r="S1333" i="1"/>
  <c r="AD1333" i="1"/>
  <c r="V1333" i="1"/>
  <c r="N1333" i="1"/>
  <c r="AG1333" i="1" s="1"/>
  <c r="Z1333" i="1"/>
  <c r="O1333" i="1"/>
  <c r="AF1333" i="1" s="1"/>
  <c r="AH1333" i="1"/>
  <c r="W1333" i="1"/>
  <c r="AJ1324" i="1"/>
  <c r="X1324" i="1"/>
  <c r="Y1324" i="1" s="1"/>
  <c r="L1324" i="1"/>
  <c r="M1324" i="1" s="1"/>
  <c r="AK1324" i="1"/>
  <c r="J1324" i="1"/>
  <c r="I1324" i="1"/>
  <c r="T1317" i="1"/>
  <c r="U1317" i="1"/>
  <c r="S1317" i="1"/>
  <c r="AD1317" i="1"/>
  <c r="V1317" i="1"/>
  <c r="N1317" i="1"/>
  <c r="AG1317" i="1" s="1"/>
  <c r="W1317" i="1"/>
  <c r="Z1317" i="1"/>
  <c r="O1317" i="1"/>
  <c r="AF1317" i="1" s="1"/>
  <c r="AH1317" i="1"/>
  <c r="AJ1308" i="1"/>
  <c r="X1308" i="1"/>
  <c r="Y1308" i="1" s="1"/>
  <c r="L1308" i="1"/>
  <c r="M1308" i="1" s="1"/>
  <c r="AK1308" i="1"/>
  <c r="I1308" i="1"/>
  <c r="J1308" i="1"/>
  <c r="T1301" i="1"/>
  <c r="Q1301" i="1"/>
  <c r="U1301" i="1"/>
  <c r="S1301" i="1"/>
  <c r="AD1301" i="1"/>
  <c r="V1301" i="1"/>
  <c r="N1301" i="1"/>
  <c r="AG1301" i="1" s="1"/>
  <c r="AH1301" i="1"/>
  <c r="W1301" i="1"/>
  <c r="O1301" i="1"/>
  <c r="AF1301" i="1" s="1"/>
  <c r="Z1301" i="1"/>
  <c r="AJ1292" i="1"/>
  <c r="X1292" i="1"/>
  <c r="Y1292" i="1" s="1"/>
  <c r="L1292" i="1"/>
  <c r="M1292" i="1" s="1"/>
  <c r="AK1292" i="1"/>
  <c r="I1292" i="1"/>
  <c r="J1292" i="1"/>
  <c r="T1285" i="1"/>
  <c r="U1285" i="1"/>
  <c r="S1285" i="1"/>
  <c r="AD1285" i="1"/>
  <c r="V1285" i="1"/>
  <c r="N1285" i="1"/>
  <c r="AG1285" i="1" s="1"/>
  <c r="O1285" i="1"/>
  <c r="AF1285" i="1" s="1"/>
  <c r="AH1285" i="1"/>
  <c r="W1285" i="1"/>
  <c r="Z1285" i="1"/>
  <c r="AJ1276" i="1"/>
  <c r="X1276" i="1"/>
  <c r="Y1276" i="1" s="1"/>
  <c r="L1276" i="1"/>
  <c r="M1276" i="1" s="1"/>
  <c r="AK1276" i="1"/>
  <c r="J1276" i="1"/>
  <c r="I1276" i="1"/>
  <c r="T1269" i="1"/>
  <c r="U1269" i="1"/>
  <c r="S1269" i="1"/>
  <c r="AD1269" i="1"/>
  <c r="V1269" i="1"/>
  <c r="N1269" i="1"/>
  <c r="AG1269" i="1" s="1"/>
  <c r="Z1269" i="1"/>
  <c r="O1269" i="1"/>
  <c r="AF1269" i="1" s="1"/>
  <c r="W1269" i="1"/>
  <c r="AH1269" i="1"/>
  <c r="AJ1260" i="1"/>
  <c r="X1260" i="1"/>
  <c r="Y1260" i="1" s="1"/>
  <c r="L1260" i="1"/>
  <c r="M1260" i="1" s="1"/>
  <c r="AK1260" i="1"/>
  <c r="J1260" i="1"/>
  <c r="I1260" i="1"/>
  <c r="T1253" i="1"/>
  <c r="U1253" i="1"/>
  <c r="S1253" i="1"/>
  <c r="AD1253" i="1"/>
  <c r="V1253" i="1"/>
  <c r="N1253" i="1"/>
  <c r="AG1253" i="1" s="1"/>
  <c r="W1253" i="1"/>
  <c r="Z1253" i="1"/>
  <c r="O1253" i="1"/>
  <c r="AF1253" i="1" s="1"/>
  <c r="AH1253" i="1"/>
  <c r="AJ1244" i="1"/>
  <c r="X1244" i="1"/>
  <c r="Y1244" i="1" s="1"/>
  <c r="L1244" i="1"/>
  <c r="M1244" i="1" s="1"/>
  <c r="AK1244" i="1"/>
  <c r="I1244" i="1"/>
  <c r="J1244" i="1"/>
  <c r="T1237" i="1"/>
  <c r="U1237" i="1"/>
  <c r="S1237" i="1"/>
  <c r="AD1237" i="1"/>
  <c r="V1237" i="1"/>
  <c r="N1237" i="1"/>
  <c r="AG1237" i="1" s="1"/>
  <c r="AH1237" i="1"/>
  <c r="W1237" i="1"/>
  <c r="O1237" i="1"/>
  <c r="AF1237" i="1" s="1"/>
  <c r="Z1237" i="1"/>
  <c r="AJ1228" i="1"/>
  <c r="X1228" i="1"/>
  <c r="Y1228" i="1" s="1"/>
  <c r="L1228" i="1"/>
  <c r="M1228" i="1" s="1"/>
  <c r="AK1228" i="1"/>
  <c r="I1228" i="1"/>
  <c r="J1228" i="1"/>
  <c r="T1221" i="1"/>
  <c r="U1221" i="1"/>
  <c r="S1221" i="1"/>
  <c r="AD1221" i="1"/>
  <c r="V1221" i="1"/>
  <c r="N1221" i="1"/>
  <c r="AG1221" i="1" s="1"/>
  <c r="O1221" i="1"/>
  <c r="AF1221" i="1" s="1"/>
  <c r="AH1221" i="1"/>
  <c r="Z1221" i="1"/>
  <c r="W1221" i="1"/>
  <c r="U1206" i="1"/>
  <c r="AH1206" i="1"/>
  <c r="AD1206" i="1"/>
  <c r="Z1206" i="1"/>
  <c r="V1206" i="1"/>
  <c r="N1206" i="1"/>
  <c r="AG1206" i="1" s="1"/>
  <c r="S1206" i="1"/>
  <c r="O1206" i="1"/>
  <c r="AF1206" i="1" s="1"/>
  <c r="W1206" i="1"/>
  <c r="T1206" i="1"/>
  <c r="U1162" i="1"/>
  <c r="AH1162" i="1"/>
  <c r="AD1162" i="1"/>
  <c r="Z1162" i="1"/>
  <c r="V1162" i="1"/>
  <c r="N1162" i="1"/>
  <c r="AG1162" i="1" s="1"/>
  <c r="S1162" i="1"/>
  <c r="W1162" i="1"/>
  <c r="T1162" i="1"/>
  <c r="O1162" i="1"/>
  <c r="AF1162" i="1" s="1"/>
  <c r="U1098" i="1"/>
  <c r="AH1098" i="1"/>
  <c r="AD1098" i="1"/>
  <c r="Z1098" i="1"/>
  <c r="V1098" i="1"/>
  <c r="N1098" i="1"/>
  <c r="AG1098" i="1" s="1"/>
  <c r="S1098" i="1"/>
  <c r="O1098" i="1"/>
  <c r="AF1098" i="1" s="1"/>
  <c r="T1098" i="1"/>
  <c r="W1098" i="1"/>
  <c r="U1082" i="1"/>
  <c r="AH1082" i="1"/>
  <c r="AD1082" i="1"/>
  <c r="Z1082" i="1"/>
  <c r="V1082" i="1"/>
  <c r="N1082" i="1"/>
  <c r="AG1082" i="1" s="1"/>
  <c r="S1082" i="1"/>
  <c r="W1082" i="1"/>
  <c r="O1082" i="1"/>
  <c r="AF1082" i="1" s="1"/>
  <c r="T1082" i="1"/>
  <c r="U1066" i="1"/>
  <c r="AH1066" i="1"/>
  <c r="AD1066" i="1"/>
  <c r="Z1066" i="1"/>
  <c r="V1066" i="1"/>
  <c r="N1066" i="1"/>
  <c r="AG1066" i="1" s="1"/>
  <c r="S1066" i="1"/>
  <c r="T1066" i="1"/>
  <c r="W1066" i="1"/>
  <c r="O1066" i="1"/>
  <c r="AF1066" i="1" s="1"/>
  <c r="AJ1542" i="1"/>
  <c r="X1542" i="1"/>
  <c r="Y1542" i="1" s="1"/>
  <c r="L1542" i="1"/>
  <c r="M1542" i="1" s="1"/>
  <c r="I1542" i="1"/>
  <c r="J1542" i="1"/>
  <c r="AK1542" i="1"/>
  <c r="AA1481" i="1"/>
  <c r="AC1481" i="1"/>
  <c r="AB1481" i="1"/>
  <c r="AJ1454" i="1"/>
  <c r="X1454" i="1"/>
  <c r="Y1454" i="1" s="1"/>
  <c r="L1454" i="1"/>
  <c r="M1454" i="1" s="1"/>
  <c r="J1454" i="1"/>
  <c r="I1454" i="1"/>
  <c r="AK1454" i="1"/>
  <c r="U1368" i="1"/>
  <c r="AH1368" i="1"/>
  <c r="W1368" i="1"/>
  <c r="Z1368" i="1"/>
  <c r="S1368" i="1"/>
  <c r="T1368" i="1"/>
  <c r="N1368" i="1"/>
  <c r="AG1368" i="1" s="1"/>
  <c r="V1368" i="1"/>
  <c r="AD1368" i="1"/>
  <c r="O1368" i="1"/>
  <c r="AF1368" i="1" s="1"/>
  <c r="U1364" i="1"/>
  <c r="Z1364" i="1"/>
  <c r="T1364" i="1"/>
  <c r="O1364" i="1"/>
  <c r="AF1364" i="1" s="1"/>
  <c r="AH1364" i="1"/>
  <c r="S1364" i="1"/>
  <c r="V1364" i="1"/>
  <c r="N1364" i="1"/>
  <c r="AG1364" i="1" s="1"/>
  <c r="W1364" i="1"/>
  <c r="AD1364" i="1"/>
  <c r="J1354" i="1"/>
  <c r="X1354" i="1"/>
  <c r="Y1354" i="1" s="1"/>
  <c r="AJ1354" i="1"/>
  <c r="I1354" i="1"/>
  <c r="L1354" i="1"/>
  <c r="M1354" i="1" s="1"/>
  <c r="AK1354" i="1"/>
  <c r="U1353" i="1"/>
  <c r="V1353" i="1"/>
  <c r="AH1353" i="1"/>
  <c r="W1353" i="1"/>
  <c r="Z1353" i="1"/>
  <c r="O1353" i="1"/>
  <c r="AF1353" i="1" s="1"/>
  <c r="AD1353" i="1"/>
  <c r="S1353" i="1"/>
  <c r="N1353" i="1"/>
  <c r="AG1353" i="1" s="1"/>
  <c r="T1353" i="1"/>
  <c r="U1330" i="1"/>
  <c r="AH1330" i="1"/>
  <c r="AD1330" i="1"/>
  <c r="Z1330" i="1"/>
  <c r="V1330" i="1"/>
  <c r="N1330" i="1"/>
  <c r="AG1330" i="1" s="1"/>
  <c r="W1330" i="1"/>
  <c r="O1330" i="1"/>
  <c r="AF1330" i="1" s="1"/>
  <c r="S1330" i="1"/>
  <c r="T1330" i="1"/>
  <c r="T1321" i="1"/>
  <c r="U1321" i="1"/>
  <c r="AH1321" i="1"/>
  <c r="Z1321" i="1"/>
  <c r="S1321" i="1"/>
  <c r="W1321" i="1"/>
  <c r="AD1321" i="1"/>
  <c r="N1321" i="1"/>
  <c r="AG1321" i="1" s="1"/>
  <c r="V1321" i="1"/>
  <c r="O1321" i="1"/>
  <c r="AF1321" i="1" s="1"/>
  <c r="AJ1296" i="1"/>
  <c r="X1296" i="1"/>
  <c r="Y1296" i="1" s="1"/>
  <c r="L1296" i="1"/>
  <c r="M1296" i="1" s="1"/>
  <c r="J1296" i="1"/>
  <c r="AK1296" i="1"/>
  <c r="I1296" i="1"/>
  <c r="U1266" i="1"/>
  <c r="AH1266" i="1"/>
  <c r="AD1266" i="1"/>
  <c r="Z1266" i="1"/>
  <c r="V1266" i="1"/>
  <c r="N1266" i="1"/>
  <c r="AG1266" i="1" s="1"/>
  <c r="W1266" i="1"/>
  <c r="O1266" i="1"/>
  <c r="AF1266" i="1" s="1"/>
  <c r="S1266" i="1"/>
  <c r="T1266" i="1"/>
  <c r="T1257" i="1"/>
  <c r="U1257" i="1"/>
  <c r="AH1257" i="1"/>
  <c r="Z1257" i="1"/>
  <c r="S1257" i="1"/>
  <c r="W1257" i="1"/>
  <c r="AD1257" i="1"/>
  <c r="N1257" i="1"/>
  <c r="AG1257" i="1" s="1"/>
  <c r="V1257" i="1"/>
  <c r="O1257" i="1"/>
  <c r="AF1257" i="1" s="1"/>
  <c r="AJ1232" i="1"/>
  <c r="X1232" i="1"/>
  <c r="Y1232" i="1" s="1"/>
  <c r="L1232" i="1"/>
  <c r="M1232" i="1" s="1"/>
  <c r="J1232" i="1"/>
  <c r="AK1232" i="1"/>
  <c r="I1232" i="1"/>
  <c r="U1186" i="1"/>
  <c r="AH1186" i="1"/>
  <c r="AD1186" i="1"/>
  <c r="Z1186" i="1"/>
  <c r="V1186" i="1"/>
  <c r="N1186" i="1"/>
  <c r="AG1186" i="1" s="1"/>
  <c r="W1186" i="1"/>
  <c r="O1186" i="1"/>
  <c r="AF1186" i="1" s="1"/>
  <c r="S1186" i="1"/>
  <c r="T1186" i="1"/>
  <c r="U1178" i="1"/>
  <c r="AH1178" i="1"/>
  <c r="AD1178" i="1"/>
  <c r="Z1178" i="1"/>
  <c r="V1178" i="1"/>
  <c r="N1178" i="1"/>
  <c r="AG1178" i="1" s="1"/>
  <c r="W1178" i="1"/>
  <c r="O1178" i="1"/>
  <c r="AF1178" i="1" s="1"/>
  <c r="T1178" i="1"/>
  <c r="S1178" i="1"/>
  <c r="AJ1168" i="1"/>
  <c r="X1168" i="1"/>
  <c r="Y1168" i="1" s="1"/>
  <c r="L1168" i="1"/>
  <c r="M1168" i="1" s="1"/>
  <c r="J1168" i="1"/>
  <c r="AK1168" i="1"/>
  <c r="I1168" i="1"/>
  <c r="T1145" i="1"/>
  <c r="U1145" i="1"/>
  <c r="AH1145" i="1"/>
  <c r="Z1145" i="1"/>
  <c r="S1145" i="1"/>
  <c r="AD1145" i="1"/>
  <c r="N1145" i="1"/>
  <c r="AG1145" i="1" s="1"/>
  <c r="O1145" i="1"/>
  <c r="AF1145" i="1" s="1"/>
  <c r="V1145" i="1"/>
  <c r="W1145" i="1"/>
  <c r="U1106" i="1"/>
  <c r="AH1106" i="1"/>
  <c r="AD1106" i="1"/>
  <c r="Z1106" i="1"/>
  <c r="V1106" i="1"/>
  <c r="N1106" i="1"/>
  <c r="AG1106" i="1" s="1"/>
  <c r="W1106" i="1"/>
  <c r="O1106" i="1"/>
  <c r="AF1106" i="1" s="1"/>
  <c r="T1106" i="1"/>
  <c r="S1106" i="1"/>
  <c r="AJ1100" i="1"/>
  <c r="X1100" i="1"/>
  <c r="Y1100" i="1" s="1"/>
  <c r="L1100" i="1"/>
  <c r="M1100" i="1" s="1"/>
  <c r="J1100" i="1"/>
  <c r="AK1100" i="1"/>
  <c r="I1100" i="1"/>
  <c r="U1070" i="1"/>
  <c r="AH1070" i="1"/>
  <c r="AD1070" i="1"/>
  <c r="Z1070" i="1"/>
  <c r="V1070" i="1"/>
  <c r="N1070" i="1"/>
  <c r="AG1070" i="1" s="1"/>
  <c r="W1070" i="1"/>
  <c r="O1070" i="1"/>
  <c r="AF1070" i="1" s="1"/>
  <c r="T1070" i="1"/>
  <c r="S1070" i="1"/>
  <c r="AJ1363" i="1"/>
  <c r="X1363" i="1"/>
  <c r="Y1363" i="1" s="1"/>
  <c r="L1363" i="1"/>
  <c r="M1363" i="1" s="1"/>
  <c r="I1363" i="1"/>
  <c r="AK1363" i="1"/>
  <c r="J1363" i="1"/>
  <c r="AA1343" i="1"/>
  <c r="AC1343" i="1"/>
  <c r="AB1343" i="1"/>
  <c r="AJ1336" i="1"/>
  <c r="X1336" i="1"/>
  <c r="Y1336" i="1" s="1"/>
  <c r="L1336" i="1"/>
  <c r="M1336" i="1" s="1"/>
  <c r="I1336" i="1"/>
  <c r="AK1336" i="1"/>
  <c r="J1336" i="1"/>
  <c r="U1318" i="1"/>
  <c r="AH1318" i="1"/>
  <c r="AD1318" i="1"/>
  <c r="Z1318" i="1"/>
  <c r="V1318" i="1"/>
  <c r="N1318" i="1"/>
  <c r="AG1318" i="1" s="1"/>
  <c r="T1318" i="1"/>
  <c r="W1318" i="1"/>
  <c r="O1318" i="1"/>
  <c r="AF1318" i="1" s="1"/>
  <c r="S1318" i="1"/>
  <c r="J1259" i="1"/>
  <c r="X1259" i="1"/>
  <c r="Y1259" i="1" s="1"/>
  <c r="I1259" i="1"/>
  <c r="AK1259" i="1"/>
  <c r="L1259" i="1"/>
  <c r="M1259" i="1" s="1"/>
  <c r="AJ1259" i="1"/>
  <c r="U1258" i="1"/>
  <c r="AH1258" i="1"/>
  <c r="AD1258" i="1"/>
  <c r="Z1258" i="1"/>
  <c r="V1258" i="1"/>
  <c r="N1258" i="1"/>
  <c r="AG1258" i="1" s="1"/>
  <c r="S1258" i="1"/>
  <c r="T1258" i="1"/>
  <c r="O1258" i="1"/>
  <c r="AF1258" i="1" s="1"/>
  <c r="W1258" i="1"/>
  <c r="T1249" i="1"/>
  <c r="U1249" i="1"/>
  <c r="AD1249" i="1"/>
  <c r="V1249" i="1"/>
  <c r="N1249" i="1"/>
  <c r="AG1249" i="1" s="1"/>
  <c r="W1249" i="1"/>
  <c r="O1249" i="1"/>
  <c r="AF1249" i="1" s="1"/>
  <c r="AH1249" i="1"/>
  <c r="Z1249" i="1"/>
  <c r="S1249" i="1"/>
  <c r="AB1175" i="1"/>
  <c r="AA1159" i="1"/>
  <c r="AC1159" i="1"/>
  <c r="AB1159" i="1"/>
  <c r="AJ1144" i="1"/>
  <c r="X1144" i="1"/>
  <c r="Y1144" i="1" s="1"/>
  <c r="L1144" i="1"/>
  <c r="M1144" i="1" s="1"/>
  <c r="I1144" i="1"/>
  <c r="AK1144" i="1"/>
  <c r="J1144" i="1"/>
  <c r="T1101" i="1"/>
  <c r="U1101" i="1"/>
  <c r="AD1101" i="1"/>
  <c r="V1101" i="1"/>
  <c r="N1101" i="1"/>
  <c r="AG1101" i="1" s="1"/>
  <c r="W1101" i="1"/>
  <c r="O1101" i="1"/>
  <c r="AF1101" i="1" s="1"/>
  <c r="AH1101" i="1"/>
  <c r="Z1101" i="1"/>
  <c r="S1101" i="1"/>
  <c r="U1051" i="1"/>
  <c r="AH1051" i="1"/>
  <c r="AD1051" i="1"/>
  <c r="Z1051" i="1"/>
  <c r="V1051" i="1"/>
  <c r="N1051" i="1"/>
  <c r="AG1051" i="1" s="1"/>
  <c r="S1051" i="1"/>
  <c r="T1051" i="1"/>
  <c r="W1051" i="1"/>
  <c r="O1051" i="1"/>
  <c r="AF1051" i="1" s="1"/>
  <c r="U1035" i="1"/>
  <c r="AH1035" i="1"/>
  <c r="AD1035" i="1"/>
  <c r="Z1035" i="1"/>
  <c r="V1035" i="1"/>
  <c r="N1035" i="1"/>
  <c r="AG1035" i="1" s="1"/>
  <c r="S1035" i="1"/>
  <c r="O1035" i="1"/>
  <c r="AF1035" i="1" s="1"/>
  <c r="W1035" i="1"/>
  <c r="T1035" i="1"/>
  <c r="U1019" i="1"/>
  <c r="AH1019" i="1"/>
  <c r="AD1019" i="1"/>
  <c r="Z1019" i="1"/>
  <c r="V1019" i="1"/>
  <c r="N1019" i="1"/>
  <c r="AG1019" i="1" s="1"/>
  <c r="S1019" i="1"/>
  <c r="T1019" i="1"/>
  <c r="O1019" i="1"/>
  <c r="AF1019" i="1" s="1"/>
  <c r="W1019" i="1"/>
  <c r="U1003" i="1"/>
  <c r="AH1003" i="1"/>
  <c r="AD1003" i="1"/>
  <c r="Z1003" i="1"/>
  <c r="V1003" i="1"/>
  <c r="N1003" i="1"/>
  <c r="AG1003" i="1" s="1"/>
  <c r="S1003" i="1"/>
  <c r="W1003" i="1"/>
  <c r="O1003" i="1"/>
  <c r="AF1003" i="1" s="1"/>
  <c r="T1003" i="1"/>
  <c r="U987" i="1"/>
  <c r="AH987" i="1"/>
  <c r="AD987" i="1"/>
  <c r="Z987" i="1"/>
  <c r="V987" i="1"/>
  <c r="N987" i="1"/>
  <c r="AG987" i="1" s="1"/>
  <c r="Q987" i="1"/>
  <c r="S987" i="1"/>
  <c r="T987" i="1"/>
  <c r="AE987" i="1"/>
  <c r="W987" i="1"/>
  <c r="O987" i="1"/>
  <c r="AF987" i="1" s="1"/>
  <c r="U971" i="1"/>
  <c r="AH971" i="1"/>
  <c r="AD971" i="1"/>
  <c r="Z971" i="1"/>
  <c r="V971" i="1"/>
  <c r="N971" i="1"/>
  <c r="AG971" i="1" s="1"/>
  <c r="S971" i="1"/>
  <c r="AE971" i="1"/>
  <c r="O971" i="1"/>
  <c r="AF971" i="1" s="1"/>
  <c r="W971" i="1"/>
  <c r="T971" i="1"/>
  <c r="U955" i="1"/>
  <c r="AH955" i="1"/>
  <c r="AD955" i="1"/>
  <c r="Z955" i="1"/>
  <c r="V955" i="1"/>
  <c r="N955" i="1"/>
  <c r="AG955" i="1" s="1"/>
  <c r="Q955" i="1"/>
  <c r="S955" i="1"/>
  <c r="W955" i="1"/>
  <c r="T955" i="1"/>
  <c r="AE955" i="1"/>
  <c r="O955" i="1"/>
  <c r="AF955" i="1" s="1"/>
  <c r="U939" i="1"/>
  <c r="AH939" i="1"/>
  <c r="AD939" i="1"/>
  <c r="Z939" i="1"/>
  <c r="V939" i="1"/>
  <c r="N939" i="1"/>
  <c r="AG939" i="1" s="1"/>
  <c r="Q939" i="1"/>
  <c r="S939" i="1"/>
  <c r="W939" i="1"/>
  <c r="T939" i="1"/>
  <c r="AE939" i="1"/>
  <c r="O939" i="1"/>
  <c r="AF939" i="1" s="1"/>
  <c r="U923" i="1"/>
  <c r="AH923" i="1"/>
  <c r="AD923" i="1"/>
  <c r="Z923" i="1"/>
  <c r="V923" i="1"/>
  <c r="N923" i="1"/>
  <c r="AG923" i="1" s="1"/>
  <c r="Q923" i="1"/>
  <c r="S923" i="1"/>
  <c r="T923" i="1"/>
  <c r="AE923" i="1"/>
  <c r="W923" i="1"/>
  <c r="O923" i="1"/>
  <c r="AF923" i="1" s="1"/>
  <c r="U907" i="1"/>
  <c r="AH907" i="1"/>
  <c r="AD907" i="1"/>
  <c r="Z907" i="1"/>
  <c r="V907" i="1"/>
  <c r="N907" i="1"/>
  <c r="AG907" i="1" s="1"/>
  <c r="Q907" i="1"/>
  <c r="S907" i="1"/>
  <c r="AE907" i="1"/>
  <c r="O907" i="1"/>
  <c r="AF907" i="1" s="1"/>
  <c r="W907" i="1"/>
  <c r="T907" i="1"/>
  <c r="U891" i="1"/>
  <c r="AH891" i="1"/>
  <c r="AD891" i="1"/>
  <c r="Z891" i="1"/>
  <c r="V891" i="1"/>
  <c r="N891" i="1"/>
  <c r="AG891" i="1" s="1"/>
  <c r="Q891" i="1"/>
  <c r="S891" i="1"/>
  <c r="W891" i="1"/>
  <c r="T891" i="1"/>
  <c r="AE891" i="1"/>
  <c r="O891" i="1"/>
  <c r="AF891" i="1" s="1"/>
  <c r="U875" i="1"/>
  <c r="AH875" i="1"/>
  <c r="AD875" i="1"/>
  <c r="Z875" i="1"/>
  <c r="V875" i="1"/>
  <c r="N875" i="1"/>
  <c r="AG875" i="1" s="1"/>
  <c r="Q875" i="1"/>
  <c r="S875" i="1"/>
  <c r="W875" i="1"/>
  <c r="AE875" i="1"/>
  <c r="O875" i="1"/>
  <c r="AF875" i="1" s="1"/>
  <c r="T875" i="1"/>
  <c r="U859" i="1"/>
  <c r="AH859" i="1"/>
  <c r="AD859" i="1"/>
  <c r="Z859" i="1"/>
  <c r="V859" i="1"/>
  <c r="N859" i="1"/>
  <c r="AG859" i="1" s="1"/>
  <c r="Q859" i="1"/>
  <c r="S859" i="1"/>
  <c r="T859" i="1"/>
  <c r="AE859" i="1"/>
  <c r="W859" i="1"/>
  <c r="O859" i="1"/>
  <c r="AF859" i="1" s="1"/>
  <c r="U843" i="1"/>
  <c r="AH843" i="1"/>
  <c r="AD843" i="1"/>
  <c r="Z843" i="1"/>
  <c r="V843" i="1"/>
  <c r="N843" i="1"/>
  <c r="AG843" i="1" s="1"/>
  <c r="S843" i="1"/>
  <c r="AE843" i="1"/>
  <c r="O843" i="1"/>
  <c r="AF843" i="1" s="1"/>
  <c r="W843" i="1"/>
  <c r="T843" i="1"/>
  <c r="U827" i="1"/>
  <c r="AH827" i="1"/>
  <c r="AD827" i="1"/>
  <c r="Z827" i="1"/>
  <c r="V827" i="1"/>
  <c r="N827" i="1"/>
  <c r="AG827" i="1" s="1"/>
  <c r="Q827" i="1"/>
  <c r="S827" i="1"/>
  <c r="W827" i="1"/>
  <c r="T827" i="1"/>
  <c r="AE827" i="1"/>
  <c r="O827" i="1"/>
  <c r="AF827" i="1" s="1"/>
  <c r="U811" i="1"/>
  <c r="AH811" i="1"/>
  <c r="AD811" i="1"/>
  <c r="Z811" i="1"/>
  <c r="V811" i="1"/>
  <c r="N811" i="1"/>
  <c r="AG811" i="1" s="1"/>
  <c r="Q811" i="1"/>
  <c r="S811" i="1"/>
  <c r="W811" i="1"/>
  <c r="T811" i="1"/>
  <c r="O811" i="1"/>
  <c r="AF811" i="1" s="1"/>
  <c r="AE811" i="1"/>
  <c r="U795" i="1"/>
  <c r="AH795" i="1"/>
  <c r="AD795" i="1"/>
  <c r="Z795" i="1"/>
  <c r="V795" i="1"/>
  <c r="N795" i="1"/>
  <c r="AG795" i="1" s="1"/>
  <c r="Q795" i="1"/>
  <c r="S795" i="1"/>
  <c r="T795" i="1"/>
  <c r="AE795" i="1"/>
  <c r="W795" i="1"/>
  <c r="O795" i="1"/>
  <c r="AF795" i="1" s="1"/>
  <c r="U779" i="1"/>
  <c r="AH779" i="1"/>
  <c r="AD779" i="1"/>
  <c r="Z779" i="1"/>
  <c r="V779" i="1"/>
  <c r="N779" i="1"/>
  <c r="AG779" i="1" s="1"/>
  <c r="Q779" i="1"/>
  <c r="S779" i="1"/>
  <c r="AE779" i="1"/>
  <c r="O779" i="1"/>
  <c r="AF779" i="1" s="1"/>
  <c r="W779" i="1"/>
  <c r="T779" i="1"/>
  <c r="U763" i="1"/>
  <c r="AH763" i="1"/>
  <c r="AD763" i="1"/>
  <c r="Z763" i="1"/>
  <c r="V763" i="1"/>
  <c r="N763" i="1"/>
  <c r="AG763" i="1" s="1"/>
  <c r="Q763" i="1"/>
  <c r="S763" i="1"/>
  <c r="W763" i="1"/>
  <c r="T763" i="1"/>
  <c r="AE763" i="1"/>
  <c r="O763" i="1"/>
  <c r="AF763" i="1" s="1"/>
  <c r="U747" i="1"/>
  <c r="AH747" i="1"/>
  <c r="AD747" i="1"/>
  <c r="Z747" i="1"/>
  <c r="V747" i="1"/>
  <c r="N747" i="1"/>
  <c r="AG747" i="1" s="1"/>
  <c r="Q747" i="1"/>
  <c r="S747" i="1"/>
  <c r="W747" i="1"/>
  <c r="O747" i="1"/>
  <c r="AF747" i="1" s="1"/>
  <c r="AE747" i="1"/>
  <c r="T747" i="1"/>
  <c r="U731" i="1"/>
  <c r="AH731" i="1"/>
  <c r="AD731" i="1"/>
  <c r="Z731" i="1"/>
  <c r="V731" i="1"/>
  <c r="N731" i="1"/>
  <c r="AG731" i="1" s="1"/>
  <c r="Q731" i="1"/>
  <c r="S731" i="1"/>
  <c r="T731" i="1"/>
  <c r="AE731" i="1"/>
  <c r="W731" i="1"/>
  <c r="O731" i="1"/>
  <c r="AF731" i="1" s="1"/>
  <c r="U715" i="1"/>
  <c r="AH715" i="1"/>
  <c r="AD715" i="1"/>
  <c r="Z715" i="1"/>
  <c r="V715" i="1"/>
  <c r="N715" i="1"/>
  <c r="AG715" i="1" s="1"/>
  <c r="S715" i="1"/>
  <c r="AE715" i="1"/>
  <c r="O715" i="1"/>
  <c r="AF715" i="1" s="1"/>
  <c r="W715" i="1"/>
  <c r="T715" i="1"/>
  <c r="U699" i="1"/>
  <c r="AH699" i="1"/>
  <c r="AD699" i="1"/>
  <c r="Z699" i="1"/>
  <c r="V699" i="1"/>
  <c r="N699" i="1"/>
  <c r="AG699" i="1" s="1"/>
  <c r="Q699" i="1"/>
  <c r="S699" i="1"/>
  <c r="W699" i="1"/>
  <c r="T699" i="1"/>
  <c r="AE699" i="1"/>
  <c r="O699" i="1"/>
  <c r="AF699" i="1" s="1"/>
  <c r="U683" i="1"/>
  <c r="AH683" i="1"/>
  <c r="AD683" i="1"/>
  <c r="Z683" i="1"/>
  <c r="V683" i="1"/>
  <c r="N683" i="1"/>
  <c r="AG683" i="1" s="1"/>
  <c r="Q683" i="1"/>
  <c r="S683" i="1"/>
  <c r="W683" i="1"/>
  <c r="T683" i="1"/>
  <c r="O683" i="1"/>
  <c r="AF683" i="1" s="1"/>
  <c r="AE683" i="1"/>
  <c r="AB1327" i="1"/>
  <c r="AJ1320" i="1"/>
  <c r="X1320" i="1"/>
  <c r="Y1320" i="1" s="1"/>
  <c r="L1320" i="1"/>
  <c r="M1320" i="1" s="1"/>
  <c r="I1320" i="1"/>
  <c r="AK1320" i="1"/>
  <c r="J1320" i="1"/>
  <c r="J1307" i="1"/>
  <c r="X1307" i="1"/>
  <c r="Y1307" i="1" s="1"/>
  <c r="I1307" i="1"/>
  <c r="AJ1307" i="1"/>
  <c r="AK1307" i="1"/>
  <c r="L1307" i="1"/>
  <c r="M1307" i="1" s="1"/>
  <c r="U1306" i="1"/>
  <c r="AH1306" i="1"/>
  <c r="AD1306" i="1"/>
  <c r="Z1306" i="1"/>
  <c r="V1306" i="1"/>
  <c r="N1306" i="1"/>
  <c r="AG1306" i="1" s="1"/>
  <c r="S1306" i="1"/>
  <c r="T1306" i="1"/>
  <c r="W1306" i="1"/>
  <c r="O1306" i="1"/>
  <c r="AF1306" i="1" s="1"/>
  <c r="U1302" i="1"/>
  <c r="AH1302" i="1"/>
  <c r="AD1302" i="1"/>
  <c r="Z1302" i="1"/>
  <c r="V1302" i="1"/>
  <c r="N1302" i="1"/>
  <c r="AG1302" i="1" s="1"/>
  <c r="T1302" i="1"/>
  <c r="W1302" i="1"/>
  <c r="O1302" i="1"/>
  <c r="AF1302" i="1" s="1"/>
  <c r="S1302" i="1"/>
  <c r="AH1255" i="1"/>
  <c r="AD1255" i="1"/>
  <c r="Z1255" i="1"/>
  <c r="V1255" i="1"/>
  <c r="N1255" i="1"/>
  <c r="AG1255" i="1" s="1"/>
  <c r="W1255" i="1"/>
  <c r="S1255" i="1"/>
  <c r="O1255" i="1"/>
  <c r="AF1255" i="1" s="1"/>
  <c r="T1255" i="1"/>
  <c r="U1255" i="1"/>
  <c r="AA1251" i="1"/>
  <c r="AB1251" i="1"/>
  <c r="AC1251" i="1"/>
  <c r="T1229" i="1"/>
  <c r="U1229" i="1"/>
  <c r="W1229" i="1"/>
  <c r="O1229" i="1"/>
  <c r="AF1229" i="1" s="1"/>
  <c r="AH1229" i="1"/>
  <c r="Z1229" i="1"/>
  <c r="AD1229" i="1"/>
  <c r="N1229" i="1"/>
  <c r="AG1229" i="1" s="1"/>
  <c r="S1229" i="1"/>
  <c r="V1229" i="1"/>
  <c r="AJ1200" i="1"/>
  <c r="X1200" i="1"/>
  <c r="Y1200" i="1" s="1"/>
  <c r="L1200" i="1"/>
  <c r="M1200" i="1" s="1"/>
  <c r="I1200" i="1"/>
  <c r="AK1200" i="1"/>
  <c r="J1200" i="1"/>
  <c r="AH1123" i="1"/>
  <c r="AD1123" i="1"/>
  <c r="Z1123" i="1"/>
  <c r="V1123" i="1"/>
  <c r="N1123" i="1"/>
  <c r="AG1123" i="1" s="1"/>
  <c r="W1123" i="1"/>
  <c r="S1123" i="1"/>
  <c r="O1123" i="1"/>
  <c r="AF1123" i="1" s="1"/>
  <c r="T1123" i="1"/>
  <c r="U1123" i="1"/>
  <c r="AA1103" i="1"/>
  <c r="AB1103" i="1"/>
  <c r="AC1103" i="1"/>
  <c r="T1081" i="1"/>
  <c r="U1081" i="1"/>
  <c r="W1081" i="1"/>
  <c r="O1081" i="1"/>
  <c r="AF1081" i="1" s="1"/>
  <c r="AH1081" i="1"/>
  <c r="Z1081" i="1"/>
  <c r="AD1081" i="1"/>
  <c r="N1081" i="1"/>
  <c r="AG1081" i="1" s="1"/>
  <c r="S1081" i="1"/>
  <c r="V1081" i="1"/>
  <c r="U1039" i="1"/>
  <c r="AH1039" i="1"/>
  <c r="AD1039" i="1"/>
  <c r="Z1039" i="1"/>
  <c r="V1039" i="1"/>
  <c r="N1039" i="1"/>
  <c r="AG1039" i="1" s="1"/>
  <c r="W1039" i="1"/>
  <c r="O1039" i="1"/>
  <c r="AF1039" i="1" s="1"/>
  <c r="S1039" i="1"/>
  <c r="T1039" i="1"/>
  <c r="T1030" i="1"/>
  <c r="U1030" i="1"/>
  <c r="AH1030" i="1"/>
  <c r="Z1030" i="1"/>
  <c r="S1030" i="1"/>
  <c r="W1030" i="1"/>
  <c r="V1030" i="1"/>
  <c r="O1030" i="1"/>
  <c r="AF1030" i="1" s="1"/>
  <c r="AD1030" i="1"/>
  <c r="N1030" i="1"/>
  <c r="AG1030" i="1" s="1"/>
  <c r="AJ1005" i="1"/>
  <c r="X1005" i="1"/>
  <c r="Y1005" i="1" s="1"/>
  <c r="L1005" i="1"/>
  <c r="M1005" i="1" s="1"/>
  <c r="J1005" i="1"/>
  <c r="AK1005" i="1"/>
  <c r="I1005" i="1"/>
  <c r="U975" i="1"/>
  <c r="AH975" i="1"/>
  <c r="AD975" i="1"/>
  <c r="Z975" i="1"/>
  <c r="V975" i="1"/>
  <c r="N975" i="1"/>
  <c r="AG975" i="1" s="1"/>
  <c r="AE975" i="1"/>
  <c r="W975" i="1"/>
  <c r="O975" i="1"/>
  <c r="AF975" i="1" s="1"/>
  <c r="Q975" i="1"/>
  <c r="S975" i="1"/>
  <c r="T975" i="1"/>
  <c r="T966" i="1"/>
  <c r="Q966" i="1"/>
  <c r="U966" i="1"/>
  <c r="AH966" i="1"/>
  <c r="Z966" i="1"/>
  <c r="S966" i="1"/>
  <c r="W966" i="1"/>
  <c r="V966" i="1"/>
  <c r="AE966" i="1"/>
  <c r="O966" i="1"/>
  <c r="AF966" i="1" s="1"/>
  <c r="AD966" i="1"/>
  <c r="N966" i="1"/>
  <c r="AG966" i="1" s="1"/>
  <c r="AJ941" i="1"/>
  <c r="X941" i="1"/>
  <c r="Y941" i="1" s="1"/>
  <c r="L941" i="1"/>
  <c r="M941" i="1" s="1"/>
  <c r="J941" i="1"/>
  <c r="AK941" i="1"/>
  <c r="I941" i="1"/>
  <c r="P941" i="1" s="1"/>
  <c r="U911" i="1"/>
  <c r="AH911" i="1"/>
  <c r="AD911" i="1"/>
  <c r="Z911" i="1"/>
  <c r="V911" i="1"/>
  <c r="N911" i="1"/>
  <c r="AG911" i="1" s="1"/>
  <c r="AE911" i="1"/>
  <c r="W911" i="1"/>
  <c r="O911" i="1"/>
  <c r="AF911" i="1" s="1"/>
  <c r="Q911" i="1"/>
  <c r="S911" i="1"/>
  <c r="T911" i="1"/>
  <c r="T902" i="1"/>
  <c r="Q902" i="1"/>
  <c r="U902" i="1"/>
  <c r="AH902" i="1"/>
  <c r="Z902" i="1"/>
  <c r="S902" i="1"/>
  <c r="W902" i="1"/>
  <c r="V902" i="1"/>
  <c r="AE902" i="1"/>
  <c r="O902" i="1"/>
  <c r="AF902" i="1" s="1"/>
  <c r="AD902" i="1"/>
  <c r="N902" i="1"/>
  <c r="AG902" i="1" s="1"/>
  <c r="AJ877" i="1"/>
  <c r="X877" i="1"/>
  <c r="Y877" i="1" s="1"/>
  <c r="L877" i="1"/>
  <c r="M877" i="1" s="1"/>
  <c r="J877" i="1"/>
  <c r="AK877" i="1"/>
  <c r="I877" i="1"/>
  <c r="P877" i="1" s="1"/>
  <c r="U847" i="1"/>
  <c r="AH847" i="1"/>
  <c r="AD847" i="1"/>
  <c r="Z847" i="1"/>
  <c r="V847" i="1"/>
  <c r="N847" i="1"/>
  <c r="AG847" i="1" s="1"/>
  <c r="AE847" i="1"/>
  <c r="W847" i="1"/>
  <c r="O847" i="1"/>
  <c r="AF847" i="1" s="1"/>
  <c r="S847" i="1"/>
  <c r="T847" i="1"/>
  <c r="T838" i="1"/>
  <c r="Q838" i="1"/>
  <c r="U838" i="1"/>
  <c r="AH838" i="1"/>
  <c r="Z838" i="1"/>
  <c r="S838" i="1"/>
  <c r="W838" i="1"/>
  <c r="V838" i="1"/>
  <c r="AE838" i="1"/>
  <c r="O838" i="1"/>
  <c r="AF838" i="1" s="1"/>
  <c r="AD838" i="1"/>
  <c r="N838" i="1"/>
  <c r="AG838" i="1" s="1"/>
  <c r="AJ813" i="1"/>
  <c r="X813" i="1"/>
  <c r="Y813" i="1" s="1"/>
  <c r="L813" i="1"/>
  <c r="M813" i="1" s="1"/>
  <c r="J813" i="1"/>
  <c r="AK813" i="1"/>
  <c r="I813" i="1"/>
  <c r="P813" i="1" s="1"/>
  <c r="U783" i="1"/>
  <c r="AH783" i="1"/>
  <c r="AD783" i="1"/>
  <c r="Z783" i="1"/>
  <c r="V783" i="1"/>
  <c r="N783" i="1"/>
  <c r="AG783" i="1" s="1"/>
  <c r="AE783" i="1"/>
  <c r="W783" i="1"/>
  <c r="O783" i="1"/>
  <c r="AF783" i="1" s="1"/>
  <c r="Q783" i="1"/>
  <c r="S783" i="1"/>
  <c r="T783" i="1"/>
  <c r="T774" i="1"/>
  <c r="Q774" i="1"/>
  <c r="U774" i="1"/>
  <c r="AH774" i="1"/>
  <c r="Z774" i="1"/>
  <c r="S774" i="1"/>
  <c r="W774" i="1"/>
  <c r="V774" i="1"/>
  <c r="O774" i="1"/>
  <c r="AF774" i="1" s="1"/>
  <c r="AE774" i="1"/>
  <c r="AD774" i="1"/>
  <c r="N774" i="1"/>
  <c r="AG774" i="1" s="1"/>
  <c r="AJ749" i="1"/>
  <c r="X749" i="1"/>
  <c r="Y749" i="1" s="1"/>
  <c r="L749" i="1"/>
  <c r="M749" i="1" s="1"/>
  <c r="J749" i="1"/>
  <c r="AK749" i="1"/>
  <c r="I749" i="1"/>
  <c r="P749" i="1" s="1"/>
  <c r="U719" i="1"/>
  <c r="AH719" i="1"/>
  <c r="AD719" i="1"/>
  <c r="Z719" i="1"/>
  <c r="V719" i="1"/>
  <c r="N719" i="1"/>
  <c r="AG719" i="1" s="1"/>
  <c r="AE719" i="1"/>
  <c r="W719" i="1"/>
  <c r="O719" i="1"/>
  <c r="AF719" i="1" s="1"/>
  <c r="Q719" i="1"/>
  <c r="S719" i="1"/>
  <c r="T719" i="1"/>
  <c r="T710" i="1"/>
  <c r="Q710" i="1"/>
  <c r="U710" i="1"/>
  <c r="AH710" i="1"/>
  <c r="Z710" i="1"/>
  <c r="S710" i="1"/>
  <c r="W710" i="1"/>
  <c r="O710" i="1"/>
  <c r="AF710" i="1" s="1"/>
  <c r="AE710" i="1"/>
  <c r="AD710" i="1"/>
  <c r="N710" i="1"/>
  <c r="AG710" i="1" s="1"/>
  <c r="V710" i="1"/>
  <c r="AJ685" i="1"/>
  <c r="X685" i="1"/>
  <c r="Y685" i="1" s="1"/>
  <c r="L685" i="1"/>
  <c r="M685" i="1" s="1"/>
  <c r="J685" i="1"/>
  <c r="AK685" i="1"/>
  <c r="I685" i="1"/>
  <c r="P685" i="1" s="1"/>
  <c r="J1346" i="1"/>
  <c r="X1346" i="1"/>
  <c r="Y1346" i="1" s="1"/>
  <c r="AJ1346" i="1"/>
  <c r="I1346" i="1"/>
  <c r="L1346" i="1"/>
  <c r="M1346" i="1" s="1"/>
  <c r="AK1346" i="1"/>
  <c r="AJ1304" i="1"/>
  <c r="X1304" i="1"/>
  <c r="Y1304" i="1" s="1"/>
  <c r="L1304" i="1"/>
  <c r="M1304" i="1" s="1"/>
  <c r="I1304" i="1"/>
  <c r="AK1304" i="1"/>
  <c r="J1304" i="1"/>
  <c r="T1281" i="1"/>
  <c r="U1281" i="1"/>
  <c r="AD1281" i="1"/>
  <c r="V1281" i="1"/>
  <c r="N1281" i="1"/>
  <c r="AG1281" i="1" s="1"/>
  <c r="W1281" i="1"/>
  <c r="O1281" i="1"/>
  <c r="AF1281" i="1" s="1"/>
  <c r="S1281" i="1"/>
  <c r="Z1281" i="1"/>
  <c r="AH1281" i="1"/>
  <c r="J1227" i="1"/>
  <c r="X1227" i="1"/>
  <c r="Y1227" i="1" s="1"/>
  <c r="I1227" i="1"/>
  <c r="AJ1227" i="1"/>
  <c r="AK1227" i="1"/>
  <c r="L1227" i="1"/>
  <c r="M1227" i="1" s="1"/>
  <c r="AJ1072" i="1"/>
  <c r="X1072" i="1"/>
  <c r="Y1072" i="1" s="1"/>
  <c r="L1072" i="1"/>
  <c r="M1072" i="1" s="1"/>
  <c r="I1072" i="1"/>
  <c r="J1072" i="1"/>
  <c r="AK1072" i="1"/>
  <c r="J1032" i="1"/>
  <c r="X1032" i="1"/>
  <c r="Y1032" i="1" s="1"/>
  <c r="I1032" i="1"/>
  <c r="AK1032" i="1"/>
  <c r="AJ1032" i="1"/>
  <c r="L1032" i="1"/>
  <c r="M1032" i="1" s="1"/>
  <c r="U1031" i="1"/>
  <c r="AH1031" i="1"/>
  <c r="AD1031" i="1"/>
  <c r="Z1031" i="1"/>
  <c r="V1031" i="1"/>
  <c r="N1031" i="1"/>
  <c r="AG1031" i="1" s="1"/>
  <c r="S1031" i="1"/>
  <c r="T1031" i="1"/>
  <c r="W1031" i="1"/>
  <c r="O1031" i="1"/>
  <c r="AF1031" i="1" s="1"/>
  <c r="T1022" i="1"/>
  <c r="U1022" i="1"/>
  <c r="AD1022" i="1"/>
  <c r="V1022" i="1"/>
  <c r="N1022" i="1"/>
  <c r="AG1022" i="1" s="1"/>
  <c r="W1022" i="1"/>
  <c r="O1022" i="1"/>
  <c r="AF1022" i="1" s="1"/>
  <c r="Z1022" i="1"/>
  <c r="S1022" i="1"/>
  <c r="AH1022" i="1"/>
  <c r="J980" i="1"/>
  <c r="I980" i="1"/>
  <c r="P980" i="1" s="1"/>
  <c r="AJ980" i="1"/>
  <c r="L980" i="1"/>
  <c r="M980" i="1" s="1"/>
  <c r="X980" i="1"/>
  <c r="Y980" i="1" s="1"/>
  <c r="AK980" i="1"/>
  <c r="AJ961" i="1"/>
  <c r="X961" i="1"/>
  <c r="Y961" i="1" s="1"/>
  <c r="L961" i="1"/>
  <c r="M961" i="1" s="1"/>
  <c r="I961" i="1"/>
  <c r="P961" i="1" s="1"/>
  <c r="J961" i="1"/>
  <c r="AK961" i="1"/>
  <c r="AH912" i="1"/>
  <c r="AD912" i="1"/>
  <c r="Z912" i="1"/>
  <c r="V912" i="1"/>
  <c r="N912" i="1"/>
  <c r="AG912" i="1" s="1"/>
  <c r="AE912" i="1"/>
  <c r="W912" i="1"/>
  <c r="S912" i="1"/>
  <c r="O912" i="1"/>
  <c r="AF912" i="1" s="1"/>
  <c r="T912" i="1"/>
  <c r="U912" i="1"/>
  <c r="Q912" i="1"/>
  <c r="T890" i="1"/>
  <c r="Q890" i="1"/>
  <c r="U890" i="1"/>
  <c r="AE890" i="1"/>
  <c r="W890" i="1"/>
  <c r="O890" i="1"/>
  <c r="AF890" i="1" s="1"/>
  <c r="AH890" i="1"/>
  <c r="Z890" i="1"/>
  <c r="AD890" i="1"/>
  <c r="N890" i="1"/>
  <c r="AG890" i="1" s="1"/>
  <c r="V890" i="1"/>
  <c r="S890" i="1"/>
  <c r="AJ853" i="1"/>
  <c r="X853" i="1"/>
  <c r="Y853" i="1" s="1"/>
  <c r="L853" i="1"/>
  <c r="M853" i="1" s="1"/>
  <c r="I853" i="1"/>
  <c r="P853" i="1" s="1"/>
  <c r="AK853" i="1"/>
  <c r="J853" i="1"/>
  <c r="U835" i="1"/>
  <c r="AH835" i="1"/>
  <c r="AD835" i="1"/>
  <c r="Z835" i="1"/>
  <c r="V835" i="1"/>
  <c r="N835" i="1"/>
  <c r="AG835" i="1" s="1"/>
  <c r="T835" i="1"/>
  <c r="AE835" i="1"/>
  <c r="W835" i="1"/>
  <c r="O835" i="1"/>
  <c r="AF835" i="1" s="1"/>
  <c r="S835" i="1"/>
  <c r="Q835" i="1"/>
  <c r="J776" i="1"/>
  <c r="X776" i="1"/>
  <c r="Y776" i="1" s="1"/>
  <c r="I776" i="1"/>
  <c r="P776" i="1" s="1"/>
  <c r="AK776" i="1"/>
  <c r="AJ776" i="1"/>
  <c r="L776" i="1"/>
  <c r="M776" i="1" s="1"/>
  <c r="U775" i="1"/>
  <c r="AH775" i="1"/>
  <c r="AD775" i="1"/>
  <c r="Z775" i="1"/>
  <c r="V775" i="1"/>
  <c r="N775" i="1"/>
  <c r="AG775" i="1" s="1"/>
  <c r="S775" i="1"/>
  <c r="T775" i="1"/>
  <c r="W775" i="1"/>
  <c r="AE775" i="1"/>
  <c r="O775" i="1"/>
  <c r="AF775" i="1" s="1"/>
  <c r="T766" i="1"/>
  <c r="U766" i="1"/>
  <c r="AD766" i="1"/>
  <c r="V766" i="1"/>
  <c r="N766" i="1"/>
  <c r="AG766" i="1" s="1"/>
  <c r="AE766" i="1"/>
  <c r="W766" i="1"/>
  <c r="O766" i="1"/>
  <c r="AF766" i="1" s="1"/>
  <c r="S766" i="1"/>
  <c r="AH766" i="1"/>
  <c r="Z766" i="1"/>
  <c r="J724" i="1"/>
  <c r="I724" i="1"/>
  <c r="P724" i="1" s="1"/>
  <c r="AJ724" i="1"/>
  <c r="L724" i="1"/>
  <c r="M724" i="1" s="1"/>
  <c r="X724" i="1"/>
  <c r="Y724" i="1" s="1"/>
  <c r="AK724" i="1"/>
  <c r="AJ705" i="1"/>
  <c r="X705" i="1"/>
  <c r="Y705" i="1" s="1"/>
  <c r="L705" i="1"/>
  <c r="M705" i="1" s="1"/>
  <c r="I705" i="1"/>
  <c r="P705" i="1" s="1"/>
  <c r="J705" i="1"/>
  <c r="AK705" i="1"/>
  <c r="X665" i="1"/>
  <c r="Y665" i="1" s="1"/>
  <c r="AJ665" i="1"/>
  <c r="I665" i="1"/>
  <c r="P665" i="1" s="1"/>
  <c r="AK665" i="1"/>
  <c r="J665" i="1"/>
  <c r="L665" i="1"/>
  <c r="M665" i="1" s="1"/>
  <c r="AJ614" i="1"/>
  <c r="X614" i="1"/>
  <c r="Y614" i="1" s="1"/>
  <c r="L614" i="1"/>
  <c r="M614" i="1" s="1"/>
  <c r="I614" i="1"/>
  <c r="P614" i="1" s="1"/>
  <c r="AK614" i="1"/>
  <c r="J614" i="1"/>
  <c r="AE589" i="1"/>
  <c r="W589" i="1"/>
  <c r="S589" i="1"/>
  <c r="O589" i="1"/>
  <c r="AF589" i="1" s="1"/>
  <c r="Z589" i="1"/>
  <c r="U589" i="1"/>
  <c r="Q589" i="1"/>
  <c r="V589" i="1"/>
  <c r="AD589" i="1"/>
  <c r="T589" i="1"/>
  <c r="N589" i="1"/>
  <c r="AG589" i="1" s="1"/>
  <c r="AH589" i="1"/>
  <c r="AJ575" i="1"/>
  <c r="X575" i="1"/>
  <c r="Y575" i="1" s="1"/>
  <c r="L575" i="1"/>
  <c r="M575" i="1" s="1"/>
  <c r="AK575" i="1"/>
  <c r="J575" i="1"/>
  <c r="I575" i="1"/>
  <c r="P575" i="1" s="1"/>
  <c r="AJ559" i="1"/>
  <c r="X559" i="1"/>
  <c r="Y559" i="1" s="1"/>
  <c r="L559" i="1"/>
  <c r="M559" i="1" s="1"/>
  <c r="AK559" i="1"/>
  <c r="I559" i="1"/>
  <c r="P559" i="1" s="1"/>
  <c r="J559" i="1"/>
  <c r="AJ543" i="1"/>
  <c r="X543" i="1"/>
  <c r="Y543" i="1" s="1"/>
  <c r="L543" i="1"/>
  <c r="M543" i="1" s="1"/>
  <c r="AK543" i="1"/>
  <c r="I543" i="1"/>
  <c r="P543" i="1" s="1"/>
  <c r="J543" i="1"/>
  <c r="AJ527" i="1"/>
  <c r="X527" i="1"/>
  <c r="Y527" i="1" s="1"/>
  <c r="L527" i="1"/>
  <c r="M527" i="1" s="1"/>
  <c r="AK527" i="1"/>
  <c r="J527" i="1"/>
  <c r="I527" i="1"/>
  <c r="P527" i="1" s="1"/>
  <c r="AJ511" i="1"/>
  <c r="X511" i="1"/>
  <c r="Y511" i="1" s="1"/>
  <c r="L511" i="1"/>
  <c r="M511" i="1" s="1"/>
  <c r="AK511" i="1"/>
  <c r="I511" i="1"/>
  <c r="P511" i="1" s="1"/>
  <c r="J511" i="1"/>
  <c r="AJ495" i="1"/>
  <c r="X495" i="1"/>
  <c r="Y495" i="1" s="1"/>
  <c r="L495" i="1"/>
  <c r="M495" i="1" s="1"/>
  <c r="AK495" i="1"/>
  <c r="J495" i="1"/>
  <c r="I495" i="1"/>
  <c r="P495" i="1" s="1"/>
  <c r="AJ479" i="1"/>
  <c r="X479" i="1"/>
  <c r="Y479" i="1" s="1"/>
  <c r="L479" i="1"/>
  <c r="M479" i="1" s="1"/>
  <c r="AK479" i="1"/>
  <c r="J479" i="1"/>
  <c r="I479" i="1"/>
  <c r="P479" i="1" s="1"/>
  <c r="AJ463" i="1"/>
  <c r="X463" i="1"/>
  <c r="Y463" i="1" s="1"/>
  <c r="L463" i="1"/>
  <c r="M463" i="1" s="1"/>
  <c r="AK463" i="1"/>
  <c r="J463" i="1"/>
  <c r="I463" i="1"/>
  <c r="P463" i="1" s="1"/>
  <c r="AJ447" i="1"/>
  <c r="X447" i="1"/>
  <c r="Y447" i="1" s="1"/>
  <c r="L447" i="1"/>
  <c r="M447" i="1" s="1"/>
  <c r="AK447" i="1"/>
  <c r="I447" i="1"/>
  <c r="P447" i="1" s="1"/>
  <c r="J447" i="1"/>
  <c r="AJ431" i="1"/>
  <c r="X431" i="1"/>
  <c r="Y431" i="1" s="1"/>
  <c r="L431" i="1"/>
  <c r="M431" i="1" s="1"/>
  <c r="AK431" i="1"/>
  <c r="I431" i="1"/>
  <c r="P431" i="1" s="1"/>
  <c r="J431" i="1"/>
  <c r="AJ415" i="1"/>
  <c r="X415" i="1"/>
  <c r="Y415" i="1" s="1"/>
  <c r="L415" i="1"/>
  <c r="M415" i="1" s="1"/>
  <c r="AK415" i="1"/>
  <c r="I415" i="1"/>
  <c r="P415" i="1" s="1"/>
  <c r="J415" i="1"/>
  <c r="AJ399" i="1"/>
  <c r="X399" i="1"/>
  <c r="Y399" i="1" s="1"/>
  <c r="L399" i="1"/>
  <c r="M399" i="1" s="1"/>
  <c r="AK399" i="1"/>
  <c r="J399" i="1"/>
  <c r="I399" i="1"/>
  <c r="P399" i="1" s="1"/>
  <c r="AJ383" i="1"/>
  <c r="X383" i="1"/>
  <c r="Y383" i="1" s="1"/>
  <c r="L383" i="1"/>
  <c r="M383" i="1" s="1"/>
  <c r="AK383" i="1"/>
  <c r="I383" i="1"/>
  <c r="P383" i="1" s="1"/>
  <c r="J383" i="1"/>
  <c r="AJ367" i="1"/>
  <c r="X367" i="1"/>
  <c r="Y367" i="1" s="1"/>
  <c r="L367" i="1"/>
  <c r="M367" i="1" s="1"/>
  <c r="AK367" i="1"/>
  <c r="J367" i="1"/>
  <c r="I367" i="1"/>
  <c r="P367" i="1" s="1"/>
  <c r="AJ351" i="1"/>
  <c r="X351" i="1"/>
  <c r="Y351" i="1" s="1"/>
  <c r="L351" i="1"/>
  <c r="M351" i="1" s="1"/>
  <c r="AK351" i="1"/>
  <c r="I351" i="1"/>
  <c r="P351" i="1" s="1"/>
  <c r="J351" i="1"/>
  <c r="U321" i="1"/>
  <c r="AH321" i="1"/>
  <c r="Z321" i="1"/>
  <c r="V321" i="1"/>
  <c r="N321" i="1"/>
  <c r="AG321" i="1" s="1"/>
  <c r="Q321" i="1"/>
  <c r="W321" i="1"/>
  <c r="O321" i="1"/>
  <c r="AF321" i="1" s="1"/>
  <c r="S321" i="1"/>
  <c r="AD321" i="1" s="1"/>
  <c r="T321" i="1"/>
  <c r="J318" i="1"/>
  <c r="X318" i="1"/>
  <c r="Y318" i="1" s="1"/>
  <c r="AK318" i="1"/>
  <c r="I318" i="1"/>
  <c r="L318" i="1"/>
  <c r="M318" i="1" s="1"/>
  <c r="AJ318" i="1"/>
  <c r="Z296" i="1"/>
  <c r="V296" i="1"/>
  <c r="N296" i="1"/>
  <c r="AG296" i="1" s="1"/>
  <c r="W296" i="1"/>
  <c r="AJ287" i="1"/>
  <c r="X287" i="1"/>
  <c r="Y287" i="1" s="1"/>
  <c r="L287" i="1"/>
  <c r="M287" i="1" s="1"/>
  <c r="AK287" i="1"/>
  <c r="J287" i="1"/>
  <c r="I287" i="1"/>
  <c r="T1329" i="1"/>
  <c r="U1329" i="1"/>
  <c r="AD1329" i="1"/>
  <c r="V1329" i="1"/>
  <c r="N1329" i="1"/>
  <c r="AG1329" i="1" s="1"/>
  <c r="W1329" i="1"/>
  <c r="O1329" i="1"/>
  <c r="AF1329" i="1" s="1"/>
  <c r="AH1329" i="1"/>
  <c r="S1329" i="1"/>
  <c r="Z1329" i="1"/>
  <c r="T1133" i="1"/>
  <c r="U1133" i="1"/>
  <c r="W1133" i="1"/>
  <c r="O1133" i="1"/>
  <c r="AF1133" i="1" s="1"/>
  <c r="AH1133" i="1"/>
  <c r="Z1133" i="1"/>
  <c r="S1133" i="1"/>
  <c r="V1133" i="1"/>
  <c r="N1133" i="1"/>
  <c r="AG1133" i="1" s="1"/>
  <c r="AD1133" i="1"/>
  <c r="AJ997" i="1"/>
  <c r="X997" i="1"/>
  <c r="Y997" i="1" s="1"/>
  <c r="L997" i="1"/>
  <c r="M997" i="1" s="1"/>
  <c r="I997" i="1"/>
  <c r="P997" i="1" s="1"/>
  <c r="J997" i="1"/>
  <c r="AK997" i="1"/>
  <c r="T906" i="1"/>
  <c r="Q906" i="1"/>
  <c r="U906" i="1"/>
  <c r="AE906" i="1"/>
  <c r="W906" i="1"/>
  <c r="O906" i="1"/>
  <c r="AF906" i="1" s="1"/>
  <c r="AH906" i="1"/>
  <c r="Z906" i="1"/>
  <c r="S906" i="1"/>
  <c r="AD906" i="1"/>
  <c r="N906" i="1"/>
  <c r="AG906" i="1" s="1"/>
  <c r="V906" i="1"/>
  <c r="U855" i="1"/>
  <c r="AH855" i="1"/>
  <c r="AD855" i="1"/>
  <c r="Z855" i="1"/>
  <c r="V855" i="1"/>
  <c r="N855" i="1"/>
  <c r="AG855" i="1" s="1"/>
  <c r="S855" i="1"/>
  <c r="T855" i="1"/>
  <c r="AE855" i="1"/>
  <c r="O855" i="1"/>
  <c r="AF855" i="1" s="1"/>
  <c r="W855" i="1"/>
  <c r="Q855" i="1"/>
  <c r="AJ849" i="1"/>
  <c r="X849" i="1"/>
  <c r="Y849" i="1" s="1"/>
  <c r="L849" i="1"/>
  <c r="M849" i="1" s="1"/>
  <c r="I849" i="1"/>
  <c r="P849" i="1" s="1"/>
  <c r="J849" i="1"/>
  <c r="AK849" i="1"/>
  <c r="T778" i="1"/>
  <c r="U778" i="1"/>
  <c r="AE778" i="1"/>
  <c r="W778" i="1"/>
  <c r="O778" i="1"/>
  <c r="AF778" i="1" s="1"/>
  <c r="AH778" i="1"/>
  <c r="Z778" i="1"/>
  <c r="S778" i="1"/>
  <c r="AD778" i="1"/>
  <c r="N778" i="1"/>
  <c r="AG778" i="1" s="1"/>
  <c r="V778" i="1"/>
  <c r="AH736" i="1"/>
  <c r="AD736" i="1"/>
  <c r="Z736" i="1"/>
  <c r="V736" i="1"/>
  <c r="N736" i="1"/>
  <c r="AG736" i="1" s="1"/>
  <c r="AE736" i="1"/>
  <c r="W736" i="1"/>
  <c r="S736" i="1"/>
  <c r="O736" i="1"/>
  <c r="AF736" i="1" s="1"/>
  <c r="T736" i="1"/>
  <c r="U736" i="1"/>
  <c r="Q736" i="1"/>
  <c r="J676" i="1"/>
  <c r="I676" i="1"/>
  <c r="P676" i="1" s="1"/>
  <c r="AJ676" i="1"/>
  <c r="L676" i="1"/>
  <c r="M676" i="1" s="1"/>
  <c r="AK676" i="1"/>
  <c r="X676" i="1"/>
  <c r="Y676" i="1" s="1"/>
  <c r="U573" i="1"/>
  <c r="AH573" i="1"/>
  <c r="AD573" i="1"/>
  <c r="Z573" i="1"/>
  <c r="V573" i="1"/>
  <c r="N573" i="1"/>
  <c r="AG573" i="1" s="1"/>
  <c r="S573" i="1"/>
  <c r="Q573" i="1"/>
  <c r="AE573" i="1"/>
  <c r="O573" i="1"/>
  <c r="AF573" i="1" s="1"/>
  <c r="W573" i="1"/>
  <c r="T573" i="1"/>
  <c r="U557" i="1"/>
  <c r="AH557" i="1"/>
  <c r="AD557" i="1"/>
  <c r="Z557" i="1"/>
  <c r="V557" i="1"/>
  <c r="N557" i="1"/>
  <c r="AG557" i="1" s="1"/>
  <c r="S557" i="1"/>
  <c r="W557" i="1"/>
  <c r="AE557" i="1"/>
  <c r="O557" i="1"/>
  <c r="AF557" i="1" s="1"/>
  <c r="T557" i="1"/>
  <c r="T548" i="1"/>
  <c r="Q548" i="1"/>
  <c r="U548" i="1"/>
  <c r="AD548" i="1"/>
  <c r="V548" i="1"/>
  <c r="N548" i="1"/>
  <c r="AG548" i="1" s="1"/>
  <c r="S548" i="1"/>
  <c r="AH548" i="1"/>
  <c r="Z548" i="1"/>
  <c r="AE548" i="1"/>
  <c r="W548" i="1"/>
  <c r="O548" i="1"/>
  <c r="AF548" i="1" s="1"/>
  <c r="T532" i="1"/>
  <c r="Q532" i="1"/>
  <c r="U532" i="1"/>
  <c r="AD532" i="1"/>
  <c r="V532" i="1"/>
  <c r="N532" i="1"/>
  <c r="AG532" i="1" s="1"/>
  <c r="S532" i="1"/>
  <c r="AH532" i="1"/>
  <c r="Z532" i="1"/>
  <c r="AE532" i="1"/>
  <c r="W532" i="1"/>
  <c r="O532" i="1"/>
  <c r="AF532" i="1" s="1"/>
  <c r="AH470" i="1"/>
  <c r="AD470" i="1"/>
  <c r="Z470" i="1"/>
  <c r="V470" i="1"/>
  <c r="N470" i="1"/>
  <c r="AG470" i="1" s="1"/>
  <c r="AE470" i="1"/>
  <c r="W470" i="1"/>
  <c r="S470" i="1"/>
  <c r="O470" i="1"/>
  <c r="AF470" i="1" s="1"/>
  <c r="T470" i="1"/>
  <c r="Q470" i="1"/>
  <c r="U470" i="1"/>
  <c r="U461" i="1"/>
  <c r="AH461" i="1"/>
  <c r="AD461" i="1"/>
  <c r="Z461" i="1"/>
  <c r="V461" i="1"/>
  <c r="N461" i="1"/>
  <c r="AG461" i="1" s="1"/>
  <c r="S461" i="1"/>
  <c r="W461" i="1"/>
  <c r="O461" i="1"/>
  <c r="AF461" i="1" s="1"/>
  <c r="AE461" i="1"/>
  <c r="T461" i="1"/>
  <c r="Q461" i="1"/>
  <c r="AH438" i="1"/>
  <c r="AD438" i="1"/>
  <c r="Z438" i="1"/>
  <c r="V438" i="1"/>
  <c r="N438" i="1"/>
  <c r="AG438" i="1" s="1"/>
  <c r="AE438" i="1"/>
  <c r="W438" i="1"/>
  <c r="S438" i="1"/>
  <c r="O438" i="1"/>
  <c r="AF438" i="1" s="1"/>
  <c r="T438" i="1"/>
  <c r="Q438" i="1"/>
  <c r="U438" i="1"/>
  <c r="U397" i="1"/>
  <c r="AH397" i="1"/>
  <c r="AD397" i="1"/>
  <c r="Z397" i="1"/>
  <c r="V397" i="1"/>
  <c r="N397" i="1"/>
  <c r="AG397" i="1" s="1"/>
  <c r="S397" i="1"/>
  <c r="AE397" i="1"/>
  <c r="O397" i="1"/>
  <c r="AF397" i="1" s="1"/>
  <c r="W397" i="1"/>
  <c r="T397" i="1"/>
  <c r="Q397" i="1"/>
  <c r="AH390" i="1"/>
  <c r="AD390" i="1"/>
  <c r="Z390" i="1"/>
  <c r="V390" i="1"/>
  <c r="N390" i="1"/>
  <c r="AG390" i="1" s="1"/>
  <c r="AE390" i="1"/>
  <c r="W390" i="1"/>
  <c r="S390" i="1"/>
  <c r="O390" i="1"/>
  <c r="AF390" i="1" s="1"/>
  <c r="T390" i="1"/>
  <c r="Q390" i="1"/>
  <c r="U390" i="1"/>
  <c r="AJ379" i="1"/>
  <c r="X379" i="1"/>
  <c r="Y379" i="1" s="1"/>
  <c r="L379" i="1"/>
  <c r="M379" i="1" s="1"/>
  <c r="J379" i="1"/>
  <c r="I379" i="1"/>
  <c r="P379" i="1" s="1"/>
  <c r="AK379" i="1"/>
  <c r="U333" i="1"/>
  <c r="AH333" i="1"/>
  <c r="AD333" i="1"/>
  <c r="Z333" i="1"/>
  <c r="V333" i="1"/>
  <c r="N333" i="1"/>
  <c r="AG333" i="1" s="1"/>
  <c r="S333" i="1"/>
  <c r="Q333" i="1"/>
  <c r="T333" i="1"/>
  <c r="W333" i="1"/>
  <c r="O333" i="1"/>
  <c r="AF333" i="1" s="1"/>
  <c r="AE333" i="1"/>
  <c r="AJ315" i="1"/>
  <c r="X315" i="1"/>
  <c r="Y315" i="1" s="1"/>
  <c r="L315" i="1"/>
  <c r="M315" i="1" s="1"/>
  <c r="AK315" i="1"/>
  <c r="I315" i="1"/>
  <c r="J315" i="1"/>
  <c r="U292" i="1"/>
  <c r="AH292" i="1" s="1"/>
  <c r="V292" i="1"/>
  <c r="N292" i="1"/>
  <c r="AG292" i="1" s="1"/>
  <c r="W292" i="1"/>
  <c r="Z292" i="1"/>
  <c r="AC828" i="1"/>
  <c r="AJ821" i="1"/>
  <c r="X821" i="1"/>
  <c r="Y821" i="1" s="1"/>
  <c r="L821" i="1"/>
  <c r="M821" i="1" s="1"/>
  <c r="I821" i="1"/>
  <c r="P821" i="1" s="1"/>
  <c r="J821" i="1"/>
  <c r="AK821" i="1"/>
  <c r="T794" i="1"/>
  <c r="Q794" i="1"/>
  <c r="U794" i="1"/>
  <c r="AE794" i="1"/>
  <c r="W794" i="1"/>
  <c r="O794" i="1"/>
  <c r="AF794" i="1" s="1"/>
  <c r="AH794" i="1"/>
  <c r="Z794" i="1"/>
  <c r="V794" i="1"/>
  <c r="AD794" i="1"/>
  <c r="N794" i="1"/>
  <c r="AG794" i="1" s="1"/>
  <c r="S794" i="1"/>
  <c r="AH756" i="1"/>
  <c r="AD756" i="1"/>
  <c r="Z756" i="1"/>
  <c r="V756" i="1"/>
  <c r="N756" i="1"/>
  <c r="AG756" i="1" s="1"/>
  <c r="AE756" i="1"/>
  <c r="W756" i="1"/>
  <c r="S756" i="1"/>
  <c r="O756" i="1"/>
  <c r="AF756" i="1" s="1"/>
  <c r="T756" i="1"/>
  <c r="Q756" i="1"/>
  <c r="U756" i="1"/>
  <c r="AJ630" i="1"/>
  <c r="X630" i="1"/>
  <c r="Y630" i="1" s="1"/>
  <c r="L630" i="1"/>
  <c r="M630" i="1" s="1"/>
  <c r="I630" i="1"/>
  <c r="P630" i="1" s="1"/>
  <c r="J630" i="1"/>
  <c r="AK630" i="1"/>
  <c r="Q605" i="1"/>
  <c r="AH576" i="1"/>
  <c r="T576" i="1"/>
  <c r="Q576" i="1"/>
  <c r="U576" i="1"/>
  <c r="AE576" i="1"/>
  <c r="W576" i="1"/>
  <c r="O576" i="1"/>
  <c r="AF576" i="1" s="1"/>
  <c r="S576" i="1"/>
  <c r="Z576" i="1"/>
  <c r="AD576" i="1"/>
  <c r="V576" i="1"/>
  <c r="N576" i="1"/>
  <c r="AG576" i="1" s="1"/>
  <c r="AJ551" i="1"/>
  <c r="X551" i="1"/>
  <c r="Y551" i="1" s="1"/>
  <c r="L551" i="1"/>
  <c r="M551" i="1" s="1"/>
  <c r="I551" i="1"/>
  <c r="P551" i="1" s="1"/>
  <c r="AK551" i="1"/>
  <c r="J551" i="1"/>
  <c r="AJ503" i="1"/>
  <c r="X503" i="1"/>
  <c r="Y503" i="1" s="1"/>
  <c r="L503" i="1"/>
  <c r="M503" i="1" s="1"/>
  <c r="I503" i="1"/>
  <c r="P503" i="1" s="1"/>
  <c r="AK503" i="1"/>
  <c r="J503" i="1"/>
  <c r="U489" i="1"/>
  <c r="AH489" i="1"/>
  <c r="AD489" i="1"/>
  <c r="Z489" i="1"/>
  <c r="V489" i="1"/>
  <c r="N489" i="1"/>
  <c r="AG489" i="1" s="1"/>
  <c r="T489" i="1"/>
  <c r="Q489" i="1"/>
  <c r="AE489" i="1"/>
  <c r="W489" i="1"/>
  <c r="O489" i="1"/>
  <c r="AF489" i="1" s="1"/>
  <c r="S489" i="1"/>
  <c r="T432" i="1"/>
  <c r="Q432" i="1"/>
  <c r="U432" i="1"/>
  <c r="AE432" i="1"/>
  <c r="W432" i="1"/>
  <c r="O432" i="1"/>
  <c r="AF432" i="1" s="1"/>
  <c r="V432" i="1"/>
  <c r="S432" i="1"/>
  <c r="AH432" i="1"/>
  <c r="Z432" i="1"/>
  <c r="AD432" i="1"/>
  <c r="N432" i="1"/>
  <c r="AG432" i="1" s="1"/>
  <c r="T384" i="1"/>
  <c r="Q384" i="1"/>
  <c r="U384" i="1"/>
  <c r="AE384" i="1"/>
  <c r="W384" i="1"/>
  <c r="O384" i="1"/>
  <c r="AF384" i="1" s="1"/>
  <c r="AD384" i="1"/>
  <c r="N384" i="1"/>
  <c r="AG384" i="1" s="1"/>
  <c r="S384" i="1"/>
  <c r="AH384" i="1"/>
  <c r="Z384" i="1"/>
  <c r="V384" i="1"/>
  <c r="T352" i="1"/>
  <c r="Q352" i="1"/>
  <c r="U352" i="1"/>
  <c r="AE352" i="1"/>
  <c r="W352" i="1"/>
  <c r="O352" i="1"/>
  <c r="AF352" i="1" s="1"/>
  <c r="V352" i="1"/>
  <c r="S352" i="1"/>
  <c r="AH352" i="1"/>
  <c r="Z352" i="1"/>
  <c r="AD352" i="1"/>
  <c r="N352" i="1"/>
  <c r="AG352" i="1" s="1"/>
  <c r="AJ1348" i="1"/>
  <c r="X1348" i="1"/>
  <c r="Y1348" i="1" s="1"/>
  <c r="L1348" i="1"/>
  <c r="M1348" i="1" s="1"/>
  <c r="I1348" i="1"/>
  <c r="J1348" i="1"/>
  <c r="AK1348" i="1"/>
  <c r="U1345" i="1"/>
  <c r="V1345" i="1"/>
  <c r="AH1345" i="1"/>
  <c r="W1345" i="1"/>
  <c r="N1345" i="1"/>
  <c r="AG1345" i="1" s="1"/>
  <c r="Z1345" i="1"/>
  <c r="O1345" i="1"/>
  <c r="AF1345" i="1" s="1"/>
  <c r="T1345" i="1"/>
  <c r="AD1345" i="1"/>
  <c r="S1345" i="1"/>
  <c r="J1291" i="1"/>
  <c r="X1291" i="1"/>
  <c r="Y1291" i="1" s="1"/>
  <c r="I1291" i="1"/>
  <c r="AJ1291" i="1"/>
  <c r="L1291" i="1"/>
  <c r="M1291" i="1" s="1"/>
  <c r="AK1291" i="1"/>
  <c r="AJ1284" i="1"/>
  <c r="X1284" i="1"/>
  <c r="Y1284" i="1" s="1"/>
  <c r="L1284" i="1"/>
  <c r="M1284" i="1" s="1"/>
  <c r="I1284" i="1"/>
  <c r="J1284" i="1"/>
  <c r="AK1284" i="1"/>
  <c r="J1271" i="1"/>
  <c r="I1271" i="1"/>
  <c r="AJ1271" i="1"/>
  <c r="L1271" i="1"/>
  <c r="M1271" i="1" s="1"/>
  <c r="X1271" i="1"/>
  <c r="Y1271" i="1" s="1"/>
  <c r="AK1271" i="1"/>
  <c r="AH1267" i="1"/>
  <c r="AD1267" i="1"/>
  <c r="Z1267" i="1"/>
  <c r="V1267" i="1"/>
  <c r="N1267" i="1"/>
  <c r="AG1267" i="1" s="1"/>
  <c r="W1267" i="1"/>
  <c r="S1267" i="1"/>
  <c r="O1267" i="1"/>
  <c r="AF1267" i="1" s="1"/>
  <c r="T1267" i="1"/>
  <c r="U1267" i="1"/>
  <c r="AJ1196" i="1"/>
  <c r="X1196" i="1"/>
  <c r="Y1196" i="1" s="1"/>
  <c r="L1196" i="1"/>
  <c r="M1196" i="1" s="1"/>
  <c r="I1196" i="1"/>
  <c r="J1196" i="1"/>
  <c r="AK1196" i="1"/>
  <c r="AH1091" i="1"/>
  <c r="AD1091" i="1"/>
  <c r="Z1091" i="1"/>
  <c r="V1091" i="1"/>
  <c r="N1091" i="1"/>
  <c r="AG1091" i="1" s="1"/>
  <c r="W1091" i="1"/>
  <c r="S1091" i="1"/>
  <c r="O1091" i="1"/>
  <c r="AF1091" i="1" s="1"/>
  <c r="T1091" i="1"/>
  <c r="U1091" i="1"/>
  <c r="AA1083" i="1"/>
  <c r="AC1083" i="1"/>
  <c r="AB1083" i="1"/>
  <c r="T1069" i="1"/>
  <c r="U1069" i="1"/>
  <c r="AD1069" i="1"/>
  <c r="V1069" i="1"/>
  <c r="N1069" i="1"/>
  <c r="AG1069" i="1" s="1"/>
  <c r="W1069" i="1"/>
  <c r="O1069" i="1"/>
  <c r="AF1069" i="1" s="1"/>
  <c r="S1069" i="1"/>
  <c r="Z1069" i="1"/>
  <c r="AH1069" i="1"/>
  <c r="T1054" i="1"/>
  <c r="U1054" i="1"/>
  <c r="AD1054" i="1"/>
  <c r="V1054" i="1"/>
  <c r="N1054" i="1"/>
  <c r="AG1054" i="1" s="1"/>
  <c r="W1054" i="1"/>
  <c r="O1054" i="1"/>
  <c r="AF1054" i="1" s="1"/>
  <c r="S1054" i="1"/>
  <c r="AH1054" i="1"/>
  <c r="Z1054" i="1"/>
  <c r="AJ1013" i="1"/>
  <c r="X1013" i="1"/>
  <c r="Y1013" i="1" s="1"/>
  <c r="L1013" i="1"/>
  <c r="M1013" i="1" s="1"/>
  <c r="I1013" i="1"/>
  <c r="J1013" i="1"/>
  <c r="AK1013" i="1"/>
  <c r="J1000" i="1"/>
  <c r="X1000" i="1"/>
  <c r="Y1000" i="1" s="1"/>
  <c r="I1000" i="1"/>
  <c r="L1000" i="1"/>
  <c r="M1000" i="1" s="1"/>
  <c r="AK1000" i="1"/>
  <c r="AJ1000" i="1"/>
  <c r="U999" i="1"/>
  <c r="AH999" i="1"/>
  <c r="AD999" i="1"/>
  <c r="Z999" i="1"/>
  <c r="V999" i="1"/>
  <c r="N999" i="1"/>
  <c r="AG999" i="1" s="1"/>
  <c r="S999" i="1"/>
  <c r="T999" i="1"/>
  <c r="Q999" i="1"/>
  <c r="O999" i="1"/>
  <c r="AF999" i="1" s="1"/>
  <c r="W999" i="1"/>
  <c r="AE999" i="1"/>
  <c r="U995" i="1"/>
  <c r="AH995" i="1"/>
  <c r="AD995" i="1"/>
  <c r="Z995" i="1"/>
  <c r="V995" i="1"/>
  <c r="N995" i="1"/>
  <c r="AG995" i="1" s="1"/>
  <c r="T995" i="1"/>
  <c r="AE995" i="1"/>
  <c r="W995" i="1"/>
  <c r="O995" i="1"/>
  <c r="AF995" i="1" s="1"/>
  <c r="Q995" i="1"/>
  <c r="S995" i="1"/>
  <c r="AH948" i="1"/>
  <c r="AD948" i="1"/>
  <c r="Z948" i="1"/>
  <c r="V948" i="1"/>
  <c r="N948" i="1"/>
  <c r="AG948" i="1" s="1"/>
  <c r="AE948" i="1"/>
  <c r="W948" i="1"/>
  <c r="S948" i="1"/>
  <c r="O948" i="1"/>
  <c r="AF948" i="1" s="1"/>
  <c r="T948" i="1"/>
  <c r="Q948" i="1"/>
  <c r="U948" i="1"/>
  <c r="T922" i="1"/>
  <c r="U922" i="1"/>
  <c r="AE922" i="1"/>
  <c r="W922" i="1"/>
  <c r="O922" i="1"/>
  <c r="AF922" i="1" s="1"/>
  <c r="AH922" i="1"/>
  <c r="Z922" i="1"/>
  <c r="V922" i="1"/>
  <c r="AD922" i="1"/>
  <c r="N922" i="1"/>
  <c r="AG922" i="1" s="1"/>
  <c r="S922" i="1"/>
  <c r="J872" i="1"/>
  <c r="X872" i="1"/>
  <c r="Y872" i="1" s="1"/>
  <c r="I872" i="1"/>
  <c r="P872" i="1" s="1"/>
  <c r="AK872" i="1"/>
  <c r="AJ872" i="1"/>
  <c r="L872" i="1"/>
  <c r="M872" i="1" s="1"/>
  <c r="T862" i="1"/>
  <c r="Q862" i="1"/>
  <c r="U862" i="1"/>
  <c r="AD862" i="1"/>
  <c r="V862" i="1"/>
  <c r="N862" i="1"/>
  <c r="AG862" i="1" s="1"/>
  <c r="AE862" i="1"/>
  <c r="W862" i="1"/>
  <c r="O862" i="1"/>
  <c r="AF862" i="1" s="1"/>
  <c r="S862" i="1"/>
  <c r="AH862" i="1"/>
  <c r="Z862" i="1"/>
  <c r="AA764" i="1"/>
  <c r="AJ757" i="1"/>
  <c r="X757" i="1"/>
  <c r="Y757" i="1" s="1"/>
  <c r="L757" i="1"/>
  <c r="M757" i="1" s="1"/>
  <c r="I757" i="1"/>
  <c r="P757" i="1" s="1"/>
  <c r="AK757" i="1"/>
  <c r="J757" i="1"/>
  <c r="AC700" i="1"/>
  <c r="AB700" i="1"/>
  <c r="AJ693" i="1"/>
  <c r="X693" i="1"/>
  <c r="Y693" i="1" s="1"/>
  <c r="L693" i="1"/>
  <c r="M693" i="1" s="1"/>
  <c r="I693" i="1"/>
  <c r="P693" i="1" s="1"/>
  <c r="AK693" i="1"/>
  <c r="J693" i="1"/>
  <c r="AJ662" i="1"/>
  <c r="X662" i="1"/>
  <c r="Y662" i="1" s="1"/>
  <c r="L662" i="1"/>
  <c r="M662" i="1" s="1"/>
  <c r="I662" i="1"/>
  <c r="P662" i="1" s="1"/>
  <c r="J662" i="1"/>
  <c r="AK662" i="1"/>
  <c r="X617" i="1"/>
  <c r="Y617" i="1" s="1"/>
  <c r="AJ617" i="1"/>
  <c r="I617" i="1"/>
  <c r="P617" i="1" s="1"/>
  <c r="J617" i="1"/>
  <c r="AK617" i="1"/>
  <c r="L617" i="1"/>
  <c r="M617" i="1" s="1"/>
  <c r="AJ598" i="1"/>
  <c r="X598" i="1"/>
  <c r="Y598" i="1" s="1"/>
  <c r="L598" i="1"/>
  <c r="M598" i="1" s="1"/>
  <c r="I598" i="1"/>
  <c r="P598" i="1" s="1"/>
  <c r="J598" i="1"/>
  <c r="AK598" i="1"/>
  <c r="T560" i="1"/>
  <c r="Q560" i="1"/>
  <c r="U560" i="1"/>
  <c r="AE560" i="1"/>
  <c r="W560" i="1"/>
  <c r="O560" i="1"/>
  <c r="AF560" i="1" s="1"/>
  <c r="V560" i="1"/>
  <c r="S560" i="1"/>
  <c r="AH560" i="1"/>
  <c r="Z560" i="1"/>
  <c r="AD560" i="1"/>
  <c r="N560" i="1"/>
  <c r="AG560" i="1" s="1"/>
  <c r="AJ535" i="1"/>
  <c r="X535" i="1"/>
  <c r="Y535" i="1" s="1"/>
  <c r="L535" i="1"/>
  <c r="M535" i="1" s="1"/>
  <c r="I535" i="1"/>
  <c r="P535" i="1" s="1"/>
  <c r="AK535" i="1"/>
  <c r="J535" i="1"/>
  <c r="AJ519" i="1"/>
  <c r="X519" i="1"/>
  <c r="Y519" i="1" s="1"/>
  <c r="L519" i="1"/>
  <c r="M519" i="1" s="1"/>
  <c r="I519" i="1"/>
  <c r="P519" i="1" s="1"/>
  <c r="AK519" i="1"/>
  <c r="J519" i="1"/>
  <c r="T480" i="1"/>
  <c r="Q480" i="1"/>
  <c r="U480" i="1"/>
  <c r="AE480" i="1"/>
  <c r="W480" i="1"/>
  <c r="O480" i="1"/>
  <c r="AF480" i="1" s="1"/>
  <c r="V480" i="1"/>
  <c r="N480" i="1"/>
  <c r="AG480" i="1" s="1"/>
  <c r="S480" i="1"/>
  <c r="AH480" i="1"/>
  <c r="Z480" i="1"/>
  <c r="AD480" i="1"/>
  <c r="U473" i="1"/>
  <c r="AH473" i="1"/>
  <c r="AD473" i="1"/>
  <c r="Z473" i="1"/>
  <c r="V473" i="1"/>
  <c r="N473" i="1"/>
  <c r="AG473" i="1" s="1"/>
  <c r="T473" i="1"/>
  <c r="S473" i="1"/>
  <c r="Q473" i="1"/>
  <c r="AE473" i="1"/>
  <c r="W473" i="1"/>
  <c r="O473" i="1"/>
  <c r="AF473" i="1" s="1"/>
  <c r="U441" i="1"/>
  <c r="AH441" i="1"/>
  <c r="AD441" i="1"/>
  <c r="Z441" i="1"/>
  <c r="V441" i="1"/>
  <c r="N441" i="1"/>
  <c r="AG441" i="1" s="1"/>
  <c r="T441" i="1"/>
  <c r="S441" i="1"/>
  <c r="Q441" i="1"/>
  <c r="AE441" i="1"/>
  <c r="W441" i="1"/>
  <c r="O441" i="1"/>
  <c r="AF441" i="1" s="1"/>
  <c r="AA354" i="1"/>
  <c r="AC354" i="1"/>
  <c r="T1265" i="1"/>
  <c r="U1265" i="1"/>
  <c r="AD1265" i="1"/>
  <c r="V1265" i="1"/>
  <c r="N1265" i="1"/>
  <c r="AG1265" i="1" s="1"/>
  <c r="W1265" i="1"/>
  <c r="O1265" i="1"/>
  <c r="AF1265" i="1" s="1"/>
  <c r="AH1265" i="1"/>
  <c r="S1265" i="1"/>
  <c r="Z1265" i="1"/>
  <c r="AB1219" i="1"/>
  <c r="AC1219" i="1"/>
  <c r="U1190" i="1"/>
  <c r="AH1190" i="1"/>
  <c r="AD1190" i="1"/>
  <c r="Z1190" i="1"/>
  <c r="V1190" i="1"/>
  <c r="N1190" i="1"/>
  <c r="AG1190" i="1" s="1"/>
  <c r="T1190" i="1"/>
  <c r="W1190" i="1"/>
  <c r="O1190" i="1"/>
  <c r="AF1190" i="1" s="1"/>
  <c r="S1190" i="1"/>
  <c r="U1110" i="1"/>
  <c r="AH1110" i="1"/>
  <c r="AD1110" i="1"/>
  <c r="Z1110" i="1"/>
  <c r="V1110" i="1"/>
  <c r="N1110" i="1"/>
  <c r="AG1110" i="1" s="1"/>
  <c r="T1110" i="1"/>
  <c r="W1110" i="1"/>
  <c r="O1110" i="1"/>
  <c r="AF1110" i="1" s="1"/>
  <c r="S1110" i="1"/>
  <c r="AJ1076" i="1"/>
  <c r="X1076" i="1"/>
  <c r="Y1076" i="1" s="1"/>
  <c r="L1076" i="1"/>
  <c r="M1076" i="1" s="1"/>
  <c r="I1076" i="1"/>
  <c r="J1076" i="1"/>
  <c r="AK1076" i="1"/>
  <c r="AH1075" i="1"/>
  <c r="AD1075" i="1"/>
  <c r="Z1075" i="1"/>
  <c r="V1075" i="1"/>
  <c r="N1075" i="1"/>
  <c r="AG1075" i="1" s="1"/>
  <c r="W1075" i="1"/>
  <c r="S1075" i="1"/>
  <c r="O1075" i="1"/>
  <c r="AF1075" i="1" s="1"/>
  <c r="T1075" i="1"/>
  <c r="U1075" i="1"/>
  <c r="AH1028" i="1"/>
  <c r="AD1028" i="1"/>
  <c r="Z1028" i="1"/>
  <c r="V1028" i="1"/>
  <c r="N1028" i="1"/>
  <c r="AG1028" i="1" s="1"/>
  <c r="W1028" i="1"/>
  <c r="S1028" i="1"/>
  <c r="O1028" i="1"/>
  <c r="AF1028" i="1" s="1"/>
  <c r="T1028" i="1"/>
  <c r="U1028" i="1"/>
  <c r="T1002" i="1"/>
  <c r="U1002" i="1"/>
  <c r="W1002" i="1"/>
  <c r="O1002" i="1"/>
  <c r="AF1002" i="1" s="1"/>
  <c r="AH1002" i="1"/>
  <c r="Z1002" i="1"/>
  <c r="S1002" i="1"/>
  <c r="AD1002" i="1"/>
  <c r="N1002" i="1"/>
  <c r="AG1002" i="1" s="1"/>
  <c r="V1002" i="1"/>
  <c r="AJ945" i="1"/>
  <c r="X945" i="1"/>
  <c r="Y945" i="1" s="1"/>
  <c r="L945" i="1"/>
  <c r="M945" i="1" s="1"/>
  <c r="I945" i="1"/>
  <c r="P945" i="1" s="1"/>
  <c r="J945" i="1"/>
  <c r="AK945" i="1"/>
  <c r="T878" i="1"/>
  <c r="Q878" i="1"/>
  <c r="U878" i="1"/>
  <c r="AD878" i="1"/>
  <c r="V878" i="1"/>
  <c r="N878" i="1"/>
  <c r="AG878" i="1" s="1"/>
  <c r="AE878" i="1"/>
  <c r="W878" i="1"/>
  <c r="O878" i="1"/>
  <c r="AF878" i="1" s="1"/>
  <c r="Z878" i="1"/>
  <c r="S878" i="1"/>
  <c r="AH878" i="1"/>
  <c r="AA844" i="1"/>
  <c r="AC844" i="1"/>
  <c r="AJ837" i="1"/>
  <c r="X837" i="1"/>
  <c r="Y837" i="1" s="1"/>
  <c r="L837" i="1"/>
  <c r="M837" i="1" s="1"/>
  <c r="I837" i="1"/>
  <c r="P837" i="1" s="1"/>
  <c r="J837" i="1"/>
  <c r="AK837" i="1"/>
  <c r="J824" i="1"/>
  <c r="X824" i="1"/>
  <c r="Y824" i="1" s="1"/>
  <c r="I824" i="1"/>
  <c r="P824" i="1" s="1"/>
  <c r="AJ824" i="1"/>
  <c r="L824" i="1"/>
  <c r="M824" i="1" s="1"/>
  <c r="AK824" i="1"/>
  <c r="U823" i="1"/>
  <c r="AH823" i="1"/>
  <c r="AD823" i="1"/>
  <c r="Z823" i="1"/>
  <c r="V823" i="1"/>
  <c r="N823" i="1"/>
  <c r="AG823" i="1" s="1"/>
  <c r="S823" i="1"/>
  <c r="T823" i="1"/>
  <c r="W823" i="1"/>
  <c r="Q823" i="1"/>
  <c r="AE823" i="1"/>
  <c r="O823" i="1"/>
  <c r="AF823" i="1" s="1"/>
  <c r="U819" i="1"/>
  <c r="AH819" i="1"/>
  <c r="AD819" i="1"/>
  <c r="Z819" i="1"/>
  <c r="V819" i="1"/>
  <c r="N819" i="1"/>
  <c r="AG819" i="1" s="1"/>
  <c r="T819" i="1"/>
  <c r="AE819" i="1"/>
  <c r="W819" i="1"/>
  <c r="O819" i="1"/>
  <c r="AF819" i="1" s="1"/>
  <c r="S819" i="1"/>
  <c r="Q819" i="1"/>
  <c r="AH772" i="1"/>
  <c r="AD772" i="1"/>
  <c r="Z772" i="1"/>
  <c r="V772" i="1"/>
  <c r="N772" i="1"/>
  <c r="AG772" i="1" s="1"/>
  <c r="AE772" i="1"/>
  <c r="W772" i="1"/>
  <c r="S772" i="1"/>
  <c r="O772" i="1"/>
  <c r="AF772" i="1" s="1"/>
  <c r="T772" i="1"/>
  <c r="U772" i="1"/>
  <c r="Q772" i="1"/>
  <c r="AA768" i="1"/>
  <c r="AB768" i="1"/>
  <c r="AC768" i="1"/>
  <c r="T746" i="1"/>
  <c r="Q746" i="1"/>
  <c r="U746" i="1"/>
  <c r="AE746" i="1"/>
  <c r="W746" i="1"/>
  <c r="O746" i="1"/>
  <c r="AF746" i="1" s="1"/>
  <c r="AH746" i="1"/>
  <c r="Z746" i="1"/>
  <c r="S746" i="1"/>
  <c r="AD746" i="1"/>
  <c r="N746" i="1"/>
  <c r="AG746" i="1" s="1"/>
  <c r="V746" i="1"/>
  <c r="AJ689" i="1"/>
  <c r="X689" i="1"/>
  <c r="Y689" i="1" s="1"/>
  <c r="L689" i="1"/>
  <c r="M689" i="1" s="1"/>
  <c r="I689" i="1"/>
  <c r="P689" i="1" s="1"/>
  <c r="J689" i="1"/>
  <c r="AK689" i="1"/>
  <c r="AA664" i="1"/>
  <c r="AB664" i="1"/>
  <c r="AC664" i="1"/>
  <c r="Q645" i="1"/>
  <c r="AJ638" i="1"/>
  <c r="X638" i="1"/>
  <c r="Y638" i="1" s="1"/>
  <c r="L638" i="1"/>
  <c r="M638" i="1" s="1"/>
  <c r="I638" i="1"/>
  <c r="P638" i="1" s="1"/>
  <c r="J638" i="1"/>
  <c r="AK638" i="1"/>
  <c r="AA632" i="1"/>
  <c r="AB632" i="1"/>
  <c r="AC632" i="1"/>
  <c r="AJ563" i="1"/>
  <c r="X563" i="1"/>
  <c r="Y563" i="1" s="1"/>
  <c r="L563" i="1"/>
  <c r="M563" i="1" s="1"/>
  <c r="J563" i="1"/>
  <c r="I563" i="1"/>
  <c r="P563" i="1" s="1"/>
  <c r="AK563" i="1"/>
  <c r="U533" i="1"/>
  <c r="AH533" i="1"/>
  <c r="AD533" i="1"/>
  <c r="Z533" i="1"/>
  <c r="V533" i="1"/>
  <c r="N533" i="1"/>
  <c r="AG533" i="1" s="1"/>
  <c r="AE533" i="1"/>
  <c r="W533" i="1"/>
  <c r="O533" i="1"/>
  <c r="AF533" i="1" s="1"/>
  <c r="T533" i="1"/>
  <c r="S533" i="1"/>
  <c r="Q533" i="1"/>
  <c r="AJ515" i="1"/>
  <c r="X515" i="1"/>
  <c r="Y515" i="1" s="1"/>
  <c r="L515" i="1"/>
  <c r="M515" i="1" s="1"/>
  <c r="J515" i="1"/>
  <c r="AK515" i="1"/>
  <c r="I515" i="1"/>
  <c r="P515" i="1" s="1"/>
  <c r="T508" i="1"/>
  <c r="Q508" i="1"/>
  <c r="U508" i="1"/>
  <c r="AH508" i="1"/>
  <c r="Z508" i="1"/>
  <c r="AE508" i="1"/>
  <c r="W508" i="1"/>
  <c r="O508" i="1"/>
  <c r="AF508" i="1" s="1"/>
  <c r="N508" i="1"/>
  <c r="AG508" i="1" s="1"/>
  <c r="AD508" i="1"/>
  <c r="V508" i="1"/>
  <c r="S508" i="1"/>
  <c r="U485" i="1"/>
  <c r="AH485" i="1"/>
  <c r="AD485" i="1"/>
  <c r="Z485" i="1"/>
  <c r="V485" i="1"/>
  <c r="N485" i="1"/>
  <c r="AG485" i="1" s="1"/>
  <c r="AE485" i="1"/>
  <c r="W485" i="1"/>
  <c r="O485" i="1"/>
  <c r="AF485" i="1" s="1"/>
  <c r="S485" i="1"/>
  <c r="Q485" i="1"/>
  <c r="T485" i="1"/>
  <c r="AJ467" i="1"/>
  <c r="X467" i="1"/>
  <c r="Y467" i="1" s="1"/>
  <c r="L467" i="1"/>
  <c r="M467" i="1" s="1"/>
  <c r="J467" i="1"/>
  <c r="I467" i="1"/>
  <c r="P467" i="1" s="1"/>
  <c r="AK467" i="1"/>
  <c r="U453" i="1"/>
  <c r="AH453" i="1"/>
  <c r="AD453" i="1"/>
  <c r="Z453" i="1"/>
  <c r="V453" i="1"/>
  <c r="N453" i="1"/>
  <c r="AG453" i="1" s="1"/>
  <c r="AE453" i="1"/>
  <c r="W453" i="1"/>
  <c r="O453" i="1"/>
  <c r="AF453" i="1" s="1"/>
  <c r="T453" i="1"/>
  <c r="S453" i="1"/>
  <c r="Q453" i="1"/>
  <c r="AJ435" i="1"/>
  <c r="X435" i="1"/>
  <c r="Y435" i="1" s="1"/>
  <c r="L435" i="1"/>
  <c r="M435" i="1" s="1"/>
  <c r="J435" i="1"/>
  <c r="I435" i="1"/>
  <c r="P435" i="1" s="1"/>
  <c r="AK435" i="1"/>
  <c r="T428" i="1"/>
  <c r="Q428" i="1"/>
  <c r="U428" i="1"/>
  <c r="AH428" i="1"/>
  <c r="Z428" i="1"/>
  <c r="AE428" i="1"/>
  <c r="W428" i="1"/>
  <c r="N428" i="1"/>
  <c r="AG428" i="1" s="1"/>
  <c r="AD428" i="1"/>
  <c r="V428" i="1"/>
  <c r="S428" i="1"/>
  <c r="O428" i="1"/>
  <c r="AF428" i="1" s="1"/>
  <c r="AJ419" i="1"/>
  <c r="X419" i="1"/>
  <c r="Y419" i="1" s="1"/>
  <c r="L419" i="1"/>
  <c r="M419" i="1" s="1"/>
  <c r="J419" i="1"/>
  <c r="I419" i="1"/>
  <c r="P419" i="1" s="1"/>
  <c r="AK419" i="1"/>
  <c r="U405" i="1"/>
  <c r="AH405" i="1"/>
  <c r="AD405" i="1"/>
  <c r="Z405" i="1"/>
  <c r="V405" i="1"/>
  <c r="N405" i="1"/>
  <c r="AG405" i="1" s="1"/>
  <c r="AE405" i="1"/>
  <c r="W405" i="1"/>
  <c r="O405" i="1"/>
  <c r="AF405" i="1" s="1"/>
  <c r="S405" i="1"/>
  <c r="Q405" i="1"/>
  <c r="T405" i="1"/>
  <c r="AJ387" i="1"/>
  <c r="X387" i="1"/>
  <c r="Y387" i="1" s="1"/>
  <c r="L387" i="1"/>
  <c r="M387" i="1" s="1"/>
  <c r="J387" i="1"/>
  <c r="I387" i="1"/>
  <c r="P387" i="1" s="1"/>
  <c r="AK387" i="1"/>
  <c r="T380" i="1"/>
  <c r="Q380" i="1"/>
  <c r="U380" i="1"/>
  <c r="AH380" i="1"/>
  <c r="Z380" i="1"/>
  <c r="AE380" i="1"/>
  <c r="W380" i="1"/>
  <c r="AD380" i="1"/>
  <c r="V380" i="1"/>
  <c r="N380" i="1"/>
  <c r="AG380" i="1" s="1"/>
  <c r="S380" i="1"/>
  <c r="O380" i="1"/>
  <c r="AF380" i="1" s="1"/>
  <c r="U357" i="1"/>
  <c r="AH357" i="1"/>
  <c r="AD357" i="1"/>
  <c r="Z357" i="1"/>
  <c r="V357" i="1"/>
  <c r="N357" i="1"/>
  <c r="AG357" i="1" s="1"/>
  <c r="AE357" i="1"/>
  <c r="W357" i="1"/>
  <c r="O357" i="1"/>
  <c r="AF357" i="1" s="1"/>
  <c r="T357" i="1"/>
  <c r="S357" i="1"/>
  <c r="Q357" i="1"/>
  <c r="T332" i="1"/>
  <c r="Q332" i="1"/>
  <c r="U332" i="1"/>
  <c r="AH332" i="1"/>
  <c r="Z332" i="1"/>
  <c r="W332" i="1"/>
  <c r="S332" i="1"/>
  <c r="AE332" i="1"/>
  <c r="O332" i="1"/>
  <c r="AF332" i="1" s="1"/>
  <c r="V332" i="1"/>
  <c r="N332" i="1"/>
  <c r="AG332" i="1" s="1"/>
  <c r="AD332" i="1"/>
  <c r="U309" i="1"/>
  <c r="AH309" i="1"/>
  <c r="Z309" i="1"/>
  <c r="V309" i="1"/>
  <c r="N309" i="1"/>
  <c r="AG309" i="1" s="1"/>
  <c r="W309" i="1"/>
  <c r="T309" i="1"/>
  <c r="S309" i="1"/>
  <c r="AD309" i="1" s="1"/>
  <c r="AJ291" i="1"/>
  <c r="X291" i="1"/>
  <c r="Y291" i="1" s="1"/>
  <c r="L291" i="1"/>
  <c r="M291" i="1" s="1"/>
  <c r="J291" i="1"/>
  <c r="AK291" i="1"/>
  <c r="I291" i="1"/>
  <c r="T284" i="1"/>
  <c r="U284" i="1"/>
  <c r="AH284" i="1" s="1"/>
  <c r="Z284" i="1"/>
  <c r="W284" i="1"/>
  <c r="S284" i="1"/>
  <c r="AD284" i="1" s="1"/>
  <c r="V284" i="1"/>
  <c r="N284" i="1"/>
  <c r="AG284" i="1" s="1"/>
  <c r="AH1183" i="1"/>
  <c r="AD1183" i="1"/>
  <c r="Z1183" i="1"/>
  <c r="V1183" i="1"/>
  <c r="N1183" i="1"/>
  <c r="AG1183" i="1" s="1"/>
  <c r="W1183" i="1"/>
  <c r="S1183" i="1"/>
  <c r="O1183" i="1"/>
  <c r="AF1183" i="1" s="1"/>
  <c r="T1183" i="1"/>
  <c r="U1183" i="1"/>
  <c r="U1154" i="1"/>
  <c r="AH1154" i="1"/>
  <c r="AD1154" i="1"/>
  <c r="Z1154" i="1"/>
  <c r="V1154" i="1"/>
  <c r="N1154" i="1"/>
  <c r="AG1154" i="1" s="1"/>
  <c r="S1154" i="1"/>
  <c r="T1154" i="1"/>
  <c r="O1154" i="1"/>
  <c r="AF1154" i="1" s="1"/>
  <c r="W1154" i="1"/>
  <c r="J1147" i="1"/>
  <c r="X1147" i="1"/>
  <c r="Y1147" i="1" s="1"/>
  <c r="I1147" i="1"/>
  <c r="L1147" i="1"/>
  <c r="M1147" i="1" s="1"/>
  <c r="AK1147" i="1"/>
  <c r="AJ1147" i="1"/>
  <c r="AJ913" i="1"/>
  <c r="X913" i="1"/>
  <c r="Y913" i="1" s="1"/>
  <c r="L913" i="1"/>
  <c r="M913" i="1" s="1"/>
  <c r="I913" i="1"/>
  <c r="P913" i="1" s="1"/>
  <c r="J913" i="1"/>
  <c r="AK913" i="1"/>
  <c r="U851" i="1"/>
  <c r="AH851" i="1"/>
  <c r="AD851" i="1"/>
  <c r="Z851" i="1"/>
  <c r="V851" i="1"/>
  <c r="N851" i="1"/>
  <c r="AG851" i="1" s="1"/>
  <c r="T851" i="1"/>
  <c r="AE851" i="1"/>
  <c r="W851" i="1"/>
  <c r="O851" i="1"/>
  <c r="AF851" i="1" s="1"/>
  <c r="S851" i="1"/>
  <c r="Q851" i="1"/>
  <c r="AJ721" i="1"/>
  <c r="X721" i="1"/>
  <c r="Y721" i="1" s="1"/>
  <c r="L721" i="1"/>
  <c r="M721" i="1" s="1"/>
  <c r="I721" i="1"/>
  <c r="P721" i="1" s="1"/>
  <c r="J721" i="1"/>
  <c r="AK721" i="1"/>
  <c r="AE661" i="1"/>
  <c r="W661" i="1"/>
  <c r="S661" i="1"/>
  <c r="O661" i="1"/>
  <c r="AF661" i="1" s="1"/>
  <c r="Z661" i="1"/>
  <c r="U661" i="1"/>
  <c r="Q661" i="1"/>
  <c r="V661" i="1"/>
  <c r="AH661" i="1"/>
  <c r="AD661" i="1"/>
  <c r="T661" i="1"/>
  <c r="N661" i="1"/>
  <c r="AG661" i="1" s="1"/>
  <c r="AE629" i="1"/>
  <c r="W629" i="1"/>
  <c r="S629" i="1"/>
  <c r="O629" i="1"/>
  <c r="AF629" i="1" s="1"/>
  <c r="Z629" i="1"/>
  <c r="U629" i="1"/>
  <c r="Q629" i="1"/>
  <c r="V629" i="1"/>
  <c r="AH629" i="1"/>
  <c r="T629" i="1"/>
  <c r="N629" i="1"/>
  <c r="AG629" i="1" s="1"/>
  <c r="AD629" i="1"/>
  <c r="AJ571" i="1"/>
  <c r="X571" i="1"/>
  <c r="Y571" i="1" s="1"/>
  <c r="L571" i="1"/>
  <c r="M571" i="1" s="1"/>
  <c r="J571" i="1"/>
  <c r="I571" i="1"/>
  <c r="P571" i="1" s="1"/>
  <c r="AK571" i="1"/>
  <c r="T564" i="1"/>
  <c r="Q564" i="1"/>
  <c r="U564" i="1"/>
  <c r="AD564" i="1"/>
  <c r="V564" i="1"/>
  <c r="N564" i="1"/>
  <c r="AG564" i="1" s="1"/>
  <c r="AH564" i="1"/>
  <c r="Z564" i="1"/>
  <c r="AE564" i="1"/>
  <c r="W564" i="1"/>
  <c r="O564" i="1"/>
  <c r="AF564" i="1" s="1"/>
  <c r="S564" i="1"/>
  <c r="AJ555" i="1"/>
  <c r="X555" i="1"/>
  <c r="Y555" i="1" s="1"/>
  <c r="L555" i="1"/>
  <c r="M555" i="1" s="1"/>
  <c r="AK555" i="1"/>
  <c r="J555" i="1"/>
  <c r="I555" i="1"/>
  <c r="P555" i="1" s="1"/>
  <c r="AJ427" i="1"/>
  <c r="X427" i="1"/>
  <c r="Y427" i="1" s="1"/>
  <c r="L427" i="1"/>
  <c r="M427" i="1" s="1"/>
  <c r="J427" i="1"/>
  <c r="I427" i="1"/>
  <c r="P427" i="1" s="1"/>
  <c r="AK427" i="1"/>
  <c r="T420" i="1"/>
  <c r="Q420" i="1"/>
  <c r="U420" i="1"/>
  <c r="AD420" i="1"/>
  <c r="V420" i="1"/>
  <c r="N420" i="1"/>
  <c r="AG420" i="1" s="1"/>
  <c r="Z420" i="1"/>
  <c r="AH420" i="1"/>
  <c r="AE420" i="1"/>
  <c r="W420" i="1"/>
  <c r="O420" i="1"/>
  <c r="AF420" i="1" s="1"/>
  <c r="S420" i="1"/>
  <c r="AH374" i="1"/>
  <c r="AD374" i="1"/>
  <c r="Z374" i="1"/>
  <c r="V374" i="1"/>
  <c r="N374" i="1"/>
  <c r="AG374" i="1" s="1"/>
  <c r="AE374" i="1"/>
  <c r="W374" i="1"/>
  <c r="S374" i="1"/>
  <c r="O374" i="1"/>
  <c r="AF374" i="1" s="1"/>
  <c r="T374" i="1"/>
  <c r="Q374" i="1"/>
  <c r="U374" i="1"/>
  <c r="T340" i="1"/>
  <c r="Q340" i="1"/>
  <c r="U340" i="1"/>
  <c r="AD340" i="1"/>
  <c r="V340" i="1"/>
  <c r="N340" i="1"/>
  <c r="AG340" i="1" s="1"/>
  <c r="AE340" i="1"/>
  <c r="W340" i="1"/>
  <c r="O340" i="1"/>
  <c r="AF340" i="1" s="1"/>
  <c r="S340" i="1"/>
  <c r="AH340" i="1"/>
  <c r="Z340" i="1"/>
  <c r="U317" i="1"/>
  <c r="AH317" i="1"/>
  <c r="Z317" i="1"/>
  <c r="V317" i="1"/>
  <c r="N317" i="1"/>
  <c r="AG317" i="1" s="1"/>
  <c r="S317" i="1"/>
  <c r="AD317" i="1" s="1"/>
  <c r="Q317" i="1"/>
  <c r="T317" i="1"/>
  <c r="W317" i="1"/>
  <c r="O317" i="1"/>
  <c r="AF317" i="1" s="1"/>
  <c r="AH442" i="1"/>
  <c r="AD442" i="1"/>
  <c r="Z442" i="1"/>
  <c r="V442" i="1"/>
  <c r="N442" i="1"/>
  <c r="AG442" i="1" s="1"/>
  <c r="AE442" i="1"/>
  <c r="W442" i="1"/>
  <c r="S442" i="1"/>
  <c r="O442" i="1"/>
  <c r="AF442" i="1" s="1"/>
  <c r="Q442" i="1"/>
  <c r="U442" i="1"/>
  <c r="T442" i="1"/>
  <c r="AH378" i="1"/>
  <c r="AD378" i="1"/>
  <c r="Z378" i="1"/>
  <c r="V378" i="1"/>
  <c r="N378" i="1"/>
  <c r="AG378" i="1" s="1"/>
  <c r="AE378" i="1"/>
  <c r="W378" i="1"/>
  <c r="S378" i="1"/>
  <c r="O378" i="1"/>
  <c r="AF378" i="1" s="1"/>
  <c r="Q378" i="1"/>
  <c r="U378" i="1"/>
  <c r="T378" i="1"/>
  <c r="AH804" i="1"/>
  <c r="AD804" i="1"/>
  <c r="Z804" i="1"/>
  <c r="V804" i="1"/>
  <c r="N804" i="1"/>
  <c r="AG804" i="1" s="1"/>
  <c r="AE804" i="1"/>
  <c r="W804" i="1"/>
  <c r="S804" i="1"/>
  <c r="O804" i="1"/>
  <c r="AF804" i="1" s="1"/>
  <c r="T804" i="1"/>
  <c r="U804" i="1"/>
  <c r="Q804" i="1"/>
  <c r="U345" i="1"/>
  <c r="AH345" i="1"/>
  <c r="AD345" i="1"/>
  <c r="Z345" i="1"/>
  <c r="V345" i="1"/>
  <c r="N345" i="1"/>
  <c r="AG345" i="1" s="1"/>
  <c r="T345" i="1"/>
  <c r="S345" i="1"/>
  <c r="AE345" i="1"/>
  <c r="W345" i="1"/>
  <c r="O345" i="1"/>
  <c r="AF345" i="1" s="1"/>
  <c r="T336" i="1"/>
  <c r="Q336" i="1"/>
  <c r="U336" i="1"/>
  <c r="AE336" i="1"/>
  <c r="W336" i="1"/>
  <c r="O336" i="1"/>
  <c r="AF336" i="1" s="1"/>
  <c r="V336" i="1"/>
  <c r="AH336" i="1"/>
  <c r="Z336" i="1"/>
  <c r="AD336" i="1"/>
  <c r="N336" i="1"/>
  <c r="AG336" i="1" s="1"/>
  <c r="S336" i="1"/>
  <c r="U329" i="1"/>
  <c r="AH329" i="1"/>
  <c r="AD329" i="1"/>
  <c r="Z329" i="1"/>
  <c r="V329" i="1"/>
  <c r="N329" i="1"/>
  <c r="AG329" i="1" s="1"/>
  <c r="T329" i="1"/>
  <c r="S329" i="1"/>
  <c r="AE329" i="1"/>
  <c r="W329" i="1"/>
  <c r="O329" i="1"/>
  <c r="AF329" i="1" s="1"/>
  <c r="Q329" i="1"/>
  <c r="T320" i="1"/>
  <c r="U320" i="1"/>
  <c r="W320" i="1"/>
  <c r="O320" i="1"/>
  <c r="AF320" i="1" s="1"/>
  <c r="V320" i="1"/>
  <c r="N320" i="1"/>
  <c r="AG320" i="1" s="1"/>
  <c r="AH320" i="1"/>
  <c r="Z320" i="1"/>
  <c r="AD320" i="1"/>
  <c r="S320" i="1"/>
  <c r="U313" i="1"/>
  <c r="AH313" i="1" s="1"/>
  <c r="Z313" i="1"/>
  <c r="V313" i="1"/>
  <c r="N313" i="1"/>
  <c r="AG313" i="1" s="1"/>
  <c r="T313" i="1"/>
  <c r="S313" i="1"/>
  <c r="AD313" i="1" s="1"/>
  <c r="W313" i="1"/>
  <c r="O313" i="1"/>
  <c r="AF313" i="1" s="1"/>
  <c r="T304" i="1"/>
  <c r="U304" i="1"/>
  <c r="AH304" i="1" s="1"/>
  <c r="W304" i="1"/>
  <c r="V304" i="1"/>
  <c r="Z304" i="1"/>
  <c r="N304" i="1"/>
  <c r="AG304" i="1" s="1"/>
  <c r="S304" i="1"/>
  <c r="AD304" i="1" s="1"/>
  <c r="U297" i="1"/>
  <c r="AH297" i="1" s="1"/>
  <c r="Z297" i="1"/>
  <c r="V297" i="1"/>
  <c r="N297" i="1"/>
  <c r="AG297" i="1" s="1"/>
  <c r="T297" i="1"/>
  <c r="W297" i="1"/>
  <c r="O297" i="1"/>
  <c r="AF297" i="1" s="1"/>
  <c r="S297" i="1"/>
  <c r="AD297" i="1" s="1"/>
  <c r="T288" i="1"/>
  <c r="U288" i="1"/>
  <c r="AH288" i="1" s="1"/>
  <c r="W288" i="1"/>
  <c r="V288" i="1"/>
  <c r="Z288" i="1"/>
  <c r="N288" i="1"/>
  <c r="AG288" i="1" s="1"/>
  <c r="S288" i="1"/>
  <c r="AD288" i="1" s="1"/>
  <c r="U281" i="1"/>
  <c r="V281" i="1"/>
  <c r="N281" i="1"/>
  <c r="AG281" i="1" s="1"/>
  <c r="T281" i="1"/>
  <c r="S281" i="1"/>
  <c r="W281" i="1"/>
  <c r="O281" i="1"/>
  <c r="AF281" i="1" s="1"/>
  <c r="AH490" i="1"/>
  <c r="AD490" i="1"/>
  <c r="Z490" i="1"/>
  <c r="V490" i="1"/>
  <c r="N490" i="1"/>
  <c r="AG490" i="1" s="1"/>
  <c r="AE490" i="1"/>
  <c r="W490" i="1"/>
  <c r="S490" i="1"/>
  <c r="O490" i="1"/>
  <c r="AF490" i="1" s="1"/>
  <c r="Q490" i="1"/>
  <c r="U490" i="1"/>
  <c r="T490" i="1"/>
  <c r="AH884" i="1"/>
  <c r="AD884" i="1"/>
  <c r="Z884" i="1"/>
  <c r="V884" i="1"/>
  <c r="N884" i="1"/>
  <c r="AG884" i="1" s="1"/>
  <c r="AE884" i="1"/>
  <c r="W884" i="1"/>
  <c r="S884" i="1"/>
  <c r="O884" i="1"/>
  <c r="AF884" i="1" s="1"/>
  <c r="T884" i="1"/>
  <c r="Q884" i="1"/>
  <c r="U884" i="1"/>
  <c r="AJ865" i="1"/>
  <c r="X865" i="1"/>
  <c r="Y865" i="1" s="1"/>
  <c r="L865" i="1"/>
  <c r="M865" i="1" s="1"/>
  <c r="I865" i="1"/>
  <c r="P865" i="1" s="1"/>
  <c r="J865" i="1"/>
  <c r="AK865" i="1"/>
  <c r="AA338" i="1"/>
  <c r="AC338" i="1"/>
  <c r="AB338" i="1"/>
  <c r="AA928" i="1"/>
  <c r="AB928" i="1"/>
  <c r="AC928" i="1"/>
  <c r="AH868" i="1"/>
  <c r="AD868" i="1"/>
  <c r="Z868" i="1"/>
  <c r="V868" i="1"/>
  <c r="N868" i="1"/>
  <c r="AG868" i="1" s="1"/>
  <c r="AE868" i="1"/>
  <c r="W868" i="1"/>
  <c r="S868" i="1"/>
  <c r="O868" i="1"/>
  <c r="AF868" i="1" s="1"/>
  <c r="T868" i="1"/>
  <c r="U868" i="1"/>
  <c r="Q868" i="1"/>
  <c r="AH538" i="1"/>
  <c r="AD538" i="1"/>
  <c r="Z538" i="1"/>
  <c r="V538" i="1"/>
  <c r="N538" i="1"/>
  <c r="AG538" i="1" s="1"/>
  <c r="AE538" i="1"/>
  <c r="W538" i="1"/>
  <c r="S538" i="1"/>
  <c r="O538" i="1"/>
  <c r="AF538" i="1" s="1"/>
  <c r="Q538" i="1"/>
  <c r="U538" i="1"/>
  <c r="T538" i="1"/>
  <c r="AH474" i="1"/>
  <c r="AD474" i="1"/>
  <c r="Z474" i="1"/>
  <c r="V474" i="1"/>
  <c r="N474" i="1"/>
  <c r="AG474" i="1" s="1"/>
  <c r="AE474" i="1"/>
  <c r="W474" i="1"/>
  <c r="S474" i="1"/>
  <c r="O474" i="1"/>
  <c r="AF474" i="1" s="1"/>
  <c r="Q474" i="1"/>
  <c r="U474" i="1"/>
  <c r="T474" i="1"/>
  <c r="AH410" i="1"/>
  <c r="AD410" i="1"/>
  <c r="Z410" i="1"/>
  <c r="V410" i="1"/>
  <c r="N410" i="1"/>
  <c r="AG410" i="1" s="1"/>
  <c r="AE410" i="1"/>
  <c r="W410" i="1"/>
  <c r="S410" i="1"/>
  <c r="O410" i="1"/>
  <c r="AF410" i="1" s="1"/>
  <c r="Q410" i="1"/>
  <c r="U410" i="1"/>
  <c r="T410" i="1"/>
  <c r="AH346" i="1"/>
  <c r="AD346" i="1"/>
  <c r="Z346" i="1"/>
  <c r="V346" i="1"/>
  <c r="N346" i="1"/>
  <c r="AG346" i="1" s="1"/>
  <c r="AE346" i="1"/>
  <c r="W346" i="1"/>
  <c r="S346" i="1"/>
  <c r="O346" i="1"/>
  <c r="AF346" i="1" s="1"/>
  <c r="U346" i="1"/>
  <c r="T346" i="1"/>
  <c r="AH342" i="1"/>
  <c r="AD342" i="1"/>
  <c r="Z342" i="1"/>
  <c r="V342" i="1"/>
  <c r="N342" i="1"/>
  <c r="AG342" i="1" s="1"/>
  <c r="AE342" i="1"/>
  <c r="W342" i="1"/>
  <c r="S342" i="1"/>
  <c r="O342" i="1"/>
  <c r="AF342" i="1" s="1"/>
  <c r="T342" i="1"/>
  <c r="U342" i="1"/>
  <c r="Q342" i="1"/>
  <c r="J330" i="1"/>
  <c r="I330" i="1"/>
  <c r="P330" i="1" s="1"/>
  <c r="X330" i="1"/>
  <c r="Y330" i="1" s="1"/>
  <c r="AJ330" i="1"/>
  <c r="L330" i="1"/>
  <c r="M330" i="1" s="1"/>
  <c r="AK330" i="1"/>
  <c r="AH326" i="1"/>
  <c r="AD326" i="1"/>
  <c r="Z326" i="1"/>
  <c r="V326" i="1"/>
  <c r="N326" i="1"/>
  <c r="AG326" i="1" s="1"/>
  <c r="AE326" i="1"/>
  <c r="W326" i="1"/>
  <c r="S326" i="1"/>
  <c r="O326" i="1"/>
  <c r="AF326" i="1" s="1"/>
  <c r="T326" i="1"/>
  <c r="U326" i="1"/>
  <c r="Q326" i="1"/>
  <c r="J314" i="1"/>
  <c r="I314" i="1"/>
  <c r="AJ314" i="1"/>
  <c r="L314" i="1"/>
  <c r="M314" i="1" s="1"/>
  <c r="X314" i="1"/>
  <c r="Y314" i="1" s="1"/>
  <c r="AK314" i="1"/>
  <c r="Z310" i="1"/>
  <c r="V310" i="1"/>
  <c r="N310" i="1"/>
  <c r="AG310" i="1" s="1"/>
  <c r="W310" i="1"/>
  <c r="S310" i="1"/>
  <c r="AD310" i="1" s="1"/>
  <c r="T310" i="1"/>
  <c r="U310" i="1"/>
  <c r="AH310" i="1" s="1"/>
  <c r="J298" i="1"/>
  <c r="I298" i="1"/>
  <c r="X298" i="1"/>
  <c r="Y298" i="1" s="1"/>
  <c r="AJ298" i="1"/>
  <c r="L298" i="1"/>
  <c r="M298" i="1" s="1"/>
  <c r="AK298" i="1"/>
  <c r="Z294" i="1"/>
  <c r="V294" i="1"/>
  <c r="N294" i="1"/>
  <c r="AG294" i="1" s="1"/>
  <c r="W294" i="1"/>
  <c r="S294" i="1"/>
  <c r="AD294" i="1" s="1"/>
  <c r="T294" i="1"/>
  <c r="U294" i="1"/>
  <c r="AH294" i="1" s="1"/>
  <c r="J282" i="1"/>
  <c r="I282" i="1"/>
  <c r="AJ282" i="1"/>
  <c r="L282" i="1"/>
  <c r="M282" i="1" s="1"/>
  <c r="X282" i="1"/>
  <c r="Y282" i="1" s="1"/>
  <c r="AK282" i="1"/>
  <c r="AH932" i="1"/>
  <c r="AD932" i="1"/>
  <c r="Z932" i="1"/>
  <c r="V932" i="1"/>
  <c r="N932" i="1"/>
  <c r="AG932" i="1" s="1"/>
  <c r="AE932" i="1"/>
  <c r="W932" i="1"/>
  <c r="S932" i="1"/>
  <c r="O932" i="1"/>
  <c r="AF932" i="1" s="1"/>
  <c r="T932" i="1"/>
  <c r="U932" i="1"/>
  <c r="Q932" i="1"/>
  <c r="AJ1240" i="1"/>
  <c r="X1240" i="1"/>
  <c r="Y1240" i="1" s="1"/>
  <c r="L1240" i="1"/>
  <c r="M1240" i="1" s="1"/>
  <c r="I1240" i="1"/>
  <c r="J1240" i="1"/>
  <c r="AK1240" i="1"/>
  <c r="AJ1192" i="1"/>
  <c r="X1192" i="1"/>
  <c r="Y1192" i="1" s="1"/>
  <c r="L1192" i="1"/>
  <c r="M1192" i="1" s="1"/>
  <c r="I1192" i="1"/>
  <c r="J1192" i="1"/>
  <c r="AK1192" i="1"/>
  <c r="U1059" i="1"/>
  <c r="AH1059" i="1"/>
  <c r="AD1059" i="1"/>
  <c r="Z1059" i="1"/>
  <c r="V1059" i="1"/>
  <c r="N1059" i="1"/>
  <c r="AG1059" i="1" s="1"/>
  <c r="T1059" i="1"/>
  <c r="W1059" i="1"/>
  <c r="O1059" i="1"/>
  <c r="AF1059" i="1" s="1"/>
  <c r="S1059" i="1"/>
  <c r="AA1008" i="1"/>
  <c r="AB1008" i="1"/>
  <c r="AC1008" i="1"/>
  <c r="AJ929" i="1"/>
  <c r="X929" i="1"/>
  <c r="Y929" i="1" s="1"/>
  <c r="L929" i="1"/>
  <c r="M929" i="1" s="1"/>
  <c r="I929" i="1"/>
  <c r="P929" i="1" s="1"/>
  <c r="J929" i="1"/>
  <c r="AK929" i="1"/>
  <c r="U739" i="1"/>
  <c r="AH739" i="1"/>
  <c r="AD739" i="1"/>
  <c r="Z739" i="1"/>
  <c r="V739" i="1"/>
  <c r="N739" i="1"/>
  <c r="AG739" i="1" s="1"/>
  <c r="T739" i="1"/>
  <c r="AE739" i="1"/>
  <c r="W739" i="1"/>
  <c r="O739" i="1"/>
  <c r="AF739" i="1" s="1"/>
  <c r="Q739" i="1"/>
  <c r="S739" i="1"/>
  <c r="U675" i="1"/>
  <c r="AH675" i="1"/>
  <c r="AD675" i="1"/>
  <c r="Z675" i="1"/>
  <c r="V675" i="1"/>
  <c r="N675" i="1"/>
  <c r="AG675" i="1" s="1"/>
  <c r="T675" i="1"/>
  <c r="AE675" i="1"/>
  <c r="W675" i="1"/>
  <c r="O675" i="1"/>
  <c r="AF675" i="1" s="1"/>
  <c r="S675" i="1"/>
  <c r="J660" i="1"/>
  <c r="X660" i="1"/>
  <c r="Y660" i="1" s="1"/>
  <c r="AJ660" i="1"/>
  <c r="I660" i="1"/>
  <c r="P660" i="1" s="1"/>
  <c r="AK660" i="1"/>
  <c r="L660" i="1"/>
  <c r="M660" i="1" s="1"/>
  <c r="X585" i="1"/>
  <c r="Y585" i="1" s="1"/>
  <c r="AJ585" i="1"/>
  <c r="I585" i="1"/>
  <c r="P585" i="1" s="1"/>
  <c r="J585" i="1"/>
  <c r="AK585" i="1"/>
  <c r="L585" i="1"/>
  <c r="M585" i="1" s="1"/>
  <c r="U569" i="1"/>
  <c r="AH569" i="1"/>
  <c r="AD569" i="1"/>
  <c r="Z569" i="1"/>
  <c r="V569" i="1"/>
  <c r="N569" i="1"/>
  <c r="AG569" i="1" s="1"/>
  <c r="T569" i="1"/>
  <c r="S569" i="1"/>
  <c r="Q569" i="1"/>
  <c r="AE569" i="1"/>
  <c r="W569" i="1"/>
  <c r="O569" i="1"/>
  <c r="AF569" i="1" s="1"/>
  <c r="AA514" i="1"/>
  <c r="AC514" i="1"/>
  <c r="AB514" i="1"/>
  <c r="T512" i="1"/>
  <c r="Q512" i="1"/>
  <c r="U512" i="1"/>
  <c r="AE512" i="1"/>
  <c r="W512" i="1"/>
  <c r="O512" i="1"/>
  <c r="AF512" i="1" s="1"/>
  <c r="AD512" i="1"/>
  <c r="N512" i="1"/>
  <c r="AG512" i="1" s="1"/>
  <c r="S512" i="1"/>
  <c r="AH512" i="1"/>
  <c r="Z512" i="1"/>
  <c r="V512" i="1"/>
  <c r="U505" i="1"/>
  <c r="AH505" i="1"/>
  <c r="AD505" i="1"/>
  <c r="Z505" i="1"/>
  <c r="V505" i="1"/>
  <c r="N505" i="1"/>
  <c r="AG505" i="1" s="1"/>
  <c r="T505" i="1"/>
  <c r="S505" i="1"/>
  <c r="Q505" i="1"/>
  <c r="AE505" i="1"/>
  <c r="W505" i="1"/>
  <c r="O505" i="1"/>
  <c r="AF505" i="1" s="1"/>
  <c r="T496" i="1"/>
  <c r="Q496" i="1"/>
  <c r="U496" i="1"/>
  <c r="AE496" i="1"/>
  <c r="W496" i="1"/>
  <c r="O496" i="1"/>
  <c r="AF496" i="1" s="1"/>
  <c r="V496" i="1"/>
  <c r="S496" i="1"/>
  <c r="AH496" i="1"/>
  <c r="Z496" i="1"/>
  <c r="AD496" i="1"/>
  <c r="N496" i="1"/>
  <c r="AG496" i="1" s="1"/>
  <c r="U457" i="1"/>
  <c r="AH457" i="1"/>
  <c r="AD457" i="1"/>
  <c r="Z457" i="1"/>
  <c r="V457" i="1"/>
  <c r="N457" i="1"/>
  <c r="AG457" i="1" s="1"/>
  <c r="T457" i="1"/>
  <c r="Q457" i="1"/>
  <c r="AE457" i="1"/>
  <c r="W457" i="1"/>
  <c r="O457" i="1"/>
  <c r="AF457" i="1" s="1"/>
  <c r="S457" i="1"/>
  <c r="U425" i="1"/>
  <c r="AH425" i="1"/>
  <c r="AD425" i="1"/>
  <c r="Z425" i="1"/>
  <c r="V425" i="1"/>
  <c r="N425" i="1"/>
  <c r="AG425" i="1" s="1"/>
  <c r="T425" i="1"/>
  <c r="Q425" i="1"/>
  <c r="AE425" i="1"/>
  <c r="W425" i="1"/>
  <c r="O425" i="1"/>
  <c r="AF425" i="1" s="1"/>
  <c r="S425" i="1"/>
  <c r="AJ391" i="1"/>
  <c r="X391" i="1"/>
  <c r="Y391" i="1" s="1"/>
  <c r="L391" i="1"/>
  <c r="M391" i="1" s="1"/>
  <c r="I391" i="1"/>
  <c r="P391" i="1" s="1"/>
  <c r="AK391" i="1"/>
  <c r="J391" i="1"/>
  <c r="U361" i="1"/>
  <c r="AH361" i="1"/>
  <c r="AD361" i="1"/>
  <c r="Z361" i="1"/>
  <c r="V361" i="1"/>
  <c r="N361" i="1"/>
  <c r="AG361" i="1" s="1"/>
  <c r="T361" i="1"/>
  <c r="S361" i="1"/>
  <c r="Q361" i="1"/>
  <c r="AE361" i="1"/>
  <c r="W361" i="1"/>
  <c r="O361" i="1"/>
  <c r="AF361" i="1" s="1"/>
  <c r="AJ1506" i="1"/>
  <c r="X1506" i="1"/>
  <c r="Y1506" i="1" s="1"/>
  <c r="L1506" i="1"/>
  <c r="M1506" i="1" s="1"/>
  <c r="I1506" i="1"/>
  <c r="J1506" i="1"/>
  <c r="AK1506" i="1"/>
  <c r="W1382" i="1"/>
  <c r="S1382" i="1"/>
  <c r="O1382" i="1"/>
  <c r="AF1382" i="1" s="1"/>
  <c r="Z1382" i="1"/>
  <c r="U1382" i="1"/>
  <c r="AD1382" i="1"/>
  <c r="V1382" i="1"/>
  <c r="AH1382" i="1"/>
  <c r="N1382" i="1"/>
  <c r="AG1382" i="1" s="1"/>
  <c r="T1382" i="1"/>
  <c r="U1380" i="1"/>
  <c r="V1380" i="1"/>
  <c r="AH1380" i="1"/>
  <c r="Z1380" i="1"/>
  <c r="S1380" i="1"/>
  <c r="W1380" i="1"/>
  <c r="N1380" i="1"/>
  <c r="AG1380" i="1" s="1"/>
  <c r="O1380" i="1"/>
  <c r="AF1380" i="1" s="1"/>
  <c r="T1380" i="1"/>
  <c r="AD1380" i="1"/>
  <c r="T1161" i="1"/>
  <c r="U1161" i="1"/>
  <c r="AD1161" i="1"/>
  <c r="V1161" i="1"/>
  <c r="N1161" i="1"/>
  <c r="AG1161" i="1" s="1"/>
  <c r="W1161" i="1"/>
  <c r="O1161" i="1"/>
  <c r="AF1161" i="1" s="1"/>
  <c r="S1161" i="1"/>
  <c r="Z1161" i="1"/>
  <c r="AH1161" i="1"/>
  <c r="AJ1120" i="1"/>
  <c r="X1120" i="1"/>
  <c r="Y1120" i="1" s="1"/>
  <c r="L1120" i="1"/>
  <c r="M1120" i="1" s="1"/>
  <c r="I1120" i="1"/>
  <c r="J1120" i="1"/>
  <c r="AK1120" i="1"/>
  <c r="J1111" i="1"/>
  <c r="I1111" i="1"/>
  <c r="AJ1111" i="1"/>
  <c r="L1111" i="1"/>
  <c r="M1111" i="1" s="1"/>
  <c r="X1111" i="1"/>
  <c r="Y1111" i="1" s="1"/>
  <c r="AK1111" i="1"/>
  <c r="AJ1009" i="1"/>
  <c r="X1009" i="1"/>
  <c r="Y1009" i="1" s="1"/>
  <c r="L1009" i="1"/>
  <c r="M1009" i="1" s="1"/>
  <c r="I1009" i="1"/>
  <c r="J1009" i="1"/>
  <c r="AK1009" i="1"/>
  <c r="T942" i="1"/>
  <c r="Q942" i="1"/>
  <c r="U942" i="1"/>
  <c r="AD942" i="1"/>
  <c r="V942" i="1"/>
  <c r="N942" i="1"/>
  <c r="AG942" i="1" s="1"/>
  <c r="AE942" i="1"/>
  <c r="W942" i="1"/>
  <c r="O942" i="1"/>
  <c r="AF942" i="1" s="1"/>
  <c r="Z942" i="1"/>
  <c r="AH942" i="1"/>
  <c r="S942" i="1"/>
  <c r="AA908" i="1"/>
  <c r="AJ901" i="1"/>
  <c r="X901" i="1"/>
  <c r="Y901" i="1" s="1"/>
  <c r="L901" i="1"/>
  <c r="M901" i="1" s="1"/>
  <c r="I901" i="1"/>
  <c r="P901" i="1" s="1"/>
  <c r="J901" i="1"/>
  <c r="AK901" i="1"/>
  <c r="J888" i="1"/>
  <c r="X888" i="1"/>
  <c r="Y888" i="1" s="1"/>
  <c r="I888" i="1"/>
  <c r="P888" i="1" s="1"/>
  <c r="AJ888" i="1"/>
  <c r="L888" i="1"/>
  <c r="M888" i="1" s="1"/>
  <c r="AK888" i="1"/>
  <c r="U887" i="1"/>
  <c r="AH887" i="1"/>
  <c r="AD887" i="1"/>
  <c r="Z887" i="1"/>
  <c r="V887" i="1"/>
  <c r="N887" i="1"/>
  <c r="AG887" i="1" s="1"/>
  <c r="S887" i="1"/>
  <c r="T887" i="1"/>
  <c r="W887" i="1"/>
  <c r="Q887" i="1"/>
  <c r="AE887" i="1"/>
  <c r="O887" i="1"/>
  <c r="AF887" i="1" s="1"/>
  <c r="U883" i="1"/>
  <c r="AH883" i="1"/>
  <c r="AD883" i="1"/>
  <c r="Z883" i="1"/>
  <c r="V883" i="1"/>
  <c r="N883" i="1"/>
  <c r="AG883" i="1" s="1"/>
  <c r="T883" i="1"/>
  <c r="AE883" i="1"/>
  <c r="W883" i="1"/>
  <c r="O883" i="1"/>
  <c r="AF883" i="1" s="1"/>
  <c r="S883" i="1"/>
  <c r="Q883" i="1"/>
  <c r="AH836" i="1"/>
  <c r="AD836" i="1"/>
  <c r="Z836" i="1"/>
  <c r="V836" i="1"/>
  <c r="N836" i="1"/>
  <c r="AG836" i="1" s="1"/>
  <c r="AE836" i="1"/>
  <c r="W836" i="1"/>
  <c r="S836" i="1"/>
  <c r="O836" i="1"/>
  <c r="AF836" i="1" s="1"/>
  <c r="T836" i="1"/>
  <c r="U836" i="1"/>
  <c r="Q836" i="1"/>
  <c r="T810" i="1"/>
  <c r="Q810" i="1"/>
  <c r="U810" i="1"/>
  <c r="AE810" i="1"/>
  <c r="W810" i="1"/>
  <c r="O810" i="1"/>
  <c r="AF810" i="1" s="1"/>
  <c r="AH810" i="1"/>
  <c r="Z810" i="1"/>
  <c r="S810" i="1"/>
  <c r="AD810" i="1"/>
  <c r="N810" i="1"/>
  <c r="AG810" i="1" s="1"/>
  <c r="V810" i="1"/>
  <c r="AJ753" i="1"/>
  <c r="X753" i="1"/>
  <c r="Y753" i="1" s="1"/>
  <c r="L753" i="1"/>
  <c r="M753" i="1" s="1"/>
  <c r="I753" i="1"/>
  <c r="P753" i="1" s="1"/>
  <c r="J753" i="1"/>
  <c r="AK753" i="1"/>
  <c r="T686" i="1"/>
  <c r="Q686" i="1"/>
  <c r="U686" i="1"/>
  <c r="AD686" i="1"/>
  <c r="V686" i="1"/>
  <c r="N686" i="1"/>
  <c r="AG686" i="1" s="1"/>
  <c r="AE686" i="1"/>
  <c r="W686" i="1"/>
  <c r="O686" i="1"/>
  <c r="AF686" i="1" s="1"/>
  <c r="Z686" i="1"/>
  <c r="S686" i="1"/>
  <c r="AH686" i="1"/>
  <c r="AJ670" i="1"/>
  <c r="X670" i="1"/>
  <c r="Y670" i="1" s="1"/>
  <c r="L670" i="1"/>
  <c r="M670" i="1" s="1"/>
  <c r="I670" i="1"/>
  <c r="P670" i="1" s="1"/>
  <c r="J670" i="1"/>
  <c r="AK670" i="1"/>
  <c r="J604" i="1"/>
  <c r="X604" i="1"/>
  <c r="Y604" i="1" s="1"/>
  <c r="AJ604" i="1"/>
  <c r="I604" i="1"/>
  <c r="P604" i="1" s="1"/>
  <c r="L604" i="1"/>
  <c r="M604" i="1" s="1"/>
  <c r="AK604" i="1"/>
  <c r="U603" i="1"/>
  <c r="V603" i="1"/>
  <c r="Q603" i="1"/>
  <c r="AH603" i="1"/>
  <c r="W603" i="1"/>
  <c r="Z603" i="1"/>
  <c r="O603" i="1"/>
  <c r="AF603" i="1" s="1"/>
  <c r="AE603" i="1"/>
  <c r="T603" i="1"/>
  <c r="AD603" i="1"/>
  <c r="S603" i="1"/>
  <c r="N603" i="1"/>
  <c r="AG603" i="1" s="1"/>
  <c r="AA581" i="1"/>
  <c r="AB581" i="1"/>
  <c r="AC581" i="1"/>
  <c r="T572" i="1"/>
  <c r="Q572" i="1"/>
  <c r="U572" i="1"/>
  <c r="AH572" i="1"/>
  <c r="Z572" i="1"/>
  <c r="W572" i="1"/>
  <c r="AD572" i="1"/>
  <c r="V572" i="1"/>
  <c r="N572" i="1"/>
  <c r="AG572" i="1" s="1"/>
  <c r="S572" i="1"/>
  <c r="AE572" i="1"/>
  <c r="O572" i="1"/>
  <c r="AF572" i="1" s="1"/>
  <c r="U549" i="1"/>
  <c r="AH549" i="1"/>
  <c r="AD549" i="1"/>
  <c r="Z549" i="1"/>
  <c r="V549" i="1"/>
  <c r="N549" i="1"/>
  <c r="AG549" i="1" s="1"/>
  <c r="AE549" i="1"/>
  <c r="W549" i="1"/>
  <c r="O549" i="1"/>
  <c r="AF549" i="1" s="1"/>
  <c r="T549" i="1"/>
  <c r="S549" i="1"/>
  <c r="Q549" i="1"/>
  <c r="T524" i="1"/>
  <c r="Q524" i="1"/>
  <c r="U524" i="1"/>
  <c r="AH524" i="1"/>
  <c r="Z524" i="1"/>
  <c r="W524" i="1"/>
  <c r="AD524" i="1"/>
  <c r="N524" i="1"/>
  <c r="AG524" i="1" s="1"/>
  <c r="V524" i="1"/>
  <c r="S524" i="1"/>
  <c r="AE524" i="1"/>
  <c r="O524" i="1"/>
  <c r="AF524" i="1" s="1"/>
  <c r="U501" i="1"/>
  <c r="AH501" i="1"/>
  <c r="AD501" i="1"/>
  <c r="Z501" i="1"/>
  <c r="V501" i="1"/>
  <c r="N501" i="1"/>
  <c r="AG501" i="1" s="1"/>
  <c r="AE501" i="1"/>
  <c r="W501" i="1"/>
  <c r="O501" i="1"/>
  <c r="AF501" i="1" s="1"/>
  <c r="S501" i="1"/>
  <c r="T501" i="1"/>
  <c r="T476" i="1"/>
  <c r="Q476" i="1"/>
  <c r="U476" i="1"/>
  <c r="AH476" i="1"/>
  <c r="Z476" i="1"/>
  <c r="W476" i="1"/>
  <c r="O476" i="1"/>
  <c r="AF476" i="1" s="1"/>
  <c r="AD476" i="1"/>
  <c r="V476" i="1"/>
  <c r="N476" i="1"/>
  <c r="AG476" i="1" s="1"/>
  <c r="S476" i="1"/>
  <c r="AE476" i="1"/>
  <c r="T444" i="1"/>
  <c r="Q444" i="1"/>
  <c r="U444" i="1"/>
  <c r="AH444" i="1"/>
  <c r="Z444" i="1"/>
  <c r="W444" i="1"/>
  <c r="N444" i="1"/>
  <c r="AG444" i="1" s="1"/>
  <c r="AD444" i="1"/>
  <c r="V444" i="1"/>
  <c r="S444" i="1"/>
  <c r="AE444" i="1"/>
  <c r="O444" i="1"/>
  <c r="AF444" i="1" s="1"/>
  <c r="T396" i="1"/>
  <c r="Q396" i="1"/>
  <c r="U396" i="1"/>
  <c r="AH396" i="1"/>
  <c r="Z396" i="1"/>
  <c r="W396" i="1"/>
  <c r="AD396" i="1"/>
  <c r="V396" i="1"/>
  <c r="N396" i="1"/>
  <c r="AG396" i="1" s="1"/>
  <c r="S396" i="1"/>
  <c r="AE396" i="1"/>
  <c r="O396" i="1"/>
  <c r="AF396" i="1" s="1"/>
  <c r="U373" i="1"/>
  <c r="AH373" i="1"/>
  <c r="AD373" i="1"/>
  <c r="Z373" i="1"/>
  <c r="V373" i="1"/>
  <c r="N373" i="1"/>
  <c r="AG373" i="1" s="1"/>
  <c r="AE373" i="1"/>
  <c r="W373" i="1"/>
  <c r="O373" i="1"/>
  <c r="AF373" i="1" s="1"/>
  <c r="S373" i="1"/>
  <c r="Q373" i="1"/>
  <c r="T373" i="1"/>
  <c r="AJ339" i="1"/>
  <c r="X339" i="1"/>
  <c r="Y339" i="1" s="1"/>
  <c r="L339" i="1"/>
  <c r="M339" i="1" s="1"/>
  <c r="J339" i="1"/>
  <c r="I339" i="1"/>
  <c r="P339" i="1" s="1"/>
  <c r="AK339" i="1"/>
  <c r="U325" i="1"/>
  <c r="AH325" i="1"/>
  <c r="AD325" i="1"/>
  <c r="Z325" i="1"/>
  <c r="V325" i="1"/>
  <c r="N325" i="1"/>
  <c r="AG325" i="1" s="1"/>
  <c r="AE325" i="1"/>
  <c r="W325" i="1"/>
  <c r="O325" i="1"/>
  <c r="AF325" i="1" s="1"/>
  <c r="T325" i="1"/>
  <c r="S325" i="1"/>
  <c r="T300" i="1"/>
  <c r="U300" i="1"/>
  <c r="AH300" i="1" s="1"/>
  <c r="Z300" i="1"/>
  <c r="S300" i="1"/>
  <c r="W300" i="1"/>
  <c r="V300" i="1"/>
  <c r="N300" i="1"/>
  <c r="AG300" i="1" s="1"/>
  <c r="AD300" i="1"/>
  <c r="U277" i="1"/>
  <c r="AH277" i="1" s="1"/>
  <c r="Z277" i="1"/>
  <c r="V277" i="1"/>
  <c r="N277" i="1"/>
  <c r="AG277" i="1" s="1"/>
  <c r="W277" i="1"/>
  <c r="T277" i="1"/>
  <c r="S277" i="1"/>
  <c r="AD277" i="1" s="1"/>
  <c r="J1048" i="1"/>
  <c r="X1048" i="1"/>
  <c r="Y1048" i="1" s="1"/>
  <c r="I1048" i="1"/>
  <c r="L1048" i="1"/>
  <c r="M1048" i="1" s="1"/>
  <c r="AJ1048" i="1"/>
  <c r="AK1048" i="1"/>
  <c r="T1038" i="1"/>
  <c r="U1038" i="1"/>
  <c r="AD1038" i="1"/>
  <c r="V1038" i="1"/>
  <c r="N1038" i="1"/>
  <c r="AG1038" i="1" s="1"/>
  <c r="W1038" i="1"/>
  <c r="O1038" i="1"/>
  <c r="AF1038" i="1" s="1"/>
  <c r="AH1038" i="1"/>
  <c r="Z1038" i="1"/>
  <c r="S1038" i="1"/>
  <c r="AA1004" i="1"/>
  <c r="AC1004" i="1"/>
  <c r="AB1004" i="1"/>
  <c r="U983" i="1"/>
  <c r="AH983" i="1"/>
  <c r="AD983" i="1"/>
  <c r="Z983" i="1"/>
  <c r="V983" i="1"/>
  <c r="N983" i="1"/>
  <c r="AG983" i="1" s="1"/>
  <c r="S983" i="1"/>
  <c r="T983" i="1"/>
  <c r="AE983" i="1"/>
  <c r="O983" i="1"/>
  <c r="AF983" i="1" s="1"/>
  <c r="W983" i="1"/>
  <c r="T846" i="1"/>
  <c r="Q846" i="1"/>
  <c r="U846" i="1"/>
  <c r="AD846" i="1"/>
  <c r="V846" i="1"/>
  <c r="N846" i="1"/>
  <c r="AG846" i="1" s="1"/>
  <c r="AE846" i="1"/>
  <c r="W846" i="1"/>
  <c r="O846" i="1"/>
  <c r="AF846" i="1" s="1"/>
  <c r="AH846" i="1"/>
  <c r="Z846" i="1"/>
  <c r="S846" i="1"/>
  <c r="AJ785" i="1"/>
  <c r="X785" i="1"/>
  <c r="Y785" i="1" s="1"/>
  <c r="L785" i="1"/>
  <c r="M785" i="1" s="1"/>
  <c r="I785" i="1"/>
  <c r="P785" i="1" s="1"/>
  <c r="J785" i="1"/>
  <c r="AK785" i="1"/>
  <c r="AJ741" i="1"/>
  <c r="X741" i="1"/>
  <c r="Y741" i="1" s="1"/>
  <c r="L741" i="1"/>
  <c r="M741" i="1" s="1"/>
  <c r="I741" i="1"/>
  <c r="P741" i="1" s="1"/>
  <c r="J741" i="1"/>
  <c r="AK741" i="1"/>
  <c r="T714" i="1"/>
  <c r="U714" i="1"/>
  <c r="AE714" i="1"/>
  <c r="W714" i="1"/>
  <c r="O714" i="1"/>
  <c r="AF714" i="1" s="1"/>
  <c r="AH714" i="1"/>
  <c r="Z714" i="1"/>
  <c r="S714" i="1"/>
  <c r="V714" i="1"/>
  <c r="AD714" i="1"/>
  <c r="N714" i="1"/>
  <c r="AG714" i="1" s="1"/>
  <c r="X673" i="1"/>
  <c r="Y673" i="1" s="1"/>
  <c r="AJ673" i="1"/>
  <c r="I673" i="1"/>
  <c r="P673" i="1" s="1"/>
  <c r="L673" i="1"/>
  <c r="M673" i="1" s="1"/>
  <c r="J673" i="1"/>
  <c r="AK673" i="1"/>
  <c r="U541" i="1"/>
  <c r="AH541" i="1"/>
  <c r="AD541" i="1"/>
  <c r="Z541" i="1"/>
  <c r="V541" i="1"/>
  <c r="N541" i="1"/>
  <c r="AG541" i="1" s="1"/>
  <c r="S541" i="1"/>
  <c r="Q541" i="1"/>
  <c r="AE541" i="1"/>
  <c r="O541" i="1"/>
  <c r="AF541" i="1" s="1"/>
  <c r="W541" i="1"/>
  <c r="T541" i="1"/>
  <c r="U509" i="1"/>
  <c r="AH509" i="1"/>
  <c r="AD509" i="1"/>
  <c r="Z509" i="1"/>
  <c r="V509" i="1"/>
  <c r="N509" i="1"/>
  <c r="AG509" i="1" s="1"/>
  <c r="S509" i="1"/>
  <c r="Q509" i="1"/>
  <c r="W509" i="1"/>
  <c r="AE509" i="1"/>
  <c r="O509" i="1"/>
  <c r="AF509" i="1" s="1"/>
  <c r="T509" i="1"/>
  <c r="AJ491" i="1"/>
  <c r="X491" i="1"/>
  <c r="Y491" i="1" s="1"/>
  <c r="L491" i="1"/>
  <c r="M491" i="1" s="1"/>
  <c r="AK491" i="1"/>
  <c r="J491" i="1"/>
  <c r="I491" i="1"/>
  <c r="P491" i="1" s="1"/>
  <c r="T484" i="1"/>
  <c r="U484" i="1"/>
  <c r="AD484" i="1"/>
  <c r="V484" i="1"/>
  <c r="N484" i="1"/>
  <c r="AG484" i="1" s="1"/>
  <c r="AH484" i="1"/>
  <c r="Z484" i="1"/>
  <c r="AE484" i="1"/>
  <c r="W484" i="1"/>
  <c r="O484" i="1"/>
  <c r="AF484" i="1" s="1"/>
  <c r="S484" i="1"/>
  <c r="AH406" i="1"/>
  <c r="AD406" i="1"/>
  <c r="Z406" i="1"/>
  <c r="V406" i="1"/>
  <c r="N406" i="1"/>
  <c r="AG406" i="1" s="1"/>
  <c r="AE406" i="1"/>
  <c r="W406" i="1"/>
  <c r="S406" i="1"/>
  <c r="O406" i="1"/>
  <c r="AF406" i="1" s="1"/>
  <c r="T406" i="1"/>
  <c r="Q406" i="1"/>
  <c r="U406" i="1"/>
  <c r="U365" i="1"/>
  <c r="AH365" i="1"/>
  <c r="AD365" i="1"/>
  <c r="Z365" i="1"/>
  <c r="V365" i="1"/>
  <c r="N365" i="1"/>
  <c r="AG365" i="1" s="1"/>
  <c r="S365" i="1"/>
  <c r="O365" i="1"/>
  <c r="AF365" i="1" s="1"/>
  <c r="AE365" i="1"/>
  <c r="W365" i="1"/>
  <c r="T365" i="1"/>
  <c r="U349" i="1"/>
  <c r="AH349" i="1"/>
  <c r="AD349" i="1"/>
  <c r="Z349" i="1"/>
  <c r="V349" i="1"/>
  <c r="N349" i="1"/>
  <c r="AG349" i="1" s="1"/>
  <c r="S349" i="1"/>
  <c r="Q349" i="1"/>
  <c r="AE349" i="1"/>
  <c r="O349" i="1"/>
  <c r="AF349" i="1" s="1"/>
  <c r="W349" i="1"/>
  <c r="T349" i="1"/>
  <c r="T324" i="1"/>
  <c r="Q324" i="1"/>
  <c r="U324" i="1"/>
  <c r="AD324" i="1"/>
  <c r="V324" i="1"/>
  <c r="N324" i="1"/>
  <c r="AG324" i="1" s="1"/>
  <c r="AE324" i="1"/>
  <c r="W324" i="1"/>
  <c r="O324" i="1"/>
  <c r="AF324" i="1" s="1"/>
  <c r="S324" i="1"/>
  <c r="AH324" i="1"/>
  <c r="Z324" i="1"/>
  <c r="AJ299" i="1"/>
  <c r="X299" i="1"/>
  <c r="Y299" i="1" s="1"/>
  <c r="L299" i="1"/>
  <c r="M299" i="1" s="1"/>
  <c r="AK299" i="1"/>
  <c r="I299" i="1"/>
  <c r="J299" i="1"/>
  <c r="U285" i="1"/>
  <c r="AH285" i="1" s="1"/>
  <c r="Z285" i="1"/>
  <c r="V285" i="1"/>
  <c r="N285" i="1"/>
  <c r="AG285" i="1" s="1"/>
  <c r="S285" i="1"/>
  <c r="AD285" i="1" s="1"/>
  <c r="T285" i="1"/>
  <c r="W285" i="1"/>
  <c r="O285" i="1"/>
  <c r="AF285" i="1" s="1"/>
  <c r="U1998" i="1"/>
  <c r="T1998" i="1"/>
  <c r="AD1998" i="1"/>
  <c r="V1998" i="1"/>
  <c r="N1998" i="1"/>
  <c r="AG1998" i="1" s="1"/>
  <c r="AH1998" i="1"/>
  <c r="Z1998" i="1"/>
  <c r="W1998" i="1"/>
  <c r="S1998" i="1"/>
  <c r="O1998" i="1"/>
  <c r="AF1998" i="1" s="1"/>
  <c r="L1992" i="1"/>
  <c r="M1992" i="1" s="1"/>
  <c r="AK1992" i="1"/>
  <c r="X1992" i="1"/>
  <c r="Y1992" i="1" s="1"/>
  <c r="I1992" i="1"/>
  <c r="J1992" i="1"/>
  <c r="AJ1992" i="1"/>
  <c r="J1988" i="1"/>
  <c r="X1988" i="1"/>
  <c r="Y1988" i="1" s="1"/>
  <c r="AJ1988" i="1"/>
  <c r="I1988" i="1"/>
  <c r="AK1988" i="1"/>
  <c r="L1988" i="1"/>
  <c r="M1988" i="1" s="1"/>
  <c r="AJ1978" i="1"/>
  <c r="AK1978" i="1"/>
  <c r="X1978" i="1"/>
  <c r="Y1978" i="1" s="1"/>
  <c r="L1978" i="1"/>
  <c r="M1978" i="1" s="1"/>
  <c r="I1978" i="1"/>
  <c r="J1978" i="1"/>
  <c r="U1946" i="1"/>
  <c r="AH1946" i="1"/>
  <c r="AD1946" i="1"/>
  <c r="Z1946" i="1"/>
  <c r="V1946" i="1"/>
  <c r="N1946" i="1"/>
  <c r="AG1946" i="1" s="1"/>
  <c r="S1946" i="1"/>
  <c r="W1946" i="1"/>
  <c r="O1946" i="1"/>
  <c r="AF1946" i="1" s="1"/>
  <c r="T1946" i="1"/>
  <c r="AJ1940" i="1"/>
  <c r="X1940" i="1"/>
  <c r="Y1940" i="1" s="1"/>
  <c r="L1940" i="1"/>
  <c r="M1940" i="1" s="1"/>
  <c r="AK1940" i="1"/>
  <c r="I1940" i="1"/>
  <c r="J1940" i="1"/>
  <c r="U1926" i="1"/>
  <c r="AH1926" i="1"/>
  <c r="AD1926" i="1"/>
  <c r="Z1926" i="1"/>
  <c r="V1926" i="1"/>
  <c r="N1926" i="1"/>
  <c r="AG1926" i="1" s="1"/>
  <c r="S1926" i="1"/>
  <c r="O1926" i="1"/>
  <c r="AF1926" i="1" s="1"/>
  <c r="T1926" i="1"/>
  <c r="W1926" i="1"/>
  <c r="U1954" i="1"/>
  <c r="AH1954" i="1"/>
  <c r="AD1954" i="1"/>
  <c r="Z1954" i="1"/>
  <c r="V1954" i="1"/>
  <c r="N1954" i="1"/>
  <c r="AG1954" i="1" s="1"/>
  <c r="W1954" i="1"/>
  <c r="O1954" i="1"/>
  <c r="AF1954" i="1" s="1"/>
  <c r="T1954" i="1"/>
  <c r="S1954" i="1"/>
  <c r="AJ1948" i="1"/>
  <c r="X1948" i="1"/>
  <c r="Y1948" i="1" s="1"/>
  <c r="L1948" i="1"/>
  <c r="M1948" i="1" s="1"/>
  <c r="J1948" i="1"/>
  <c r="AK1948" i="1"/>
  <c r="I1948" i="1"/>
  <c r="AJ1928" i="1"/>
  <c r="X1928" i="1"/>
  <c r="Y1928" i="1" s="1"/>
  <c r="L1928" i="1"/>
  <c r="M1928" i="1" s="1"/>
  <c r="J1928" i="1"/>
  <c r="AK1928" i="1"/>
  <c r="I1928" i="1"/>
  <c r="U1913" i="1"/>
  <c r="AH1913" i="1"/>
  <c r="AD1913" i="1"/>
  <c r="Z1913" i="1"/>
  <c r="V1913" i="1"/>
  <c r="N1913" i="1"/>
  <c r="AG1913" i="1" s="1"/>
  <c r="S1913" i="1"/>
  <c r="O1913" i="1"/>
  <c r="AF1913" i="1" s="1"/>
  <c r="T1913" i="1"/>
  <c r="W1913" i="1"/>
  <c r="AJ1907" i="1"/>
  <c r="X1907" i="1"/>
  <c r="Y1907" i="1" s="1"/>
  <c r="L1907" i="1"/>
  <c r="M1907" i="1" s="1"/>
  <c r="AK1907" i="1"/>
  <c r="J1907" i="1"/>
  <c r="I1907" i="1"/>
  <c r="T1941" i="1"/>
  <c r="U1941" i="1"/>
  <c r="W1941" i="1"/>
  <c r="O1941" i="1"/>
  <c r="AF1941" i="1" s="1"/>
  <c r="AH1941" i="1"/>
  <c r="Z1941" i="1"/>
  <c r="AD1941" i="1"/>
  <c r="N1941" i="1"/>
  <c r="AG1941" i="1" s="1"/>
  <c r="S1941" i="1"/>
  <c r="V1941" i="1"/>
  <c r="AJ1902" i="1"/>
  <c r="X1902" i="1"/>
  <c r="Y1902" i="1" s="1"/>
  <c r="L1902" i="1"/>
  <c r="M1902" i="1" s="1"/>
  <c r="AK1902" i="1"/>
  <c r="J1902" i="1"/>
  <c r="I1902" i="1"/>
  <c r="U1888" i="1"/>
  <c r="AH1888" i="1"/>
  <c r="AD1888" i="1"/>
  <c r="Z1888" i="1"/>
  <c r="V1888" i="1"/>
  <c r="N1888" i="1"/>
  <c r="AG1888" i="1" s="1"/>
  <c r="S1888" i="1"/>
  <c r="W1888" i="1"/>
  <c r="T1888" i="1"/>
  <c r="O1888" i="1"/>
  <c r="AF1888" i="1" s="1"/>
  <c r="AJ1870" i="1"/>
  <c r="X1870" i="1"/>
  <c r="Y1870" i="1" s="1"/>
  <c r="L1870" i="1"/>
  <c r="M1870" i="1" s="1"/>
  <c r="AK1870" i="1"/>
  <c r="I1870" i="1"/>
  <c r="J1870" i="1"/>
  <c r="U1856" i="1"/>
  <c r="AH1856" i="1"/>
  <c r="AD1856" i="1"/>
  <c r="Z1856" i="1"/>
  <c r="V1856" i="1"/>
  <c r="N1856" i="1"/>
  <c r="AG1856" i="1" s="1"/>
  <c r="S1856" i="1"/>
  <c r="O1856" i="1"/>
  <c r="AF1856" i="1" s="1"/>
  <c r="T1856" i="1"/>
  <c r="W1856" i="1"/>
  <c r="T1899" i="1"/>
  <c r="U1899" i="1"/>
  <c r="AH1899" i="1"/>
  <c r="Z1899" i="1"/>
  <c r="S1899" i="1"/>
  <c r="V1899" i="1"/>
  <c r="W1899" i="1"/>
  <c r="O1899" i="1"/>
  <c r="AF1899" i="1" s="1"/>
  <c r="AD1899" i="1"/>
  <c r="N1899" i="1"/>
  <c r="AG1899" i="1" s="1"/>
  <c r="T1867" i="1"/>
  <c r="U1867" i="1"/>
  <c r="AH1867" i="1"/>
  <c r="Z1867" i="1"/>
  <c r="S1867" i="1"/>
  <c r="AD1867" i="1"/>
  <c r="N1867" i="1"/>
  <c r="AG1867" i="1" s="1"/>
  <c r="O1867" i="1"/>
  <c r="AF1867" i="1" s="1"/>
  <c r="V1867" i="1"/>
  <c r="W1867" i="1"/>
  <c r="U1848" i="1"/>
  <c r="AH1848" i="1"/>
  <c r="W1848" i="1"/>
  <c r="AD1848" i="1"/>
  <c r="S1848" i="1"/>
  <c r="N1848" i="1"/>
  <c r="AG1848" i="1" s="1"/>
  <c r="T1848" i="1"/>
  <c r="V1848" i="1"/>
  <c r="O1848" i="1"/>
  <c r="AF1848" i="1" s="1"/>
  <c r="Z1848" i="1"/>
  <c r="T1839" i="1"/>
  <c r="U1839" i="1"/>
  <c r="W1839" i="1"/>
  <c r="O1839" i="1"/>
  <c r="AF1839" i="1" s="1"/>
  <c r="AH1839" i="1"/>
  <c r="Z1839" i="1"/>
  <c r="V1839" i="1"/>
  <c r="N1839" i="1"/>
  <c r="AG1839" i="1" s="1"/>
  <c r="S1839" i="1"/>
  <c r="AD1839" i="1"/>
  <c r="T1831" i="1"/>
  <c r="U1831" i="1"/>
  <c r="S1831" i="1"/>
  <c r="AD1831" i="1"/>
  <c r="V1831" i="1"/>
  <c r="N1831" i="1"/>
  <c r="AG1831" i="1" s="1"/>
  <c r="Z1831" i="1"/>
  <c r="O1831" i="1"/>
  <c r="AF1831" i="1" s="1"/>
  <c r="AH1831" i="1"/>
  <c r="W1831" i="1"/>
  <c r="U1896" i="1"/>
  <c r="AH1896" i="1"/>
  <c r="AD1896" i="1"/>
  <c r="Z1896" i="1"/>
  <c r="V1896" i="1"/>
  <c r="N1896" i="1"/>
  <c r="AG1896" i="1" s="1"/>
  <c r="T1896" i="1"/>
  <c r="W1896" i="1"/>
  <c r="O1896" i="1"/>
  <c r="AF1896" i="1" s="1"/>
  <c r="S1896" i="1"/>
  <c r="J1885" i="1"/>
  <c r="X1885" i="1"/>
  <c r="Y1885" i="1" s="1"/>
  <c r="I1885" i="1"/>
  <c r="AK1885" i="1"/>
  <c r="L1885" i="1"/>
  <c r="M1885" i="1" s="1"/>
  <c r="AJ1885" i="1"/>
  <c r="U1884" i="1"/>
  <c r="AH1884" i="1"/>
  <c r="AD1884" i="1"/>
  <c r="Z1884" i="1"/>
  <c r="V1884" i="1"/>
  <c r="N1884" i="1"/>
  <c r="AG1884" i="1" s="1"/>
  <c r="S1884" i="1"/>
  <c r="T1884" i="1"/>
  <c r="O1884" i="1"/>
  <c r="AF1884" i="1" s="1"/>
  <c r="W1884" i="1"/>
  <c r="U1824" i="1"/>
  <c r="AH1824" i="1"/>
  <c r="AD1824" i="1"/>
  <c r="Z1824" i="1"/>
  <c r="V1824" i="1"/>
  <c r="N1824" i="1"/>
  <c r="AG1824" i="1" s="1"/>
  <c r="S1824" i="1"/>
  <c r="O1824" i="1"/>
  <c r="AF1824" i="1" s="1"/>
  <c r="W1824" i="1"/>
  <c r="T1824" i="1"/>
  <c r="AH1951" i="1"/>
  <c r="AD1951" i="1"/>
  <c r="Z1951" i="1"/>
  <c r="V1951" i="1"/>
  <c r="N1951" i="1"/>
  <c r="AG1951" i="1" s="1"/>
  <c r="W1951" i="1"/>
  <c r="S1951" i="1"/>
  <c r="O1951" i="1"/>
  <c r="AF1951" i="1" s="1"/>
  <c r="U1951" i="1"/>
  <c r="T1951" i="1"/>
  <c r="AJ1898" i="1"/>
  <c r="X1898" i="1"/>
  <c r="Y1898" i="1" s="1"/>
  <c r="L1898" i="1"/>
  <c r="M1898" i="1" s="1"/>
  <c r="I1898" i="1"/>
  <c r="AK1898" i="1"/>
  <c r="J1898" i="1"/>
  <c r="AJ1818" i="1"/>
  <c r="X1818" i="1"/>
  <c r="Y1818" i="1" s="1"/>
  <c r="L1818" i="1"/>
  <c r="M1818" i="1" s="1"/>
  <c r="J1818" i="1"/>
  <c r="AK1818" i="1"/>
  <c r="I1818" i="1"/>
  <c r="J1869" i="1"/>
  <c r="X1869" i="1"/>
  <c r="Y1869" i="1" s="1"/>
  <c r="I1869" i="1"/>
  <c r="L1869" i="1"/>
  <c r="M1869" i="1" s="1"/>
  <c r="AK1869" i="1"/>
  <c r="AJ1869" i="1"/>
  <c r="J1853" i="1"/>
  <c r="X1853" i="1"/>
  <c r="Y1853" i="1" s="1"/>
  <c r="I1853" i="1"/>
  <c r="AJ1853" i="1"/>
  <c r="AK1853" i="1"/>
  <c r="L1853" i="1"/>
  <c r="M1853" i="1" s="1"/>
  <c r="AJ1834" i="1"/>
  <c r="X1834" i="1"/>
  <c r="Y1834" i="1" s="1"/>
  <c r="L1834" i="1"/>
  <c r="M1834" i="1" s="1"/>
  <c r="I1834" i="1"/>
  <c r="J1834" i="1"/>
  <c r="AK1834" i="1"/>
  <c r="AJ1802" i="1"/>
  <c r="L1802" i="1"/>
  <c r="M1802" i="1" s="1"/>
  <c r="X1802" i="1"/>
  <c r="Y1802" i="1" s="1"/>
  <c r="AK1802" i="1"/>
  <c r="I1802" i="1"/>
  <c r="J1802" i="1"/>
  <c r="U1788" i="1"/>
  <c r="AH1788" i="1"/>
  <c r="AD1788" i="1"/>
  <c r="Z1788" i="1"/>
  <c r="V1788" i="1"/>
  <c r="N1788" i="1"/>
  <c r="AG1788" i="1" s="1"/>
  <c r="S1788" i="1"/>
  <c r="O1788" i="1"/>
  <c r="AF1788" i="1" s="1"/>
  <c r="T1788" i="1"/>
  <c r="W1788" i="1"/>
  <c r="AJ1770" i="1"/>
  <c r="X1770" i="1"/>
  <c r="Y1770" i="1" s="1"/>
  <c r="L1770" i="1"/>
  <c r="M1770" i="1" s="1"/>
  <c r="AK1770" i="1"/>
  <c r="J1770" i="1"/>
  <c r="I1770" i="1"/>
  <c r="U1756" i="1"/>
  <c r="AH1756" i="1"/>
  <c r="AD1756" i="1"/>
  <c r="Z1756" i="1"/>
  <c r="V1756" i="1"/>
  <c r="N1756" i="1"/>
  <c r="AG1756" i="1" s="1"/>
  <c r="S1756" i="1"/>
  <c r="W1756" i="1"/>
  <c r="T1756" i="1"/>
  <c r="O1756" i="1"/>
  <c r="AF1756" i="1" s="1"/>
  <c r="AJ1738" i="1"/>
  <c r="X1738" i="1"/>
  <c r="Y1738" i="1" s="1"/>
  <c r="L1738" i="1"/>
  <c r="M1738" i="1" s="1"/>
  <c r="AK1738" i="1"/>
  <c r="I1738" i="1"/>
  <c r="J1738" i="1"/>
  <c r="U1724" i="1"/>
  <c r="AH1724" i="1"/>
  <c r="AD1724" i="1"/>
  <c r="Z1724" i="1"/>
  <c r="V1724" i="1"/>
  <c r="N1724" i="1"/>
  <c r="AG1724" i="1" s="1"/>
  <c r="S1724" i="1"/>
  <c r="O1724" i="1"/>
  <c r="AF1724" i="1" s="1"/>
  <c r="T1724" i="1"/>
  <c r="W1724" i="1"/>
  <c r="AJ1706" i="1"/>
  <c r="X1706" i="1"/>
  <c r="Y1706" i="1" s="1"/>
  <c r="L1706" i="1"/>
  <c r="M1706" i="1" s="1"/>
  <c r="AK1706" i="1"/>
  <c r="J1706" i="1"/>
  <c r="I1706" i="1"/>
  <c r="T1903" i="1"/>
  <c r="U1903" i="1"/>
  <c r="W1903" i="1"/>
  <c r="O1903" i="1"/>
  <c r="AF1903" i="1" s="1"/>
  <c r="AH1903" i="1"/>
  <c r="Z1903" i="1"/>
  <c r="S1903" i="1"/>
  <c r="V1903" i="1"/>
  <c r="N1903" i="1"/>
  <c r="AG1903" i="1" s="1"/>
  <c r="AD1903" i="1"/>
  <c r="U1844" i="1"/>
  <c r="Z1844" i="1"/>
  <c r="T1844" i="1"/>
  <c r="O1844" i="1"/>
  <c r="AF1844" i="1" s="1"/>
  <c r="V1844" i="1"/>
  <c r="AH1844" i="1"/>
  <c r="W1844" i="1"/>
  <c r="N1844" i="1"/>
  <c r="AG1844" i="1" s="1"/>
  <c r="AD1844" i="1"/>
  <c r="S1844" i="1"/>
  <c r="T1799" i="1"/>
  <c r="U1799" i="1"/>
  <c r="AH1799" i="1"/>
  <c r="Z1799" i="1"/>
  <c r="S1799" i="1"/>
  <c r="AD1799" i="1"/>
  <c r="N1799" i="1"/>
  <c r="AG1799" i="1" s="1"/>
  <c r="O1799" i="1"/>
  <c r="AF1799" i="1" s="1"/>
  <c r="V1799" i="1"/>
  <c r="W1799" i="1"/>
  <c r="T1767" i="1"/>
  <c r="U1767" i="1"/>
  <c r="AH1767" i="1"/>
  <c r="Z1767" i="1"/>
  <c r="S1767" i="1"/>
  <c r="V1767" i="1"/>
  <c r="W1767" i="1"/>
  <c r="O1767" i="1"/>
  <c r="AF1767" i="1" s="1"/>
  <c r="N1767" i="1"/>
  <c r="AG1767" i="1" s="1"/>
  <c r="AD1767" i="1"/>
  <c r="T1735" i="1"/>
  <c r="U1735" i="1"/>
  <c r="AH1735" i="1"/>
  <c r="Z1735" i="1"/>
  <c r="S1735" i="1"/>
  <c r="AD1735" i="1"/>
  <c r="N1735" i="1"/>
  <c r="AG1735" i="1" s="1"/>
  <c r="O1735" i="1"/>
  <c r="AF1735" i="1" s="1"/>
  <c r="W1735" i="1"/>
  <c r="V1735" i="1"/>
  <c r="U1700" i="1"/>
  <c r="AH1700" i="1"/>
  <c r="W1700" i="1"/>
  <c r="AD1700" i="1"/>
  <c r="S1700" i="1"/>
  <c r="N1700" i="1"/>
  <c r="AG1700" i="1" s="1"/>
  <c r="V1700" i="1"/>
  <c r="Z1700" i="1"/>
  <c r="O1700" i="1"/>
  <c r="AF1700" i="1" s="1"/>
  <c r="T1700" i="1"/>
  <c r="L1970" i="1"/>
  <c r="M1970" i="1" s="1"/>
  <c r="X1970" i="1"/>
  <c r="Y1970" i="1" s="1"/>
  <c r="I1970" i="1"/>
  <c r="J1970" i="1"/>
  <c r="AK1970" i="1"/>
  <c r="AJ1970" i="1"/>
  <c r="AJ1847" i="1"/>
  <c r="X1847" i="1"/>
  <c r="Y1847" i="1" s="1"/>
  <c r="L1847" i="1"/>
  <c r="M1847" i="1" s="1"/>
  <c r="J1847" i="1"/>
  <c r="AK1847" i="1"/>
  <c r="I1847" i="1"/>
  <c r="T1723" i="1"/>
  <c r="U1723" i="1"/>
  <c r="W1723" i="1"/>
  <c r="O1723" i="1"/>
  <c r="AF1723" i="1" s="1"/>
  <c r="AH1723" i="1"/>
  <c r="Z1723" i="1"/>
  <c r="AD1723" i="1"/>
  <c r="N1723" i="1"/>
  <c r="AG1723" i="1" s="1"/>
  <c r="S1723" i="1"/>
  <c r="V1723" i="1"/>
  <c r="AJ1669" i="1"/>
  <c r="X1669" i="1"/>
  <c r="Y1669" i="1" s="1"/>
  <c r="L1669" i="1"/>
  <c r="M1669" i="1" s="1"/>
  <c r="AK1669" i="1"/>
  <c r="I1669" i="1"/>
  <c r="J1669" i="1"/>
  <c r="U1639" i="1"/>
  <c r="AH1639" i="1"/>
  <c r="AD1639" i="1"/>
  <c r="Z1639" i="1"/>
  <c r="V1639" i="1"/>
  <c r="N1639" i="1"/>
  <c r="AG1639" i="1" s="1"/>
  <c r="S1639" i="1"/>
  <c r="T1639" i="1"/>
  <c r="W1639" i="1"/>
  <c r="O1639" i="1"/>
  <c r="AF1639" i="1" s="1"/>
  <c r="U1619" i="1"/>
  <c r="AH1619" i="1"/>
  <c r="AD1619" i="1"/>
  <c r="Z1619" i="1"/>
  <c r="V1619" i="1"/>
  <c r="N1619" i="1"/>
  <c r="AG1619" i="1" s="1"/>
  <c r="S1619" i="1"/>
  <c r="O1619" i="1"/>
  <c r="AF1619" i="1" s="1"/>
  <c r="W1619" i="1"/>
  <c r="T1619" i="1"/>
  <c r="U1603" i="1"/>
  <c r="AH1603" i="1"/>
  <c r="AD1603" i="1"/>
  <c r="Z1603" i="1"/>
  <c r="V1603" i="1"/>
  <c r="N1603" i="1"/>
  <c r="AG1603" i="1" s="1"/>
  <c r="S1603" i="1"/>
  <c r="T1603" i="1"/>
  <c r="W1603" i="1"/>
  <c r="O1603" i="1"/>
  <c r="AF1603" i="1" s="1"/>
  <c r="J1922" i="1"/>
  <c r="I1922" i="1"/>
  <c r="AJ1922" i="1"/>
  <c r="L1922" i="1"/>
  <c r="M1922" i="1" s="1"/>
  <c r="X1922" i="1"/>
  <c r="Y1922" i="1" s="1"/>
  <c r="AK1922" i="1"/>
  <c r="J1865" i="1"/>
  <c r="I1865" i="1"/>
  <c r="AJ1865" i="1"/>
  <c r="L1865" i="1"/>
  <c r="M1865" i="1" s="1"/>
  <c r="X1865" i="1"/>
  <c r="Y1865" i="1" s="1"/>
  <c r="AK1865" i="1"/>
  <c r="AH1861" i="1"/>
  <c r="AD1861" i="1"/>
  <c r="Z1861" i="1"/>
  <c r="V1861" i="1"/>
  <c r="N1861" i="1"/>
  <c r="AG1861" i="1" s="1"/>
  <c r="W1861" i="1"/>
  <c r="S1861" i="1"/>
  <c r="O1861" i="1"/>
  <c r="AF1861" i="1" s="1"/>
  <c r="T1861" i="1"/>
  <c r="U1861" i="1"/>
  <c r="T1819" i="1"/>
  <c r="U1819" i="1"/>
  <c r="AD1819" i="1"/>
  <c r="V1819" i="1"/>
  <c r="N1819" i="1"/>
  <c r="AG1819" i="1" s="1"/>
  <c r="W1819" i="1"/>
  <c r="O1819" i="1"/>
  <c r="AF1819" i="1" s="1"/>
  <c r="S1819" i="1"/>
  <c r="Z1819" i="1"/>
  <c r="AH1819" i="1"/>
  <c r="T1739" i="1"/>
  <c r="U1739" i="1"/>
  <c r="W1739" i="1"/>
  <c r="O1739" i="1"/>
  <c r="AF1739" i="1" s="1"/>
  <c r="AH1739" i="1"/>
  <c r="Z1739" i="1"/>
  <c r="AD1739" i="1"/>
  <c r="N1739" i="1"/>
  <c r="AG1739" i="1" s="1"/>
  <c r="V1739" i="1"/>
  <c r="S1739" i="1"/>
  <c r="U1659" i="1"/>
  <c r="AH1659" i="1"/>
  <c r="AD1659" i="1"/>
  <c r="Z1659" i="1"/>
  <c r="V1659" i="1"/>
  <c r="N1659" i="1"/>
  <c r="AG1659" i="1" s="1"/>
  <c r="W1659" i="1"/>
  <c r="O1659" i="1"/>
  <c r="AF1659" i="1" s="1"/>
  <c r="T1659" i="1"/>
  <c r="S1659" i="1"/>
  <c r="AJ1625" i="1"/>
  <c r="X1625" i="1"/>
  <c r="Y1625" i="1" s="1"/>
  <c r="L1625" i="1"/>
  <c r="M1625" i="1" s="1"/>
  <c r="J1625" i="1"/>
  <c r="AK1625" i="1"/>
  <c r="I1625" i="1"/>
  <c r="U1607" i="1"/>
  <c r="AH1607" i="1"/>
  <c r="AD1607" i="1"/>
  <c r="Z1607" i="1"/>
  <c r="V1607" i="1"/>
  <c r="N1607" i="1"/>
  <c r="AG1607" i="1" s="1"/>
  <c r="W1607" i="1"/>
  <c r="O1607" i="1"/>
  <c r="AF1607" i="1" s="1"/>
  <c r="S1607" i="1"/>
  <c r="T1607" i="1"/>
  <c r="T1791" i="1"/>
  <c r="U1791" i="1"/>
  <c r="AD1791" i="1"/>
  <c r="V1791" i="1"/>
  <c r="N1791" i="1"/>
  <c r="AG1791" i="1" s="1"/>
  <c r="W1791" i="1"/>
  <c r="O1791" i="1"/>
  <c r="AF1791" i="1" s="1"/>
  <c r="S1791" i="1"/>
  <c r="Z1791" i="1"/>
  <c r="AH1791" i="1"/>
  <c r="W1682" i="1"/>
  <c r="S1682" i="1"/>
  <c r="O1682" i="1"/>
  <c r="AF1682" i="1" s="1"/>
  <c r="AD1682" i="1"/>
  <c r="T1682" i="1"/>
  <c r="N1682" i="1"/>
  <c r="AG1682" i="1" s="1"/>
  <c r="Z1682" i="1"/>
  <c r="U1682" i="1"/>
  <c r="V1682" i="1"/>
  <c r="AH1682" i="1"/>
  <c r="U1864" i="1"/>
  <c r="AH1864" i="1"/>
  <c r="AD1864" i="1"/>
  <c r="Z1864" i="1"/>
  <c r="V1864" i="1"/>
  <c r="N1864" i="1"/>
  <c r="AG1864" i="1" s="1"/>
  <c r="T1864" i="1"/>
  <c r="W1864" i="1"/>
  <c r="O1864" i="1"/>
  <c r="AF1864" i="1" s="1"/>
  <c r="S1864" i="1"/>
  <c r="AJ1734" i="1"/>
  <c r="X1734" i="1"/>
  <c r="Y1734" i="1" s="1"/>
  <c r="L1734" i="1"/>
  <c r="M1734" i="1" s="1"/>
  <c r="I1734" i="1"/>
  <c r="J1734" i="1"/>
  <c r="AK1734" i="1"/>
  <c r="AH1733" i="1"/>
  <c r="AD1733" i="1"/>
  <c r="Z1733" i="1"/>
  <c r="V1733" i="1"/>
  <c r="N1733" i="1"/>
  <c r="AG1733" i="1" s="1"/>
  <c r="W1733" i="1"/>
  <c r="S1733" i="1"/>
  <c r="O1733" i="1"/>
  <c r="AF1733" i="1" s="1"/>
  <c r="T1733" i="1"/>
  <c r="U1733" i="1"/>
  <c r="J1721" i="1"/>
  <c r="X1721" i="1"/>
  <c r="Y1721" i="1" s="1"/>
  <c r="I1721" i="1"/>
  <c r="AJ1721" i="1"/>
  <c r="AK1721" i="1"/>
  <c r="L1721" i="1"/>
  <c r="M1721" i="1" s="1"/>
  <c r="U1840" i="1"/>
  <c r="AH1840" i="1"/>
  <c r="AD1840" i="1"/>
  <c r="Z1840" i="1"/>
  <c r="V1840" i="1"/>
  <c r="N1840" i="1"/>
  <c r="AG1840" i="1" s="1"/>
  <c r="S1840" i="1"/>
  <c r="T1840" i="1"/>
  <c r="O1840" i="1"/>
  <c r="AF1840" i="1" s="1"/>
  <c r="W1840" i="1"/>
  <c r="T1815" i="1"/>
  <c r="U1815" i="1"/>
  <c r="AD1815" i="1"/>
  <c r="V1815" i="1"/>
  <c r="N1815" i="1"/>
  <c r="AG1815" i="1" s="1"/>
  <c r="W1815" i="1"/>
  <c r="O1815" i="1"/>
  <c r="AF1815" i="1" s="1"/>
  <c r="AH1815" i="1"/>
  <c r="S1815" i="1"/>
  <c r="Z1815" i="1"/>
  <c r="AJ1730" i="1"/>
  <c r="X1730" i="1"/>
  <c r="Y1730" i="1" s="1"/>
  <c r="L1730" i="1"/>
  <c r="M1730" i="1" s="1"/>
  <c r="I1730" i="1"/>
  <c r="J1730" i="1"/>
  <c r="AK1730" i="1"/>
  <c r="U1688" i="1"/>
  <c r="Z1688" i="1"/>
  <c r="T1688" i="1"/>
  <c r="O1688" i="1"/>
  <c r="AF1688" i="1" s="1"/>
  <c r="V1688" i="1"/>
  <c r="AH1688" i="1"/>
  <c r="W1688" i="1"/>
  <c r="N1688" i="1"/>
  <c r="AG1688" i="1" s="1"/>
  <c r="AD1688" i="1"/>
  <c r="S1688" i="1"/>
  <c r="AJ1665" i="1"/>
  <c r="X1665" i="1"/>
  <c r="Y1665" i="1" s="1"/>
  <c r="L1665" i="1"/>
  <c r="M1665" i="1" s="1"/>
  <c r="I1665" i="1"/>
  <c r="AK1665" i="1"/>
  <c r="J1665" i="1"/>
  <c r="U1647" i="1"/>
  <c r="AH1647" i="1"/>
  <c r="AD1647" i="1"/>
  <c r="Z1647" i="1"/>
  <c r="V1647" i="1"/>
  <c r="N1647" i="1"/>
  <c r="AG1647" i="1" s="1"/>
  <c r="T1647" i="1"/>
  <c r="W1647" i="1"/>
  <c r="O1647" i="1"/>
  <c r="AF1647" i="1" s="1"/>
  <c r="S1647" i="1"/>
  <c r="AJ1609" i="1"/>
  <c r="X1609" i="1"/>
  <c r="Y1609" i="1" s="1"/>
  <c r="L1609" i="1"/>
  <c r="M1609" i="1" s="1"/>
  <c r="I1609" i="1"/>
  <c r="J1609" i="1"/>
  <c r="AK1609" i="1"/>
  <c r="AJ1601" i="1"/>
  <c r="AK1601" i="1"/>
  <c r="X1601" i="1"/>
  <c r="Y1601" i="1" s="1"/>
  <c r="I1601" i="1"/>
  <c r="J1601" i="1"/>
  <c r="L1601" i="1"/>
  <c r="M1601" i="1" s="1"/>
  <c r="AJ1594" i="1"/>
  <c r="X1594" i="1"/>
  <c r="Y1594" i="1" s="1"/>
  <c r="L1594" i="1"/>
  <c r="M1594" i="1" s="1"/>
  <c r="AK1594" i="1"/>
  <c r="J1594" i="1"/>
  <c r="I1594" i="1"/>
  <c r="U1580" i="1"/>
  <c r="AH1580" i="1"/>
  <c r="AD1580" i="1"/>
  <c r="Z1580" i="1"/>
  <c r="V1580" i="1"/>
  <c r="N1580" i="1"/>
  <c r="AG1580" i="1" s="1"/>
  <c r="T1580" i="1"/>
  <c r="O1580" i="1"/>
  <c r="AF1580" i="1" s="1"/>
  <c r="W1580" i="1"/>
  <c r="S1580" i="1"/>
  <c r="AJ1562" i="1"/>
  <c r="X1562" i="1"/>
  <c r="Y1562" i="1" s="1"/>
  <c r="L1562" i="1"/>
  <c r="M1562" i="1" s="1"/>
  <c r="AK1562" i="1"/>
  <c r="J1562" i="1"/>
  <c r="I1562" i="1"/>
  <c r="U1548" i="1"/>
  <c r="AH1548" i="1"/>
  <c r="AD1548" i="1"/>
  <c r="Z1548" i="1"/>
  <c r="V1548" i="1"/>
  <c r="N1548" i="1"/>
  <c r="AG1548" i="1" s="1"/>
  <c r="T1548" i="1"/>
  <c r="O1548" i="1"/>
  <c r="AF1548" i="1" s="1"/>
  <c r="W1548" i="1"/>
  <c r="S1548" i="1"/>
  <c r="AJ1530" i="1"/>
  <c r="X1530" i="1"/>
  <c r="Y1530" i="1" s="1"/>
  <c r="L1530" i="1"/>
  <c r="M1530" i="1" s="1"/>
  <c r="AK1530" i="1"/>
  <c r="J1530" i="1"/>
  <c r="I1530" i="1"/>
  <c r="U1516" i="1"/>
  <c r="AH1516" i="1"/>
  <c r="AD1516" i="1"/>
  <c r="Z1516" i="1"/>
  <c r="V1516" i="1"/>
  <c r="N1516" i="1"/>
  <c r="AG1516" i="1" s="1"/>
  <c r="T1516" i="1"/>
  <c r="O1516" i="1"/>
  <c r="AF1516" i="1" s="1"/>
  <c r="W1516" i="1"/>
  <c r="S1516" i="1"/>
  <c r="T1575" i="1"/>
  <c r="U1575" i="1"/>
  <c r="AH1575" i="1"/>
  <c r="Z1575" i="1"/>
  <c r="W1575" i="1"/>
  <c r="N1575" i="1"/>
  <c r="AG1575" i="1" s="1"/>
  <c r="AD1575" i="1"/>
  <c r="S1575" i="1"/>
  <c r="O1575" i="1"/>
  <c r="AF1575" i="1" s="1"/>
  <c r="V1575" i="1"/>
  <c r="T1543" i="1"/>
  <c r="U1543" i="1"/>
  <c r="AH1543" i="1"/>
  <c r="Z1543" i="1"/>
  <c r="W1543" i="1"/>
  <c r="N1543" i="1"/>
  <c r="AG1543" i="1" s="1"/>
  <c r="AD1543" i="1"/>
  <c r="S1543" i="1"/>
  <c r="O1543" i="1"/>
  <c r="AF1543" i="1" s="1"/>
  <c r="V1543" i="1"/>
  <c r="AH1773" i="1"/>
  <c r="AD1773" i="1"/>
  <c r="Z1773" i="1"/>
  <c r="V1773" i="1"/>
  <c r="N1773" i="1"/>
  <c r="AG1773" i="1" s="1"/>
  <c r="W1773" i="1"/>
  <c r="S1773" i="1"/>
  <c r="O1773" i="1"/>
  <c r="AF1773" i="1" s="1"/>
  <c r="U1773" i="1"/>
  <c r="T1773" i="1"/>
  <c r="AA1597" i="1"/>
  <c r="AC1597" i="1"/>
  <c r="AB1597" i="1"/>
  <c r="U1592" i="1"/>
  <c r="AH1592" i="1"/>
  <c r="AD1592" i="1"/>
  <c r="Z1592" i="1"/>
  <c r="V1592" i="1"/>
  <c r="N1592" i="1"/>
  <c r="AG1592" i="1" s="1"/>
  <c r="S1592" i="1"/>
  <c r="O1592" i="1"/>
  <c r="AF1592" i="1" s="1"/>
  <c r="T1592" i="1"/>
  <c r="W1592" i="1"/>
  <c r="U1576" i="1"/>
  <c r="AH1576" i="1"/>
  <c r="AD1576" i="1"/>
  <c r="Z1576" i="1"/>
  <c r="V1576" i="1"/>
  <c r="N1576" i="1"/>
  <c r="AG1576" i="1" s="1"/>
  <c r="S1576" i="1"/>
  <c r="O1576" i="1"/>
  <c r="AF1576" i="1" s="1"/>
  <c r="T1576" i="1"/>
  <c r="W1576" i="1"/>
  <c r="AA1565" i="1"/>
  <c r="AC1565" i="1"/>
  <c r="AB1565" i="1"/>
  <c r="U1560" i="1"/>
  <c r="AH1560" i="1"/>
  <c r="AD1560" i="1"/>
  <c r="Z1560" i="1"/>
  <c r="V1560" i="1"/>
  <c r="N1560" i="1"/>
  <c r="AG1560" i="1" s="1"/>
  <c r="S1560" i="1"/>
  <c r="O1560" i="1"/>
  <c r="AF1560" i="1" s="1"/>
  <c r="T1560" i="1"/>
  <c r="W1560" i="1"/>
  <c r="AA1549" i="1"/>
  <c r="AC1549" i="1"/>
  <c r="AB1549" i="1"/>
  <c r="U1544" i="1"/>
  <c r="AH1544" i="1"/>
  <c r="AD1544" i="1"/>
  <c r="Z1544" i="1"/>
  <c r="V1544" i="1"/>
  <c r="N1544" i="1"/>
  <c r="AG1544" i="1" s="1"/>
  <c r="S1544" i="1"/>
  <c r="O1544" i="1"/>
  <c r="AF1544" i="1" s="1"/>
  <c r="T1544" i="1"/>
  <c r="W1544" i="1"/>
  <c r="U1528" i="1"/>
  <c r="AH1528" i="1"/>
  <c r="AD1528" i="1"/>
  <c r="Z1528" i="1"/>
  <c r="V1528" i="1"/>
  <c r="N1528" i="1"/>
  <c r="AG1528" i="1" s="1"/>
  <c r="S1528" i="1"/>
  <c r="O1528" i="1"/>
  <c r="AF1528" i="1" s="1"/>
  <c r="T1528" i="1"/>
  <c r="W1528" i="1"/>
  <c r="AA1517" i="1"/>
  <c r="AC1517" i="1"/>
  <c r="AB1517" i="1"/>
  <c r="T1622" i="1"/>
  <c r="U1622" i="1"/>
  <c r="AD1622" i="1"/>
  <c r="V1622" i="1"/>
  <c r="N1622" i="1"/>
  <c r="AG1622" i="1" s="1"/>
  <c r="W1622" i="1"/>
  <c r="O1622" i="1"/>
  <c r="AF1622" i="1" s="1"/>
  <c r="AH1622" i="1"/>
  <c r="S1622" i="1"/>
  <c r="Z1622" i="1"/>
  <c r="AH1612" i="1"/>
  <c r="AD1612" i="1"/>
  <c r="Z1612" i="1"/>
  <c r="V1612" i="1"/>
  <c r="N1612" i="1"/>
  <c r="AG1612" i="1" s="1"/>
  <c r="W1612" i="1"/>
  <c r="S1612" i="1"/>
  <c r="O1612" i="1"/>
  <c r="AF1612" i="1" s="1"/>
  <c r="T1612" i="1"/>
  <c r="U1612" i="1"/>
  <c r="AJ1498" i="1"/>
  <c r="X1498" i="1"/>
  <c r="Y1498" i="1" s="1"/>
  <c r="L1498" i="1"/>
  <c r="M1498" i="1" s="1"/>
  <c r="J1498" i="1"/>
  <c r="AK1498" i="1"/>
  <c r="I1498" i="1"/>
  <c r="U1468" i="1"/>
  <c r="AH1468" i="1"/>
  <c r="AD1468" i="1"/>
  <c r="Z1468" i="1"/>
  <c r="V1468" i="1"/>
  <c r="N1468" i="1"/>
  <c r="AG1468" i="1" s="1"/>
  <c r="W1468" i="1"/>
  <c r="O1468" i="1"/>
  <c r="AF1468" i="1" s="1"/>
  <c r="T1468" i="1"/>
  <c r="S1468" i="1"/>
  <c r="T1459" i="1"/>
  <c r="U1459" i="1"/>
  <c r="S1459" i="1"/>
  <c r="AD1459" i="1"/>
  <c r="AH1459" i="1"/>
  <c r="W1459" i="1"/>
  <c r="N1459" i="1"/>
  <c r="AG1459" i="1" s="1"/>
  <c r="V1459" i="1"/>
  <c r="Z1459" i="1"/>
  <c r="O1459" i="1"/>
  <c r="AF1459" i="1" s="1"/>
  <c r="T1427" i="1"/>
  <c r="U1427" i="1"/>
  <c r="S1427" i="1"/>
  <c r="AD1427" i="1"/>
  <c r="AH1427" i="1"/>
  <c r="W1427" i="1"/>
  <c r="N1427" i="1"/>
  <c r="AG1427" i="1" s="1"/>
  <c r="O1427" i="1"/>
  <c r="AF1427" i="1" s="1"/>
  <c r="Z1427" i="1"/>
  <c r="V1427" i="1"/>
  <c r="AJ1645" i="1"/>
  <c r="X1645" i="1"/>
  <c r="Y1645" i="1" s="1"/>
  <c r="L1645" i="1"/>
  <c r="M1645" i="1" s="1"/>
  <c r="I1645" i="1"/>
  <c r="J1645" i="1"/>
  <c r="AK1645" i="1"/>
  <c r="AH1557" i="1"/>
  <c r="AD1557" i="1"/>
  <c r="Z1557" i="1"/>
  <c r="V1557" i="1"/>
  <c r="N1557" i="1"/>
  <c r="AG1557" i="1" s="1"/>
  <c r="W1557" i="1"/>
  <c r="S1557" i="1"/>
  <c r="O1557" i="1"/>
  <c r="AF1557" i="1" s="1"/>
  <c r="U1557" i="1"/>
  <c r="T1557" i="1"/>
  <c r="AA1537" i="1"/>
  <c r="T1535" i="1"/>
  <c r="U1535" i="1"/>
  <c r="AD1535" i="1"/>
  <c r="V1535" i="1"/>
  <c r="N1535" i="1"/>
  <c r="AG1535" i="1" s="1"/>
  <c r="Z1535" i="1"/>
  <c r="O1535" i="1"/>
  <c r="AF1535" i="1" s="1"/>
  <c r="S1535" i="1"/>
  <c r="W1535" i="1"/>
  <c r="AH1535" i="1"/>
  <c r="T1495" i="1"/>
  <c r="U1495" i="1"/>
  <c r="W1495" i="1"/>
  <c r="O1495" i="1"/>
  <c r="AF1495" i="1" s="1"/>
  <c r="AH1495" i="1"/>
  <c r="Z1495" i="1"/>
  <c r="AD1495" i="1"/>
  <c r="N1495" i="1"/>
  <c r="AG1495" i="1" s="1"/>
  <c r="V1495" i="1"/>
  <c r="S1495" i="1"/>
  <c r="AJ1458" i="1"/>
  <c r="X1458" i="1"/>
  <c r="Y1458" i="1" s="1"/>
  <c r="L1458" i="1"/>
  <c r="M1458" i="1" s="1"/>
  <c r="I1458" i="1"/>
  <c r="AK1458" i="1"/>
  <c r="J1458" i="1"/>
  <c r="AJ1442" i="1"/>
  <c r="X1442" i="1"/>
  <c r="Y1442" i="1" s="1"/>
  <c r="L1442" i="1"/>
  <c r="M1442" i="1" s="1"/>
  <c r="I1442" i="1"/>
  <c r="AK1442" i="1"/>
  <c r="J1442" i="1"/>
  <c r="AJ1426" i="1"/>
  <c r="X1426" i="1"/>
  <c r="Y1426" i="1" s="1"/>
  <c r="L1426" i="1"/>
  <c r="M1426" i="1" s="1"/>
  <c r="I1426" i="1"/>
  <c r="AK1426" i="1"/>
  <c r="J1426" i="1"/>
  <c r="AJ1410" i="1"/>
  <c r="X1410" i="1"/>
  <c r="Y1410" i="1" s="1"/>
  <c r="L1410" i="1"/>
  <c r="M1410" i="1" s="1"/>
  <c r="I1410" i="1"/>
  <c r="AK1410" i="1"/>
  <c r="J1410" i="1"/>
  <c r="AH1781" i="1"/>
  <c r="AD1781" i="1"/>
  <c r="Z1781" i="1"/>
  <c r="V1781" i="1"/>
  <c r="N1781" i="1"/>
  <c r="AG1781" i="1" s="1"/>
  <c r="W1781" i="1"/>
  <c r="S1781" i="1"/>
  <c r="O1781" i="1"/>
  <c r="AF1781" i="1" s="1"/>
  <c r="T1781" i="1"/>
  <c r="U1781" i="1"/>
  <c r="Q1585" i="1"/>
  <c r="T1463" i="1"/>
  <c r="U1463" i="1"/>
  <c r="W1463" i="1"/>
  <c r="O1463" i="1"/>
  <c r="AF1463" i="1" s="1"/>
  <c r="AH1463" i="1"/>
  <c r="Z1463" i="1"/>
  <c r="V1463" i="1"/>
  <c r="AD1463" i="1"/>
  <c r="N1463" i="1"/>
  <c r="AG1463" i="1" s="1"/>
  <c r="S1463" i="1"/>
  <c r="J1397" i="1"/>
  <c r="X1397" i="1"/>
  <c r="Y1397" i="1" s="1"/>
  <c r="AK1397" i="1"/>
  <c r="I1397" i="1"/>
  <c r="L1397" i="1"/>
  <c r="M1397" i="1" s="1"/>
  <c r="AJ1397" i="1"/>
  <c r="J1389" i="1"/>
  <c r="X1389" i="1"/>
  <c r="Y1389" i="1" s="1"/>
  <c r="L1389" i="1"/>
  <c r="M1389" i="1" s="1"/>
  <c r="AJ1389" i="1"/>
  <c r="AK1389" i="1"/>
  <c r="I1389" i="1"/>
  <c r="J1381" i="1"/>
  <c r="X1381" i="1"/>
  <c r="Y1381" i="1" s="1"/>
  <c r="L1381" i="1"/>
  <c r="M1381" i="1" s="1"/>
  <c r="AJ1381" i="1"/>
  <c r="I1381" i="1"/>
  <c r="AK1381" i="1"/>
  <c r="J1373" i="1"/>
  <c r="X1373" i="1"/>
  <c r="Y1373" i="1" s="1"/>
  <c r="L1373" i="1"/>
  <c r="M1373" i="1" s="1"/>
  <c r="AJ1373" i="1"/>
  <c r="AK1373" i="1"/>
  <c r="I1373" i="1"/>
  <c r="AJ1590" i="1"/>
  <c r="X1590" i="1"/>
  <c r="Y1590" i="1" s="1"/>
  <c r="L1590" i="1"/>
  <c r="M1590" i="1" s="1"/>
  <c r="I1590" i="1"/>
  <c r="J1590" i="1"/>
  <c r="AK1590" i="1"/>
  <c r="AJ1526" i="1"/>
  <c r="X1526" i="1"/>
  <c r="Y1526" i="1" s="1"/>
  <c r="L1526" i="1"/>
  <c r="M1526" i="1" s="1"/>
  <c r="I1526" i="1"/>
  <c r="J1526" i="1"/>
  <c r="AK1526" i="1"/>
  <c r="AH1445" i="1"/>
  <c r="AD1445" i="1"/>
  <c r="Z1445" i="1"/>
  <c r="V1445" i="1"/>
  <c r="N1445" i="1"/>
  <c r="AG1445" i="1" s="1"/>
  <c r="W1445" i="1"/>
  <c r="S1445" i="1"/>
  <c r="O1445" i="1"/>
  <c r="AF1445" i="1" s="1"/>
  <c r="U1445" i="1"/>
  <c r="T1445" i="1"/>
  <c r="AJ1438" i="1"/>
  <c r="X1438" i="1"/>
  <c r="Y1438" i="1" s="1"/>
  <c r="L1438" i="1"/>
  <c r="M1438" i="1" s="1"/>
  <c r="J1438" i="1"/>
  <c r="I1438" i="1"/>
  <c r="AK1438" i="1"/>
  <c r="U1424" i="1"/>
  <c r="AH1424" i="1"/>
  <c r="AD1424" i="1"/>
  <c r="Z1424" i="1"/>
  <c r="V1424" i="1"/>
  <c r="N1424" i="1"/>
  <c r="AG1424" i="1" s="1"/>
  <c r="W1424" i="1"/>
  <c r="O1424" i="1"/>
  <c r="AF1424" i="1" s="1"/>
  <c r="T1424" i="1"/>
  <c r="S1424" i="1"/>
  <c r="AA1398" i="1"/>
  <c r="AC1398" i="1"/>
  <c r="AB1398" i="1"/>
  <c r="Q1501" i="1"/>
  <c r="T1407" i="1"/>
  <c r="U1407" i="1"/>
  <c r="AD1407" i="1"/>
  <c r="V1407" i="1"/>
  <c r="N1407" i="1"/>
  <c r="AG1407" i="1" s="1"/>
  <c r="S1407" i="1"/>
  <c r="Z1407" i="1"/>
  <c r="O1407" i="1"/>
  <c r="AF1407" i="1" s="1"/>
  <c r="AH1407" i="1"/>
  <c r="W1407" i="1"/>
  <c r="T1201" i="1"/>
  <c r="U1201" i="1"/>
  <c r="W1201" i="1"/>
  <c r="O1201" i="1"/>
  <c r="AF1201" i="1" s="1"/>
  <c r="AH1201" i="1"/>
  <c r="Z1201" i="1"/>
  <c r="AD1201" i="1"/>
  <c r="N1201" i="1"/>
  <c r="AG1201" i="1" s="1"/>
  <c r="S1201" i="1"/>
  <c r="V1201" i="1"/>
  <c r="T1109" i="1"/>
  <c r="Q1109" i="1"/>
  <c r="U1109" i="1"/>
  <c r="AH1109" i="1"/>
  <c r="Z1109" i="1"/>
  <c r="S1109" i="1"/>
  <c r="W1109" i="1"/>
  <c r="AD1109" i="1"/>
  <c r="N1109" i="1"/>
  <c r="AG1109" i="1" s="1"/>
  <c r="V1109" i="1"/>
  <c r="O1109" i="1"/>
  <c r="AF1109" i="1" s="1"/>
  <c r="J1652" i="1"/>
  <c r="X1652" i="1"/>
  <c r="Y1652" i="1" s="1"/>
  <c r="I1652" i="1"/>
  <c r="AJ1652" i="1"/>
  <c r="L1652" i="1"/>
  <c r="M1652" i="1" s="1"/>
  <c r="AK1652" i="1"/>
  <c r="W1374" i="1"/>
  <c r="S1374" i="1"/>
  <c r="O1374" i="1"/>
  <c r="AF1374" i="1" s="1"/>
  <c r="Z1374" i="1"/>
  <c r="U1374" i="1"/>
  <c r="T1374" i="1"/>
  <c r="AD1374" i="1"/>
  <c r="V1374" i="1"/>
  <c r="AH1374" i="1"/>
  <c r="N1374" i="1"/>
  <c r="AG1374" i="1" s="1"/>
  <c r="AJ1367" i="1"/>
  <c r="X1367" i="1"/>
  <c r="Y1367" i="1" s="1"/>
  <c r="L1367" i="1"/>
  <c r="M1367" i="1" s="1"/>
  <c r="AK1367" i="1"/>
  <c r="I1367" i="1"/>
  <c r="J1367" i="1"/>
  <c r="X1351" i="1"/>
  <c r="Y1351" i="1" s="1"/>
  <c r="AJ1351" i="1"/>
  <c r="I1351" i="1"/>
  <c r="AK1351" i="1"/>
  <c r="L1351" i="1"/>
  <c r="M1351" i="1" s="1"/>
  <c r="J1351" i="1"/>
  <c r="U1342" i="1"/>
  <c r="AH1342" i="1"/>
  <c r="AD1342" i="1"/>
  <c r="Z1342" i="1"/>
  <c r="V1342" i="1"/>
  <c r="N1342" i="1"/>
  <c r="AG1342" i="1" s="1"/>
  <c r="S1342" i="1"/>
  <c r="T1342" i="1"/>
  <c r="W1342" i="1"/>
  <c r="O1342" i="1"/>
  <c r="AF1342" i="1" s="1"/>
  <c r="U1326" i="1"/>
  <c r="AH1326" i="1"/>
  <c r="AD1326" i="1"/>
  <c r="Z1326" i="1"/>
  <c r="V1326" i="1"/>
  <c r="N1326" i="1"/>
  <c r="AG1326" i="1" s="1"/>
  <c r="S1326" i="1"/>
  <c r="O1326" i="1"/>
  <c r="AF1326" i="1" s="1"/>
  <c r="T1326" i="1"/>
  <c r="W1326" i="1"/>
  <c r="U1310" i="1"/>
  <c r="AH1310" i="1"/>
  <c r="AD1310" i="1"/>
  <c r="Z1310" i="1"/>
  <c r="V1310" i="1"/>
  <c r="N1310" i="1"/>
  <c r="AG1310" i="1" s="1"/>
  <c r="S1310" i="1"/>
  <c r="O1310" i="1"/>
  <c r="AF1310" i="1" s="1"/>
  <c r="T1310" i="1"/>
  <c r="W1310" i="1"/>
  <c r="U1294" i="1"/>
  <c r="AH1294" i="1"/>
  <c r="AD1294" i="1"/>
  <c r="Z1294" i="1"/>
  <c r="V1294" i="1"/>
  <c r="N1294" i="1"/>
  <c r="AG1294" i="1" s="1"/>
  <c r="S1294" i="1"/>
  <c r="W1294" i="1"/>
  <c r="T1294" i="1"/>
  <c r="O1294" i="1"/>
  <c r="AF1294" i="1" s="1"/>
  <c r="U1278" i="1"/>
  <c r="AH1278" i="1"/>
  <c r="AD1278" i="1"/>
  <c r="Z1278" i="1"/>
  <c r="V1278" i="1"/>
  <c r="N1278" i="1"/>
  <c r="AG1278" i="1" s="1"/>
  <c r="S1278" i="1"/>
  <c r="T1278" i="1"/>
  <c r="W1278" i="1"/>
  <c r="O1278" i="1"/>
  <c r="AF1278" i="1" s="1"/>
  <c r="U1262" i="1"/>
  <c r="AH1262" i="1"/>
  <c r="AD1262" i="1"/>
  <c r="Z1262" i="1"/>
  <c r="V1262" i="1"/>
  <c r="N1262" i="1"/>
  <c r="AG1262" i="1" s="1"/>
  <c r="S1262" i="1"/>
  <c r="O1262" i="1"/>
  <c r="AF1262" i="1" s="1"/>
  <c r="T1262" i="1"/>
  <c r="W1262" i="1"/>
  <c r="U1246" i="1"/>
  <c r="AH1246" i="1"/>
  <c r="AD1246" i="1"/>
  <c r="Z1246" i="1"/>
  <c r="V1246" i="1"/>
  <c r="N1246" i="1"/>
  <c r="AG1246" i="1" s="1"/>
  <c r="S1246" i="1"/>
  <c r="O1246" i="1"/>
  <c r="AF1246" i="1" s="1"/>
  <c r="T1246" i="1"/>
  <c r="W1246" i="1"/>
  <c r="U1230" i="1"/>
  <c r="AH1230" i="1"/>
  <c r="AD1230" i="1"/>
  <c r="Z1230" i="1"/>
  <c r="V1230" i="1"/>
  <c r="N1230" i="1"/>
  <c r="AG1230" i="1" s="1"/>
  <c r="S1230" i="1"/>
  <c r="W1230" i="1"/>
  <c r="O1230" i="1"/>
  <c r="AF1230" i="1" s="1"/>
  <c r="T1230" i="1"/>
  <c r="U1214" i="1"/>
  <c r="AH1214" i="1"/>
  <c r="AD1214" i="1"/>
  <c r="Z1214" i="1"/>
  <c r="V1214" i="1"/>
  <c r="N1214" i="1"/>
  <c r="AG1214" i="1" s="1"/>
  <c r="S1214" i="1"/>
  <c r="T1214" i="1"/>
  <c r="W1214" i="1"/>
  <c r="O1214" i="1"/>
  <c r="AF1214" i="1" s="1"/>
  <c r="AJ1204" i="1"/>
  <c r="X1204" i="1"/>
  <c r="Y1204" i="1" s="1"/>
  <c r="L1204" i="1"/>
  <c r="M1204" i="1" s="1"/>
  <c r="AK1204" i="1"/>
  <c r="I1204" i="1"/>
  <c r="J1204" i="1"/>
  <c r="U1170" i="1"/>
  <c r="AH1170" i="1"/>
  <c r="AD1170" i="1"/>
  <c r="Z1170" i="1"/>
  <c r="V1170" i="1"/>
  <c r="N1170" i="1"/>
  <c r="AG1170" i="1" s="1"/>
  <c r="S1170" i="1"/>
  <c r="O1170" i="1"/>
  <c r="AF1170" i="1" s="1"/>
  <c r="T1170" i="1"/>
  <c r="W1170" i="1"/>
  <c r="T1105" i="1"/>
  <c r="U1105" i="1"/>
  <c r="S1105" i="1"/>
  <c r="AD1105" i="1"/>
  <c r="V1105" i="1"/>
  <c r="N1105" i="1"/>
  <c r="AG1105" i="1" s="1"/>
  <c r="W1105" i="1"/>
  <c r="Z1105" i="1"/>
  <c r="O1105" i="1"/>
  <c r="AF1105" i="1" s="1"/>
  <c r="AH1105" i="1"/>
  <c r="AJ1096" i="1"/>
  <c r="X1096" i="1"/>
  <c r="Y1096" i="1" s="1"/>
  <c r="L1096" i="1"/>
  <c r="M1096" i="1" s="1"/>
  <c r="AK1096" i="1"/>
  <c r="I1096" i="1"/>
  <c r="J1096" i="1"/>
  <c r="T1089" i="1"/>
  <c r="U1089" i="1"/>
  <c r="S1089" i="1"/>
  <c r="AD1089" i="1"/>
  <c r="V1089" i="1"/>
  <c r="N1089" i="1"/>
  <c r="AG1089" i="1" s="1"/>
  <c r="AH1089" i="1"/>
  <c r="W1089" i="1"/>
  <c r="Z1089" i="1"/>
  <c r="O1089" i="1"/>
  <c r="AF1089" i="1" s="1"/>
  <c r="AJ1080" i="1"/>
  <c r="X1080" i="1"/>
  <c r="Y1080" i="1" s="1"/>
  <c r="L1080" i="1"/>
  <c r="M1080" i="1" s="1"/>
  <c r="AK1080" i="1"/>
  <c r="I1080" i="1"/>
  <c r="J1080" i="1"/>
  <c r="T1073" i="1"/>
  <c r="U1073" i="1"/>
  <c r="S1073" i="1"/>
  <c r="AD1073" i="1"/>
  <c r="V1073" i="1"/>
  <c r="N1073" i="1"/>
  <c r="AG1073" i="1" s="1"/>
  <c r="O1073" i="1"/>
  <c r="AF1073" i="1" s="1"/>
  <c r="AH1073" i="1"/>
  <c r="Z1073" i="1"/>
  <c r="W1073" i="1"/>
  <c r="AJ1064" i="1"/>
  <c r="X1064" i="1"/>
  <c r="Y1064" i="1" s="1"/>
  <c r="L1064" i="1"/>
  <c r="M1064" i="1" s="1"/>
  <c r="AK1064" i="1"/>
  <c r="J1064" i="1"/>
  <c r="I1064" i="1"/>
  <c r="AH1461" i="1"/>
  <c r="AD1461" i="1"/>
  <c r="Z1461" i="1"/>
  <c r="V1461" i="1"/>
  <c r="N1461" i="1"/>
  <c r="AG1461" i="1" s="1"/>
  <c r="W1461" i="1"/>
  <c r="S1461" i="1"/>
  <c r="O1461" i="1"/>
  <c r="AF1461" i="1" s="1"/>
  <c r="U1461" i="1"/>
  <c r="T1461" i="1"/>
  <c r="AH1437" i="1"/>
  <c r="AD1437" i="1"/>
  <c r="Z1437" i="1"/>
  <c r="V1437" i="1"/>
  <c r="N1437" i="1"/>
  <c r="AG1437" i="1" s="1"/>
  <c r="W1437" i="1"/>
  <c r="S1437" i="1"/>
  <c r="O1437" i="1"/>
  <c r="AF1437" i="1" s="1"/>
  <c r="U1437" i="1"/>
  <c r="T1437" i="1"/>
  <c r="AH1369" i="1"/>
  <c r="AD1369" i="1"/>
  <c r="Z1369" i="1"/>
  <c r="V1369" i="1"/>
  <c r="N1369" i="1"/>
  <c r="AG1369" i="1" s="1"/>
  <c r="T1369" i="1"/>
  <c r="O1369" i="1"/>
  <c r="AF1369" i="1" s="1"/>
  <c r="S1369" i="1"/>
  <c r="U1369" i="1"/>
  <c r="W1369" i="1"/>
  <c r="AB1365" i="1"/>
  <c r="AA1365" i="1"/>
  <c r="AC1365" i="1"/>
  <c r="AJ1328" i="1"/>
  <c r="X1328" i="1"/>
  <c r="Y1328" i="1" s="1"/>
  <c r="L1328" i="1"/>
  <c r="M1328" i="1" s="1"/>
  <c r="J1328" i="1"/>
  <c r="AK1328" i="1"/>
  <c r="I1328" i="1"/>
  <c r="U1298" i="1"/>
  <c r="AH1298" i="1"/>
  <c r="AD1298" i="1"/>
  <c r="Z1298" i="1"/>
  <c r="V1298" i="1"/>
  <c r="N1298" i="1"/>
  <c r="AG1298" i="1" s="1"/>
  <c r="W1298" i="1"/>
  <c r="O1298" i="1"/>
  <c r="AF1298" i="1" s="1"/>
  <c r="S1298" i="1"/>
  <c r="T1298" i="1"/>
  <c r="T1289" i="1"/>
  <c r="U1289" i="1"/>
  <c r="AH1289" i="1"/>
  <c r="Z1289" i="1"/>
  <c r="S1289" i="1"/>
  <c r="O1289" i="1"/>
  <c r="AF1289" i="1" s="1"/>
  <c r="V1289" i="1"/>
  <c r="W1289" i="1"/>
  <c r="N1289" i="1"/>
  <c r="AG1289" i="1" s="1"/>
  <c r="AD1289" i="1"/>
  <c r="AJ1264" i="1"/>
  <c r="X1264" i="1"/>
  <c r="Y1264" i="1" s="1"/>
  <c r="L1264" i="1"/>
  <c r="M1264" i="1" s="1"/>
  <c r="J1264" i="1"/>
  <c r="AK1264" i="1"/>
  <c r="I1264" i="1"/>
  <c r="U1234" i="1"/>
  <c r="AH1234" i="1"/>
  <c r="AD1234" i="1"/>
  <c r="Z1234" i="1"/>
  <c r="V1234" i="1"/>
  <c r="N1234" i="1"/>
  <c r="AG1234" i="1" s="1"/>
  <c r="W1234" i="1"/>
  <c r="O1234" i="1"/>
  <c r="AF1234" i="1" s="1"/>
  <c r="S1234" i="1"/>
  <c r="T1234" i="1"/>
  <c r="T1225" i="1"/>
  <c r="U1225" i="1"/>
  <c r="AH1225" i="1"/>
  <c r="Z1225" i="1"/>
  <c r="S1225" i="1"/>
  <c r="O1225" i="1"/>
  <c r="AF1225" i="1" s="1"/>
  <c r="V1225" i="1"/>
  <c r="W1225" i="1"/>
  <c r="N1225" i="1"/>
  <c r="AG1225" i="1" s="1"/>
  <c r="AD1225" i="1"/>
  <c r="AJ1212" i="1"/>
  <c r="X1212" i="1"/>
  <c r="Y1212" i="1" s="1"/>
  <c r="L1212" i="1"/>
  <c r="M1212" i="1" s="1"/>
  <c r="J1212" i="1"/>
  <c r="AK1212" i="1"/>
  <c r="I1212" i="1"/>
  <c r="U1182" i="1"/>
  <c r="AH1182" i="1"/>
  <c r="AD1182" i="1"/>
  <c r="Z1182" i="1"/>
  <c r="V1182" i="1"/>
  <c r="N1182" i="1"/>
  <c r="AG1182" i="1" s="1"/>
  <c r="W1182" i="1"/>
  <c r="O1182" i="1"/>
  <c r="AF1182" i="1" s="1"/>
  <c r="S1182" i="1"/>
  <c r="T1182" i="1"/>
  <c r="AJ1176" i="1"/>
  <c r="X1176" i="1"/>
  <c r="Y1176" i="1" s="1"/>
  <c r="L1176" i="1"/>
  <c r="M1176" i="1" s="1"/>
  <c r="J1176" i="1"/>
  <c r="AK1176" i="1"/>
  <c r="I1176" i="1"/>
  <c r="AJ1160" i="1"/>
  <c r="X1160" i="1"/>
  <c r="Y1160" i="1" s="1"/>
  <c r="L1160" i="1"/>
  <c r="M1160" i="1" s="1"/>
  <c r="J1160" i="1"/>
  <c r="AK1160" i="1"/>
  <c r="I1160" i="1"/>
  <c r="U1102" i="1"/>
  <c r="AH1102" i="1"/>
  <c r="AD1102" i="1"/>
  <c r="Z1102" i="1"/>
  <c r="V1102" i="1"/>
  <c r="N1102" i="1"/>
  <c r="AG1102" i="1" s="1"/>
  <c r="W1102" i="1"/>
  <c r="O1102" i="1"/>
  <c r="AF1102" i="1" s="1"/>
  <c r="S1102" i="1"/>
  <c r="T1102" i="1"/>
  <c r="T1093" i="1"/>
  <c r="U1093" i="1"/>
  <c r="AH1093" i="1"/>
  <c r="Z1093" i="1"/>
  <c r="S1093" i="1"/>
  <c r="V1093" i="1"/>
  <c r="W1093" i="1"/>
  <c r="AD1093" i="1"/>
  <c r="N1093" i="1"/>
  <c r="AG1093" i="1" s="1"/>
  <c r="O1093" i="1"/>
  <c r="AF1093" i="1" s="1"/>
  <c r="AJ1068" i="1"/>
  <c r="X1068" i="1"/>
  <c r="Y1068" i="1" s="1"/>
  <c r="L1068" i="1"/>
  <c r="M1068" i="1" s="1"/>
  <c r="J1068" i="1"/>
  <c r="AK1068" i="1"/>
  <c r="I1068" i="1"/>
  <c r="AA1355" i="1"/>
  <c r="AB1355" i="1"/>
  <c r="AC1355" i="1"/>
  <c r="AJ1316" i="1"/>
  <c r="X1316" i="1"/>
  <c r="Y1316" i="1" s="1"/>
  <c r="L1316" i="1"/>
  <c r="M1316" i="1" s="1"/>
  <c r="I1316" i="1"/>
  <c r="J1316" i="1"/>
  <c r="AK1316" i="1"/>
  <c r="T1245" i="1"/>
  <c r="U1245" i="1"/>
  <c r="W1245" i="1"/>
  <c r="O1245" i="1"/>
  <c r="AF1245" i="1" s="1"/>
  <c r="AH1245" i="1"/>
  <c r="Z1245" i="1"/>
  <c r="AD1245" i="1"/>
  <c r="N1245" i="1"/>
  <c r="AG1245" i="1" s="1"/>
  <c r="S1245" i="1"/>
  <c r="V1245" i="1"/>
  <c r="AA1215" i="1"/>
  <c r="AC1215" i="1"/>
  <c r="AB1215" i="1"/>
  <c r="U1122" i="1"/>
  <c r="AH1122" i="1"/>
  <c r="AD1122" i="1"/>
  <c r="Z1122" i="1"/>
  <c r="V1122" i="1"/>
  <c r="N1122" i="1"/>
  <c r="AG1122" i="1" s="1"/>
  <c r="T1122" i="1"/>
  <c r="W1122" i="1"/>
  <c r="O1122" i="1"/>
  <c r="AF1122" i="1" s="1"/>
  <c r="S1122" i="1"/>
  <c r="T1097" i="1"/>
  <c r="U1097" i="1"/>
  <c r="W1097" i="1"/>
  <c r="O1097" i="1"/>
  <c r="AF1097" i="1" s="1"/>
  <c r="AH1097" i="1"/>
  <c r="Z1097" i="1"/>
  <c r="AD1097" i="1"/>
  <c r="N1097" i="1"/>
  <c r="AG1097" i="1" s="1"/>
  <c r="S1097" i="1"/>
  <c r="V1097" i="1"/>
  <c r="AA1067" i="1"/>
  <c r="AC1067" i="1"/>
  <c r="AB1067" i="1"/>
  <c r="T1058" i="1"/>
  <c r="U1058" i="1"/>
  <c r="S1058" i="1"/>
  <c r="AD1058" i="1"/>
  <c r="V1058" i="1"/>
  <c r="N1058" i="1"/>
  <c r="AG1058" i="1" s="1"/>
  <c r="O1058" i="1"/>
  <c r="AF1058" i="1" s="1"/>
  <c r="Z1058" i="1"/>
  <c r="W1058" i="1"/>
  <c r="AH1058" i="1"/>
  <c r="AJ1049" i="1"/>
  <c r="X1049" i="1"/>
  <c r="Y1049" i="1" s="1"/>
  <c r="L1049" i="1"/>
  <c r="M1049" i="1" s="1"/>
  <c r="AK1049" i="1"/>
  <c r="I1049" i="1"/>
  <c r="J1049" i="1"/>
  <c r="T1042" i="1"/>
  <c r="U1042" i="1"/>
  <c r="S1042" i="1"/>
  <c r="AD1042" i="1"/>
  <c r="V1042" i="1"/>
  <c r="N1042" i="1"/>
  <c r="AG1042" i="1" s="1"/>
  <c r="Z1042" i="1"/>
  <c r="AH1042" i="1"/>
  <c r="O1042" i="1"/>
  <c r="AF1042" i="1" s="1"/>
  <c r="W1042" i="1"/>
  <c r="AJ1033" i="1"/>
  <c r="X1033" i="1"/>
  <c r="Y1033" i="1" s="1"/>
  <c r="L1033" i="1"/>
  <c r="M1033" i="1" s="1"/>
  <c r="AK1033" i="1"/>
  <c r="J1033" i="1"/>
  <c r="I1033" i="1"/>
  <c r="T1026" i="1"/>
  <c r="U1026" i="1"/>
  <c r="S1026" i="1"/>
  <c r="AD1026" i="1"/>
  <c r="V1026" i="1"/>
  <c r="N1026" i="1"/>
  <c r="AG1026" i="1" s="1"/>
  <c r="W1026" i="1"/>
  <c r="AH1026" i="1"/>
  <c r="O1026" i="1"/>
  <c r="AF1026" i="1" s="1"/>
  <c r="Z1026" i="1"/>
  <c r="AJ1017" i="1"/>
  <c r="X1017" i="1"/>
  <c r="Y1017" i="1" s="1"/>
  <c r="L1017" i="1"/>
  <c r="M1017" i="1" s="1"/>
  <c r="AK1017" i="1"/>
  <c r="I1017" i="1"/>
  <c r="J1017" i="1"/>
  <c r="T1010" i="1"/>
  <c r="U1010" i="1"/>
  <c r="S1010" i="1"/>
  <c r="AD1010" i="1"/>
  <c r="V1010" i="1"/>
  <c r="N1010" i="1"/>
  <c r="AG1010" i="1" s="1"/>
  <c r="AH1010" i="1"/>
  <c r="Z1010" i="1"/>
  <c r="W1010" i="1"/>
  <c r="O1010" i="1"/>
  <c r="AF1010" i="1" s="1"/>
  <c r="AJ1001" i="1"/>
  <c r="X1001" i="1"/>
  <c r="Y1001" i="1" s="1"/>
  <c r="L1001" i="1"/>
  <c r="M1001" i="1" s="1"/>
  <c r="AK1001" i="1"/>
  <c r="J1001" i="1"/>
  <c r="I1001" i="1"/>
  <c r="T994" i="1"/>
  <c r="Q994" i="1"/>
  <c r="U994" i="1"/>
  <c r="S994" i="1"/>
  <c r="AD994" i="1"/>
  <c r="V994" i="1"/>
  <c r="N994" i="1"/>
  <c r="AG994" i="1" s="1"/>
  <c r="AE994" i="1"/>
  <c r="O994" i="1"/>
  <c r="AF994" i="1" s="1"/>
  <c r="Z994" i="1"/>
  <c r="W994" i="1"/>
  <c r="AH994" i="1"/>
  <c r="AJ985" i="1"/>
  <c r="X985" i="1"/>
  <c r="Y985" i="1" s="1"/>
  <c r="L985" i="1"/>
  <c r="M985" i="1" s="1"/>
  <c r="AK985" i="1"/>
  <c r="J985" i="1"/>
  <c r="I985" i="1"/>
  <c r="P985" i="1" s="1"/>
  <c r="T978" i="1"/>
  <c r="Q978" i="1"/>
  <c r="U978" i="1"/>
  <c r="S978" i="1"/>
  <c r="AD978" i="1"/>
  <c r="V978" i="1"/>
  <c r="N978" i="1"/>
  <c r="AG978" i="1" s="1"/>
  <c r="Z978" i="1"/>
  <c r="AH978" i="1"/>
  <c r="AE978" i="1"/>
  <c r="O978" i="1"/>
  <c r="AF978" i="1" s="1"/>
  <c r="W978" i="1"/>
  <c r="AJ969" i="1"/>
  <c r="X969" i="1"/>
  <c r="Y969" i="1" s="1"/>
  <c r="L969" i="1"/>
  <c r="M969" i="1" s="1"/>
  <c r="AK969" i="1"/>
  <c r="J969" i="1"/>
  <c r="I969" i="1"/>
  <c r="P969" i="1" s="1"/>
  <c r="T962" i="1"/>
  <c r="Q962" i="1"/>
  <c r="U962" i="1"/>
  <c r="S962" i="1"/>
  <c r="AD962" i="1"/>
  <c r="V962" i="1"/>
  <c r="N962" i="1"/>
  <c r="AG962" i="1" s="1"/>
  <c r="W962" i="1"/>
  <c r="AE962" i="1"/>
  <c r="O962" i="1"/>
  <c r="AF962" i="1" s="1"/>
  <c r="Z962" i="1"/>
  <c r="AH962" i="1"/>
  <c r="AJ953" i="1"/>
  <c r="X953" i="1"/>
  <c r="Y953" i="1" s="1"/>
  <c r="L953" i="1"/>
  <c r="M953" i="1" s="1"/>
  <c r="AK953" i="1"/>
  <c r="I953" i="1"/>
  <c r="P953" i="1" s="1"/>
  <c r="J953" i="1"/>
  <c r="T946" i="1"/>
  <c r="Q946" i="1"/>
  <c r="U946" i="1"/>
  <c r="S946" i="1"/>
  <c r="AD946" i="1"/>
  <c r="V946" i="1"/>
  <c r="N946" i="1"/>
  <c r="AG946" i="1" s="1"/>
  <c r="AH946" i="1"/>
  <c r="AE946" i="1"/>
  <c r="Z946" i="1"/>
  <c r="W946" i="1"/>
  <c r="O946" i="1"/>
  <c r="AF946" i="1" s="1"/>
  <c r="AJ937" i="1"/>
  <c r="X937" i="1"/>
  <c r="Y937" i="1" s="1"/>
  <c r="L937" i="1"/>
  <c r="M937" i="1" s="1"/>
  <c r="AK937" i="1"/>
  <c r="J937" i="1"/>
  <c r="I937" i="1"/>
  <c r="P937" i="1" s="1"/>
  <c r="T930" i="1"/>
  <c r="Q930" i="1"/>
  <c r="U930" i="1"/>
  <c r="S930" i="1"/>
  <c r="AD930" i="1"/>
  <c r="V930" i="1"/>
  <c r="N930" i="1"/>
  <c r="AG930" i="1" s="1"/>
  <c r="AE930" i="1"/>
  <c r="O930" i="1"/>
  <c r="AF930" i="1" s="1"/>
  <c r="W930" i="1"/>
  <c r="AH930" i="1"/>
  <c r="Z930" i="1"/>
  <c r="AJ921" i="1"/>
  <c r="X921" i="1"/>
  <c r="Y921" i="1" s="1"/>
  <c r="L921" i="1"/>
  <c r="M921" i="1" s="1"/>
  <c r="AK921" i="1"/>
  <c r="I921" i="1"/>
  <c r="P921" i="1" s="1"/>
  <c r="J921" i="1"/>
  <c r="T914" i="1"/>
  <c r="Q914" i="1"/>
  <c r="U914" i="1"/>
  <c r="S914" i="1"/>
  <c r="AD914" i="1"/>
  <c r="V914" i="1"/>
  <c r="N914" i="1"/>
  <c r="AG914" i="1" s="1"/>
  <c r="Z914" i="1"/>
  <c r="AH914" i="1"/>
  <c r="AE914" i="1"/>
  <c r="O914" i="1"/>
  <c r="AF914" i="1" s="1"/>
  <c r="W914" i="1"/>
  <c r="AJ905" i="1"/>
  <c r="X905" i="1"/>
  <c r="Y905" i="1" s="1"/>
  <c r="L905" i="1"/>
  <c r="M905" i="1" s="1"/>
  <c r="AK905" i="1"/>
  <c r="J905" i="1"/>
  <c r="I905" i="1"/>
  <c r="P905" i="1" s="1"/>
  <c r="T898" i="1"/>
  <c r="Q898" i="1"/>
  <c r="U898" i="1"/>
  <c r="S898" i="1"/>
  <c r="AD898" i="1"/>
  <c r="V898" i="1"/>
  <c r="N898" i="1"/>
  <c r="AG898" i="1" s="1"/>
  <c r="W898" i="1"/>
  <c r="AH898" i="1"/>
  <c r="O898" i="1"/>
  <c r="AF898" i="1" s="1"/>
  <c r="AE898" i="1"/>
  <c r="Z898" i="1"/>
  <c r="AJ889" i="1"/>
  <c r="X889" i="1"/>
  <c r="Y889" i="1" s="1"/>
  <c r="L889" i="1"/>
  <c r="M889" i="1" s="1"/>
  <c r="AK889" i="1"/>
  <c r="I889" i="1"/>
  <c r="P889" i="1" s="1"/>
  <c r="J889" i="1"/>
  <c r="T882" i="1"/>
  <c r="Q882" i="1"/>
  <c r="U882" i="1"/>
  <c r="S882" i="1"/>
  <c r="AD882" i="1"/>
  <c r="V882" i="1"/>
  <c r="N882" i="1"/>
  <c r="AG882" i="1" s="1"/>
  <c r="AH882" i="1"/>
  <c r="AE882" i="1"/>
  <c r="Z882" i="1"/>
  <c r="W882" i="1"/>
  <c r="O882" i="1"/>
  <c r="AF882" i="1" s="1"/>
  <c r="AJ873" i="1"/>
  <c r="X873" i="1"/>
  <c r="Y873" i="1" s="1"/>
  <c r="L873" i="1"/>
  <c r="M873" i="1" s="1"/>
  <c r="AK873" i="1"/>
  <c r="J873" i="1"/>
  <c r="I873" i="1"/>
  <c r="P873" i="1" s="1"/>
  <c r="T866" i="1"/>
  <c r="Q866" i="1"/>
  <c r="U866" i="1"/>
  <c r="S866" i="1"/>
  <c r="AD866" i="1"/>
  <c r="V866" i="1"/>
  <c r="N866" i="1"/>
  <c r="AG866" i="1" s="1"/>
  <c r="AE866" i="1"/>
  <c r="O866" i="1"/>
  <c r="AF866" i="1" s="1"/>
  <c r="W866" i="1"/>
  <c r="AH866" i="1"/>
  <c r="Z866" i="1"/>
  <c r="AJ857" i="1"/>
  <c r="X857" i="1"/>
  <c r="Y857" i="1" s="1"/>
  <c r="L857" i="1"/>
  <c r="M857" i="1" s="1"/>
  <c r="AK857" i="1"/>
  <c r="I857" i="1"/>
  <c r="P857" i="1" s="1"/>
  <c r="J857" i="1"/>
  <c r="T850" i="1"/>
  <c r="Q850" i="1"/>
  <c r="U850" i="1"/>
  <c r="S850" i="1"/>
  <c r="AD850" i="1"/>
  <c r="V850" i="1"/>
  <c r="N850" i="1"/>
  <c r="AG850" i="1" s="1"/>
  <c r="Z850" i="1"/>
  <c r="W850" i="1"/>
  <c r="AH850" i="1"/>
  <c r="AE850" i="1"/>
  <c r="O850" i="1"/>
  <c r="AF850" i="1" s="1"/>
  <c r="AJ841" i="1"/>
  <c r="X841" i="1"/>
  <c r="Y841" i="1" s="1"/>
  <c r="L841" i="1"/>
  <c r="M841" i="1" s="1"/>
  <c r="AK841" i="1"/>
  <c r="J841" i="1"/>
  <c r="I841" i="1"/>
  <c r="P841" i="1" s="1"/>
  <c r="T834" i="1"/>
  <c r="Q834" i="1"/>
  <c r="U834" i="1"/>
  <c r="S834" i="1"/>
  <c r="AD834" i="1"/>
  <c r="V834" i="1"/>
  <c r="N834" i="1"/>
  <c r="AG834" i="1" s="1"/>
  <c r="W834" i="1"/>
  <c r="AH834" i="1"/>
  <c r="O834" i="1"/>
  <c r="AF834" i="1" s="1"/>
  <c r="AE834" i="1"/>
  <c r="Z834" i="1"/>
  <c r="AJ825" i="1"/>
  <c r="X825" i="1"/>
  <c r="Y825" i="1" s="1"/>
  <c r="L825" i="1"/>
  <c r="M825" i="1" s="1"/>
  <c r="AK825" i="1"/>
  <c r="I825" i="1"/>
  <c r="P825" i="1" s="1"/>
  <c r="J825" i="1"/>
  <c r="T818" i="1"/>
  <c r="Q818" i="1"/>
  <c r="U818" i="1"/>
  <c r="S818" i="1"/>
  <c r="AD818" i="1"/>
  <c r="V818" i="1"/>
  <c r="N818" i="1"/>
  <c r="AG818" i="1" s="1"/>
  <c r="AH818" i="1"/>
  <c r="AE818" i="1"/>
  <c r="Z818" i="1"/>
  <c r="W818" i="1"/>
  <c r="O818" i="1"/>
  <c r="AF818" i="1" s="1"/>
  <c r="AJ809" i="1"/>
  <c r="X809" i="1"/>
  <c r="Y809" i="1" s="1"/>
  <c r="L809" i="1"/>
  <c r="M809" i="1" s="1"/>
  <c r="AK809" i="1"/>
  <c r="J809" i="1"/>
  <c r="I809" i="1"/>
  <c r="P809" i="1" s="1"/>
  <c r="T802" i="1"/>
  <c r="Q802" i="1"/>
  <c r="U802" i="1"/>
  <c r="S802" i="1"/>
  <c r="AD802" i="1"/>
  <c r="V802" i="1"/>
  <c r="N802" i="1"/>
  <c r="AG802" i="1" s="1"/>
  <c r="AE802" i="1"/>
  <c r="O802" i="1"/>
  <c r="AF802" i="1" s="1"/>
  <c r="W802" i="1"/>
  <c r="AH802" i="1"/>
  <c r="Z802" i="1"/>
  <c r="AJ793" i="1"/>
  <c r="X793" i="1"/>
  <c r="Y793" i="1" s="1"/>
  <c r="L793" i="1"/>
  <c r="M793" i="1" s="1"/>
  <c r="AK793" i="1"/>
  <c r="J793" i="1"/>
  <c r="I793" i="1"/>
  <c r="P793" i="1" s="1"/>
  <c r="T786" i="1"/>
  <c r="Q786" i="1"/>
  <c r="U786" i="1"/>
  <c r="S786" i="1"/>
  <c r="AD786" i="1"/>
  <c r="V786" i="1"/>
  <c r="N786" i="1"/>
  <c r="AG786" i="1" s="1"/>
  <c r="Z786" i="1"/>
  <c r="AH786" i="1"/>
  <c r="AE786" i="1"/>
  <c r="O786" i="1"/>
  <c r="AF786" i="1" s="1"/>
  <c r="W786" i="1"/>
  <c r="AJ777" i="1"/>
  <c r="X777" i="1"/>
  <c r="Y777" i="1" s="1"/>
  <c r="L777" i="1"/>
  <c r="M777" i="1" s="1"/>
  <c r="AK777" i="1"/>
  <c r="J777" i="1"/>
  <c r="I777" i="1"/>
  <c r="P777" i="1" s="1"/>
  <c r="T770" i="1"/>
  <c r="Q770" i="1"/>
  <c r="U770" i="1"/>
  <c r="S770" i="1"/>
  <c r="AD770" i="1"/>
  <c r="V770" i="1"/>
  <c r="N770" i="1"/>
  <c r="AG770" i="1" s="1"/>
  <c r="W770" i="1"/>
  <c r="AH770" i="1"/>
  <c r="O770" i="1"/>
  <c r="AF770" i="1" s="1"/>
  <c r="AE770" i="1"/>
  <c r="Z770" i="1"/>
  <c r="AJ761" i="1"/>
  <c r="X761" i="1"/>
  <c r="Y761" i="1" s="1"/>
  <c r="L761" i="1"/>
  <c r="M761" i="1" s="1"/>
  <c r="AK761" i="1"/>
  <c r="I761" i="1"/>
  <c r="P761" i="1" s="1"/>
  <c r="J761" i="1"/>
  <c r="T754" i="1"/>
  <c r="Q754" i="1"/>
  <c r="U754" i="1"/>
  <c r="S754" i="1"/>
  <c r="AD754" i="1"/>
  <c r="V754" i="1"/>
  <c r="N754" i="1"/>
  <c r="AG754" i="1" s="1"/>
  <c r="AH754" i="1"/>
  <c r="AE754" i="1"/>
  <c r="Z754" i="1"/>
  <c r="W754" i="1"/>
  <c r="O754" i="1"/>
  <c r="AF754" i="1" s="1"/>
  <c r="AJ745" i="1"/>
  <c r="X745" i="1"/>
  <c r="Y745" i="1" s="1"/>
  <c r="L745" i="1"/>
  <c r="M745" i="1" s="1"/>
  <c r="AK745" i="1"/>
  <c r="J745" i="1"/>
  <c r="I745" i="1"/>
  <c r="P745" i="1" s="1"/>
  <c r="T738" i="1"/>
  <c r="Q738" i="1"/>
  <c r="U738" i="1"/>
  <c r="S738" i="1"/>
  <c r="AD738" i="1"/>
  <c r="V738" i="1"/>
  <c r="N738" i="1"/>
  <c r="AG738" i="1" s="1"/>
  <c r="AE738" i="1"/>
  <c r="O738" i="1"/>
  <c r="AF738" i="1" s="1"/>
  <c r="W738" i="1"/>
  <c r="AH738" i="1"/>
  <c r="Z738" i="1"/>
  <c r="AJ729" i="1"/>
  <c r="X729" i="1"/>
  <c r="Y729" i="1" s="1"/>
  <c r="L729" i="1"/>
  <c r="M729" i="1" s="1"/>
  <c r="AK729" i="1"/>
  <c r="J729" i="1"/>
  <c r="I729" i="1"/>
  <c r="P729" i="1" s="1"/>
  <c r="T722" i="1"/>
  <c r="Q722" i="1"/>
  <c r="U722" i="1"/>
  <c r="S722" i="1"/>
  <c r="AD722" i="1"/>
  <c r="V722" i="1"/>
  <c r="N722" i="1"/>
  <c r="AG722" i="1" s="1"/>
  <c r="Z722" i="1"/>
  <c r="W722" i="1"/>
  <c r="AH722" i="1"/>
  <c r="AE722" i="1"/>
  <c r="O722" i="1"/>
  <c r="AF722" i="1" s="1"/>
  <c r="AJ713" i="1"/>
  <c r="X713" i="1"/>
  <c r="Y713" i="1" s="1"/>
  <c r="L713" i="1"/>
  <c r="M713" i="1" s="1"/>
  <c r="AK713" i="1"/>
  <c r="J713" i="1"/>
  <c r="I713" i="1"/>
  <c r="P713" i="1" s="1"/>
  <c r="T706" i="1"/>
  <c r="Q706" i="1"/>
  <c r="U706" i="1"/>
  <c r="S706" i="1"/>
  <c r="AD706" i="1"/>
  <c r="V706" i="1"/>
  <c r="N706" i="1"/>
  <c r="AG706" i="1" s="1"/>
  <c r="W706" i="1"/>
  <c r="AE706" i="1"/>
  <c r="O706" i="1"/>
  <c r="AF706" i="1" s="1"/>
  <c r="Z706" i="1"/>
  <c r="AH706" i="1"/>
  <c r="AJ697" i="1"/>
  <c r="X697" i="1"/>
  <c r="Y697" i="1" s="1"/>
  <c r="L697" i="1"/>
  <c r="M697" i="1" s="1"/>
  <c r="AK697" i="1"/>
  <c r="I697" i="1"/>
  <c r="P697" i="1" s="1"/>
  <c r="J697" i="1"/>
  <c r="T690" i="1"/>
  <c r="Q690" i="1"/>
  <c r="U690" i="1"/>
  <c r="S690" i="1"/>
  <c r="AD690" i="1"/>
  <c r="V690" i="1"/>
  <c r="N690" i="1"/>
  <c r="AG690" i="1" s="1"/>
  <c r="AH690" i="1"/>
  <c r="AE690" i="1"/>
  <c r="Z690" i="1"/>
  <c r="W690" i="1"/>
  <c r="O690" i="1"/>
  <c r="AF690" i="1" s="1"/>
  <c r="AJ681" i="1"/>
  <c r="X681" i="1"/>
  <c r="Y681" i="1" s="1"/>
  <c r="L681" i="1"/>
  <c r="M681" i="1" s="1"/>
  <c r="AK681" i="1"/>
  <c r="J681" i="1"/>
  <c r="I681" i="1"/>
  <c r="P681" i="1" s="1"/>
  <c r="U1512" i="1"/>
  <c r="AH1512" i="1"/>
  <c r="AD1512" i="1"/>
  <c r="Z1512" i="1"/>
  <c r="V1512" i="1"/>
  <c r="N1512" i="1"/>
  <c r="AG1512" i="1" s="1"/>
  <c r="S1512" i="1"/>
  <c r="O1512" i="1"/>
  <c r="AF1512" i="1" s="1"/>
  <c r="W1512" i="1"/>
  <c r="T1512" i="1"/>
  <c r="AJ1300" i="1"/>
  <c r="X1300" i="1"/>
  <c r="Y1300" i="1" s="1"/>
  <c r="L1300" i="1"/>
  <c r="M1300" i="1" s="1"/>
  <c r="I1300" i="1"/>
  <c r="J1300" i="1"/>
  <c r="AK1300" i="1"/>
  <c r="T1233" i="1"/>
  <c r="U1233" i="1"/>
  <c r="AD1233" i="1"/>
  <c r="V1233" i="1"/>
  <c r="N1233" i="1"/>
  <c r="AG1233" i="1" s="1"/>
  <c r="W1233" i="1"/>
  <c r="O1233" i="1"/>
  <c r="AF1233" i="1" s="1"/>
  <c r="Z1233" i="1"/>
  <c r="AH1233" i="1"/>
  <c r="S1233" i="1"/>
  <c r="AA1211" i="1"/>
  <c r="U1194" i="1"/>
  <c r="AH1194" i="1"/>
  <c r="AD1194" i="1"/>
  <c r="Z1194" i="1"/>
  <c r="V1194" i="1"/>
  <c r="N1194" i="1"/>
  <c r="AG1194" i="1" s="1"/>
  <c r="T1194" i="1"/>
  <c r="W1194" i="1"/>
  <c r="O1194" i="1"/>
  <c r="AF1194" i="1" s="1"/>
  <c r="S1194" i="1"/>
  <c r="T1085" i="1"/>
  <c r="U1085" i="1"/>
  <c r="AD1085" i="1"/>
  <c r="V1085" i="1"/>
  <c r="N1085" i="1"/>
  <c r="AG1085" i="1" s="1"/>
  <c r="W1085" i="1"/>
  <c r="O1085" i="1"/>
  <c r="AF1085" i="1" s="1"/>
  <c r="Z1085" i="1"/>
  <c r="AH1085" i="1"/>
  <c r="S1085" i="1"/>
  <c r="AJ1037" i="1"/>
  <c r="X1037" i="1"/>
  <c r="Y1037" i="1" s="1"/>
  <c r="L1037" i="1"/>
  <c r="M1037" i="1" s="1"/>
  <c r="J1037" i="1"/>
  <c r="AK1037" i="1"/>
  <c r="I1037" i="1"/>
  <c r="U1007" i="1"/>
  <c r="AH1007" i="1"/>
  <c r="AD1007" i="1"/>
  <c r="Z1007" i="1"/>
  <c r="V1007" i="1"/>
  <c r="N1007" i="1"/>
  <c r="AG1007" i="1" s="1"/>
  <c r="W1007" i="1"/>
  <c r="O1007" i="1"/>
  <c r="AF1007" i="1" s="1"/>
  <c r="S1007" i="1"/>
  <c r="T1007" i="1"/>
  <c r="T998" i="1"/>
  <c r="Q998" i="1"/>
  <c r="U998" i="1"/>
  <c r="AH998" i="1"/>
  <c r="Z998" i="1"/>
  <c r="S998" i="1"/>
  <c r="AE998" i="1"/>
  <c r="O998" i="1"/>
  <c r="AF998" i="1" s="1"/>
  <c r="AD998" i="1"/>
  <c r="W998" i="1"/>
  <c r="V998" i="1"/>
  <c r="N998" i="1"/>
  <c r="AG998" i="1" s="1"/>
  <c r="AJ973" i="1"/>
  <c r="X973" i="1"/>
  <c r="Y973" i="1" s="1"/>
  <c r="L973" i="1"/>
  <c r="M973" i="1" s="1"/>
  <c r="J973" i="1"/>
  <c r="AK973" i="1"/>
  <c r="I973" i="1"/>
  <c r="P973" i="1" s="1"/>
  <c r="U943" i="1"/>
  <c r="AH943" i="1"/>
  <c r="AD943" i="1"/>
  <c r="Z943" i="1"/>
  <c r="V943" i="1"/>
  <c r="N943" i="1"/>
  <c r="AG943" i="1" s="1"/>
  <c r="AE943" i="1"/>
  <c r="W943" i="1"/>
  <c r="O943" i="1"/>
  <c r="AF943" i="1" s="1"/>
  <c r="Q943" i="1"/>
  <c r="T943" i="1"/>
  <c r="S943" i="1"/>
  <c r="T934" i="1"/>
  <c r="Q934" i="1"/>
  <c r="U934" i="1"/>
  <c r="AH934" i="1"/>
  <c r="Z934" i="1"/>
  <c r="S934" i="1"/>
  <c r="AE934" i="1"/>
  <c r="O934" i="1"/>
  <c r="AF934" i="1" s="1"/>
  <c r="AD934" i="1"/>
  <c r="W934" i="1"/>
  <c r="V934" i="1"/>
  <c r="N934" i="1"/>
  <c r="AG934" i="1" s="1"/>
  <c r="AJ909" i="1"/>
  <c r="X909" i="1"/>
  <c r="Y909" i="1" s="1"/>
  <c r="L909" i="1"/>
  <c r="M909" i="1" s="1"/>
  <c r="J909" i="1"/>
  <c r="AK909" i="1"/>
  <c r="I909" i="1"/>
  <c r="P909" i="1" s="1"/>
  <c r="U879" i="1"/>
  <c r="AH879" i="1"/>
  <c r="AD879" i="1"/>
  <c r="Z879" i="1"/>
  <c r="V879" i="1"/>
  <c r="N879" i="1"/>
  <c r="AG879" i="1" s="1"/>
  <c r="AE879" i="1"/>
  <c r="W879" i="1"/>
  <c r="O879" i="1"/>
  <c r="AF879" i="1" s="1"/>
  <c r="Q879" i="1"/>
  <c r="S879" i="1"/>
  <c r="T879" i="1"/>
  <c r="T870" i="1"/>
  <c r="Q870" i="1"/>
  <c r="U870" i="1"/>
  <c r="AH870" i="1"/>
  <c r="Z870" i="1"/>
  <c r="S870" i="1"/>
  <c r="AE870" i="1"/>
  <c r="O870" i="1"/>
  <c r="AF870" i="1" s="1"/>
  <c r="AD870" i="1"/>
  <c r="W870" i="1"/>
  <c r="V870" i="1"/>
  <c r="N870" i="1"/>
  <c r="AG870" i="1" s="1"/>
  <c r="AJ845" i="1"/>
  <c r="X845" i="1"/>
  <c r="Y845" i="1" s="1"/>
  <c r="L845" i="1"/>
  <c r="M845" i="1" s="1"/>
  <c r="J845" i="1"/>
  <c r="AK845" i="1"/>
  <c r="I845" i="1"/>
  <c r="P845" i="1" s="1"/>
  <c r="U815" i="1"/>
  <c r="AH815" i="1"/>
  <c r="AD815" i="1"/>
  <c r="Z815" i="1"/>
  <c r="V815" i="1"/>
  <c r="N815" i="1"/>
  <c r="AG815" i="1" s="1"/>
  <c r="AE815" i="1"/>
  <c r="W815" i="1"/>
  <c r="O815" i="1"/>
  <c r="AF815" i="1" s="1"/>
  <c r="Q815" i="1"/>
  <c r="S815" i="1"/>
  <c r="T815" i="1"/>
  <c r="T806" i="1"/>
  <c r="Q806" i="1"/>
  <c r="U806" i="1"/>
  <c r="AH806" i="1"/>
  <c r="Z806" i="1"/>
  <c r="S806" i="1"/>
  <c r="AE806" i="1"/>
  <c r="O806" i="1"/>
  <c r="AF806" i="1" s="1"/>
  <c r="AD806" i="1"/>
  <c r="W806" i="1"/>
  <c r="V806" i="1"/>
  <c r="N806" i="1"/>
  <c r="AG806" i="1" s="1"/>
  <c r="AJ781" i="1"/>
  <c r="X781" i="1"/>
  <c r="Y781" i="1" s="1"/>
  <c r="L781" i="1"/>
  <c r="M781" i="1" s="1"/>
  <c r="J781" i="1"/>
  <c r="AK781" i="1"/>
  <c r="I781" i="1"/>
  <c r="P781" i="1" s="1"/>
  <c r="U751" i="1"/>
  <c r="AH751" i="1"/>
  <c r="AD751" i="1"/>
  <c r="Z751" i="1"/>
  <c r="V751" i="1"/>
  <c r="N751" i="1"/>
  <c r="AG751" i="1" s="1"/>
  <c r="AE751" i="1"/>
  <c r="W751" i="1"/>
  <c r="O751" i="1"/>
  <c r="AF751" i="1" s="1"/>
  <c r="Q751" i="1"/>
  <c r="S751" i="1"/>
  <c r="T751" i="1"/>
  <c r="T742" i="1"/>
  <c r="Q742" i="1"/>
  <c r="U742" i="1"/>
  <c r="AH742" i="1"/>
  <c r="Z742" i="1"/>
  <c r="S742" i="1"/>
  <c r="AE742" i="1"/>
  <c r="O742" i="1"/>
  <c r="AF742" i="1" s="1"/>
  <c r="AD742" i="1"/>
  <c r="W742" i="1"/>
  <c r="V742" i="1"/>
  <c r="N742" i="1"/>
  <c r="AG742" i="1" s="1"/>
  <c r="AJ717" i="1"/>
  <c r="X717" i="1"/>
  <c r="Y717" i="1" s="1"/>
  <c r="L717" i="1"/>
  <c r="M717" i="1" s="1"/>
  <c r="J717" i="1"/>
  <c r="AK717" i="1"/>
  <c r="I717" i="1"/>
  <c r="P717" i="1" s="1"/>
  <c r="U687" i="1"/>
  <c r="AH687" i="1"/>
  <c r="AD687" i="1"/>
  <c r="Z687" i="1"/>
  <c r="V687" i="1"/>
  <c r="N687" i="1"/>
  <c r="AG687" i="1" s="1"/>
  <c r="AE687" i="1"/>
  <c r="W687" i="1"/>
  <c r="O687" i="1"/>
  <c r="AF687" i="1" s="1"/>
  <c r="Q687" i="1"/>
  <c r="T687" i="1"/>
  <c r="S687" i="1"/>
  <c r="T678" i="1"/>
  <c r="Q678" i="1"/>
  <c r="U678" i="1"/>
  <c r="AH678" i="1"/>
  <c r="Z678" i="1"/>
  <c r="S678" i="1"/>
  <c r="AE678" i="1"/>
  <c r="O678" i="1"/>
  <c r="AF678" i="1" s="1"/>
  <c r="AD678" i="1"/>
  <c r="W678" i="1"/>
  <c r="V678" i="1"/>
  <c r="N678" i="1"/>
  <c r="AG678" i="1" s="1"/>
  <c r="J1339" i="1"/>
  <c r="X1339" i="1"/>
  <c r="Y1339" i="1" s="1"/>
  <c r="I1339" i="1"/>
  <c r="L1339" i="1"/>
  <c r="M1339" i="1" s="1"/>
  <c r="AK1339" i="1"/>
  <c r="AJ1339" i="1"/>
  <c r="U1334" i="1"/>
  <c r="AH1334" i="1"/>
  <c r="AD1334" i="1"/>
  <c r="Z1334" i="1"/>
  <c r="V1334" i="1"/>
  <c r="N1334" i="1"/>
  <c r="AG1334" i="1" s="1"/>
  <c r="T1334" i="1"/>
  <c r="W1334" i="1"/>
  <c r="O1334" i="1"/>
  <c r="AF1334" i="1" s="1"/>
  <c r="S1334" i="1"/>
  <c r="T1325" i="1"/>
  <c r="U1325" i="1"/>
  <c r="W1325" i="1"/>
  <c r="O1325" i="1"/>
  <c r="AF1325" i="1" s="1"/>
  <c r="AH1325" i="1"/>
  <c r="Z1325" i="1"/>
  <c r="S1325" i="1"/>
  <c r="V1325" i="1"/>
  <c r="N1325" i="1"/>
  <c r="AG1325" i="1" s="1"/>
  <c r="AD1325" i="1"/>
  <c r="AC1099" i="1"/>
  <c r="U1078" i="1"/>
  <c r="AH1078" i="1"/>
  <c r="AD1078" i="1"/>
  <c r="Z1078" i="1"/>
  <c r="V1078" i="1"/>
  <c r="N1078" i="1"/>
  <c r="AG1078" i="1" s="1"/>
  <c r="S1078" i="1"/>
  <c r="T1078" i="1"/>
  <c r="W1078" i="1"/>
  <c r="O1078" i="1"/>
  <c r="AF1078" i="1" s="1"/>
  <c r="U1074" i="1"/>
  <c r="AH1074" i="1"/>
  <c r="AD1074" i="1"/>
  <c r="Z1074" i="1"/>
  <c r="V1074" i="1"/>
  <c r="N1074" i="1"/>
  <c r="AG1074" i="1" s="1"/>
  <c r="T1074" i="1"/>
  <c r="W1074" i="1"/>
  <c r="O1074" i="1"/>
  <c r="AF1074" i="1" s="1"/>
  <c r="S1074" i="1"/>
  <c r="AH1040" i="1"/>
  <c r="AD1040" i="1"/>
  <c r="Z1040" i="1"/>
  <c r="V1040" i="1"/>
  <c r="N1040" i="1"/>
  <c r="AG1040" i="1" s="1"/>
  <c r="W1040" i="1"/>
  <c r="S1040" i="1"/>
  <c r="O1040" i="1"/>
  <c r="AF1040" i="1" s="1"/>
  <c r="T1040" i="1"/>
  <c r="U1040" i="1"/>
  <c r="T1018" i="1"/>
  <c r="U1018" i="1"/>
  <c r="W1018" i="1"/>
  <c r="O1018" i="1"/>
  <c r="AF1018" i="1" s="1"/>
  <c r="AH1018" i="1"/>
  <c r="Z1018" i="1"/>
  <c r="AD1018" i="1"/>
  <c r="N1018" i="1"/>
  <c r="AG1018" i="1" s="1"/>
  <c r="V1018" i="1"/>
  <c r="S1018" i="1"/>
  <c r="AJ981" i="1"/>
  <c r="X981" i="1"/>
  <c r="Y981" i="1" s="1"/>
  <c r="L981" i="1"/>
  <c r="M981" i="1" s="1"/>
  <c r="I981" i="1"/>
  <c r="P981" i="1" s="1"/>
  <c r="AK981" i="1"/>
  <c r="J981" i="1"/>
  <c r="U963" i="1"/>
  <c r="AH963" i="1"/>
  <c r="AD963" i="1"/>
  <c r="Z963" i="1"/>
  <c r="V963" i="1"/>
  <c r="N963" i="1"/>
  <c r="AG963" i="1" s="1"/>
  <c r="T963" i="1"/>
  <c r="AE963" i="1"/>
  <c r="W963" i="1"/>
  <c r="O963" i="1"/>
  <c r="AF963" i="1" s="1"/>
  <c r="S963" i="1"/>
  <c r="Q963" i="1"/>
  <c r="J904" i="1"/>
  <c r="X904" i="1"/>
  <c r="Y904" i="1" s="1"/>
  <c r="I904" i="1"/>
  <c r="P904" i="1" s="1"/>
  <c r="AK904" i="1"/>
  <c r="L904" i="1"/>
  <c r="M904" i="1" s="1"/>
  <c r="AJ904" i="1"/>
  <c r="U903" i="1"/>
  <c r="AH903" i="1"/>
  <c r="AD903" i="1"/>
  <c r="Z903" i="1"/>
  <c r="V903" i="1"/>
  <c r="N903" i="1"/>
  <c r="AG903" i="1" s="1"/>
  <c r="S903" i="1"/>
  <c r="T903" i="1"/>
  <c r="W903" i="1"/>
  <c r="Q903" i="1"/>
  <c r="AE903" i="1"/>
  <c r="O903" i="1"/>
  <c r="AF903" i="1" s="1"/>
  <c r="T894" i="1"/>
  <c r="Q894" i="1"/>
  <c r="U894" i="1"/>
  <c r="AD894" i="1"/>
  <c r="V894" i="1"/>
  <c r="N894" i="1"/>
  <c r="AG894" i="1" s="1"/>
  <c r="AE894" i="1"/>
  <c r="W894" i="1"/>
  <c r="O894" i="1"/>
  <c r="AF894" i="1" s="1"/>
  <c r="Z894" i="1"/>
  <c r="S894" i="1"/>
  <c r="AH894" i="1"/>
  <c r="J852" i="1"/>
  <c r="I852" i="1"/>
  <c r="P852" i="1" s="1"/>
  <c r="AJ852" i="1"/>
  <c r="L852" i="1"/>
  <c r="M852" i="1" s="1"/>
  <c r="X852" i="1"/>
  <c r="Y852" i="1" s="1"/>
  <c r="AK852" i="1"/>
  <c r="AJ833" i="1"/>
  <c r="X833" i="1"/>
  <c r="Y833" i="1" s="1"/>
  <c r="L833" i="1"/>
  <c r="M833" i="1" s="1"/>
  <c r="I833" i="1"/>
  <c r="P833" i="1" s="1"/>
  <c r="J833" i="1"/>
  <c r="AK833" i="1"/>
  <c r="AH784" i="1"/>
  <c r="AD784" i="1"/>
  <c r="Z784" i="1"/>
  <c r="V784" i="1"/>
  <c r="N784" i="1"/>
  <c r="AG784" i="1" s="1"/>
  <c r="AE784" i="1"/>
  <c r="W784" i="1"/>
  <c r="S784" i="1"/>
  <c r="O784" i="1"/>
  <c r="AF784" i="1" s="1"/>
  <c r="T784" i="1"/>
  <c r="U784" i="1"/>
  <c r="Q784" i="1"/>
  <c r="T762" i="1"/>
  <c r="Q762" i="1"/>
  <c r="U762" i="1"/>
  <c r="AE762" i="1"/>
  <c r="W762" i="1"/>
  <c r="O762" i="1"/>
  <c r="AF762" i="1" s="1"/>
  <c r="AH762" i="1"/>
  <c r="Z762" i="1"/>
  <c r="AD762" i="1"/>
  <c r="N762" i="1"/>
  <c r="AG762" i="1" s="1"/>
  <c r="V762" i="1"/>
  <c r="S762" i="1"/>
  <c r="AA732" i="1"/>
  <c r="AC732" i="1"/>
  <c r="AB732" i="1"/>
  <c r="AJ725" i="1"/>
  <c r="X725" i="1"/>
  <c r="Y725" i="1" s="1"/>
  <c r="L725" i="1"/>
  <c r="M725" i="1" s="1"/>
  <c r="I725" i="1"/>
  <c r="P725" i="1" s="1"/>
  <c r="AK725" i="1"/>
  <c r="J725" i="1"/>
  <c r="U707" i="1"/>
  <c r="AH707" i="1"/>
  <c r="AD707" i="1"/>
  <c r="Z707" i="1"/>
  <c r="V707" i="1"/>
  <c r="N707" i="1"/>
  <c r="AG707" i="1" s="1"/>
  <c r="T707" i="1"/>
  <c r="AE707" i="1"/>
  <c r="W707" i="1"/>
  <c r="O707" i="1"/>
  <c r="AF707" i="1" s="1"/>
  <c r="Q707" i="1"/>
  <c r="S707" i="1"/>
  <c r="AE653" i="1"/>
  <c r="W653" i="1"/>
  <c r="S653" i="1"/>
  <c r="O653" i="1"/>
  <c r="AF653" i="1" s="1"/>
  <c r="Z653" i="1"/>
  <c r="U653" i="1"/>
  <c r="Q653" i="1"/>
  <c r="V653" i="1"/>
  <c r="AD653" i="1"/>
  <c r="T653" i="1"/>
  <c r="N653" i="1"/>
  <c r="AG653" i="1" s="1"/>
  <c r="AH653" i="1"/>
  <c r="AH640" i="1"/>
  <c r="AD640" i="1"/>
  <c r="Z640" i="1"/>
  <c r="V640" i="1"/>
  <c r="N640" i="1"/>
  <c r="AG640" i="1" s="1"/>
  <c r="U640" i="1"/>
  <c r="Q640" i="1"/>
  <c r="W640" i="1"/>
  <c r="AE640" i="1"/>
  <c r="T640" i="1"/>
  <c r="S640" i="1"/>
  <c r="O640" i="1"/>
  <c r="AF640" i="1" s="1"/>
  <c r="J612" i="1"/>
  <c r="X612" i="1"/>
  <c r="Y612" i="1" s="1"/>
  <c r="AJ612" i="1"/>
  <c r="I612" i="1"/>
  <c r="P612" i="1" s="1"/>
  <c r="AK612" i="1"/>
  <c r="L612" i="1"/>
  <c r="M612" i="1" s="1"/>
  <c r="U611" i="1"/>
  <c r="V611" i="1"/>
  <c r="Q611" i="1"/>
  <c r="AH611" i="1"/>
  <c r="W611" i="1"/>
  <c r="AD611" i="1"/>
  <c r="S611" i="1"/>
  <c r="Z611" i="1"/>
  <c r="O611" i="1"/>
  <c r="AF611" i="1" s="1"/>
  <c r="N611" i="1"/>
  <c r="AG611" i="1" s="1"/>
  <c r="AE611" i="1"/>
  <c r="T611" i="1"/>
  <c r="X601" i="1"/>
  <c r="Y601" i="1" s="1"/>
  <c r="AJ601" i="1"/>
  <c r="I601" i="1"/>
  <c r="P601" i="1" s="1"/>
  <c r="AK601" i="1"/>
  <c r="L601" i="1"/>
  <c r="M601" i="1" s="1"/>
  <c r="J601" i="1"/>
  <c r="J574" i="1"/>
  <c r="X574" i="1"/>
  <c r="Y574" i="1" s="1"/>
  <c r="AJ574" i="1"/>
  <c r="L574" i="1"/>
  <c r="M574" i="1" s="1"/>
  <c r="I574" i="1"/>
  <c r="P574" i="1" s="1"/>
  <c r="AK574" i="1"/>
  <c r="U561" i="1"/>
  <c r="AH561" i="1"/>
  <c r="AD561" i="1"/>
  <c r="Z561" i="1"/>
  <c r="V561" i="1"/>
  <c r="N561" i="1"/>
  <c r="AG561" i="1" s="1"/>
  <c r="Q561" i="1"/>
  <c r="T561" i="1"/>
  <c r="S561" i="1"/>
  <c r="AE561" i="1"/>
  <c r="W561" i="1"/>
  <c r="O561" i="1"/>
  <c r="AF561" i="1" s="1"/>
  <c r="J558" i="1"/>
  <c r="X558" i="1"/>
  <c r="Y558" i="1" s="1"/>
  <c r="AK558" i="1"/>
  <c r="AJ558" i="1"/>
  <c r="L558" i="1"/>
  <c r="M558" i="1" s="1"/>
  <c r="I558" i="1"/>
  <c r="P558" i="1" s="1"/>
  <c r="U545" i="1"/>
  <c r="AH545" i="1"/>
  <c r="AD545" i="1"/>
  <c r="Z545" i="1"/>
  <c r="V545" i="1"/>
  <c r="N545" i="1"/>
  <c r="AG545" i="1" s="1"/>
  <c r="Q545" i="1"/>
  <c r="AE545" i="1"/>
  <c r="W545" i="1"/>
  <c r="O545" i="1"/>
  <c r="AF545" i="1" s="1"/>
  <c r="T545" i="1"/>
  <c r="S545" i="1"/>
  <c r="J542" i="1"/>
  <c r="X542" i="1"/>
  <c r="Y542" i="1" s="1"/>
  <c r="AK542" i="1"/>
  <c r="AJ542" i="1"/>
  <c r="L542" i="1"/>
  <c r="M542" i="1" s="1"/>
  <c r="I542" i="1"/>
  <c r="P542" i="1" s="1"/>
  <c r="U529" i="1"/>
  <c r="AH529" i="1"/>
  <c r="AD529" i="1"/>
  <c r="Z529" i="1"/>
  <c r="V529" i="1"/>
  <c r="N529" i="1"/>
  <c r="AG529" i="1" s="1"/>
  <c r="Q529" i="1"/>
  <c r="T529" i="1"/>
  <c r="S529" i="1"/>
  <c r="AE529" i="1"/>
  <c r="W529" i="1"/>
  <c r="O529" i="1"/>
  <c r="AF529" i="1" s="1"/>
  <c r="J526" i="1"/>
  <c r="X526" i="1"/>
  <c r="Y526" i="1" s="1"/>
  <c r="AJ526" i="1"/>
  <c r="L526" i="1"/>
  <c r="M526" i="1" s="1"/>
  <c r="I526" i="1"/>
  <c r="P526" i="1" s="1"/>
  <c r="AK526" i="1"/>
  <c r="U513" i="1"/>
  <c r="AH513" i="1"/>
  <c r="AD513" i="1"/>
  <c r="Z513" i="1"/>
  <c r="V513" i="1"/>
  <c r="N513" i="1"/>
  <c r="AG513" i="1" s="1"/>
  <c r="Q513" i="1"/>
  <c r="AE513" i="1"/>
  <c r="W513" i="1"/>
  <c r="O513" i="1"/>
  <c r="AF513" i="1" s="1"/>
  <c r="T513" i="1"/>
  <c r="S513" i="1"/>
  <c r="J510" i="1"/>
  <c r="X510" i="1"/>
  <c r="Y510" i="1" s="1"/>
  <c r="AK510" i="1"/>
  <c r="AJ510" i="1"/>
  <c r="L510" i="1"/>
  <c r="M510" i="1" s="1"/>
  <c r="I510" i="1"/>
  <c r="P510" i="1" s="1"/>
  <c r="U497" i="1"/>
  <c r="AH497" i="1"/>
  <c r="AD497" i="1"/>
  <c r="Z497" i="1"/>
  <c r="V497" i="1"/>
  <c r="N497" i="1"/>
  <c r="AG497" i="1" s="1"/>
  <c r="Q497" i="1"/>
  <c r="T497" i="1"/>
  <c r="S497" i="1"/>
  <c r="AE497" i="1"/>
  <c r="W497" i="1"/>
  <c r="O497" i="1"/>
  <c r="AF497" i="1" s="1"/>
  <c r="J494" i="1"/>
  <c r="X494" i="1"/>
  <c r="Y494" i="1" s="1"/>
  <c r="AJ494" i="1"/>
  <c r="L494" i="1"/>
  <c r="M494" i="1" s="1"/>
  <c r="I494" i="1"/>
  <c r="P494" i="1" s="1"/>
  <c r="AK494" i="1"/>
  <c r="U481" i="1"/>
  <c r="AH481" i="1"/>
  <c r="AD481" i="1"/>
  <c r="Z481" i="1"/>
  <c r="V481" i="1"/>
  <c r="N481" i="1"/>
  <c r="AG481" i="1" s="1"/>
  <c r="Q481" i="1"/>
  <c r="AE481" i="1"/>
  <c r="W481" i="1"/>
  <c r="O481" i="1"/>
  <c r="AF481" i="1" s="1"/>
  <c r="T481" i="1"/>
  <c r="S481" i="1"/>
  <c r="J478" i="1"/>
  <c r="X478" i="1"/>
  <c r="Y478" i="1" s="1"/>
  <c r="AJ478" i="1"/>
  <c r="L478" i="1"/>
  <c r="M478" i="1" s="1"/>
  <c r="I478" i="1"/>
  <c r="P478" i="1" s="1"/>
  <c r="AK478" i="1"/>
  <c r="U465" i="1"/>
  <c r="AH465" i="1"/>
  <c r="AD465" i="1"/>
  <c r="Z465" i="1"/>
  <c r="V465" i="1"/>
  <c r="N465" i="1"/>
  <c r="AG465" i="1" s="1"/>
  <c r="Q465" i="1"/>
  <c r="T465" i="1"/>
  <c r="S465" i="1"/>
  <c r="AE465" i="1"/>
  <c r="W465" i="1"/>
  <c r="O465" i="1"/>
  <c r="AF465" i="1" s="1"/>
  <c r="J462" i="1"/>
  <c r="X462" i="1"/>
  <c r="Y462" i="1" s="1"/>
  <c r="AJ462" i="1"/>
  <c r="L462" i="1"/>
  <c r="M462" i="1" s="1"/>
  <c r="I462" i="1"/>
  <c r="P462" i="1" s="1"/>
  <c r="AK462" i="1"/>
  <c r="U449" i="1"/>
  <c r="AH449" i="1"/>
  <c r="AD449" i="1"/>
  <c r="Z449" i="1"/>
  <c r="V449" i="1"/>
  <c r="N449" i="1"/>
  <c r="AG449" i="1" s="1"/>
  <c r="Q449" i="1"/>
  <c r="AE449" i="1"/>
  <c r="W449" i="1"/>
  <c r="O449" i="1"/>
  <c r="AF449" i="1" s="1"/>
  <c r="T449" i="1"/>
  <c r="S449" i="1"/>
  <c r="J446" i="1"/>
  <c r="X446" i="1"/>
  <c r="Y446" i="1" s="1"/>
  <c r="AK446" i="1"/>
  <c r="L446" i="1"/>
  <c r="M446" i="1" s="1"/>
  <c r="AJ446" i="1"/>
  <c r="I446" i="1"/>
  <c r="P446" i="1" s="1"/>
  <c r="U433" i="1"/>
  <c r="AH433" i="1"/>
  <c r="AD433" i="1"/>
  <c r="Z433" i="1"/>
  <c r="V433" i="1"/>
  <c r="N433" i="1"/>
  <c r="AG433" i="1" s="1"/>
  <c r="Q433" i="1"/>
  <c r="T433" i="1"/>
  <c r="S433" i="1"/>
  <c r="AE433" i="1"/>
  <c r="W433" i="1"/>
  <c r="O433" i="1"/>
  <c r="AF433" i="1" s="1"/>
  <c r="J430" i="1"/>
  <c r="X430" i="1"/>
  <c r="Y430" i="1" s="1"/>
  <c r="AK430" i="1"/>
  <c r="L430" i="1"/>
  <c r="M430" i="1" s="1"/>
  <c r="AJ430" i="1"/>
  <c r="I430" i="1"/>
  <c r="P430" i="1" s="1"/>
  <c r="U417" i="1"/>
  <c r="AH417" i="1"/>
  <c r="AD417" i="1"/>
  <c r="Z417" i="1"/>
  <c r="V417" i="1"/>
  <c r="N417" i="1"/>
  <c r="AG417" i="1" s="1"/>
  <c r="Q417" i="1"/>
  <c r="AE417" i="1"/>
  <c r="W417" i="1"/>
  <c r="O417" i="1"/>
  <c r="AF417" i="1" s="1"/>
  <c r="T417" i="1"/>
  <c r="S417" i="1"/>
  <c r="J414" i="1"/>
  <c r="X414" i="1"/>
  <c r="Y414" i="1" s="1"/>
  <c r="AK414" i="1"/>
  <c r="AJ414" i="1"/>
  <c r="L414" i="1"/>
  <c r="M414" i="1" s="1"/>
  <c r="I414" i="1"/>
  <c r="P414" i="1" s="1"/>
  <c r="U401" i="1"/>
  <c r="AH401" i="1"/>
  <c r="AD401" i="1"/>
  <c r="Z401" i="1"/>
  <c r="V401" i="1"/>
  <c r="N401" i="1"/>
  <c r="AG401" i="1" s="1"/>
  <c r="Q401" i="1"/>
  <c r="AE401" i="1"/>
  <c r="W401" i="1"/>
  <c r="O401" i="1"/>
  <c r="AF401" i="1" s="1"/>
  <c r="T401" i="1"/>
  <c r="S401" i="1"/>
  <c r="J398" i="1"/>
  <c r="X398" i="1"/>
  <c r="Y398" i="1" s="1"/>
  <c r="AJ398" i="1"/>
  <c r="L398" i="1"/>
  <c r="M398" i="1" s="1"/>
  <c r="I398" i="1"/>
  <c r="P398" i="1" s="1"/>
  <c r="AK398" i="1"/>
  <c r="U385" i="1"/>
  <c r="AH385" i="1"/>
  <c r="AD385" i="1"/>
  <c r="Z385" i="1"/>
  <c r="V385" i="1"/>
  <c r="N385" i="1"/>
  <c r="AG385" i="1" s="1"/>
  <c r="Q385" i="1"/>
  <c r="AE385" i="1"/>
  <c r="W385" i="1"/>
  <c r="O385" i="1"/>
  <c r="AF385" i="1" s="1"/>
  <c r="T385" i="1"/>
  <c r="S385" i="1"/>
  <c r="J382" i="1"/>
  <c r="X382" i="1"/>
  <c r="Y382" i="1" s="1"/>
  <c r="AK382" i="1"/>
  <c r="AJ382" i="1"/>
  <c r="L382" i="1"/>
  <c r="M382" i="1" s="1"/>
  <c r="I382" i="1"/>
  <c r="P382" i="1" s="1"/>
  <c r="U369" i="1"/>
  <c r="AH369" i="1"/>
  <c r="AD369" i="1"/>
  <c r="Z369" i="1"/>
  <c r="V369" i="1"/>
  <c r="N369" i="1"/>
  <c r="AG369" i="1" s="1"/>
  <c r="T369" i="1"/>
  <c r="S369" i="1"/>
  <c r="AE369" i="1"/>
  <c r="W369" i="1"/>
  <c r="O369" i="1"/>
  <c r="AF369" i="1" s="1"/>
  <c r="J366" i="1"/>
  <c r="X366" i="1"/>
  <c r="Y366" i="1" s="1"/>
  <c r="AJ366" i="1"/>
  <c r="L366" i="1"/>
  <c r="M366" i="1" s="1"/>
  <c r="I366" i="1"/>
  <c r="P366" i="1" s="1"/>
  <c r="AK366" i="1"/>
  <c r="U353" i="1"/>
  <c r="AH353" i="1"/>
  <c r="AD353" i="1"/>
  <c r="Z353" i="1"/>
  <c r="V353" i="1"/>
  <c r="N353" i="1"/>
  <c r="AG353" i="1" s="1"/>
  <c r="Q353" i="1"/>
  <c r="T353" i="1"/>
  <c r="S353" i="1"/>
  <c r="AE353" i="1"/>
  <c r="W353" i="1"/>
  <c r="O353" i="1"/>
  <c r="AF353" i="1" s="1"/>
  <c r="J350" i="1"/>
  <c r="X350" i="1"/>
  <c r="Y350" i="1" s="1"/>
  <c r="AK350" i="1"/>
  <c r="AJ350" i="1"/>
  <c r="L350" i="1"/>
  <c r="M350" i="1" s="1"/>
  <c r="I350" i="1"/>
  <c r="P350" i="1" s="1"/>
  <c r="T328" i="1"/>
  <c r="Q328" i="1"/>
  <c r="U328" i="1"/>
  <c r="S328" i="1"/>
  <c r="AH328" i="1"/>
  <c r="AD328" i="1"/>
  <c r="V328" i="1"/>
  <c r="N328" i="1"/>
  <c r="AG328" i="1" s="1"/>
  <c r="Z328" i="1"/>
  <c r="W328" i="1"/>
  <c r="O328" i="1"/>
  <c r="AF328" i="1" s="1"/>
  <c r="AE328" i="1"/>
  <c r="AJ319" i="1"/>
  <c r="X319" i="1"/>
  <c r="Y319" i="1" s="1"/>
  <c r="L319" i="1"/>
  <c r="M319" i="1" s="1"/>
  <c r="AK319" i="1"/>
  <c r="J319" i="1"/>
  <c r="I319" i="1"/>
  <c r="U289" i="1"/>
  <c r="AH289" i="1" s="1"/>
  <c r="Z289" i="1"/>
  <c r="V289" i="1"/>
  <c r="N289" i="1"/>
  <c r="AG289" i="1" s="1"/>
  <c r="S289" i="1"/>
  <c r="AD289" i="1" s="1"/>
  <c r="W289" i="1"/>
  <c r="T289" i="1"/>
  <c r="J286" i="1"/>
  <c r="X286" i="1"/>
  <c r="Y286" i="1" s="1"/>
  <c r="AK286" i="1"/>
  <c r="I286" i="1"/>
  <c r="L286" i="1"/>
  <c r="M286" i="1" s="1"/>
  <c r="AJ286" i="1"/>
  <c r="T1341" i="1"/>
  <c r="U1341" i="1"/>
  <c r="W1341" i="1"/>
  <c r="O1341" i="1"/>
  <c r="AF1341" i="1" s="1"/>
  <c r="AH1341" i="1"/>
  <c r="Z1341" i="1"/>
  <c r="V1341" i="1"/>
  <c r="AD1341" i="1"/>
  <c r="S1341" i="1"/>
  <c r="N1341" i="1"/>
  <c r="AG1341" i="1" s="1"/>
  <c r="AH1283" i="1"/>
  <c r="AD1283" i="1"/>
  <c r="Z1283" i="1"/>
  <c r="V1283" i="1"/>
  <c r="N1283" i="1"/>
  <c r="AG1283" i="1" s="1"/>
  <c r="W1283" i="1"/>
  <c r="S1283" i="1"/>
  <c r="O1283" i="1"/>
  <c r="AF1283" i="1" s="1"/>
  <c r="T1283" i="1"/>
  <c r="U1283" i="1"/>
  <c r="J1151" i="1"/>
  <c r="X1151" i="1"/>
  <c r="Y1151" i="1" s="1"/>
  <c r="I1151" i="1"/>
  <c r="L1151" i="1"/>
  <c r="M1151" i="1" s="1"/>
  <c r="AJ1151" i="1"/>
  <c r="AK1151" i="1"/>
  <c r="J996" i="1"/>
  <c r="I996" i="1"/>
  <c r="P996" i="1" s="1"/>
  <c r="AJ996" i="1"/>
  <c r="L996" i="1"/>
  <c r="M996" i="1" s="1"/>
  <c r="AK996" i="1"/>
  <c r="X996" i="1"/>
  <c r="Y996" i="1" s="1"/>
  <c r="J984" i="1"/>
  <c r="X984" i="1"/>
  <c r="Y984" i="1" s="1"/>
  <c r="I984" i="1"/>
  <c r="P984" i="1" s="1"/>
  <c r="L984" i="1"/>
  <c r="M984" i="1" s="1"/>
  <c r="AK984" i="1"/>
  <c r="AJ984" i="1"/>
  <c r="AJ869" i="1"/>
  <c r="X869" i="1"/>
  <c r="Y869" i="1" s="1"/>
  <c r="L869" i="1"/>
  <c r="M869" i="1" s="1"/>
  <c r="I869" i="1"/>
  <c r="P869" i="1" s="1"/>
  <c r="J869" i="1"/>
  <c r="AK869" i="1"/>
  <c r="U787" i="1"/>
  <c r="AH787" i="1"/>
  <c r="AD787" i="1"/>
  <c r="Z787" i="1"/>
  <c r="V787" i="1"/>
  <c r="N787" i="1"/>
  <c r="AG787" i="1" s="1"/>
  <c r="T787" i="1"/>
  <c r="AE787" i="1"/>
  <c r="W787" i="1"/>
  <c r="O787" i="1"/>
  <c r="AF787" i="1" s="1"/>
  <c r="S787" i="1"/>
  <c r="Q787" i="1"/>
  <c r="T782" i="1"/>
  <c r="Q782" i="1"/>
  <c r="U782" i="1"/>
  <c r="AD782" i="1"/>
  <c r="V782" i="1"/>
  <c r="N782" i="1"/>
  <c r="AG782" i="1" s="1"/>
  <c r="AE782" i="1"/>
  <c r="W782" i="1"/>
  <c r="O782" i="1"/>
  <c r="AF782" i="1" s="1"/>
  <c r="AH782" i="1"/>
  <c r="Z782" i="1"/>
  <c r="S782" i="1"/>
  <c r="U727" i="1"/>
  <c r="AH727" i="1"/>
  <c r="AD727" i="1"/>
  <c r="Z727" i="1"/>
  <c r="V727" i="1"/>
  <c r="N727" i="1"/>
  <c r="AG727" i="1" s="1"/>
  <c r="S727" i="1"/>
  <c r="T727" i="1"/>
  <c r="AE727" i="1"/>
  <c r="O727" i="1"/>
  <c r="AF727" i="1" s="1"/>
  <c r="W727" i="1"/>
  <c r="Q727" i="1"/>
  <c r="AA684" i="1"/>
  <c r="AC684" i="1"/>
  <c r="AB684" i="1"/>
  <c r="AJ677" i="1"/>
  <c r="X677" i="1"/>
  <c r="Y677" i="1" s="1"/>
  <c r="L677" i="1"/>
  <c r="M677" i="1" s="1"/>
  <c r="I677" i="1"/>
  <c r="P677" i="1" s="1"/>
  <c r="J677" i="1"/>
  <c r="AK677" i="1"/>
  <c r="J652" i="1"/>
  <c r="X652" i="1"/>
  <c r="Y652" i="1" s="1"/>
  <c r="AJ652" i="1"/>
  <c r="I652" i="1"/>
  <c r="P652" i="1" s="1"/>
  <c r="L652" i="1"/>
  <c r="M652" i="1" s="1"/>
  <c r="AK652" i="1"/>
  <c r="AH648" i="1"/>
  <c r="AD648" i="1"/>
  <c r="Z648" i="1"/>
  <c r="V648" i="1"/>
  <c r="N648" i="1"/>
  <c r="AG648" i="1" s="1"/>
  <c r="U648" i="1"/>
  <c r="Q648" i="1"/>
  <c r="W648" i="1"/>
  <c r="T648" i="1"/>
  <c r="S648" i="1"/>
  <c r="O648" i="1"/>
  <c r="AF648" i="1" s="1"/>
  <c r="AE648" i="1"/>
  <c r="J620" i="1"/>
  <c r="X620" i="1"/>
  <c r="Y620" i="1" s="1"/>
  <c r="AJ620" i="1"/>
  <c r="I620" i="1"/>
  <c r="P620" i="1" s="1"/>
  <c r="L620" i="1"/>
  <c r="M620" i="1" s="1"/>
  <c r="AK620" i="1"/>
  <c r="U619" i="1"/>
  <c r="V619" i="1"/>
  <c r="Q619" i="1"/>
  <c r="AH619" i="1"/>
  <c r="W619" i="1"/>
  <c r="AE619" i="1"/>
  <c r="T619" i="1"/>
  <c r="Z619" i="1"/>
  <c r="O619" i="1"/>
  <c r="AF619" i="1" s="1"/>
  <c r="N619" i="1"/>
  <c r="AG619" i="1" s="1"/>
  <c r="AD619" i="1"/>
  <c r="S619" i="1"/>
  <c r="X609" i="1"/>
  <c r="Y609" i="1" s="1"/>
  <c r="AJ609" i="1"/>
  <c r="I609" i="1"/>
  <c r="P609" i="1" s="1"/>
  <c r="L609" i="1"/>
  <c r="M609" i="1" s="1"/>
  <c r="J609" i="1"/>
  <c r="AK609" i="1"/>
  <c r="AE597" i="1"/>
  <c r="W597" i="1"/>
  <c r="S597" i="1"/>
  <c r="O597" i="1"/>
  <c r="AF597" i="1" s="1"/>
  <c r="Z597" i="1"/>
  <c r="U597" i="1"/>
  <c r="Q597" i="1"/>
  <c r="V597" i="1"/>
  <c r="AH597" i="1"/>
  <c r="AD597" i="1"/>
  <c r="N597" i="1"/>
  <c r="AG597" i="1" s="1"/>
  <c r="T597" i="1"/>
  <c r="AJ590" i="1"/>
  <c r="X590" i="1"/>
  <c r="Y590" i="1" s="1"/>
  <c r="L590" i="1"/>
  <c r="M590" i="1" s="1"/>
  <c r="I590" i="1"/>
  <c r="P590" i="1" s="1"/>
  <c r="AK590" i="1"/>
  <c r="J590" i="1"/>
  <c r="AH584" i="1"/>
  <c r="AD584" i="1"/>
  <c r="Z584" i="1"/>
  <c r="V584" i="1"/>
  <c r="N584" i="1"/>
  <c r="AG584" i="1" s="1"/>
  <c r="U584" i="1"/>
  <c r="Q584" i="1"/>
  <c r="W584" i="1"/>
  <c r="AE584" i="1"/>
  <c r="S584" i="1"/>
  <c r="O584" i="1"/>
  <c r="AF584" i="1" s="1"/>
  <c r="T584" i="1"/>
  <c r="J554" i="1"/>
  <c r="I554" i="1"/>
  <c r="P554" i="1" s="1"/>
  <c r="X554" i="1"/>
  <c r="Y554" i="1" s="1"/>
  <c r="AK554" i="1"/>
  <c r="AJ554" i="1"/>
  <c r="L554" i="1"/>
  <c r="M554" i="1" s="1"/>
  <c r="AH534" i="1"/>
  <c r="AD534" i="1"/>
  <c r="Z534" i="1"/>
  <c r="V534" i="1"/>
  <c r="N534" i="1"/>
  <c r="AG534" i="1" s="1"/>
  <c r="AE534" i="1"/>
  <c r="W534" i="1"/>
  <c r="S534" i="1"/>
  <c r="O534" i="1"/>
  <c r="AF534" i="1" s="1"/>
  <c r="T534" i="1"/>
  <c r="Q534" i="1"/>
  <c r="U534" i="1"/>
  <c r="AJ459" i="1"/>
  <c r="X459" i="1"/>
  <c r="Y459" i="1" s="1"/>
  <c r="L459" i="1"/>
  <c r="M459" i="1" s="1"/>
  <c r="J459" i="1"/>
  <c r="I459" i="1"/>
  <c r="P459" i="1" s="1"/>
  <c r="AK459" i="1"/>
  <c r="T436" i="1"/>
  <c r="Q436" i="1"/>
  <c r="U436" i="1"/>
  <c r="AD436" i="1"/>
  <c r="V436" i="1"/>
  <c r="N436" i="1"/>
  <c r="AG436" i="1" s="1"/>
  <c r="S436" i="1"/>
  <c r="AH436" i="1"/>
  <c r="Z436" i="1"/>
  <c r="AE436" i="1"/>
  <c r="W436" i="1"/>
  <c r="O436" i="1"/>
  <c r="AF436" i="1" s="1"/>
  <c r="J426" i="1"/>
  <c r="I426" i="1"/>
  <c r="P426" i="1" s="1"/>
  <c r="AK426" i="1"/>
  <c r="AJ426" i="1"/>
  <c r="L426" i="1"/>
  <c r="M426" i="1" s="1"/>
  <c r="X426" i="1"/>
  <c r="Y426" i="1" s="1"/>
  <c r="J394" i="1"/>
  <c r="I394" i="1"/>
  <c r="P394" i="1" s="1"/>
  <c r="X394" i="1"/>
  <c r="Y394" i="1" s="1"/>
  <c r="AK394" i="1"/>
  <c r="AJ394" i="1"/>
  <c r="L394" i="1"/>
  <c r="M394" i="1" s="1"/>
  <c r="T388" i="1"/>
  <c r="Q388" i="1"/>
  <c r="U388" i="1"/>
  <c r="AD388" i="1"/>
  <c r="V388" i="1"/>
  <c r="N388" i="1"/>
  <c r="AG388" i="1" s="1"/>
  <c r="S388" i="1"/>
  <c r="AH388" i="1"/>
  <c r="Z388" i="1"/>
  <c r="AE388" i="1"/>
  <c r="W388" i="1"/>
  <c r="O388" i="1"/>
  <c r="AF388" i="1" s="1"/>
  <c r="U276" i="1"/>
  <c r="AH276" i="1" s="1"/>
  <c r="V276" i="1"/>
  <c r="N276" i="1"/>
  <c r="AG276" i="1" s="1"/>
  <c r="W276" i="1"/>
  <c r="Z276" i="1"/>
  <c r="J808" i="1"/>
  <c r="X808" i="1"/>
  <c r="Y808" i="1" s="1"/>
  <c r="I808" i="1"/>
  <c r="P808" i="1" s="1"/>
  <c r="AK808" i="1"/>
  <c r="AJ808" i="1"/>
  <c r="L808" i="1"/>
  <c r="M808" i="1" s="1"/>
  <c r="J680" i="1"/>
  <c r="X680" i="1"/>
  <c r="Y680" i="1" s="1"/>
  <c r="I680" i="1"/>
  <c r="P680" i="1" s="1"/>
  <c r="AK680" i="1"/>
  <c r="AJ680" i="1"/>
  <c r="L680" i="1"/>
  <c r="M680" i="1" s="1"/>
  <c r="AA605" i="1"/>
  <c r="AB605" i="1"/>
  <c r="AC605" i="1"/>
  <c r="U521" i="1"/>
  <c r="AH521" i="1"/>
  <c r="AD521" i="1"/>
  <c r="Z521" i="1"/>
  <c r="V521" i="1"/>
  <c r="N521" i="1"/>
  <c r="AG521" i="1" s="1"/>
  <c r="T521" i="1"/>
  <c r="S521" i="1"/>
  <c r="Q521" i="1"/>
  <c r="AE521" i="1"/>
  <c r="W521" i="1"/>
  <c r="O521" i="1"/>
  <c r="AF521" i="1" s="1"/>
  <c r="AJ487" i="1"/>
  <c r="X487" i="1"/>
  <c r="Y487" i="1" s="1"/>
  <c r="L487" i="1"/>
  <c r="M487" i="1" s="1"/>
  <c r="I487" i="1"/>
  <c r="P487" i="1" s="1"/>
  <c r="AK487" i="1"/>
  <c r="J487" i="1"/>
  <c r="T448" i="1"/>
  <c r="Q448" i="1"/>
  <c r="U448" i="1"/>
  <c r="AE448" i="1"/>
  <c r="W448" i="1"/>
  <c r="O448" i="1"/>
  <c r="AF448" i="1" s="1"/>
  <c r="AD448" i="1"/>
  <c r="N448" i="1"/>
  <c r="AG448" i="1" s="1"/>
  <c r="S448" i="1"/>
  <c r="AH448" i="1"/>
  <c r="Z448" i="1"/>
  <c r="V448" i="1"/>
  <c r="U409" i="1"/>
  <c r="AH409" i="1"/>
  <c r="AD409" i="1"/>
  <c r="Z409" i="1"/>
  <c r="V409" i="1"/>
  <c r="N409" i="1"/>
  <c r="AG409" i="1" s="1"/>
  <c r="T409" i="1"/>
  <c r="S409" i="1"/>
  <c r="Q409" i="1"/>
  <c r="AE409" i="1"/>
  <c r="W409" i="1"/>
  <c r="O409" i="1"/>
  <c r="AF409" i="1" s="1"/>
  <c r="T400" i="1"/>
  <c r="Q400" i="1"/>
  <c r="U400" i="1"/>
  <c r="AE400" i="1"/>
  <c r="W400" i="1"/>
  <c r="O400" i="1"/>
  <c r="AF400" i="1" s="1"/>
  <c r="V400" i="1"/>
  <c r="N400" i="1"/>
  <c r="AG400" i="1" s="1"/>
  <c r="S400" i="1"/>
  <c r="AH400" i="1"/>
  <c r="Z400" i="1"/>
  <c r="AD400" i="1"/>
  <c r="U393" i="1"/>
  <c r="AH393" i="1"/>
  <c r="AD393" i="1"/>
  <c r="Z393" i="1"/>
  <c r="V393" i="1"/>
  <c r="N393" i="1"/>
  <c r="AG393" i="1" s="1"/>
  <c r="T393" i="1"/>
  <c r="S393" i="1"/>
  <c r="Q393" i="1"/>
  <c r="AE393" i="1"/>
  <c r="W393" i="1"/>
  <c r="O393" i="1"/>
  <c r="AF393" i="1" s="1"/>
  <c r="T1483" i="1"/>
  <c r="U1483" i="1"/>
  <c r="AD1483" i="1"/>
  <c r="V1483" i="1"/>
  <c r="N1483" i="1"/>
  <c r="AG1483" i="1" s="1"/>
  <c r="W1483" i="1"/>
  <c r="O1483" i="1"/>
  <c r="AF1483" i="1" s="1"/>
  <c r="Z1483" i="1"/>
  <c r="AH1483" i="1"/>
  <c r="S1483" i="1"/>
  <c r="U1286" i="1"/>
  <c r="AH1286" i="1"/>
  <c r="AD1286" i="1"/>
  <c r="Z1286" i="1"/>
  <c r="V1286" i="1"/>
  <c r="N1286" i="1"/>
  <c r="AG1286" i="1" s="1"/>
  <c r="T1286" i="1"/>
  <c r="W1286" i="1"/>
  <c r="O1286" i="1"/>
  <c r="AF1286" i="1" s="1"/>
  <c r="S1286" i="1"/>
  <c r="U1274" i="1"/>
  <c r="AH1274" i="1"/>
  <c r="AD1274" i="1"/>
  <c r="Z1274" i="1"/>
  <c r="V1274" i="1"/>
  <c r="N1274" i="1"/>
  <c r="AG1274" i="1" s="1"/>
  <c r="S1274" i="1"/>
  <c r="T1274" i="1"/>
  <c r="O1274" i="1"/>
  <c r="AF1274" i="1" s="1"/>
  <c r="W1274" i="1"/>
  <c r="AJ1268" i="1"/>
  <c r="X1268" i="1"/>
  <c r="Y1268" i="1" s="1"/>
  <c r="L1268" i="1"/>
  <c r="M1268" i="1" s="1"/>
  <c r="I1268" i="1"/>
  <c r="J1268" i="1"/>
  <c r="AK1268" i="1"/>
  <c r="AH1239" i="1"/>
  <c r="AD1239" i="1"/>
  <c r="Z1239" i="1"/>
  <c r="V1239" i="1"/>
  <c r="N1239" i="1"/>
  <c r="AG1239" i="1" s="1"/>
  <c r="W1239" i="1"/>
  <c r="S1239" i="1"/>
  <c r="O1239" i="1"/>
  <c r="AF1239" i="1" s="1"/>
  <c r="T1239" i="1"/>
  <c r="Q1239" i="1"/>
  <c r="U1239" i="1"/>
  <c r="AC1231" i="1"/>
  <c r="T1217" i="1"/>
  <c r="Q1217" i="1"/>
  <c r="U1217" i="1"/>
  <c r="AD1217" i="1"/>
  <c r="V1217" i="1"/>
  <c r="N1217" i="1"/>
  <c r="AG1217" i="1" s="1"/>
  <c r="W1217" i="1"/>
  <c r="O1217" i="1"/>
  <c r="AF1217" i="1" s="1"/>
  <c r="S1217" i="1"/>
  <c r="Z1217" i="1"/>
  <c r="AH1217" i="1"/>
  <c r="AA1179" i="1"/>
  <c r="AB1179" i="1"/>
  <c r="AC1179" i="1"/>
  <c r="T1153" i="1"/>
  <c r="U1153" i="1"/>
  <c r="W1153" i="1"/>
  <c r="O1153" i="1"/>
  <c r="AF1153" i="1" s="1"/>
  <c r="AH1153" i="1"/>
  <c r="Z1153" i="1"/>
  <c r="V1153" i="1"/>
  <c r="AD1153" i="1"/>
  <c r="S1153" i="1"/>
  <c r="N1153" i="1"/>
  <c r="AG1153" i="1" s="1"/>
  <c r="T1050" i="1"/>
  <c r="U1050" i="1"/>
  <c r="W1050" i="1"/>
  <c r="O1050" i="1"/>
  <c r="AF1050" i="1" s="1"/>
  <c r="AH1050" i="1"/>
  <c r="Z1050" i="1"/>
  <c r="V1050" i="1"/>
  <c r="AD1050" i="1"/>
  <c r="N1050" i="1"/>
  <c r="AG1050" i="1" s="1"/>
  <c r="S1050" i="1"/>
  <c r="AJ993" i="1"/>
  <c r="X993" i="1"/>
  <c r="Y993" i="1" s="1"/>
  <c r="L993" i="1"/>
  <c r="M993" i="1" s="1"/>
  <c r="I993" i="1"/>
  <c r="P993" i="1" s="1"/>
  <c r="J993" i="1"/>
  <c r="AK993" i="1"/>
  <c r="T926" i="1"/>
  <c r="Q926" i="1"/>
  <c r="U926" i="1"/>
  <c r="AD926" i="1"/>
  <c r="V926" i="1"/>
  <c r="N926" i="1"/>
  <c r="AG926" i="1" s="1"/>
  <c r="AE926" i="1"/>
  <c r="W926" i="1"/>
  <c r="O926" i="1"/>
  <c r="AF926" i="1" s="1"/>
  <c r="S926" i="1"/>
  <c r="AH926" i="1"/>
  <c r="Z926" i="1"/>
  <c r="AB892" i="1"/>
  <c r="AJ885" i="1"/>
  <c r="X885" i="1"/>
  <c r="Y885" i="1" s="1"/>
  <c r="L885" i="1"/>
  <c r="M885" i="1" s="1"/>
  <c r="I885" i="1"/>
  <c r="P885" i="1" s="1"/>
  <c r="J885" i="1"/>
  <c r="AK885" i="1"/>
  <c r="T858" i="1"/>
  <c r="Q858" i="1"/>
  <c r="U858" i="1"/>
  <c r="AE858" i="1"/>
  <c r="W858" i="1"/>
  <c r="O858" i="1"/>
  <c r="AF858" i="1" s="1"/>
  <c r="AH858" i="1"/>
  <c r="Z858" i="1"/>
  <c r="V858" i="1"/>
  <c r="AD858" i="1"/>
  <c r="N858" i="1"/>
  <c r="AG858" i="1" s="1"/>
  <c r="S858" i="1"/>
  <c r="AH820" i="1"/>
  <c r="AD820" i="1"/>
  <c r="Z820" i="1"/>
  <c r="V820" i="1"/>
  <c r="N820" i="1"/>
  <c r="AG820" i="1" s="1"/>
  <c r="AE820" i="1"/>
  <c r="W820" i="1"/>
  <c r="S820" i="1"/>
  <c r="O820" i="1"/>
  <c r="AF820" i="1" s="1"/>
  <c r="T820" i="1"/>
  <c r="Q820" i="1"/>
  <c r="U820" i="1"/>
  <c r="T798" i="1"/>
  <c r="Q798" i="1"/>
  <c r="U798" i="1"/>
  <c r="AD798" i="1"/>
  <c r="V798" i="1"/>
  <c r="N798" i="1"/>
  <c r="AG798" i="1" s="1"/>
  <c r="AE798" i="1"/>
  <c r="W798" i="1"/>
  <c r="O798" i="1"/>
  <c r="AF798" i="1" s="1"/>
  <c r="S798" i="1"/>
  <c r="AH798" i="1"/>
  <c r="Z798" i="1"/>
  <c r="T730" i="1"/>
  <c r="Q730" i="1"/>
  <c r="U730" i="1"/>
  <c r="AE730" i="1"/>
  <c r="W730" i="1"/>
  <c r="O730" i="1"/>
  <c r="AF730" i="1" s="1"/>
  <c r="AH730" i="1"/>
  <c r="Z730" i="1"/>
  <c r="V730" i="1"/>
  <c r="AD730" i="1"/>
  <c r="N730" i="1"/>
  <c r="AG730" i="1" s="1"/>
  <c r="S730" i="1"/>
  <c r="J628" i="1"/>
  <c r="X628" i="1"/>
  <c r="Y628" i="1" s="1"/>
  <c r="AJ628" i="1"/>
  <c r="I628" i="1"/>
  <c r="P628" i="1" s="1"/>
  <c r="AK628" i="1"/>
  <c r="L628" i="1"/>
  <c r="M628" i="1" s="1"/>
  <c r="U553" i="1"/>
  <c r="AH553" i="1"/>
  <c r="AD553" i="1"/>
  <c r="Z553" i="1"/>
  <c r="V553" i="1"/>
  <c r="N553" i="1"/>
  <c r="AG553" i="1" s="1"/>
  <c r="T553" i="1"/>
  <c r="S553" i="1"/>
  <c r="Q553" i="1"/>
  <c r="AE553" i="1"/>
  <c r="W553" i="1"/>
  <c r="O553" i="1"/>
  <c r="AF553" i="1" s="1"/>
  <c r="T464" i="1"/>
  <c r="Q464" i="1"/>
  <c r="U464" i="1"/>
  <c r="AE464" i="1"/>
  <c r="W464" i="1"/>
  <c r="O464" i="1"/>
  <c r="AF464" i="1" s="1"/>
  <c r="N464" i="1"/>
  <c r="AG464" i="1" s="1"/>
  <c r="S464" i="1"/>
  <c r="AH464" i="1"/>
  <c r="Z464" i="1"/>
  <c r="AD464" i="1"/>
  <c r="V464" i="1"/>
  <c r="T416" i="1"/>
  <c r="Q416" i="1"/>
  <c r="U416" i="1"/>
  <c r="AE416" i="1"/>
  <c r="W416" i="1"/>
  <c r="O416" i="1"/>
  <c r="AF416" i="1" s="1"/>
  <c r="AD416" i="1"/>
  <c r="N416" i="1"/>
  <c r="AG416" i="1" s="1"/>
  <c r="S416" i="1"/>
  <c r="AH416" i="1"/>
  <c r="Z416" i="1"/>
  <c r="V416" i="1"/>
  <c r="T368" i="1"/>
  <c r="Q368" i="1"/>
  <c r="U368" i="1"/>
  <c r="AE368" i="1"/>
  <c r="W368" i="1"/>
  <c r="O368" i="1"/>
  <c r="AF368" i="1" s="1"/>
  <c r="AD368" i="1"/>
  <c r="S368" i="1"/>
  <c r="AH368" i="1"/>
  <c r="Z368" i="1"/>
  <c r="V368" i="1"/>
  <c r="N368" i="1"/>
  <c r="AG368" i="1" s="1"/>
  <c r="T1277" i="1"/>
  <c r="U1277" i="1"/>
  <c r="W1277" i="1"/>
  <c r="O1277" i="1"/>
  <c r="AF1277" i="1" s="1"/>
  <c r="AH1277" i="1"/>
  <c r="Z1277" i="1"/>
  <c r="V1277" i="1"/>
  <c r="N1277" i="1"/>
  <c r="AG1277" i="1" s="1"/>
  <c r="AD1277" i="1"/>
  <c r="S1277" i="1"/>
  <c r="AH1119" i="1"/>
  <c r="AD1119" i="1"/>
  <c r="Z1119" i="1"/>
  <c r="V1119" i="1"/>
  <c r="N1119" i="1"/>
  <c r="AG1119" i="1" s="1"/>
  <c r="W1119" i="1"/>
  <c r="S1119" i="1"/>
  <c r="O1119" i="1"/>
  <c r="AF1119" i="1" s="1"/>
  <c r="T1119" i="1"/>
  <c r="U1119" i="1"/>
  <c r="AJ1116" i="1"/>
  <c r="X1116" i="1"/>
  <c r="Y1116" i="1" s="1"/>
  <c r="L1116" i="1"/>
  <c r="M1116" i="1" s="1"/>
  <c r="I1116" i="1"/>
  <c r="J1116" i="1"/>
  <c r="AK1116" i="1"/>
  <c r="AH1115" i="1"/>
  <c r="AD1115" i="1"/>
  <c r="Z1115" i="1"/>
  <c r="V1115" i="1"/>
  <c r="N1115" i="1"/>
  <c r="AG1115" i="1" s="1"/>
  <c r="W1115" i="1"/>
  <c r="S1115" i="1"/>
  <c r="O1115" i="1"/>
  <c r="AF1115" i="1" s="1"/>
  <c r="T1115" i="1"/>
  <c r="U1115" i="1"/>
  <c r="T1006" i="1"/>
  <c r="U1006" i="1"/>
  <c r="AD1006" i="1"/>
  <c r="V1006" i="1"/>
  <c r="N1006" i="1"/>
  <c r="AG1006" i="1" s="1"/>
  <c r="W1006" i="1"/>
  <c r="O1006" i="1"/>
  <c r="AF1006" i="1" s="1"/>
  <c r="Z1006" i="1"/>
  <c r="AH1006" i="1"/>
  <c r="S1006" i="1"/>
  <c r="AC972" i="1"/>
  <c r="AJ965" i="1"/>
  <c r="X965" i="1"/>
  <c r="Y965" i="1" s="1"/>
  <c r="L965" i="1"/>
  <c r="M965" i="1" s="1"/>
  <c r="I965" i="1"/>
  <c r="P965" i="1" s="1"/>
  <c r="J965" i="1"/>
  <c r="AK965" i="1"/>
  <c r="J952" i="1"/>
  <c r="X952" i="1"/>
  <c r="Y952" i="1" s="1"/>
  <c r="I952" i="1"/>
  <c r="P952" i="1" s="1"/>
  <c r="AJ952" i="1"/>
  <c r="L952" i="1"/>
  <c r="M952" i="1" s="1"/>
  <c r="AK952" i="1"/>
  <c r="U951" i="1"/>
  <c r="AH951" i="1"/>
  <c r="AD951" i="1"/>
  <c r="Z951" i="1"/>
  <c r="V951" i="1"/>
  <c r="N951" i="1"/>
  <c r="AG951" i="1" s="1"/>
  <c r="S951" i="1"/>
  <c r="T951" i="1"/>
  <c r="W951" i="1"/>
  <c r="Q951" i="1"/>
  <c r="AE951" i="1"/>
  <c r="O951" i="1"/>
  <c r="AF951" i="1" s="1"/>
  <c r="U947" i="1"/>
  <c r="AH947" i="1"/>
  <c r="AD947" i="1"/>
  <c r="Z947" i="1"/>
  <c r="V947" i="1"/>
  <c r="N947" i="1"/>
  <c r="AG947" i="1" s="1"/>
  <c r="T947" i="1"/>
  <c r="AE947" i="1"/>
  <c r="W947" i="1"/>
  <c r="O947" i="1"/>
  <c r="AF947" i="1" s="1"/>
  <c r="S947" i="1"/>
  <c r="Q947" i="1"/>
  <c r="AH900" i="1"/>
  <c r="AD900" i="1"/>
  <c r="Z900" i="1"/>
  <c r="V900" i="1"/>
  <c r="N900" i="1"/>
  <c r="AG900" i="1" s="1"/>
  <c r="AE900" i="1"/>
  <c r="W900" i="1"/>
  <c r="S900" i="1"/>
  <c r="O900" i="1"/>
  <c r="AF900" i="1" s="1"/>
  <c r="T900" i="1"/>
  <c r="U900" i="1"/>
  <c r="Q900" i="1"/>
  <c r="T874" i="1"/>
  <c r="Q874" i="1"/>
  <c r="U874" i="1"/>
  <c r="AE874" i="1"/>
  <c r="W874" i="1"/>
  <c r="O874" i="1"/>
  <c r="AF874" i="1" s="1"/>
  <c r="AH874" i="1"/>
  <c r="Z874" i="1"/>
  <c r="S874" i="1"/>
  <c r="AD874" i="1"/>
  <c r="N874" i="1"/>
  <c r="AG874" i="1" s="1"/>
  <c r="V874" i="1"/>
  <c r="AJ817" i="1"/>
  <c r="X817" i="1"/>
  <c r="Y817" i="1" s="1"/>
  <c r="L817" i="1"/>
  <c r="M817" i="1" s="1"/>
  <c r="I817" i="1"/>
  <c r="P817" i="1" s="1"/>
  <c r="J817" i="1"/>
  <c r="AK817" i="1"/>
  <c r="T750" i="1"/>
  <c r="Q750" i="1"/>
  <c r="U750" i="1"/>
  <c r="AD750" i="1"/>
  <c r="V750" i="1"/>
  <c r="N750" i="1"/>
  <c r="AG750" i="1" s="1"/>
  <c r="AE750" i="1"/>
  <c r="W750" i="1"/>
  <c r="O750" i="1"/>
  <c r="AF750" i="1" s="1"/>
  <c r="Z750" i="1"/>
  <c r="AH750" i="1"/>
  <c r="S750" i="1"/>
  <c r="AB716" i="1"/>
  <c r="AJ709" i="1"/>
  <c r="X709" i="1"/>
  <c r="Y709" i="1" s="1"/>
  <c r="L709" i="1"/>
  <c r="M709" i="1" s="1"/>
  <c r="I709" i="1"/>
  <c r="P709" i="1" s="1"/>
  <c r="J709" i="1"/>
  <c r="AK709" i="1"/>
  <c r="J696" i="1"/>
  <c r="X696" i="1"/>
  <c r="Y696" i="1" s="1"/>
  <c r="I696" i="1"/>
  <c r="P696" i="1" s="1"/>
  <c r="AJ696" i="1"/>
  <c r="L696" i="1"/>
  <c r="M696" i="1" s="1"/>
  <c r="AK696" i="1"/>
  <c r="U695" i="1"/>
  <c r="AH695" i="1"/>
  <c r="AD695" i="1"/>
  <c r="Z695" i="1"/>
  <c r="V695" i="1"/>
  <c r="N695" i="1"/>
  <c r="AG695" i="1" s="1"/>
  <c r="S695" i="1"/>
  <c r="T695" i="1"/>
  <c r="W695" i="1"/>
  <c r="AE695" i="1"/>
  <c r="O695" i="1"/>
  <c r="AF695" i="1" s="1"/>
  <c r="Q695" i="1"/>
  <c r="U691" i="1"/>
  <c r="AH691" i="1"/>
  <c r="AD691" i="1"/>
  <c r="Z691" i="1"/>
  <c r="V691" i="1"/>
  <c r="N691" i="1"/>
  <c r="AG691" i="1" s="1"/>
  <c r="T691" i="1"/>
  <c r="AE691" i="1"/>
  <c r="W691" i="1"/>
  <c r="O691" i="1"/>
  <c r="AF691" i="1" s="1"/>
  <c r="S691" i="1"/>
  <c r="Q691" i="1"/>
  <c r="J668" i="1"/>
  <c r="X668" i="1"/>
  <c r="Y668" i="1" s="1"/>
  <c r="AJ668" i="1"/>
  <c r="I668" i="1"/>
  <c r="P668" i="1" s="1"/>
  <c r="L668" i="1"/>
  <c r="M668" i="1" s="1"/>
  <c r="AK668" i="1"/>
  <c r="U667" i="1"/>
  <c r="V667" i="1"/>
  <c r="Q667" i="1"/>
  <c r="AH667" i="1"/>
  <c r="W667" i="1"/>
  <c r="Z667" i="1"/>
  <c r="O667" i="1"/>
  <c r="AF667" i="1" s="1"/>
  <c r="AE667" i="1"/>
  <c r="T667" i="1"/>
  <c r="AD667" i="1"/>
  <c r="S667" i="1"/>
  <c r="N667" i="1"/>
  <c r="AG667" i="1" s="1"/>
  <c r="AA645" i="1"/>
  <c r="AB645" i="1"/>
  <c r="AC645" i="1"/>
  <c r="J636" i="1"/>
  <c r="X636" i="1"/>
  <c r="Y636" i="1" s="1"/>
  <c r="AJ636" i="1"/>
  <c r="I636" i="1"/>
  <c r="P636" i="1" s="1"/>
  <c r="L636" i="1"/>
  <c r="M636" i="1" s="1"/>
  <c r="AK636" i="1"/>
  <c r="U635" i="1"/>
  <c r="V635" i="1"/>
  <c r="Q635" i="1"/>
  <c r="AH635" i="1"/>
  <c r="W635" i="1"/>
  <c r="Z635" i="1"/>
  <c r="O635" i="1"/>
  <c r="AF635" i="1" s="1"/>
  <c r="AE635" i="1"/>
  <c r="T635" i="1"/>
  <c r="AD635" i="1"/>
  <c r="S635" i="1"/>
  <c r="N635" i="1"/>
  <c r="AG635" i="1" s="1"/>
  <c r="X593" i="1"/>
  <c r="Y593" i="1" s="1"/>
  <c r="AJ593" i="1"/>
  <c r="I593" i="1"/>
  <c r="P593" i="1" s="1"/>
  <c r="L593" i="1"/>
  <c r="M593" i="1" s="1"/>
  <c r="J593" i="1"/>
  <c r="AK593" i="1"/>
  <c r="U565" i="1"/>
  <c r="AH565" i="1"/>
  <c r="AD565" i="1"/>
  <c r="Z565" i="1"/>
  <c r="V565" i="1"/>
  <c r="N565" i="1"/>
  <c r="AG565" i="1" s="1"/>
  <c r="AE565" i="1"/>
  <c r="W565" i="1"/>
  <c r="O565" i="1"/>
  <c r="AF565" i="1" s="1"/>
  <c r="S565" i="1"/>
  <c r="Q565" i="1"/>
  <c r="T565" i="1"/>
  <c r="AJ531" i="1"/>
  <c r="X531" i="1"/>
  <c r="Y531" i="1" s="1"/>
  <c r="L531" i="1"/>
  <c r="M531" i="1" s="1"/>
  <c r="J531" i="1"/>
  <c r="I531" i="1"/>
  <c r="P531" i="1" s="1"/>
  <c r="AK531" i="1"/>
  <c r="U517" i="1"/>
  <c r="AH517" i="1"/>
  <c r="AD517" i="1"/>
  <c r="Z517" i="1"/>
  <c r="V517" i="1"/>
  <c r="N517" i="1"/>
  <c r="AG517" i="1" s="1"/>
  <c r="AE517" i="1"/>
  <c r="W517" i="1"/>
  <c r="O517" i="1"/>
  <c r="AF517" i="1" s="1"/>
  <c r="T517" i="1"/>
  <c r="S517" i="1"/>
  <c r="Q517" i="1"/>
  <c r="AJ483" i="1"/>
  <c r="X483" i="1"/>
  <c r="Y483" i="1" s="1"/>
  <c r="L483" i="1"/>
  <c r="M483" i="1" s="1"/>
  <c r="J483" i="1"/>
  <c r="AK483" i="1"/>
  <c r="I483" i="1"/>
  <c r="P483" i="1" s="1"/>
  <c r="U469" i="1"/>
  <c r="AH469" i="1"/>
  <c r="AD469" i="1"/>
  <c r="Z469" i="1"/>
  <c r="V469" i="1"/>
  <c r="N469" i="1"/>
  <c r="AG469" i="1" s="1"/>
  <c r="AE469" i="1"/>
  <c r="W469" i="1"/>
  <c r="O469" i="1"/>
  <c r="AF469" i="1" s="1"/>
  <c r="T469" i="1"/>
  <c r="S469" i="1"/>
  <c r="Q469" i="1"/>
  <c r="AJ451" i="1"/>
  <c r="X451" i="1"/>
  <c r="Y451" i="1" s="1"/>
  <c r="L451" i="1"/>
  <c r="M451" i="1" s="1"/>
  <c r="J451" i="1"/>
  <c r="I451" i="1"/>
  <c r="P451" i="1" s="1"/>
  <c r="AK451" i="1"/>
  <c r="U437" i="1"/>
  <c r="AH437" i="1"/>
  <c r="AD437" i="1"/>
  <c r="Z437" i="1"/>
  <c r="V437" i="1"/>
  <c r="N437" i="1"/>
  <c r="AG437" i="1" s="1"/>
  <c r="AE437" i="1"/>
  <c r="W437" i="1"/>
  <c r="O437" i="1"/>
  <c r="AF437" i="1" s="1"/>
  <c r="T437" i="1"/>
  <c r="S437" i="1"/>
  <c r="Q437" i="1"/>
  <c r="U421" i="1"/>
  <c r="AH421" i="1"/>
  <c r="AD421" i="1"/>
  <c r="Z421" i="1"/>
  <c r="V421" i="1"/>
  <c r="N421" i="1"/>
  <c r="AG421" i="1" s="1"/>
  <c r="AE421" i="1"/>
  <c r="W421" i="1"/>
  <c r="O421" i="1"/>
  <c r="AF421" i="1" s="1"/>
  <c r="T421" i="1"/>
  <c r="S421" i="1"/>
  <c r="Q421" i="1"/>
  <c r="AJ403" i="1"/>
  <c r="X403" i="1"/>
  <c r="Y403" i="1" s="1"/>
  <c r="L403" i="1"/>
  <c r="M403" i="1" s="1"/>
  <c r="J403" i="1"/>
  <c r="I403" i="1"/>
  <c r="P403" i="1" s="1"/>
  <c r="AK403" i="1"/>
  <c r="U389" i="1"/>
  <c r="AH389" i="1"/>
  <c r="AD389" i="1"/>
  <c r="Z389" i="1"/>
  <c r="V389" i="1"/>
  <c r="N389" i="1"/>
  <c r="AG389" i="1" s="1"/>
  <c r="AE389" i="1"/>
  <c r="W389" i="1"/>
  <c r="O389" i="1"/>
  <c r="AF389" i="1" s="1"/>
  <c r="T389" i="1"/>
  <c r="S389" i="1"/>
  <c r="Q389" i="1"/>
  <c r="AJ355" i="1"/>
  <c r="X355" i="1"/>
  <c r="Y355" i="1" s="1"/>
  <c r="L355" i="1"/>
  <c r="M355" i="1" s="1"/>
  <c r="J355" i="1"/>
  <c r="AK355" i="1"/>
  <c r="I355" i="1"/>
  <c r="P355" i="1" s="1"/>
  <c r="T348" i="1"/>
  <c r="Q348" i="1"/>
  <c r="U348" i="1"/>
  <c r="AH348" i="1"/>
  <c r="Z348" i="1"/>
  <c r="AE348" i="1"/>
  <c r="O348" i="1"/>
  <c r="AF348" i="1" s="1"/>
  <c r="AD348" i="1"/>
  <c r="V348" i="1"/>
  <c r="N348" i="1"/>
  <c r="AG348" i="1" s="1"/>
  <c r="S348" i="1"/>
  <c r="W348" i="1"/>
  <c r="AJ307" i="1"/>
  <c r="X307" i="1"/>
  <c r="Y307" i="1" s="1"/>
  <c r="L307" i="1"/>
  <c r="M307" i="1" s="1"/>
  <c r="J307" i="1"/>
  <c r="AK307" i="1"/>
  <c r="I307" i="1"/>
  <c r="U293" i="1"/>
  <c r="AH293" i="1"/>
  <c r="Z293" i="1"/>
  <c r="V293" i="1"/>
  <c r="N293" i="1"/>
  <c r="AG293" i="1" s="1"/>
  <c r="W293" i="1"/>
  <c r="T293" i="1"/>
  <c r="S293" i="1"/>
  <c r="AD293" i="1" s="1"/>
  <c r="U1150" i="1"/>
  <c r="AH1150" i="1"/>
  <c r="AD1150" i="1"/>
  <c r="Z1150" i="1"/>
  <c r="V1150" i="1"/>
  <c r="N1150" i="1"/>
  <c r="AG1150" i="1" s="1"/>
  <c r="S1150" i="1"/>
  <c r="T1150" i="1"/>
  <c r="O1150" i="1"/>
  <c r="AF1150" i="1" s="1"/>
  <c r="W1150" i="1"/>
  <c r="AA1107" i="1"/>
  <c r="AB1107" i="1"/>
  <c r="AC1107" i="1"/>
  <c r="AJ1041" i="1"/>
  <c r="X1041" i="1"/>
  <c r="Y1041" i="1" s="1"/>
  <c r="L1041" i="1"/>
  <c r="M1041" i="1" s="1"/>
  <c r="I1041" i="1"/>
  <c r="J1041" i="1"/>
  <c r="AK1041" i="1"/>
  <c r="T970" i="1"/>
  <c r="Q970" i="1"/>
  <c r="U970" i="1"/>
  <c r="AE970" i="1"/>
  <c r="W970" i="1"/>
  <c r="O970" i="1"/>
  <c r="AF970" i="1" s="1"/>
  <c r="AH970" i="1"/>
  <c r="Z970" i="1"/>
  <c r="S970" i="1"/>
  <c r="V970" i="1"/>
  <c r="AD970" i="1"/>
  <c r="N970" i="1"/>
  <c r="AG970" i="1" s="1"/>
  <c r="J792" i="1"/>
  <c r="X792" i="1"/>
  <c r="Y792" i="1" s="1"/>
  <c r="I792" i="1"/>
  <c r="P792" i="1" s="1"/>
  <c r="L792" i="1"/>
  <c r="M792" i="1" s="1"/>
  <c r="AJ792" i="1"/>
  <c r="AK792" i="1"/>
  <c r="U723" i="1"/>
  <c r="AH723" i="1"/>
  <c r="AD723" i="1"/>
  <c r="Z723" i="1"/>
  <c r="V723" i="1"/>
  <c r="N723" i="1"/>
  <c r="AG723" i="1" s="1"/>
  <c r="T723" i="1"/>
  <c r="AE723" i="1"/>
  <c r="W723" i="1"/>
  <c r="O723" i="1"/>
  <c r="AF723" i="1" s="1"/>
  <c r="S723" i="1"/>
  <c r="Q723" i="1"/>
  <c r="U651" i="1"/>
  <c r="V651" i="1"/>
  <c r="Q651" i="1"/>
  <c r="AH651" i="1"/>
  <c r="W651" i="1"/>
  <c r="AE651" i="1"/>
  <c r="T651" i="1"/>
  <c r="Z651" i="1"/>
  <c r="O651" i="1"/>
  <c r="AF651" i="1" s="1"/>
  <c r="N651" i="1"/>
  <c r="AG651" i="1" s="1"/>
  <c r="AD651" i="1"/>
  <c r="S651" i="1"/>
  <c r="U587" i="1"/>
  <c r="V587" i="1"/>
  <c r="Q587" i="1"/>
  <c r="AH587" i="1"/>
  <c r="W587" i="1"/>
  <c r="AE587" i="1"/>
  <c r="T587" i="1"/>
  <c r="S587" i="1"/>
  <c r="Z587" i="1"/>
  <c r="O587" i="1"/>
  <c r="AF587" i="1" s="1"/>
  <c r="N587" i="1"/>
  <c r="AG587" i="1" s="1"/>
  <c r="AD587" i="1"/>
  <c r="AH566" i="1"/>
  <c r="AD566" i="1"/>
  <c r="Z566" i="1"/>
  <c r="V566" i="1"/>
  <c r="N566" i="1"/>
  <c r="AG566" i="1" s="1"/>
  <c r="AE566" i="1"/>
  <c r="W566" i="1"/>
  <c r="S566" i="1"/>
  <c r="O566" i="1"/>
  <c r="AF566" i="1" s="1"/>
  <c r="T566" i="1"/>
  <c r="Q566" i="1"/>
  <c r="U566" i="1"/>
  <c r="AH550" i="1"/>
  <c r="AD550" i="1"/>
  <c r="Z550" i="1"/>
  <c r="V550" i="1"/>
  <c r="N550" i="1"/>
  <c r="AG550" i="1" s="1"/>
  <c r="AE550" i="1"/>
  <c r="W550" i="1"/>
  <c r="S550" i="1"/>
  <c r="O550" i="1"/>
  <c r="AF550" i="1" s="1"/>
  <c r="T550" i="1"/>
  <c r="Q550" i="1"/>
  <c r="U550" i="1"/>
  <c r="AH518" i="1"/>
  <c r="AD518" i="1"/>
  <c r="Z518" i="1"/>
  <c r="V518" i="1"/>
  <c r="N518" i="1"/>
  <c r="AG518" i="1" s="1"/>
  <c r="AE518" i="1"/>
  <c r="W518" i="1"/>
  <c r="S518" i="1"/>
  <c r="O518" i="1"/>
  <c r="AF518" i="1" s="1"/>
  <c r="T518" i="1"/>
  <c r="Q518" i="1"/>
  <c r="U518" i="1"/>
  <c r="U429" i="1"/>
  <c r="AH429" i="1"/>
  <c r="AD429" i="1"/>
  <c r="Z429" i="1"/>
  <c r="V429" i="1"/>
  <c r="N429" i="1"/>
  <c r="AG429" i="1" s="1"/>
  <c r="S429" i="1"/>
  <c r="Q429" i="1"/>
  <c r="AE429" i="1"/>
  <c r="W429" i="1"/>
  <c r="O429" i="1"/>
  <c r="AF429" i="1" s="1"/>
  <c r="T429" i="1"/>
  <c r="AH422" i="1"/>
  <c r="AD422" i="1"/>
  <c r="Z422" i="1"/>
  <c r="V422" i="1"/>
  <c r="N422" i="1"/>
  <c r="AG422" i="1" s="1"/>
  <c r="AE422" i="1"/>
  <c r="W422" i="1"/>
  <c r="S422" i="1"/>
  <c r="O422" i="1"/>
  <c r="AF422" i="1" s="1"/>
  <c r="T422" i="1"/>
  <c r="Q422" i="1"/>
  <c r="U422" i="1"/>
  <c r="AJ411" i="1"/>
  <c r="X411" i="1"/>
  <c r="Y411" i="1" s="1"/>
  <c r="L411" i="1"/>
  <c r="M411" i="1" s="1"/>
  <c r="AK411" i="1"/>
  <c r="J411" i="1"/>
  <c r="I411" i="1"/>
  <c r="P411" i="1" s="1"/>
  <c r="U381" i="1"/>
  <c r="AH381" i="1"/>
  <c r="AD381" i="1"/>
  <c r="Z381" i="1"/>
  <c r="V381" i="1"/>
  <c r="N381" i="1"/>
  <c r="AG381" i="1" s="1"/>
  <c r="S381" i="1"/>
  <c r="Q381" i="1"/>
  <c r="AE381" i="1"/>
  <c r="O381" i="1"/>
  <c r="AF381" i="1" s="1"/>
  <c r="W381" i="1"/>
  <c r="T381" i="1"/>
  <c r="T372" i="1"/>
  <c r="Q372" i="1"/>
  <c r="U372" i="1"/>
  <c r="AD372" i="1"/>
  <c r="V372" i="1"/>
  <c r="N372" i="1"/>
  <c r="AG372" i="1" s="1"/>
  <c r="AH372" i="1"/>
  <c r="Z372" i="1"/>
  <c r="AE372" i="1"/>
  <c r="W372" i="1"/>
  <c r="O372" i="1"/>
  <c r="AF372" i="1" s="1"/>
  <c r="S372" i="1"/>
  <c r="T356" i="1"/>
  <c r="Q356" i="1"/>
  <c r="U356" i="1"/>
  <c r="AD356" i="1"/>
  <c r="V356" i="1"/>
  <c r="N356" i="1"/>
  <c r="AG356" i="1" s="1"/>
  <c r="AH356" i="1"/>
  <c r="Z356" i="1"/>
  <c r="AE356" i="1"/>
  <c r="W356" i="1"/>
  <c r="O356" i="1"/>
  <c r="AF356" i="1" s="1"/>
  <c r="S356" i="1"/>
  <c r="AJ331" i="1"/>
  <c r="X331" i="1"/>
  <c r="Y331" i="1" s="1"/>
  <c r="L331" i="1"/>
  <c r="M331" i="1" s="1"/>
  <c r="I331" i="1"/>
  <c r="P331" i="1" s="1"/>
  <c r="AK331" i="1"/>
  <c r="J331" i="1"/>
  <c r="AH458" i="1"/>
  <c r="AD458" i="1"/>
  <c r="Z458" i="1"/>
  <c r="V458" i="1"/>
  <c r="N458" i="1"/>
  <c r="AG458" i="1" s="1"/>
  <c r="AE458" i="1"/>
  <c r="W458" i="1"/>
  <c r="S458" i="1"/>
  <c r="O458" i="1"/>
  <c r="AF458" i="1" s="1"/>
  <c r="Q458" i="1"/>
  <c r="U458" i="1"/>
  <c r="T458" i="1"/>
  <c r="Z278" i="1"/>
  <c r="V278" i="1"/>
  <c r="N278" i="1"/>
  <c r="AG278" i="1" s="1"/>
  <c r="W278" i="1"/>
  <c r="S278" i="1"/>
  <c r="T278" i="1"/>
  <c r="U278" i="1"/>
  <c r="P323" i="1" l="1"/>
  <c r="Q325" i="1"/>
  <c r="P316" i="1"/>
  <c r="Q316" i="1" s="1"/>
  <c r="P319" i="1"/>
  <c r="P314" i="1"/>
  <c r="P318" i="1"/>
  <c r="P315" i="1"/>
  <c r="AD308" i="1"/>
  <c r="P313" i="1"/>
  <c r="Q313" i="1" s="1"/>
  <c r="AH305" i="1"/>
  <c r="O309" i="1"/>
  <c r="AF309" i="1" s="1"/>
  <c r="N305" i="1"/>
  <c r="AG305" i="1" s="1"/>
  <c r="Z312" i="1"/>
  <c r="T312" i="1"/>
  <c r="O306" i="1"/>
  <c r="AF306" i="1" s="1"/>
  <c r="AD312" i="1"/>
  <c r="O312" i="1"/>
  <c r="AF312" i="1" s="1"/>
  <c r="O310" i="1"/>
  <c r="AF310" i="1" s="1"/>
  <c r="P310" i="1"/>
  <c r="Q310" i="1" s="1"/>
  <c r="P311" i="1"/>
  <c r="S276" i="1"/>
  <c r="R338" i="1"/>
  <c r="AB306" i="1"/>
  <c r="AD278" i="1"/>
  <c r="O304" i="1"/>
  <c r="AF304" i="1" s="1"/>
  <c r="S296" i="1"/>
  <c r="AD296" i="1" s="1"/>
  <c r="AH278" i="1"/>
  <c r="R1083" i="1"/>
  <c r="O294" i="1"/>
  <c r="AF294" i="1" s="1"/>
  <c r="AD281" i="1"/>
  <c r="O289" i="1"/>
  <c r="AF289" i="1" s="1"/>
  <c r="T292" i="1"/>
  <c r="AH296" i="1"/>
  <c r="S292" i="1"/>
  <c r="AD292" i="1" s="1"/>
  <c r="AD280" i="1"/>
  <c r="O293" i="1"/>
  <c r="AF293" i="1" s="1"/>
  <c r="AH280" i="1"/>
  <c r="O300" i="1"/>
  <c r="AF300" i="1" s="1"/>
  <c r="O277" i="1"/>
  <c r="AF277" i="1" s="1"/>
  <c r="O276" i="1"/>
  <c r="AF276" i="1" s="1"/>
  <c r="T296" i="1"/>
  <c r="O296" i="1"/>
  <c r="AF296" i="1" s="1"/>
  <c r="N272" i="1"/>
  <c r="AG272" i="1" s="1"/>
  <c r="O284" i="1"/>
  <c r="AF284" i="1" s="1"/>
  <c r="O292" i="1"/>
  <c r="AF292" i="1" s="1"/>
  <c r="O288" i="1"/>
  <c r="AF288" i="1" s="1"/>
  <c r="O278" i="1"/>
  <c r="AF278" i="1" s="1"/>
  <c r="U272" i="1"/>
  <c r="O280" i="1"/>
  <c r="AF280" i="1" s="1"/>
  <c r="M281" i="1"/>
  <c r="AH281" i="1" s="1"/>
  <c r="Z281" i="1"/>
  <c r="AH272" i="1"/>
  <c r="V272" i="1"/>
  <c r="T272" i="1"/>
  <c r="N273" i="1"/>
  <c r="AG273" i="1" s="1"/>
  <c r="Z272" i="1"/>
  <c r="AC272" i="1" s="1"/>
  <c r="S272" i="1"/>
  <c r="AD272" i="1" s="1"/>
  <c r="T273" i="1"/>
  <c r="U273" i="1"/>
  <c r="AH273" i="1" s="1"/>
  <c r="Q1098" i="1"/>
  <c r="Q1349" i="1"/>
  <c r="Q1162" i="1"/>
  <c r="Q1400" i="1"/>
  <c r="Q1019" i="1"/>
  <c r="Q1596" i="1"/>
  <c r="Q1549" i="1"/>
  <c r="AL1549" i="1" s="1"/>
  <c r="AM1549" i="1" s="1"/>
  <c r="Q1102" i="1"/>
  <c r="Q1437" i="1"/>
  <c r="Q1158" i="1"/>
  <c r="Q1294" i="1"/>
  <c r="Q1356" i="1"/>
  <c r="Q1468" i="1"/>
  <c r="Q1520" i="1"/>
  <c r="Q1584" i="1"/>
  <c r="Q1623" i="1"/>
  <c r="Q1576" i="1"/>
  <c r="Q1856" i="1"/>
  <c r="Q1405" i="1"/>
  <c r="Q1432" i="1"/>
  <c r="Q1376" i="1"/>
  <c r="Q1464" i="1"/>
  <c r="Q1404" i="1"/>
  <c r="R1343" i="1"/>
  <c r="AU196" i="1"/>
  <c r="AU197" i="1" s="1"/>
  <c r="R1247" i="1"/>
  <c r="R1597" i="1"/>
  <c r="AC1390" i="1"/>
  <c r="AA1390" i="1"/>
  <c r="AB1390" i="1"/>
  <c r="Q1384" i="1"/>
  <c r="Q1452" i="1"/>
  <c r="Q615" i="1"/>
  <c r="Q1812" i="1"/>
  <c r="Q767" i="1"/>
  <c r="AA1295" i="1"/>
  <c r="AH1390" i="1"/>
  <c r="W1390" i="1"/>
  <c r="O1390" i="1"/>
  <c r="AF1390" i="1" s="1"/>
  <c r="Q1055" i="1"/>
  <c r="Q1003" i="1"/>
  <c r="Q1250" i="1"/>
  <c r="Q1776" i="1"/>
  <c r="Q1134" i="1"/>
  <c r="Q1728" i="1"/>
  <c r="Q1698" i="1"/>
  <c r="Q1517" i="1"/>
  <c r="AL1517" i="1" s="1"/>
  <c r="AM1517" i="1" s="1"/>
  <c r="Q1106" i="1"/>
  <c r="S1640" i="1"/>
  <c r="AH1640" i="1"/>
  <c r="O1640" i="1"/>
  <c r="AF1640" i="1" s="1"/>
  <c r="V1640" i="1"/>
  <c r="N1640" i="1"/>
  <c r="AG1640" i="1" s="1"/>
  <c r="Q1210" i="1"/>
  <c r="Q1930" i="1"/>
  <c r="N1215" i="1"/>
  <c r="AG1215" i="1" s="1"/>
  <c r="Q1099" i="1"/>
  <c r="AL1099" i="1" s="1"/>
  <c r="AM1099" i="1" s="1"/>
  <c r="Q1536" i="1"/>
  <c r="W1914" i="1"/>
  <c r="U1914" i="1"/>
  <c r="AD1914" i="1"/>
  <c r="Z1914" i="1"/>
  <c r="Q780" i="1"/>
  <c r="W273" i="1"/>
  <c r="V273" i="1"/>
  <c r="R1729" i="1"/>
  <c r="R1565" i="1"/>
  <c r="S273" i="1"/>
  <c r="AD273" i="1" s="1"/>
  <c r="Z273" i="1"/>
  <c r="AC273" i="1" s="1"/>
  <c r="R908" i="1"/>
  <c r="R1889" i="1"/>
  <c r="R1398" i="1"/>
  <c r="AD276" i="1"/>
  <c r="P1116" i="1"/>
  <c r="Q1116" i="1" s="1"/>
  <c r="AE1116" i="1"/>
  <c r="P1339" i="1"/>
  <c r="AE1339" i="1"/>
  <c r="P1037" i="1"/>
  <c r="Q1037" i="1" s="1"/>
  <c r="AE1037" i="1"/>
  <c r="P1017" i="1"/>
  <c r="AE1017" i="1"/>
  <c r="P1033" i="1"/>
  <c r="Q1033" i="1" s="1"/>
  <c r="AE1033" i="1"/>
  <c r="P1176" i="1"/>
  <c r="Q1176" i="1" s="1"/>
  <c r="AE1176" i="1"/>
  <c r="P1212" i="1"/>
  <c r="Q1212" i="1" s="1"/>
  <c r="AE1212" i="1"/>
  <c r="P1264" i="1"/>
  <c r="AE1264" i="1"/>
  <c r="P1328" i="1"/>
  <c r="Q1328" i="1" s="1"/>
  <c r="AE1328" i="1"/>
  <c r="P1096" i="1"/>
  <c r="AE1096" i="1"/>
  <c r="P1652" i="1"/>
  <c r="AE1652" i="1"/>
  <c r="P1438" i="1"/>
  <c r="Q1438" i="1" s="1"/>
  <c r="AE1438" i="1"/>
  <c r="P1590" i="1"/>
  <c r="Q1590" i="1" s="1"/>
  <c r="AE1590" i="1"/>
  <c r="P1373" i="1"/>
  <c r="Q1373" i="1" s="1"/>
  <c r="AE1373" i="1"/>
  <c r="P1389" i="1"/>
  <c r="Q1389" i="1" s="1"/>
  <c r="AE1389" i="1"/>
  <c r="P1397" i="1"/>
  <c r="Q1397" i="1" s="1"/>
  <c r="AE1397" i="1"/>
  <c r="P1410" i="1"/>
  <c r="AE1410" i="1"/>
  <c r="P1442" i="1"/>
  <c r="Q1442" i="1" s="1"/>
  <c r="AE1442" i="1"/>
  <c r="P1865" i="1"/>
  <c r="Q1865" i="1" s="1"/>
  <c r="AE1865" i="1"/>
  <c r="P1669" i="1"/>
  <c r="AE1669" i="1"/>
  <c r="P1847" i="1"/>
  <c r="AE1847" i="1"/>
  <c r="P1834" i="1"/>
  <c r="Q1834" i="1" s="1"/>
  <c r="AE1834" i="1"/>
  <c r="P1818" i="1"/>
  <c r="Q1818" i="1" s="1"/>
  <c r="AE1818" i="1"/>
  <c r="P1928" i="1"/>
  <c r="Q1928" i="1" s="1"/>
  <c r="AE1928" i="1"/>
  <c r="P1978" i="1"/>
  <c r="Q1978" i="1" s="1"/>
  <c r="AE1978" i="1"/>
  <c r="P1009" i="1"/>
  <c r="Q1009" i="1" s="1"/>
  <c r="AE1009" i="1"/>
  <c r="P1240" i="1"/>
  <c r="Q1240" i="1" s="1"/>
  <c r="AE1240" i="1"/>
  <c r="P1013" i="1"/>
  <c r="Q1013" i="1" s="1"/>
  <c r="AE1013" i="1"/>
  <c r="P1291" i="1"/>
  <c r="AE1291" i="1"/>
  <c r="P1348" i="1"/>
  <c r="Q1348" i="1" s="1"/>
  <c r="AE1348" i="1"/>
  <c r="P1072" i="1"/>
  <c r="Q1072" i="1" s="1"/>
  <c r="AE1072" i="1"/>
  <c r="P1346" i="1"/>
  <c r="AE1346" i="1"/>
  <c r="P1244" i="1"/>
  <c r="Q1244" i="1" s="1"/>
  <c r="AE1244" i="1"/>
  <c r="P1260" i="1"/>
  <c r="Q1260" i="1" s="1"/>
  <c r="AE1260" i="1"/>
  <c r="P1308" i="1"/>
  <c r="Q1308" i="1" s="1"/>
  <c r="AE1308" i="1"/>
  <c r="P1324" i="1"/>
  <c r="Q1324" i="1" s="1"/>
  <c r="AE1324" i="1"/>
  <c r="P1409" i="1"/>
  <c r="AE1409" i="1"/>
  <c r="P1422" i="1"/>
  <c r="Q1422" i="1" s="1"/>
  <c r="AE1422" i="1"/>
  <c r="P1801" i="1"/>
  <c r="Q1801" i="1" s="1"/>
  <c r="AE1801" i="1"/>
  <c r="P1449" i="1"/>
  <c r="Q1449" i="1" s="1"/>
  <c r="AE1449" i="1"/>
  <c r="P1224" i="1"/>
  <c r="Q1224" i="1" s="1"/>
  <c r="AE1224" i="1"/>
  <c r="P1057" i="1"/>
  <c r="AE1057" i="1"/>
  <c r="P1021" i="1"/>
  <c r="Q1021" i="1" s="1"/>
  <c r="AE1021" i="1"/>
  <c r="P1124" i="1"/>
  <c r="Q1124" i="1" s="1"/>
  <c r="AE1124" i="1"/>
  <c r="P1558" i="1"/>
  <c r="Q1558" i="1" s="1"/>
  <c r="AE1558" i="1"/>
  <c r="P1188" i="1"/>
  <c r="Q1188" i="1" s="1"/>
  <c r="AE1188" i="1"/>
  <c r="P1252" i="1"/>
  <c r="AE1252" i="1"/>
  <c r="P1136" i="1"/>
  <c r="AE1136" i="1"/>
  <c r="P1248" i="1"/>
  <c r="Q1248" i="1" s="1"/>
  <c r="AE1248" i="1"/>
  <c r="P1312" i="1"/>
  <c r="Q1312" i="1" s="1"/>
  <c r="AE1312" i="1"/>
  <c r="P1128" i="1"/>
  <c r="Q1128" i="1" s="1"/>
  <c r="AE1128" i="1"/>
  <c r="P1434" i="1"/>
  <c r="Q1434" i="1" s="1"/>
  <c r="AE1434" i="1"/>
  <c r="P1534" i="1"/>
  <c r="Q1534" i="1" s="1"/>
  <c r="AE1534" i="1"/>
  <c r="P1566" i="1"/>
  <c r="AE1566" i="1"/>
  <c r="P1598" i="1"/>
  <c r="Q1598" i="1" s="1"/>
  <c r="AE1598" i="1"/>
  <c r="P1522" i="1"/>
  <c r="Q1522" i="1" s="1"/>
  <c r="AE1522" i="1"/>
  <c r="P1554" i="1"/>
  <c r="Q1554" i="1" s="1"/>
  <c r="AE1554" i="1"/>
  <c r="P1586" i="1"/>
  <c r="Q1586" i="1" s="1"/>
  <c r="AE1586" i="1"/>
  <c r="P1462" i="1"/>
  <c r="Q1462" i="1" s="1"/>
  <c r="AE1462" i="1"/>
  <c r="P1478" i="1"/>
  <c r="Q1478" i="1" s="1"/>
  <c r="AE1478" i="1"/>
  <c r="P1668" i="1"/>
  <c r="AE1668" i="1"/>
  <c r="P1641" i="1"/>
  <c r="AE1641" i="1"/>
  <c r="P1936" i="1"/>
  <c r="AE1936" i="1"/>
  <c r="P1375" i="1"/>
  <c r="Q1375" i="1" s="1"/>
  <c r="AE1375" i="1"/>
  <c r="P1391" i="1"/>
  <c r="Q1391" i="1" s="1"/>
  <c r="AE1391" i="1"/>
  <c r="P1749" i="1"/>
  <c r="Q1749" i="1" s="1"/>
  <c r="AE1749" i="1"/>
  <c r="P1935" i="1"/>
  <c r="Q1935" i="1" s="1"/>
  <c r="AE1935" i="1"/>
  <c r="P1132" i="1"/>
  <c r="Q1132" i="1" s="1"/>
  <c r="AE1132" i="1"/>
  <c r="P1798" i="1"/>
  <c r="AE1798" i="1"/>
  <c r="P1474" i="1"/>
  <c r="AE1474" i="1"/>
  <c r="P1514" i="1"/>
  <c r="Q1514" i="1" s="1"/>
  <c r="AE1514" i="1"/>
  <c r="P1578" i="1"/>
  <c r="Q1578" i="1" s="1"/>
  <c r="AE1578" i="1"/>
  <c r="P1769" i="1"/>
  <c r="Q1769" i="1" s="1"/>
  <c r="AE1769" i="1"/>
  <c r="P1726" i="1"/>
  <c r="Q1726" i="1" s="1"/>
  <c r="AE1726" i="1"/>
  <c r="P1809" i="1"/>
  <c r="Q1809" i="1" s="1"/>
  <c r="AE1809" i="1"/>
  <c r="P1220" i="1"/>
  <c r="Q1220" i="1" s="1"/>
  <c r="AE1220" i="1"/>
  <c r="P1425" i="1"/>
  <c r="Q1425" i="1" s="1"/>
  <c r="AE1425" i="1"/>
  <c r="P1737" i="1"/>
  <c r="Q1737" i="1" s="1"/>
  <c r="AE1737" i="1"/>
  <c r="P1705" i="1"/>
  <c r="Q1705" i="1" s="1"/>
  <c r="AE1705" i="1"/>
  <c r="P1882" i="1"/>
  <c r="Q1882" i="1" s="1"/>
  <c r="AE1882" i="1"/>
  <c r="P1854" i="1"/>
  <c r="Q1854" i="1" s="1"/>
  <c r="AE1854" i="1"/>
  <c r="P1886" i="1"/>
  <c r="Q1886" i="1" s="1"/>
  <c r="AE1886" i="1"/>
  <c r="P1911" i="1"/>
  <c r="Q1911" i="1" s="1"/>
  <c r="AE1911" i="1"/>
  <c r="P1965" i="1"/>
  <c r="Q1965" i="1" s="1"/>
  <c r="AE1965" i="1"/>
  <c r="P1996" i="1"/>
  <c r="Q1996" i="1" s="1"/>
  <c r="AE1996" i="1"/>
  <c r="P1509" i="1"/>
  <c r="AE1509" i="1"/>
  <c r="P1841" i="1"/>
  <c r="Q1841" i="1" s="1"/>
  <c r="AE1841" i="1"/>
  <c r="P1939" i="1"/>
  <c r="Q1939" i="1" s="1"/>
  <c r="AE1939" i="1"/>
  <c r="P1352" i="1"/>
  <c r="Q1352" i="1" s="1"/>
  <c r="AE1352" i="1"/>
  <c r="P1600" i="1"/>
  <c r="Q1600" i="1" s="1"/>
  <c r="AE1600" i="1"/>
  <c r="P1377" i="1"/>
  <c r="AE1377" i="1"/>
  <c r="P1703" i="1"/>
  <c r="Q1703" i="1" s="1"/>
  <c r="AE1703" i="1"/>
  <c r="P1687" i="1"/>
  <c r="Q1687" i="1" s="1"/>
  <c r="AE1687" i="1"/>
  <c r="P1581" i="1"/>
  <c r="Q1581" i="1" s="1"/>
  <c r="AE1581" i="1"/>
  <c r="AD1581" i="1"/>
  <c r="W1581" i="1"/>
  <c r="T1581" i="1"/>
  <c r="AH1581" i="1"/>
  <c r="N1581" i="1"/>
  <c r="AG1581" i="1" s="1"/>
  <c r="U1581" i="1"/>
  <c r="Z1581" i="1"/>
  <c r="S1581" i="1"/>
  <c r="V1581" i="1"/>
  <c r="O1581" i="1"/>
  <c r="AF1581" i="1" s="1"/>
  <c r="P896" i="1"/>
  <c r="Q896" i="1" s="1"/>
  <c r="Z896" i="1"/>
  <c r="W896" i="1"/>
  <c r="U896" i="1"/>
  <c r="V896" i="1"/>
  <c r="S896" i="1"/>
  <c r="AH896" i="1"/>
  <c r="N896" i="1"/>
  <c r="AG896" i="1" s="1"/>
  <c r="O896" i="1"/>
  <c r="AF896" i="1" s="1"/>
  <c r="AD896" i="1"/>
  <c r="AE896" i="1"/>
  <c r="T896" i="1"/>
  <c r="V956" i="1"/>
  <c r="S956" i="1"/>
  <c r="T956" i="1"/>
  <c r="AH956" i="1"/>
  <c r="N956" i="1"/>
  <c r="AG956" i="1" s="1"/>
  <c r="O956" i="1"/>
  <c r="AF956" i="1" s="1"/>
  <c r="P956" i="1"/>
  <c r="AD956" i="1"/>
  <c r="AE956" i="1"/>
  <c r="U956" i="1"/>
  <c r="Z956" i="1"/>
  <c r="W956" i="1"/>
  <c r="P1777" i="1"/>
  <c r="Q1777" i="1" s="1"/>
  <c r="AE1777" i="1"/>
  <c r="AD1777" i="1"/>
  <c r="W1777" i="1"/>
  <c r="U1777" i="1"/>
  <c r="Z1777" i="1"/>
  <c r="S1777" i="1"/>
  <c r="N1777" i="1"/>
  <c r="AG1777" i="1" s="1"/>
  <c r="V1777" i="1"/>
  <c r="O1777" i="1"/>
  <c r="AF1777" i="1" s="1"/>
  <c r="AH1777" i="1"/>
  <c r="T1777" i="1"/>
  <c r="U658" i="1"/>
  <c r="N658" i="1"/>
  <c r="AG658" i="1" s="1"/>
  <c r="T658" i="1"/>
  <c r="O658" i="1"/>
  <c r="AF658" i="1" s="1"/>
  <c r="S658" i="1"/>
  <c r="W658" i="1"/>
  <c r="P658" i="1"/>
  <c r="Q658" i="1" s="1"/>
  <c r="AE658" i="1"/>
  <c r="V658" i="1"/>
  <c r="AH658" i="1"/>
  <c r="AD658" i="1"/>
  <c r="Z658" i="1"/>
  <c r="P1973" i="1"/>
  <c r="Q1973" i="1" s="1"/>
  <c r="AE1973" i="1"/>
  <c r="AD1973" i="1"/>
  <c r="W1973" i="1"/>
  <c r="U1973" i="1"/>
  <c r="Z1973" i="1"/>
  <c r="S1973" i="1"/>
  <c r="V1973" i="1"/>
  <c r="O1973" i="1"/>
  <c r="AF1973" i="1" s="1"/>
  <c r="AH1973" i="1"/>
  <c r="N1973" i="1"/>
  <c r="AG1973" i="1" s="1"/>
  <c r="T1973" i="1"/>
  <c r="P1299" i="1"/>
  <c r="Q1299" i="1" s="1"/>
  <c r="AE1299" i="1"/>
  <c r="Z1299" i="1"/>
  <c r="S1299" i="1"/>
  <c r="V1299" i="1"/>
  <c r="O1299" i="1"/>
  <c r="AF1299" i="1" s="1"/>
  <c r="AH1299" i="1"/>
  <c r="N1299" i="1"/>
  <c r="AG1299" i="1" s="1"/>
  <c r="T1299" i="1"/>
  <c r="AD1299" i="1"/>
  <c r="W1299" i="1"/>
  <c r="U1299" i="1"/>
  <c r="P1676" i="1"/>
  <c r="Q1676" i="1" s="1"/>
  <c r="AE1676" i="1"/>
  <c r="V1676" i="1"/>
  <c r="O1676" i="1"/>
  <c r="AF1676" i="1" s="1"/>
  <c r="AH1676" i="1"/>
  <c r="N1676" i="1"/>
  <c r="AG1676" i="1" s="1"/>
  <c r="T1676" i="1"/>
  <c r="S1676" i="1"/>
  <c r="AD1676" i="1"/>
  <c r="W1676" i="1"/>
  <c r="U1676" i="1"/>
  <c r="Z1676" i="1"/>
  <c r="U634" i="1"/>
  <c r="N634" i="1"/>
  <c r="AG634" i="1" s="1"/>
  <c r="S634" i="1"/>
  <c r="AD634" i="1"/>
  <c r="T634" i="1"/>
  <c r="O634" i="1"/>
  <c r="AF634" i="1" s="1"/>
  <c r="W634" i="1"/>
  <c r="AH634" i="1"/>
  <c r="AE634" i="1"/>
  <c r="V634" i="1"/>
  <c r="P634" i="1"/>
  <c r="Q634" i="1" s="1"/>
  <c r="Z634" i="1"/>
  <c r="P450" i="1"/>
  <c r="Q450" i="1" s="1"/>
  <c r="AD450" i="1"/>
  <c r="AE450" i="1"/>
  <c r="T450" i="1"/>
  <c r="Z450" i="1"/>
  <c r="W450" i="1"/>
  <c r="U450" i="1"/>
  <c r="V450" i="1"/>
  <c r="S450" i="1"/>
  <c r="AH450" i="1"/>
  <c r="N450" i="1"/>
  <c r="AG450" i="1" s="1"/>
  <c r="O450" i="1"/>
  <c r="AF450" i="1" s="1"/>
  <c r="P1955" i="1"/>
  <c r="Q1955" i="1" s="1"/>
  <c r="AE1955" i="1"/>
  <c r="Z1955" i="1"/>
  <c r="AH1955" i="1"/>
  <c r="AD1955" i="1"/>
  <c r="T1955" i="1"/>
  <c r="V1955" i="1"/>
  <c r="S1955" i="1"/>
  <c r="W1955" i="1"/>
  <c r="O1955" i="1"/>
  <c r="AF1955" i="1" s="1"/>
  <c r="N1955" i="1"/>
  <c r="AG1955" i="1" s="1"/>
  <c r="U1955" i="1"/>
  <c r="AE594" i="1"/>
  <c r="V594" i="1"/>
  <c r="S594" i="1"/>
  <c r="Z594" i="1"/>
  <c r="W594" i="1"/>
  <c r="N594" i="1"/>
  <c r="AG594" i="1" s="1"/>
  <c r="U594" i="1"/>
  <c r="AH594" i="1"/>
  <c r="P594" i="1"/>
  <c r="Q594" i="1" s="1"/>
  <c r="T594" i="1"/>
  <c r="O594" i="1"/>
  <c r="AF594" i="1" s="1"/>
  <c r="AD594" i="1"/>
  <c r="P1620" i="1"/>
  <c r="Q1620" i="1" s="1"/>
  <c r="AE1620" i="1"/>
  <c r="Z1620" i="1"/>
  <c r="S1620" i="1"/>
  <c r="V1620" i="1"/>
  <c r="O1620" i="1"/>
  <c r="AF1620" i="1" s="1"/>
  <c r="AD1620" i="1"/>
  <c r="T1620" i="1"/>
  <c r="AH1620" i="1"/>
  <c r="N1620" i="1"/>
  <c r="AG1620" i="1" s="1"/>
  <c r="U1620" i="1"/>
  <c r="W1620" i="1"/>
  <c r="P1825" i="1"/>
  <c r="AE1825" i="1"/>
  <c r="AD1825" i="1"/>
  <c r="W1825" i="1"/>
  <c r="Z1825" i="1"/>
  <c r="S1825" i="1"/>
  <c r="T1825" i="1"/>
  <c r="V1825" i="1"/>
  <c r="O1825" i="1"/>
  <c r="AF1825" i="1" s="1"/>
  <c r="N1825" i="1"/>
  <c r="AG1825" i="1" s="1"/>
  <c r="AH1825" i="1"/>
  <c r="U1825" i="1"/>
  <c r="AE1829" i="1"/>
  <c r="T1829" i="1"/>
  <c r="AH1829" i="1"/>
  <c r="N1829" i="1"/>
  <c r="AG1829" i="1" s="1"/>
  <c r="U1829" i="1"/>
  <c r="O1829" i="1"/>
  <c r="AF1829" i="1" s="1"/>
  <c r="P1829" i="1"/>
  <c r="Q1829" i="1" s="1"/>
  <c r="AD1829" i="1"/>
  <c r="W1829" i="1"/>
  <c r="Z1829" i="1"/>
  <c r="S1829" i="1"/>
  <c r="V1829" i="1"/>
  <c r="P1918" i="1"/>
  <c r="Q1918" i="1" s="1"/>
  <c r="AE1918" i="1"/>
  <c r="AD1918" i="1"/>
  <c r="W1918" i="1"/>
  <c r="U1918" i="1"/>
  <c r="Z1918" i="1"/>
  <c r="S1918" i="1"/>
  <c r="V1918" i="1"/>
  <c r="O1918" i="1"/>
  <c r="AF1918" i="1" s="1"/>
  <c r="AH1918" i="1"/>
  <c r="N1918" i="1"/>
  <c r="AG1918" i="1" s="1"/>
  <c r="T1918" i="1"/>
  <c r="Z940" i="1"/>
  <c r="W940" i="1"/>
  <c r="V940" i="1"/>
  <c r="S940" i="1"/>
  <c r="T940" i="1"/>
  <c r="AH940" i="1"/>
  <c r="N940" i="1"/>
  <c r="AG940" i="1" s="1"/>
  <c r="O940" i="1"/>
  <c r="AF940" i="1" s="1"/>
  <c r="P940" i="1"/>
  <c r="AD940" i="1"/>
  <c r="AE940" i="1"/>
  <c r="U940" i="1"/>
  <c r="P1315" i="1"/>
  <c r="Q1315" i="1" s="1"/>
  <c r="AE1315" i="1"/>
  <c r="AH1315" i="1"/>
  <c r="N1315" i="1"/>
  <c r="AG1315" i="1" s="1"/>
  <c r="T1315" i="1"/>
  <c r="AD1315" i="1"/>
  <c r="W1315" i="1"/>
  <c r="U1315" i="1"/>
  <c r="Z1315" i="1"/>
  <c r="S1315" i="1"/>
  <c r="V1315" i="1"/>
  <c r="O1315" i="1"/>
  <c r="AF1315" i="1" s="1"/>
  <c r="P816" i="1"/>
  <c r="Q816" i="1" s="1"/>
  <c r="Z816" i="1"/>
  <c r="W816" i="1"/>
  <c r="U816" i="1"/>
  <c r="V816" i="1"/>
  <c r="S816" i="1"/>
  <c r="AH816" i="1"/>
  <c r="N816" i="1"/>
  <c r="AG816" i="1" s="1"/>
  <c r="O816" i="1"/>
  <c r="AF816" i="1" s="1"/>
  <c r="AD816" i="1"/>
  <c r="AE816" i="1"/>
  <c r="T816" i="1"/>
  <c r="P1024" i="1"/>
  <c r="Q1024" i="1" s="1"/>
  <c r="AE1024" i="1"/>
  <c r="V1024" i="1"/>
  <c r="O1024" i="1"/>
  <c r="AF1024" i="1" s="1"/>
  <c r="AH1024" i="1"/>
  <c r="N1024" i="1"/>
  <c r="AG1024" i="1" s="1"/>
  <c r="T1024" i="1"/>
  <c r="AD1024" i="1"/>
  <c r="W1024" i="1"/>
  <c r="U1024" i="1"/>
  <c r="Z1024" i="1"/>
  <c r="S1024" i="1"/>
  <c r="P1713" i="1"/>
  <c r="Q1713" i="1" s="1"/>
  <c r="AE1713" i="1"/>
  <c r="Z1713" i="1"/>
  <c r="S1713" i="1"/>
  <c r="W1713" i="1"/>
  <c r="U1713" i="1"/>
  <c r="V1713" i="1"/>
  <c r="O1713" i="1"/>
  <c r="AF1713" i="1" s="1"/>
  <c r="AH1713" i="1"/>
  <c r="N1713" i="1"/>
  <c r="AG1713" i="1" s="1"/>
  <c r="T1713" i="1"/>
  <c r="AD1713" i="1"/>
  <c r="P1873" i="1"/>
  <c r="AE1873" i="1"/>
  <c r="Z1873" i="1"/>
  <c r="S1873" i="1"/>
  <c r="V1873" i="1"/>
  <c r="O1873" i="1"/>
  <c r="AF1873" i="1" s="1"/>
  <c r="T1873" i="1"/>
  <c r="AH1873" i="1"/>
  <c r="N1873" i="1"/>
  <c r="AG1873" i="1" s="1"/>
  <c r="U1873" i="1"/>
  <c r="AD1873" i="1"/>
  <c r="W1873" i="1"/>
  <c r="P1041" i="1"/>
  <c r="Q1041" i="1" s="1"/>
  <c r="AE1041" i="1"/>
  <c r="P1151" i="1"/>
  <c r="Q1151" i="1" s="1"/>
  <c r="AE1151" i="1"/>
  <c r="P1064" i="1"/>
  <c r="AE1064" i="1"/>
  <c r="P1351" i="1"/>
  <c r="Q1351" i="1" s="1"/>
  <c r="AE1351" i="1"/>
  <c r="P1367" i="1"/>
  <c r="Q1367" i="1" s="1"/>
  <c r="AE1367" i="1"/>
  <c r="P1530" i="1"/>
  <c r="Q1530" i="1" s="1"/>
  <c r="AE1530" i="1"/>
  <c r="P1609" i="1"/>
  <c r="Q1609" i="1" s="1"/>
  <c r="AE1609" i="1"/>
  <c r="P1665" i="1"/>
  <c r="Q1665" i="1" s="1"/>
  <c r="AE1665" i="1"/>
  <c r="P1625" i="1"/>
  <c r="AE1625" i="1"/>
  <c r="P1970" i="1"/>
  <c r="Q1970" i="1" s="1"/>
  <c r="AE1970" i="1"/>
  <c r="P1706" i="1"/>
  <c r="AE1706" i="1"/>
  <c r="P1802" i="1"/>
  <c r="AE1802" i="1"/>
  <c r="P1869" i="1"/>
  <c r="Q1869" i="1" s="1"/>
  <c r="AE1869" i="1"/>
  <c r="P1898" i="1"/>
  <c r="Q1898" i="1" s="1"/>
  <c r="AE1898" i="1"/>
  <c r="P1885" i="1"/>
  <c r="Q1885" i="1" s="1"/>
  <c r="AE1885" i="1"/>
  <c r="P1992" i="1"/>
  <c r="AE1992" i="1"/>
  <c r="P1506" i="1"/>
  <c r="Q1506" i="1" s="1"/>
  <c r="AE1506" i="1"/>
  <c r="P1076" i="1"/>
  <c r="Q1076" i="1" s="1"/>
  <c r="AE1076" i="1"/>
  <c r="P1271" i="1"/>
  <c r="Q1271" i="1" s="1"/>
  <c r="AE1271" i="1"/>
  <c r="P1284" i="1"/>
  <c r="AE1284" i="1"/>
  <c r="P1005" i="1"/>
  <c r="Q1005" i="1" s="1"/>
  <c r="AE1005" i="1"/>
  <c r="P1307" i="1"/>
  <c r="Q1307" i="1" s="1"/>
  <c r="AE1307" i="1"/>
  <c r="P1144" i="1"/>
  <c r="Q1144" i="1" s="1"/>
  <c r="AE1144" i="1"/>
  <c r="P1259" i="1"/>
  <c r="Q1259" i="1" s="1"/>
  <c r="AE1259" i="1"/>
  <c r="P1336" i="1"/>
  <c r="Q1336" i="1" s="1"/>
  <c r="AE1336" i="1"/>
  <c r="P1542" i="1"/>
  <c r="Q1542" i="1" s="1"/>
  <c r="AE1542" i="1"/>
  <c r="P1276" i="1"/>
  <c r="Q1276" i="1" s="1"/>
  <c r="AE1276" i="1"/>
  <c r="P1340" i="1"/>
  <c r="Q1340" i="1" s="1"/>
  <c r="AE1340" i="1"/>
  <c r="P1406" i="1"/>
  <c r="Q1406" i="1" s="1"/>
  <c r="AE1406" i="1"/>
  <c r="P1574" i="1"/>
  <c r="Q1574" i="1" s="1"/>
  <c r="AE1574" i="1"/>
  <c r="P1680" i="1"/>
  <c r="Q1680" i="1" s="1"/>
  <c r="AE1680" i="1"/>
  <c r="P1016" i="1"/>
  <c r="Q1016" i="1" s="1"/>
  <c r="AE1016" i="1"/>
  <c r="P1275" i="1"/>
  <c r="Q1275" i="1" s="1"/>
  <c r="AE1275" i="1"/>
  <c r="P1362" i="1"/>
  <c r="Q1362" i="1" s="1"/>
  <c r="AE1362" i="1"/>
  <c r="P1155" i="1"/>
  <c r="Q1155" i="1" s="1"/>
  <c r="AE1155" i="1"/>
  <c r="P1079" i="1"/>
  <c r="Q1079" i="1" s="1"/>
  <c r="AE1079" i="1"/>
  <c r="P1366" i="1"/>
  <c r="Q1366" i="1" s="1"/>
  <c r="AE1366" i="1"/>
  <c r="P1095" i="1"/>
  <c r="Q1095" i="1" s="1"/>
  <c r="AE1095" i="1"/>
  <c r="P1243" i="1"/>
  <c r="Q1243" i="1" s="1"/>
  <c r="AE1243" i="1"/>
  <c r="P1358" i="1"/>
  <c r="Q1358" i="1" s="1"/>
  <c r="AE1358" i="1"/>
  <c r="P1104" i="1"/>
  <c r="Q1104" i="1" s="1"/>
  <c r="AE1104" i="1"/>
  <c r="P1323" i="1"/>
  <c r="Q1323" i="1" s="1"/>
  <c r="AE1323" i="1"/>
  <c r="P1152" i="1"/>
  <c r="Q1152" i="1" s="1"/>
  <c r="AE1152" i="1"/>
  <c r="P1513" i="1"/>
  <c r="Q1513" i="1" s="1"/>
  <c r="AE1513" i="1"/>
  <c r="P1486" i="1"/>
  <c r="AE1486" i="1"/>
  <c r="P1490" i="1"/>
  <c r="Q1490" i="1" s="1"/>
  <c r="AE1490" i="1"/>
  <c r="P1510" i="1"/>
  <c r="Q1510" i="1" s="1"/>
  <c r="AE1510" i="1"/>
  <c r="P1482" i="1"/>
  <c r="AE1482" i="1"/>
  <c r="P1878" i="1"/>
  <c r="Q1878" i="1" s="1"/>
  <c r="AE1878" i="1"/>
  <c r="P1677" i="1"/>
  <c r="Q1677" i="1" s="1"/>
  <c r="AE1677" i="1"/>
  <c r="P1714" i="1"/>
  <c r="Q1714" i="1" s="1"/>
  <c r="AE1714" i="1"/>
  <c r="P1762" i="1"/>
  <c r="Q1762" i="1" s="1"/>
  <c r="AE1762" i="1"/>
  <c r="P1710" i="1"/>
  <c r="Q1710" i="1" s="1"/>
  <c r="AE1710" i="1"/>
  <c r="P1932" i="1"/>
  <c r="Q1932" i="1" s="1"/>
  <c r="AE1932" i="1"/>
  <c r="P1814" i="1"/>
  <c r="AE1814" i="1"/>
  <c r="P1901" i="1"/>
  <c r="Q1901" i="1" s="1"/>
  <c r="AE1901" i="1"/>
  <c r="P1964" i="1"/>
  <c r="AE1964" i="1"/>
  <c r="P1961" i="1"/>
  <c r="AE1961" i="1"/>
  <c r="P1967" i="1"/>
  <c r="Q1967" i="1" s="1"/>
  <c r="AE1967" i="1"/>
  <c r="P1862" i="1"/>
  <c r="AE1862" i="1"/>
  <c r="P1605" i="1"/>
  <c r="Q1605" i="1" s="1"/>
  <c r="AE1605" i="1"/>
  <c r="P1657" i="1"/>
  <c r="Q1657" i="1" s="1"/>
  <c r="AE1657" i="1"/>
  <c r="P1822" i="1"/>
  <c r="AE1822" i="1"/>
  <c r="P1287" i="1"/>
  <c r="Q1287" i="1" s="1"/>
  <c r="AE1287" i="1"/>
  <c r="P1088" i="1"/>
  <c r="Q1088" i="1" s="1"/>
  <c r="AE1088" i="1"/>
  <c r="P1112" i="1"/>
  <c r="Q1112" i="1" s="1"/>
  <c r="AE1112" i="1"/>
  <c r="P1371" i="1"/>
  <c r="Q1371" i="1" s="1"/>
  <c r="AE1371" i="1"/>
  <c r="P1686" i="1"/>
  <c r="Q1686" i="1" s="1"/>
  <c r="AE1686" i="1"/>
  <c r="P1850" i="1"/>
  <c r="Q1850" i="1" s="1"/>
  <c r="AE1850" i="1"/>
  <c r="P1997" i="1"/>
  <c r="Q1997" i="1" s="1"/>
  <c r="AE1997" i="1"/>
  <c r="P1332" i="1"/>
  <c r="Q1332" i="1" s="1"/>
  <c r="AE1332" i="1"/>
  <c r="P1561" i="1"/>
  <c r="Q1561" i="1" s="1"/>
  <c r="AE1561" i="1"/>
  <c r="P1758" i="1"/>
  <c r="Q1758" i="1" s="1"/>
  <c r="AE1758" i="1"/>
  <c r="P1754" i="1"/>
  <c r="Q1754" i="1" s="1"/>
  <c r="AE1754" i="1"/>
  <c r="P1203" i="1"/>
  <c r="Q1203" i="1" s="1"/>
  <c r="AE1203" i="1"/>
  <c r="P1529" i="1"/>
  <c r="Q1529" i="1" s="1"/>
  <c r="AE1529" i="1"/>
  <c r="P1697" i="1"/>
  <c r="AE1697" i="1"/>
  <c r="P1718" i="1"/>
  <c r="Q1718" i="1" s="1"/>
  <c r="AE1718" i="1"/>
  <c r="P1699" i="1"/>
  <c r="Q1699" i="1" s="1"/>
  <c r="AE1699" i="1"/>
  <c r="P1810" i="1"/>
  <c r="Q1810" i="1" s="1"/>
  <c r="AE1810" i="1"/>
  <c r="P1944" i="1"/>
  <c r="Q1944" i="1" s="1"/>
  <c r="AE1944" i="1"/>
  <c r="P1990" i="1"/>
  <c r="Q1990" i="1" s="1"/>
  <c r="AE1990" i="1"/>
  <c r="P1910" i="1"/>
  <c r="Q1910" i="1" s="1"/>
  <c r="AE1910" i="1"/>
  <c r="P1956" i="1"/>
  <c r="Q1956" i="1" s="1"/>
  <c r="AE1956" i="1"/>
  <c r="AE1395" i="1"/>
  <c r="AH1395" i="1"/>
  <c r="Z1395" i="1"/>
  <c r="N1395" i="1"/>
  <c r="AG1395" i="1" s="1"/>
  <c r="P1395" i="1"/>
  <c r="Q1395" i="1" s="1"/>
  <c r="U1395" i="1"/>
  <c r="AD1395" i="1"/>
  <c r="O1395" i="1"/>
  <c r="AF1395" i="1" s="1"/>
  <c r="S1395" i="1"/>
  <c r="V1395" i="1"/>
  <c r="T1395" i="1"/>
  <c r="W1395" i="1"/>
  <c r="AE1521" i="1"/>
  <c r="AD1521" i="1"/>
  <c r="W1521" i="1"/>
  <c r="AH1521" i="1"/>
  <c r="T1521" i="1"/>
  <c r="Z1521" i="1"/>
  <c r="S1521" i="1"/>
  <c r="U1521" i="1"/>
  <c r="V1521" i="1"/>
  <c r="O1521" i="1"/>
  <c r="AF1521" i="1" s="1"/>
  <c r="N1521" i="1"/>
  <c r="AG1521" i="1" s="1"/>
  <c r="P1521" i="1"/>
  <c r="Q1521" i="1" s="1"/>
  <c r="P610" i="1"/>
  <c r="Q610" i="1" s="1"/>
  <c r="AD610" i="1"/>
  <c r="Z610" i="1"/>
  <c r="AH610" i="1"/>
  <c r="U610" i="1"/>
  <c r="W610" i="1"/>
  <c r="T610" i="1"/>
  <c r="O610" i="1"/>
  <c r="AF610" i="1" s="1"/>
  <c r="S610" i="1"/>
  <c r="N610" i="1"/>
  <c r="AG610" i="1" s="1"/>
  <c r="AE610" i="1"/>
  <c r="V610" i="1"/>
  <c r="AE1695" i="1"/>
  <c r="AH1695" i="1"/>
  <c r="P1695" i="1"/>
  <c r="Q1695" i="1" s="1"/>
  <c r="V1695" i="1"/>
  <c r="Z1695" i="1"/>
  <c r="AD1695" i="1"/>
  <c r="U1695" i="1"/>
  <c r="W1695" i="1"/>
  <c r="T1695" i="1"/>
  <c r="O1695" i="1"/>
  <c r="AF1695" i="1" s="1"/>
  <c r="N1695" i="1"/>
  <c r="AG1695" i="1" s="1"/>
  <c r="S1695" i="1"/>
  <c r="Q1135" i="1"/>
  <c r="P1036" i="1"/>
  <c r="AE1036" i="1"/>
  <c r="Z1036" i="1"/>
  <c r="S1036" i="1"/>
  <c r="V1036" i="1"/>
  <c r="O1036" i="1"/>
  <c r="AF1036" i="1" s="1"/>
  <c r="AH1036" i="1"/>
  <c r="N1036" i="1"/>
  <c r="AG1036" i="1" s="1"/>
  <c r="U1036" i="1"/>
  <c r="AD1036" i="1"/>
  <c r="W1036" i="1"/>
  <c r="T1036" i="1"/>
  <c r="P1087" i="1"/>
  <c r="Q1087" i="1" s="1"/>
  <c r="AE1087" i="1"/>
  <c r="V1087" i="1"/>
  <c r="O1087" i="1"/>
  <c r="AF1087" i="1" s="1"/>
  <c r="AH1087" i="1"/>
  <c r="N1087" i="1"/>
  <c r="AG1087" i="1" s="1"/>
  <c r="T1087" i="1"/>
  <c r="AD1087" i="1"/>
  <c r="W1087" i="1"/>
  <c r="U1087" i="1"/>
  <c r="Z1087" i="1"/>
  <c r="S1087" i="1"/>
  <c r="P1311" i="1"/>
  <c r="AE1311" i="1"/>
  <c r="AH1311" i="1"/>
  <c r="N1311" i="1"/>
  <c r="AG1311" i="1" s="1"/>
  <c r="U1311" i="1"/>
  <c r="AD1311" i="1"/>
  <c r="W1311" i="1"/>
  <c r="Z1311" i="1"/>
  <c r="S1311" i="1"/>
  <c r="T1311" i="1"/>
  <c r="V1311" i="1"/>
  <c r="O1311" i="1"/>
  <c r="AF1311" i="1" s="1"/>
  <c r="P1943" i="1"/>
  <c r="AE1943" i="1"/>
  <c r="AD1943" i="1"/>
  <c r="W1943" i="1"/>
  <c r="S1943" i="1"/>
  <c r="Z1943" i="1"/>
  <c r="V1943" i="1"/>
  <c r="O1943" i="1"/>
  <c r="AF1943" i="1" s="1"/>
  <c r="T1943" i="1"/>
  <c r="AH1943" i="1"/>
  <c r="N1943" i="1"/>
  <c r="AG1943" i="1" s="1"/>
  <c r="U1943" i="1"/>
  <c r="P864" i="1"/>
  <c r="Q864" i="1" s="1"/>
  <c r="AD864" i="1"/>
  <c r="AE864" i="1"/>
  <c r="T864" i="1"/>
  <c r="Z864" i="1"/>
  <c r="W864" i="1"/>
  <c r="U864" i="1"/>
  <c r="V864" i="1"/>
  <c r="S864" i="1"/>
  <c r="AH864" i="1"/>
  <c r="N864" i="1"/>
  <c r="AG864" i="1" s="1"/>
  <c r="O864" i="1"/>
  <c r="AF864" i="1" s="1"/>
  <c r="P832" i="1"/>
  <c r="Q832" i="1" s="1"/>
  <c r="AH832" i="1"/>
  <c r="N832" i="1"/>
  <c r="AG832" i="1" s="1"/>
  <c r="O832" i="1"/>
  <c r="AF832" i="1" s="1"/>
  <c r="AD832" i="1"/>
  <c r="AE832" i="1"/>
  <c r="T832" i="1"/>
  <c r="Z832" i="1"/>
  <c r="W832" i="1"/>
  <c r="U832" i="1"/>
  <c r="V832" i="1"/>
  <c r="S832" i="1"/>
  <c r="P1533" i="1"/>
  <c r="AE1533" i="1"/>
  <c r="Z1533" i="1"/>
  <c r="S1533" i="1"/>
  <c r="W1533" i="1"/>
  <c r="T1533" i="1"/>
  <c r="V1533" i="1"/>
  <c r="O1533" i="1"/>
  <c r="AF1533" i="1" s="1"/>
  <c r="AD1533" i="1"/>
  <c r="AH1533" i="1"/>
  <c r="N1533" i="1"/>
  <c r="AG1533" i="1" s="1"/>
  <c r="U1533" i="1"/>
  <c r="AE1403" i="1"/>
  <c r="T1403" i="1"/>
  <c r="V1403" i="1"/>
  <c r="AH1403" i="1"/>
  <c r="Z1403" i="1"/>
  <c r="N1403" i="1"/>
  <c r="AG1403" i="1" s="1"/>
  <c r="W1403" i="1"/>
  <c r="S1403" i="1"/>
  <c r="U1403" i="1"/>
  <c r="AD1403" i="1"/>
  <c r="P1403" i="1"/>
  <c r="Q1403" i="1" s="1"/>
  <c r="O1403" i="1"/>
  <c r="AF1403" i="1" s="1"/>
  <c r="T812" i="1"/>
  <c r="AH812" i="1"/>
  <c r="N812" i="1"/>
  <c r="AG812" i="1" s="1"/>
  <c r="O812" i="1"/>
  <c r="AF812" i="1" s="1"/>
  <c r="P812" i="1"/>
  <c r="Q812" i="1" s="1"/>
  <c r="AD812" i="1"/>
  <c r="AE812" i="1"/>
  <c r="U812" i="1"/>
  <c r="Z812" i="1"/>
  <c r="W812" i="1"/>
  <c r="V812" i="1"/>
  <c r="S812" i="1"/>
  <c r="Q1327" i="1"/>
  <c r="P1300" i="1"/>
  <c r="Q1300" i="1" s="1"/>
  <c r="AE1300" i="1"/>
  <c r="P1001" i="1"/>
  <c r="Q1001" i="1" s="1"/>
  <c r="AE1001" i="1"/>
  <c r="P1049" i="1"/>
  <c r="Q1049" i="1" s="1"/>
  <c r="AE1049" i="1"/>
  <c r="P1316" i="1"/>
  <c r="Q1316" i="1" s="1"/>
  <c r="AE1316" i="1"/>
  <c r="P1068" i="1"/>
  <c r="Q1068" i="1" s="1"/>
  <c r="AE1068" i="1"/>
  <c r="P1160" i="1"/>
  <c r="AE1160" i="1"/>
  <c r="P1526" i="1"/>
  <c r="Q1526" i="1" s="1"/>
  <c r="AE1526" i="1"/>
  <c r="P1426" i="1"/>
  <c r="Q1426" i="1" s="1"/>
  <c r="AE1426" i="1"/>
  <c r="P1458" i="1"/>
  <c r="Q1458" i="1" s="1"/>
  <c r="AE1458" i="1"/>
  <c r="P1645" i="1"/>
  <c r="Q1645" i="1" s="1"/>
  <c r="AE1645" i="1"/>
  <c r="P1562" i="1"/>
  <c r="Q1562" i="1" s="1"/>
  <c r="AE1562" i="1"/>
  <c r="P1730" i="1"/>
  <c r="Q1730" i="1" s="1"/>
  <c r="AE1730" i="1"/>
  <c r="P1734" i="1"/>
  <c r="Q1734" i="1" s="1"/>
  <c r="AE1734" i="1"/>
  <c r="P1922" i="1"/>
  <c r="Q1922" i="1" s="1"/>
  <c r="AE1922" i="1"/>
  <c r="P1948" i="1"/>
  <c r="AE1948" i="1"/>
  <c r="P1048" i="1"/>
  <c r="AE1048" i="1"/>
  <c r="P1192" i="1"/>
  <c r="Q1192" i="1" s="1"/>
  <c r="AE1192" i="1"/>
  <c r="P1147" i="1"/>
  <c r="Q1147" i="1" s="1"/>
  <c r="AE1147" i="1"/>
  <c r="P1196" i="1"/>
  <c r="Q1196" i="1" s="1"/>
  <c r="AE1196" i="1"/>
  <c r="P1304" i="1"/>
  <c r="Q1304" i="1" s="1"/>
  <c r="AE1304" i="1"/>
  <c r="P1320" i="1"/>
  <c r="Q1320" i="1" s="1"/>
  <c r="AE1320" i="1"/>
  <c r="P1361" i="1"/>
  <c r="Q1361" i="1" s="1"/>
  <c r="AE1361" i="1"/>
  <c r="P1414" i="1"/>
  <c r="Q1414" i="1" s="1"/>
  <c r="AE1414" i="1"/>
  <c r="P1493" i="1"/>
  <c r="Q1493" i="1" s="1"/>
  <c r="AE1493" i="1"/>
  <c r="P1417" i="1"/>
  <c r="Q1417" i="1" s="1"/>
  <c r="AE1417" i="1"/>
  <c r="P1433" i="1"/>
  <c r="Q1433" i="1" s="1"/>
  <c r="AE1433" i="1"/>
  <c r="P1636" i="1"/>
  <c r="AE1636" i="1"/>
  <c r="P1140" i="1"/>
  <c r="Q1140" i="1" s="1"/>
  <c r="AE1140" i="1"/>
  <c r="P1143" i="1"/>
  <c r="AE1143" i="1"/>
  <c r="P1029" i="1"/>
  <c r="Q1029" i="1" s="1"/>
  <c r="AE1029" i="1"/>
  <c r="P1092" i="1"/>
  <c r="Q1092" i="1" s="1"/>
  <c r="AE1092" i="1"/>
  <c r="P1288" i="1"/>
  <c r="Q1288" i="1" s="1"/>
  <c r="AE1288" i="1"/>
  <c r="P1025" i="1"/>
  <c r="Q1025" i="1" s="1"/>
  <c r="AE1025" i="1"/>
  <c r="P1044" i="1"/>
  <c r="Q1044" i="1" s="1"/>
  <c r="AE1044" i="1"/>
  <c r="P1108" i="1"/>
  <c r="Q1108" i="1" s="1"/>
  <c r="AE1108" i="1"/>
  <c r="P1256" i="1"/>
  <c r="Q1256" i="1" s="1"/>
  <c r="AE1256" i="1"/>
  <c r="P1172" i="1"/>
  <c r="Q1172" i="1" s="1"/>
  <c r="AE1172" i="1"/>
  <c r="P1359" i="1"/>
  <c r="Q1359" i="1" s="1"/>
  <c r="AE1359" i="1"/>
  <c r="P1378" i="1"/>
  <c r="Q1378" i="1" s="1"/>
  <c r="AE1378" i="1"/>
  <c r="P1430" i="1"/>
  <c r="AE1430" i="1"/>
  <c r="P1446" i="1"/>
  <c r="Q1446" i="1" s="1"/>
  <c r="AE1446" i="1"/>
  <c r="P1394" i="1"/>
  <c r="AE1394" i="1"/>
  <c r="P1613" i="1"/>
  <c r="Q1613" i="1" s="1"/>
  <c r="AE1613" i="1"/>
  <c r="P1785" i="1"/>
  <c r="AE1785" i="1"/>
  <c r="P1518" i="1"/>
  <c r="Q1518" i="1" s="1"/>
  <c r="AE1518" i="1"/>
  <c r="P1550" i="1"/>
  <c r="AE1550" i="1"/>
  <c r="P1582" i="1"/>
  <c r="Q1582" i="1" s="1"/>
  <c r="AE1582" i="1"/>
  <c r="P1538" i="1"/>
  <c r="Q1538" i="1" s="1"/>
  <c r="AE1538" i="1"/>
  <c r="P1570" i="1"/>
  <c r="Q1570" i="1" s="1"/>
  <c r="AE1570" i="1"/>
  <c r="P1494" i="1"/>
  <c r="Q1494" i="1" s="1"/>
  <c r="AE1494" i="1"/>
  <c r="P1794" i="1"/>
  <c r="Q1794" i="1" s="1"/>
  <c r="AE1794" i="1"/>
  <c r="P1621" i="1"/>
  <c r="Q1621" i="1" s="1"/>
  <c r="AE1621" i="1"/>
  <c r="P1702" i="1"/>
  <c r="Q1702" i="1" s="1"/>
  <c r="AE1702" i="1"/>
  <c r="P1653" i="1"/>
  <c r="AE1653" i="1"/>
  <c r="P1742" i="1"/>
  <c r="Q1742" i="1" s="1"/>
  <c r="AE1742" i="1"/>
  <c r="P1806" i="1"/>
  <c r="Q1806" i="1" s="1"/>
  <c r="AE1806" i="1"/>
  <c r="P1957" i="1"/>
  <c r="Q1957" i="1" s="1"/>
  <c r="AE1957" i="1"/>
  <c r="P1164" i="1"/>
  <c r="Q1164" i="1" s="1"/>
  <c r="AE1164" i="1"/>
  <c r="P1399" i="1"/>
  <c r="Q1399" i="1" s="1"/>
  <c r="AE1399" i="1"/>
  <c r="P1633" i="1"/>
  <c r="Q1633" i="1" s="1"/>
  <c r="AE1633" i="1"/>
  <c r="P1842" i="1"/>
  <c r="AE1842" i="1"/>
  <c r="P1894" i="1"/>
  <c r="AE1894" i="1"/>
  <c r="P1184" i="1"/>
  <c r="Q1184" i="1" s="1"/>
  <c r="AE1184" i="1"/>
  <c r="P1053" i="1"/>
  <c r="Q1053" i="1" s="1"/>
  <c r="AE1053" i="1"/>
  <c r="P1357" i="1"/>
  <c r="Q1357" i="1" s="1"/>
  <c r="AE1357" i="1"/>
  <c r="P1148" i="1"/>
  <c r="AE1148" i="1"/>
  <c r="P1489" i="1"/>
  <c r="Q1489" i="1" s="1"/>
  <c r="AE1489" i="1"/>
  <c r="P1890" i="1"/>
  <c r="Q1890" i="1" s="1"/>
  <c r="AE1890" i="1"/>
  <c r="P1919" i="1"/>
  <c r="Q1919" i="1" s="1"/>
  <c r="AE1919" i="1"/>
  <c r="P1974" i="1"/>
  <c r="Q1974" i="1" s="1"/>
  <c r="AE1974" i="1"/>
  <c r="P1982" i="1"/>
  <c r="Q1982" i="1" s="1"/>
  <c r="AE1982" i="1"/>
  <c r="P1983" i="1"/>
  <c r="Q1983" i="1" s="1"/>
  <c r="AE1983" i="1"/>
  <c r="P1402" i="1"/>
  <c r="Q1402" i="1" s="1"/>
  <c r="AE1402" i="1"/>
  <c r="P1577" i="1"/>
  <c r="Q1577" i="1" s="1"/>
  <c r="AE1577" i="1"/>
  <c r="P1616" i="1"/>
  <c r="Q1616" i="1" s="1"/>
  <c r="AE1616" i="1"/>
  <c r="P1753" i="1"/>
  <c r="AE1753" i="1"/>
  <c r="P1790" i="1"/>
  <c r="AE1790" i="1"/>
  <c r="P1722" i="1"/>
  <c r="Q1722" i="1" s="1"/>
  <c r="AE1722" i="1"/>
  <c r="P1418" i="1"/>
  <c r="Q1418" i="1" s="1"/>
  <c r="AE1418" i="1"/>
  <c r="P1545" i="1"/>
  <c r="Q1545" i="1" s="1"/>
  <c r="AE1545" i="1"/>
  <c r="P1689" i="1"/>
  <c r="Q1689" i="1" s="1"/>
  <c r="AE1689" i="1"/>
  <c r="P1881" i="1"/>
  <c r="Q1881" i="1" s="1"/>
  <c r="AE1881" i="1"/>
  <c r="P1637" i="1"/>
  <c r="Q1637" i="1" s="1"/>
  <c r="AE1637" i="1"/>
  <c r="P1750" i="1"/>
  <c r="Q1750" i="1" s="1"/>
  <c r="AE1750" i="1"/>
  <c r="P1866" i="1"/>
  <c r="Q1866" i="1" s="1"/>
  <c r="AE1866" i="1"/>
  <c r="P1826" i="1"/>
  <c r="Q1826" i="1" s="1"/>
  <c r="AE1826" i="1"/>
  <c r="P1385" i="1"/>
  <c r="AE1385" i="1"/>
  <c r="P1393" i="1"/>
  <c r="Q1393" i="1" s="1"/>
  <c r="AE1393" i="1"/>
  <c r="P1709" i="1"/>
  <c r="Q1709" i="1" s="1"/>
  <c r="AE1709" i="1"/>
  <c r="Z1709" i="1"/>
  <c r="S1709" i="1"/>
  <c r="V1709" i="1"/>
  <c r="O1709" i="1"/>
  <c r="AF1709" i="1" s="1"/>
  <c r="AH1709" i="1"/>
  <c r="N1709" i="1"/>
  <c r="AG1709" i="1" s="1"/>
  <c r="U1709" i="1"/>
  <c r="AD1709" i="1"/>
  <c r="T1709" i="1"/>
  <c r="W1709" i="1"/>
  <c r="P402" i="1"/>
  <c r="Q402" i="1" s="1"/>
  <c r="V402" i="1"/>
  <c r="S402" i="1"/>
  <c r="AH402" i="1"/>
  <c r="N402" i="1"/>
  <c r="AG402" i="1" s="1"/>
  <c r="O402" i="1"/>
  <c r="AF402" i="1" s="1"/>
  <c r="AD402" i="1"/>
  <c r="AE402" i="1"/>
  <c r="T402" i="1"/>
  <c r="Z402" i="1"/>
  <c r="W402" i="1"/>
  <c r="U402" i="1"/>
  <c r="Z386" i="1"/>
  <c r="W386" i="1"/>
  <c r="T386" i="1"/>
  <c r="V386" i="1"/>
  <c r="S386" i="1"/>
  <c r="AH386" i="1"/>
  <c r="N386" i="1"/>
  <c r="AG386" i="1" s="1"/>
  <c r="O386" i="1"/>
  <c r="AF386" i="1" s="1"/>
  <c r="P386" i="1"/>
  <c r="AD386" i="1"/>
  <c r="AE386" i="1"/>
  <c r="U386" i="1"/>
  <c r="P1071" i="1"/>
  <c r="Q1071" i="1" s="1"/>
  <c r="AE1071" i="1"/>
  <c r="AH1071" i="1"/>
  <c r="N1071" i="1"/>
  <c r="AG1071" i="1" s="1"/>
  <c r="T1071" i="1"/>
  <c r="AD1071" i="1"/>
  <c r="W1071" i="1"/>
  <c r="U1071" i="1"/>
  <c r="Z1071" i="1"/>
  <c r="S1071" i="1"/>
  <c r="V1071" i="1"/>
  <c r="O1071" i="1"/>
  <c r="AF1071" i="1" s="1"/>
  <c r="P674" i="1"/>
  <c r="Q674" i="1" s="1"/>
  <c r="N674" i="1"/>
  <c r="AG674" i="1" s="1"/>
  <c r="O674" i="1"/>
  <c r="AF674" i="1" s="1"/>
  <c r="Z674" i="1"/>
  <c r="W674" i="1"/>
  <c r="AD674" i="1"/>
  <c r="S674" i="1"/>
  <c r="T674" i="1"/>
  <c r="V674" i="1"/>
  <c r="AH674" i="1"/>
  <c r="U674" i="1"/>
  <c r="AE674" i="1"/>
  <c r="P1469" i="1"/>
  <c r="Q1469" i="1" s="1"/>
  <c r="AE1469" i="1"/>
  <c r="AD1469" i="1"/>
  <c r="W1469" i="1"/>
  <c r="U1469" i="1"/>
  <c r="AH1469" i="1"/>
  <c r="T1469" i="1"/>
  <c r="Z1469" i="1"/>
  <c r="S1469" i="1"/>
  <c r="V1469" i="1"/>
  <c r="O1469" i="1"/>
  <c r="AF1469" i="1" s="1"/>
  <c r="N1469" i="1"/>
  <c r="AG1469" i="1" s="1"/>
  <c r="P1833" i="1"/>
  <c r="Q1833" i="1" s="1"/>
  <c r="AE1833" i="1"/>
  <c r="AD1833" i="1"/>
  <c r="W1833" i="1"/>
  <c r="U1833" i="1"/>
  <c r="AH1833" i="1"/>
  <c r="N1833" i="1"/>
  <c r="AG1833" i="1" s="1"/>
  <c r="T1833" i="1"/>
  <c r="Z1833" i="1"/>
  <c r="S1833" i="1"/>
  <c r="V1833" i="1"/>
  <c r="O1833" i="1"/>
  <c r="AF1833" i="1" s="1"/>
  <c r="P322" i="1"/>
  <c r="V322" i="1"/>
  <c r="S322" i="1"/>
  <c r="AD322" i="1" s="1"/>
  <c r="T322" i="1"/>
  <c r="AH322" i="1"/>
  <c r="N322" i="1"/>
  <c r="AG322" i="1" s="1"/>
  <c r="O322" i="1"/>
  <c r="AF322" i="1" s="1"/>
  <c r="U322" i="1"/>
  <c r="Z322" i="1"/>
  <c r="W322" i="1"/>
  <c r="P960" i="1"/>
  <c r="Q960" i="1" s="1"/>
  <c r="Z960" i="1"/>
  <c r="W960" i="1"/>
  <c r="U960" i="1"/>
  <c r="V960" i="1"/>
  <c r="S960" i="1"/>
  <c r="AH960" i="1"/>
  <c r="N960" i="1"/>
  <c r="AG960" i="1" s="1"/>
  <c r="O960" i="1"/>
  <c r="AF960" i="1" s="1"/>
  <c r="AD960" i="1"/>
  <c r="AE960" i="1"/>
  <c r="T960" i="1"/>
  <c r="P1893" i="1"/>
  <c r="Q1893" i="1" s="1"/>
  <c r="AE1893" i="1"/>
  <c r="AH1893" i="1"/>
  <c r="N1893" i="1"/>
  <c r="AG1893" i="1" s="1"/>
  <c r="T1893" i="1"/>
  <c r="U1893" i="1"/>
  <c r="AD1893" i="1"/>
  <c r="W1893" i="1"/>
  <c r="Z1893" i="1"/>
  <c r="S1893" i="1"/>
  <c r="V1893" i="1"/>
  <c r="O1893" i="1"/>
  <c r="AF1893" i="1" s="1"/>
  <c r="P880" i="1"/>
  <c r="Q880" i="1" s="1"/>
  <c r="AH880" i="1"/>
  <c r="N880" i="1"/>
  <c r="AG880" i="1" s="1"/>
  <c r="O880" i="1"/>
  <c r="AF880" i="1" s="1"/>
  <c r="AD880" i="1"/>
  <c r="AE880" i="1"/>
  <c r="T880" i="1"/>
  <c r="Z880" i="1"/>
  <c r="W880" i="1"/>
  <c r="U880" i="1"/>
  <c r="V880" i="1"/>
  <c r="S880" i="1"/>
  <c r="P1608" i="1"/>
  <c r="Q1608" i="1" s="1"/>
  <c r="AE1608" i="1"/>
  <c r="V1608" i="1"/>
  <c r="O1608" i="1"/>
  <c r="AF1608" i="1" s="1"/>
  <c r="AH1608" i="1"/>
  <c r="N1608" i="1"/>
  <c r="AG1608" i="1" s="1"/>
  <c r="T1608" i="1"/>
  <c r="AD1608" i="1"/>
  <c r="W1608" i="1"/>
  <c r="U1608" i="1"/>
  <c r="Z1608" i="1"/>
  <c r="S1608" i="1"/>
  <c r="P944" i="1"/>
  <c r="Q944" i="1" s="1"/>
  <c r="AD944" i="1"/>
  <c r="AE944" i="1"/>
  <c r="T944" i="1"/>
  <c r="Z944" i="1"/>
  <c r="W944" i="1"/>
  <c r="U944" i="1"/>
  <c r="V944" i="1"/>
  <c r="S944" i="1"/>
  <c r="AH944" i="1"/>
  <c r="N944" i="1"/>
  <c r="AG944" i="1" s="1"/>
  <c r="O944" i="1"/>
  <c r="AF944" i="1" s="1"/>
  <c r="P1268" i="1"/>
  <c r="Q1268" i="1" s="1"/>
  <c r="AE1268" i="1"/>
  <c r="P1080" i="1"/>
  <c r="Q1080" i="1" s="1"/>
  <c r="AE1080" i="1"/>
  <c r="P1204" i="1"/>
  <c r="AE1204" i="1"/>
  <c r="P1381" i="1"/>
  <c r="Q1381" i="1" s="1"/>
  <c r="AE1381" i="1"/>
  <c r="P1498" i="1"/>
  <c r="Q1498" i="1" s="1"/>
  <c r="AE1498" i="1"/>
  <c r="P1594" i="1"/>
  <c r="Q1594" i="1" s="1"/>
  <c r="AE1594" i="1"/>
  <c r="P1601" i="1"/>
  <c r="Q1601" i="1" s="1"/>
  <c r="AE1601" i="1"/>
  <c r="P1721" i="1"/>
  <c r="Q1721" i="1" s="1"/>
  <c r="AE1721" i="1"/>
  <c r="P1738" i="1"/>
  <c r="Q1738" i="1" s="1"/>
  <c r="AE1738" i="1"/>
  <c r="P1770" i="1"/>
  <c r="Q1770" i="1" s="1"/>
  <c r="AE1770" i="1"/>
  <c r="P1853" i="1"/>
  <c r="Q1853" i="1" s="1"/>
  <c r="AE1853" i="1"/>
  <c r="P1870" i="1"/>
  <c r="Q1870" i="1" s="1"/>
  <c r="AE1870" i="1"/>
  <c r="P1902" i="1"/>
  <c r="Q1902" i="1" s="1"/>
  <c r="AE1902" i="1"/>
  <c r="P1907" i="1"/>
  <c r="Q1907" i="1" s="1"/>
  <c r="AE1907" i="1"/>
  <c r="P1940" i="1"/>
  <c r="Q1940" i="1" s="1"/>
  <c r="AE1940" i="1"/>
  <c r="P1988" i="1"/>
  <c r="Q1988" i="1" s="1"/>
  <c r="AE1988" i="1"/>
  <c r="P1111" i="1"/>
  <c r="Q1111" i="1" s="1"/>
  <c r="AE1111" i="1"/>
  <c r="P1120" i="1"/>
  <c r="Q1120" i="1" s="1"/>
  <c r="AE1120" i="1"/>
  <c r="P1000" i="1"/>
  <c r="Q1000" i="1" s="1"/>
  <c r="AE1000" i="1"/>
  <c r="P1032" i="1"/>
  <c r="Q1032" i="1" s="1"/>
  <c r="AE1032" i="1"/>
  <c r="P1227" i="1"/>
  <c r="Q1227" i="1" s="1"/>
  <c r="AE1227" i="1"/>
  <c r="P1200" i="1"/>
  <c r="Q1200" i="1" s="1"/>
  <c r="AE1200" i="1"/>
  <c r="P1363" i="1"/>
  <c r="Q1363" i="1" s="1"/>
  <c r="AE1363" i="1"/>
  <c r="P1100" i="1"/>
  <c r="Q1100" i="1" s="1"/>
  <c r="AE1100" i="1"/>
  <c r="P1168" i="1"/>
  <c r="Q1168" i="1" s="1"/>
  <c r="AE1168" i="1"/>
  <c r="P1232" i="1"/>
  <c r="Q1232" i="1" s="1"/>
  <c r="AE1232" i="1"/>
  <c r="P1296" i="1"/>
  <c r="Q1296" i="1" s="1"/>
  <c r="AE1296" i="1"/>
  <c r="P1354" i="1"/>
  <c r="AE1354" i="1"/>
  <c r="P1454" i="1"/>
  <c r="AE1454" i="1"/>
  <c r="P1228" i="1"/>
  <c r="Q1228" i="1" s="1"/>
  <c r="AE1228" i="1"/>
  <c r="P1292" i="1"/>
  <c r="Q1292" i="1" s="1"/>
  <c r="AE1292" i="1"/>
  <c r="P1457" i="1"/>
  <c r="Q1457" i="1" s="1"/>
  <c r="AE1457" i="1"/>
  <c r="P1466" i="1"/>
  <c r="Q1466" i="1" s="1"/>
  <c r="AE1466" i="1"/>
  <c r="P1649" i="1"/>
  <c r="Q1649" i="1" s="1"/>
  <c r="AE1649" i="1"/>
  <c r="P1180" i="1"/>
  <c r="AE1180" i="1"/>
  <c r="P1386" i="1"/>
  <c r="Q1386" i="1" s="1"/>
  <c r="AE1386" i="1"/>
  <c r="P1063" i="1"/>
  <c r="Q1063" i="1" s="1"/>
  <c r="AE1063" i="1"/>
  <c r="P1335" i="1"/>
  <c r="Q1335" i="1" s="1"/>
  <c r="AE1335" i="1"/>
  <c r="P1131" i="1"/>
  <c r="Q1131" i="1" s="1"/>
  <c r="AE1131" i="1"/>
  <c r="P1208" i="1"/>
  <c r="Q1208" i="1" s="1"/>
  <c r="AE1208" i="1"/>
  <c r="P1441" i="1"/>
  <c r="Q1441" i="1" s="1"/>
  <c r="AE1441" i="1"/>
  <c r="P1470" i="1"/>
  <c r="Q1470" i="1" s="1"/>
  <c r="AE1470" i="1"/>
  <c r="P1502" i="1"/>
  <c r="Q1502" i="1" s="1"/>
  <c r="AE1502" i="1"/>
  <c r="P1661" i="1"/>
  <c r="Q1661" i="1" s="1"/>
  <c r="AE1661" i="1"/>
  <c r="P1746" i="1"/>
  <c r="Q1746" i="1" s="1"/>
  <c r="AE1746" i="1"/>
  <c r="P1683" i="1"/>
  <c r="Q1683" i="1" s="1"/>
  <c r="AE1683" i="1"/>
  <c r="P1694" i="1"/>
  <c r="Q1694" i="1" s="1"/>
  <c r="AE1694" i="1"/>
  <c r="P1778" i="1"/>
  <c r="Q1778" i="1" s="1"/>
  <c r="AE1778" i="1"/>
  <c r="P1845" i="1"/>
  <c r="Q1845" i="1" s="1"/>
  <c r="AE1845" i="1"/>
  <c r="P1774" i="1"/>
  <c r="Q1774" i="1" s="1"/>
  <c r="AE1774" i="1"/>
  <c r="P1830" i="1"/>
  <c r="Q1830" i="1" s="1"/>
  <c r="AE1830" i="1"/>
  <c r="P1874" i="1"/>
  <c r="AE1874" i="1"/>
  <c r="P1906" i="1"/>
  <c r="Q1906" i="1" s="1"/>
  <c r="AE1906" i="1"/>
  <c r="P1979" i="1"/>
  <c r="Q1979" i="1" s="1"/>
  <c r="AE1979" i="1"/>
  <c r="P1045" i="1"/>
  <c r="AE1045" i="1"/>
  <c r="P1084" i="1"/>
  <c r="Q1084" i="1" s="1"/>
  <c r="AE1084" i="1"/>
  <c r="P1216" i="1"/>
  <c r="Q1216" i="1" s="1"/>
  <c r="AE1216" i="1"/>
  <c r="P1280" i="1"/>
  <c r="AE1280" i="1"/>
  <c r="P1344" i="1"/>
  <c r="Q1344" i="1" s="1"/>
  <c r="AE1344" i="1"/>
  <c r="P1383" i="1"/>
  <c r="AE1383" i="1"/>
  <c r="P1477" i="1"/>
  <c r="Q1477" i="1" s="1"/>
  <c r="AE1477" i="1"/>
  <c r="P1629" i="1"/>
  <c r="Q1629" i="1" s="1"/>
  <c r="AE1629" i="1"/>
  <c r="P1060" i="1"/>
  <c r="Q1060" i="1" s="1"/>
  <c r="AE1060" i="1"/>
  <c r="P1127" i="1"/>
  <c r="Q1127" i="1" s="1"/>
  <c r="AE1127" i="1"/>
  <c r="P1156" i="1"/>
  <c r="Q1156" i="1" s="1"/>
  <c r="AE1156" i="1"/>
  <c r="P1236" i="1"/>
  <c r="Q1236" i="1" s="1"/>
  <c r="AE1236" i="1"/>
  <c r="P1272" i="1"/>
  <c r="Q1272" i="1" s="1"/>
  <c r="AE1272" i="1"/>
  <c r="P1782" i="1"/>
  <c r="Q1782" i="1" s="1"/>
  <c r="AE1782" i="1"/>
  <c r="P1546" i="1"/>
  <c r="Q1546" i="1" s="1"/>
  <c r="AE1546" i="1"/>
  <c r="P1838" i="1"/>
  <c r="Q1838" i="1" s="1"/>
  <c r="AE1838" i="1"/>
  <c r="P1786" i="1"/>
  <c r="Q1786" i="1" s="1"/>
  <c r="AE1786" i="1"/>
  <c r="P1450" i="1"/>
  <c r="Q1450" i="1" s="1"/>
  <c r="AE1450" i="1"/>
  <c r="P1691" i="1"/>
  <c r="Q1691" i="1" s="1"/>
  <c r="AE1691" i="1"/>
  <c r="P1673" i="1"/>
  <c r="Q1673" i="1" s="1"/>
  <c r="AE1673" i="1"/>
  <c r="P1766" i="1"/>
  <c r="Q1766" i="1" s="1"/>
  <c r="AE1766" i="1"/>
  <c r="P1617" i="1"/>
  <c r="Q1617" i="1" s="1"/>
  <c r="AE1617" i="1"/>
  <c r="P1681" i="1"/>
  <c r="Q1681" i="1" s="1"/>
  <c r="AE1681" i="1"/>
  <c r="P1952" i="1"/>
  <c r="Q1952" i="1" s="1"/>
  <c r="AE1952" i="1"/>
  <c r="P1593" i="1"/>
  <c r="Q1593" i="1" s="1"/>
  <c r="AE1593" i="1"/>
  <c r="P1923" i="1"/>
  <c r="Q1923" i="1" s="1"/>
  <c r="AE1923" i="1"/>
  <c r="P1858" i="1"/>
  <c r="AE1858" i="1"/>
  <c r="P1915" i="1"/>
  <c r="Q1915" i="1" s="1"/>
  <c r="AE1915" i="1"/>
  <c r="P1061" i="1"/>
  <c r="Q1061" i="1" s="1"/>
  <c r="AE1061" i="1"/>
  <c r="P1387" i="1"/>
  <c r="Q1387" i="1" s="1"/>
  <c r="AE1387" i="1"/>
  <c r="P1401" i="1"/>
  <c r="AE1401" i="1"/>
  <c r="P1947" i="1"/>
  <c r="Q1947" i="1" s="1"/>
  <c r="AE1947" i="1"/>
  <c r="V1947" i="1"/>
  <c r="O1947" i="1"/>
  <c r="AF1947" i="1" s="1"/>
  <c r="N1947" i="1"/>
  <c r="AG1947" i="1" s="1"/>
  <c r="U1947" i="1"/>
  <c r="Z1947" i="1"/>
  <c r="S1947" i="1"/>
  <c r="AH1947" i="1"/>
  <c r="AD1947" i="1"/>
  <c r="W1947" i="1"/>
  <c r="T1947" i="1"/>
  <c r="Z274" i="1"/>
  <c r="W274" i="1"/>
  <c r="T274" i="1"/>
  <c r="V274" i="1"/>
  <c r="S274" i="1"/>
  <c r="AD274" i="1" s="1"/>
  <c r="N274" i="1"/>
  <c r="AG274" i="1" s="1"/>
  <c r="U274" i="1"/>
  <c r="AH274" i="1" s="1"/>
  <c r="AE1379" i="1"/>
  <c r="U1379" i="1"/>
  <c r="O1379" i="1"/>
  <c r="AF1379" i="1" s="1"/>
  <c r="W1379" i="1"/>
  <c r="AD1379" i="1"/>
  <c r="T1379" i="1"/>
  <c r="V1379" i="1"/>
  <c r="N1379" i="1"/>
  <c r="AG1379" i="1" s="1"/>
  <c r="P1379" i="1"/>
  <c r="Q1379" i="1" s="1"/>
  <c r="S1379" i="1"/>
  <c r="Z1379" i="1"/>
  <c r="AH1379" i="1"/>
  <c r="V290" i="1"/>
  <c r="S290" i="1"/>
  <c r="AD290" i="1" s="1"/>
  <c r="N290" i="1"/>
  <c r="AG290" i="1" s="1"/>
  <c r="U290" i="1"/>
  <c r="AH290" i="1" s="1"/>
  <c r="Z290" i="1"/>
  <c r="W290" i="1"/>
  <c r="T290" i="1"/>
  <c r="P860" i="1"/>
  <c r="AD860" i="1"/>
  <c r="AE860" i="1"/>
  <c r="U860" i="1"/>
  <c r="Z860" i="1"/>
  <c r="W860" i="1"/>
  <c r="V860" i="1"/>
  <c r="S860" i="1"/>
  <c r="T860" i="1"/>
  <c r="AH860" i="1"/>
  <c r="N860" i="1"/>
  <c r="AG860" i="1" s="1"/>
  <c r="O860" i="1"/>
  <c r="AF860" i="1" s="1"/>
  <c r="T988" i="1"/>
  <c r="AD988" i="1"/>
  <c r="AE988" i="1"/>
  <c r="U988" i="1"/>
  <c r="P988" i="1"/>
  <c r="Q988" i="1" s="1"/>
  <c r="Z988" i="1"/>
  <c r="W988" i="1"/>
  <c r="V988" i="1"/>
  <c r="S988" i="1"/>
  <c r="AH988" i="1"/>
  <c r="N988" i="1"/>
  <c r="AG988" i="1" s="1"/>
  <c r="O988" i="1"/>
  <c r="AF988" i="1" s="1"/>
  <c r="AE1163" i="1"/>
  <c r="Z1163" i="1"/>
  <c r="S1163" i="1"/>
  <c r="V1163" i="1"/>
  <c r="O1163" i="1"/>
  <c r="AF1163" i="1" s="1"/>
  <c r="T1163" i="1"/>
  <c r="AH1163" i="1"/>
  <c r="N1163" i="1"/>
  <c r="AG1163" i="1" s="1"/>
  <c r="U1163" i="1"/>
  <c r="P1163" i="1"/>
  <c r="AD1163" i="1"/>
  <c r="W1163" i="1"/>
  <c r="P1235" i="1"/>
  <c r="Q1235" i="1" s="1"/>
  <c r="AE1235" i="1"/>
  <c r="Z1235" i="1"/>
  <c r="S1235" i="1"/>
  <c r="V1235" i="1"/>
  <c r="O1235" i="1"/>
  <c r="AF1235" i="1" s="1"/>
  <c r="AH1235" i="1"/>
  <c r="N1235" i="1"/>
  <c r="AG1235" i="1" s="1"/>
  <c r="T1235" i="1"/>
  <c r="AD1235" i="1"/>
  <c r="W1235" i="1"/>
  <c r="U1235" i="1"/>
  <c r="P1207" i="1"/>
  <c r="AE1207" i="1"/>
  <c r="V1207" i="1"/>
  <c r="O1207" i="1"/>
  <c r="AF1207" i="1" s="1"/>
  <c r="AH1207" i="1"/>
  <c r="N1207" i="1"/>
  <c r="AG1207" i="1" s="1"/>
  <c r="U1207" i="1"/>
  <c r="AD1207" i="1"/>
  <c r="W1207" i="1"/>
  <c r="Z1207" i="1"/>
  <c r="S1207" i="1"/>
  <c r="T1207" i="1"/>
  <c r="P466" i="1"/>
  <c r="T466" i="1"/>
  <c r="Z466" i="1"/>
  <c r="W466" i="1"/>
  <c r="V466" i="1"/>
  <c r="S466" i="1"/>
  <c r="U466" i="1"/>
  <c r="AH466" i="1"/>
  <c r="N466" i="1"/>
  <c r="AG466" i="1" s="1"/>
  <c r="O466" i="1"/>
  <c r="AF466" i="1" s="1"/>
  <c r="AD466" i="1"/>
  <c r="AE466" i="1"/>
  <c r="P1761" i="1"/>
  <c r="Q1761" i="1" s="1"/>
  <c r="AE1761" i="1"/>
  <c r="Z1761" i="1"/>
  <c r="S1761" i="1"/>
  <c r="W1761" i="1"/>
  <c r="V1761" i="1"/>
  <c r="O1761" i="1"/>
  <c r="AF1761" i="1" s="1"/>
  <c r="AH1761" i="1"/>
  <c r="N1761" i="1"/>
  <c r="AG1761" i="1" s="1"/>
  <c r="T1761" i="1"/>
  <c r="AD1761" i="1"/>
  <c r="U1761" i="1"/>
  <c r="P752" i="1"/>
  <c r="Q752" i="1" s="1"/>
  <c r="Z752" i="1"/>
  <c r="W752" i="1"/>
  <c r="U752" i="1"/>
  <c r="V752" i="1"/>
  <c r="S752" i="1"/>
  <c r="AH752" i="1"/>
  <c r="N752" i="1"/>
  <c r="AG752" i="1" s="1"/>
  <c r="O752" i="1"/>
  <c r="AF752" i="1" s="1"/>
  <c r="AD752" i="1"/>
  <c r="AE752" i="1"/>
  <c r="T752" i="1"/>
  <c r="Q972" i="1"/>
  <c r="AE1390" i="1"/>
  <c r="AL1390" i="1" s="1"/>
  <c r="AM1390" i="1" s="1"/>
  <c r="S1390" i="1"/>
  <c r="U1390" i="1"/>
  <c r="N650" i="1"/>
  <c r="AG650" i="1" s="1"/>
  <c r="U650" i="1"/>
  <c r="AD650" i="1"/>
  <c r="P650" i="1"/>
  <c r="Q650" i="1" s="1"/>
  <c r="T650" i="1"/>
  <c r="O650" i="1"/>
  <c r="AF650" i="1" s="1"/>
  <c r="W650" i="1"/>
  <c r="AE650" i="1"/>
  <c r="V650" i="1"/>
  <c r="AH650" i="1"/>
  <c r="Z650" i="1"/>
  <c r="S650" i="1"/>
  <c r="P1167" i="1"/>
  <c r="AE1167" i="1"/>
  <c r="AH1167" i="1"/>
  <c r="N1167" i="1"/>
  <c r="AG1167" i="1" s="1"/>
  <c r="U1167" i="1"/>
  <c r="AD1167" i="1"/>
  <c r="W1167" i="1"/>
  <c r="Z1167" i="1"/>
  <c r="S1167" i="1"/>
  <c r="T1167" i="1"/>
  <c r="V1167" i="1"/>
  <c r="O1167" i="1"/>
  <c r="AF1167" i="1" s="1"/>
  <c r="Z876" i="1"/>
  <c r="W876" i="1"/>
  <c r="V876" i="1"/>
  <c r="S876" i="1"/>
  <c r="T876" i="1"/>
  <c r="AH876" i="1"/>
  <c r="N876" i="1"/>
  <c r="AG876" i="1" s="1"/>
  <c r="O876" i="1"/>
  <c r="AF876" i="1" s="1"/>
  <c r="P876" i="1"/>
  <c r="AD876" i="1"/>
  <c r="AE876" i="1"/>
  <c r="U876" i="1"/>
  <c r="AH578" i="1"/>
  <c r="W578" i="1"/>
  <c r="N578" i="1"/>
  <c r="AG578" i="1" s="1"/>
  <c r="U578" i="1"/>
  <c r="P578" i="1"/>
  <c r="Q578" i="1" s="1"/>
  <c r="S578" i="1"/>
  <c r="T578" i="1"/>
  <c r="O578" i="1"/>
  <c r="AF578" i="1" s="1"/>
  <c r="AD578" i="1"/>
  <c r="AE578" i="1"/>
  <c r="V578" i="1"/>
  <c r="Z578" i="1"/>
  <c r="P1741" i="1"/>
  <c r="AE1741" i="1"/>
  <c r="AH1741" i="1"/>
  <c r="N1741" i="1"/>
  <c r="AG1741" i="1" s="1"/>
  <c r="U1741" i="1"/>
  <c r="T1741" i="1"/>
  <c r="V1741" i="1"/>
  <c r="AD1741" i="1"/>
  <c r="W1741" i="1"/>
  <c r="Z1741" i="1"/>
  <c r="S1741" i="1"/>
  <c r="O1741" i="1"/>
  <c r="AF1741" i="1" s="1"/>
  <c r="R1883" i="1"/>
  <c r="R1783" i="1"/>
  <c r="R1656" i="1"/>
  <c r="R828" i="1"/>
  <c r="R1179" i="1"/>
  <c r="R716" i="1"/>
  <c r="R1640" i="1"/>
  <c r="R1821" i="1"/>
  <c r="R1263" i="1"/>
  <c r="R796" i="1"/>
  <c r="R1279" i="1"/>
  <c r="R688" i="1"/>
  <c r="R700" i="1"/>
  <c r="R1914" i="1"/>
  <c r="R1660" i="1"/>
  <c r="Q1832" i="1"/>
  <c r="Q1532" i="1"/>
  <c r="AA1099" i="1"/>
  <c r="AB1640" i="1"/>
  <c r="AB1497" i="1"/>
  <c r="AC1821" i="1"/>
  <c r="AL1821" i="1" s="1"/>
  <c r="AM1821" i="1" s="1"/>
  <c r="AA892" i="1"/>
  <c r="R656" i="1"/>
  <c r="AB1350" i="1"/>
  <c r="AC1640" i="1"/>
  <c r="AB562" i="1"/>
  <c r="R892" i="1"/>
  <c r="AB656" i="1"/>
  <c r="AL656" i="1" s="1"/>
  <c r="AM656" i="1" s="1"/>
  <c r="AC1175" i="1"/>
  <c r="AL1175" i="1" s="1"/>
  <c r="AM1175" i="1" s="1"/>
  <c r="AC1553" i="1"/>
  <c r="AL1553" i="1" s="1"/>
  <c r="AM1553" i="1" s="1"/>
  <c r="AB1656" i="1"/>
  <c r="AB1135" i="1"/>
  <c r="AC1497" i="1"/>
  <c r="AC1569" i="1"/>
  <c r="AC1350" i="1"/>
  <c r="R1465" i="1"/>
  <c r="AC562" i="1"/>
  <c r="AL1083" i="1"/>
  <c r="AM1083" i="1" s="1"/>
  <c r="AA656" i="1"/>
  <c r="R1497" i="1"/>
  <c r="AB418" i="1"/>
  <c r="AB748" i="1"/>
  <c r="AL748" i="1" s="1"/>
  <c r="AM748" i="1" s="1"/>
  <c r="AB1263" i="1"/>
  <c r="AL1263" i="1" s="1"/>
  <c r="AM1263" i="1" s="1"/>
  <c r="AA1672" i="1"/>
  <c r="AA716" i="1"/>
  <c r="AA418" i="1"/>
  <c r="AB1231" i="1"/>
  <c r="AL1231" i="1" s="1"/>
  <c r="AM1231" i="1" s="1"/>
  <c r="AC1211" i="1"/>
  <c r="AL1211" i="1" s="1"/>
  <c r="AM1211" i="1" s="1"/>
  <c r="R1481" i="1"/>
  <c r="AB1537" i="1"/>
  <c r="AL1537" i="1" s="1"/>
  <c r="AM1537" i="1" s="1"/>
  <c r="AA748" i="1"/>
  <c r="AC908" i="1"/>
  <c r="AL908" i="1" s="1"/>
  <c r="AM908" i="1" s="1"/>
  <c r="AA498" i="1"/>
  <c r="AC764" i="1"/>
  <c r="AL764" i="1" s="1"/>
  <c r="AM764" i="1" s="1"/>
  <c r="AA1020" i="1"/>
  <c r="AB828" i="1"/>
  <c r="AL828" i="1" s="1"/>
  <c r="AM828" i="1" s="1"/>
  <c r="AC306" i="1"/>
  <c r="AC370" i="1"/>
  <c r="AA1263" i="1"/>
  <c r="AC1604" i="1"/>
  <c r="AL1604" i="1" s="1"/>
  <c r="AM1604" i="1" s="1"/>
  <c r="AC1295" i="1"/>
  <c r="AL1295" i="1" s="1"/>
  <c r="AM1295" i="1" s="1"/>
  <c r="AA1279" i="1"/>
  <c r="R844" i="1"/>
  <c r="R1895" i="1"/>
  <c r="AB498" i="1"/>
  <c r="AB1020" i="1"/>
  <c r="AL1020" i="1" s="1"/>
  <c r="AM1020" i="1" s="1"/>
  <c r="AC1327" i="1"/>
  <c r="AB1729" i="1"/>
  <c r="AL1729" i="1" s="1"/>
  <c r="AM1729" i="1" s="1"/>
  <c r="R1719" i="1"/>
  <c r="R1171" i="1"/>
  <c r="AC434" i="1"/>
  <c r="AA530" i="1"/>
  <c r="R1604" i="1"/>
  <c r="R764" i="1"/>
  <c r="AL546" i="1"/>
  <c r="AM546" i="1" s="1"/>
  <c r="R546" i="1"/>
  <c r="R418" i="1"/>
  <c r="R562" i="1"/>
  <c r="R1803" i="1"/>
  <c r="R1159" i="1"/>
  <c r="AC1656" i="1"/>
  <c r="AL1656" i="1" s="1"/>
  <c r="AM1656" i="1" s="1"/>
  <c r="AL1247" i="1"/>
  <c r="AM1247" i="1" s="1"/>
  <c r="Q434" i="1"/>
  <c r="AL1179" i="1"/>
  <c r="AM1179" i="1" s="1"/>
  <c r="R1175" i="1"/>
  <c r="AB530" i="1"/>
  <c r="AA1135" i="1"/>
  <c r="AL1052" i="1"/>
  <c r="AM1052" i="1" s="1"/>
  <c r="AB1370" i="1"/>
  <c r="R1052" i="1"/>
  <c r="R1020" i="1"/>
  <c r="R748" i="1"/>
  <c r="R514" i="1"/>
  <c r="AA972" i="1"/>
  <c r="AL1565" i="1"/>
  <c r="AM1565" i="1" s="1"/>
  <c r="AA434" i="1"/>
  <c r="R1851" i="1"/>
  <c r="AL1343" i="1"/>
  <c r="AM1343" i="1" s="1"/>
  <c r="R924" i="1"/>
  <c r="R1295" i="1"/>
  <c r="R1305" i="1"/>
  <c r="R1507" i="1"/>
  <c r="R1614" i="1"/>
  <c r="R886" i="1"/>
  <c r="R918" i="1"/>
  <c r="R1646" i="1"/>
  <c r="R492" i="1"/>
  <c r="R854" i="1"/>
  <c r="R1231" i="1"/>
  <c r="AL1171" i="1"/>
  <c r="AM1171" i="1" s="1"/>
  <c r="AL1597" i="1"/>
  <c r="AM1597" i="1" s="1"/>
  <c r="AL1004" i="1"/>
  <c r="AM1004" i="1" s="1"/>
  <c r="AL1279" i="1"/>
  <c r="AM1279" i="1" s="1"/>
  <c r="R1113" i="1"/>
  <c r="AL924" i="1"/>
  <c r="AM924" i="1" s="1"/>
  <c r="AL1465" i="1"/>
  <c r="AM1465" i="1" s="1"/>
  <c r="AL796" i="1"/>
  <c r="AM796" i="1" s="1"/>
  <c r="AL1624" i="1"/>
  <c r="AM1624" i="1" s="1"/>
  <c r="AL514" i="1"/>
  <c r="AM514" i="1" s="1"/>
  <c r="AL338" i="1"/>
  <c r="AM338" i="1" s="1"/>
  <c r="AL700" i="1"/>
  <c r="AM700" i="1" s="1"/>
  <c r="AL1481" i="1"/>
  <c r="AM1481" i="1" s="1"/>
  <c r="AL688" i="1"/>
  <c r="AM688" i="1" s="1"/>
  <c r="AL1817" i="1"/>
  <c r="AM1817" i="1" s="1"/>
  <c r="R360" i="1"/>
  <c r="R1807" i="1"/>
  <c r="R500" i="1"/>
  <c r="R1937" i="1"/>
  <c r="R1390" i="1"/>
  <c r="R1273" i="1"/>
  <c r="R392" i="1"/>
  <c r="R694" i="1"/>
  <c r="R1380" i="1"/>
  <c r="R1145" i="1"/>
  <c r="R1189" i="1"/>
  <c r="R1475" i="1"/>
  <c r="R524" i="1"/>
  <c r="R1491" i="1"/>
  <c r="R1591" i="1"/>
  <c r="R316" i="1"/>
  <c r="AE316" i="1" s="1"/>
  <c r="R412" i="1"/>
  <c r="R344" i="1"/>
  <c r="R1014" i="1"/>
  <c r="R1415" i="1"/>
  <c r="R1610" i="1"/>
  <c r="AL684" i="1"/>
  <c r="AM684" i="1" s="1"/>
  <c r="R1431" i="1"/>
  <c r="R364" i="1"/>
  <c r="R1984" i="1"/>
  <c r="R1447" i="1"/>
  <c r="AL1067" i="1"/>
  <c r="AM1067" i="1" s="1"/>
  <c r="R380" i="1"/>
  <c r="R1093" i="1"/>
  <c r="R704" i="1"/>
  <c r="AH669" i="1"/>
  <c r="O669" i="1"/>
  <c r="AF669" i="1" s="1"/>
  <c r="V669" i="1"/>
  <c r="AE669" i="1"/>
  <c r="Z669" i="1"/>
  <c r="W669" i="1"/>
  <c r="U669" i="1"/>
  <c r="T669" i="1"/>
  <c r="S669" i="1"/>
  <c r="Q669" i="1"/>
  <c r="AD669" i="1"/>
  <c r="N669" i="1"/>
  <c r="AG669" i="1" s="1"/>
  <c r="AD1352" i="1"/>
  <c r="S1352" i="1"/>
  <c r="AH1352" i="1"/>
  <c r="W1352" i="1"/>
  <c r="V1352" i="1"/>
  <c r="Z1352" i="1"/>
  <c r="N1352" i="1"/>
  <c r="AG1352" i="1" s="1"/>
  <c r="O1352" i="1"/>
  <c r="AF1352" i="1" s="1"/>
  <c r="T1352" i="1"/>
  <c r="U1352" i="1"/>
  <c r="AH642" i="1"/>
  <c r="N642" i="1"/>
  <c r="AG642" i="1" s="1"/>
  <c r="W642" i="1"/>
  <c r="S642" i="1"/>
  <c r="AD642" i="1"/>
  <c r="AE642" i="1"/>
  <c r="V642" i="1"/>
  <c r="Z642" i="1"/>
  <c r="T642" i="1"/>
  <c r="U642" i="1"/>
  <c r="Q642" i="1"/>
  <c r="O642" i="1"/>
  <c r="AF642" i="1" s="1"/>
  <c r="N613" i="1"/>
  <c r="AG613" i="1" s="1"/>
  <c r="AH613" i="1"/>
  <c r="O613" i="1"/>
  <c r="AF613" i="1" s="1"/>
  <c r="V613" i="1"/>
  <c r="AE613" i="1"/>
  <c r="Z613" i="1"/>
  <c r="T613" i="1"/>
  <c r="W613" i="1"/>
  <c r="U613" i="1"/>
  <c r="AD613" i="1"/>
  <c r="S613" i="1"/>
  <c r="Q613" i="1"/>
  <c r="V1687" i="1"/>
  <c r="W1687" i="1"/>
  <c r="AH1687" i="1"/>
  <c r="U1687" i="1"/>
  <c r="S1687" i="1"/>
  <c r="Z1687" i="1"/>
  <c r="T1687" i="1"/>
  <c r="AD1687" i="1"/>
  <c r="O1687" i="1"/>
  <c r="AF1687" i="1" s="1"/>
  <c r="N1687" i="1"/>
  <c r="AG1687" i="1" s="1"/>
  <c r="AL1628" i="1"/>
  <c r="AM1628" i="1" s="1"/>
  <c r="AL482" i="1"/>
  <c r="AM482" i="1" s="1"/>
  <c r="R482" i="1"/>
  <c r="R370" i="1"/>
  <c r="R498" i="1"/>
  <c r="AD1061" i="1"/>
  <c r="T1061" i="1"/>
  <c r="U1061" i="1"/>
  <c r="W1061" i="1"/>
  <c r="O1061" i="1"/>
  <c r="AF1061" i="1" s="1"/>
  <c r="N1061" i="1"/>
  <c r="AG1061" i="1" s="1"/>
  <c r="V1061" i="1"/>
  <c r="S1061" i="1"/>
  <c r="Z1061" i="1"/>
  <c r="AH1061" i="1"/>
  <c r="O1600" i="1"/>
  <c r="AF1600" i="1" s="1"/>
  <c r="AD1600" i="1"/>
  <c r="U1600" i="1"/>
  <c r="W1600" i="1"/>
  <c r="Z1600" i="1"/>
  <c r="V1600" i="1"/>
  <c r="T1600" i="1"/>
  <c r="AH1600" i="1"/>
  <c r="N1600" i="1"/>
  <c r="AG1600" i="1" s="1"/>
  <c r="S1600" i="1"/>
  <c r="N586" i="1"/>
  <c r="AG586" i="1" s="1"/>
  <c r="Z586" i="1"/>
  <c r="S586" i="1"/>
  <c r="T586" i="1"/>
  <c r="U586" i="1"/>
  <c r="AD586" i="1"/>
  <c r="Q586" i="1"/>
  <c r="O586" i="1"/>
  <c r="AF586" i="1" s="1"/>
  <c r="W586" i="1"/>
  <c r="AE586" i="1"/>
  <c r="V586" i="1"/>
  <c r="AH586" i="1"/>
  <c r="O600" i="1"/>
  <c r="AF600" i="1" s="1"/>
  <c r="AH600" i="1"/>
  <c r="N600" i="1"/>
  <c r="AG600" i="1" s="1"/>
  <c r="T600" i="1"/>
  <c r="S600" i="1"/>
  <c r="AD600" i="1"/>
  <c r="U600" i="1"/>
  <c r="AE600" i="1"/>
  <c r="Z600" i="1"/>
  <c r="Q600" i="1"/>
  <c r="V600" i="1"/>
  <c r="W600" i="1"/>
  <c r="AD1387" i="1"/>
  <c r="S1387" i="1"/>
  <c r="AH1387" i="1"/>
  <c r="W1387" i="1"/>
  <c r="O1387" i="1"/>
  <c r="AF1387" i="1" s="1"/>
  <c r="V1387" i="1"/>
  <c r="Z1387" i="1"/>
  <c r="N1387" i="1"/>
  <c r="AG1387" i="1" s="1"/>
  <c r="T1387" i="1"/>
  <c r="U1387" i="1"/>
  <c r="T1393" i="1"/>
  <c r="V1393" i="1"/>
  <c r="W1393" i="1"/>
  <c r="AH1393" i="1"/>
  <c r="N1393" i="1"/>
  <c r="AG1393" i="1" s="1"/>
  <c r="O1393" i="1"/>
  <c r="AF1393" i="1" s="1"/>
  <c r="AD1393" i="1"/>
  <c r="U1393" i="1"/>
  <c r="S1393" i="1"/>
  <c r="Z1393" i="1"/>
  <c r="N626" i="1"/>
  <c r="AG626" i="1" s="1"/>
  <c r="Z626" i="1"/>
  <c r="S626" i="1"/>
  <c r="T626" i="1"/>
  <c r="U626" i="1"/>
  <c r="AD626" i="1"/>
  <c r="W626" i="1"/>
  <c r="Q626" i="1"/>
  <c r="O626" i="1"/>
  <c r="AF626" i="1" s="1"/>
  <c r="AH626" i="1"/>
  <c r="AE626" i="1"/>
  <c r="V626" i="1"/>
  <c r="R1575" i="1"/>
  <c r="AL1159" i="1"/>
  <c r="AM1159" i="1" s="1"/>
  <c r="R786" i="1"/>
  <c r="AL1501" i="1"/>
  <c r="AM1501" i="1" s="1"/>
  <c r="AL1660" i="1"/>
  <c r="AM1660" i="1" s="1"/>
  <c r="R774" i="1"/>
  <c r="AL605" i="1"/>
  <c r="AM605" i="1" s="1"/>
  <c r="R966" i="1"/>
  <c r="AL1107" i="1"/>
  <c r="AM1107" i="1" s="1"/>
  <c r="R1337" i="1"/>
  <c r="T624" i="1"/>
  <c r="AH624" i="1"/>
  <c r="N624" i="1"/>
  <c r="AG624" i="1" s="1"/>
  <c r="AE624" i="1"/>
  <c r="S624" i="1"/>
  <c r="AD624" i="1"/>
  <c r="U624" i="1"/>
  <c r="Z624" i="1"/>
  <c r="Q624" i="1"/>
  <c r="V624" i="1"/>
  <c r="W624" i="1"/>
  <c r="O624" i="1"/>
  <c r="AF624" i="1" s="1"/>
  <c r="T1401" i="1"/>
  <c r="Z1401" i="1"/>
  <c r="AD1401" i="1"/>
  <c r="V1401" i="1"/>
  <c r="S1401" i="1"/>
  <c r="AH1401" i="1"/>
  <c r="N1401" i="1"/>
  <c r="AG1401" i="1" s="1"/>
  <c r="W1401" i="1"/>
  <c r="U1401" i="1"/>
  <c r="O1401" i="1"/>
  <c r="AF1401" i="1" s="1"/>
  <c r="N618" i="1"/>
  <c r="AG618" i="1" s="1"/>
  <c r="AE618" i="1"/>
  <c r="V618" i="1"/>
  <c r="AH618" i="1"/>
  <c r="Z618" i="1"/>
  <c r="S618" i="1"/>
  <c r="T618" i="1"/>
  <c r="U618" i="1"/>
  <c r="AD618" i="1"/>
  <c r="Q618" i="1"/>
  <c r="O618" i="1"/>
  <c r="AF618" i="1" s="1"/>
  <c r="W618" i="1"/>
  <c r="AL716" i="1"/>
  <c r="AM716" i="1" s="1"/>
  <c r="AL892" i="1"/>
  <c r="AM892" i="1" s="1"/>
  <c r="Q369" i="1"/>
  <c r="AL1398" i="1"/>
  <c r="AM1398" i="1" s="1"/>
  <c r="Q1603" i="1"/>
  <c r="Q1619" i="1"/>
  <c r="AL844" i="1"/>
  <c r="AM844" i="1" s="1"/>
  <c r="Q847" i="1"/>
  <c r="Q1330" i="1"/>
  <c r="AL704" i="1"/>
  <c r="AM704" i="1" s="1"/>
  <c r="AL1813" i="1"/>
  <c r="AM1813" i="1" s="1"/>
  <c r="AL1889" i="1"/>
  <c r="AM1889" i="1" s="1"/>
  <c r="Q337" i="1"/>
  <c r="Q1023" i="1"/>
  <c r="R1628" i="1"/>
  <c r="Q1448" i="1"/>
  <c r="Q1740" i="1"/>
  <c r="Q1904" i="1"/>
  <c r="R530" i="1"/>
  <c r="AL354" i="1"/>
  <c r="AM354" i="1" s="1"/>
  <c r="R354" i="1"/>
  <c r="AD602" i="1"/>
  <c r="S602" i="1"/>
  <c r="AH602" i="1"/>
  <c r="W602" i="1"/>
  <c r="AE602" i="1"/>
  <c r="V602" i="1"/>
  <c r="Z602" i="1"/>
  <c r="T602" i="1"/>
  <c r="U602" i="1"/>
  <c r="O602" i="1"/>
  <c r="AF602" i="1" s="1"/>
  <c r="N602" i="1"/>
  <c r="AG602" i="1" s="1"/>
  <c r="AD637" i="1"/>
  <c r="AH637" i="1"/>
  <c r="S637" i="1"/>
  <c r="O637" i="1"/>
  <c r="AF637" i="1" s="1"/>
  <c r="V637" i="1"/>
  <c r="T637" i="1"/>
  <c r="AE637" i="1"/>
  <c r="Z637" i="1"/>
  <c r="N637" i="1"/>
  <c r="AG637" i="1" s="1"/>
  <c r="W637" i="1"/>
  <c r="U637" i="1"/>
  <c r="S666" i="1"/>
  <c r="AD666" i="1"/>
  <c r="W666" i="1"/>
  <c r="AH666" i="1"/>
  <c r="Q666" i="1"/>
  <c r="R666" i="1" s="1"/>
  <c r="O666" i="1"/>
  <c r="AF666" i="1" s="1"/>
  <c r="AE666" i="1"/>
  <c r="V666" i="1"/>
  <c r="N666" i="1"/>
  <c r="AG666" i="1" s="1"/>
  <c r="Z666" i="1"/>
  <c r="T666" i="1"/>
  <c r="U666" i="1"/>
  <c r="T1385" i="1"/>
  <c r="V1385" i="1"/>
  <c r="W1385" i="1"/>
  <c r="AH1385" i="1"/>
  <c r="N1385" i="1"/>
  <c r="AG1385" i="1" s="1"/>
  <c r="O1385" i="1"/>
  <c r="AF1385" i="1" s="1"/>
  <c r="AD1385" i="1"/>
  <c r="U1385" i="1"/>
  <c r="S1385" i="1"/>
  <c r="Z1385" i="1"/>
  <c r="T592" i="1"/>
  <c r="Z592" i="1"/>
  <c r="Q592" i="1"/>
  <c r="S592" i="1"/>
  <c r="V592" i="1"/>
  <c r="W592" i="1"/>
  <c r="AH592" i="1"/>
  <c r="N592" i="1"/>
  <c r="AG592" i="1" s="1"/>
  <c r="AE592" i="1"/>
  <c r="O592" i="1"/>
  <c r="AF592" i="1" s="1"/>
  <c r="AD592" i="1"/>
  <c r="U592" i="1"/>
  <c r="S1377" i="1"/>
  <c r="T1377" i="1"/>
  <c r="V1377" i="1"/>
  <c r="W1377" i="1"/>
  <c r="AH1377" i="1"/>
  <c r="N1377" i="1"/>
  <c r="AG1377" i="1" s="1"/>
  <c r="O1377" i="1"/>
  <c r="AF1377" i="1" s="1"/>
  <c r="AD1377" i="1"/>
  <c r="U1377" i="1"/>
  <c r="Z1377" i="1"/>
  <c r="W1703" i="1"/>
  <c r="AH1703" i="1"/>
  <c r="V1703" i="1"/>
  <c r="U1703" i="1"/>
  <c r="O1703" i="1"/>
  <c r="AF1703" i="1" s="1"/>
  <c r="N1703" i="1"/>
  <c r="AG1703" i="1" s="1"/>
  <c r="T1703" i="1"/>
  <c r="AD1703" i="1"/>
  <c r="S1703" i="1"/>
  <c r="Z1703" i="1"/>
  <c r="R1459" i="1"/>
  <c r="R838" i="1"/>
  <c r="R710" i="1"/>
  <c r="R556" i="1"/>
  <c r="R540" i="1"/>
  <c r="R1077" i="1"/>
  <c r="R336" i="1"/>
  <c r="R1109" i="1"/>
  <c r="R1225" i="1"/>
  <c r="R998" i="1"/>
  <c r="R1663" i="1"/>
  <c r="R548" i="1"/>
  <c r="R1321" i="1"/>
  <c r="R1527" i="1"/>
  <c r="R425" i="1"/>
  <c r="R794" i="1"/>
  <c r="R731" i="1"/>
  <c r="R1314" i="1"/>
  <c r="R1899" i="1"/>
  <c r="R842" i="1"/>
  <c r="R771" i="1"/>
  <c r="R1971" i="1"/>
  <c r="R1735" i="1"/>
  <c r="R1796" i="1"/>
  <c r="R850" i="1"/>
  <c r="R742" i="1"/>
  <c r="R1042" i="1"/>
  <c r="R1767" i="1"/>
  <c r="R538" i="1"/>
  <c r="R1976" i="1"/>
  <c r="R907" i="1"/>
  <c r="R1261" i="1"/>
  <c r="R1174" i="1"/>
  <c r="R587" i="1"/>
  <c r="R651" i="1"/>
  <c r="R1544" i="1"/>
  <c r="R1560" i="1"/>
  <c r="R1516" i="1"/>
  <c r="R1548" i="1"/>
  <c r="R1154" i="1"/>
  <c r="R1091" i="1"/>
  <c r="R457" i="1"/>
  <c r="R496" i="1"/>
  <c r="R1222" i="1"/>
  <c r="R1747" i="1"/>
  <c r="AL1757" i="1"/>
  <c r="AM1757" i="1" s="1"/>
  <c r="R629" i="1"/>
  <c r="R1429" i="1"/>
  <c r="R1412" i="1"/>
  <c r="R659" i="1"/>
  <c r="R1811" i="1"/>
  <c r="R591" i="1"/>
  <c r="AL632" i="1"/>
  <c r="AM632" i="1" s="1"/>
  <c r="R1054" i="1"/>
  <c r="R682" i="1"/>
  <c r="R927" i="1"/>
  <c r="R1908" i="1"/>
  <c r="R703" i="1"/>
  <c r="R1427" i="1"/>
  <c r="R396" i="1"/>
  <c r="R508" i="1"/>
  <c r="R632" i="1"/>
  <c r="AL732" i="1"/>
  <c r="AM732" i="1" s="1"/>
  <c r="R353" i="1"/>
  <c r="R751" i="1"/>
  <c r="R1246" i="1"/>
  <c r="R1424" i="1"/>
  <c r="R406" i="1"/>
  <c r="R823" i="1"/>
  <c r="R995" i="1"/>
  <c r="R890" i="1"/>
  <c r="R975" i="1"/>
  <c r="R987" i="1"/>
  <c r="R1237" i="1"/>
  <c r="R1086" i="1"/>
  <c r="R1487" i="1"/>
  <c r="R1503" i="1"/>
  <c r="R1606" i="1"/>
  <c r="R1670" i="1"/>
  <c r="R332" i="1"/>
  <c r="R428" i="1"/>
  <c r="R1511" i="1"/>
  <c r="R664" i="1"/>
  <c r="R389" i="1"/>
  <c r="R722" i="1"/>
  <c r="R1819" i="1"/>
  <c r="R324" i="1"/>
  <c r="R329" i="1"/>
  <c r="R485" i="1"/>
  <c r="AL664" i="1"/>
  <c r="AM664" i="1" s="1"/>
  <c r="R855" i="1"/>
  <c r="R1444" i="1"/>
  <c r="R1460" i="1"/>
  <c r="R544" i="1"/>
  <c r="R1857" i="1"/>
  <c r="R488" i="1"/>
  <c r="R1118" i="1"/>
  <c r="R1868" i="1"/>
  <c r="R1763" i="1"/>
  <c r="R732" i="1"/>
  <c r="R1303" i="1"/>
  <c r="R1202" i="1"/>
  <c r="R1775" i="1"/>
  <c r="R440" i="1"/>
  <c r="R758" i="1"/>
  <c r="R822" i="1"/>
  <c r="R1751" i="1"/>
  <c r="R1835" i="1"/>
  <c r="R746" i="1"/>
  <c r="R1069" i="1"/>
  <c r="R1229" i="1"/>
  <c r="R1333" i="1"/>
  <c r="R1779" i="1"/>
  <c r="R1149" i="1"/>
  <c r="R552" i="1"/>
  <c r="R959" i="1"/>
  <c r="R1658" i="1"/>
  <c r="R914" i="1"/>
  <c r="R1688" i="1"/>
  <c r="R589" i="1"/>
  <c r="R1030" i="1"/>
  <c r="R982" i="1"/>
  <c r="R1046" i="1"/>
  <c r="R1678" i="1"/>
  <c r="R1920" i="1"/>
  <c r="R1117" i="1"/>
  <c r="R950" i="1"/>
  <c r="R1559" i="1"/>
  <c r="R970" i="1"/>
  <c r="R348" i="1"/>
  <c r="R874" i="1"/>
  <c r="R730" i="1"/>
  <c r="R926" i="1"/>
  <c r="R1050" i="1"/>
  <c r="R1325" i="1"/>
  <c r="R815" i="1"/>
  <c r="R870" i="1"/>
  <c r="R978" i="1"/>
  <c r="R1234" i="1"/>
  <c r="R1289" i="1"/>
  <c r="R798" i="1"/>
  <c r="R436" i="1"/>
  <c r="R481" i="1"/>
  <c r="R497" i="1"/>
  <c r="R611" i="1"/>
  <c r="R762" i="1"/>
  <c r="R894" i="1"/>
  <c r="R903" i="1"/>
  <c r="R1089" i="1"/>
  <c r="R1105" i="1"/>
  <c r="R1884" i="1"/>
  <c r="R1896" i="1"/>
  <c r="R1888" i="1"/>
  <c r="R1946" i="1"/>
  <c r="R603" i="1"/>
  <c r="R686" i="1"/>
  <c r="R564" i="1"/>
  <c r="R1107" i="1"/>
  <c r="R719" i="1"/>
  <c r="R1081" i="1"/>
  <c r="R779" i="1"/>
  <c r="R1035" i="1"/>
  <c r="R1070" i="1"/>
  <c r="R1082" i="1"/>
  <c r="R1301" i="1"/>
  <c r="R595" i="1"/>
  <c r="R477" i="1"/>
  <c r="R791" i="1"/>
  <c r="R672" i="1"/>
  <c r="R1090" i="1"/>
  <c r="R1297" i="1"/>
  <c r="R1413" i="1"/>
  <c r="R1419" i="1"/>
  <c r="R1195" i="1"/>
  <c r="R456" i="1"/>
  <c r="R520" i="1"/>
  <c r="AL1672" i="1"/>
  <c r="AM1672" i="1" s="1"/>
  <c r="R1711" i="1"/>
  <c r="R616" i="1"/>
  <c r="R1953" i="1"/>
  <c r="R1047" i="1"/>
  <c r="R1254" i="1"/>
  <c r="R1455" i="1"/>
  <c r="R1435" i="1"/>
  <c r="R1564" i="1"/>
  <c r="R1837" i="1"/>
  <c r="R1808" i="1"/>
  <c r="R1748" i="1"/>
  <c r="R328" i="1"/>
  <c r="R806" i="1"/>
  <c r="R1799" i="1"/>
  <c r="R532" i="1"/>
  <c r="R1443" i="1"/>
  <c r="R1201" i="1"/>
  <c r="R476" i="1"/>
  <c r="R810" i="1"/>
  <c r="R750" i="1"/>
  <c r="R653" i="1"/>
  <c r="R1245" i="1"/>
  <c r="R1230" i="1"/>
  <c r="R541" i="1"/>
  <c r="R420" i="1"/>
  <c r="R878" i="1"/>
  <c r="R1345" i="1"/>
  <c r="R906" i="1"/>
  <c r="R1022" i="1"/>
  <c r="R1031" i="1"/>
  <c r="R783" i="1"/>
  <c r="R859" i="1"/>
  <c r="R1186" i="1"/>
  <c r="R1269" i="1"/>
  <c r="R1011" i="1"/>
  <c r="R803" i="1"/>
  <c r="AL1347" i="1"/>
  <c r="AM1347" i="1" s="1"/>
  <c r="R1238" i="1"/>
  <c r="R1218" i="1"/>
  <c r="R1667" i="1"/>
  <c r="R1743" i="1"/>
  <c r="R1479" i="1"/>
  <c r="R1732" i="1"/>
  <c r="R1959" i="1"/>
  <c r="R1949" i="1"/>
  <c r="R1556" i="1"/>
  <c r="R1572" i="1"/>
  <c r="R1679" i="1"/>
  <c r="R1708" i="1"/>
  <c r="R1456" i="1"/>
  <c r="R1436" i="1"/>
  <c r="R1579" i="1"/>
  <c r="R1909" i="1"/>
  <c r="R597" i="1"/>
  <c r="Q1463" i="1"/>
  <c r="R1150" i="1"/>
  <c r="R565" i="1"/>
  <c r="R951" i="1"/>
  <c r="R1006" i="1"/>
  <c r="R1483" i="1"/>
  <c r="R648" i="1"/>
  <c r="R690" i="1"/>
  <c r="R706" i="1"/>
  <c r="R754" i="1"/>
  <c r="R770" i="1"/>
  <c r="R818" i="1"/>
  <c r="R834" i="1"/>
  <c r="R882" i="1"/>
  <c r="R898" i="1"/>
  <c r="R946" i="1"/>
  <c r="R962" i="1"/>
  <c r="R994" i="1"/>
  <c r="R1010" i="1"/>
  <c r="R1026" i="1"/>
  <c r="R1058" i="1"/>
  <c r="R1298" i="1"/>
  <c r="Q1170" i="1"/>
  <c r="R1773" i="1"/>
  <c r="Q1647" i="1"/>
  <c r="R1756" i="1"/>
  <c r="R1788" i="1"/>
  <c r="R1824" i="1"/>
  <c r="Q484" i="1"/>
  <c r="Q320" i="1"/>
  <c r="Q345" i="1"/>
  <c r="AL1219" i="1"/>
  <c r="AM1219" i="1" s="1"/>
  <c r="Q1329" i="1"/>
  <c r="Q1039" i="1"/>
  <c r="Q1467" i="1"/>
  <c r="Q1599" i="1"/>
  <c r="Q1500" i="1"/>
  <c r="Q814" i="1"/>
  <c r="Q734" i="1"/>
  <c r="Q1169" i="1"/>
  <c r="Q831" i="1"/>
  <c r="Q1388" i="1"/>
  <c r="Q1876" i="1"/>
  <c r="R1350" i="1"/>
  <c r="Q1547" i="1"/>
  <c r="Q1587" i="1"/>
  <c r="Q1097" i="1"/>
  <c r="Q1182" i="1"/>
  <c r="Q1659" i="1"/>
  <c r="R444" i="1"/>
  <c r="Q501" i="1"/>
  <c r="Q1206" i="1"/>
  <c r="Q1892" i="1"/>
  <c r="Q424" i="1"/>
  <c r="Q1627" i="1"/>
  <c r="R458" i="1"/>
  <c r="R372" i="1"/>
  <c r="R464" i="1"/>
  <c r="R1286" i="1"/>
  <c r="R417" i="1"/>
  <c r="R433" i="1"/>
  <c r="R545" i="1"/>
  <c r="R561" i="1"/>
  <c r="R963" i="1"/>
  <c r="R1334" i="1"/>
  <c r="R738" i="1"/>
  <c r="R802" i="1"/>
  <c r="R866" i="1"/>
  <c r="R930" i="1"/>
  <c r="Q365" i="1"/>
  <c r="Q983" i="1"/>
  <c r="Q346" i="1"/>
  <c r="R851" i="1"/>
  <c r="Q922" i="1"/>
  <c r="Q778" i="1"/>
  <c r="Q766" i="1"/>
  <c r="Q775" i="1"/>
  <c r="Q843" i="1"/>
  <c r="AL928" i="1"/>
  <c r="AM928" i="1" s="1"/>
  <c r="R928" i="1"/>
  <c r="Q583" i="1"/>
  <c r="Q1715" i="1"/>
  <c r="Q1012" i="1"/>
  <c r="Q1146" i="1"/>
  <c r="Q1396" i="1"/>
  <c r="Q1823" i="1"/>
  <c r="Q1704" i="1"/>
  <c r="Q1504" i="1"/>
  <c r="Q1831" i="1"/>
  <c r="Q1161" i="1"/>
  <c r="Q1428" i="1"/>
  <c r="Q493" i="1"/>
  <c r="R460" i="1"/>
  <c r="R726" i="1"/>
  <c r="R790" i="1"/>
  <c r="Q799" i="1"/>
  <c r="R504" i="1"/>
  <c r="AL1215" i="1"/>
  <c r="AM1215" i="1" s="1"/>
  <c r="R1215" i="1"/>
  <c r="Q1752" i="1"/>
  <c r="R635" i="1"/>
  <c r="R1277" i="1"/>
  <c r="R858" i="1"/>
  <c r="R1217" i="1"/>
  <c r="R619" i="1"/>
  <c r="R879" i="1"/>
  <c r="R1007" i="1"/>
  <c r="Q1310" i="1"/>
  <c r="Q1733" i="1"/>
  <c r="Q1682" i="1"/>
  <c r="Q1607" i="1"/>
  <c r="Q1700" i="1"/>
  <c r="R1954" i="1"/>
  <c r="Q714" i="1"/>
  <c r="Q675" i="1"/>
  <c r="Q557" i="1"/>
  <c r="Q715" i="1"/>
  <c r="Q971" i="1"/>
  <c r="Q1249" i="1"/>
  <c r="Q1573" i="1"/>
  <c r="Q486" i="1"/>
  <c r="Q867" i="1"/>
  <c r="Q1209" i="1"/>
  <c r="Q1934" i="1"/>
  <c r="Q1846" i="1"/>
  <c r="Q1828" i="1"/>
  <c r="Q1972" i="1"/>
  <c r="Q1642" i="1"/>
  <c r="Q1712" i="1"/>
  <c r="Q1804" i="1"/>
  <c r="Q1484" i="1"/>
  <c r="Q1725" i="1"/>
  <c r="Q1843" i="1"/>
  <c r="Q1991" i="1"/>
  <c r="R1221" i="1"/>
  <c r="R1285" i="1"/>
  <c r="R1317" i="1"/>
  <c r="R452" i="1"/>
  <c r="R341" i="1"/>
  <c r="R755" i="1"/>
  <c r="R938" i="1"/>
  <c r="R915" i="1"/>
  <c r="R974" i="1"/>
  <c r="R1492" i="1"/>
  <c r="R1525" i="1"/>
  <c r="R1638" i="1"/>
  <c r="R1792" i="1"/>
  <c r="R1827" i="1"/>
  <c r="R1917" i="1"/>
  <c r="R1912" i="1"/>
  <c r="R986" i="1"/>
  <c r="R1027" i="1"/>
  <c r="R1067" i="1"/>
  <c r="R1780" i="1"/>
  <c r="R1213" i="1"/>
  <c r="R1392" i="1"/>
  <c r="R1568" i="1"/>
  <c r="R1759" i="1"/>
  <c r="R1980" i="1"/>
  <c r="R1624" i="1"/>
  <c r="AL1793" i="1"/>
  <c r="AM1793" i="1" s="1"/>
  <c r="R846" i="1"/>
  <c r="R883" i="1"/>
  <c r="R884" i="1"/>
  <c r="R317" i="1"/>
  <c r="AE317" i="1" s="1"/>
  <c r="R340" i="1"/>
  <c r="R1190" i="1"/>
  <c r="R480" i="1"/>
  <c r="R560" i="1"/>
  <c r="R352" i="1"/>
  <c r="R795" i="1"/>
  <c r="R923" i="1"/>
  <c r="R1051" i="1"/>
  <c r="R1101" i="1"/>
  <c r="R1253" i="1"/>
  <c r="R1551" i="1"/>
  <c r="R502" i="1"/>
  <c r="R528" i="1"/>
  <c r="R404" i="1"/>
  <c r="R899" i="1"/>
  <c r="R1408" i="1"/>
  <c r="R1631" i="1"/>
  <c r="R1921" i="1"/>
  <c r="R1472" i="1"/>
  <c r="R1933" i="1"/>
  <c r="R1999" i="1"/>
  <c r="R1626" i="1"/>
  <c r="R1515" i="1"/>
  <c r="R1963" i="1"/>
  <c r="R1872" i="1"/>
  <c r="R1938" i="1"/>
  <c r="AB356" i="1"/>
  <c r="AC356" i="1"/>
  <c r="AA356" i="1"/>
  <c r="AC381" i="1"/>
  <c r="AA381" i="1"/>
  <c r="AB381" i="1"/>
  <c r="AE411" i="1"/>
  <c r="W411" i="1"/>
  <c r="S411" i="1"/>
  <c r="O411" i="1"/>
  <c r="AF411" i="1" s="1"/>
  <c r="T411" i="1"/>
  <c r="Q411" i="1"/>
  <c r="AD411" i="1"/>
  <c r="V411" i="1"/>
  <c r="N411" i="1"/>
  <c r="AG411" i="1" s="1"/>
  <c r="AH411" i="1"/>
  <c r="Z411" i="1"/>
  <c r="U411" i="1"/>
  <c r="W1041" i="1"/>
  <c r="S1041" i="1"/>
  <c r="O1041" i="1"/>
  <c r="AF1041" i="1" s="1"/>
  <c r="T1041" i="1"/>
  <c r="AH1041" i="1"/>
  <c r="Z1041" i="1"/>
  <c r="V1041" i="1"/>
  <c r="AD1041" i="1"/>
  <c r="N1041" i="1"/>
  <c r="AG1041" i="1" s="1"/>
  <c r="U1041" i="1"/>
  <c r="W307" i="1"/>
  <c r="S307" i="1"/>
  <c r="AD307" i="1" s="1"/>
  <c r="T307" i="1"/>
  <c r="Z307" i="1"/>
  <c r="U307" i="1"/>
  <c r="AH307" i="1" s="1"/>
  <c r="N307" i="1"/>
  <c r="AG307" i="1" s="1"/>
  <c r="V307" i="1"/>
  <c r="AE403" i="1"/>
  <c r="W403" i="1"/>
  <c r="S403" i="1"/>
  <c r="O403" i="1"/>
  <c r="AF403" i="1" s="1"/>
  <c r="T403" i="1"/>
  <c r="Q403" i="1"/>
  <c r="AH403" i="1"/>
  <c r="Z403" i="1"/>
  <c r="AD403" i="1"/>
  <c r="V403" i="1"/>
  <c r="N403" i="1"/>
  <c r="AG403" i="1" s="1"/>
  <c r="U403" i="1"/>
  <c r="AC667" i="1"/>
  <c r="AA667" i="1"/>
  <c r="AB667" i="1"/>
  <c r="AA900" i="1"/>
  <c r="AB900" i="1"/>
  <c r="AC900" i="1"/>
  <c r="AB1050" i="1"/>
  <c r="AC1050" i="1"/>
  <c r="AA1050" i="1"/>
  <c r="AC393" i="1"/>
  <c r="AB393" i="1"/>
  <c r="AA393" i="1"/>
  <c r="AE609" i="1"/>
  <c r="W609" i="1"/>
  <c r="S609" i="1"/>
  <c r="O609" i="1"/>
  <c r="AF609" i="1" s="1"/>
  <c r="AH609" i="1"/>
  <c r="AD609" i="1"/>
  <c r="T609" i="1"/>
  <c r="N609" i="1"/>
  <c r="AG609" i="1" s="1"/>
  <c r="V609" i="1"/>
  <c r="U609" i="1"/>
  <c r="Z609" i="1"/>
  <c r="Q609" i="1"/>
  <c r="AH620" i="1"/>
  <c r="AD620" i="1"/>
  <c r="Z620" i="1"/>
  <c r="V620" i="1"/>
  <c r="N620" i="1"/>
  <c r="AG620" i="1" s="1"/>
  <c r="S620" i="1"/>
  <c r="AE620" i="1"/>
  <c r="T620" i="1"/>
  <c r="O620" i="1"/>
  <c r="AF620" i="1" s="1"/>
  <c r="W620" i="1"/>
  <c r="U620" i="1"/>
  <c r="Q620" i="1"/>
  <c r="AH652" i="1"/>
  <c r="AD652" i="1"/>
  <c r="Z652" i="1"/>
  <c r="V652" i="1"/>
  <c r="N652" i="1"/>
  <c r="AG652" i="1" s="1"/>
  <c r="S652" i="1"/>
  <c r="AE652" i="1"/>
  <c r="T652" i="1"/>
  <c r="O652" i="1"/>
  <c r="AF652" i="1" s="1"/>
  <c r="W652" i="1"/>
  <c r="U652" i="1"/>
  <c r="Q652" i="1"/>
  <c r="W319" i="1"/>
  <c r="S319" i="1"/>
  <c r="AD319" i="1" s="1"/>
  <c r="T319" i="1"/>
  <c r="Q319" i="1"/>
  <c r="U319" i="1"/>
  <c r="AH319" i="1" s="1"/>
  <c r="V319" i="1"/>
  <c r="N319" i="1"/>
  <c r="AG319" i="1" s="1"/>
  <c r="Z319" i="1"/>
  <c r="AC529" i="1"/>
  <c r="AB529" i="1"/>
  <c r="AA529" i="1"/>
  <c r="AH574" i="1"/>
  <c r="AD574" i="1"/>
  <c r="Z574" i="1"/>
  <c r="V574" i="1"/>
  <c r="N574" i="1"/>
  <c r="AG574" i="1" s="1"/>
  <c r="AE574" i="1"/>
  <c r="W574" i="1"/>
  <c r="S574" i="1"/>
  <c r="O574" i="1"/>
  <c r="AF574" i="1" s="1"/>
  <c r="Q574" i="1"/>
  <c r="U574" i="1"/>
  <c r="T574" i="1"/>
  <c r="AA653" i="1"/>
  <c r="AB653" i="1"/>
  <c r="AC653" i="1"/>
  <c r="AC1074" i="1"/>
  <c r="AB1074" i="1"/>
  <c r="AA1074" i="1"/>
  <c r="AC879" i="1"/>
  <c r="AA879" i="1"/>
  <c r="AB879" i="1"/>
  <c r="R934" i="1"/>
  <c r="AB998" i="1"/>
  <c r="AC998" i="1"/>
  <c r="AA998" i="1"/>
  <c r="W1037" i="1"/>
  <c r="S1037" i="1"/>
  <c r="O1037" i="1"/>
  <c r="AF1037" i="1" s="1"/>
  <c r="T1037" i="1"/>
  <c r="AH1037" i="1"/>
  <c r="Z1037" i="1"/>
  <c r="U1037" i="1"/>
  <c r="AD1037" i="1"/>
  <c r="N1037" i="1"/>
  <c r="AG1037" i="1" s="1"/>
  <c r="V1037" i="1"/>
  <c r="W1300" i="1"/>
  <c r="S1300" i="1"/>
  <c r="O1300" i="1"/>
  <c r="AF1300" i="1" s="1"/>
  <c r="T1300" i="1"/>
  <c r="AH1300" i="1"/>
  <c r="Z1300" i="1"/>
  <c r="AD1300" i="1"/>
  <c r="N1300" i="1"/>
  <c r="AG1300" i="1" s="1"/>
  <c r="U1300" i="1"/>
  <c r="V1300" i="1"/>
  <c r="R1512" i="1"/>
  <c r="AE697" i="1"/>
  <c r="W697" i="1"/>
  <c r="S697" i="1"/>
  <c r="O697" i="1"/>
  <c r="AF697" i="1" s="1"/>
  <c r="T697" i="1"/>
  <c r="Q697" i="1"/>
  <c r="U697" i="1"/>
  <c r="AD697" i="1"/>
  <c r="V697" i="1"/>
  <c r="N697" i="1"/>
  <c r="AG697" i="1" s="1"/>
  <c r="AH697" i="1"/>
  <c r="Z697" i="1"/>
  <c r="AB754" i="1"/>
  <c r="AC754" i="1"/>
  <c r="AA754" i="1"/>
  <c r="AA772" i="1"/>
  <c r="AB772" i="1"/>
  <c r="AC772" i="1"/>
  <c r="AB922" i="1"/>
  <c r="AC922" i="1"/>
  <c r="AA922" i="1"/>
  <c r="AA948" i="1"/>
  <c r="AB948" i="1"/>
  <c r="AC948" i="1"/>
  <c r="R999" i="1"/>
  <c r="AB1054" i="1"/>
  <c r="AC1054" i="1"/>
  <c r="AA1054" i="1"/>
  <c r="W1284" i="1"/>
  <c r="S1284" i="1"/>
  <c r="O1284" i="1"/>
  <c r="AF1284" i="1" s="1"/>
  <c r="T1284" i="1"/>
  <c r="AH1284" i="1"/>
  <c r="Z1284" i="1"/>
  <c r="AD1284" i="1"/>
  <c r="N1284" i="1"/>
  <c r="AG1284" i="1" s="1"/>
  <c r="U1284" i="1"/>
  <c r="V1284" i="1"/>
  <c r="AA756" i="1"/>
  <c r="AB756" i="1"/>
  <c r="AC756" i="1"/>
  <c r="AE379" i="1"/>
  <c r="W379" i="1"/>
  <c r="S379" i="1"/>
  <c r="O379" i="1"/>
  <c r="AF379" i="1" s="1"/>
  <c r="T379" i="1"/>
  <c r="Q379" i="1"/>
  <c r="AD379" i="1"/>
  <c r="V379" i="1"/>
  <c r="N379" i="1"/>
  <c r="AG379" i="1" s="1"/>
  <c r="U379" i="1"/>
  <c r="AH379" i="1"/>
  <c r="Z379" i="1"/>
  <c r="AA390" i="1"/>
  <c r="AB390" i="1"/>
  <c r="AC390" i="1"/>
  <c r="AA736" i="1"/>
  <c r="AB736" i="1"/>
  <c r="AC736" i="1"/>
  <c r="AB778" i="1"/>
  <c r="AC778" i="1"/>
  <c r="AA778" i="1"/>
  <c r="AE849" i="1"/>
  <c r="W849" i="1"/>
  <c r="S849" i="1"/>
  <c r="O849" i="1"/>
  <c r="AF849" i="1" s="1"/>
  <c r="T849" i="1"/>
  <c r="Q849" i="1"/>
  <c r="AH849" i="1"/>
  <c r="Z849" i="1"/>
  <c r="V849" i="1"/>
  <c r="AD849" i="1"/>
  <c r="N849" i="1"/>
  <c r="AG849" i="1" s="1"/>
  <c r="U849" i="1"/>
  <c r="W1005" i="1"/>
  <c r="S1005" i="1"/>
  <c r="O1005" i="1"/>
  <c r="AF1005" i="1" s="1"/>
  <c r="T1005" i="1"/>
  <c r="AH1005" i="1"/>
  <c r="Z1005" i="1"/>
  <c r="U1005" i="1"/>
  <c r="V1005" i="1"/>
  <c r="AD1005" i="1"/>
  <c r="N1005" i="1"/>
  <c r="AG1005" i="1" s="1"/>
  <c r="AA1123" i="1"/>
  <c r="AB1123" i="1"/>
  <c r="AC1123" i="1"/>
  <c r="AC1302" i="1"/>
  <c r="AB1302" i="1"/>
  <c r="AA1302" i="1"/>
  <c r="AC699" i="1"/>
  <c r="AA699" i="1"/>
  <c r="AB699" i="1"/>
  <c r="AC763" i="1"/>
  <c r="AA763" i="1"/>
  <c r="AB763" i="1"/>
  <c r="AC827" i="1"/>
  <c r="AA827" i="1"/>
  <c r="AB827" i="1"/>
  <c r="AC955" i="1"/>
  <c r="AA955" i="1"/>
  <c r="AB955" i="1"/>
  <c r="AC1258" i="1"/>
  <c r="AA1258" i="1"/>
  <c r="AB1258" i="1"/>
  <c r="AL1355" i="1"/>
  <c r="AM1355" i="1" s="1"/>
  <c r="R1355" i="1"/>
  <c r="T1363" i="1"/>
  <c r="AD1363" i="1"/>
  <c r="S1363" i="1"/>
  <c r="N1363" i="1"/>
  <c r="AG1363" i="1" s="1"/>
  <c r="V1363" i="1"/>
  <c r="O1363" i="1"/>
  <c r="AF1363" i="1" s="1"/>
  <c r="W1363" i="1"/>
  <c r="AH1363" i="1"/>
  <c r="U1363" i="1"/>
  <c r="Z1363" i="1"/>
  <c r="W1100" i="1"/>
  <c r="S1100" i="1"/>
  <c r="O1100" i="1"/>
  <c r="AF1100" i="1" s="1"/>
  <c r="T1100" i="1"/>
  <c r="AH1100" i="1"/>
  <c r="Z1100" i="1"/>
  <c r="U1100" i="1"/>
  <c r="AD1100" i="1"/>
  <c r="N1100" i="1"/>
  <c r="AG1100" i="1" s="1"/>
  <c r="V1100" i="1"/>
  <c r="AC1106" i="1"/>
  <c r="AA1106" i="1"/>
  <c r="AB1106" i="1"/>
  <c r="AC1186" i="1"/>
  <c r="AB1186" i="1"/>
  <c r="AA1186" i="1"/>
  <c r="AC1066" i="1"/>
  <c r="AA1066" i="1"/>
  <c r="AB1066" i="1"/>
  <c r="W1244" i="1"/>
  <c r="S1244" i="1"/>
  <c r="O1244" i="1"/>
  <c r="AF1244" i="1" s="1"/>
  <c r="T1244" i="1"/>
  <c r="U1244" i="1"/>
  <c r="AD1244" i="1"/>
  <c r="V1244" i="1"/>
  <c r="N1244" i="1"/>
  <c r="AG1244" i="1" s="1"/>
  <c r="Z1244" i="1"/>
  <c r="AH1244" i="1"/>
  <c r="W1292" i="1"/>
  <c r="S1292" i="1"/>
  <c r="O1292" i="1"/>
  <c r="AF1292" i="1" s="1"/>
  <c r="T1292" i="1"/>
  <c r="U1292" i="1"/>
  <c r="AD1292" i="1"/>
  <c r="V1292" i="1"/>
  <c r="N1292" i="1"/>
  <c r="AG1292" i="1" s="1"/>
  <c r="AH1292" i="1"/>
  <c r="Z1292" i="1"/>
  <c r="W1406" i="1"/>
  <c r="S1406" i="1"/>
  <c r="O1406" i="1"/>
  <c r="AF1406" i="1" s="1"/>
  <c r="T1406" i="1"/>
  <c r="AH1406" i="1"/>
  <c r="Z1406" i="1"/>
  <c r="V1406" i="1"/>
  <c r="N1406" i="1"/>
  <c r="AG1406" i="1" s="1"/>
  <c r="U1406" i="1"/>
  <c r="AD1406" i="1"/>
  <c r="AH1409" i="1"/>
  <c r="AD1409" i="1"/>
  <c r="Z1409" i="1"/>
  <c r="V1409" i="1"/>
  <c r="N1409" i="1"/>
  <c r="AG1409" i="1" s="1"/>
  <c r="W1409" i="1"/>
  <c r="S1409" i="1"/>
  <c r="O1409" i="1"/>
  <c r="AF1409" i="1" s="1"/>
  <c r="T1409" i="1"/>
  <c r="U1409" i="1"/>
  <c r="AA1421" i="1"/>
  <c r="AC1421" i="1"/>
  <c r="AB1421" i="1"/>
  <c r="AH1636" i="1"/>
  <c r="AD1636" i="1"/>
  <c r="Z1636" i="1"/>
  <c r="V1636" i="1"/>
  <c r="N1636" i="1"/>
  <c r="AG1636" i="1" s="1"/>
  <c r="W1636" i="1"/>
  <c r="S1636" i="1"/>
  <c r="O1636" i="1"/>
  <c r="AF1636" i="1" s="1"/>
  <c r="T1636" i="1"/>
  <c r="U1636" i="1"/>
  <c r="AB1411" i="1"/>
  <c r="AC1411" i="1"/>
  <c r="AA1411" i="1"/>
  <c r="R1411" i="1"/>
  <c r="AB1443" i="1"/>
  <c r="AC1443" i="1"/>
  <c r="AA1443" i="1"/>
  <c r="AB1491" i="1"/>
  <c r="AC1491" i="1"/>
  <c r="AA1491" i="1"/>
  <c r="AB1313" i="1"/>
  <c r="AC1313" i="1"/>
  <c r="AA1313" i="1"/>
  <c r="AB1113" i="1"/>
  <c r="AC1113" i="1"/>
  <c r="AA1113" i="1"/>
  <c r="R1121" i="1"/>
  <c r="T1359" i="1"/>
  <c r="V1359" i="1"/>
  <c r="AD1359" i="1"/>
  <c r="W1359" i="1"/>
  <c r="O1359" i="1"/>
  <c r="AF1359" i="1" s="1"/>
  <c r="N1359" i="1"/>
  <c r="AG1359" i="1" s="1"/>
  <c r="AH1359" i="1"/>
  <c r="S1359" i="1"/>
  <c r="U1359" i="1"/>
  <c r="Z1359" i="1"/>
  <c r="AB1419" i="1"/>
  <c r="AC1419" i="1"/>
  <c r="AA1419" i="1"/>
  <c r="AH1441" i="1"/>
  <c r="AD1441" i="1"/>
  <c r="Z1441" i="1"/>
  <c r="V1441" i="1"/>
  <c r="N1441" i="1"/>
  <c r="AG1441" i="1" s="1"/>
  <c r="W1441" i="1"/>
  <c r="S1441" i="1"/>
  <c r="O1441" i="1"/>
  <c r="AF1441" i="1" s="1"/>
  <c r="T1441" i="1"/>
  <c r="U1441" i="1"/>
  <c r="W1486" i="1"/>
  <c r="S1486" i="1"/>
  <c r="O1486" i="1"/>
  <c r="AF1486" i="1" s="1"/>
  <c r="T1486" i="1"/>
  <c r="AH1486" i="1"/>
  <c r="Z1486" i="1"/>
  <c r="AD1486" i="1"/>
  <c r="N1486" i="1"/>
  <c r="AG1486" i="1" s="1"/>
  <c r="V1486" i="1"/>
  <c r="U1486" i="1"/>
  <c r="AC1651" i="1"/>
  <c r="AA1651" i="1"/>
  <c r="AB1651" i="1"/>
  <c r="AC1420" i="1"/>
  <c r="AA1420" i="1"/>
  <c r="AB1420" i="1"/>
  <c r="AB1618" i="1"/>
  <c r="AC1618" i="1"/>
  <c r="AA1618" i="1"/>
  <c r="AB1571" i="1"/>
  <c r="AC1571" i="1"/>
  <c r="AA1571" i="1"/>
  <c r="AC1663" i="1"/>
  <c r="AB1663" i="1"/>
  <c r="AA1663" i="1"/>
  <c r="W1641" i="1"/>
  <c r="S1641" i="1"/>
  <c r="O1641" i="1"/>
  <c r="AF1641" i="1" s="1"/>
  <c r="T1641" i="1"/>
  <c r="AH1641" i="1"/>
  <c r="Z1641" i="1"/>
  <c r="U1641" i="1"/>
  <c r="V1641" i="1"/>
  <c r="AD1641" i="1"/>
  <c r="N1641" i="1"/>
  <c r="AG1641" i="1" s="1"/>
  <c r="AB1715" i="1"/>
  <c r="AC1715" i="1"/>
  <c r="AA1715" i="1"/>
  <c r="AH1906" i="1"/>
  <c r="AD1906" i="1"/>
  <c r="Z1906" i="1"/>
  <c r="V1906" i="1"/>
  <c r="N1906" i="1"/>
  <c r="AG1906" i="1" s="1"/>
  <c r="W1906" i="1"/>
  <c r="S1906" i="1"/>
  <c r="O1906" i="1"/>
  <c r="AF1906" i="1" s="1"/>
  <c r="U1906" i="1"/>
  <c r="T1906" i="1"/>
  <c r="AB1937" i="1"/>
  <c r="AC1937" i="1"/>
  <c r="AA1937" i="1"/>
  <c r="AC1976" i="1"/>
  <c r="AB1976" i="1"/>
  <c r="AA1976" i="1"/>
  <c r="AC1985" i="1"/>
  <c r="AB1985" i="1"/>
  <c r="AA1985" i="1"/>
  <c r="AE439" i="1"/>
  <c r="W439" i="1"/>
  <c r="S439" i="1"/>
  <c r="O439" i="1"/>
  <c r="AF439" i="1" s="1"/>
  <c r="T439" i="1"/>
  <c r="Q439" i="1"/>
  <c r="AD439" i="1"/>
  <c r="V439" i="1"/>
  <c r="U439" i="1"/>
  <c r="AH439" i="1"/>
  <c r="Z439" i="1"/>
  <c r="N439" i="1"/>
  <c r="AG439" i="1" s="1"/>
  <c r="AB456" i="1"/>
  <c r="AC456" i="1"/>
  <c r="AA456" i="1"/>
  <c r="W1164" i="1"/>
  <c r="S1164" i="1"/>
  <c r="O1164" i="1"/>
  <c r="AF1164" i="1" s="1"/>
  <c r="T1164" i="1"/>
  <c r="AH1164" i="1"/>
  <c r="Z1164" i="1"/>
  <c r="U1164" i="1"/>
  <c r="V1164" i="1"/>
  <c r="AD1164" i="1"/>
  <c r="N1164" i="1"/>
  <c r="AG1164" i="1" s="1"/>
  <c r="R1241" i="1"/>
  <c r="AB1305" i="1"/>
  <c r="AC1305" i="1"/>
  <c r="AA1305" i="1"/>
  <c r="T1375" i="1"/>
  <c r="AH1375" i="1"/>
  <c r="W1375" i="1"/>
  <c r="Z1375" i="1"/>
  <c r="S1375" i="1"/>
  <c r="AD1375" i="1"/>
  <c r="U1375" i="1"/>
  <c r="V1375" i="1"/>
  <c r="N1375" i="1"/>
  <c r="AG1375" i="1" s="1"/>
  <c r="O1375" i="1"/>
  <c r="AF1375" i="1" s="1"/>
  <c r="T1383" i="1"/>
  <c r="AH1383" i="1"/>
  <c r="W1383" i="1"/>
  <c r="Z1383" i="1"/>
  <c r="S1383" i="1"/>
  <c r="V1383" i="1"/>
  <c r="N1383" i="1"/>
  <c r="AG1383" i="1" s="1"/>
  <c r="O1383" i="1"/>
  <c r="AF1383" i="1" s="1"/>
  <c r="AD1383" i="1"/>
  <c r="U1383" i="1"/>
  <c r="AB1447" i="1"/>
  <c r="AC1447" i="1"/>
  <c r="AA1447" i="1"/>
  <c r="AC1476" i="1"/>
  <c r="AA1476" i="1"/>
  <c r="AB1476" i="1"/>
  <c r="AA278" i="1"/>
  <c r="AB278" i="1" s="1"/>
  <c r="AC278" i="1"/>
  <c r="AA458" i="1"/>
  <c r="AC458" i="1"/>
  <c r="AB458" i="1"/>
  <c r="AE331" i="1"/>
  <c r="W331" i="1"/>
  <c r="S331" i="1"/>
  <c r="O331" i="1"/>
  <c r="AF331" i="1" s="1"/>
  <c r="T331" i="1"/>
  <c r="Q331" i="1"/>
  <c r="AD331" i="1"/>
  <c r="V331" i="1"/>
  <c r="N331" i="1"/>
  <c r="AG331" i="1" s="1"/>
  <c r="U331" i="1"/>
  <c r="AH331" i="1"/>
  <c r="Z331" i="1"/>
  <c r="R381" i="1"/>
  <c r="R566" i="1"/>
  <c r="AC587" i="1"/>
  <c r="AA587" i="1"/>
  <c r="AB587" i="1"/>
  <c r="AH792" i="1"/>
  <c r="AD792" i="1"/>
  <c r="Z792" i="1"/>
  <c r="V792" i="1"/>
  <c r="N792" i="1"/>
  <c r="AG792" i="1" s="1"/>
  <c r="AE792" i="1"/>
  <c r="W792" i="1"/>
  <c r="S792" i="1"/>
  <c r="O792" i="1"/>
  <c r="AF792" i="1" s="1"/>
  <c r="Q792" i="1"/>
  <c r="U792" i="1"/>
  <c r="T792" i="1"/>
  <c r="AC389" i="1"/>
  <c r="AB389" i="1"/>
  <c r="AA389" i="1"/>
  <c r="R437" i="1"/>
  <c r="AE451" i="1"/>
  <c r="W451" i="1"/>
  <c r="S451" i="1"/>
  <c r="O451" i="1"/>
  <c r="AF451" i="1" s="1"/>
  <c r="T451" i="1"/>
  <c r="Q451" i="1"/>
  <c r="AH451" i="1"/>
  <c r="Z451" i="1"/>
  <c r="V451" i="1"/>
  <c r="AD451" i="1"/>
  <c r="N451" i="1"/>
  <c r="AG451" i="1" s="1"/>
  <c r="U451" i="1"/>
  <c r="AE483" i="1"/>
  <c r="W483" i="1"/>
  <c r="S483" i="1"/>
  <c r="O483" i="1"/>
  <c r="AF483" i="1" s="1"/>
  <c r="T483" i="1"/>
  <c r="Q483" i="1"/>
  <c r="AH483" i="1"/>
  <c r="Z483" i="1"/>
  <c r="AD483" i="1"/>
  <c r="V483" i="1"/>
  <c r="N483" i="1"/>
  <c r="AG483" i="1" s="1"/>
  <c r="U483" i="1"/>
  <c r="AH668" i="1"/>
  <c r="AD668" i="1"/>
  <c r="Z668" i="1"/>
  <c r="V668" i="1"/>
  <c r="N668" i="1"/>
  <c r="AG668" i="1" s="1"/>
  <c r="S668" i="1"/>
  <c r="AE668" i="1"/>
  <c r="T668" i="1"/>
  <c r="O668" i="1"/>
  <c r="AF668" i="1" s="1"/>
  <c r="W668" i="1"/>
  <c r="U668" i="1"/>
  <c r="Q668" i="1"/>
  <c r="R691" i="1"/>
  <c r="AE709" i="1"/>
  <c r="W709" i="1"/>
  <c r="S709" i="1"/>
  <c r="O709" i="1"/>
  <c r="AF709" i="1" s="1"/>
  <c r="T709" i="1"/>
  <c r="AD709" i="1"/>
  <c r="V709" i="1"/>
  <c r="N709" i="1"/>
  <c r="AG709" i="1" s="1"/>
  <c r="AH709" i="1"/>
  <c r="Z709" i="1"/>
  <c r="U709" i="1"/>
  <c r="AE817" i="1"/>
  <c r="W817" i="1"/>
  <c r="S817" i="1"/>
  <c r="O817" i="1"/>
  <c r="AF817" i="1" s="1"/>
  <c r="T817" i="1"/>
  <c r="Q817" i="1"/>
  <c r="AH817" i="1"/>
  <c r="Z817" i="1"/>
  <c r="AD817" i="1"/>
  <c r="N817" i="1"/>
  <c r="AG817" i="1" s="1"/>
  <c r="V817" i="1"/>
  <c r="U817" i="1"/>
  <c r="R900" i="1"/>
  <c r="AC951" i="1"/>
  <c r="AA951" i="1"/>
  <c r="AB951" i="1"/>
  <c r="AB1006" i="1"/>
  <c r="AC1006" i="1"/>
  <c r="AA1006" i="1"/>
  <c r="W1116" i="1"/>
  <c r="S1116" i="1"/>
  <c r="O1116" i="1"/>
  <c r="AF1116" i="1" s="1"/>
  <c r="T1116" i="1"/>
  <c r="AD1116" i="1"/>
  <c r="V1116" i="1"/>
  <c r="N1116" i="1"/>
  <c r="AG1116" i="1" s="1"/>
  <c r="Z1116" i="1"/>
  <c r="AH1116" i="1"/>
  <c r="U1116" i="1"/>
  <c r="AB368" i="1"/>
  <c r="AC368" i="1"/>
  <c r="AA368" i="1"/>
  <c r="AB416" i="1"/>
  <c r="AC416" i="1"/>
  <c r="AA416" i="1"/>
  <c r="AE885" i="1"/>
  <c r="W885" i="1"/>
  <c r="S885" i="1"/>
  <c r="O885" i="1"/>
  <c r="AF885" i="1" s="1"/>
  <c r="T885" i="1"/>
  <c r="Q885" i="1"/>
  <c r="AD885" i="1"/>
  <c r="V885" i="1"/>
  <c r="N885" i="1"/>
  <c r="AG885" i="1" s="1"/>
  <c r="U885" i="1"/>
  <c r="AH885" i="1"/>
  <c r="Z885" i="1"/>
  <c r="AE993" i="1"/>
  <c r="W993" i="1"/>
  <c r="S993" i="1"/>
  <c r="O993" i="1"/>
  <c r="AF993" i="1" s="1"/>
  <c r="T993" i="1"/>
  <c r="Q993" i="1"/>
  <c r="AH993" i="1"/>
  <c r="Z993" i="1"/>
  <c r="U993" i="1"/>
  <c r="AD993" i="1"/>
  <c r="N993" i="1"/>
  <c r="AG993" i="1" s="1"/>
  <c r="V993" i="1"/>
  <c r="AB1153" i="1"/>
  <c r="AC1153" i="1"/>
  <c r="AA1153" i="1"/>
  <c r="R1239" i="1"/>
  <c r="R393" i="1"/>
  <c r="AB400" i="1"/>
  <c r="AC400" i="1"/>
  <c r="AA400" i="1"/>
  <c r="R448" i="1"/>
  <c r="AH808" i="1"/>
  <c r="AD808" i="1"/>
  <c r="Z808" i="1"/>
  <c r="V808" i="1"/>
  <c r="N808" i="1"/>
  <c r="AG808" i="1" s="1"/>
  <c r="AE808" i="1"/>
  <c r="W808" i="1"/>
  <c r="S808" i="1"/>
  <c r="O808" i="1"/>
  <c r="AF808" i="1" s="1"/>
  <c r="Q808" i="1"/>
  <c r="U808" i="1"/>
  <c r="T808" i="1"/>
  <c r="AH394" i="1"/>
  <c r="AD394" i="1"/>
  <c r="Z394" i="1"/>
  <c r="V394" i="1"/>
  <c r="N394" i="1"/>
  <c r="AG394" i="1" s="1"/>
  <c r="AE394" i="1"/>
  <c r="W394" i="1"/>
  <c r="S394" i="1"/>
  <c r="O394" i="1"/>
  <c r="AF394" i="1" s="1"/>
  <c r="U394" i="1"/>
  <c r="T394" i="1"/>
  <c r="Q394" i="1"/>
  <c r="AE459" i="1"/>
  <c r="W459" i="1"/>
  <c r="S459" i="1"/>
  <c r="O459" i="1"/>
  <c r="AF459" i="1" s="1"/>
  <c r="T459" i="1"/>
  <c r="Q459" i="1"/>
  <c r="AD459" i="1"/>
  <c r="V459" i="1"/>
  <c r="N459" i="1"/>
  <c r="AG459" i="1" s="1"/>
  <c r="U459" i="1"/>
  <c r="AH459" i="1"/>
  <c r="Z459" i="1"/>
  <c r="AA648" i="1"/>
  <c r="AB648" i="1"/>
  <c r="AC648" i="1"/>
  <c r="AE677" i="1"/>
  <c r="W677" i="1"/>
  <c r="S677" i="1"/>
  <c r="O677" i="1"/>
  <c r="AF677" i="1" s="1"/>
  <c r="T677" i="1"/>
  <c r="Q677" i="1"/>
  <c r="AD677" i="1"/>
  <c r="V677" i="1"/>
  <c r="N677" i="1"/>
  <c r="AG677" i="1" s="1"/>
  <c r="Z677" i="1"/>
  <c r="AH677" i="1"/>
  <c r="U677" i="1"/>
  <c r="AA1283" i="1"/>
  <c r="AB1283" i="1"/>
  <c r="AC1283" i="1"/>
  <c r="AB1341" i="1"/>
  <c r="AC1341" i="1"/>
  <c r="AA1341" i="1"/>
  <c r="AC289" i="1"/>
  <c r="AA289" i="1"/>
  <c r="AB289" i="1" s="1"/>
  <c r="AB328" i="1"/>
  <c r="AC328" i="1"/>
  <c r="AA328" i="1"/>
  <c r="AC369" i="1"/>
  <c r="AB369" i="1"/>
  <c r="AA369" i="1"/>
  <c r="R401" i="1"/>
  <c r="AH430" i="1"/>
  <c r="AD430" i="1"/>
  <c r="Z430" i="1"/>
  <c r="V430" i="1"/>
  <c r="N430" i="1"/>
  <c r="AG430" i="1" s="1"/>
  <c r="AE430" i="1"/>
  <c r="W430" i="1"/>
  <c r="S430" i="1"/>
  <c r="O430" i="1"/>
  <c r="AF430" i="1" s="1"/>
  <c r="Q430" i="1"/>
  <c r="U430" i="1"/>
  <c r="T430" i="1"/>
  <c r="AC433" i="1"/>
  <c r="AB433" i="1"/>
  <c r="AA433" i="1"/>
  <c r="R465" i="1"/>
  <c r="AH478" i="1"/>
  <c r="AD478" i="1"/>
  <c r="Z478" i="1"/>
  <c r="V478" i="1"/>
  <c r="N478" i="1"/>
  <c r="AG478" i="1" s="1"/>
  <c r="AE478" i="1"/>
  <c r="W478" i="1"/>
  <c r="S478" i="1"/>
  <c r="O478" i="1"/>
  <c r="AF478" i="1" s="1"/>
  <c r="Q478" i="1"/>
  <c r="T478" i="1"/>
  <c r="U478" i="1"/>
  <c r="AC497" i="1"/>
  <c r="AB497" i="1"/>
  <c r="AA497" i="1"/>
  <c r="R529" i="1"/>
  <c r="AH558" i="1"/>
  <c r="AD558" i="1"/>
  <c r="Z558" i="1"/>
  <c r="V558" i="1"/>
  <c r="N558" i="1"/>
  <c r="AG558" i="1" s="1"/>
  <c r="AE558" i="1"/>
  <c r="W558" i="1"/>
  <c r="S558" i="1"/>
  <c r="O558" i="1"/>
  <c r="AF558" i="1" s="1"/>
  <c r="U558" i="1"/>
  <c r="T558" i="1"/>
  <c r="AC561" i="1"/>
  <c r="AB561" i="1"/>
  <c r="AA561" i="1"/>
  <c r="AE601" i="1"/>
  <c r="W601" i="1"/>
  <c r="S601" i="1"/>
  <c r="O601" i="1"/>
  <c r="AF601" i="1" s="1"/>
  <c r="AH601" i="1"/>
  <c r="AD601" i="1"/>
  <c r="T601" i="1"/>
  <c r="N601" i="1"/>
  <c r="AG601" i="1" s="1"/>
  <c r="Z601" i="1"/>
  <c r="Q601" i="1"/>
  <c r="U601" i="1"/>
  <c r="V601" i="1"/>
  <c r="AE725" i="1"/>
  <c r="W725" i="1"/>
  <c r="S725" i="1"/>
  <c r="O725" i="1"/>
  <c r="AF725" i="1" s="1"/>
  <c r="T725" i="1"/>
  <c r="Q725" i="1"/>
  <c r="AD725" i="1"/>
  <c r="V725" i="1"/>
  <c r="N725" i="1"/>
  <c r="AG725" i="1" s="1"/>
  <c r="U725" i="1"/>
  <c r="Z725" i="1"/>
  <c r="AH725" i="1"/>
  <c r="R784" i="1"/>
  <c r="AE833" i="1"/>
  <c r="W833" i="1"/>
  <c r="S833" i="1"/>
  <c r="O833" i="1"/>
  <c r="AF833" i="1" s="1"/>
  <c r="T833" i="1"/>
  <c r="Q833" i="1"/>
  <c r="AH833" i="1"/>
  <c r="Z833" i="1"/>
  <c r="U833" i="1"/>
  <c r="N833" i="1"/>
  <c r="AG833" i="1" s="1"/>
  <c r="V833" i="1"/>
  <c r="AD833" i="1"/>
  <c r="AB894" i="1"/>
  <c r="AC894" i="1"/>
  <c r="AA894" i="1"/>
  <c r="AC963" i="1"/>
  <c r="AB963" i="1"/>
  <c r="AA963" i="1"/>
  <c r="AB1018" i="1"/>
  <c r="AC1018" i="1"/>
  <c r="AA1018" i="1"/>
  <c r="R1074" i="1"/>
  <c r="AC751" i="1"/>
  <c r="AA751" i="1"/>
  <c r="AB751" i="1"/>
  <c r="AB870" i="1"/>
  <c r="AC870" i="1"/>
  <c r="AA870" i="1"/>
  <c r="AE909" i="1"/>
  <c r="W909" i="1"/>
  <c r="S909" i="1"/>
  <c r="O909" i="1"/>
  <c r="AF909" i="1" s="1"/>
  <c r="T909" i="1"/>
  <c r="Q909" i="1"/>
  <c r="AH909" i="1"/>
  <c r="Z909" i="1"/>
  <c r="U909" i="1"/>
  <c r="AD909" i="1"/>
  <c r="N909" i="1"/>
  <c r="AG909" i="1" s="1"/>
  <c r="V909" i="1"/>
  <c r="AC1007" i="1"/>
  <c r="AA1007" i="1"/>
  <c r="AB1007" i="1"/>
  <c r="AB1085" i="1"/>
  <c r="AC1085" i="1"/>
  <c r="AA1085" i="1"/>
  <c r="R1194" i="1"/>
  <c r="R1233" i="1"/>
  <c r="AC1512" i="1"/>
  <c r="AA1512" i="1"/>
  <c r="AB1512" i="1"/>
  <c r="AB738" i="1"/>
  <c r="AC738" i="1"/>
  <c r="AA738" i="1"/>
  <c r="AB802" i="1"/>
  <c r="AC802" i="1"/>
  <c r="AA802" i="1"/>
  <c r="AB866" i="1"/>
  <c r="AC866" i="1"/>
  <c r="AA866" i="1"/>
  <c r="AB930" i="1"/>
  <c r="AC930" i="1"/>
  <c r="AA930" i="1"/>
  <c r="AC1102" i="1"/>
  <c r="AB1102" i="1"/>
  <c r="AA1102" i="1"/>
  <c r="AC1234" i="1"/>
  <c r="AA1234" i="1"/>
  <c r="AB1234" i="1"/>
  <c r="AA1369" i="1"/>
  <c r="AB1369" i="1"/>
  <c r="AC1369" i="1"/>
  <c r="AA1437" i="1"/>
  <c r="AC1437" i="1"/>
  <c r="AB1437" i="1"/>
  <c r="R1461" i="1"/>
  <c r="R1214" i="1"/>
  <c r="AC1246" i="1"/>
  <c r="AA1246" i="1"/>
  <c r="AB1246" i="1"/>
  <c r="R1278" i="1"/>
  <c r="AC1310" i="1"/>
  <c r="AA1310" i="1"/>
  <c r="AB1310" i="1"/>
  <c r="R1342" i="1"/>
  <c r="AA1374" i="1"/>
  <c r="AC1374" i="1"/>
  <c r="AB1374" i="1"/>
  <c r="AB1109" i="1"/>
  <c r="AC1109" i="1"/>
  <c r="AA1109" i="1"/>
  <c r="R1407" i="1"/>
  <c r="AH1389" i="1"/>
  <c r="AD1389" i="1"/>
  <c r="Z1389" i="1"/>
  <c r="V1389" i="1"/>
  <c r="N1389" i="1"/>
  <c r="AG1389" i="1" s="1"/>
  <c r="S1389" i="1"/>
  <c r="T1389" i="1"/>
  <c r="W1389" i="1"/>
  <c r="U1389" i="1"/>
  <c r="O1389" i="1"/>
  <c r="AF1389" i="1" s="1"/>
  <c r="R1781" i="1"/>
  <c r="AB1495" i="1"/>
  <c r="AC1495" i="1"/>
  <c r="AA1495" i="1"/>
  <c r="AB1459" i="1"/>
  <c r="AC1459" i="1"/>
  <c r="AA1459" i="1"/>
  <c r="AC1468" i="1"/>
  <c r="AB1468" i="1"/>
  <c r="AA1468" i="1"/>
  <c r="R1622" i="1"/>
  <c r="R1528" i="1"/>
  <c r="AC1560" i="1"/>
  <c r="AA1560" i="1"/>
  <c r="AB1560" i="1"/>
  <c r="R1592" i="1"/>
  <c r="AA1773" i="1"/>
  <c r="AC1773" i="1"/>
  <c r="AB1773" i="1"/>
  <c r="AB1575" i="1"/>
  <c r="AC1575" i="1"/>
  <c r="AA1575" i="1"/>
  <c r="W1530" i="1"/>
  <c r="S1530" i="1"/>
  <c r="O1530" i="1"/>
  <c r="AF1530" i="1" s="1"/>
  <c r="T1530" i="1"/>
  <c r="U1530" i="1"/>
  <c r="Z1530" i="1"/>
  <c r="V1530" i="1"/>
  <c r="AD1530" i="1"/>
  <c r="AH1530" i="1"/>
  <c r="N1530" i="1"/>
  <c r="AG1530" i="1" s="1"/>
  <c r="AC1548" i="1"/>
  <c r="AA1548" i="1"/>
  <c r="AB1548" i="1"/>
  <c r="W1601" i="1"/>
  <c r="S1601" i="1"/>
  <c r="O1601" i="1"/>
  <c r="AF1601" i="1" s="1"/>
  <c r="AD1601" i="1"/>
  <c r="T1601" i="1"/>
  <c r="N1601" i="1"/>
  <c r="AG1601" i="1" s="1"/>
  <c r="Z1601" i="1"/>
  <c r="V1601" i="1"/>
  <c r="AH1601" i="1"/>
  <c r="U1601" i="1"/>
  <c r="W1609" i="1"/>
  <c r="S1609" i="1"/>
  <c r="O1609" i="1"/>
  <c r="AF1609" i="1" s="1"/>
  <c r="T1609" i="1"/>
  <c r="AH1609" i="1"/>
  <c r="Z1609" i="1"/>
  <c r="U1609" i="1"/>
  <c r="N1609" i="1"/>
  <c r="AG1609" i="1" s="1"/>
  <c r="V1609" i="1"/>
  <c r="AD1609" i="1"/>
  <c r="W1665" i="1"/>
  <c r="S1665" i="1"/>
  <c r="O1665" i="1"/>
  <c r="AF1665" i="1" s="1"/>
  <c r="T1665" i="1"/>
  <c r="AD1665" i="1"/>
  <c r="V1665" i="1"/>
  <c r="N1665" i="1"/>
  <c r="AG1665" i="1" s="1"/>
  <c r="AH1665" i="1"/>
  <c r="U1665" i="1"/>
  <c r="Z1665" i="1"/>
  <c r="AC1688" i="1"/>
  <c r="AA1688" i="1"/>
  <c r="AB1688" i="1"/>
  <c r="AA1733" i="1"/>
  <c r="AB1733" i="1"/>
  <c r="AC1733" i="1"/>
  <c r="AB1791" i="1"/>
  <c r="AC1791" i="1"/>
  <c r="AA1791" i="1"/>
  <c r="AC1607" i="1"/>
  <c r="AB1607" i="1"/>
  <c r="AA1607" i="1"/>
  <c r="AB1767" i="1"/>
  <c r="AC1767" i="1"/>
  <c r="AA1767" i="1"/>
  <c r="R1724" i="1"/>
  <c r="W1738" i="1"/>
  <c r="S1738" i="1"/>
  <c r="O1738" i="1"/>
  <c r="AF1738" i="1" s="1"/>
  <c r="T1738" i="1"/>
  <c r="U1738" i="1"/>
  <c r="AD1738" i="1"/>
  <c r="V1738" i="1"/>
  <c r="N1738" i="1"/>
  <c r="AG1738" i="1" s="1"/>
  <c r="AH1738" i="1"/>
  <c r="Z1738" i="1"/>
  <c r="W1770" i="1"/>
  <c r="S1770" i="1"/>
  <c r="O1770" i="1"/>
  <c r="AF1770" i="1" s="1"/>
  <c r="T1770" i="1"/>
  <c r="U1770" i="1"/>
  <c r="AD1770" i="1"/>
  <c r="V1770" i="1"/>
  <c r="N1770" i="1"/>
  <c r="AG1770" i="1" s="1"/>
  <c r="Z1770" i="1"/>
  <c r="AH1770" i="1"/>
  <c r="AC1788" i="1"/>
  <c r="AA1788" i="1"/>
  <c r="AB1788" i="1"/>
  <c r="AC1824" i="1"/>
  <c r="AA1824" i="1"/>
  <c r="AB1824" i="1"/>
  <c r="AC1896" i="1"/>
  <c r="AB1896" i="1"/>
  <c r="AA1896" i="1"/>
  <c r="W1870" i="1"/>
  <c r="S1870" i="1"/>
  <c r="O1870" i="1"/>
  <c r="AF1870" i="1" s="1"/>
  <c r="T1870" i="1"/>
  <c r="U1870" i="1"/>
  <c r="AD1870" i="1"/>
  <c r="V1870" i="1"/>
  <c r="N1870" i="1"/>
  <c r="AG1870" i="1" s="1"/>
  <c r="AH1870" i="1"/>
  <c r="Z1870" i="1"/>
  <c r="W1902" i="1"/>
  <c r="S1902" i="1"/>
  <c r="O1902" i="1"/>
  <c r="AF1902" i="1" s="1"/>
  <c r="T1902" i="1"/>
  <c r="U1902" i="1"/>
  <c r="AD1902" i="1"/>
  <c r="V1902" i="1"/>
  <c r="N1902" i="1"/>
  <c r="AG1902" i="1" s="1"/>
  <c r="Z1902" i="1"/>
  <c r="AH1902" i="1"/>
  <c r="R1913" i="1"/>
  <c r="W1948" i="1"/>
  <c r="S1948" i="1"/>
  <c r="O1948" i="1"/>
  <c r="AF1948" i="1" s="1"/>
  <c r="T1948" i="1"/>
  <c r="AH1948" i="1"/>
  <c r="Z1948" i="1"/>
  <c r="U1948" i="1"/>
  <c r="AD1948" i="1"/>
  <c r="N1948" i="1"/>
  <c r="AG1948" i="1" s="1"/>
  <c r="V1948" i="1"/>
  <c r="AC1954" i="1"/>
  <c r="AA1954" i="1"/>
  <c r="AB1954" i="1"/>
  <c r="R1926" i="1"/>
  <c r="W1940" i="1"/>
  <c r="S1940" i="1"/>
  <c r="O1940" i="1"/>
  <c r="AF1940" i="1" s="1"/>
  <c r="T1940" i="1"/>
  <c r="U1940" i="1"/>
  <c r="AD1940" i="1"/>
  <c r="V1940" i="1"/>
  <c r="N1940" i="1"/>
  <c r="AG1940" i="1" s="1"/>
  <c r="AH1940" i="1"/>
  <c r="Z1940" i="1"/>
  <c r="AH1978" i="1"/>
  <c r="W1978" i="1"/>
  <c r="S1978" i="1"/>
  <c r="O1978" i="1"/>
  <c r="AF1978" i="1" s="1"/>
  <c r="T1978" i="1"/>
  <c r="AD1978" i="1"/>
  <c r="V1978" i="1"/>
  <c r="N1978" i="1"/>
  <c r="AG1978" i="1" s="1"/>
  <c r="U1978" i="1"/>
  <c r="Z1978" i="1"/>
  <c r="W1992" i="1"/>
  <c r="S1992" i="1"/>
  <c r="O1992" i="1"/>
  <c r="AF1992" i="1" s="1"/>
  <c r="V1992" i="1"/>
  <c r="AD1992" i="1"/>
  <c r="U1992" i="1"/>
  <c r="Z1992" i="1"/>
  <c r="AH1992" i="1"/>
  <c r="N1992" i="1"/>
  <c r="AG1992" i="1" s="1"/>
  <c r="T1992" i="1"/>
  <c r="AC1998" i="1"/>
  <c r="AB1998" i="1"/>
  <c r="AA1998" i="1"/>
  <c r="AC285" i="1"/>
  <c r="AA285" i="1"/>
  <c r="AB285" i="1" s="1"/>
  <c r="AB324" i="1"/>
  <c r="AC324" i="1"/>
  <c r="AA324" i="1"/>
  <c r="AC365" i="1"/>
  <c r="AA365" i="1"/>
  <c r="AB365" i="1"/>
  <c r="AC541" i="1"/>
  <c r="AA541" i="1"/>
  <c r="AB541" i="1"/>
  <c r="AE673" i="1"/>
  <c r="W673" i="1"/>
  <c r="S673" i="1"/>
  <c r="O673" i="1"/>
  <c r="AF673" i="1" s="1"/>
  <c r="AH673" i="1"/>
  <c r="AD673" i="1"/>
  <c r="T673" i="1"/>
  <c r="N673" i="1"/>
  <c r="AG673" i="1" s="1"/>
  <c r="V673" i="1"/>
  <c r="U673" i="1"/>
  <c r="Z673" i="1"/>
  <c r="Q673" i="1"/>
  <c r="AC983" i="1"/>
  <c r="AA983" i="1"/>
  <c r="AB983" i="1"/>
  <c r="AB1038" i="1"/>
  <c r="AC1038" i="1"/>
  <c r="AA1038" i="1"/>
  <c r="AB300" i="1"/>
  <c r="AC300" i="1"/>
  <c r="AA300" i="1"/>
  <c r="AB476" i="1"/>
  <c r="AC476" i="1"/>
  <c r="AA476" i="1"/>
  <c r="AB524" i="1"/>
  <c r="AC524" i="1"/>
  <c r="AA524" i="1"/>
  <c r="AB686" i="1"/>
  <c r="AC686" i="1"/>
  <c r="AA686" i="1"/>
  <c r="AC883" i="1"/>
  <c r="AB883" i="1"/>
  <c r="AA883" i="1"/>
  <c r="AH888" i="1"/>
  <c r="AD888" i="1"/>
  <c r="Z888" i="1"/>
  <c r="V888" i="1"/>
  <c r="N888" i="1"/>
  <c r="AG888" i="1" s="1"/>
  <c r="AE888" i="1"/>
  <c r="W888" i="1"/>
  <c r="S888" i="1"/>
  <c r="O888" i="1"/>
  <c r="AF888" i="1" s="1"/>
  <c r="Q888" i="1"/>
  <c r="T888" i="1"/>
  <c r="U888" i="1"/>
  <c r="W1120" i="1"/>
  <c r="S1120" i="1"/>
  <c r="O1120" i="1"/>
  <c r="AF1120" i="1" s="1"/>
  <c r="T1120" i="1"/>
  <c r="AD1120" i="1"/>
  <c r="V1120" i="1"/>
  <c r="N1120" i="1"/>
  <c r="AG1120" i="1" s="1"/>
  <c r="AH1120" i="1"/>
  <c r="Z1120" i="1"/>
  <c r="U1120" i="1"/>
  <c r="R361" i="1"/>
  <c r="AE391" i="1"/>
  <c r="W391" i="1"/>
  <c r="S391" i="1"/>
  <c r="O391" i="1"/>
  <c r="AF391" i="1" s="1"/>
  <c r="T391" i="1"/>
  <c r="Q391" i="1"/>
  <c r="AD391" i="1"/>
  <c r="N391" i="1"/>
  <c r="AG391" i="1" s="1"/>
  <c r="U391" i="1"/>
  <c r="AH391" i="1"/>
  <c r="Z391" i="1"/>
  <c r="V391" i="1"/>
  <c r="AC457" i="1"/>
  <c r="AB457" i="1"/>
  <c r="AA457" i="1"/>
  <c r="R512" i="1"/>
  <c r="AE585" i="1"/>
  <c r="W585" i="1"/>
  <c r="S585" i="1"/>
  <c r="O585" i="1"/>
  <c r="AF585" i="1" s="1"/>
  <c r="AH585" i="1"/>
  <c r="AD585" i="1"/>
  <c r="T585" i="1"/>
  <c r="N585" i="1"/>
  <c r="AG585" i="1" s="1"/>
  <c r="U585" i="1"/>
  <c r="Z585" i="1"/>
  <c r="Q585" i="1"/>
  <c r="V585" i="1"/>
  <c r="AC675" i="1"/>
  <c r="AB675" i="1"/>
  <c r="AA675" i="1"/>
  <c r="R1059" i="1"/>
  <c r="W1240" i="1"/>
  <c r="S1240" i="1"/>
  <c r="O1240" i="1"/>
  <c r="AF1240" i="1" s="1"/>
  <c r="T1240" i="1"/>
  <c r="AD1240" i="1"/>
  <c r="V1240" i="1"/>
  <c r="N1240" i="1"/>
  <c r="AG1240" i="1" s="1"/>
  <c r="AH1240" i="1"/>
  <c r="U1240" i="1"/>
  <c r="Z1240" i="1"/>
  <c r="R932" i="1"/>
  <c r="AA294" i="1"/>
  <c r="AB294" i="1"/>
  <c r="AC294" i="1"/>
  <c r="Z298" i="1"/>
  <c r="V298" i="1"/>
  <c r="N298" i="1"/>
  <c r="AG298" i="1" s="1"/>
  <c r="W298" i="1"/>
  <c r="S298" i="1"/>
  <c r="AD298" i="1" s="1"/>
  <c r="T298" i="1"/>
  <c r="U298" i="1"/>
  <c r="AH298" i="1" s="1"/>
  <c r="AA326" i="1"/>
  <c r="AB326" i="1"/>
  <c r="AC326" i="1"/>
  <c r="AH330" i="1"/>
  <c r="AD330" i="1"/>
  <c r="Z330" i="1"/>
  <c r="V330" i="1"/>
  <c r="N330" i="1"/>
  <c r="AG330" i="1" s="1"/>
  <c r="AE330" i="1"/>
  <c r="W330" i="1"/>
  <c r="S330" i="1"/>
  <c r="O330" i="1"/>
  <c r="AF330" i="1" s="1"/>
  <c r="Q330" i="1"/>
  <c r="T330" i="1"/>
  <c r="U330" i="1"/>
  <c r="R342" i="1"/>
  <c r="AA346" i="1"/>
  <c r="AC346" i="1"/>
  <c r="AB346" i="1"/>
  <c r="R474" i="1"/>
  <c r="AA868" i="1"/>
  <c r="AB868" i="1"/>
  <c r="AC868" i="1"/>
  <c r="AA884" i="1"/>
  <c r="AB884" i="1"/>
  <c r="AC884" i="1"/>
  <c r="AL1103" i="1"/>
  <c r="AM1103" i="1" s="1"/>
  <c r="R1103" i="1"/>
  <c r="AC281" i="1"/>
  <c r="AA281" i="1"/>
  <c r="AB281" i="1" s="1"/>
  <c r="AC288" i="1"/>
  <c r="AA288" i="1"/>
  <c r="AB288" i="1" s="1"/>
  <c r="AC313" i="1"/>
  <c r="AB313" i="1"/>
  <c r="AA313" i="1"/>
  <c r="AC345" i="1"/>
  <c r="AB345" i="1"/>
  <c r="AA345" i="1"/>
  <c r="AL1008" i="1"/>
  <c r="AM1008" i="1" s="1"/>
  <c r="R1008" i="1"/>
  <c r="AA804" i="1"/>
  <c r="AB804" i="1"/>
  <c r="AC804" i="1"/>
  <c r="R442" i="1"/>
  <c r="AE571" i="1"/>
  <c r="W571" i="1"/>
  <c r="S571" i="1"/>
  <c r="O571" i="1"/>
  <c r="AF571" i="1" s="1"/>
  <c r="T571" i="1"/>
  <c r="Q571" i="1"/>
  <c r="AD571" i="1"/>
  <c r="V571" i="1"/>
  <c r="N571" i="1"/>
  <c r="AG571" i="1" s="1"/>
  <c r="U571" i="1"/>
  <c r="AH571" i="1"/>
  <c r="Z571" i="1"/>
  <c r="AA661" i="1"/>
  <c r="AB661" i="1"/>
  <c r="AC661" i="1"/>
  <c r="AE721" i="1"/>
  <c r="W721" i="1"/>
  <c r="S721" i="1"/>
  <c r="O721" i="1"/>
  <c r="AF721" i="1" s="1"/>
  <c r="T721" i="1"/>
  <c r="Q721" i="1"/>
  <c r="AH721" i="1"/>
  <c r="Z721" i="1"/>
  <c r="V721" i="1"/>
  <c r="U721" i="1"/>
  <c r="AD721" i="1"/>
  <c r="N721" i="1"/>
  <c r="AG721" i="1" s="1"/>
  <c r="R1183" i="1"/>
  <c r="AB332" i="1"/>
  <c r="AC332" i="1"/>
  <c r="AA332" i="1"/>
  <c r="AB380" i="1"/>
  <c r="AC380" i="1"/>
  <c r="AA380" i="1"/>
  <c r="R453" i="1"/>
  <c r="AE467" i="1"/>
  <c r="W467" i="1"/>
  <c r="S467" i="1"/>
  <c r="O467" i="1"/>
  <c r="AF467" i="1" s="1"/>
  <c r="T467" i="1"/>
  <c r="Q467" i="1"/>
  <c r="AH467" i="1"/>
  <c r="Z467" i="1"/>
  <c r="N467" i="1"/>
  <c r="AG467" i="1" s="1"/>
  <c r="AD467" i="1"/>
  <c r="V467" i="1"/>
  <c r="U467" i="1"/>
  <c r="AB508" i="1"/>
  <c r="AC508" i="1"/>
  <c r="AA508" i="1"/>
  <c r="R772" i="1"/>
  <c r="AC823" i="1"/>
  <c r="AA823" i="1"/>
  <c r="AB823" i="1"/>
  <c r="AB878" i="1"/>
  <c r="AC878" i="1"/>
  <c r="AA878" i="1"/>
  <c r="AB1002" i="1"/>
  <c r="AC1002" i="1"/>
  <c r="AA1002" i="1"/>
  <c r="AA1028" i="1"/>
  <c r="AB1028" i="1"/>
  <c r="AC1028" i="1"/>
  <c r="W1076" i="1"/>
  <c r="S1076" i="1"/>
  <c r="O1076" i="1"/>
  <c r="AF1076" i="1" s="1"/>
  <c r="T1076" i="1"/>
  <c r="AD1076" i="1"/>
  <c r="V1076" i="1"/>
  <c r="N1076" i="1"/>
  <c r="AG1076" i="1" s="1"/>
  <c r="Z1076" i="1"/>
  <c r="AH1076" i="1"/>
  <c r="U1076" i="1"/>
  <c r="R1110" i="1"/>
  <c r="AC1190" i="1"/>
  <c r="AB1190" i="1"/>
  <c r="AA1190" i="1"/>
  <c r="AC441" i="1"/>
  <c r="AB441" i="1"/>
  <c r="AA441" i="1"/>
  <c r="AE519" i="1"/>
  <c r="W519" i="1"/>
  <c r="S519" i="1"/>
  <c r="O519" i="1"/>
  <c r="AF519" i="1" s="1"/>
  <c r="T519" i="1"/>
  <c r="Q519" i="1"/>
  <c r="AD519" i="1"/>
  <c r="V519" i="1"/>
  <c r="N519" i="1"/>
  <c r="AG519" i="1" s="1"/>
  <c r="U519" i="1"/>
  <c r="AH519" i="1"/>
  <c r="Z519" i="1"/>
  <c r="T598" i="1"/>
  <c r="Q598" i="1"/>
  <c r="AH598" i="1"/>
  <c r="W598" i="1"/>
  <c r="AD598" i="1"/>
  <c r="S598" i="1"/>
  <c r="N598" i="1"/>
  <c r="AG598" i="1" s="1"/>
  <c r="AE598" i="1"/>
  <c r="U598" i="1"/>
  <c r="Z598" i="1"/>
  <c r="O598" i="1"/>
  <c r="AF598" i="1" s="1"/>
  <c r="V598" i="1"/>
  <c r="AE617" i="1"/>
  <c r="W617" i="1"/>
  <c r="S617" i="1"/>
  <c r="O617" i="1"/>
  <c r="AF617" i="1" s="1"/>
  <c r="AH617" i="1"/>
  <c r="AD617" i="1"/>
  <c r="T617" i="1"/>
  <c r="N617" i="1"/>
  <c r="AG617" i="1" s="1"/>
  <c r="U617" i="1"/>
  <c r="Z617" i="1"/>
  <c r="Q617" i="1"/>
  <c r="V617" i="1"/>
  <c r="AE693" i="1"/>
  <c r="W693" i="1"/>
  <c r="S693" i="1"/>
  <c r="O693" i="1"/>
  <c r="AF693" i="1" s="1"/>
  <c r="T693" i="1"/>
  <c r="Q693" i="1"/>
  <c r="AD693" i="1"/>
  <c r="V693" i="1"/>
  <c r="N693" i="1"/>
  <c r="AG693" i="1" s="1"/>
  <c r="Z693" i="1"/>
  <c r="U693" i="1"/>
  <c r="AH693" i="1"/>
  <c r="AB862" i="1"/>
  <c r="AC862" i="1"/>
  <c r="AA862" i="1"/>
  <c r="AH872" i="1"/>
  <c r="AD872" i="1"/>
  <c r="Z872" i="1"/>
  <c r="V872" i="1"/>
  <c r="N872" i="1"/>
  <c r="AG872" i="1" s="1"/>
  <c r="AE872" i="1"/>
  <c r="W872" i="1"/>
  <c r="S872" i="1"/>
  <c r="O872" i="1"/>
  <c r="AF872" i="1" s="1"/>
  <c r="Q872" i="1"/>
  <c r="U872" i="1"/>
  <c r="T872" i="1"/>
  <c r="R948" i="1"/>
  <c r="AC999" i="1"/>
  <c r="AA999" i="1"/>
  <c r="AB999" i="1"/>
  <c r="AB1069" i="1"/>
  <c r="AC1069" i="1"/>
  <c r="AA1069" i="1"/>
  <c r="AA1091" i="1"/>
  <c r="AB1091" i="1"/>
  <c r="AC1091" i="1"/>
  <c r="W1196" i="1"/>
  <c r="S1196" i="1"/>
  <c r="O1196" i="1"/>
  <c r="AF1196" i="1" s="1"/>
  <c r="T1196" i="1"/>
  <c r="AD1196" i="1"/>
  <c r="V1196" i="1"/>
  <c r="N1196" i="1"/>
  <c r="AG1196" i="1" s="1"/>
  <c r="AH1196" i="1"/>
  <c r="U1196" i="1"/>
  <c r="Z1196" i="1"/>
  <c r="AC1345" i="1"/>
  <c r="AA1345" i="1"/>
  <c r="AB1345" i="1"/>
  <c r="AB384" i="1"/>
  <c r="AC384" i="1"/>
  <c r="AA384" i="1"/>
  <c r="R432" i="1"/>
  <c r="AB576" i="1"/>
  <c r="AC576" i="1"/>
  <c r="AA576" i="1"/>
  <c r="T630" i="1"/>
  <c r="Q630" i="1"/>
  <c r="AH630" i="1"/>
  <c r="W630" i="1"/>
  <c r="AD630" i="1"/>
  <c r="S630" i="1"/>
  <c r="N630" i="1"/>
  <c r="AG630" i="1" s="1"/>
  <c r="AE630" i="1"/>
  <c r="U630" i="1"/>
  <c r="Z630" i="1"/>
  <c r="O630" i="1"/>
  <c r="AF630" i="1" s="1"/>
  <c r="V630" i="1"/>
  <c r="R756" i="1"/>
  <c r="AC292" i="1"/>
  <c r="AA292" i="1"/>
  <c r="AB292" i="1" s="1"/>
  <c r="R390" i="1"/>
  <c r="R397" i="1"/>
  <c r="R438" i="1"/>
  <c r="AC557" i="1"/>
  <c r="AA557" i="1"/>
  <c r="AB557" i="1"/>
  <c r="R736" i="1"/>
  <c r="AC855" i="1"/>
  <c r="AA855" i="1"/>
  <c r="AB855" i="1"/>
  <c r="AB1133" i="1"/>
  <c r="AC1133" i="1"/>
  <c r="AA1133" i="1"/>
  <c r="AB1329" i="1"/>
  <c r="AC1329" i="1"/>
  <c r="AA1329" i="1"/>
  <c r="AC296" i="1"/>
  <c r="AA296" i="1"/>
  <c r="AB296" i="1" s="1"/>
  <c r="AD318" i="1"/>
  <c r="Z318" i="1"/>
  <c r="V318" i="1"/>
  <c r="N318" i="1"/>
  <c r="AG318" i="1" s="1"/>
  <c r="W318" i="1"/>
  <c r="S318" i="1"/>
  <c r="O318" i="1"/>
  <c r="AF318" i="1" s="1"/>
  <c r="U318" i="1"/>
  <c r="AH318" i="1" s="1"/>
  <c r="T318" i="1"/>
  <c r="R321" i="1"/>
  <c r="AE321" i="1" s="1"/>
  <c r="AE367" i="1"/>
  <c r="W367" i="1"/>
  <c r="S367" i="1"/>
  <c r="O367" i="1"/>
  <c r="AF367" i="1" s="1"/>
  <c r="T367" i="1"/>
  <c r="Q367" i="1"/>
  <c r="U367" i="1"/>
  <c r="Z367" i="1"/>
  <c r="AD367" i="1"/>
  <c r="V367" i="1"/>
  <c r="N367" i="1"/>
  <c r="AG367" i="1" s="1"/>
  <c r="AH367" i="1"/>
  <c r="AE399" i="1"/>
  <c r="W399" i="1"/>
  <c r="S399" i="1"/>
  <c r="O399" i="1"/>
  <c r="AF399" i="1" s="1"/>
  <c r="T399" i="1"/>
  <c r="Q399" i="1"/>
  <c r="U399" i="1"/>
  <c r="AH399" i="1"/>
  <c r="Z399" i="1"/>
  <c r="AD399" i="1"/>
  <c r="V399" i="1"/>
  <c r="N399" i="1"/>
  <c r="AG399" i="1" s="1"/>
  <c r="AE463" i="1"/>
  <c r="W463" i="1"/>
  <c r="S463" i="1"/>
  <c r="O463" i="1"/>
  <c r="AF463" i="1" s="1"/>
  <c r="T463" i="1"/>
  <c r="Q463" i="1"/>
  <c r="U463" i="1"/>
  <c r="AH463" i="1"/>
  <c r="Z463" i="1"/>
  <c r="AD463" i="1"/>
  <c r="V463" i="1"/>
  <c r="N463" i="1"/>
  <c r="AG463" i="1" s="1"/>
  <c r="AE479" i="1"/>
  <c r="W479" i="1"/>
  <c r="S479" i="1"/>
  <c r="O479" i="1"/>
  <c r="AF479" i="1" s="1"/>
  <c r="T479" i="1"/>
  <c r="Q479" i="1"/>
  <c r="U479" i="1"/>
  <c r="AH479" i="1"/>
  <c r="Z479" i="1"/>
  <c r="AD479" i="1"/>
  <c r="V479" i="1"/>
  <c r="N479" i="1"/>
  <c r="AG479" i="1" s="1"/>
  <c r="AE495" i="1"/>
  <c r="W495" i="1"/>
  <c r="S495" i="1"/>
  <c r="O495" i="1"/>
  <c r="AF495" i="1" s="1"/>
  <c r="T495" i="1"/>
  <c r="Q495" i="1"/>
  <c r="U495" i="1"/>
  <c r="AD495" i="1"/>
  <c r="V495" i="1"/>
  <c r="N495" i="1"/>
  <c r="AG495" i="1" s="1"/>
  <c r="AH495" i="1"/>
  <c r="Z495" i="1"/>
  <c r="AE527" i="1"/>
  <c r="W527" i="1"/>
  <c r="S527" i="1"/>
  <c r="O527" i="1"/>
  <c r="AF527" i="1" s="1"/>
  <c r="T527" i="1"/>
  <c r="Q527" i="1"/>
  <c r="U527" i="1"/>
  <c r="Z527" i="1"/>
  <c r="AD527" i="1"/>
  <c r="V527" i="1"/>
  <c r="N527" i="1"/>
  <c r="AG527" i="1" s="1"/>
  <c r="AH527" i="1"/>
  <c r="AE575" i="1"/>
  <c r="W575" i="1"/>
  <c r="S575" i="1"/>
  <c r="O575" i="1"/>
  <c r="AF575" i="1" s="1"/>
  <c r="T575" i="1"/>
  <c r="Q575" i="1"/>
  <c r="U575" i="1"/>
  <c r="AD575" i="1"/>
  <c r="V575" i="1"/>
  <c r="N575" i="1"/>
  <c r="AG575" i="1" s="1"/>
  <c r="AH575" i="1"/>
  <c r="Z575" i="1"/>
  <c r="AE665" i="1"/>
  <c r="W665" i="1"/>
  <c r="S665" i="1"/>
  <c r="O665" i="1"/>
  <c r="AF665" i="1" s="1"/>
  <c r="AH665" i="1"/>
  <c r="AD665" i="1"/>
  <c r="T665" i="1"/>
  <c r="N665" i="1"/>
  <c r="AG665" i="1" s="1"/>
  <c r="Z665" i="1"/>
  <c r="Q665" i="1"/>
  <c r="V665" i="1"/>
  <c r="U665" i="1"/>
  <c r="AE705" i="1"/>
  <c r="W705" i="1"/>
  <c r="S705" i="1"/>
  <c r="O705" i="1"/>
  <c r="AF705" i="1" s="1"/>
  <c r="T705" i="1"/>
  <c r="Q705" i="1"/>
  <c r="AH705" i="1"/>
  <c r="Z705" i="1"/>
  <c r="U705" i="1"/>
  <c r="AD705" i="1"/>
  <c r="V705" i="1"/>
  <c r="N705" i="1"/>
  <c r="AG705" i="1" s="1"/>
  <c r="AB766" i="1"/>
  <c r="AC766" i="1"/>
  <c r="AA766" i="1"/>
  <c r="AA912" i="1"/>
  <c r="AB912" i="1"/>
  <c r="AC912" i="1"/>
  <c r="AC1031" i="1"/>
  <c r="AA1031" i="1"/>
  <c r="AB1031" i="1"/>
  <c r="AH1227" i="1"/>
  <c r="AD1227" i="1"/>
  <c r="Z1227" i="1"/>
  <c r="V1227" i="1"/>
  <c r="N1227" i="1"/>
  <c r="AG1227" i="1" s="1"/>
  <c r="W1227" i="1"/>
  <c r="S1227" i="1"/>
  <c r="O1227" i="1"/>
  <c r="AF1227" i="1" s="1"/>
  <c r="T1227" i="1"/>
  <c r="U1227" i="1"/>
  <c r="R1281" i="1"/>
  <c r="AC719" i="1"/>
  <c r="AA719" i="1"/>
  <c r="AB719" i="1"/>
  <c r="AB838" i="1"/>
  <c r="AC838" i="1"/>
  <c r="AA838" i="1"/>
  <c r="AE877" i="1"/>
  <c r="W877" i="1"/>
  <c r="S877" i="1"/>
  <c r="O877" i="1"/>
  <c r="AF877" i="1" s="1"/>
  <c r="T877" i="1"/>
  <c r="Q877" i="1"/>
  <c r="AH877" i="1"/>
  <c r="Z877" i="1"/>
  <c r="U877" i="1"/>
  <c r="V877" i="1"/>
  <c r="AD877" i="1"/>
  <c r="N877" i="1"/>
  <c r="AG877" i="1" s="1"/>
  <c r="AC975" i="1"/>
  <c r="AA975" i="1"/>
  <c r="AB975" i="1"/>
  <c r="R1123" i="1"/>
  <c r="R1302" i="1"/>
  <c r="W1320" i="1"/>
  <c r="S1320" i="1"/>
  <c r="O1320" i="1"/>
  <c r="AF1320" i="1" s="1"/>
  <c r="T1320" i="1"/>
  <c r="AD1320" i="1"/>
  <c r="V1320" i="1"/>
  <c r="N1320" i="1"/>
  <c r="AG1320" i="1" s="1"/>
  <c r="AH1320" i="1"/>
  <c r="U1320" i="1"/>
  <c r="Z1320" i="1"/>
  <c r="R699" i="1"/>
  <c r="AC731" i="1"/>
  <c r="AA731" i="1"/>
  <c r="AB731" i="1"/>
  <c r="R763" i="1"/>
  <c r="AC795" i="1"/>
  <c r="AA795" i="1"/>
  <c r="AB795" i="1"/>
  <c r="R827" i="1"/>
  <c r="AC859" i="1"/>
  <c r="AA859" i="1"/>
  <c r="AB859" i="1"/>
  <c r="R891" i="1"/>
  <c r="AC923" i="1"/>
  <c r="AA923" i="1"/>
  <c r="AB923" i="1"/>
  <c r="R955" i="1"/>
  <c r="AC987" i="1"/>
  <c r="AA987" i="1"/>
  <c r="AB987" i="1"/>
  <c r="AC1051" i="1"/>
  <c r="AA1051" i="1"/>
  <c r="AB1051" i="1"/>
  <c r="W1144" i="1"/>
  <c r="S1144" i="1"/>
  <c r="O1144" i="1"/>
  <c r="AF1144" i="1" s="1"/>
  <c r="T1144" i="1"/>
  <c r="AD1144" i="1"/>
  <c r="V1144" i="1"/>
  <c r="N1144" i="1"/>
  <c r="AG1144" i="1" s="1"/>
  <c r="U1144" i="1"/>
  <c r="Z1144" i="1"/>
  <c r="AH1144" i="1"/>
  <c r="R1258" i="1"/>
  <c r="AC1070" i="1"/>
  <c r="AA1070" i="1"/>
  <c r="AB1070" i="1"/>
  <c r="AB1145" i="1"/>
  <c r="AC1145" i="1"/>
  <c r="AA1145" i="1"/>
  <c r="W1232" i="1"/>
  <c r="S1232" i="1"/>
  <c r="O1232" i="1"/>
  <c r="AF1232" i="1" s="1"/>
  <c r="T1232" i="1"/>
  <c r="AH1232" i="1"/>
  <c r="Z1232" i="1"/>
  <c r="U1232" i="1"/>
  <c r="V1232" i="1"/>
  <c r="N1232" i="1"/>
  <c r="AG1232" i="1" s="1"/>
  <c r="AD1232" i="1"/>
  <c r="AC1330" i="1"/>
  <c r="AA1330" i="1"/>
  <c r="AB1330" i="1"/>
  <c r="AC1353" i="1"/>
  <c r="AA1353" i="1"/>
  <c r="AB1353" i="1"/>
  <c r="AC1364" i="1"/>
  <c r="AA1364" i="1"/>
  <c r="AB1364" i="1"/>
  <c r="R1368" i="1"/>
  <c r="W1454" i="1"/>
  <c r="S1454" i="1"/>
  <c r="O1454" i="1"/>
  <c r="AF1454" i="1" s="1"/>
  <c r="T1454" i="1"/>
  <c r="AH1454" i="1"/>
  <c r="Z1454" i="1"/>
  <c r="V1454" i="1"/>
  <c r="AD1454" i="1"/>
  <c r="N1454" i="1"/>
  <c r="AG1454" i="1" s="1"/>
  <c r="U1454" i="1"/>
  <c r="R1066" i="1"/>
  <c r="AC1098" i="1"/>
  <c r="AA1098" i="1"/>
  <c r="AB1098" i="1"/>
  <c r="AB1237" i="1"/>
  <c r="AC1237" i="1"/>
  <c r="AA1237" i="1"/>
  <c r="AB1253" i="1"/>
  <c r="AC1253" i="1"/>
  <c r="AA1253" i="1"/>
  <c r="AB1285" i="1"/>
  <c r="AC1285" i="1"/>
  <c r="AA1285" i="1"/>
  <c r="AB1301" i="1"/>
  <c r="AC1301" i="1"/>
  <c r="AA1301" i="1"/>
  <c r="AB1317" i="1"/>
  <c r="AC1317" i="1"/>
  <c r="AA1317" i="1"/>
  <c r="AH1361" i="1"/>
  <c r="AD1361" i="1"/>
  <c r="Z1361" i="1"/>
  <c r="V1361" i="1"/>
  <c r="N1361" i="1"/>
  <c r="AG1361" i="1" s="1"/>
  <c r="T1361" i="1"/>
  <c r="O1361" i="1"/>
  <c r="AF1361" i="1" s="1"/>
  <c r="U1361" i="1"/>
  <c r="W1361" i="1"/>
  <c r="S1361" i="1"/>
  <c r="R1421" i="1"/>
  <c r="W1422" i="1"/>
  <c r="S1422" i="1"/>
  <c r="O1422" i="1"/>
  <c r="AF1422" i="1" s="1"/>
  <c r="T1422" i="1"/>
  <c r="AH1422" i="1"/>
  <c r="Z1422" i="1"/>
  <c r="V1422" i="1"/>
  <c r="U1422" i="1"/>
  <c r="N1422" i="1"/>
  <c r="AG1422" i="1" s="1"/>
  <c r="AD1422" i="1"/>
  <c r="AA1429" i="1"/>
  <c r="AB1429" i="1"/>
  <c r="AC1429" i="1"/>
  <c r="AH1457" i="1"/>
  <c r="AD1457" i="1"/>
  <c r="Z1457" i="1"/>
  <c r="V1457" i="1"/>
  <c r="N1457" i="1"/>
  <c r="AG1457" i="1" s="1"/>
  <c r="W1457" i="1"/>
  <c r="S1457" i="1"/>
  <c r="O1457" i="1"/>
  <c r="AF1457" i="1" s="1"/>
  <c r="T1457" i="1"/>
  <c r="U1457" i="1"/>
  <c r="AH1801" i="1"/>
  <c r="AD1801" i="1"/>
  <c r="Z1801" i="1"/>
  <c r="V1801" i="1"/>
  <c r="N1801" i="1"/>
  <c r="AG1801" i="1" s="1"/>
  <c r="W1801" i="1"/>
  <c r="S1801" i="1"/>
  <c r="O1801" i="1"/>
  <c r="AF1801" i="1" s="1"/>
  <c r="T1801" i="1"/>
  <c r="U1801" i="1"/>
  <c r="AC1412" i="1"/>
  <c r="AB1412" i="1"/>
  <c r="AA1412" i="1"/>
  <c r="AH1417" i="1"/>
  <c r="AD1417" i="1"/>
  <c r="Z1417" i="1"/>
  <c r="V1417" i="1"/>
  <c r="N1417" i="1"/>
  <c r="AG1417" i="1" s="1"/>
  <c r="W1417" i="1"/>
  <c r="S1417" i="1"/>
  <c r="O1417" i="1"/>
  <c r="AF1417" i="1" s="1"/>
  <c r="U1417" i="1"/>
  <c r="T1417" i="1"/>
  <c r="AC1428" i="1"/>
  <c r="AB1428" i="1"/>
  <c r="AA1428" i="1"/>
  <c r="AH1433" i="1"/>
  <c r="AD1433" i="1"/>
  <c r="Z1433" i="1"/>
  <c r="V1433" i="1"/>
  <c r="N1433" i="1"/>
  <c r="AG1433" i="1" s="1"/>
  <c r="W1433" i="1"/>
  <c r="S1433" i="1"/>
  <c r="O1433" i="1"/>
  <c r="AF1433" i="1" s="1"/>
  <c r="U1433" i="1"/>
  <c r="T1433" i="1"/>
  <c r="AC1444" i="1"/>
  <c r="AB1444" i="1"/>
  <c r="AA1444" i="1"/>
  <c r="AC1460" i="1"/>
  <c r="AB1460" i="1"/>
  <c r="AA1460" i="1"/>
  <c r="R1499" i="1"/>
  <c r="AB1599" i="1"/>
  <c r="AC1599" i="1"/>
  <c r="AA1599" i="1"/>
  <c r="AC1500" i="1"/>
  <c r="AB1500" i="1"/>
  <c r="AA1500" i="1"/>
  <c r="U1680" i="1"/>
  <c r="Z1680" i="1"/>
  <c r="T1680" i="1"/>
  <c r="O1680" i="1"/>
  <c r="AF1680" i="1" s="1"/>
  <c r="V1680" i="1"/>
  <c r="AD1680" i="1"/>
  <c r="S1680" i="1"/>
  <c r="AH1680" i="1"/>
  <c r="W1680" i="1"/>
  <c r="N1680" i="1"/>
  <c r="AG1680" i="1" s="1"/>
  <c r="R1784" i="1"/>
  <c r="AB1511" i="1"/>
  <c r="AC1511" i="1"/>
  <c r="AA1511" i="1"/>
  <c r="AL1251" i="1"/>
  <c r="AM1251" i="1" s="1"/>
  <c r="R1251" i="1"/>
  <c r="W311" i="1"/>
  <c r="S311" i="1"/>
  <c r="AD311" i="1" s="1"/>
  <c r="T311" i="1"/>
  <c r="Q311" i="1"/>
  <c r="V311" i="1"/>
  <c r="Z311" i="1"/>
  <c r="N311" i="1"/>
  <c r="AG311" i="1" s="1"/>
  <c r="U311" i="1"/>
  <c r="AH311" i="1" s="1"/>
  <c r="R570" i="1"/>
  <c r="AE363" i="1"/>
  <c r="W363" i="1"/>
  <c r="S363" i="1"/>
  <c r="O363" i="1"/>
  <c r="AF363" i="1" s="1"/>
  <c r="T363" i="1"/>
  <c r="Q363" i="1"/>
  <c r="AD363" i="1"/>
  <c r="V363" i="1"/>
  <c r="N363" i="1"/>
  <c r="AG363" i="1" s="1"/>
  <c r="AH363" i="1"/>
  <c r="Z363" i="1"/>
  <c r="U363" i="1"/>
  <c r="AA486" i="1"/>
  <c r="AB486" i="1"/>
  <c r="AC486" i="1"/>
  <c r="AC493" i="1"/>
  <c r="AA493" i="1"/>
  <c r="AB493" i="1"/>
  <c r="AB718" i="1"/>
  <c r="AC718" i="1"/>
  <c r="AA718" i="1"/>
  <c r="AH728" i="1"/>
  <c r="AD728" i="1"/>
  <c r="Z728" i="1"/>
  <c r="V728" i="1"/>
  <c r="N728" i="1"/>
  <c r="AG728" i="1" s="1"/>
  <c r="AE728" i="1"/>
  <c r="W728" i="1"/>
  <c r="S728" i="1"/>
  <c r="O728" i="1"/>
  <c r="AF728" i="1" s="1"/>
  <c r="U728" i="1"/>
  <c r="T728" i="1"/>
  <c r="AB1034" i="1"/>
  <c r="AC1034" i="1"/>
  <c r="AA1034" i="1"/>
  <c r="W1140" i="1"/>
  <c r="S1140" i="1"/>
  <c r="O1140" i="1"/>
  <c r="AF1140" i="1" s="1"/>
  <c r="T1140" i="1"/>
  <c r="AH1140" i="1"/>
  <c r="Z1140" i="1"/>
  <c r="V1140" i="1"/>
  <c r="N1140" i="1"/>
  <c r="AG1140" i="1" s="1"/>
  <c r="AD1140" i="1"/>
  <c r="U1140" i="1"/>
  <c r="AB412" i="1"/>
  <c r="AC412" i="1"/>
  <c r="AA412" i="1"/>
  <c r="AE547" i="1"/>
  <c r="W547" i="1"/>
  <c r="S547" i="1"/>
  <c r="O547" i="1"/>
  <c r="AF547" i="1" s="1"/>
  <c r="T547" i="1"/>
  <c r="Q547" i="1"/>
  <c r="AH547" i="1"/>
  <c r="Z547" i="1"/>
  <c r="AD547" i="1"/>
  <c r="V547" i="1"/>
  <c r="N547" i="1"/>
  <c r="AG547" i="1" s="1"/>
  <c r="U547" i="1"/>
  <c r="AL581" i="1"/>
  <c r="AM581" i="1" s="1"/>
  <c r="R581" i="1"/>
  <c r="AE773" i="1"/>
  <c r="W773" i="1"/>
  <c r="S773" i="1"/>
  <c r="O773" i="1"/>
  <c r="AF773" i="1" s="1"/>
  <c r="T773" i="1"/>
  <c r="Q773" i="1"/>
  <c r="AD773" i="1"/>
  <c r="V773" i="1"/>
  <c r="N773" i="1"/>
  <c r="AG773" i="1" s="1"/>
  <c r="AH773" i="1"/>
  <c r="Z773" i="1"/>
  <c r="U773" i="1"/>
  <c r="AE881" i="1"/>
  <c r="W881" i="1"/>
  <c r="S881" i="1"/>
  <c r="O881" i="1"/>
  <c r="AF881" i="1" s="1"/>
  <c r="T881" i="1"/>
  <c r="AH881" i="1"/>
  <c r="Z881" i="1"/>
  <c r="AD881" i="1"/>
  <c r="N881" i="1"/>
  <c r="AG881" i="1" s="1"/>
  <c r="V881" i="1"/>
  <c r="U881" i="1"/>
  <c r="AC1011" i="1"/>
  <c r="AB1011" i="1"/>
  <c r="AA1011" i="1"/>
  <c r="AH1016" i="1"/>
  <c r="AD1016" i="1"/>
  <c r="Z1016" i="1"/>
  <c r="V1016" i="1"/>
  <c r="N1016" i="1"/>
  <c r="AG1016" i="1" s="1"/>
  <c r="W1016" i="1"/>
  <c r="S1016" i="1"/>
  <c r="O1016" i="1"/>
  <c r="AF1016" i="1" s="1"/>
  <c r="T1016" i="1"/>
  <c r="U1016" i="1"/>
  <c r="W1180" i="1"/>
  <c r="S1180" i="1"/>
  <c r="O1180" i="1"/>
  <c r="AF1180" i="1" s="1"/>
  <c r="T1180" i="1"/>
  <c r="AH1180" i="1"/>
  <c r="Z1180" i="1"/>
  <c r="AD1180" i="1"/>
  <c r="N1180" i="1"/>
  <c r="AG1180" i="1" s="1"/>
  <c r="V1180" i="1"/>
  <c r="U1180" i="1"/>
  <c r="W1224" i="1"/>
  <c r="S1224" i="1"/>
  <c r="O1224" i="1"/>
  <c r="AF1224" i="1" s="1"/>
  <c r="T1224" i="1"/>
  <c r="AD1224" i="1"/>
  <c r="V1224" i="1"/>
  <c r="N1224" i="1"/>
  <c r="AG1224" i="1" s="1"/>
  <c r="Z1224" i="1"/>
  <c r="AH1224" i="1"/>
  <c r="U1224" i="1"/>
  <c r="AA1473" i="1"/>
  <c r="AB1473" i="1"/>
  <c r="AC1473" i="1"/>
  <c r="AE567" i="1"/>
  <c r="W567" i="1"/>
  <c r="S567" i="1"/>
  <c r="O567" i="1"/>
  <c r="AF567" i="1" s="1"/>
  <c r="T567" i="1"/>
  <c r="Q567" i="1"/>
  <c r="N567" i="1"/>
  <c r="AG567" i="1" s="1"/>
  <c r="U567" i="1"/>
  <c r="AH567" i="1"/>
  <c r="Z567" i="1"/>
  <c r="AD567" i="1"/>
  <c r="V567" i="1"/>
  <c r="AC679" i="1"/>
  <c r="AA679" i="1"/>
  <c r="AB679" i="1"/>
  <c r="AE801" i="1"/>
  <c r="W801" i="1"/>
  <c r="S801" i="1"/>
  <c r="O801" i="1"/>
  <c r="AF801" i="1" s="1"/>
  <c r="T801" i="1"/>
  <c r="Q801" i="1"/>
  <c r="AH801" i="1"/>
  <c r="Z801" i="1"/>
  <c r="U801" i="1"/>
  <c r="AD801" i="1"/>
  <c r="N801" i="1"/>
  <c r="AG801" i="1" s="1"/>
  <c r="V801" i="1"/>
  <c r="R935" i="1"/>
  <c r="AB990" i="1"/>
  <c r="AC990" i="1"/>
  <c r="AA990" i="1"/>
  <c r="R1270" i="1"/>
  <c r="AC1290" i="1"/>
  <c r="AA1290" i="1"/>
  <c r="AB1290" i="1"/>
  <c r="R377" i="1"/>
  <c r="AE347" i="1"/>
  <c r="W347" i="1"/>
  <c r="S347" i="1"/>
  <c r="O347" i="1"/>
  <c r="AF347" i="1" s="1"/>
  <c r="T347" i="1"/>
  <c r="Q347" i="1"/>
  <c r="AD347" i="1"/>
  <c r="V347" i="1"/>
  <c r="N347" i="1"/>
  <c r="AG347" i="1" s="1"/>
  <c r="U347" i="1"/>
  <c r="AH347" i="1"/>
  <c r="Z347" i="1"/>
  <c r="AB404" i="1"/>
  <c r="AC404" i="1"/>
  <c r="AA404" i="1"/>
  <c r="AC791" i="1"/>
  <c r="AA791" i="1"/>
  <c r="AB791" i="1"/>
  <c r="AH1155" i="1"/>
  <c r="AD1155" i="1"/>
  <c r="Z1155" i="1"/>
  <c r="V1155" i="1"/>
  <c r="N1155" i="1"/>
  <c r="AG1155" i="1" s="1"/>
  <c r="W1155" i="1"/>
  <c r="S1155" i="1"/>
  <c r="O1155" i="1"/>
  <c r="AF1155" i="1" s="1"/>
  <c r="T1155" i="1"/>
  <c r="U1155" i="1"/>
  <c r="Z302" i="1"/>
  <c r="V302" i="1"/>
  <c r="N302" i="1"/>
  <c r="AG302" i="1" s="1"/>
  <c r="W302" i="1"/>
  <c r="S302" i="1"/>
  <c r="AD302" i="1" s="1"/>
  <c r="U302" i="1"/>
  <c r="AH302" i="1" s="1"/>
  <c r="T302" i="1"/>
  <c r="T582" i="1"/>
  <c r="Q582" i="1"/>
  <c r="AH582" i="1"/>
  <c r="W582" i="1"/>
  <c r="AD582" i="1"/>
  <c r="S582" i="1"/>
  <c r="N582" i="1"/>
  <c r="AG582" i="1" s="1"/>
  <c r="Z582" i="1"/>
  <c r="O582" i="1"/>
  <c r="AF582" i="1" s="1"/>
  <c r="V582" i="1"/>
  <c r="AE582" i="1"/>
  <c r="U582" i="1"/>
  <c r="AA672" i="1"/>
  <c r="AB672" i="1"/>
  <c r="AC672" i="1"/>
  <c r="AB698" i="1"/>
  <c r="AC698" i="1"/>
  <c r="AA698" i="1"/>
  <c r="AH788" i="1"/>
  <c r="AD788" i="1"/>
  <c r="Z788" i="1"/>
  <c r="V788" i="1"/>
  <c r="N788" i="1"/>
  <c r="AG788" i="1" s="1"/>
  <c r="AE788" i="1"/>
  <c r="W788" i="1"/>
  <c r="S788" i="1"/>
  <c r="O788" i="1"/>
  <c r="AF788" i="1" s="1"/>
  <c r="T788" i="1"/>
  <c r="Q788" i="1"/>
  <c r="U788" i="1"/>
  <c r="AH840" i="1"/>
  <c r="AD840" i="1"/>
  <c r="Z840" i="1"/>
  <c r="V840" i="1"/>
  <c r="N840" i="1"/>
  <c r="AG840" i="1" s="1"/>
  <c r="AE840" i="1"/>
  <c r="W840" i="1"/>
  <c r="S840" i="1"/>
  <c r="O840" i="1"/>
  <c r="AF840" i="1" s="1"/>
  <c r="Q840" i="1"/>
  <c r="U840" i="1"/>
  <c r="T840" i="1"/>
  <c r="AH1063" i="1"/>
  <c r="AD1063" i="1"/>
  <c r="Z1063" i="1"/>
  <c r="V1063" i="1"/>
  <c r="N1063" i="1"/>
  <c r="AG1063" i="1" s="1"/>
  <c r="W1063" i="1"/>
  <c r="S1063" i="1"/>
  <c r="O1063" i="1"/>
  <c r="AF1063" i="1" s="1"/>
  <c r="U1063" i="1"/>
  <c r="T1063" i="1"/>
  <c r="AC1226" i="1"/>
  <c r="AA1226" i="1"/>
  <c r="AB1226" i="1"/>
  <c r="R1331" i="1"/>
  <c r="AB790" i="1"/>
  <c r="AC790" i="1"/>
  <c r="AA790" i="1"/>
  <c r="AE829" i="1"/>
  <c r="W829" i="1"/>
  <c r="S829" i="1"/>
  <c r="O829" i="1"/>
  <c r="AF829" i="1" s="1"/>
  <c r="T829" i="1"/>
  <c r="Q829" i="1"/>
  <c r="AH829" i="1"/>
  <c r="Z829" i="1"/>
  <c r="U829" i="1"/>
  <c r="AD829" i="1"/>
  <c r="N829" i="1"/>
  <c r="AG829" i="1" s="1"/>
  <c r="V829" i="1"/>
  <c r="AC927" i="1"/>
  <c r="AB927" i="1"/>
  <c r="AA927" i="1"/>
  <c r="AB1046" i="1"/>
  <c r="AC1046" i="1"/>
  <c r="AA1046" i="1"/>
  <c r="AC1090" i="1"/>
  <c r="AB1090" i="1"/>
  <c r="AA1090" i="1"/>
  <c r="AH1095" i="1"/>
  <c r="AD1095" i="1"/>
  <c r="Z1095" i="1"/>
  <c r="V1095" i="1"/>
  <c r="N1095" i="1"/>
  <c r="AG1095" i="1" s="1"/>
  <c r="W1095" i="1"/>
  <c r="S1095" i="1"/>
  <c r="O1095" i="1"/>
  <c r="AF1095" i="1" s="1"/>
  <c r="T1095" i="1"/>
  <c r="U1095" i="1"/>
  <c r="AC1238" i="1"/>
  <c r="AB1238" i="1"/>
  <c r="AA1238" i="1"/>
  <c r="AH1243" i="1"/>
  <c r="AD1243" i="1"/>
  <c r="Z1243" i="1"/>
  <c r="V1243" i="1"/>
  <c r="N1243" i="1"/>
  <c r="AG1243" i="1" s="1"/>
  <c r="W1243" i="1"/>
  <c r="S1243" i="1"/>
  <c r="O1243" i="1"/>
  <c r="AF1243" i="1" s="1"/>
  <c r="T1243" i="1"/>
  <c r="U1243" i="1"/>
  <c r="AA1413" i="1"/>
  <c r="AB1413" i="1"/>
  <c r="AC1413" i="1"/>
  <c r="AC599" i="1"/>
  <c r="AB599" i="1"/>
  <c r="AA599" i="1"/>
  <c r="AC631" i="1"/>
  <c r="AB631" i="1"/>
  <c r="AA631" i="1"/>
  <c r="AC663" i="1"/>
  <c r="AB663" i="1"/>
  <c r="AA663" i="1"/>
  <c r="R1130" i="1"/>
  <c r="W1252" i="1"/>
  <c r="S1252" i="1"/>
  <c r="O1252" i="1"/>
  <c r="AF1252" i="1" s="1"/>
  <c r="T1252" i="1"/>
  <c r="AH1252" i="1"/>
  <c r="Z1252" i="1"/>
  <c r="U1252" i="1"/>
  <c r="V1252" i="1"/>
  <c r="AD1252" i="1"/>
  <c r="N1252" i="1"/>
  <c r="AG1252" i="1" s="1"/>
  <c r="AC1086" i="1"/>
  <c r="AA1086" i="1"/>
  <c r="AB1086" i="1"/>
  <c r="W1136" i="1"/>
  <c r="S1136" i="1"/>
  <c r="O1136" i="1"/>
  <c r="AF1136" i="1" s="1"/>
  <c r="T1136" i="1"/>
  <c r="AH1136" i="1"/>
  <c r="Z1136" i="1"/>
  <c r="U1136" i="1"/>
  <c r="AD1136" i="1"/>
  <c r="N1136" i="1"/>
  <c r="AG1136" i="1" s="1"/>
  <c r="V1136" i="1"/>
  <c r="W1208" i="1"/>
  <c r="S1208" i="1"/>
  <c r="O1208" i="1"/>
  <c r="AF1208" i="1" s="1"/>
  <c r="T1208" i="1"/>
  <c r="AH1208" i="1"/>
  <c r="Z1208" i="1"/>
  <c r="U1208" i="1"/>
  <c r="AD1208" i="1"/>
  <c r="N1208" i="1"/>
  <c r="AG1208" i="1" s="1"/>
  <c r="V1208" i="1"/>
  <c r="AC1218" i="1"/>
  <c r="AA1218" i="1"/>
  <c r="AB1218" i="1"/>
  <c r="AB1337" i="1"/>
  <c r="AC1337" i="1"/>
  <c r="AA1337" i="1"/>
  <c r="W1430" i="1"/>
  <c r="S1430" i="1"/>
  <c r="O1430" i="1"/>
  <c r="AF1430" i="1" s="1"/>
  <c r="T1430" i="1"/>
  <c r="AD1430" i="1"/>
  <c r="V1430" i="1"/>
  <c r="N1430" i="1"/>
  <c r="AG1430" i="1" s="1"/>
  <c r="AH1430" i="1"/>
  <c r="Z1430" i="1"/>
  <c r="U1430" i="1"/>
  <c r="W1128" i="1"/>
  <c r="S1128" i="1"/>
  <c r="O1128" i="1"/>
  <c r="AF1128" i="1" s="1"/>
  <c r="T1128" i="1"/>
  <c r="U1128" i="1"/>
  <c r="AD1128" i="1"/>
  <c r="V1128" i="1"/>
  <c r="N1128" i="1"/>
  <c r="AG1128" i="1" s="1"/>
  <c r="Z1128" i="1"/>
  <c r="AH1128" i="1"/>
  <c r="AC1134" i="1"/>
  <c r="AA1134" i="1"/>
  <c r="AB1134" i="1"/>
  <c r="W1152" i="1"/>
  <c r="S1152" i="1"/>
  <c r="O1152" i="1"/>
  <c r="AF1152" i="1" s="1"/>
  <c r="T1152" i="1"/>
  <c r="U1152" i="1"/>
  <c r="AD1152" i="1"/>
  <c r="V1152" i="1"/>
  <c r="N1152" i="1"/>
  <c r="AG1152" i="1" s="1"/>
  <c r="AH1152" i="1"/>
  <c r="Z1152" i="1"/>
  <c r="AC1158" i="1"/>
  <c r="AA1158" i="1"/>
  <c r="AB1158" i="1"/>
  <c r="AB1185" i="1"/>
  <c r="AC1185" i="1"/>
  <c r="AA1185" i="1"/>
  <c r="AC1408" i="1"/>
  <c r="AA1408" i="1"/>
  <c r="AB1408" i="1"/>
  <c r="AC1492" i="1"/>
  <c r="AA1492" i="1"/>
  <c r="AB1492" i="1"/>
  <c r="R1644" i="1"/>
  <c r="W1613" i="1"/>
  <c r="S1613" i="1"/>
  <c r="O1613" i="1"/>
  <c r="AF1613" i="1" s="1"/>
  <c r="T1613" i="1"/>
  <c r="AD1613" i="1"/>
  <c r="V1613" i="1"/>
  <c r="N1613" i="1"/>
  <c r="AG1613" i="1" s="1"/>
  <c r="AH1613" i="1"/>
  <c r="U1613" i="1"/>
  <c r="Z1613" i="1"/>
  <c r="AA1525" i="1"/>
  <c r="AB1525" i="1"/>
  <c r="AC1525" i="1"/>
  <c r="R1651" i="1"/>
  <c r="R1420" i="1"/>
  <c r="AB1507" i="1"/>
  <c r="AC1507" i="1"/>
  <c r="AA1507" i="1"/>
  <c r="W1534" i="1"/>
  <c r="S1534" i="1"/>
  <c r="O1534" i="1"/>
  <c r="AF1534" i="1" s="1"/>
  <c r="T1534" i="1"/>
  <c r="AH1534" i="1"/>
  <c r="Z1534" i="1"/>
  <c r="V1534" i="1"/>
  <c r="N1534" i="1"/>
  <c r="AG1534" i="1" s="1"/>
  <c r="U1534" i="1"/>
  <c r="AD1534" i="1"/>
  <c r="W1598" i="1"/>
  <c r="S1598" i="1"/>
  <c r="O1598" i="1"/>
  <c r="AF1598" i="1" s="1"/>
  <c r="T1598" i="1"/>
  <c r="AH1598" i="1"/>
  <c r="Z1598" i="1"/>
  <c r="V1598" i="1"/>
  <c r="N1598" i="1"/>
  <c r="AG1598" i="1" s="1"/>
  <c r="U1598" i="1"/>
  <c r="AD1598" i="1"/>
  <c r="W1522" i="1"/>
  <c r="S1522" i="1"/>
  <c r="O1522" i="1"/>
  <c r="AF1522" i="1" s="1"/>
  <c r="T1522" i="1"/>
  <c r="AD1522" i="1"/>
  <c r="U1522" i="1"/>
  <c r="Z1522" i="1"/>
  <c r="N1522" i="1"/>
  <c r="AG1522" i="1" s="1"/>
  <c r="AH1522" i="1"/>
  <c r="V1522" i="1"/>
  <c r="W1538" i="1"/>
  <c r="S1538" i="1"/>
  <c r="O1538" i="1"/>
  <c r="AF1538" i="1" s="1"/>
  <c r="T1538" i="1"/>
  <c r="AD1538" i="1"/>
  <c r="U1538" i="1"/>
  <c r="Z1538" i="1"/>
  <c r="N1538" i="1"/>
  <c r="AG1538" i="1" s="1"/>
  <c r="AH1538" i="1"/>
  <c r="V1538" i="1"/>
  <c r="W1554" i="1"/>
  <c r="S1554" i="1"/>
  <c r="O1554" i="1"/>
  <c r="AF1554" i="1" s="1"/>
  <c r="T1554" i="1"/>
  <c r="AD1554" i="1"/>
  <c r="U1554" i="1"/>
  <c r="Z1554" i="1"/>
  <c r="N1554" i="1"/>
  <c r="AG1554" i="1" s="1"/>
  <c r="AH1554" i="1"/>
  <c r="V1554" i="1"/>
  <c r="W1570" i="1"/>
  <c r="S1570" i="1"/>
  <c r="O1570" i="1"/>
  <c r="AF1570" i="1" s="1"/>
  <c r="T1570" i="1"/>
  <c r="AD1570" i="1"/>
  <c r="U1570" i="1"/>
  <c r="Z1570" i="1"/>
  <c r="N1570" i="1"/>
  <c r="AG1570" i="1" s="1"/>
  <c r="AH1570" i="1"/>
  <c r="V1570" i="1"/>
  <c r="W1586" i="1"/>
  <c r="S1586" i="1"/>
  <c r="O1586" i="1"/>
  <c r="AF1586" i="1" s="1"/>
  <c r="T1586" i="1"/>
  <c r="AD1586" i="1"/>
  <c r="U1586" i="1"/>
  <c r="Z1586" i="1"/>
  <c r="N1586" i="1"/>
  <c r="AG1586" i="1" s="1"/>
  <c r="AH1586" i="1"/>
  <c r="V1586" i="1"/>
  <c r="AA1857" i="1"/>
  <c r="AC1857" i="1"/>
  <c r="AB1857" i="1"/>
  <c r="W1462" i="1"/>
  <c r="S1462" i="1"/>
  <c r="O1462" i="1"/>
  <c r="AF1462" i="1" s="1"/>
  <c r="T1462" i="1"/>
  <c r="U1462" i="1"/>
  <c r="AD1462" i="1"/>
  <c r="V1462" i="1"/>
  <c r="N1462" i="1"/>
  <c r="AG1462" i="1" s="1"/>
  <c r="Z1462" i="1"/>
  <c r="AH1462" i="1"/>
  <c r="W1494" i="1"/>
  <c r="S1494" i="1"/>
  <c r="O1494" i="1"/>
  <c r="AF1494" i="1" s="1"/>
  <c r="T1494" i="1"/>
  <c r="U1494" i="1"/>
  <c r="AD1494" i="1"/>
  <c r="V1494" i="1"/>
  <c r="N1494" i="1"/>
  <c r="AG1494" i="1" s="1"/>
  <c r="Z1494" i="1"/>
  <c r="AH1494" i="1"/>
  <c r="AB1503" i="1"/>
  <c r="AC1503" i="1"/>
  <c r="AA1503" i="1"/>
  <c r="W1661" i="1"/>
  <c r="S1661" i="1"/>
  <c r="O1661" i="1"/>
  <c r="AF1661" i="1" s="1"/>
  <c r="T1661" i="1"/>
  <c r="AH1661" i="1"/>
  <c r="Z1661" i="1"/>
  <c r="AD1661" i="1"/>
  <c r="N1661" i="1"/>
  <c r="AG1661" i="1" s="1"/>
  <c r="U1661" i="1"/>
  <c r="V1661" i="1"/>
  <c r="AB1539" i="1"/>
  <c r="AC1539" i="1"/>
  <c r="AA1539" i="1"/>
  <c r="AC1667" i="1"/>
  <c r="AA1667" i="1"/>
  <c r="AB1667" i="1"/>
  <c r="W1694" i="1"/>
  <c r="S1694" i="1"/>
  <c r="O1694" i="1"/>
  <c r="AF1694" i="1" s="1"/>
  <c r="V1694" i="1"/>
  <c r="AH1694" i="1"/>
  <c r="U1694" i="1"/>
  <c r="N1694" i="1"/>
  <c r="AG1694" i="1" s="1"/>
  <c r="Z1694" i="1"/>
  <c r="T1694" i="1"/>
  <c r="AD1694" i="1"/>
  <c r="AB1707" i="1"/>
  <c r="AC1707" i="1"/>
  <c r="AA1707" i="1"/>
  <c r="AB1638" i="1"/>
  <c r="AC1638" i="1"/>
  <c r="AA1638" i="1"/>
  <c r="AB1654" i="1"/>
  <c r="AC1654" i="1"/>
  <c r="AA1654" i="1"/>
  <c r="W1710" i="1"/>
  <c r="S1710" i="1"/>
  <c r="O1710" i="1"/>
  <c r="AF1710" i="1" s="1"/>
  <c r="T1710" i="1"/>
  <c r="AH1710" i="1"/>
  <c r="Z1710" i="1"/>
  <c r="U1710" i="1"/>
  <c r="V1710" i="1"/>
  <c r="N1710" i="1"/>
  <c r="AG1710" i="1" s="1"/>
  <c r="AD1710" i="1"/>
  <c r="AC1728" i="1"/>
  <c r="AA1728" i="1"/>
  <c r="AB1728" i="1"/>
  <c r="AC1921" i="1"/>
  <c r="AB1921" i="1"/>
  <c r="AA1921" i="1"/>
  <c r="AB1779" i="1"/>
  <c r="AC1779" i="1"/>
  <c r="AA1779" i="1"/>
  <c r="AB1827" i="1"/>
  <c r="AC1827" i="1"/>
  <c r="AA1827" i="1"/>
  <c r="W1814" i="1"/>
  <c r="S1814" i="1"/>
  <c r="O1814" i="1"/>
  <c r="AF1814" i="1" s="1"/>
  <c r="T1814" i="1"/>
  <c r="AH1814" i="1"/>
  <c r="Z1814" i="1"/>
  <c r="U1814" i="1"/>
  <c r="AD1814" i="1"/>
  <c r="N1814" i="1"/>
  <c r="AG1814" i="1" s="1"/>
  <c r="V1814" i="1"/>
  <c r="AC1812" i="1"/>
  <c r="AA1812" i="1"/>
  <c r="AB1812" i="1"/>
  <c r="AB1855" i="1"/>
  <c r="AC1855" i="1"/>
  <c r="AA1855" i="1"/>
  <c r="AH1964" i="1"/>
  <c r="AD1964" i="1"/>
  <c r="Z1964" i="1"/>
  <c r="V1964" i="1"/>
  <c r="N1964" i="1"/>
  <c r="AG1964" i="1" s="1"/>
  <c r="W1964" i="1"/>
  <c r="S1964" i="1"/>
  <c r="O1964" i="1"/>
  <c r="AF1964" i="1" s="1"/>
  <c r="T1964" i="1"/>
  <c r="U1964" i="1"/>
  <c r="W1874" i="1"/>
  <c r="S1874" i="1"/>
  <c r="O1874" i="1"/>
  <c r="AF1874" i="1" s="1"/>
  <c r="T1874" i="1"/>
  <c r="AH1874" i="1"/>
  <c r="Z1874" i="1"/>
  <c r="U1874" i="1"/>
  <c r="AD1874" i="1"/>
  <c r="N1874" i="1"/>
  <c r="AG1874" i="1" s="1"/>
  <c r="V1874" i="1"/>
  <c r="AC1892" i="1"/>
  <c r="AB1892" i="1"/>
  <c r="AA1892" i="1"/>
  <c r="W1936" i="1"/>
  <c r="S1936" i="1"/>
  <c r="O1936" i="1"/>
  <c r="AF1936" i="1" s="1"/>
  <c r="T1936" i="1"/>
  <c r="AD1936" i="1"/>
  <c r="V1936" i="1"/>
  <c r="N1936" i="1"/>
  <c r="AG1936" i="1" s="1"/>
  <c r="Z1936" i="1"/>
  <c r="U1936" i="1"/>
  <c r="AH1936" i="1"/>
  <c r="AB1912" i="1"/>
  <c r="AC1912" i="1"/>
  <c r="AA1912" i="1"/>
  <c r="AC1981" i="1"/>
  <c r="AA1981" i="1"/>
  <c r="AB1981" i="1"/>
  <c r="AC1972" i="1"/>
  <c r="AB1972" i="1"/>
  <c r="AA1972" i="1"/>
  <c r="W1979" i="1"/>
  <c r="S1979" i="1"/>
  <c r="O1979" i="1"/>
  <c r="AF1979" i="1" s="1"/>
  <c r="V1979" i="1"/>
  <c r="AH1979" i="1"/>
  <c r="Z1979" i="1"/>
  <c r="AD1979" i="1"/>
  <c r="T1979" i="1"/>
  <c r="N1979" i="1"/>
  <c r="AG1979" i="1" s="1"/>
  <c r="U1979" i="1"/>
  <c r="R1985" i="1"/>
  <c r="AC1994" i="1"/>
  <c r="AB1994" i="1"/>
  <c r="AA1994" i="1"/>
  <c r="AB1129" i="1"/>
  <c r="AC1129" i="1"/>
  <c r="AA1129" i="1"/>
  <c r="AA1195" i="1"/>
  <c r="AB1195" i="1"/>
  <c r="AC1195" i="1"/>
  <c r="R871" i="1"/>
  <c r="AC337" i="1"/>
  <c r="AA337" i="1"/>
  <c r="AB337" i="1"/>
  <c r="AB360" i="1"/>
  <c r="AC360" i="1"/>
  <c r="AA360" i="1"/>
  <c r="AB488" i="1"/>
  <c r="AC488" i="1"/>
  <c r="AA488" i="1"/>
  <c r="AC1027" i="1"/>
  <c r="AB1027" i="1"/>
  <c r="AA1027" i="1"/>
  <c r="AC1118" i="1"/>
  <c r="AB1118" i="1"/>
  <c r="AA1118" i="1"/>
  <c r="W1216" i="1"/>
  <c r="S1216" i="1"/>
  <c r="O1216" i="1"/>
  <c r="AF1216" i="1" s="1"/>
  <c r="T1216" i="1"/>
  <c r="AH1216" i="1"/>
  <c r="Z1216" i="1"/>
  <c r="U1216" i="1"/>
  <c r="V1216" i="1"/>
  <c r="AD1216" i="1"/>
  <c r="N1216" i="1"/>
  <c r="AG1216" i="1" s="1"/>
  <c r="AC1314" i="1"/>
  <c r="AB1314" i="1"/>
  <c r="AA1314" i="1"/>
  <c r="T1391" i="1"/>
  <c r="AH1391" i="1"/>
  <c r="W1391" i="1"/>
  <c r="Z1391" i="1"/>
  <c r="S1391" i="1"/>
  <c r="O1391" i="1"/>
  <c r="AF1391" i="1" s="1"/>
  <c r="AD1391" i="1"/>
  <c r="N1391" i="1"/>
  <c r="AG1391" i="1" s="1"/>
  <c r="U1391" i="1"/>
  <c r="V1391" i="1"/>
  <c r="T1399" i="1"/>
  <c r="AH1399" i="1"/>
  <c r="W1399" i="1"/>
  <c r="AD1399" i="1"/>
  <c r="V1399" i="1"/>
  <c r="O1399" i="1"/>
  <c r="AF1399" i="1" s="1"/>
  <c r="Z1399" i="1"/>
  <c r="S1399" i="1"/>
  <c r="N1399" i="1"/>
  <c r="AG1399" i="1" s="1"/>
  <c r="U1399" i="1"/>
  <c r="R1476" i="1"/>
  <c r="W1633" i="1"/>
  <c r="S1633" i="1"/>
  <c r="O1633" i="1"/>
  <c r="AF1633" i="1" s="1"/>
  <c r="T1633" i="1"/>
  <c r="AD1633" i="1"/>
  <c r="V1633" i="1"/>
  <c r="N1633" i="1"/>
  <c r="AG1633" i="1" s="1"/>
  <c r="Z1633" i="1"/>
  <c r="U1633" i="1"/>
  <c r="AH1633" i="1"/>
  <c r="W1605" i="1"/>
  <c r="S1605" i="1"/>
  <c r="O1605" i="1"/>
  <c r="AF1605" i="1" s="1"/>
  <c r="T1605" i="1"/>
  <c r="AH1605" i="1"/>
  <c r="Z1605" i="1"/>
  <c r="U1605" i="1"/>
  <c r="AD1605" i="1"/>
  <c r="V1605" i="1"/>
  <c r="N1605" i="1"/>
  <c r="AG1605" i="1" s="1"/>
  <c r="AC1627" i="1"/>
  <c r="AB1627" i="1"/>
  <c r="AA1627" i="1"/>
  <c r="W1657" i="1"/>
  <c r="S1657" i="1"/>
  <c r="O1657" i="1"/>
  <c r="AF1657" i="1" s="1"/>
  <c r="T1657" i="1"/>
  <c r="AH1657" i="1"/>
  <c r="Z1657" i="1"/>
  <c r="U1657" i="1"/>
  <c r="V1657" i="1"/>
  <c r="N1657" i="1"/>
  <c r="AG1657" i="1" s="1"/>
  <c r="AD1657" i="1"/>
  <c r="AC1868" i="1"/>
  <c r="AA1868" i="1"/>
  <c r="AB1868" i="1"/>
  <c r="AB1807" i="1"/>
  <c r="AC1807" i="1"/>
  <c r="AA1807" i="1"/>
  <c r="AH362" i="1"/>
  <c r="AD362" i="1"/>
  <c r="Z362" i="1"/>
  <c r="V362" i="1"/>
  <c r="N362" i="1"/>
  <c r="AG362" i="1" s="1"/>
  <c r="AE362" i="1"/>
  <c r="W362" i="1"/>
  <c r="S362" i="1"/>
  <c r="O362" i="1"/>
  <c r="AF362" i="1" s="1"/>
  <c r="Q362" i="1"/>
  <c r="U362" i="1"/>
  <c r="T362" i="1"/>
  <c r="AB500" i="1"/>
  <c r="AC500" i="1"/>
  <c r="AA500" i="1"/>
  <c r="AA616" i="1"/>
  <c r="AB616" i="1"/>
  <c r="AC616" i="1"/>
  <c r="AH916" i="1"/>
  <c r="AD916" i="1"/>
  <c r="Z916" i="1"/>
  <c r="V916" i="1"/>
  <c r="N916" i="1"/>
  <c r="AG916" i="1" s="1"/>
  <c r="AE916" i="1"/>
  <c r="W916" i="1"/>
  <c r="S916" i="1"/>
  <c r="O916" i="1"/>
  <c r="AF916" i="1" s="1"/>
  <c r="T916" i="1"/>
  <c r="Q916" i="1"/>
  <c r="U916" i="1"/>
  <c r="AH968" i="1"/>
  <c r="AD968" i="1"/>
  <c r="Z968" i="1"/>
  <c r="V968" i="1"/>
  <c r="N968" i="1"/>
  <c r="AG968" i="1" s="1"/>
  <c r="AE968" i="1"/>
  <c r="W968" i="1"/>
  <c r="S968" i="1"/>
  <c r="O968" i="1"/>
  <c r="AF968" i="1" s="1"/>
  <c r="Q968" i="1"/>
  <c r="U968" i="1"/>
  <c r="T968" i="1"/>
  <c r="AB694" i="1"/>
  <c r="AC694" i="1"/>
  <c r="AA694" i="1"/>
  <c r="AE733" i="1"/>
  <c r="W733" i="1"/>
  <c r="S733" i="1"/>
  <c r="O733" i="1"/>
  <c r="AF733" i="1" s="1"/>
  <c r="T733" i="1"/>
  <c r="Q733" i="1"/>
  <c r="AH733" i="1"/>
  <c r="Z733" i="1"/>
  <c r="U733" i="1"/>
  <c r="N733" i="1"/>
  <c r="AG733" i="1" s="1"/>
  <c r="V733" i="1"/>
  <c r="AD733" i="1"/>
  <c r="AC831" i="1"/>
  <c r="AB831" i="1"/>
  <c r="AA831" i="1"/>
  <c r="AB950" i="1"/>
  <c r="AC950" i="1"/>
  <c r="AA950" i="1"/>
  <c r="AE989" i="1"/>
  <c r="W989" i="1"/>
  <c r="S989" i="1"/>
  <c r="O989" i="1"/>
  <c r="AF989" i="1" s="1"/>
  <c r="T989" i="1"/>
  <c r="Q989" i="1"/>
  <c r="AH989" i="1"/>
  <c r="Z989" i="1"/>
  <c r="U989" i="1"/>
  <c r="AD989" i="1"/>
  <c r="V989" i="1"/>
  <c r="N989" i="1"/>
  <c r="AG989" i="1" s="1"/>
  <c r="AB1293" i="1"/>
  <c r="AC1293" i="1"/>
  <c r="AA1293" i="1"/>
  <c r="AH1127" i="1"/>
  <c r="AD1127" i="1"/>
  <c r="Z1127" i="1"/>
  <c r="V1127" i="1"/>
  <c r="N1127" i="1"/>
  <c r="AG1127" i="1" s="1"/>
  <c r="W1127" i="1"/>
  <c r="S1127" i="1"/>
  <c r="O1127" i="1"/>
  <c r="AF1127" i="1" s="1"/>
  <c r="U1127" i="1"/>
  <c r="T1127" i="1"/>
  <c r="R1166" i="1"/>
  <c r="AB1181" i="1"/>
  <c r="AC1181" i="1"/>
  <c r="AA1181" i="1"/>
  <c r="AB1755" i="1"/>
  <c r="AC1755" i="1"/>
  <c r="AA1755" i="1"/>
  <c r="W1850" i="1"/>
  <c r="S1850" i="1"/>
  <c r="O1850" i="1"/>
  <c r="AF1850" i="1" s="1"/>
  <c r="T1850" i="1"/>
  <c r="AD1850" i="1"/>
  <c r="V1850" i="1"/>
  <c r="N1850" i="1"/>
  <c r="AG1850" i="1" s="1"/>
  <c r="AH1850" i="1"/>
  <c r="U1850" i="1"/>
  <c r="Z1850" i="1"/>
  <c r="W1919" i="1"/>
  <c r="S1919" i="1"/>
  <c r="O1919" i="1"/>
  <c r="AF1919" i="1" s="1"/>
  <c r="T1919" i="1"/>
  <c r="AH1919" i="1"/>
  <c r="Z1919" i="1"/>
  <c r="U1919" i="1"/>
  <c r="V1919" i="1"/>
  <c r="AD1919" i="1"/>
  <c r="N1919" i="1"/>
  <c r="AG1919" i="1" s="1"/>
  <c r="AB1949" i="1"/>
  <c r="AC1949" i="1"/>
  <c r="AA1949" i="1"/>
  <c r="R1995" i="1"/>
  <c r="T1997" i="1"/>
  <c r="W1997" i="1"/>
  <c r="S1997" i="1"/>
  <c r="O1997" i="1"/>
  <c r="AF1997" i="1" s="1"/>
  <c r="U1997" i="1"/>
  <c r="Z1997" i="1"/>
  <c r="AD1997" i="1"/>
  <c r="N1997" i="1"/>
  <c r="AG1997" i="1" s="1"/>
  <c r="V1997" i="1"/>
  <c r="AH1997" i="1"/>
  <c r="AC1999" i="1"/>
  <c r="AB1999" i="1"/>
  <c r="AA1999" i="1"/>
  <c r="AE805" i="1"/>
  <c r="W805" i="1"/>
  <c r="S805" i="1"/>
  <c r="O805" i="1"/>
  <c r="AF805" i="1" s="1"/>
  <c r="T805" i="1"/>
  <c r="Q805" i="1"/>
  <c r="AD805" i="1"/>
  <c r="V805" i="1"/>
  <c r="N805" i="1"/>
  <c r="AG805" i="1" s="1"/>
  <c r="Z805" i="1"/>
  <c r="AH805" i="1"/>
  <c r="U805" i="1"/>
  <c r="AA992" i="1"/>
  <c r="AB992" i="1"/>
  <c r="AC992" i="1"/>
  <c r="AC1047" i="1"/>
  <c r="AA1047" i="1"/>
  <c r="AB1047" i="1"/>
  <c r="AC771" i="1"/>
  <c r="AB771" i="1"/>
  <c r="AA771" i="1"/>
  <c r="AB826" i="1"/>
  <c r="AC826" i="1"/>
  <c r="AA826" i="1"/>
  <c r="W1236" i="1"/>
  <c r="S1236" i="1"/>
  <c r="O1236" i="1"/>
  <c r="AF1236" i="1" s="1"/>
  <c r="T1236" i="1"/>
  <c r="AH1236" i="1"/>
  <c r="Z1236" i="1"/>
  <c r="AD1236" i="1"/>
  <c r="N1236" i="1"/>
  <c r="AG1236" i="1" s="1"/>
  <c r="U1236" i="1"/>
  <c r="V1236" i="1"/>
  <c r="R1440" i="1"/>
  <c r="AB1455" i="1"/>
  <c r="AC1455" i="1"/>
  <c r="AA1455" i="1"/>
  <c r="R1505" i="1"/>
  <c r="AA1405" i="1"/>
  <c r="AC1405" i="1"/>
  <c r="AB1405" i="1"/>
  <c r="AC1556" i="1"/>
  <c r="AB1556" i="1"/>
  <c r="AA1556" i="1"/>
  <c r="AH1561" i="1"/>
  <c r="AD1561" i="1"/>
  <c r="Z1561" i="1"/>
  <c r="V1561" i="1"/>
  <c r="N1561" i="1"/>
  <c r="AG1561" i="1" s="1"/>
  <c r="W1561" i="1"/>
  <c r="S1561" i="1"/>
  <c r="O1561" i="1"/>
  <c r="AF1561" i="1" s="1"/>
  <c r="U1561" i="1"/>
  <c r="T1561" i="1"/>
  <c r="AC1572" i="1"/>
  <c r="AB1572" i="1"/>
  <c r="AA1572" i="1"/>
  <c r="AH1577" i="1"/>
  <c r="AD1577" i="1"/>
  <c r="Z1577" i="1"/>
  <c r="V1577" i="1"/>
  <c r="N1577" i="1"/>
  <c r="AG1577" i="1" s="1"/>
  <c r="W1577" i="1"/>
  <c r="S1577" i="1"/>
  <c r="O1577" i="1"/>
  <c r="AF1577" i="1" s="1"/>
  <c r="U1577" i="1"/>
  <c r="T1577" i="1"/>
  <c r="R1800" i="1"/>
  <c r="AC1464" i="1"/>
  <c r="AA1464" i="1"/>
  <c r="AB1464" i="1"/>
  <c r="R1496" i="1"/>
  <c r="W1514" i="1"/>
  <c r="S1514" i="1"/>
  <c r="O1514" i="1"/>
  <c r="AF1514" i="1" s="1"/>
  <c r="T1514" i="1"/>
  <c r="U1514" i="1"/>
  <c r="Z1514" i="1"/>
  <c r="AD1514" i="1"/>
  <c r="V1514" i="1"/>
  <c r="AH1514" i="1"/>
  <c r="N1514" i="1"/>
  <c r="AG1514" i="1" s="1"/>
  <c r="W1546" i="1"/>
  <c r="S1546" i="1"/>
  <c r="O1546" i="1"/>
  <c r="AF1546" i="1" s="1"/>
  <c r="T1546" i="1"/>
  <c r="U1546" i="1"/>
  <c r="Z1546" i="1"/>
  <c r="V1546" i="1"/>
  <c r="AD1546" i="1"/>
  <c r="N1546" i="1"/>
  <c r="AG1546" i="1" s="1"/>
  <c r="AH1546" i="1"/>
  <c r="AC1564" i="1"/>
  <c r="AA1564" i="1"/>
  <c r="AB1564" i="1"/>
  <c r="AC1615" i="1"/>
  <c r="AA1615" i="1"/>
  <c r="AB1615" i="1"/>
  <c r="AH1769" i="1"/>
  <c r="AD1769" i="1"/>
  <c r="Z1769" i="1"/>
  <c r="V1769" i="1"/>
  <c r="N1769" i="1"/>
  <c r="AG1769" i="1" s="1"/>
  <c r="W1769" i="1"/>
  <c r="S1769" i="1"/>
  <c r="O1769" i="1"/>
  <c r="AF1769" i="1" s="1"/>
  <c r="T1769" i="1"/>
  <c r="U1769" i="1"/>
  <c r="AA1837" i="1"/>
  <c r="AB1837" i="1"/>
  <c r="AC1837" i="1"/>
  <c r="AC1752" i="1"/>
  <c r="AA1752" i="1"/>
  <c r="AB1752" i="1"/>
  <c r="AB1650" i="1"/>
  <c r="AC1650" i="1"/>
  <c r="AA1650" i="1"/>
  <c r="AB1674" i="1"/>
  <c r="AC1674" i="1"/>
  <c r="AA1674" i="1"/>
  <c r="W1758" i="1"/>
  <c r="S1758" i="1"/>
  <c r="O1758" i="1"/>
  <c r="AF1758" i="1" s="1"/>
  <c r="T1758" i="1"/>
  <c r="AH1758" i="1"/>
  <c r="Z1758" i="1"/>
  <c r="U1758" i="1"/>
  <c r="AD1758" i="1"/>
  <c r="N1758" i="1"/>
  <c r="AG1758" i="1" s="1"/>
  <c r="V1758" i="1"/>
  <c r="AC1776" i="1"/>
  <c r="AA1776" i="1"/>
  <c r="AB1776" i="1"/>
  <c r="AB1859" i="1"/>
  <c r="AC1859" i="1"/>
  <c r="AA1859" i="1"/>
  <c r="AC1740" i="1"/>
  <c r="AA1740" i="1"/>
  <c r="AB1740" i="1"/>
  <c r="AC711" i="1"/>
  <c r="AA711" i="1"/>
  <c r="AB711" i="1"/>
  <c r="R1114" i="1"/>
  <c r="AH1203" i="1"/>
  <c r="AD1203" i="1"/>
  <c r="Z1203" i="1"/>
  <c r="V1203" i="1"/>
  <c r="N1203" i="1"/>
  <c r="AG1203" i="1" s="1"/>
  <c r="W1203" i="1"/>
  <c r="S1203" i="1"/>
  <c r="O1203" i="1"/>
  <c r="AF1203" i="1" s="1"/>
  <c r="T1203" i="1"/>
  <c r="U1203" i="1"/>
  <c r="AH1425" i="1"/>
  <c r="AD1425" i="1"/>
  <c r="Z1425" i="1"/>
  <c r="V1425" i="1"/>
  <c r="N1425" i="1"/>
  <c r="AG1425" i="1" s="1"/>
  <c r="W1425" i="1"/>
  <c r="S1425" i="1"/>
  <c r="O1425" i="1"/>
  <c r="AF1425" i="1" s="1"/>
  <c r="T1425" i="1"/>
  <c r="U1425" i="1"/>
  <c r="AC1456" i="1"/>
  <c r="AA1456" i="1"/>
  <c r="AB1456" i="1"/>
  <c r="R1635" i="1"/>
  <c r="AC1392" i="1"/>
  <c r="AB1392" i="1"/>
  <c r="AA1392" i="1"/>
  <c r="W1418" i="1"/>
  <c r="S1418" i="1"/>
  <c r="O1418" i="1"/>
  <c r="AF1418" i="1" s="1"/>
  <c r="T1418" i="1"/>
  <c r="U1418" i="1"/>
  <c r="V1418" i="1"/>
  <c r="Z1418" i="1"/>
  <c r="AH1418" i="1"/>
  <c r="N1418" i="1"/>
  <c r="AG1418" i="1" s="1"/>
  <c r="AD1418" i="1"/>
  <c r="AC1436" i="1"/>
  <c r="AA1436" i="1"/>
  <c r="AB1436" i="1"/>
  <c r="AB1475" i="1"/>
  <c r="AC1475" i="1"/>
  <c r="AA1475" i="1"/>
  <c r="AB1515" i="1"/>
  <c r="AC1515" i="1"/>
  <c r="AA1515" i="1"/>
  <c r="AC1568" i="1"/>
  <c r="AA1568" i="1"/>
  <c r="AB1568" i="1"/>
  <c r="AB1579" i="1"/>
  <c r="AC1579" i="1"/>
  <c r="AA1579" i="1"/>
  <c r="R1524" i="1"/>
  <c r="R1540" i="1"/>
  <c r="AH1689" i="1"/>
  <c r="AD1689" i="1"/>
  <c r="Z1689" i="1"/>
  <c r="V1689" i="1"/>
  <c r="N1689" i="1"/>
  <c r="AG1689" i="1" s="1"/>
  <c r="W1689" i="1"/>
  <c r="S1689" i="1"/>
  <c r="T1689" i="1"/>
  <c r="U1689" i="1"/>
  <c r="O1689" i="1"/>
  <c r="AF1689" i="1" s="1"/>
  <c r="AB1559" i="1"/>
  <c r="AC1559" i="1"/>
  <c r="AA1559" i="1"/>
  <c r="AH1737" i="1"/>
  <c r="AD1737" i="1"/>
  <c r="Z1737" i="1"/>
  <c r="V1737" i="1"/>
  <c r="N1737" i="1"/>
  <c r="AG1737" i="1" s="1"/>
  <c r="W1737" i="1"/>
  <c r="S1737" i="1"/>
  <c r="O1737" i="1"/>
  <c r="AF1737" i="1" s="1"/>
  <c r="U1737" i="1"/>
  <c r="T1737" i="1"/>
  <c r="AB1614" i="1"/>
  <c r="AC1614" i="1"/>
  <c r="AA1614" i="1"/>
  <c r="W1766" i="1"/>
  <c r="S1766" i="1"/>
  <c r="O1766" i="1"/>
  <c r="AF1766" i="1" s="1"/>
  <c r="T1766" i="1"/>
  <c r="AD1766" i="1"/>
  <c r="V1766" i="1"/>
  <c r="N1766" i="1"/>
  <c r="AG1766" i="1" s="1"/>
  <c r="AH1766" i="1"/>
  <c r="U1766" i="1"/>
  <c r="Z1766" i="1"/>
  <c r="AB1775" i="1"/>
  <c r="AC1775" i="1"/>
  <c r="AA1775" i="1"/>
  <c r="AH1881" i="1"/>
  <c r="AD1881" i="1"/>
  <c r="Z1881" i="1"/>
  <c r="V1881" i="1"/>
  <c r="N1881" i="1"/>
  <c r="AG1881" i="1" s="1"/>
  <c r="W1881" i="1"/>
  <c r="S1881" i="1"/>
  <c r="O1881" i="1"/>
  <c r="AF1881" i="1" s="1"/>
  <c r="T1881" i="1"/>
  <c r="U1881" i="1"/>
  <c r="AB1610" i="1"/>
  <c r="AC1610" i="1"/>
  <c r="AA1610" i="1"/>
  <c r="R1671" i="1"/>
  <c r="AH1681" i="1"/>
  <c r="AD1681" i="1"/>
  <c r="Z1681" i="1"/>
  <c r="V1681" i="1"/>
  <c r="N1681" i="1"/>
  <c r="AG1681" i="1" s="1"/>
  <c r="W1681" i="1"/>
  <c r="S1681" i="1"/>
  <c r="T1681" i="1"/>
  <c r="U1681" i="1"/>
  <c r="O1681" i="1"/>
  <c r="AF1681" i="1" s="1"/>
  <c r="AB1759" i="1"/>
  <c r="AC1759" i="1"/>
  <c r="AA1759" i="1"/>
  <c r="AC1684" i="1"/>
  <c r="AB1684" i="1"/>
  <c r="AA1684" i="1"/>
  <c r="R1684" i="1"/>
  <c r="AB1719" i="1"/>
  <c r="AC1719" i="1"/>
  <c r="AA1719" i="1"/>
  <c r="AB1783" i="1"/>
  <c r="AC1783" i="1"/>
  <c r="AA1783" i="1"/>
  <c r="AB1891" i="1"/>
  <c r="AC1891" i="1"/>
  <c r="AA1891" i="1"/>
  <c r="AB1835" i="1"/>
  <c r="AC1835" i="1"/>
  <c r="AA1835" i="1"/>
  <c r="AB1883" i="1"/>
  <c r="AC1883" i="1"/>
  <c r="AA1883" i="1"/>
  <c r="R1929" i="1"/>
  <c r="AC1938" i="1"/>
  <c r="AA1938" i="1"/>
  <c r="AB1938" i="1"/>
  <c r="AA1989" i="1"/>
  <c r="AB1989" i="1"/>
  <c r="AC1989" i="1"/>
  <c r="W1911" i="1"/>
  <c r="S1911" i="1"/>
  <c r="O1911" i="1"/>
  <c r="AF1911" i="1" s="1"/>
  <c r="T1911" i="1"/>
  <c r="U1911" i="1"/>
  <c r="AD1911" i="1"/>
  <c r="V1911" i="1"/>
  <c r="N1911" i="1"/>
  <c r="AG1911" i="1" s="1"/>
  <c r="Z1911" i="1"/>
  <c r="AH1911" i="1"/>
  <c r="R1942" i="1"/>
  <c r="T1990" i="1"/>
  <c r="AH1990" i="1"/>
  <c r="W1990" i="1"/>
  <c r="AD1990" i="1"/>
  <c r="S1990" i="1"/>
  <c r="N1990" i="1"/>
  <c r="AG1990" i="1" s="1"/>
  <c r="U1990" i="1"/>
  <c r="Z1990" i="1"/>
  <c r="O1990" i="1"/>
  <c r="AF1990" i="1" s="1"/>
  <c r="V1990" i="1"/>
  <c r="AC1991" i="1"/>
  <c r="AB1991" i="1"/>
  <c r="AA1991" i="1"/>
  <c r="R1588" i="1"/>
  <c r="AB1523" i="1"/>
  <c r="AC1523" i="1"/>
  <c r="AA1523" i="1"/>
  <c r="AC1748" i="1"/>
  <c r="AB1748" i="1"/>
  <c r="AA1748" i="1"/>
  <c r="R1696" i="1"/>
  <c r="W1826" i="1"/>
  <c r="S1826" i="1"/>
  <c r="O1826" i="1"/>
  <c r="AF1826" i="1" s="1"/>
  <c r="T1826" i="1"/>
  <c r="AH1826" i="1"/>
  <c r="Z1826" i="1"/>
  <c r="U1826" i="1"/>
  <c r="AD1826" i="1"/>
  <c r="N1826" i="1"/>
  <c r="AG1826" i="1" s="1"/>
  <c r="V1826" i="1"/>
  <c r="AC1909" i="1"/>
  <c r="AA1909" i="1"/>
  <c r="AB1909" i="1"/>
  <c r="AH1939" i="1"/>
  <c r="AD1939" i="1"/>
  <c r="Z1939" i="1"/>
  <c r="V1939" i="1"/>
  <c r="N1939" i="1"/>
  <c r="AG1939" i="1" s="1"/>
  <c r="W1939" i="1"/>
  <c r="S1939" i="1"/>
  <c r="O1939" i="1"/>
  <c r="AF1939" i="1" s="1"/>
  <c r="T1939" i="1"/>
  <c r="U1939" i="1"/>
  <c r="W1915" i="1"/>
  <c r="S1915" i="1"/>
  <c r="O1915" i="1"/>
  <c r="AF1915" i="1" s="1"/>
  <c r="T1915" i="1"/>
  <c r="AH1915" i="1"/>
  <c r="Z1915" i="1"/>
  <c r="U1915" i="1"/>
  <c r="AD1915" i="1"/>
  <c r="N1915" i="1"/>
  <c r="AG1915" i="1" s="1"/>
  <c r="V1915" i="1"/>
  <c r="AH1956" i="1"/>
  <c r="AD1956" i="1"/>
  <c r="Z1956" i="1"/>
  <c r="V1956" i="1"/>
  <c r="N1956" i="1"/>
  <c r="AG1956" i="1" s="1"/>
  <c r="W1956" i="1"/>
  <c r="S1956" i="1"/>
  <c r="T1956" i="1"/>
  <c r="U1956" i="1"/>
  <c r="O1956" i="1"/>
  <c r="AF1956" i="1" s="1"/>
  <c r="AB1916" i="1"/>
  <c r="AC1916" i="1"/>
  <c r="AA1916" i="1"/>
  <c r="Z286" i="1"/>
  <c r="V286" i="1"/>
  <c r="N286" i="1"/>
  <c r="AG286" i="1" s="1"/>
  <c r="W286" i="1"/>
  <c r="S286" i="1"/>
  <c r="AD286" i="1" s="1"/>
  <c r="U286" i="1"/>
  <c r="AH286" i="1" s="1"/>
  <c r="T286" i="1"/>
  <c r="AC401" i="1"/>
  <c r="AB401" i="1"/>
  <c r="AA401" i="1"/>
  <c r="AC465" i="1"/>
  <c r="AB465" i="1"/>
  <c r="AA465" i="1"/>
  <c r="AA784" i="1"/>
  <c r="AB784" i="1"/>
  <c r="AC784" i="1"/>
  <c r="AH904" i="1"/>
  <c r="AD904" i="1"/>
  <c r="Z904" i="1"/>
  <c r="V904" i="1"/>
  <c r="N904" i="1"/>
  <c r="AG904" i="1" s="1"/>
  <c r="AE904" i="1"/>
  <c r="W904" i="1"/>
  <c r="S904" i="1"/>
  <c r="O904" i="1"/>
  <c r="AF904" i="1" s="1"/>
  <c r="Q904" i="1"/>
  <c r="U904" i="1"/>
  <c r="T904" i="1"/>
  <c r="AB1325" i="1"/>
  <c r="AC1325" i="1"/>
  <c r="AA1325" i="1"/>
  <c r="R678" i="1"/>
  <c r="AB742" i="1"/>
  <c r="AC742" i="1"/>
  <c r="AA742" i="1"/>
  <c r="AE781" i="1"/>
  <c r="W781" i="1"/>
  <c r="S781" i="1"/>
  <c r="O781" i="1"/>
  <c r="AF781" i="1" s="1"/>
  <c r="T781" i="1"/>
  <c r="Q781" i="1"/>
  <c r="AH781" i="1"/>
  <c r="Z781" i="1"/>
  <c r="U781" i="1"/>
  <c r="AD781" i="1"/>
  <c r="N781" i="1"/>
  <c r="AG781" i="1" s="1"/>
  <c r="V781" i="1"/>
  <c r="AC1194" i="1"/>
  <c r="AB1194" i="1"/>
  <c r="AA1194" i="1"/>
  <c r="AB690" i="1"/>
  <c r="AC690" i="1"/>
  <c r="AA690" i="1"/>
  <c r="AE761" i="1"/>
  <c r="W761" i="1"/>
  <c r="S761" i="1"/>
  <c r="O761" i="1"/>
  <c r="AF761" i="1" s="1"/>
  <c r="T761" i="1"/>
  <c r="Q761" i="1"/>
  <c r="U761" i="1"/>
  <c r="AD761" i="1"/>
  <c r="V761" i="1"/>
  <c r="N761" i="1"/>
  <c r="AG761" i="1" s="1"/>
  <c r="AH761" i="1"/>
  <c r="Z761" i="1"/>
  <c r="AB818" i="1"/>
  <c r="AC818" i="1"/>
  <c r="AA818" i="1"/>
  <c r="AE825" i="1"/>
  <c r="W825" i="1"/>
  <c r="S825" i="1"/>
  <c r="O825" i="1"/>
  <c r="AF825" i="1" s="1"/>
  <c r="T825" i="1"/>
  <c r="Q825" i="1"/>
  <c r="U825" i="1"/>
  <c r="AD825" i="1"/>
  <c r="V825" i="1"/>
  <c r="N825" i="1"/>
  <c r="AG825" i="1" s="1"/>
  <c r="AH825" i="1"/>
  <c r="Z825" i="1"/>
  <c r="AE857" i="1"/>
  <c r="W857" i="1"/>
  <c r="S857" i="1"/>
  <c r="O857" i="1"/>
  <c r="AF857" i="1" s="1"/>
  <c r="T857" i="1"/>
  <c r="U857" i="1"/>
  <c r="AD857" i="1"/>
  <c r="V857" i="1"/>
  <c r="N857" i="1"/>
  <c r="AG857" i="1" s="1"/>
  <c r="AH857" i="1"/>
  <c r="Z857" i="1"/>
  <c r="AB882" i="1"/>
  <c r="AC882" i="1"/>
  <c r="AA882" i="1"/>
  <c r="AB946" i="1"/>
  <c r="AC946" i="1"/>
  <c r="AA946" i="1"/>
  <c r="AB1010" i="1"/>
  <c r="AC1010" i="1"/>
  <c r="AA1010" i="1"/>
  <c r="AB1093" i="1"/>
  <c r="AC1093" i="1"/>
  <c r="AA1093" i="1"/>
  <c r="AC1182" i="1"/>
  <c r="AB1182" i="1"/>
  <c r="AA1182" i="1"/>
  <c r="R1369" i="1"/>
  <c r="AA1461" i="1"/>
  <c r="AB1461" i="1"/>
  <c r="AC1461" i="1"/>
  <c r="W1064" i="1"/>
  <c r="S1064" i="1"/>
  <c r="O1064" i="1"/>
  <c r="AF1064" i="1" s="1"/>
  <c r="T1064" i="1"/>
  <c r="U1064" i="1"/>
  <c r="AD1064" i="1"/>
  <c r="V1064" i="1"/>
  <c r="N1064" i="1"/>
  <c r="AG1064" i="1" s="1"/>
  <c r="AH1064" i="1"/>
  <c r="Z1064" i="1"/>
  <c r="AB1073" i="1"/>
  <c r="AC1073" i="1"/>
  <c r="AA1073" i="1"/>
  <c r="AB1089" i="1"/>
  <c r="AC1089" i="1"/>
  <c r="AA1089" i="1"/>
  <c r="AC1342" i="1"/>
  <c r="AA1342" i="1"/>
  <c r="AB1342" i="1"/>
  <c r="W1590" i="1"/>
  <c r="S1590" i="1"/>
  <c r="O1590" i="1"/>
  <c r="AF1590" i="1" s="1"/>
  <c r="T1590" i="1"/>
  <c r="AD1590" i="1"/>
  <c r="V1590" i="1"/>
  <c r="N1590" i="1"/>
  <c r="AG1590" i="1" s="1"/>
  <c r="AH1590" i="1"/>
  <c r="U1590" i="1"/>
  <c r="Z1590" i="1"/>
  <c r="AH1397" i="1"/>
  <c r="AD1397" i="1"/>
  <c r="Z1397" i="1"/>
  <c r="V1397" i="1"/>
  <c r="N1397" i="1"/>
  <c r="AG1397" i="1" s="1"/>
  <c r="S1397" i="1"/>
  <c r="W1397" i="1"/>
  <c r="T1397" i="1"/>
  <c r="O1397" i="1"/>
  <c r="AF1397" i="1" s="1"/>
  <c r="U1397" i="1"/>
  <c r="AA1781" i="1"/>
  <c r="AB1781" i="1"/>
  <c r="AC1781" i="1"/>
  <c r="AB1622" i="1"/>
  <c r="AC1622" i="1"/>
  <c r="AA1622" i="1"/>
  <c r="AC1528" i="1"/>
  <c r="AA1528" i="1"/>
  <c r="AB1528" i="1"/>
  <c r="W1594" i="1"/>
  <c r="S1594" i="1"/>
  <c r="O1594" i="1"/>
  <c r="AF1594" i="1" s="1"/>
  <c r="T1594" i="1"/>
  <c r="U1594" i="1"/>
  <c r="Z1594" i="1"/>
  <c r="V1594" i="1"/>
  <c r="AD1594" i="1"/>
  <c r="AH1594" i="1"/>
  <c r="N1594" i="1"/>
  <c r="AG1594" i="1" s="1"/>
  <c r="AC1647" i="1"/>
  <c r="AB1647" i="1"/>
  <c r="AA1647" i="1"/>
  <c r="AH1721" i="1"/>
  <c r="AD1721" i="1"/>
  <c r="Z1721" i="1"/>
  <c r="V1721" i="1"/>
  <c r="N1721" i="1"/>
  <c r="AG1721" i="1" s="1"/>
  <c r="W1721" i="1"/>
  <c r="S1721" i="1"/>
  <c r="O1721" i="1"/>
  <c r="AF1721" i="1" s="1"/>
  <c r="T1721" i="1"/>
  <c r="U1721" i="1"/>
  <c r="AC1659" i="1"/>
  <c r="AA1659" i="1"/>
  <c r="AB1659" i="1"/>
  <c r="AH1865" i="1"/>
  <c r="AD1865" i="1"/>
  <c r="Z1865" i="1"/>
  <c r="V1865" i="1"/>
  <c r="N1865" i="1"/>
  <c r="AG1865" i="1" s="1"/>
  <c r="W1865" i="1"/>
  <c r="S1865" i="1"/>
  <c r="O1865" i="1"/>
  <c r="AF1865" i="1" s="1"/>
  <c r="T1865" i="1"/>
  <c r="U1865" i="1"/>
  <c r="AC1844" i="1"/>
  <c r="AA1844" i="1"/>
  <c r="AB1844" i="1"/>
  <c r="AB1903" i="1"/>
  <c r="AC1903" i="1"/>
  <c r="AA1903" i="1"/>
  <c r="W1818" i="1"/>
  <c r="S1818" i="1"/>
  <c r="O1818" i="1"/>
  <c r="AF1818" i="1" s="1"/>
  <c r="T1818" i="1"/>
  <c r="AH1818" i="1"/>
  <c r="Z1818" i="1"/>
  <c r="U1818" i="1"/>
  <c r="V1818" i="1"/>
  <c r="AD1818" i="1"/>
  <c r="N1818" i="1"/>
  <c r="AG1818" i="1" s="1"/>
  <c r="AB1839" i="1"/>
  <c r="AC1839" i="1"/>
  <c r="AA1839" i="1"/>
  <c r="AC1848" i="1"/>
  <c r="AB1848" i="1"/>
  <c r="AA1848" i="1"/>
  <c r="R1867" i="1"/>
  <c r="AC1856" i="1"/>
  <c r="AA1856" i="1"/>
  <c r="AB1856" i="1"/>
  <c r="AB1941" i="1"/>
  <c r="AC1941" i="1"/>
  <c r="AA1941" i="1"/>
  <c r="W1907" i="1"/>
  <c r="S1907" i="1"/>
  <c r="O1907" i="1"/>
  <c r="AF1907" i="1" s="1"/>
  <c r="T1907" i="1"/>
  <c r="U1907" i="1"/>
  <c r="AD1907" i="1"/>
  <c r="V1907" i="1"/>
  <c r="N1907" i="1"/>
  <c r="AG1907" i="1" s="1"/>
  <c r="Z1907" i="1"/>
  <c r="AH1907" i="1"/>
  <c r="AC1913" i="1"/>
  <c r="AA1913" i="1"/>
  <c r="AB1913" i="1"/>
  <c r="AC1926" i="1"/>
  <c r="AA1926" i="1"/>
  <c r="AB1926" i="1"/>
  <c r="AH1988" i="1"/>
  <c r="AD1988" i="1"/>
  <c r="Z1988" i="1"/>
  <c r="V1988" i="1"/>
  <c r="N1988" i="1"/>
  <c r="AG1988" i="1" s="1"/>
  <c r="S1988" i="1"/>
  <c r="T1988" i="1"/>
  <c r="O1988" i="1"/>
  <c r="AF1988" i="1" s="1"/>
  <c r="U1988" i="1"/>
  <c r="W1988" i="1"/>
  <c r="AB444" i="1"/>
  <c r="AC444" i="1"/>
  <c r="AA444" i="1"/>
  <c r="R572" i="1"/>
  <c r="AE901" i="1"/>
  <c r="W901" i="1"/>
  <c r="S901" i="1"/>
  <c r="O901" i="1"/>
  <c r="AF901" i="1" s="1"/>
  <c r="T901" i="1"/>
  <c r="AD901" i="1"/>
  <c r="V901" i="1"/>
  <c r="N901" i="1"/>
  <c r="AG901" i="1" s="1"/>
  <c r="AH901" i="1"/>
  <c r="Z901" i="1"/>
  <c r="U901" i="1"/>
  <c r="AC361" i="1"/>
  <c r="AB361" i="1"/>
  <c r="AA361" i="1"/>
  <c r="AC1059" i="1"/>
  <c r="AB1059" i="1"/>
  <c r="AA1059" i="1"/>
  <c r="AA932" i="1"/>
  <c r="AB932" i="1"/>
  <c r="AC932" i="1"/>
  <c r="Z282" i="1"/>
  <c r="V282" i="1"/>
  <c r="N282" i="1"/>
  <c r="AG282" i="1" s="1"/>
  <c r="W282" i="1"/>
  <c r="S282" i="1"/>
  <c r="AD282" i="1" s="1"/>
  <c r="T282" i="1"/>
  <c r="U282" i="1"/>
  <c r="AH282" i="1" s="1"/>
  <c r="AA310" i="1"/>
  <c r="AB310" i="1"/>
  <c r="AC310" i="1"/>
  <c r="Z314" i="1"/>
  <c r="V314" i="1"/>
  <c r="N314" i="1"/>
  <c r="AG314" i="1" s="1"/>
  <c r="W314" i="1"/>
  <c r="S314" i="1"/>
  <c r="AD314" i="1" s="1"/>
  <c r="Q314" i="1"/>
  <c r="T314" i="1"/>
  <c r="U314" i="1"/>
  <c r="AH314" i="1" s="1"/>
  <c r="R326" i="1"/>
  <c r="AA342" i="1"/>
  <c r="AB342" i="1"/>
  <c r="AC342" i="1"/>
  <c r="R868" i="1"/>
  <c r="AC297" i="1"/>
  <c r="AA297" i="1"/>
  <c r="AB297" i="1" s="1"/>
  <c r="AC304" i="1"/>
  <c r="AA304" i="1"/>
  <c r="AB304" i="1" s="1"/>
  <c r="AC329" i="1"/>
  <c r="AB329" i="1"/>
  <c r="AA329" i="1"/>
  <c r="AA442" i="1"/>
  <c r="AC442" i="1"/>
  <c r="AB442" i="1"/>
  <c r="AA1183" i="1"/>
  <c r="AB1183" i="1"/>
  <c r="AC1183" i="1"/>
  <c r="AE387" i="1"/>
  <c r="W387" i="1"/>
  <c r="S387" i="1"/>
  <c r="O387" i="1"/>
  <c r="AF387" i="1" s="1"/>
  <c r="T387" i="1"/>
  <c r="Q387" i="1"/>
  <c r="AH387" i="1"/>
  <c r="Z387" i="1"/>
  <c r="V387" i="1"/>
  <c r="AD387" i="1"/>
  <c r="N387" i="1"/>
  <c r="AG387" i="1" s="1"/>
  <c r="U387" i="1"/>
  <c r="AC453" i="1"/>
  <c r="AB453" i="1"/>
  <c r="AA453" i="1"/>
  <c r="AB746" i="1"/>
  <c r="AC746" i="1"/>
  <c r="AA746" i="1"/>
  <c r="R1028" i="1"/>
  <c r="AC1110" i="1"/>
  <c r="AB1110" i="1"/>
  <c r="AA1110" i="1"/>
  <c r="R441" i="1"/>
  <c r="W279" i="1"/>
  <c r="S279" i="1"/>
  <c r="AD279" i="1" s="1"/>
  <c r="T279" i="1"/>
  <c r="V279" i="1"/>
  <c r="Z279" i="1"/>
  <c r="N279" i="1"/>
  <c r="AG279" i="1" s="1"/>
  <c r="U279" i="1"/>
  <c r="AH279" i="1" s="1"/>
  <c r="AB372" i="1"/>
  <c r="AC372" i="1"/>
  <c r="AA372" i="1"/>
  <c r="R422" i="1"/>
  <c r="R429" i="1"/>
  <c r="R518" i="1"/>
  <c r="AA550" i="1"/>
  <c r="AB550" i="1"/>
  <c r="AC550" i="1"/>
  <c r="AC651" i="1"/>
  <c r="AA651" i="1"/>
  <c r="AB651" i="1"/>
  <c r="AC723" i="1"/>
  <c r="AB723" i="1"/>
  <c r="AA723" i="1"/>
  <c r="AC293" i="1"/>
  <c r="AA293" i="1"/>
  <c r="AB293" i="1" s="1"/>
  <c r="AC421" i="1"/>
  <c r="AB421" i="1"/>
  <c r="AA421" i="1"/>
  <c r="R469" i="1"/>
  <c r="AC517" i="1"/>
  <c r="AA517" i="1"/>
  <c r="AB517" i="1"/>
  <c r="AC635" i="1"/>
  <c r="AA635" i="1"/>
  <c r="AB635" i="1"/>
  <c r="R695" i="1"/>
  <c r="R947" i="1"/>
  <c r="AE965" i="1"/>
  <c r="W965" i="1"/>
  <c r="S965" i="1"/>
  <c r="O965" i="1"/>
  <c r="AF965" i="1" s="1"/>
  <c r="T965" i="1"/>
  <c r="Q965" i="1"/>
  <c r="AD965" i="1"/>
  <c r="V965" i="1"/>
  <c r="N965" i="1"/>
  <c r="AG965" i="1" s="1"/>
  <c r="AH965" i="1"/>
  <c r="Z965" i="1"/>
  <c r="U965" i="1"/>
  <c r="R1115" i="1"/>
  <c r="R1119" i="1"/>
  <c r="AC553" i="1"/>
  <c r="AB553" i="1"/>
  <c r="AA553" i="1"/>
  <c r="AH628" i="1"/>
  <c r="AD628" i="1"/>
  <c r="Z628" i="1"/>
  <c r="V628" i="1"/>
  <c r="N628" i="1"/>
  <c r="AG628" i="1" s="1"/>
  <c r="S628" i="1"/>
  <c r="AE628" i="1"/>
  <c r="T628" i="1"/>
  <c r="O628" i="1"/>
  <c r="AF628" i="1" s="1"/>
  <c r="U628" i="1"/>
  <c r="Q628" i="1"/>
  <c r="W628" i="1"/>
  <c r="AB730" i="1"/>
  <c r="AC730" i="1"/>
  <c r="AA730" i="1"/>
  <c r="AA820" i="1"/>
  <c r="AB820" i="1"/>
  <c r="AC820" i="1"/>
  <c r="AB858" i="1"/>
  <c r="AC858" i="1"/>
  <c r="AA858" i="1"/>
  <c r="AB926" i="1"/>
  <c r="AC926" i="1"/>
  <c r="AA926" i="1"/>
  <c r="AC1274" i="1"/>
  <c r="AA1274" i="1"/>
  <c r="AB1274" i="1"/>
  <c r="R409" i="1"/>
  <c r="AB448" i="1"/>
  <c r="AC448" i="1"/>
  <c r="AA448" i="1"/>
  <c r="AE487" i="1"/>
  <c r="W487" i="1"/>
  <c r="S487" i="1"/>
  <c r="O487" i="1"/>
  <c r="AF487" i="1" s="1"/>
  <c r="T487" i="1"/>
  <c r="Q487" i="1"/>
  <c r="U487" i="1"/>
  <c r="AH487" i="1"/>
  <c r="Z487" i="1"/>
  <c r="AD487" i="1"/>
  <c r="V487" i="1"/>
  <c r="N487" i="1"/>
  <c r="AG487" i="1" s="1"/>
  <c r="R521" i="1"/>
  <c r="AB276" i="1"/>
  <c r="AC276" i="1"/>
  <c r="AA276" i="1"/>
  <c r="AB436" i="1"/>
  <c r="AC436" i="1"/>
  <c r="AA436" i="1"/>
  <c r="R534" i="1"/>
  <c r="R584" i="1"/>
  <c r="T590" i="1"/>
  <c r="Q590" i="1"/>
  <c r="AH590" i="1"/>
  <c r="W590" i="1"/>
  <c r="AD590" i="1"/>
  <c r="S590" i="1"/>
  <c r="N590" i="1"/>
  <c r="AG590" i="1" s="1"/>
  <c r="Z590" i="1"/>
  <c r="O590" i="1"/>
  <c r="AF590" i="1" s="1"/>
  <c r="V590" i="1"/>
  <c r="AE590" i="1"/>
  <c r="U590" i="1"/>
  <c r="AA597" i="1"/>
  <c r="AB597" i="1"/>
  <c r="AC597" i="1"/>
  <c r="AC727" i="1"/>
  <c r="AA727" i="1"/>
  <c r="AB727" i="1"/>
  <c r="R787" i="1"/>
  <c r="AE869" i="1"/>
  <c r="W869" i="1"/>
  <c r="S869" i="1"/>
  <c r="O869" i="1"/>
  <c r="AF869" i="1" s="1"/>
  <c r="T869" i="1"/>
  <c r="Q869" i="1"/>
  <c r="AD869" i="1"/>
  <c r="V869" i="1"/>
  <c r="N869" i="1"/>
  <c r="AG869" i="1" s="1"/>
  <c r="Z869" i="1"/>
  <c r="AH869" i="1"/>
  <c r="U869" i="1"/>
  <c r="AH1151" i="1"/>
  <c r="AD1151" i="1"/>
  <c r="Z1151" i="1"/>
  <c r="V1151" i="1"/>
  <c r="N1151" i="1"/>
  <c r="AG1151" i="1" s="1"/>
  <c r="W1151" i="1"/>
  <c r="S1151" i="1"/>
  <c r="O1151" i="1"/>
  <c r="AF1151" i="1" s="1"/>
  <c r="T1151" i="1"/>
  <c r="U1151" i="1"/>
  <c r="AH366" i="1"/>
  <c r="AD366" i="1"/>
  <c r="Z366" i="1"/>
  <c r="V366" i="1"/>
  <c r="N366" i="1"/>
  <c r="AG366" i="1" s="1"/>
  <c r="AE366" i="1"/>
  <c r="W366" i="1"/>
  <c r="S366" i="1"/>
  <c r="O366" i="1"/>
  <c r="AF366" i="1" s="1"/>
  <c r="Q366" i="1"/>
  <c r="U366" i="1"/>
  <c r="T366" i="1"/>
  <c r="AH382" i="1"/>
  <c r="AD382" i="1"/>
  <c r="Z382" i="1"/>
  <c r="V382" i="1"/>
  <c r="N382" i="1"/>
  <c r="AG382" i="1" s="1"/>
  <c r="AE382" i="1"/>
  <c r="W382" i="1"/>
  <c r="S382" i="1"/>
  <c r="O382" i="1"/>
  <c r="AF382" i="1" s="1"/>
  <c r="Q382" i="1"/>
  <c r="T382" i="1"/>
  <c r="U382" i="1"/>
  <c r="AC385" i="1"/>
  <c r="AB385" i="1"/>
  <c r="AA385" i="1"/>
  <c r="AH446" i="1"/>
  <c r="AD446" i="1"/>
  <c r="Z446" i="1"/>
  <c r="V446" i="1"/>
  <c r="N446" i="1"/>
  <c r="AG446" i="1" s="1"/>
  <c r="AE446" i="1"/>
  <c r="W446" i="1"/>
  <c r="S446" i="1"/>
  <c r="O446" i="1"/>
  <c r="AF446" i="1" s="1"/>
  <c r="Q446" i="1"/>
  <c r="U446" i="1"/>
  <c r="T446" i="1"/>
  <c r="AC449" i="1"/>
  <c r="AB449" i="1"/>
  <c r="AA449" i="1"/>
  <c r="AH494" i="1"/>
  <c r="AD494" i="1"/>
  <c r="Z494" i="1"/>
  <c r="V494" i="1"/>
  <c r="N494" i="1"/>
  <c r="AG494" i="1" s="1"/>
  <c r="AE494" i="1"/>
  <c r="W494" i="1"/>
  <c r="S494" i="1"/>
  <c r="O494" i="1"/>
  <c r="AF494" i="1" s="1"/>
  <c r="Q494" i="1"/>
  <c r="T494" i="1"/>
  <c r="U494" i="1"/>
  <c r="AH510" i="1"/>
  <c r="AD510" i="1"/>
  <c r="Z510" i="1"/>
  <c r="V510" i="1"/>
  <c r="N510" i="1"/>
  <c r="AG510" i="1" s="1"/>
  <c r="AE510" i="1"/>
  <c r="W510" i="1"/>
  <c r="S510" i="1"/>
  <c r="O510" i="1"/>
  <c r="AF510" i="1" s="1"/>
  <c r="Q510" i="1"/>
  <c r="U510" i="1"/>
  <c r="T510" i="1"/>
  <c r="AC513" i="1"/>
  <c r="AB513" i="1"/>
  <c r="AA513" i="1"/>
  <c r="AC611" i="1"/>
  <c r="AA611" i="1"/>
  <c r="AB611" i="1"/>
  <c r="AH612" i="1"/>
  <c r="AD612" i="1"/>
  <c r="Z612" i="1"/>
  <c r="V612" i="1"/>
  <c r="N612" i="1"/>
  <c r="AG612" i="1" s="1"/>
  <c r="S612" i="1"/>
  <c r="AE612" i="1"/>
  <c r="T612" i="1"/>
  <c r="O612" i="1"/>
  <c r="AF612" i="1" s="1"/>
  <c r="Q612" i="1"/>
  <c r="W612" i="1"/>
  <c r="U612" i="1"/>
  <c r="R640" i="1"/>
  <c r="AC707" i="1"/>
  <c r="AB707" i="1"/>
  <c r="AA707" i="1"/>
  <c r="AB762" i="1"/>
  <c r="AC762" i="1"/>
  <c r="AA762" i="1"/>
  <c r="AH852" i="1"/>
  <c r="AD852" i="1"/>
  <c r="Z852" i="1"/>
  <c r="V852" i="1"/>
  <c r="N852" i="1"/>
  <c r="AG852" i="1" s="1"/>
  <c r="AE852" i="1"/>
  <c r="W852" i="1"/>
  <c r="S852" i="1"/>
  <c r="O852" i="1"/>
  <c r="AF852" i="1" s="1"/>
  <c r="T852" i="1"/>
  <c r="U852" i="1"/>
  <c r="Q852" i="1"/>
  <c r="AA1040" i="1"/>
  <c r="AB1040" i="1"/>
  <c r="AC1040" i="1"/>
  <c r="R1078" i="1"/>
  <c r="AC687" i="1"/>
  <c r="AA687" i="1"/>
  <c r="AB687" i="1"/>
  <c r="AB806" i="1"/>
  <c r="AC806" i="1"/>
  <c r="AA806" i="1"/>
  <c r="AE845" i="1"/>
  <c r="W845" i="1"/>
  <c r="S845" i="1"/>
  <c r="O845" i="1"/>
  <c r="AF845" i="1" s="1"/>
  <c r="T845" i="1"/>
  <c r="Q845" i="1"/>
  <c r="AH845" i="1"/>
  <c r="Z845" i="1"/>
  <c r="U845" i="1"/>
  <c r="AD845" i="1"/>
  <c r="N845" i="1"/>
  <c r="AG845" i="1" s="1"/>
  <c r="V845" i="1"/>
  <c r="AC943" i="1"/>
  <c r="AA943" i="1"/>
  <c r="AB943" i="1"/>
  <c r="AB1233" i="1"/>
  <c r="AC1233" i="1"/>
  <c r="AA1233" i="1"/>
  <c r="AE681" i="1"/>
  <c r="W681" i="1"/>
  <c r="S681" i="1"/>
  <c r="O681" i="1"/>
  <c r="AF681" i="1" s="1"/>
  <c r="T681" i="1"/>
  <c r="U681" i="1"/>
  <c r="AD681" i="1"/>
  <c r="V681" i="1"/>
  <c r="N681" i="1"/>
  <c r="AG681" i="1" s="1"/>
  <c r="AH681" i="1"/>
  <c r="Z681" i="1"/>
  <c r="AB706" i="1"/>
  <c r="AC706" i="1"/>
  <c r="AA706" i="1"/>
  <c r="AE713" i="1"/>
  <c r="W713" i="1"/>
  <c r="S713" i="1"/>
  <c r="O713" i="1"/>
  <c r="AF713" i="1" s="1"/>
  <c r="T713" i="1"/>
  <c r="Q713" i="1"/>
  <c r="U713" i="1"/>
  <c r="AD713" i="1"/>
  <c r="V713" i="1"/>
  <c r="N713" i="1"/>
  <c r="AG713" i="1" s="1"/>
  <c r="Z713" i="1"/>
  <c r="AH713" i="1"/>
  <c r="AB722" i="1"/>
  <c r="AC722" i="1"/>
  <c r="AA722" i="1"/>
  <c r="AE729" i="1"/>
  <c r="W729" i="1"/>
  <c r="S729" i="1"/>
  <c r="O729" i="1"/>
  <c r="AF729" i="1" s="1"/>
  <c r="T729" i="1"/>
  <c r="Q729" i="1"/>
  <c r="U729" i="1"/>
  <c r="AD729" i="1"/>
  <c r="V729" i="1"/>
  <c r="N729" i="1"/>
  <c r="AG729" i="1" s="1"/>
  <c r="AH729" i="1"/>
  <c r="Z729" i="1"/>
  <c r="AE745" i="1"/>
  <c r="W745" i="1"/>
  <c r="S745" i="1"/>
  <c r="O745" i="1"/>
  <c r="AF745" i="1" s="1"/>
  <c r="T745" i="1"/>
  <c r="Q745" i="1"/>
  <c r="U745" i="1"/>
  <c r="AD745" i="1"/>
  <c r="V745" i="1"/>
  <c r="N745" i="1"/>
  <c r="AG745" i="1" s="1"/>
  <c r="AH745" i="1"/>
  <c r="Z745" i="1"/>
  <c r="AB770" i="1"/>
  <c r="AC770" i="1"/>
  <c r="AA770" i="1"/>
  <c r="AE777" i="1"/>
  <c r="W777" i="1"/>
  <c r="S777" i="1"/>
  <c r="O777" i="1"/>
  <c r="AF777" i="1" s="1"/>
  <c r="T777" i="1"/>
  <c r="Q777" i="1"/>
  <c r="U777" i="1"/>
  <c r="AD777" i="1"/>
  <c r="V777" i="1"/>
  <c r="N777" i="1"/>
  <c r="AG777" i="1" s="1"/>
  <c r="Z777" i="1"/>
  <c r="AH777" i="1"/>
  <c r="AB786" i="1"/>
  <c r="AC786" i="1"/>
  <c r="AA786" i="1"/>
  <c r="AE793" i="1"/>
  <c r="W793" i="1"/>
  <c r="S793" i="1"/>
  <c r="O793" i="1"/>
  <c r="AF793" i="1" s="1"/>
  <c r="T793" i="1"/>
  <c r="Q793" i="1"/>
  <c r="U793" i="1"/>
  <c r="AD793" i="1"/>
  <c r="V793" i="1"/>
  <c r="N793" i="1"/>
  <c r="AG793" i="1" s="1"/>
  <c r="AH793" i="1"/>
  <c r="Z793" i="1"/>
  <c r="AE809" i="1"/>
  <c r="W809" i="1"/>
  <c r="S809" i="1"/>
  <c r="O809" i="1"/>
  <c r="AF809" i="1" s="1"/>
  <c r="T809" i="1"/>
  <c r="Q809" i="1"/>
  <c r="U809" i="1"/>
  <c r="AD809" i="1"/>
  <c r="V809" i="1"/>
  <c r="N809" i="1"/>
  <c r="AG809" i="1" s="1"/>
  <c r="AH809" i="1"/>
  <c r="Z809" i="1"/>
  <c r="AB834" i="1"/>
  <c r="AC834" i="1"/>
  <c r="AA834" i="1"/>
  <c r="AE841" i="1"/>
  <c r="W841" i="1"/>
  <c r="S841" i="1"/>
  <c r="O841" i="1"/>
  <c r="AF841" i="1" s="1"/>
  <c r="T841" i="1"/>
  <c r="Q841" i="1"/>
  <c r="U841" i="1"/>
  <c r="AD841" i="1"/>
  <c r="V841" i="1"/>
  <c r="N841" i="1"/>
  <c r="AG841" i="1" s="1"/>
  <c r="Z841" i="1"/>
  <c r="AH841" i="1"/>
  <c r="AB850" i="1"/>
  <c r="AC850" i="1"/>
  <c r="AA850" i="1"/>
  <c r="AE873" i="1"/>
  <c r="W873" i="1"/>
  <c r="S873" i="1"/>
  <c r="O873" i="1"/>
  <c r="AF873" i="1" s="1"/>
  <c r="T873" i="1"/>
  <c r="Q873" i="1"/>
  <c r="U873" i="1"/>
  <c r="AD873" i="1"/>
  <c r="V873" i="1"/>
  <c r="N873" i="1"/>
  <c r="AG873" i="1" s="1"/>
  <c r="AH873" i="1"/>
  <c r="Z873" i="1"/>
  <c r="AB898" i="1"/>
  <c r="AC898" i="1"/>
  <c r="AA898" i="1"/>
  <c r="AE905" i="1"/>
  <c r="W905" i="1"/>
  <c r="S905" i="1"/>
  <c r="O905" i="1"/>
  <c r="AF905" i="1" s="1"/>
  <c r="T905" i="1"/>
  <c r="Q905" i="1"/>
  <c r="U905" i="1"/>
  <c r="AD905" i="1"/>
  <c r="V905" i="1"/>
  <c r="N905" i="1"/>
  <c r="AG905" i="1" s="1"/>
  <c r="Z905" i="1"/>
  <c r="AH905" i="1"/>
  <c r="AB914" i="1"/>
  <c r="AC914" i="1"/>
  <c r="AA914" i="1"/>
  <c r="AE937" i="1"/>
  <c r="W937" i="1"/>
  <c r="S937" i="1"/>
  <c r="O937" i="1"/>
  <c r="AF937" i="1" s="1"/>
  <c r="T937" i="1"/>
  <c r="Q937" i="1"/>
  <c r="U937" i="1"/>
  <c r="AD937" i="1"/>
  <c r="V937" i="1"/>
  <c r="N937" i="1"/>
  <c r="AG937" i="1" s="1"/>
  <c r="AH937" i="1"/>
  <c r="Z937" i="1"/>
  <c r="AB962" i="1"/>
  <c r="AC962" i="1"/>
  <c r="AA962" i="1"/>
  <c r="AE969" i="1"/>
  <c r="W969" i="1"/>
  <c r="S969" i="1"/>
  <c r="O969" i="1"/>
  <c r="AF969" i="1" s="1"/>
  <c r="T969" i="1"/>
  <c r="Q969" i="1"/>
  <c r="U969" i="1"/>
  <c r="AD969" i="1"/>
  <c r="V969" i="1"/>
  <c r="N969" i="1"/>
  <c r="AG969" i="1" s="1"/>
  <c r="Z969" i="1"/>
  <c r="AH969" i="1"/>
  <c r="AB978" i="1"/>
  <c r="AC978" i="1"/>
  <c r="AA978" i="1"/>
  <c r="AE985" i="1"/>
  <c r="W985" i="1"/>
  <c r="S985" i="1"/>
  <c r="O985" i="1"/>
  <c r="AF985" i="1" s="1"/>
  <c r="T985" i="1"/>
  <c r="Q985" i="1"/>
  <c r="U985" i="1"/>
  <c r="AD985" i="1"/>
  <c r="V985" i="1"/>
  <c r="N985" i="1"/>
  <c r="AG985" i="1" s="1"/>
  <c r="Z985" i="1"/>
  <c r="AH985" i="1"/>
  <c r="W1001" i="1"/>
  <c r="S1001" i="1"/>
  <c r="O1001" i="1"/>
  <c r="AF1001" i="1" s="1"/>
  <c r="T1001" i="1"/>
  <c r="U1001" i="1"/>
  <c r="AD1001" i="1"/>
  <c r="V1001" i="1"/>
  <c r="N1001" i="1"/>
  <c r="AG1001" i="1" s="1"/>
  <c r="AH1001" i="1"/>
  <c r="Z1001" i="1"/>
  <c r="AB1026" i="1"/>
  <c r="AC1026" i="1"/>
  <c r="AA1026" i="1"/>
  <c r="W1033" i="1"/>
  <c r="S1033" i="1"/>
  <c r="O1033" i="1"/>
  <c r="AF1033" i="1" s="1"/>
  <c r="T1033" i="1"/>
  <c r="U1033" i="1"/>
  <c r="AD1033" i="1"/>
  <c r="V1033" i="1"/>
  <c r="N1033" i="1"/>
  <c r="AG1033" i="1" s="1"/>
  <c r="Z1033" i="1"/>
  <c r="AH1033" i="1"/>
  <c r="AB1042" i="1"/>
  <c r="AC1042" i="1"/>
  <c r="AA1042" i="1"/>
  <c r="AB1097" i="1"/>
  <c r="AC1097" i="1"/>
  <c r="AA1097" i="1"/>
  <c r="R1122" i="1"/>
  <c r="W1316" i="1"/>
  <c r="S1316" i="1"/>
  <c r="O1316" i="1"/>
  <c r="AF1316" i="1" s="1"/>
  <c r="T1316" i="1"/>
  <c r="AH1316" i="1"/>
  <c r="Z1316" i="1"/>
  <c r="U1316" i="1"/>
  <c r="V1316" i="1"/>
  <c r="N1316" i="1"/>
  <c r="AG1316" i="1" s="1"/>
  <c r="AD1316" i="1"/>
  <c r="AB1289" i="1"/>
  <c r="AC1289" i="1"/>
  <c r="AA1289" i="1"/>
  <c r="W1328" i="1"/>
  <c r="S1328" i="1"/>
  <c r="O1328" i="1"/>
  <c r="AF1328" i="1" s="1"/>
  <c r="T1328" i="1"/>
  <c r="AH1328" i="1"/>
  <c r="Z1328" i="1"/>
  <c r="U1328" i="1"/>
  <c r="AD1328" i="1"/>
  <c r="N1328" i="1"/>
  <c r="AG1328" i="1" s="1"/>
  <c r="V1328" i="1"/>
  <c r="AB1105" i="1"/>
  <c r="AC1105" i="1"/>
  <c r="AA1105" i="1"/>
  <c r="AC1262" i="1"/>
  <c r="AA1262" i="1"/>
  <c r="AB1262" i="1"/>
  <c r="AC1326" i="1"/>
  <c r="AA1326" i="1"/>
  <c r="AB1326" i="1"/>
  <c r="W1351" i="1"/>
  <c r="S1351" i="1"/>
  <c r="O1351" i="1"/>
  <c r="AF1351" i="1" s="1"/>
  <c r="AH1351" i="1"/>
  <c r="AD1351" i="1"/>
  <c r="T1351" i="1"/>
  <c r="N1351" i="1"/>
  <c r="AG1351" i="1" s="1"/>
  <c r="Z1351" i="1"/>
  <c r="U1351" i="1"/>
  <c r="V1351" i="1"/>
  <c r="R1374" i="1"/>
  <c r="R1501" i="1"/>
  <c r="W1438" i="1"/>
  <c r="S1438" i="1"/>
  <c r="O1438" i="1"/>
  <c r="AF1438" i="1" s="1"/>
  <c r="T1438" i="1"/>
  <c r="AH1438" i="1"/>
  <c r="Z1438" i="1"/>
  <c r="V1438" i="1"/>
  <c r="AD1438" i="1"/>
  <c r="U1438" i="1"/>
  <c r="N1438" i="1"/>
  <c r="AG1438" i="1" s="1"/>
  <c r="AA1445" i="1"/>
  <c r="AB1445" i="1"/>
  <c r="AC1445" i="1"/>
  <c r="AH1381" i="1"/>
  <c r="AD1381" i="1"/>
  <c r="Z1381" i="1"/>
  <c r="V1381" i="1"/>
  <c r="N1381" i="1"/>
  <c r="AG1381" i="1" s="1"/>
  <c r="S1381" i="1"/>
  <c r="T1381" i="1"/>
  <c r="W1381" i="1"/>
  <c r="O1381" i="1"/>
  <c r="AF1381" i="1" s="1"/>
  <c r="U1381" i="1"/>
  <c r="AB1463" i="1"/>
  <c r="AC1463" i="1"/>
  <c r="AA1463" i="1"/>
  <c r="R1553" i="1"/>
  <c r="W1410" i="1"/>
  <c r="S1410" i="1"/>
  <c r="O1410" i="1"/>
  <c r="AF1410" i="1" s="1"/>
  <c r="T1410" i="1"/>
  <c r="Z1410" i="1"/>
  <c r="N1410" i="1"/>
  <c r="AG1410" i="1" s="1"/>
  <c r="AD1410" i="1"/>
  <c r="U1410" i="1"/>
  <c r="AH1410" i="1"/>
  <c r="V1410" i="1"/>
  <c r="W1426" i="1"/>
  <c r="S1426" i="1"/>
  <c r="O1426" i="1"/>
  <c r="AF1426" i="1" s="1"/>
  <c r="T1426" i="1"/>
  <c r="Z1426" i="1"/>
  <c r="N1426" i="1"/>
  <c r="AG1426" i="1" s="1"/>
  <c r="AD1426" i="1"/>
  <c r="U1426" i="1"/>
  <c r="V1426" i="1"/>
  <c r="AH1426" i="1"/>
  <c r="W1442" i="1"/>
  <c r="S1442" i="1"/>
  <c r="O1442" i="1"/>
  <c r="AF1442" i="1" s="1"/>
  <c r="T1442" i="1"/>
  <c r="Z1442" i="1"/>
  <c r="N1442" i="1"/>
  <c r="AG1442" i="1" s="1"/>
  <c r="AD1442" i="1"/>
  <c r="U1442" i="1"/>
  <c r="V1442" i="1"/>
  <c r="AH1442" i="1"/>
  <c r="W1458" i="1"/>
  <c r="S1458" i="1"/>
  <c r="O1458" i="1"/>
  <c r="AF1458" i="1" s="1"/>
  <c r="T1458" i="1"/>
  <c r="Z1458" i="1"/>
  <c r="N1458" i="1"/>
  <c r="AG1458" i="1" s="1"/>
  <c r="AD1458" i="1"/>
  <c r="U1458" i="1"/>
  <c r="AH1458" i="1"/>
  <c r="V1458" i="1"/>
  <c r="R1535" i="1"/>
  <c r="AB1535" i="1"/>
  <c r="AC1535" i="1"/>
  <c r="AA1535" i="1"/>
  <c r="AA1557" i="1"/>
  <c r="AB1557" i="1"/>
  <c r="AC1557" i="1"/>
  <c r="AB1427" i="1"/>
  <c r="AC1427" i="1"/>
  <c r="AA1427" i="1"/>
  <c r="R1612" i="1"/>
  <c r="AC1576" i="1"/>
  <c r="AA1576" i="1"/>
  <c r="AB1576" i="1"/>
  <c r="W1562" i="1"/>
  <c r="S1562" i="1"/>
  <c r="O1562" i="1"/>
  <c r="AF1562" i="1" s="1"/>
  <c r="T1562" i="1"/>
  <c r="U1562" i="1"/>
  <c r="Z1562" i="1"/>
  <c r="V1562" i="1"/>
  <c r="AD1562" i="1"/>
  <c r="AH1562" i="1"/>
  <c r="N1562" i="1"/>
  <c r="AG1562" i="1" s="1"/>
  <c r="AC1580" i="1"/>
  <c r="AA1580" i="1"/>
  <c r="AB1580" i="1"/>
  <c r="W1730" i="1"/>
  <c r="S1730" i="1"/>
  <c r="O1730" i="1"/>
  <c r="AF1730" i="1" s="1"/>
  <c r="T1730" i="1"/>
  <c r="AH1730" i="1"/>
  <c r="Z1730" i="1"/>
  <c r="AD1730" i="1"/>
  <c r="N1730" i="1"/>
  <c r="AG1730" i="1" s="1"/>
  <c r="V1730" i="1"/>
  <c r="U1730" i="1"/>
  <c r="R1815" i="1"/>
  <c r="AC1840" i="1"/>
  <c r="AA1840" i="1"/>
  <c r="AB1840" i="1"/>
  <c r="W1734" i="1"/>
  <c r="S1734" i="1"/>
  <c r="O1734" i="1"/>
  <c r="AF1734" i="1" s="1"/>
  <c r="T1734" i="1"/>
  <c r="AD1734" i="1"/>
  <c r="V1734" i="1"/>
  <c r="N1734" i="1"/>
  <c r="AG1734" i="1" s="1"/>
  <c r="Z1734" i="1"/>
  <c r="U1734" i="1"/>
  <c r="AH1734" i="1"/>
  <c r="AC1864" i="1"/>
  <c r="AB1864" i="1"/>
  <c r="AA1864" i="1"/>
  <c r="AA1682" i="1"/>
  <c r="AC1682" i="1"/>
  <c r="AB1682" i="1"/>
  <c r="W1625" i="1"/>
  <c r="S1625" i="1"/>
  <c r="O1625" i="1"/>
  <c r="AF1625" i="1" s="1"/>
  <c r="T1625" i="1"/>
  <c r="AH1625" i="1"/>
  <c r="Z1625" i="1"/>
  <c r="U1625" i="1"/>
  <c r="AD1625" i="1"/>
  <c r="N1625" i="1"/>
  <c r="AG1625" i="1" s="1"/>
  <c r="V1625" i="1"/>
  <c r="R1739" i="1"/>
  <c r="R1861" i="1"/>
  <c r="AH1922" i="1"/>
  <c r="AD1922" i="1"/>
  <c r="Z1922" i="1"/>
  <c r="V1922" i="1"/>
  <c r="N1922" i="1"/>
  <c r="AG1922" i="1" s="1"/>
  <c r="W1922" i="1"/>
  <c r="S1922" i="1"/>
  <c r="O1922" i="1"/>
  <c r="AF1922" i="1" s="1"/>
  <c r="T1922" i="1"/>
  <c r="U1922" i="1"/>
  <c r="AC1639" i="1"/>
  <c r="AA1639" i="1"/>
  <c r="AB1639" i="1"/>
  <c r="R1723" i="1"/>
  <c r="W1970" i="1"/>
  <c r="S1970" i="1"/>
  <c r="O1970" i="1"/>
  <c r="AF1970" i="1" s="1"/>
  <c r="V1970" i="1"/>
  <c r="AH1970" i="1"/>
  <c r="AD1970" i="1"/>
  <c r="T1970" i="1"/>
  <c r="U1970" i="1"/>
  <c r="N1970" i="1"/>
  <c r="AG1970" i="1" s="1"/>
  <c r="Z1970" i="1"/>
  <c r="AC1700" i="1"/>
  <c r="AB1700" i="1"/>
  <c r="AA1700" i="1"/>
  <c r="R1844" i="1"/>
  <c r="R1903" i="1"/>
  <c r="AH1853" i="1"/>
  <c r="AD1853" i="1"/>
  <c r="Z1853" i="1"/>
  <c r="V1853" i="1"/>
  <c r="N1853" i="1"/>
  <c r="AG1853" i="1" s="1"/>
  <c r="W1853" i="1"/>
  <c r="S1853" i="1"/>
  <c r="O1853" i="1"/>
  <c r="AF1853" i="1" s="1"/>
  <c r="T1853" i="1"/>
  <c r="U1853" i="1"/>
  <c r="AH1869" i="1"/>
  <c r="AD1869" i="1"/>
  <c r="Z1869" i="1"/>
  <c r="V1869" i="1"/>
  <c r="N1869" i="1"/>
  <c r="AG1869" i="1" s="1"/>
  <c r="W1869" i="1"/>
  <c r="S1869" i="1"/>
  <c r="O1869" i="1"/>
  <c r="AF1869" i="1" s="1"/>
  <c r="T1869" i="1"/>
  <c r="U1869" i="1"/>
  <c r="W1898" i="1"/>
  <c r="S1898" i="1"/>
  <c r="O1898" i="1"/>
  <c r="AF1898" i="1" s="1"/>
  <c r="T1898" i="1"/>
  <c r="AD1898" i="1"/>
  <c r="V1898" i="1"/>
  <c r="N1898" i="1"/>
  <c r="AG1898" i="1" s="1"/>
  <c r="AH1898" i="1"/>
  <c r="U1898" i="1"/>
  <c r="Z1898" i="1"/>
  <c r="AA1951" i="1"/>
  <c r="AC1951" i="1"/>
  <c r="AB1951" i="1"/>
  <c r="AB1831" i="1"/>
  <c r="AC1831" i="1"/>
  <c r="AA1831" i="1"/>
  <c r="R1839" i="1"/>
  <c r="AB1899" i="1"/>
  <c r="AC1899" i="1"/>
  <c r="AA1899" i="1"/>
  <c r="R1941" i="1"/>
  <c r="W1928" i="1"/>
  <c r="S1928" i="1"/>
  <c r="O1928" i="1"/>
  <c r="AF1928" i="1" s="1"/>
  <c r="T1928" i="1"/>
  <c r="AH1928" i="1"/>
  <c r="Z1928" i="1"/>
  <c r="U1928" i="1"/>
  <c r="V1928" i="1"/>
  <c r="AD1928" i="1"/>
  <c r="N1928" i="1"/>
  <c r="AG1928" i="1" s="1"/>
  <c r="W299" i="1"/>
  <c r="S299" i="1"/>
  <c r="AD299" i="1" s="1"/>
  <c r="T299" i="1"/>
  <c r="V299" i="1"/>
  <c r="N299" i="1"/>
  <c r="AG299" i="1" s="1"/>
  <c r="U299" i="1"/>
  <c r="AH299" i="1" s="1"/>
  <c r="Z299" i="1"/>
  <c r="R349" i="1"/>
  <c r="R509" i="1"/>
  <c r="AB714" i="1"/>
  <c r="AC714" i="1"/>
  <c r="AA714" i="1"/>
  <c r="AE785" i="1"/>
  <c r="W785" i="1"/>
  <c r="S785" i="1"/>
  <c r="O785" i="1"/>
  <c r="AF785" i="1" s="1"/>
  <c r="T785" i="1"/>
  <c r="Q785" i="1"/>
  <c r="AH785" i="1"/>
  <c r="Z785" i="1"/>
  <c r="V785" i="1"/>
  <c r="U785" i="1"/>
  <c r="AD785" i="1"/>
  <c r="N785" i="1"/>
  <c r="AG785" i="1" s="1"/>
  <c r="R1038" i="1"/>
  <c r="R325" i="1"/>
  <c r="AE339" i="1"/>
  <c r="W339" i="1"/>
  <c r="S339" i="1"/>
  <c r="O339" i="1"/>
  <c r="AF339" i="1" s="1"/>
  <c r="T339" i="1"/>
  <c r="Q339" i="1"/>
  <c r="AH339" i="1"/>
  <c r="Z339" i="1"/>
  <c r="U339" i="1"/>
  <c r="N339" i="1"/>
  <c r="AG339" i="1" s="1"/>
  <c r="AD339" i="1"/>
  <c r="V339" i="1"/>
  <c r="AC373" i="1"/>
  <c r="AA373" i="1"/>
  <c r="AB373" i="1"/>
  <c r="R549" i="1"/>
  <c r="AC603" i="1"/>
  <c r="AA603" i="1"/>
  <c r="AB603" i="1"/>
  <c r="T670" i="1"/>
  <c r="Q670" i="1"/>
  <c r="AH670" i="1"/>
  <c r="W670" i="1"/>
  <c r="AD670" i="1"/>
  <c r="S670" i="1"/>
  <c r="N670" i="1"/>
  <c r="AG670" i="1" s="1"/>
  <c r="V670" i="1"/>
  <c r="AE670" i="1"/>
  <c r="Z670" i="1"/>
  <c r="O670" i="1"/>
  <c r="AF670" i="1" s="1"/>
  <c r="U670" i="1"/>
  <c r="AE753" i="1"/>
  <c r="W753" i="1"/>
  <c r="S753" i="1"/>
  <c r="O753" i="1"/>
  <c r="AF753" i="1" s="1"/>
  <c r="T753" i="1"/>
  <c r="Q753" i="1"/>
  <c r="AH753" i="1"/>
  <c r="Z753" i="1"/>
  <c r="AD753" i="1"/>
  <c r="N753" i="1"/>
  <c r="AG753" i="1" s="1"/>
  <c r="V753" i="1"/>
  <c r="U753" i="1"/>
  <c r="R836" i="1"/>
  <c r="AC887" i="1"/>
  <c r="AA887" i="1"/>
  <c r="AB887" i="1"/>
  <c r="AB942" i="1"/>
  <c r="AC942" i="1"/>
  <c r="AA942" i="1"/>
  <c r="AC1380" i="1"/>
  <c r="AA1380" i="1"/>
  <c r="AB1380" i="1"/>
  <c r="W1506" i="1"/>
  <c r="S1506" i="1"/>
  <c r="O1506" i="1"/>
  <c r="AF1506" i="1" s="1"/>
  <c r="T1506" i="1"/>
  <c r="AD1506" i="1"/>
  <c r="V1506" i="1"/>
  <c r="N1506" i="1"/>
  <c r="AG1506" i="1" s="1"/>
  <c r="AH1506" i="1"/>
  <c r="Z1506" i="1"/>
  <c r="U1506" i="1"/>
  <c r="AB496" i="1"/>
  <c r="AC496" i="1"/>
  <c r="AA496" i="1"/>
  <c r="R505" i="1"/>
  <c r="AB512" i="1"/>
  <c r="AC512" i="1"/>
  <c r="AA512" i="1"/>
  <c r="AC569" i="1"/>
  <c r="AB569" i="1"/>
  <c r="AA569" i="1"/>
  <c r="AC739" i="1"/>
  <c r="AB739" i="1"/>
  <c r="AA739" i="1"/>
  <c r="W1192" i="1"/>
  <c r="S1192" i="1"/>
  <c r="O1192" i="1"/>
  <c r="AF1192" i="1" s="1"/>
  <c r="T1192" i="1"/>
  <c r="AD1192" i="1"/>
  <c r="V1192" i="1"/>
  <c r="N1192" i="1"/>
  <c r="AG1192" i="1" s="1"/>
  <c r="Z1192" i="1"/>
  <c r="U1192" i="1"/>
  <c r="AH1192" i="1"/>
  <c r="AA410" i="1"/>
  <c r="AC410" i="1"/>
  <c r="AB410" i="1"/>
  <c r="AE865" i="1"/>
  <c r="W865" i="1"/>
  <c r="S865" i="1"/>
  <c r="O865" i="1"/>
  <c r="AF865" i="1" s="1"/>
  <c r="T865" i="1"/>
  <c r="Q865" i="1"/>
  <c r="AH865" i="1"/>
  <c r="Z865" i="1"/>
  <c r="U865" i="1"/>
  <c r="AD865" i="1"/>
  <c r="N865" i="1"/>
  <c r="AG865" i="1" s="1"/>
  <c r="V865" i="1"/>
  <c r="AA490" i="1"/>
  <c r="AC490" i="1"/>
  <c r="AB490" i="1"/>
  <c r="AA378" i="1"/>
  <c r="AC378" i="1"/>
  <c r="AB378" i="1"/>
  <c r="AA374" i="1"/>
  <c r="AB374" i="1"/>
  <c r="AC374" i="1"/>
  <c r="R661" i="1"/>
  <c r="AE913" i="1"/>
  <c r="W913" i="1"/>
  <c r="S913" i="1"/>
  <c r="O913" i="1"/>
  <c r="AF913" i="1" s="1"/>
  <c r="T913" i="1"/>
  <c r="Q913" i="1"/>
  <c r="AH913" i="1"/>
  <c r="Z913" i="1"/>
  <c r="V913" i="1"/>
  <c r="AD913" i="1"/>
  <c r="N913" i="1"/>
  <c r="AG913" i="1" s="1"/>
  <c r="U913" i="1"/>
  <c r="R357" i="1"/>
  <c r="AC405" i="1"/>
  <c r="AA405" i="1"/>
  <c r="AB405" i="1"/>
  <c r="AB428" i="1"/>
  <c r="AC428" i="1"/>
  <c r="AA428" i="1"/>
  <c r="AE515" i="1"/>
  <c r="W515" i="1"/>
  <c r="S515" i="1"/>
  <c r="O515" i="1"/>
  <c r="AF515" i="1" s="1"/>
  <c r="T515" i="1"/>
  <c r="Q515" i="1"/>
  <c r="AH515" i="1"/>
  <c r="Z515" i="1"/>
  <c r="AD515" i="1"/>
  <c r="N515" i="1"/>
  <c r="AG515" i="1" s="1"/>
  <c r="V515" i="1"/>
  <c r="U515" i="1"/>
  <c r="AC533" i="1"/>
  <c r="AB533" i="1"/>
  <c r="AA533" i="1"/>
  <c r="AE563" i="1"/>
  <c r="W563" i="1"/>
  <c r="S563" i="1"/>
  <c r="O563" i="1"/>
  <c r="AF563" i="1" s="1"/>
  <c r="T563" i="1"/>
  <c r="Q563" i="1"/>
  <c r="AH563" i="1"/>
  <c r="Z563" i="1"/>
  <c r="AD563" i="1"/>
  <c r="N563" i="1"/>
  <c r="AG563" i="1" s="1"/>
  <c r="V563" i="1"/>
  <c r="U563" i="1"/>
  <c r="R819" i="1"/>
  <c r="AE837" i="1"/>
  <c r="W837" i="1"/>
  <c r="S837" i="1"/>
  <c r="O837" i="1"/>
  <c r="AF837" i="1" s="1"/>
  <c r="T837" i="1"/>
  <c r="Q837" i="1"/>
  <c r="AD837" i="1"/>
  <c r="V837" i="1"/>
  <c r="N837" i="1"/>
  <c r="AG837" i="1" s="1"/>
  <c r="AH837" i="1"/>
  <c r="Z837" i="1"/>
  <c r="U837" i="1"/>
  <c r="AE945" i="1"/>
  <c r="W945" i="1"/>
  <c r="S945" i="1"/>
  <c r="O945" i="1"/>
  <c r="AF945" i="1" s="1"/>
  <c r="T945" i="1"/>
  <c r="Q945" i="1"/>
  <c r="AH945" i="1"/>
  <c r="Z945" i="1"/>
  <c r="AD945" i="1"/>
  <c r="N945" i="1"/>
  <c r="AG945" i="1" s="1"/>
  <c r="V945" i="1"/>
  <c r="U945" i="1"/>
  <c r="R1075" i="1"/>
  <c r="R1265" i="1"/>
  <c r="AC473" i="1"/>
  <c r="AB473" i="1"/>
  <c r="AA473" i="1"/>
  <c r="T662" i="1"/>
  <c r="Q662" i="1"/>
  <c r="AH662" i="1"/>
  <c r="W662" i="1"/>
  <c r="AD662" i="1"/>
  <c r="S662" i="1"/>
  <c r="N662" i="1"/>
  <c r="AG662" i="1" s="1"/>
  <c r="AE662" i="1"/>
  <c r="U662" i="1"/>
  <c r="Z662" i="1"/>
  <c r="O662" i="1"/>
  <c r="AF662" i="1" s="1"/>
  <c r="V662" i="1"/>
  <c r="W1013" i="1"/>
  <c r="S1013" i="1"/>
  <c r="O1013" i="1"/>
  <c r="AF1013" i="1" s="1"/>
  <c r="T1013" i="1"/>
  <c r="AD1013" i="1"/>
  <c r="V1013" i="1"/>
  <c r="N1013" i="1"/>
  <c r="AG1013" i="1" s="1"/>
  <c r="U1013" i="1"/>
  <c r="AH1013" i="1"/>
  <c r="Z1013" i="1"/>
  <c r="AA1267" i="1"/>
  <c r="AB1267" i="1"/>
  <c r="AC1267" i="1"/>
  <c r="AH1271" i="1"/>
  <c r="AD1271" i="1"/>
  <c r="Z1271" i="1"/>
  <c r="V1271" i="1"/>
  <c r="N1271" i="1"/>
  <c r="AG1271" i="1" s="1"/>
  <c r="W1271" i="1"/>
  <c r="S1271" i="1"/>
  <c r="O1271" i="1"/>
  <c r="AF1271" i="1" s="1"/>
  <c r="T1271" i="1"/>
  <c r="U1271" i="1"/>
  <c r="AB432" i="1"/>
  <c r="AC432" i="1"/>
  <c r="AA432" i="1"/>
  <c r="R489" i="1"/>
  <c r="AE503" i="1"/>
  <c r="W503" i="1"/>
  <c r="S503" i="1"/>
  <c r="O503" i="1"/>
  <c r="AF503" i="1" s="1"/>
  <c r="T503" i="1"/>
  <c r="Q503" i="1"/>
  <c r="N503" i="1"/>
  <c r="AG503" i="1" s="1"/>
  <c r="U503" i="1"/>
  <c r="AH503" i="1"/>
  <c r="Z503" i="1"/>
  <c r="AD503" i="1"/>
  <c r="V503" i="1"/>
  <c r="AE821" i="1"/>
  <c r="W821" i="1"/>
  <c r="S821" i="1"/>
  <c r="O821" i="1"/>
  <c r="AF821" i="1" s="1"/>
  <c r="T821" i="1"/>
  <c r="Q821" i="1"/>
  <c r="AD821" i="1"/>
  <c r="V821" i="1"/>
  <c r="N821" i="1"/>
  <c r="AG821" i="1" s="1"/>
  <c r="U821" i="1"/>
  <c r="AH821" i="1"/>
  <c r="Z821" i="1"/>
  <c r="AC333" i="1"/>
  <c r="AA333" i="1"/>
  <c r="AB333" i="1"/>
  <c r="R461" i="1"/>
  <c r="AA470" i="1"/>
  <c r="AB470" i="1"/>
  <c r="AC470" i="1"/>
  <c r="AB532" i="1"/>
  <c r="AC532" i="1"/>
  <c r="AA532" i="1"/>
  <c r="AC573" i="1"/>
  <c r="AA573" i="1"/>
  <c r="AB573" i="1"/>
  <c r="AH676" i="1"/>
  <c r="AD676" i="1"/>
  <c r="Z676" i="1"/>
  <c r="V676" i="1"/>
  <c r="N676" i="1"/>
  <c r="AG676" i="1" s="1"/>
  <c r="AE676" i="1"/>
  <c r="W676" i="1"/>
  <c r="S676" i="1"/>
  <c r="O676" i="1"/>
  <c r="AF676" i="1" s="1"/>
  <c r="T676" i="1"/>
  <c r="U676" i="1"/>
  <c r="Q676" i="1"/>
  <c r="AB906" i="1"/>
  <c r="AC906" i="1"/>
  <c r="AA906" i="1"/>
  <c r="AE997" i="1"/>
  <c r="W997" i="1"/>
  <c r="S997" i="1"/>
  <c r="O997" i="1"/>
  <c r="AF997" i="1" s="1"/>
  <c r="T997" i="1"/>
  <c r="Q997" i="1"/>
  <c r="AD997" i="1"/>
  <c r="V997" i="1"/>
  <c r="N997" i="1"/>
  <c r="AG997" i="1" s="1"/>
  <c r="Z997" i="1"/>
  <c r="U997" i="1"/>
  <c r="AH997" i="1"/>
  <c r="AL1365" i="1"/>
  <c r="AM1365" i="1" s="1"/>
  <c r="R1365" i="1"/>
  <c r="W287" i="1"/>
  <c r="S287" i="1"/>
  <c r="T287" i="1"/>
  <c r="U287" i="1"/>
  <c r="AH287" i="1" s="1"/>
  <c r="Z287" i="1"/>
  <c r="AD287" i="1"/>
  <c r="V287" i="1"/>
  <c r="N287" i="1"/>
  <c r="AG287" i="1" s="1"/>
  <c r="AE351" i="1"/>
  <c r="W351" i="1"/>
  <c r="S351" i="1"/>
  <c r="O351" i="1"/>
  <c r="AF351" i="1" s="1"/>
  <c r="T351" i="1"/>
  <c r="Q351" i="1"/>
  <c r="U351" i="1"/>
  <c r="AD351" i="1"/>
  <c r="V351" i="1"/>
  <c r="N351" i="1"/>
  <c r="AG351" i="1" s="1"/>
  <c r="AH351" i="1"/>
  <c r="Z351" i="1"/>
  <c r="AE383" i="1"/>
  <c r="W383" i="1"/>
  <c r="S383" i="1"/>
  <c r="O383" i="1"/>
  <c r="AF383" i="1" s="1"/>
  <c r="T383" i="1"/>
  <c r="Q383" i="1"/>
  <c r="U383" i="1"/>
  <c r="AD383" i="1"/>
  <c r="V383" i="1"/>
  <c r="N383" i="1"/>
  <c r="AG383" i="1" s="1"/>
  <c r="AH383" i="1"/>
  <c r="Z383" i="1"/>
  <c r="AE415" i="1"/>
  <c r="W415" i="1"/>
  <c r="S415" i="1"/>
  <c r="O415" i="1"/>
  <c r="AF415" i="1" s="1"/>
  <c r="T415" i="1"/>
  <c r="Q415" i="1"/>
  <c r="U415" i="1"/>
  <c r="Z415" i="1"/>
  <c r="AD415" i="1"/>
  <c r="V415" i="1"/>
  <c r="N415" i="1"/>
  <c r="AG415" i="1" s="1"/>
  <c r="AH415" i="1"/>
  <c r="AE431" i="1"/>
  <c r="W431" i="1"/>
  <c r="S431" i="1"/>
  <c r="O431" i="1"/>
  <c r="AF431" i="1" s="1"/>
  <c r="T431" i="1"/>
  <c r="Q431" i="1"/>
  <c r="U431" i="1"/>
  <c r="AD431" i="1"/>
  <c r="V431" i="1"/>
  <c r="N431" i="1"/>
  <c r="AG431" i="1" s="1"/>
  <c r="AH431" i="1"/>
  <c r="Z431" i="1"/>
  <c r="AE447" i="1"/>
  <c r="W447" i="1"/>
  <c r="S447" i="1"/>
  <c r="O447" i="1"/>
  <c r="AF447" i="1" s="1"/>
  <c r="T447" i="1"/>
  <c r="U447" i="1"/>
  <c r="Z447" i="1"/>
  <c r="AD447" i="1"/>
  <c r="V447" i="1"/>
  <c r="N447" i="1"/>
  <c r="AG447" i="1" s="1"/>
  <c r="AH447" i="1"/>
  <c r="AE511" i="1"/>
  <c r="W511" i="1"/>
  <c r="S511" i="1"/>
  <c r="O511" i="1"/>
  <c r="AF511" i="1" s="1"/>
  <c r="T511" i="1"/>
  <c r="Q511" i="1"/>
  <c r="U511" i="1"/>
  <c r="Z511" i="1"/>
  <c r="AD511" i="1"/>
  <c r="V511" i="1"/>
  <c r="N511" i="1"/>
  <c r="AG511" i="1" s="1"/>
  <c r="AH511" i="1"/>
  <c r="AE543" i="1"/>
  <c r="W543" i="1"/>
  <c r="S543" i="1"/>
  <c r="O543" i="1"/>
  <c r="AF543" i="1" s="1"/>
  <c r="T543" i="1"/>
  <c r="Q543" i="1"/>
  <c r="U543" i="1"/>
  <c r="AD543" i="1"/>
  <c r="V543" i="1"/>
  <c r="N543" i="1"/>
  <c r="AG543" i="1" s="1"/>
  <c r="AH543" i="1"/>
  <c r="Z543" i="1"/>
  <c r="AE559" i="1"/>
  <c r="W559" i="1"/>
  <c r="S559" i="1"/>
  <c r="O559" i="1"/>
  <c r="AF559" i="1" s="1"/>
  <c r="T559" i="1"/>
  <c r="Q559" i="1"/>
  <c r="U559" i="1"/>
  <c r="AH559" i="1"/>
  <c r="Z559" i="1"/>
  <c r="AD559" i="1"/>
  <c r="V559" i="1"/>
  <c r="N559" i="1"/>
  <c r="AG559" i="1" s="1"/>
  <c r="AH724" i="1"/>
  <c r="AD724" i="1"/>
  <c r="Z724" i="1"/>
  <c r="V724" i="1"/>
  <c r="N724" i="1"/>
  <c r="AG724" i="1" s="1"/>
  <c r="AE724" i="1"/>
  <c r="W724" i="1"/>
  <c r="S724" i="1"/>
  <c r="O724" i="1"/>
  <c r="AF724" i="1" s="1"/>
  <c r="T724" i="1"/>
  <c r="Q724" i="1"/>
  <c r="U724" i="1"/>
  <c r="AH776" i="1"/>
  <c r="AD776" i="1"/>
  <c r="Z776" i="1"/>
  <c r="V776" i="1"/>
  <c r="N776" i="1"/>
  <c r="AG776" i="1" s="1"/>
  <c r="AE776" i="1"/>
  <c r="W776" i="1"/>
  <c r="S776" i="1"/>
  <c r="O776" i="1"/>
  <c r="AF776" i="1" s="1"/>
  <c r="Q776" i="1"/>
  <c r="U776" i="1"/>
  <c r="T776" i="1"/>
  <c r="R835" i="1"/>
  <c r="AB1022" i="1"/>
  <c r="AC1022" i="1"/>
  <c r="AA1022" i="1"/>
  <c r="W1072" i="1"/>
  <c r="S1072" i="1"/>
  <c r="O1072" i="1"/>
  <c r="AF1072" i="1" s="1"/>
  <c r="T1072" i="1"/>
  <c r="AH1072" i="1"/>
  <c r="Z1072" i="1"/>
  <c r="AD1072" i="1"/>
  <c r="N1072" i="1"/>
  <c r="AG1072" i="1" s="1"/>
  <c r="V1072" i="1"/>
  <c r="U1072" i="1"/>
  <c r="AB1281" i="1"/>
  <c r="AC1281" i="1"/>
  <c r="AA1281" i="1"/>
  <c r="AB774" i="1"/>
  <c r="AC774" i="1"/>
  <c r="AA774" i="1"/>
  <c r="AE813" i="1"/>
  <c r="W813" i="1"/>
  <c r="S813" i="1"/>
  <c r="O813" i="1"/>
  <c r="AF813" i="1" s="1"/>
  <c r="T813" i="1"/>
  <c r="Q813" i="1"/>
  <c r="AH813" i="1"/>
  <c r="Z813" i="1"/>
  <c r="U813" i="1"/>
  <c r="V813" i="1"/>
  <c r="N813" i="1"/>
  <c r="AG813" i="1" s="1"/>
  <c r="AD813" i="1"/>
  <c r="AC911" i="1"/>
  <c r="AA911" i="1"/>
  <c r="AB911" i="1"/>
  <c r="AB1030" i="1"/>
  <c r="AC1030" i="1"/>
  <c r="AA1030" i="1"/>
  <c r="AB1229" i="1"/>
  <c r="AC1229" i="1"/>
  <c r="AA1229" i="1"/>
  <c r="AA1255" i="1"/>
  <c r="AB1255" i="1"/>
  <c r="AC1255" i="1"/>
  <c r="R1306" i="1"/>
  <c r="AC683" i="1"/>
  <c r="AA683" i="1"/>
  <c r="AB683" i="1"/>
  <c r="AC747" i="1"/>
  <c r="AA747" i="1"/>
  <c r="AB747" i="1"/>
  <c r="AC811" i="1"/>
  <c r="AA811" i="1"/>
  <c r="AB811" i="1"/>
  <c r="AC875" i="1"/>
  <c r="AA875" i="1"/>
  <c r="AB875" i="1"/>
  <c r="AC939" i="1"/>
  <c r="AA939" i="1"/>
  <c r="AB939" i="1"/>
  <c r="AC1003" i="1"/>
  <c r="AA1003" i="1"/>
  <c r="AB1003" i="1"/>
  <c r="AB1101" i="1"/>
  <c r="AC1101" i="1"/>
  <c r="AA1101" i="1"/>
  <c r="AB1249" i="1"/>
  <c r="AC1249" i="1"/>
  <c r="AA1249" i="1"/>
  <c r="AH1259" i="1"/>
  <c r="AD1259" i="1"/>
  <c r="Z1259" i="1"/>
  <c r="V1259" i="1"/>
  <c r="N1259" i="1"/>
  <c r="AG1259" i="1" s="1"/>
  <c r="W1259" i="1"/>
  <c r="S1259" i="1"/>
  <c r="O1259" i="1"/>
  <c r="AF1259" i="1" s="1"/>
  <c r="U1259" i="1"/>
  <c r="T1259" i="1"/>
  <c r="R1318" i="1"/>
  <c r="W1168" i="1"/>
  <c r="S1168" i="1"/>
  <c r="O1168" i="1"/>
  <c r="AF1168" i="1" s="1"/>
  <c r="T1168" i="1"/>
  <c r="AH1168" i="1"/>
  <c r="Z1168" i="1"/>
  <c r="U1168" i="1"/>
  <c r="AD1168" i="1"/>
  <c r="N1168" i="1"/>
  <c r="AG1168" i="1" s="1"/>
  <c r="V1168" i="1"/>
  <c r="AC1178" i="1"/>
  <c r="AA1178" i="1"/>
  <c r="AB1178" i="1"/>
  <c r="AC1266" i="1"/>
  <c r="AA1266" i="1"/>
  <c r="AB1266" i="1"/>
  <c r="R1353" i="1"/>
  <c r="R1364" i="1"/>
  <c r="AB1221" i="1"/>
  <c r="AC1221" i="1"/>
  <c r="AA1221" i="1"/>
  <c r="W1260" i="1"/>
  <c r="S1260" i="1"/>
  <c r="O1260" i="1"/>
  <c r="AF1260" i="1" s="1"/>
  <c r="T1260" i="1"/>
  <c r="U1260" i="1"/>
  <c r="AD1260" i="1"/>
  <c r="V1260" i="1"/>
  <c r="N1260" i="1"/>
  <c r="AG1260" i="1" s="1"/>
  <c r="Z1260" i="1"/>
  <c r="AH1260" i="1"/>
  <c r="AB1269" i="1"/>
  <c r="AC1269" i="1"/>
  <c r="AA1269" i="1"/>
  <c r="W1276" i="1"/>
  <c r="S1276" i="1"/>
  <c r="O1276" i="1"/>
  <c r="AF1276" i="1" s="1"/>
  <c r="T1276" i="1"/>
  <c r="U1276" i="1"/>
  <c r="AD1276" i="1"/>
  <c r="V1276" i="1"/>
  <c r="N1276" i="1"/>
  <c r="AG1276" i="1" s="1"/>
  <c r="AH1276" i="1"/>
  <c r="Z1276" i="1"/>
  <c r="W1324" i="1"/>
  <c r="S1324" i="1"/>
  <c r="O1324" i="1"/>
  <c r="AF1324" i="1" s="1"/>
  <c r="T1324" i="1"/>
  <c r="U1324" i="1"/>
  <c r="AD1324" i="1"/>
  <c r="V1324" i="1"/>
  <c r="N1324" i="1"/>
  <c r="AG1324" i="1" s="1"/>
  <c r="Z1324" i="1"/>
  <c r="AH1324" i="1"/>
  <c r="AB1333" i="1"/>
  <c r="AC1333" i="1"/>
  <c r="AA1333" i="1"/>
  <c r="W1340" i="1"/>
  <c r="S1340" i="1"/>
  <c r="O1340" i="1"/>
  <c r="AF1340" i="1" s="1"/>
  <c r="T1340" i="1"/>
  <c r="U1340" i="1"/>
  <c r="AD1340" i="1"/>
  <c r="V1340" i="1"/>
  <c r="N1340" i="1"/>
  <c r="AG1340" i="1" s="1"/>
  <c r="AH1340" i="1"/>
  <c r="Z1340" i="1"/>
  <c r="AB1189" i="1"/>
  <c r="AC1189" i="1"/>
  <c r="AA1189" i="1"/>
  <c r="W1574" i="1"/>
  <c r="S1574" i="1"/>
  <c r="O1574" i="1"/>
  <c r="AF1574" i="1" s="1"/>
  <c r="T1574" i="1"/>
  <c r="AD1574" i="1"/>
  <c r="V1574" i="1"/>
  <c r="N1574" i="1"/>
  <c r="AG1574" i="1" s="1"/>
  <c r="AH1574" i="1"/>
  <c r="U1574" i="1"/>
  <c r="Z1574" i="1"/>
  <c r="AC1349" i="1"/>
  <c r="AB1349" i="1"/>
  <c r="AA1349" i="1"/>
  <c r="R1488" i="1"/>
  <c r="AB1431" i="1"/>
  <c r="AC1431" i="1"/>
  <c r="AA1431" i="1"/>
  <c r="AH1449" i="1"/>
  <c r="AD1449" i="1"/>
  <c r="Z1449" i="1"/>
  <c r="V1449" i="1"/>
  <c r="N1449" i="1"/>
  <c r="AG1449" i="1" s="1"/>
  <c r="W1449" i="1"/>
  <c r="S1449" i="1"/>
  <c r="O1449" i="1"/>
  <c r="AF1449" i="1" s="1"/>
  <c r="U1449" i="1"/>
  <c r="T1449" i="1"/>
  <c r="AL1569" i="1"/>
  <c r="AM1569" i="1" s="1"/>
  <c r="R1569" i="1"/>
  <c r="AB1527" i="1"/>
  <c r="AC1527" i="1"/>
  <c r="AA1527" i="1"/>
  <c r="W295" i="1"/>
  <c r="S295" i="1"/>
  <c r="AD295" i="1" s="1"/>
  <c r="T295" i="1"/>
  <c r="V295" i="1"/>
  <c r="Z295" i="1"/>
  <c r="N295" i="1"/>
  <c r="AG295" i="1" s="1"/>
  <c r="U295" i="1"/>
  <c r="AH295" i="1" s="1"/>
  <c r="AC308" i="1"/>
  <c r="AA308" i="1"/>
  <c r="AB308" i="1" s="1"/>
  <c r="AE395" i="1"/>
  <c r="W395" i="1"/>
  <c r="S395" i="1"/>
  <c r="O395" i="1"/>
  <c r="AF395" i="1" s="1"/>
  <c r="T395" i="1"/>
  <c r="Q395" i="1"/>
  <c r="AD395" i="1"/>
  <c r="V395" i="1"/>
  <c r="N395" i="1"/>
  <c r="AG395" i="1" s="1"/>
  <c r="U395" i="1"/>
  <c r="AH395" i="1"/>
  <c r="Z395" i="1"/>
  <c r="R468" i="1"/>
  <c r="R718" i="1"/>
  <c r="AH920" i="1"/>
  <c r="AD920" i="1"/>
  <c r="Z920" i="1"/>
  <c r="V920" i="1"/>
  <c r="N920" i="1"/>
  <c r="AG920" i="1" s="1"/>
  <c r="AE920" i="1"/>
  <c r="W920" i="1"/>
  <c r="S920" i="1"/>
  <c r="O920" i="1"/>
  <c r="AF920" i="1" s="1"/>
  <c r="Q920" i="1"/>
  <c r="U920" i="1"/>
  <c r="T920" i="1"/>
  <c r="R979" i="1"/>
  <c r="AC1062" i="1"/>
  <c r="AA1062" i="1"/>
  <c r="AB1062" i="1"/>
  <c r="R1065" i="1"/>
  <c r="AH1143" i="1"/>
  <c r="AD1143" i="1"/>
  <c r="Z1143" i="1"/>
  <c r="V1143" i="1"/>
  <c r="N1143" i="1"/>
  <c r="AG1143" i="1" s="1"/>
  <c r="W1143" i="1"/>
  <c r="S1143" i="1"/>
  <c r="O1143" i="1"/>
  <c r="AF1143" i="1" s="1"/>
  <c r="T1143" i="1"/>
  <c r="U1143" i="1"/>
  <c r="R1177" i="1"/>
  <c r="W275" i="1"/>
  <c r="S275" i="1"/>
  <c r="AD275" i="1" s="1"/>
  <c r="T275" i="1"/>
  <c r="Z275" i="1"/>
  <c r="U275" i="1"/>
  <c r="AH275" i="1" s="1"/>
  <c r="N275" i="1"/>
  <c r="AG275" i="1" s="1"/>
  <c r="V275" i="1"/>
  <c r="AC316" i="1"/>
  <c r="AA316" i="1"/>
  <c r="AB316" i="1" s="1"/>
  <c r="AE371" i="1"/>
  <c r="W371" i="1"/>
  <c r="S371" i="1"/>
  <c r="O371" i="1"/>
  <c r="AF371" i="1" s="1"/>
  <c r="T371" i="1"/>
  <c r="Q371" i="1"/>
  <c r="AH371" i="1"/>
  <c r="Z371" i="1"/>
  <c r="AD371" i="1"/>
  <c r="N371" i="1"/>
  <c r="AG371" i="1" s="1"/>
  <c r="V371" i="1"/>
  <c r="U371" i="1"/>
  <c r="AB492" i="1"/>
  <c r="AC492" i="1"/>
  <c r="AA492" i="1"/>
  <c r="T606" i="1"/>
  <c r="Q606" i="1"/>
  <c r="AH606" i="1"/>
  <c r="W606" i="1"/>
  <c r="AD606" i="1"/>
  <c r="S606" i="1"/>
  <c r="N606" i="1"/>
  <c r="AG606" i="1" s="1"/>
  <c r="V606" i="1"/>
  <c r="AE606" i="1"/>
  <c r="U606" i="1"/>
  <c r="Z606" i="1"/>
  <c r="O606" i="1"/>
  <c r="AF606" i="1" s="1"/>
  <c r="AE625" i="1"/>
  <c r="W625" i="1"/>
  <c r="S625" i="1"/>
  <c r="O625" i="1"/>
  <c r="AF625" i="1" s="1"/>
  <c r="AH625" i="1"/>
  <c r="AD625" i="1"/>
  <c r="T625" i="1"/>
  <c r="N625" i="1"/>
  <c r="AG625" i="1" s="1"/>
  <c r="V625" i="1"/>
  <c r="Z625" i="1"/>
  <c r="Q625" i="1"/>
  <c r="U625" i="1"/>
  <c r="AB682" i="1"/>
  <c r="AC682" i="1"/>
  <c r="AA682" i="1"/>
  <c r="AA708" i="1"/>
  <c r="AB708" i="1"/>
  <c r="AC708" i="1"/>
  <c r="R759" i="1"/>
  <c r="R964" i="1"/>
  <c r="AC1015" i="1"/>
  <c r="AA1015" i="1"/>
  <c r="AB1015" i="1"/>
  <c r="AB1173" i="1"/>
  <c r="AC1173" i="1"/>
  <c r="AA1173" i="1"/>
  <c r="R1223" i="1"/>
  <c r="AC743" i="1"/>
  <c r="AA743" i="1"/>
  <c r="AB743" i="1"/>
  <c r="AC931" i="1"/>
  <c r="AB931" i="1"/>
  <c r="AA931" i="1"/>
  <c r="AH936" i="1"/>
  <c r="AD936" i="1"/>
  <c r="Z936" i="1"/>
  <c r="V936" i="1"/>
  <c r="N936" i="1"/>
  <c r="AG936" i="1" s="1"/>
  <c r="AE936" i="1"/>
  <c r="W936" i="1"/>
  <c r="S936" i="1"/>
  <c r="O936" i="1"/>
  <c r="AF936" i="1" s="1"/>
  <c r="U936" i="1"/>
  <c r="T936" i="1"/>
  <c r="R990" i="1"/>
  <c r="R1137" i="1"/>
  <c r="R1157" i="1"/>
  <c r="AB1261" i="1"/>
  <c r="AC1261" i="1"/>
  <c r="AA1261" i="1"/>
  <c r="R1797" i="1"/>
  <c r="AC537" i="1"/>
  <c r="AB537" i="1"/>
  <c r="AA537" i="1"/>
  <c r="R692" i="1"/>
  <c r="AA358" i="1"/>
  <c r="AB358" i="1"/>
  <c r="AC358" i="1"/>
  <c r="R413" i="1"/>
  <c r="AC445" i="1"/>
  <c r="AA445" i="1"/>
  <c r="AB445" i="1"/>
  <c r="AB842" i="1"/>
  <c r="AC842" i="1"/>
  <c r="AA842" i="1"/>
  <c r="AE977" i="1"/>
  <c r="W977" i="1"/>
  <c r="S977" i="1"/>
  <c r="O977" i="1"/>
  <c r="AF977" i="1" s="1"/>
  <c r="T977" i="1"/>
  <c r="AH977" i="1"/>
  <c r="Z977" i="1"/>
  <c r="V977" i="1"/>
  <c r="AD977" i="1"/>
  <c r="N977" i="1"/>
  <c r="AG977" i="1" s="1"/>
  <c r="U977" i="1"/>
  <c r="R1043" i="1"/>
  <c r="AA1056" i="1"/>
  <c r="AB1056" i="1"/>
  <c r="AC1056" i="1"/>
  <c r="AC1142" i="1"/>
  <c r="AB1142" i="1"/>
  <c r="AA1142" i="1"/>
  <c r="AB1451" i="1"/>
  <c r="AC1451" i="1"/>
  <c r="AA1451" i="1"/>
  <c r="AC305" i="1"/>
  <c r="AA305" i="1"/>
  <c r="AB305" i="1" s="1"/>
  <c r="AE633" i="1"/>
  <c r="W633" i="1"/>
  <c r="S633" i="1"/>
  <c r="O633" i="1"/>
  <c r="AF633" i="1" s="1"/>
  <c r="AH633" i="1"/>
  <c r="AD633" i="1"/>
  <c r="T633" i="1"/>
  <c r="N633" i="1"/>
  <c r="AG633" i="1" s="1"/>
  <c r="Z633" i="1"/>
  <c r="Q633" i="1"/>
  <c r="U633" i="1"/>
  <c r="V633" i="1"/>
  <c r="R643" i="1"/>
  <c r="AA720" i="1"/>
  <c r="AB720" i="1"/>
  <c r="AC720" i="1"/>
  <c r="AC839" i="1"/>
  <c r="AA839" i="1"/>
  <c r="AB839" i="1"/>
  <c r="AE917" i="1"/>
  <c r="W917" i="1"/>
  <c r="S917" i="1"/>
  <c r="O917" i="1"/>
  <c r="AF917" i="1" s="1"/>
  <c r="T917" i="1"/>
  <c r="Q917" i="1"/>
  <c r="AD917" i="1"/>
  <c r="V917" i="1"/>
  <c r="N917" i="1"/>
  <c r="AG917" i="1" s="1"/>
  <c r="U917" i="1"/>
  <c r="Z917" i="1"/>
  <c r="AH917" i="1"/>
  <c r="R954" i="1"/>
  <c r="R976" i="1"/>
  <c r="W1025" i="1"/>
  <c r="S1025" i="1"/>
  <c r="O1025" i="1"/>
  <c r="AF1025" i="1" s="1"/>
  <c r="T1025" i="1"/>
  <c r="AH1025" i="1"/>
  <c r="Z1025" i="1"/>
  <c r="U1025" i="1"/>
  <c r="N1025" i="1"/>
  <c r="AG1025" i="1" s="1"/>
  <c r="V1025" i="1"/>
  <c r="AD1025" i="1"/>
  <c r="AH1079" i="1"/>
  <c r="AD1079" i="1"/>
  <c r="Z1079" i="1"/>
  <c r="V1079" i="1"/>
  <c r="N1079" i="1"/>
  <c r="AG1079" i="1" s="1"/>
  <c r="W1079" i="1"/>
  <c r="S1079" i="1"/>
  <c r="O1079" i="1"/>
  <c r="AF1079" i="1" s="1"/>
  <c r="T1079" i="1"/>
  <c r="U1079" i="1"/>
  <c r="W1366" i="1"/>
  <c r="S1366" i="1"/>
  <c r="O1366" i="1"/>
  <c r="AF1366" i="1" s="1"/>
  <c r="AD1366" i="1"/>
  <c r="T1366" i="1"/>
  <c r="N1366" i="1"/>
  <c r="AG1366" i="1" s="1"/>
  <c r="AH1366" i="1"/>
  <c r="U1366" i="1"/>
  <c r="V1366" i="1"/>
  <c r="Z1366" i="1"/>
  <c r="AB726" i="1"/>
  <c r="AC726" i="1"/>
  <c r="AA726" i="1"/>
  <c r="R735" i="1"/>
  <c r="AE765" i="1"/>
  <c r="W765" i="1"/>
  <c r="S765" i="1"/>
  <c r="O765" i="1"/>
  <c r="AF765" i="1" s="1"/>
  <c r="T765" i="1"/>
  <c r="Q765" i="1"/>
  <c r="AH765" i="1"/>
  <c r="Z765" i="1"/>
  <c r="U765" i="1"/>
  <c r="V765" i="1"/>
  <c r="AD765" i="1"/>
  <c r="N765" i="1"/>
  <c r="AG765" i="1" s="1"/>
  <c r="AC863" i="1"/>
  <c r="AB863" i="1"/>
  <c r="AA863" i="1"/>
  <c r="AB982" i="1"/>
  <c r="AC982" i="1"/>
  <c r="AA982" i="1"/>
  <c r="R991" i="1"/>
  <c r="W1021" i="1"/>
  <c r="S1021" i="1"/>
  <c r="O1021" i="1"/>
  <c r="AF1021" i="1" s="1"/>
  <c r="T1021" i="1"/>
  <c r="AH1021" i="1"/>
  <c r="Z1021" i="1"/>
  <c r="U1021" i="1"/>
  <c r="AD1021" i="1"/>
  <c r="N1021" i="1"/>
  <c r="AG1021" i="1" s="1"/>
  <c r="V1021" i="1"/>
  <c r="AC1094" i="1"/>
  <c r="AA1094" i="1"/>
  <c r="AB1094" i="1"/>
  <c r="W1124" i="1"/>
  <c r="S1124" i="1"/>
  <c r="O1124" i="1"/>
  <c r="AF1124" i="1" s="1"/>
  <c r="T1124" i="1"/>
  <c r="AD1124" i="1"/>
  <c r="V1124" i="1"/>
  <c r="N1124" i="1"/>
  <c r="AG1124" i="1" s="1"/>
  <c r="AH1124" i="1"/>
  <c r="U1124" i="1"/>
  <c r="Z1124" i="1"/>
  <c r="AC1242" i="1"/>
  <c r="AA1242" i="1"/>
  <c r="AB1242" i="1"/>
  <c r="AB1297" i="1"/>
  <c r="AC1297" i="1"/>
  <c r="AA1297" i="1"/>
  <c r="R599" i="1"/>
  <c r="R607" i="1"/>
  <c r="AC607" i="1"/>
  <c r="AB607" i="1"/>
  <c r="AA607" i="1"/>
  <c r="R623" i="1"/>
  <c r="R631" i="1"/>
  <c r="R639" i="1"/>
  <c r="AC639" i="1"/>
  <c r="AA639" i="1"/>
  <c r="AB639" i="1"/>
  <c r="R647" i="1"/>
  <c r="R655" i="1"/>
  <c r="R663" i="1"/>
  <c r="R671" i="1"/>
  <c r="AC671" i="1"/>
  <c r="AA671" i="1"/>
  <c r="AB671" i="1"/>
  <c r="AH1131" i="1"/>
  <c r="AD1131" i="1"/>
  <c r="Z1131" i="1"/>
  <c r="V1131" i="1"/>
  <c r="N1131" i="1"/>
  <c r="AG1131" i="1" s="1"/>
  <c r="W1131" i="1"/>
  <c r="S1131" i="1"/>
  <c r="O1131" i="1"/>
  <c r="AF1131" i="1" s="1"/>
  <c r="U1131" i="1"/>
  <c r="T1131" i="1"/>
  <c r="AB1209" i="1"/>
  <c r="AC1209" i="1"/>
  <c r="AA1209" i="1"/>
  <c r="R1322" i="1"/>
  <c r="AB1273" i="1"/>
  <c r="AC1273" i="1"/>
  <c r="AA1273" i="1"/>
  <c r="R1282" i="1"/>
  <c r="W1312" i="1"/>
  <c r="S1312" i="1"/>
  <c r="O1312" i="1"/>
  <c r="AF1312" i="1" s="1"/>
  <c r="T1312" i="1"/>
  <c r="AH1312" i="1"/>
  <c r="Z1312" i="1"/>
  <c r="U1312" i="1"/>
  <c r="AD1312" i="1"/>
  <c r="N1312" i="1"/>
  <c r="AG1312" i="1" s="1"/>
  <c r="V1312" i="1"/>
  <c r="R1185" i="1"/>
  <c r="W1446" i="1"/>
  <c r="S1446" i="1"/>
  <c r="O1446" i="1"/>
  <c r="AF1446" i="1" s="1"/>
  <c r="T1446" i="1"/>
  <c r="AD1446" i="1"/>
  <c r="V1446" i="1"/>
  <c r="N1446" i="1"/>
  <c r="AG1446" i="1" s="1"/>
  <c r="AH1446" i="1"/>
  <c r="U1446" i="1"/>
  <c r="Z1446" i="1"/>
  <c r="AC1356" i="1"/>
  <c r="AB1356" i="1"/>
  <c r="AA1356" i="1"/>
  <c r="R1360" i="1"/>
  <c r="R1453" i="1"/>
  <c r="R1664" i="1"/>
  <c r="W1490" i="1"/>
  <c r="S1490" i="1"/>
  <c r="O1490" i="1"/>
  <c r="AF1490" i="1" s="1"/>
  <c r="T1490" i="1"/>
  <c r="AD1490" i="1"/>
  <c r="V1490" i="1"/>
  <c r="N1490" i="1"/>
  <c r="AG1490" i="1" s="1"/>
  <c r="U1490" i="1"/>
  <c r="Z1490" i="1"/>
  <c r="AH1490" i="1"/>
  <c r="R1583" i="1"/>
  <c r="AB1583" i="1"/>
  <c r="AC1583" i="1"/>
  <c r="AA1583" i="1"/>
  <c r="W1510" i="1"/>
  <c r="S1510" i="1"/>
  <c r="O1510" i="1"/>
  <c r="AF1510" i="1" s="1"/>
  <c r="T1510" i="1"/>
  <c r="AD1510" i="1"/>
  <c r="V1510" i="1"/>
  <c r="N1510" i="1"/>
  <c r="AG1510" i="1" s="1"/>
  <c r="U1510" i="1"/>
  <c r="Z1510" i="1"/>
  <c r="AH1510" i="1"/>
  <c r="AH1785" i="1"/>
  <c r="AD1785" i="1"/>
  <c r="Z1785" i="1"/>
  <c r="V1785" i="1"/>
  <c r="N1785" i="1"/>
  <c r="AG1785" i="1" s="1"/>
  <c r="W1785" i="1"/>
  <c r="S1785" i="1"/>
  <c r="O1785" i="1"/>
  <c r="AF1785" i="1" s="1"/>
  <c r="T1785" i="1"/>
  <c r="U1785" i="1"/>
  <c r="W1482" i="1"/>
  <c r="S1482" i="1"/>
  <c r="O1482" i="1"/>
  <c r="AF1482" i="1" s="1"/>
  <c r="T1482" i="1"/>
  <c r="AH1482" i="1"/>
  <c r="Z1482" i="1"/>
  <c r="U1482" i="1"/>
  <c r="V1482" i="1"/>
  <c r="AD1482" i="1"/>
  <c r="N1482" i="1"/>
  <c r="AG1482" i="1" s="1"/>
  <c r="W1518" i="1"/>
  <c r="S1518" i="1"/>
  <c r="O1518" i="1"/>
  <c r="AF1518" i="1" s="1"/>
  <c r="T1518" i="1"/>
  <c r="AH1518" i="1"/>
  <c r="Z1518" i="1"/>
  <c r="V1518" i="1"/>
  <c r="N1518" i="1"/>
  <c r="AG1518" i="1" s="1"/>
  <c r="U1518" i="1"/>
  <c r="AD1518" i="1"/>
  <c r="W1582" i="1"/>
  <c r="S1582" i="1"/>
  <c r="O1582" i="1"/>
  <c r="AF1582" i="1" s="1"/>
  <c r="T1582" i="1"/>
  <c r="AH1582" i="1"/>
  <c r="Z1582" i="1"/>
  <c r="V1582" i="1"/>
  <c r="N1582" i="1"/>
  <c r="AG1582" i="1" s="1"/>
  <c r="U1582" i="1"/>
  <c r="AD1582" i="1"/>
  <c r="AB1487" i="1"/>
  <c r="AC1487" i="1"/>
  <c r="AA1487" i="1"/>
  <c r="R1618" i="1"/>
  <c r="R1539" i="1"/>
  <c r="AB1606" i="1"/>
  <c r="AC1606" i="1"/>
  <c r="AA1606" i="1"/>
  <c r="W1677" i="1"/>
  <c r="S1677" i="1"/>
  <c r="O1677" i="1"/>
  <c r="AF1677" i="1" s="1"/>
  <c r="T1677" i="1"/>
  <c r="AH1677" i="1"/>
  <c r="Z1677" i="1"/>
  <c r="AD1677" i="1"/>
  <c r="N1677" i="1"/>
  <c r="AG1677" i="1" s="1"/>
  <c r="V1677" i="1"/>
  <c r="U1677" i="1"/>
  <c r="W1746" i="1"/>
  <c r="S1746" i="1"/>
  <c r="O1746" i="1"/>
  <c r="AF1746" i="1" s="1"/>
  <c r="T1746" i="1"/>
  <c r="AH1746" i="1"/>
  <c r="Z1746" i="1"/>
  <c r="V1746" i="1"/>
  <c r="AD1746" i="1"/>
  <c r="N1746" i="1"/>
  <c r="AG1746" i="1" s="1"/>
  <c r="U1746" i="1"/>
  <c r="AC1880" i="1"/>
  <c r="AB1880" i="1"/>
  <c r="AA1880" i="1"/>
  <c r="AC1736" i="1"/>
  <c r="AA1736" i="1"/>
  <c r="AB1736" i="1"/>
  <c r="R1675" i="1"/>
  <c r="R1887" i="1"/>
  <c r="AC1623" i="1"/>
  <c r="AA1623" i="1"/>
  <c r="AB1623" i="1"/>
  <c r="W1762" i="1"/>
  <c r="S1762" i="1"/>
  <c r="O1762" i="1"/>
  <c r="AF1762" i="1" s="1"/>
  <c r="T1762" i="1"/>
  <c r="AH1762" i="1"/>
  <c r="Z1762" i="1"/>
  <c r="U1762" i="1"/>
  <c r="V1762" i="1"/>
  <c r="AD1762" i="1"/>
  <c r="N1762" i="1"/>
  <c r="AG1762" i="1" s="1"/>
  <c r="AH1845" i="1"/>
  <c r="AD1845" i="1"/>
  <c r="Z1845" i="1"/>
  <c r="V1845" i="1"/>
  <c r="N1845" i="1"/>
  <c r="AG1845" i="1" s="1"/>
  <c r="W1845" i="1"/>
  <c r="S1845" i="1"/>
  <c r="T1845" i="1"/>
  <c r="U1845" i="1"/>
  <c r="O1845" i="1"/>
  <c r="AF1845" i="1" s="1"/>
  <c r="R1927" i="1"/>
  <c r="AB1646" i="1"/>
  <c r="AC1646" i="1"/>
  <c r="AA1646" i="1"/>
  <c r="AB1678" i="1"/>
  <c r="AC1678" i="1"/>
  <c r="AA1678" i="1"/>
  <c r="W1742" i="1"/>
  <c r="S1742" i="1"/>
  <c r="O1742" i="1"/>
  <c r="AF1742" i="1" s="1"/>
  <c r="T1742" i="1"/>
  <c r="AH1742" i="1"/>
  <c r="Z1742" i="1"/>
  <c r="U1742" i="1"/>
  <c r="AD1742" i="1"/>
  <c r="N1742" i="1"/>
  <c r="AG1742" i="1" s="1"/>
  <c r="V1742" i="1"/>
  <c r="AC1760" i="1"/>
  <c r="AB1760" i="1"/>
  <c r="AA1760" i="1"/>
  <c r="W1806" i="1"/>
  <c r="S1806" i="1"/>
  <c r="O1806" i="1"/>
  <c r="AF1806" i="1" s="1"/>
  <c r="T1806" i="1"/>
  <c r="AD1806" i="1"/>
  <c r="V1806" i="1"/>
  <c r="N1806" i="1"/>
  <c r="AG1806" i="1" s="1"/>
  <c r="AH1806" i="1"/>
  <c r="U1806" i="1"/>
  <c r="Z1806" i="1"/>
  <c r="AB1747" i="1"/>
  <c r="AC1747" i="1"/>
  <c r="AA1747" i="1"/>
  <c r="R1897" i="1"/>
  <c r="R1900" i="1"/>
  <c r="AC1925" i="1"/>
  <c r="AA1925" i="1"/>
  <c r="AB1925" i="1"/>
  <c r="R1860" i="1"/>
  <c r="AB1920" i="1"/>
  <c r="AC1920" i="1"/>
  <c r="AA1920" i="1"/>
  <c r="AA1977" i="1"/>
  <c r="AB1977" i="1"/>
  <c r="AC1977" i="1"/>
  <c r="AC1987" i="1"/>
  <c r="AA1987" i="1"/>
  <c r="AB1987" i="1"/>
  <c r="AB1958" i="1"/>
  <c r="AC1958" i="1"/>
  <c r="AA1958" i="1"/>
  <c r="R1975" i="1"/>
  <c r="AB1975" i="1"/>
  <c r="AC1975" i="1"/>
  <c r="AA1975" i="1"/>
  <c r="AB1149" i="1"/>
  <c r="AC1149" i="1"/>
  <c r="AA1149" i="1"/>
  <c r="R1191" i="1"/>
  <c r="AE455" i="1"/>
  <c r="W455" i="1"/>
  <c r="S455" i="1"/>
  <c r="O455" i="1"/>
  <c r="AF455" i="1" s="1"/>
  <c r="T455" i="1"/>
  <c r="V455" i="1"/>
  <c r="U455" i="1"/>
  <c r="AH455" i="1"/>
  <c r="Z455" i="1"/>
  <c r="AD455" i="1"/>
  <c r="N455" i="1"/>
  <c r="AG455" i="1" s="1"/>
  <c r="AC807" i="1"/>
  <c r="AA807" i="1"/>
  <c r="AB807" i="1"/>
  <c r="AC301" i="1"/>
  <c r="AA301" i="1"/>
  <c r="AB301" i="1" s="1"/>
  <c r="T622" i="1"/>
  <c r="Q622" i="1"/>
  <c r="AH622" i="1"/>
  <c r="W622" i="1"/>
  <c r="AD622" i="1"/>
  <c r="S622" i="1"/>
  <c r="N622" i="1"/>
  <c r="AG622" i="1" s="1"/>
  <c r="Z622" i="1"/>
  <c r="O622" i="1"/>
  <c r="AF622" i="1" s="1"/>
  <c r="V622" i="1"/>
  <c r="AE622" i="1"/>
  <c r="U622" i="1"/>
  <c r="AA273" i="1"/>
  <c r="AB273" i="1" s="1"/>
  <c r="AC312" i="1"/>
  <c r="AA312" i="1"/>
  <c r="AB312" i="1" s="1"/>
  <c r="R376" i="1"/>
  <c r="AB376" i="1"/>
  <c r="AC376" i="1"/>
  <c r="AA376" i="1"/>
  <c r="AB424" i="1"/>
  <c r="AC424" i="1"/>
  <c r="AA424" i="1"/>
  <c r="AB440" i="1"/>
  <c r="AC440" i="1"/>
  <c r="AA440" i="1"/>
  <c r="AB504" i="1"/>
  <c r="AC504" i="1"/>
  <c r="AA504" i="1"/>
  <c r="AB520" i="1"/>
  <c r="AC520" i="1"/>
  <c r="AA520" i="1"/>
  <c r="R568" i="1"/>
  <c r="AB568" i="1"/>
  <c r="AC568" i="1"/>
  <c r="AA568" i="1"/>
  <c r="R1165" i="1"/>
  <c r="AA1319" i="1"/>
  <c r="AB1319" i="1"/>
  <c r="AC1319" i="1"/>
  <c r="AB1169" i="1"/>
  <c r="AC1169" i="1"/>
  <c r="AA1169" i="1"/>
  <c r="AC1138" i="1"/>
  <c r="AB1138" i="1"/>
  <c r="AA1138" i="1"/>
  <c r="AC1250" i="1"/>
  <c r="AB1250" i="1"/>
  <c r="AA1250" i="1"/>
  <c r="AC1472" i="1"/>
  <c r="AB1472" i="1"/>
  <c r="AA1472" i="1"/>
  <c r="AH1477" i="1"/>
  <c r="AD1477" i="1"/>
  <c r="Z1477" i="1"/>
  <c r="V1477" i="1"/>
  <c r="N1477" i="1"/>
  <c r="AG1477" i="1" s="1"/>
  <c r="W1477" i="1"/>
  <c r="S1477" i="1"/>
  <c r="O1477" i="1"/>
  <c r="AF1477" i="1" s="1"/>
  <c r="U1477" i="1"/>
  <c r="T1477" i="1"/>
  <c r="R1537" i="1"/>
  <c r="R1567" i="1"/>
  <c r="AB1567" i="1"/>
  <c r="AC1567" i="1"/>
  <c r="AA1567" i="1"/>
  <c r="R1632" i="1"/>
  <c r="R1648" i="1"/>
  <c r="AA1745" i="1"/>
  <c r="AB1745" i="1"/>
  <c r="AC1745" i="1"/>
  <c r="AH1749" i="1"/>
  <c r="AD1749" i="1"/>
  <c r="Z1749" i="1"/>
  <c r="V1749" i="1"/>
  <c r="N1749" i="1"/>
  <c r="AG1749" i="1" s="1"/>
  <c r="W1749" i="1"/>
  <c r="S1749" i="1"/>
  <c r="O1749" i="1"/>
  <c r="AF1749" i="1" s="1"/>
  <c r="T1749" i="1"/>
  <c r="U1749" i="1"/>
  <c r="R1789" i="1"/>
  <c r="R1672" i="1"/>
  <c r="AC1796" i="1"/>
  <c r="AB1796" i="1"/>
  <c r="AA1796" i="1"/>
  <c r="R1693" i="1"/>
  <c r="AA1805" i="1"/>
  <c r="AB1805" i="1"/>
  <c r="AC1805" i="1"/>
  <c r="AA1698" i="1"/>
  <c r="AB1698" i="1"/>
  <c r="AC1698" i="1"/>
  <c r="R1701" i="1"/>
  <c r="AB1711" i="1"/>
  <c r="AC1711" i="1"/>
  <c r="AA1711" i="1"/>
  <c r="R1849" i="1"/>
  <c r="R1852" i="1"/>
  <c r="W1822" i="1"/>
  <c r="S1822" i="1"/>
  <c r="O1822" i="1"/>
  <c r="AF1822" i="1" s="1"/>
  <c r="T1822" i="1"/>
  <c r="AH1822" i="1"/>
  <c r="Z1822" i="1"/>
  <c r="U1822" i="1"/>
  <c r="V1822" i="1"/>
  <c r="AD1822" i="1"/>
  <c r="N1822" i="1"/>
  <c r="AG1822" i="1" s="1"/>
  <c r="AC1832" i="1"/>
  <c r="AB1832" i="1"/>
  <c r="AA1832" i="1"/>
  <c r="R1931" i="1"/>
  <c r="R1816" i="1"/>
  <c r="W1894" i="1"/>
  <c r="S1894" i="1"/>
  <c r="O1894" i="1"/>
  <c r="AF1894" i="1" s="1"/>
  <c r="T1894" i="1"/>
  <c r="AH1894" i="1"/>
  <c r="Z1894" i="1"/>
  <c r="U1894" i="1"/>
  <c r="V1894" i="1"/>
  <c r="N1894" i="1"/>
  <c r="AG1894" i="1" s="1"/>
  <c r="AD1894" i="1"/>
  <c r="AE443" i="1"/>
  <c r="W443" i="1"/>
  <c r="S443" i="1"/>
  <c r="O443" i="1"/>
  <c r="AF443" i="1" s="1"/>
  <c r="T443" i="1"/>
  <c r="Q443" i="1"/>
  <c r="AD443" i="1"/>
  <c r="V443" i="1"/>
  <c r="N443" i="1"/>
  <c r="AG443" i="1" s="1"/>
  <c r="Z443" i="1"/>
  <c r="AH443" i="1"/>
  <c r="U443" i="1"/>
  <c r="AA454" i="1"/>
  <c r="AB454" i="1"/>
  <c r="AC454" i="1"/>
  <c r="AE475" i="1"/>
  <c r="W475" i="1"/>
  <c r="S475" i="1"/>
  <c r="O475" i="1"/>
  <c r="AF475" i="1" s="1"/>
  <c r="T475" i="1"/>
  <c r="Q475" i="1"/>
  <c r="AD475" i="1"/>
  <c r="V475" i="1"/>
  <c r="N475" i="1"/>
  <c r="AG475" i="1" s="1"/>
  <c r="U475" i="1"/>
  <c r="AH475" i="1"/>
  <c r="Z475" i="1"/>
  <c r="AE507" i="1"/>
  <c r="W507" i="1"/>
  <c r="S507" i="1"/>
  <c r="O507" i="1"/>
  <c r="AF507" i="1" s="1"/>
  <c r="T507" i="1"/>
  <c r="Q507" i="1"/>
  <c r="AD507" i="1"/>
  <c r="V507" i="1"/>
  <c r="N507" i="1"/>
  <c r="AG507" i="1" s="1"/>
  <c r="AH507" i="1"/>
  <c r="Z507" i="1"/>
  <c r="U507" i="1"/>
  <c r="R516" i="1"/>
  <c r="AH522" i="1"/>
  <c r="AD522" i="1"/>
  <c r="Z522" i="1"/>
  <c r="V522" i="1"/>
  <c r="N522" i="1"/>
  <c r="AG522" i="1" s="1"/>
  <c r="AE522" i="1"/>
  <c r="W522" i="1"/>
  <c r="S522" i="1"/>
  <c r="O522" i="1"/>
  <c r="AF522" i="1" s="1"/>
  <c r="U522" i="1"/>
  <c r="T522" i="1"/>
  <c r="Q522" i="1"/>
  <c r="AC525" i="1"/>
  <c r="AA525" i="1"/>
  <c r="AB525" i="1"/>
  <c r="W1184" i="1"/>
  <c r="S1184" i="1"/>
  <c r="O1184" i="1"/>
  <c r="AF1184" i="1" s="1"/>
  <c r="T1184" i="1"/>
  <c r="AH1184" i="1"/>
  <c r="Z1184" i="1"/>
  <c r="V1184" i="1"/>
  <c r="N1184" i="1"/>
  <c r="AG1184" i="1" s="1"/>
  <c r="AD1184" i="1"/>
  <c r="U1184" i="1"/>
  <c r="AH1287" i="1"/>
  <c r="AD1287" i="1"/>
  <c r="Z1287" i="1"/>
  <c r="V1287" i="1"/>
  <c r="N1287" i="1"/>
  <c r="AG1287" i="1" s="1"/>
  <c r="W1287" i="1"/>
  <c r="S1287" i="1"/>
  <c r="O1287" i="1"/>
  <c r="AF1287" i="1" s="1"/>
  <c r="T1287" i="1"/>
  <c r="U1287" i="1"/>
  <c r="R621" i="1"/>
  <c r="AA621" i="1"/>
  <c r="AB621" i="1"/>
  <c r="AC621" i="1"/>
  <c r="AC967" i="1"/>
  <c r="AA967" i="1"/>
  <c r="AB967" i="1"/>
  <c r="AC767" i="1"/>
  <c r="AB767" i="1"/>
  <c r="AA767" i="1"/>
  <c r="AB886" i="1"/>
  <c r="AC886" i="1"/>
  <c r="AA886" i="1"/>
  <c r="R895" i="1"/>
  <c r="AE925" i="1"/>
  <c r="W925" i="1"/>
  <c r="S925" i="1"/>
  <c r="O925" i="1"/>
  <c r="AF925" i="1" s="1"/>
  <c r="T925" i="1"/>
  <c r="AH925" i="1"/>
  <c r="Z925" i="1"/>
  <c r="U925" i="1"/>
  <c r="AD925" i="1"/>
  <c r="V925" i="1"/>
  <c r="N925" i="1"/>
  <c r="AG925" i="1" s="1"/>
  <c r="AC1023" i="1"/>
  <c r="AB1023" i="1"/>
  <c r="AA1023" i="1"/>
  <c r="W1060" i="1"/>
  <c r="S1060" i="1"/>
  <c r="O1060" i="1"/>
  <c r="AF1060" i="1" s="1"/>
  <c r="AH1060" i="1"/>
  <c r="AD1060" i="1"/>
  <c r="T1060" i="1"/>
  <c r="N1060" i="1"/>
  <c r="AG1060" i="1" s="1"/>
  <c r="V1060" i="1"/>
  <c r="Z1060" i="1"/>
  <c r="U1060" i="1"/>
  <c r="AC1126" i="1"/>
  <c r="AA1126" i="1"/>
  <c r="AB1126" i="1"/>
  <c r="AH1357" i="1"/>
  <c r="AD1357" i="1"/>
  <c r="Z1357" i="1"/>
  <c r="V1357" i="1"/>
  <c r="N1357" i="1"/>
  <c r="AG1357" i="1" s="1"/>
  <c r="W1357" i="1"/>
  <c r="U1357" i="1"/>
  <c r="O1357" i="1"/>
  <c r="AF1357" i="1" s="1"/>
  <c r="S1357" i="1"/>
  <c r="T1357" i="1"/>
  <c r="T1371" i="1"/>
  <c r="Z1371" i="1"/>
  <c r="U1371" i="1"/>
  <c r="O1371" i="1"/>
  <c r="AF1371" i="1" s="1"/>
  <c r="V1371" i="1"/>
  <c r="N1371" i="1"/>
  <c r="AG1371" i="1" s="1"/>
  <c r="W1371" i="1"/>
  <c r="AH1371" i="1"/>
  <c r="AD1371" i="1"/>
  <c r="S1371" i="1"/>
  <c r="W1156" i="1"/>
  <c r="S1156" i="1"/>
  <c r="O1156" i="1"/>
  <c r="AF1156" i="1" s="1"/>
  <c r="T1156" i="1"/>
  <c r="U1156" i="1"/>
  <c r="AD1156" i="1"/>
  <c r="V1156" i="1"/>
  <c r="N1156" i="1"/>
  <c r="AG1156" i="1" s="1"/>
  <c r="AH1156" i="1"/>
  <c r="Z1156" i="1"/>
  <c r="R1181" i="1"/>
  <c r="AB1479" i="1"/>
  <c r="AC1479" i="1"/>
  <c r="AA1479" i="1"/>
  <c r="R1485" i="1"/>
  <c r="R1508" i="1"/>
  <c r="AA1685" i="1"/>
  <c r="AB1685" i="1"/>
  <c r="AC1685" i="1"/>
  <c r="R1795" i="1"/>
  <c r="R1871" i="1"/>
  <c r="R1924" i="1"/>
  <c r="AA1969" i="1"/>
  <c r="AC1969" i="1"/>
  <c r="AB1969" i="1"/>
  <c r="AB1953" i="1"/>
  <c r="AC1953" i="1"/>
  <c r="AA1953" i="1"/>
  <c r="AH1982" i="1"/>
  <c r="AD1982" i="1"/>
  <c r="Z1982" i="1"/>
  <c r="V1982" i="1"/>
  <c r="N1982" i="1"/>
  <c r="AG1982" i="1" s="1"/>
  <c r="W1982" i="1"/>
  <c r="S1982" i="1"/>
  <c r="O1982" i="1"/>
  <c r="AF1982" i="1" s="1"/>
  <c r="T1982" i="1"/>
  <c r="U1982" i="1"/>
  <c r="W1983" i="1"/>
  <c r="S1983" i="1"/>
  <c r="O1983" i="1"/>
  <c r="AF1983" i="1" s="1"/>
  <c r="T1983" i="1"/>
  <c r="AH1983" i="1"/>
  <c r="Z1983" i="1"/>
  <c r="U1983" i="1"/>
  <c r="V1983" i="1"/>
  <c r="N1983" i="1"/>
  <c r="AG1983" i="1" s="1"/>
  <c r="AD1983" i="1"/>
  <c r="AH740" i="1"/>
  <c r="AD740" i="1"/>
  <c r="Z740" i="1"/>
  <c r="V740" i="1"/>
  <c r="N740" i="1"/>
  <c r="AG740" i="1" s="1"/>
  <c r="AE740" i="1"/>
  <c r="W740" i="1"/>
  <c r="S740" i="1"/>
  <c r="O740" i="1"/>
  <c r="AF740" i="1" s="1"/>
  <c r="T740" i="1"/>
  <c r="U740" i="1"/>
  <c r="Q740" i="1"/>
  <c r="R800" i="1"/>
  <c r="AH856" i="1"/>
  <c r="AD856" i="1"/>
  <c r="Z856" i="1"/>
  <c r="V856" i="1"/>
  <c r="N856" i="1"/>
  <c r="AG856" i="1" s="1"/>
  <c r="AE856" i="1"/>
  <c r="W856" i="1"/>
  <c r="S856" i="1"/>
  <c r="O856" i="1"/>
  <c r="AF856" i="1" s="1"/>
  <c r="Q856" i="1"/>
  <c r="T856" i="1"/>
  <c r="U856" i="1"/>
  <c r="R919" i="1"/>
  <c r="AE933" i="1"/>
  <c r="W933" i="1"/>
  <c r="S933" i="1"/>
  <c r="O933" i="1"/>
  <c r="AF933" i="1" s="1"/>
  <c r="T933" i="1"/>
  <c r="Q933" i="1"/>
  <c r="AD933" i="1"/>
  <c r="V933" i="1"/>
  <c r="N933" i="1"/>
  <c r="AG933" i="1" s="1"/>
  <c r="Z933" i="1"/>
  <c r="AH933" i="1"/>
  <c r="U933" i="1"/>
  <c r="R1139" i="1"/>
  <c r="AA608" i="1"/>
  <c r="AB608" i="1"/>
  <c r="AC608" i="1"/>
  <c r="AA848" i="1"/>
  <c r="AB848" i="1"/>
  <c r="AC848" i="1"/>
  <c r="AC1338" i="1"/>
  <c r="AA1338" i="1"/>
  <c r="AB1338" i="1"/>
  <c r="R1211" i="1"/>
  <c r="W1272" i="1"/>
  <c r="S1272" i="1"/>
  <c r="O1272" i="1"/>
  <c r="AF1272" i="1" s="1"/>
  <c r="T1272" i="1"/>
  <c r="AD1272" i="1"/>
  <c r="V1272" i="1"/>
  <c r="N1272" i="1"/>
  <c r="AG1272" i="1" s="1"/>
  <c r="U1272" i="1"/>
  <c r="Z1272" i="1"/>
  <c r="AH1272" i="1"/>
  <c r="R1309" i="1"/>
  <c r="R1771" i="1"/>
  <c r="R1423" i="1"/>
  <c r="AB1875" i="1"/>
  <c r="AC1875" i="1"/>
  <c r="AA1875" i="1"/>
  <c r="AC1416" i="1"/>
  <c r="AA1416" i="1"/>
  <c r="AB1416" i="1"/>
  <c r="AC1448" i="1"/>
  <c r="AA1448" i="1"/>
  <c r="AB1448" i="1"/>
  <c r="AC1480" i="1"/>
  <c r="AA1480" i="1"/>
  <c r="AB1480" i="1"/>
  <c r="AB1727" i="1"/>
  <c r="AC1727" i="1"/>
  <c r="AA1727" i="1"/>
  <c r="W1578" i="1"/>
  <c r="S1578" i="1"/>
  <c r="O1578" i="1"/>
  <c r="AF1578" i="1" s="1"/>
  <c r="T1578" i="1"/>
  <c r="U1578" i="1"/>
  <c r="Z1578" i="1"/>
  <c r="V1578" i="1"/>
  <c r="AD1578" i="1"/>
  <c r="N1578" i="1"/>
  <c r="AG1578" i="1" s="1"/>
  <c r="AH1578" i="1"/>
  <c r="AC1596" i="1"/>
  <c r="AA1596" i="1"/>
  <c r="AB1596" i="1"/>
  <c r="R1611" i="1"/>
  <c r="AA1717" i="1"/>
  <c r="AB1717" i="1"/>
  <c r="AC1717" i="1"/>
  <c r="AC1720" i="1"/>
  <c r="AA1720" i="1"/>
  <c r="AB1720" i="1"/>
  <c r="R1757" i="1"/>
  <c r="AA1765" i="1"/>
  <c r="AB1765" i="1"/>
  <c r="AC1765" i="1"/>
  <c r="AC1768" i="1"/>
  <c r="AA1768" i="1"/>
  <c r="AB1768" i="1"/>
  <c r="W1838" i="1"/>
  <c r="S1838" i="1"/>
  <c r="O1838" i="1"/>
  <c r="AF1838" i="1" s="1"/>
  <c r="T1838" i="1"/>
  <c r="AD1838" i="1"/>
  <c r="V1838" i="1"/>
  <c r="N1838" i="1"/>
  <c r="AG1838" i="1" s="1"/>
  <c r="Z1838" i="1"/>
  <c r="AH1838" i="1"/>
  <c r="U1838" i="1"/>
  <c r="R1945" i="1"/>
  <c r="AC1655" i="1"/>
  <c r="AA1655" i="1"/>
  <c r="AB1655" i="1"/>
  <c r="AC1764" i="1"/>
  <c r="AB1764" i="1"/>
  <c r="AA1764" i="1"/>
  <c r="AB1626" i="1"/>
  <c r="AC1626" i="1"/>
  <c r="AA1626" i="1"/>
  <c r="R1634" i="1"/>
  <c r="R1666" i="1"/>
  <c r="AC1692" i="1"/>
  <c r="AB1692" i="1"/>
  <c r="AA1692" i="1"/>
  <c r="R1692" i="1"/>
  <c r="R1744" i="1"/>
  <c r="W1790" i="1"/>
  <c r="S1790" i="1"/>
  <c r="O1790" i="1"/>
  <c r="AF1790" i="1" s="1"/>
  <c r="T1790" i="1"/>
  <c r="AH1790" i="1"/>
  <c r="Z1790" i="1"/>
  <c r="U1790" i="1"/>
  <c r="V1790" i="1"/>
  <c r="N1790" i="1"/>
  <c r="AG1790" i="1" s="1"/>
  <c r="AD1790" i="1"/>
  <c r="W1722" i="1"/>
  <c r="S1722" i="1"/>
  <c r="O1722" i="1"/>
  <c r="AF1722" i="1" s="1"/>
  <c r="T1722" i="1"/>
  <c r="U1722" i="1"/>
  <c r="AD1722" i="1"/>
  <c r="V1722" i="1"/>
  <c r="N1722" i="1"/>
  <c r="AG1722" i="1" s="1"/>
  <c r="Z1722" i="1"/>
  <c r="AH1722" i="1"/>
  <c r="W1754" i="1"/>
  <c r="S1754" i="1"/>
  <c r="O1754" i="1"/>
  <c r="AF1754" i="1" s="1"/>
  <c r="T1754" i="1"/>
  <c r="U1754" i="1"/>
  <c r="AD1754" i="1"/>
  <c r="V1754" i="1"/>
  <c r="N1754" i="1"/>
  <c r="AG1754" i="1" s="1"/>
  <c r="AH1754" i="1"/>
  <c r="Z1754" i="1"/>
  <c r="AC1772" i="1"/>
  <c r="AA1772" i="1"/>
  <c r="AB1772" i="1"/>
  <c r="R579" i="1"/>
  <c r="W1220" i="1"/>
  <c r="S1220" i="1"/>
  <c r="O1220" i="1"/>
  <c r="AF1220" i="1" s="1"/>
  <c r="T1220" i="1"/>
  <c r="AH1220" i="1"/>
  <c r="Z1220" i="1"/>
  <c r="AD1220" i="1"/>
  <c r="N1220" i="1"/>
  <c r="AG1220" i="1" s="1"/>
  <c r="V1220" i="1"/>
  <c r="U1220" i="1"/>
  <c r="AA1199" i="1"/>
  <c r="AB1199" i="1"/>
  <c r="AC1199" i="1"/>
  <c r="AC1202" i="1"/>
  <c r="AA1202" i="1"/>
  <c r="AB1202" i="1"/>
  <c r="AC1198" i="1"/>
  <c r="AB1198" i="1"/>
  <c r="AA1198" i="1"/>
  <c r="R1205" i="1"/>
  <c r="AA1541" i="1"/>
  <c r="AB1541" i="1"/>
  <c r="AC1541" i="1"/>
  <c r="R1589" i="1"/>
  <c r="R1400" i="1"/>
  <c r="W1450" i="1"/>
  <c r="S1450" i="1"/>
  <c r="O1450" i="1"/>
  <c r="AF1450" i="1" s="1"/>
  <c r="T1450" i="1"/>
  <c r="U1450" i="1"/>
  <c r="V1450" i="1"/>
  <c r="Z1450" i="1"/>
  <c r="AD1450" i="1"/>
  <c r="N1450" i="1"/>
  <c r="AG1450" i="1" s="1"/>
  <c r="AH1450" i="1"/>
  <c r="AC1552" i="1"/>
  <c r="AA1552" i="1"/>
  <c r="AB1552" i="1"/>
  <c r="R1563" i="1"/>
  <c r="AB1563" i="1"/>
  <c r="AC1563" i="1"/>
  <c r="AA1563" i="1"/>
  <c r="AB1591" i="1"/>
  <c r="AC1591" i="1"/>
  <c r="AA1591" i="1"/>
  <c r="AH1697" i="1"/>
  <c r="AD1697" i="1"/>
  <c r="Z1697" i="1"/>
  <c r="V1697" i="1"/>
  <c r="N1697" i="1"/>
  <c r="AG1697" i="1" s="1"/>
  <c r="W1697" i="1"/>
  <c r="S1697" i="1"/>
  <c r="U1697" i="1"/>
  <c r="O1697" i="1"/>
  <c r="AF1697" i="1" s="1"/>
  <c r="T1697" i="1"/>
  <c r="R1643" i="1"/>
  <c r="AH1705" i="1"/>
  <c r="AD1705" i="1"/>
  <c r="Z1705" i="1"/>
  <c r="V1705" i="1"/>
  <c r="N1705" i="1"/>
  <c r="AG1705" i="1" s="1"/>
  <c r="W1705" i="1"/>
  <c r="S1705" i="1"/>
  <c r="O1705" i="1"/>
  <c r="AF1705" i="1" s="1"/>
  <c r="T1705" i="1"/>
  <c r="U1705" i="1"/>
  <c r="R1716" i="1"/>
  <c r="AA1877" i="1"/>
  <c r="AB1877" i="1"/>
  <c r="AC1877" i="1"/>
  <c r="W1617" i="1"/>
  <c r="S1617" i="1"/>
  <c r="O1617" i="1"/>
  <c r="AF1617" i="1" s="1"/>
  <c r="T1617" i="1"/>
  <c r="U1617" i="1"/>
  <c r="AD1617" i="1"/>
  <c r="V1617" i="1"/>
  <c r="N1617" i="1"/>
  <c r="AG1617" i="1" s="1"/>
  <c r="Z1617" i="1"/>
  <c r="AH1617" i="1"/>
  <c r="R1787" i="1"/>
  <c r="R1836" i="1"/>
  <c r="R1905" i="1"/>
  <c r="AB1803" i="1"/>
  <c r="AC1803" i="1"/>
  <c r="AA1803" i="1"/>
  <c r="R1820" i="1"/>
  <c r="R1891" i="1"/>
  <c r="AB1843" i="1"/>
  <c r="AC1843" i="1"/>
  <c r="AA1843" i="1"/>
  <c r="AB1929" i="1"/>
  <c r="AC1929" i="1"/>
  <c r="AA1929" i="1"/>
  <c r="AC1963" i="1"/>
  <c r="AA1963" i="1"/>
  <c r="AB1963" i="1"/>
  <c r="AC1872" i="1"/>
  <c r="AA1872" i="1"/>
  <c r="AB1872" i="1"/>
  <c r="R1989" i="1"/>
  <c r="R1950" i="1"/>
  <c r="R1986" i="1"/>
  <c r="R2000" i="1"/>
  <c r="AC1504" i="1"/>
  <c r="AB1504" i="1"/>
  <c r="AA1504" i="1"/>
  <c r="AH1841" i="1"/>
  <c r="AD1841" i="1"/>
  <c r="Z1841" i="1"/>
  <c r="V1841" i="1"/>
  <c r="N1841" i="1"/>
  <c r="AG1841" i="1" s="1"/>
  <c r="W1841" i="1"/>
  <c r="S1841" i="1"/>
  <c r="O1841" i="1"/>
  <c r="AF1841" i="1" s="1"/>
  <c r="U1841" i="1"/>
  <c r="T1841" i="1"/>
  <c r="R1523" i="1"/>
  <c r="R1602" i="1"/>
  <c r="AA1960" i="1"/>
  <c r="AB1960" i="1"/>
  <c r="AC1960" i="1"/>
  <c r="AB1863" i="1"/>
  <c r="AC1863" i="1"/>
  <c r="AA1863" i="1"/>
  <c r="R1916" i="1"/>
  <c r="R1966" i="1"/>
  <c r="AB1739" i="1"/>
  <c r="AC1739" i="1"/>
  <c r="AA1739" i="1"/>
  <c r="AB1895" i="1"/>
  <c r="AC1895" i="1"/>
  <c r="AA1895" i="1"/>
  <c r="AB1966" i="1"/>
  <c r="AC1966" i="1"/>
  <c r="AA1966" i="1"/>
  <c r="AA566" i="1"/>
  <c r="AB566" i="1"/>
  <c r="AC566" i="1"/>
  <c r="AB970" i="1"/>
  <c r="AC970" i="1"/>
  <c r="AA970" i="1"/>
  <c r="AB348" i="1"/>
  <c r="AC348" i="1"/>
  <c r="AA348" i="1"/>
  <c r="AC437" i="1"/>
  <c r="AB437" i="1"/>
  <c r="AA437" i="1"/>
  <c r="AC691" i="1"/>
  <c r="AB691" i="1"/>
  <c r="AA691" i="1"/>
  <c r="AH696" i="1"/>
  <c r="AD696" i="1"/>
  <c r="Z696" i="1"/>
  <c r="V696" i="1"/>
  <c r="N696" i="1"/>
  <c r="AG696" i="1" s="1"/>
  <c r="AE696" i="1"/>
  <c r="W696" i="1"/>
  <c r="S696" i="1"/>
  <c r="O696" i="1"/>
  <c r="AF696" i="1" s="1"/>
  <c r="Q696" i="1"/>
  <c r="T696" i="1"/>
  <c r="U696" i="1"/>
  <c r="AB874" i="1"/>
  <c r="AC874" i="1"/>
  <c r="AA874" i="1"/>
  <c r="AB1277" i="1"/>
  <c r="AC1277" i="1"/>
  <c r="AA1277" i="1"/>
  <c r="AB1217" i="1"/>
  <c r="AC1217" i="1"/>
  <c r="AA1217" i="1"/>
  <c r="AA1239" i="1"/>
  <c r="AB1239" i="1"/>
  <c r="AC1239" i="1"/>
  <c r="R388" i="1"/>
  <c r="AH554" i="1"/>
  <c r="AD554" i="1"/>
  <c r="Z554" i="1"/>
  <c r="V554" i="1"/>
  <c r="N554" i="1"/>
  <c r="AG554" i="1" s="1"/>
  <c r="AE554" i="1"/>
  <c r="W554" i="1"/>
  <c r="S554" i="1"/>
  <c r="O554" i="1"/>
  <c r="AF554" i="1" s="1"/>
  <c r="U554" i="1"/>
  <c r="T554" i="1"/>
  <c r="Q554" i="1"/>
  <c r="AC619" i="1"/>
  <c r="AA619" i="1"/>
  <c r="AB619" i="1"/>
  <c r="AB782" i="1"/>
  <c r="AC782" i="1"/>
  <c r="AA782" i="1"/>
  <c r="R1283" i="1"/>
  <c r="AE889" i="1"/>
  <c r="W889" i="1"/>
  <c r="S889" i="1"/>
  <c r="O889" i="1"/>
  <c r="AF889" i="1" s="1"/>
  <c r="T889" i="1"/>
  <c r="Q889" i="1"/>
  <c r="U889" i="1"/>
  <c r="AD889" i="1"/>
  <c r="V889" i="1"/>
  <c r="N889" i="1"/>
  <c r="AG889" i="1" s="1"/>
  <c r="AH889" i="1"/>
  <c r="Z889" i="1"/>
  <c r="AE921" i="1"/>
  <c r="W921" i="1"/>
  <c r="S921" i="1"/>
  <c r="O921" i="1"/>
  <c r="AF921" i="1" s="1"/>
  <c r="T921" i="1"/>
  <c r="Q921" i="1"/>
  <c r="U921" i="1"/>
  <c r="AD921" i="1"/>
  <c r="V921" i="1"/>
  <c r="N921" i="1"/>
  <c r="AG921" i="1" s="1"/>
  <c r="Z921" i="1"/>
  <c r="AH921" i="1"/>
  <c r="AE953" i="1"/>
  <c r="W953" i="1"/>
  <c r="S953" i="1"/>
  <c r="O953" i="1"/>
  <c r="AF953" i="1" s="1"/>
  <c r="T953" i="1"/>
  <c r="Q953" i="1"/>
  <c r="U953" i="1"/>
  <c r="AD953" i="1"/>
  <c r="V953" i="1"/>
  <c r="N953" i="1"/>
  <c r="AG953" i="1" s="1"/>
  <c r="AH953" i="1"/>
  <c r="Z953" i="1"/>
  <c r="W1017" i="1"/>
  <c r="S1017" i="1"/>
  <c r="O1017" i="1"/>
  <c r="AF1017" i="1" s="1"/>
  <c r="T1017" i="1"/>
  <c r="U1017" i="1"/>
  <c r="AD1017" i="1"/>
  <c r="V1017" i="1"/>
  <c r="N1017" i="1"/>
  <c r="AG1017" i="1" s="1"/>
  <c r="Z1017" i="1"/>
  <c r="AH1017" i="1"/>
  <c r="W1049" i="1"/>
  <c r="S1049" i="1"/>
  <c r="O1049" i="1"/>
  <c r="AF1049" i="1" s="1"/>
  <c r="T1049" i="1"/>
  <c r="U1049" i="1"/>
  <c r="AD1049" i="1"/>
  <c r="V1049" i="1"/>
  <c r="N1049" i="1"/>
  <c r="AG1049" i="1" s="1"/>
  <c r="AH1049" i="1"/>
  <c r="Z1049" i="1"/>
  <c r="W1176" i="1"/>
  <c r="S1176" i="1"/>
  <c r="O1176" i="1"/>
  <c r="AF1176" i="1" s="1"/>
  <c r="T1176" i="1"/>
  <c r="AH1176" i="1"/>
  <c r="Z1176" i="1"/>
  <c r="U1176" i="1"/>
  <c r="V1176" i="1"/>
  <c r="N1176" i="1"/>
  <c r="AG1176" i="1" s="1"/>
  <c r="AD1176" i="1"/>
  <c r="AB1225" i="1"/>
  <c r="AC1225" i="1"/>
  <c r="AA1225" i="1"/>
  <c r="W1264" i="1"/>
  <c r="S1264" i="1"/>
  <c r="O1264" i="1"/>
  <c r="AF1264" i="1" s="1"/>
  <c r="T1264" i="1"/>
  <c r="Q1264" i="1"/>
  <c r="AH1264" i="1"/>
  <c r="Z1264" i="1"/>
  <c r="U1264" i="1"/>
  <c r="AD1264" i="1"/>
  <c r="N1264" i="1"/>
  <c r="AG1264" i="1" s="1"/>
  <c r="V1264" i="1"/>
  <c r="W1204" i="1"/>
  <c r="S1204" i="1"/>
  <c r="O1204" i="1"/>
  <c r="AF1204" i="1" s="1"/>
  <c r="T1204" i="1"/>
  <c r="U1204" i="1"/>
  <c r="AD1204" i="1"/>
  <c r="V1204" i="1"/>
  <c r="N1204" i="1"/>
  <c r="AG1204" i="1" s="1"/>
  <c r="Z1204" i="1"/>
  <c r="AH1204" i="1"/>
  <c r="AC1214" i="1"/>
  <c r="AA1214" i="1"/>
  <c r="AB1214" i="1"/>
  <c r="AC1278" i="1"/>
  <c r="AA1278" i="1"/>
  <c r="AB1278" i="1"/>
  <c r="T1367" i="1"/>
  <c r="V1367" i="1"/>
  <c r="U1367" i="1"/>
  <c r="N1367" i="1"/>
  <c r="AG1367" i="1" s="1"/>
  <c r="AD1367" i="1"/>
  <c r="W1367" i="1"/>
  <c r="O1367" i="1"/>
  <c r="AF1367" i="1" s="1"/>
  <c r="AH1367" i="1"/>
  <c r="S1367" i="1"/>
  <c r="Z1367" i="1"/>
  <c r="AB1201" i="1"/>
  <c r="AC1201" i="1"/>
  <c r="AA1201" i="1"/>
  <c r="W1498" i="1"/>
  <c r="S1498" i="1"/>
  <c r="O1498" i="1"/>
  <c r="AF1498" i="1" s="1"/>
  <c r="T1498" i="1"/>
  <c r="AH1498" i="1"/>
  <c r="Z1498" i="1"/>
  <c r="U1498" i="1"/>
  <c r="AD1498" i="1"/>
  <c r="V1498" i="1"/>
  <c r="N1498" i="1"/>
  <c r="AG1498" i="1" s="1"/>
  <c r="AC1592" i="1"/>
  <c r="AA1592" i="1"/>
  <c r="AB1592" i="1"/>
  <c r="R1543" i="1"/>
  <c r="AC1603" i="1"/>
  <c r="AA1603" i="1"/>
  <c r="AB1603" i="1"/>
  <c r="AB1723" i="1"/>
  <c r="AC1723" i="1"/>
  <c r="AA1723" i="1"/>
  <c r="AB1735" i="1"/>
  <c r="AC1735" i="1"/>
  <c r="AA1735" i="1"/>
  <c r="AB1799" i="1"/>
  <c r="AC1799" i="1"/>
  <c r="AA1799" i="1"/>
  <c r="W1706" i="1"/>
  <c r="S1706" i="1"/>
  <c r="O1706" i="1"/>
  <c r="AF1706" i="1" s="1"/>
  <c r="T1706" i="1"/>
  <c r="U1706" i="1"/>
  <c r="AD1706" i="1"/>
  <c r="V1706" i="1"/>
  <c r="N1706" i="1"/>
  <c r="AG1706" i="1" s="1"/>
  <c r="Z1706" i="1"/>
  <c r="AH1706" i="1"/>
  <c r="AC1724" i="1"/>
  <c r="AA1724" i="1"/>
  <c r="AB1724" i="1"/>
  <c r="W1802" i="1"/>
  <c r="S1802" i="1"/>
  <c r="O1802" i="1"/>
  <c r="AF1802" i="1" s="1"/>
  <c r="V1802" i="1"/>
  <c r="AH1802" i="1"/>
  <c r="N1802" i="1"/>
  <c r="AG1802" i="1" s="1"/>
  <c r="Z1802" i="1"/>
  <c r="U1802" i="1"/>
  <c r="AD1802" i="1"/>
  <c r="T1802" i="1"/>
  <c r="W1834" i="1"/>
  <c r="S1834" i="1"/>
  <c r="O1834" i="1"/>
  <c r="AF1834" i="1" s="1"/>
  <c r="T1834" i="1"/>
  <c r="AH1834" i="1"/>
  <c r="Z1834" i="1"/>
  <c r="U1834" i="1"/>
  <c r="V1834" i="1"/>
  <c r="N1834" i="1"/>
  <c r="AG1834" i="1" s="1"/>
  <c r="AD1834" i="1"/>
  <c r="AH1885" i="1"/>
  <c r="AD1885" i="1"/>
  <c r="Z1885" i="1"/>
  <c r="V1885" i="1"/>
  <c r="N1885" i="1"/>
  <c r="AG1885" i="1" s="1"/>
  <c r="W1885" i="1"/>
  <c r="S1885" i="1"/>
  <c r="O1885" i="1"/>
  <c r="AF1885" i="1" s="1"/>
  <c r="U1885" i="1"/>
  <c r="T1885" i="1"/>
  <c r="AA406" i="1"/>
  <c r="AB406" i="1"/>
  <c r="AC406" i="1"/>
  <c r="AB396" i="1"/>
  <c r="AC396" i="1"/>
  <c r="AA396" i="1"/>
  <c r="W1009" i="1"/>
  <c r="S1009" i="1"/>
  <c r="O1009" i="1"/>
  <c r="AF1009" i="1" s="1"/>
  <c r="T1009" i="1"/>
  <c r="AH1009" i="1"/>
  <c r="Z1009" i="1"/>
  <c r="AD1009" i="1"/>
  <c r="N1009" i="1"/>
  <c r="AG1009" i="1" s="1"/>
  <c r="V1009" i="1"/>
  <c r="U1009" i="1"/>
  <c r="AA1382" i="1"/>
  <c r="AB1382" i="1"/>
  <c r="AC1382" i="1"/>
  <c r="AC425" i="1"/>
  <c r="AB425" i="1"/>
  <c r="AA425" i="1"/>
  <c r="AA474" i="1"/>
  <c r="AC474" i="1"/>
  <c r="AB474" i="1"/>
  <c r="AB336" i="1"/>
  <c r="AC336" i="1"/>
  <c r="AA336" i="1"/>
  <c r="R804" i="1"/>
  <c r="AC317" i="1"/>
  <c r="AA317" i="1"/>
  <c r="AB317" i="1"/>
  <c r="AB340" i="1"/>
  <c r="AC340" i="1"/>
  <c r="AA340" i="1"/>
  <c r="AB420" i="1"/>
  <c r="AC420" i="1"/>
  <c r="AA420" i="1"/>
  <c r="AE427" i="1"/>
  <c r="W427" i="1"/>
  <c r="S427" i="1"/>
  <c r="O427" i="1"/>
  <c r="AF427" i="1" s="1"/>
  <c r="T427" i="1"/>
  <c r="Q427" i="1"/>
  <c r="AD427" i="1"/>
  <c r="V427" i="1"/>
  <c r="N427" i="1"/>
  <c r="AG427" i="1" s="1"/>
  <c r="AH427" i="1"/>
  <c r="Z427" i="1"/>
  <c r="U427" i="1"/>
  <c r="AC851" i="1"/>
  <c r="AB851" i="1"/>
  <c r="AA851" i="1"/>
  <c r="AH1147" i="1"/>
  <c r="AD1147" i="1"/>
  <c r="Z1147" i="1"/>
  <c r="V1147" i="1"/>
  <c r="N1147" i="1"/>
  <c r="AG1147" i="1" s="1"/>
  <c r="W1147" i="1"/>
  <c r="S1147" i="1"/>
  <c r="O1147" i="1"/>
  <c r="AF1147" i="1" s="1"/>
  <c r="T1147" i="1"/>
  <c r="U1147" i="1"/>
  <c r="AC284" i="1"/>
  <c r="AA284" i="1"/>
  <c r="AB284" i="1" s="1"/>
  <c r="AB794" i="1"/>
  <c r="AC794" i="1"/>
  <c r="AA794" i="1"/>
  <c r="W315" i="1"/>
  <c r="S315" i="1"/>
  <c r="AD315" i="1" s="1"/>
  <c r="T315" i="1"/>
  <c r="Q315" i="1"/>
  <c r="V315" i="1"/>
  <c r="N315" i="1"/>
  <c r="AG315" i="1" s="1"/>
  <c r="U315" i="1"/>
  <c r="AH315" i="1"/>
  <c r="Z315" i="1"/>
  <c r="AC397" i="1"/>
  <c r="AA397" i="1"/>
  <c r="AB397" i="1"/>
  <c r="AA438" i="1"/>
  <c r="AB438" i="1"/>
  <c r="AC438" i="1"/>
  <c r="AB548" i="1"/>
  <c r="AC548" i="1"/>
  <c r="AA548" i="1"/>
  <c r="AC321" i="1"/>
  <c r="AA321" i="1"/>
  <c r="AB321" i="1"/>
  <c r="AC775" i="1"/>
  <c r="AA775" i="1"/>
  <c r="AB775" i="1"/>
  <c r="AE853" i="1"/>
  <c r="W853" i="1"/>
  <c r="S853" i="1"/>
  <c r="O853" i="1"/>
  <c r="AF853" i="1" s="1"/>
  <c r="T853" i="1"/>
  <c r="Q853" i="1"/>
  <c r="AD853" i="1"/>
  <c r="V853" i="1"/>
  <c r="N853" i="1"/>
  <c r="AG853" i="1" s="1"/>
  <c r="U853" i="1"/>
  <c r="AH853" i="1"/>
  <c r="Z853" i="1"/>
  <c r="R912" i="1"/>
  <c r="AE961" i="1"/>
  <c r="W961" i="1"/>
  <c r="S961" i="1"/>
  <c r="O961" i="1"/>
  <c r="AF961" i="1" s="1"/>
  <c r="T961" i="1"/>
  <c r="Q961" i="1"/>
  <c r="AH961" i="1"/>
  <c r="Z961" i="1"/>
  <c r="U961" i="1"/>
  <c r="AD961" i="1"/>
  <c r="N961" i="1"/>
  <c r="AG961" i="1" s="1"/>
  <c r="V961" i="1"/>
  <c r="W1304" i="1"/>
  <c r="S1304" i="1"/>
  <c r="O1304" i="1"/>
  <c r="AF1304" i="1" s="1"/>
  <c r="T1304" i="1"/>
  <c r="AD1304" i="1"/>
  <c r="V1304" i="1"/>
  <c r="N1304" i="1"/>
  <c r="AG1304" i="1" s="1"/>
  <c r="AH1304" i="1"/>
  <c r="Z1304" i="1"/>
  <c r="U1304" i="1"/>
  <c r="AB710" i="1"/>
  <c r="AC710" i="1"/>
  <c r="AA710" i="1"/>
  <c r="AE749" i="1"/>
  <c r="W749" i="1"/>
  <c r="S749" i="1"/>
  <c r="O749" i="1"/>
  <c r="AF749" i="1" s="1"/>
  <c r="T749" i="1"/>
  <c r="Q749" i="1"/>
  <c r="AH749" i="1"/>
  <c r="Z749" i="1"/>
  <c r="U749" i="1"/>
  <c r="V749" i="1"/>
  <c r="N749" i="1"/>
  <c r="AG749" i="1" s="1"/>
  <c r="AD749" i="1"/>
  <c r="AC847" i="1"/>
  <c r="AB847" i="1"/>
  <c r="AA847" i="1"/>
  <c r="R902" i="1"/>
  <c r="AB966" i="1"/>
  <c r="AC966" i="1"/>
  <c r="AA966" i="1"/>
  <c r="AB1081" i="1"/>
  <c r="AC1081" i="1"/>
  <c r="AA1081" i="1"/>
  <c r="AH1307" i="1"/>
  <c r="AD1307" i="1"/>
  <c r="Z1307" i="1"/>
  <c r="V1307" i="1"/>
  <c r="N1307" i="1"/>
  <c r="AG1307" i="1" s="1"/>
  <c r="W1307" i="1"/>
  <c r="S1307" i="1"/>
  <c r="O1307" i="1"/>
  <c r="AF1307" i="1" s="1"/>
  <c r="T1307" i="1"/>
  <c r="U1307" i="1"/>
  <c r="AC891" i="1"/>
  <c r="AA891" i="1"/>
  <c r="AB891" i="1"/>
  <c r="AC1019" i="1"/>
  <c r="AA1019" i="1"/>
  <c r="AB1019" i="1"/>
  <c r="W1336" i="1"/>
  <c r="S1336" i="1"/>
  <c r="O1336" i="1"/>
  <c r="AF1336" i="1" s="1"/>
  <c r="T1336" i="1"/>
  <c r="AD1336" i="1"/>
  <c r="V1336" i="1"/>
  <c r="N1336" i="1"/>
  <c r="AG1336" i="1" s="1"/>
  <c r="U1336" i="1"/>
  <c r="Z1336" i="1"/>
  <c r="AH1336" i="1"/>
  <c r="R1257" i="1"/>
  <c r="AB1321" i="1"/>
  <c r="AC1321" i="1"/>
  <c r="AA1321" i="1"/>
  <c r="AH1354" i="1"/>
  <c r="AD1354" i="1"/>
  <c r="Z1354" i="1"/>
  <c r="V1354" i="1"/>
  <c r="N1354" i="1"/>
  <c r="AG1354" i="1" s="1"/>
  <c r="S1354" i="1"/>
  <c r="T1354" i="1"/>
  <c r="O1354" i="1"/>
  <c r="AF1354" i="1" s="1"/>
  <c r="W1354" i="1"/>
  <c r="U1354" i="1"/>
  <c r="W1228" i="1"/>
  <c r="S1228" i="1"/>
  <c r="O1228" i="1"/>
  <c r="AF1228" i="1" s="1"/>
  <c r="T1228" i="1"/>
  <c r="U1228" i="1"/>
  <c r="AD1228" i="1"/>
  <c r="V1228" i="1"/>
  <c r="N1228" i="1"/>
  <c r="AG1228" i="1" s="1"/>
  <c r="AH1228" i="1"/>
  <c r="Z1228" i="1"/>
  <c r="W1308" i="1"/>
  <c r="S1308" i="1"/>
  <c r="O1308" i="1"/>
  <c r="AF1308" i="1" s="1"/>
  <c r="T1308" i="1"/>
  <c r="U1308" i="1"/>
  <c r="AD1308" i="1"/>
  <c r="V1308" i="1"/>
  <c r="N1308" i="1"/>
  <c r="AG1308" i="1" s="1"/>
  <c r="Z1308" i="1"/>
  <c r="AH1308" i="1"/>
  <c r="W1414" i="1"/>
  <c r="S1414" i="1"/>
  <c r="O1414" i="1"/>
  <c r="AF1414" i="1" s="1"/>
  <c r="T1414" i="1"/>
  <c r="AD1414" i="1"/>
  <c r="V1414" i="1"/>
  <c r="N1414" i="1"/>
  <c r="AG1414" i="1" s="1"/>
  <c r="AH1414" i="1"/>
  <c r="Z1414" i="1"/>
  <c r="U1414" i="1"/>
  <c r="AB1551" i="1"/>
  <c r="AC1551" i="1"/>
  <c r="AA1551" i="1"/>
  <c r="AA1573" i="1"/>
  <c r="AB1573" i="1"/>
  <c r="AC1573" i="1"/>
  <c r="W1649" i="1"/>
  <c r="S1649" i="1"/>
  <c r="O1649" i="1"/>
  <c r="AF1649" i="1" s="1"/>
  <c r="T1649" i="1"/>
  <c r="AD1649" i="1"/>
  <c r="V1649" i="1"/>
  <c r="N1649" i="1"/>
  <c r="AG1649" i="1" s="1"/>
  <c r="AH1649" i="1"/>
  <c r="U1649" i="1"/>
  <c r="Z1649" i="1"/>
  <c r="AC1784" i="1"/>
  <c r="AA1784" i="1"/>
  <c r="AB1784" i="1"/>
  <c r="AE343" i="1"/>
  <c r="W343" i="1"/>
  <c r="S343" i="1"/>
  <c r="O343" i="1"/>
  <c r="AF343" i="1" s="1"/>
  <c r="T343" i="1"/>
  <c r="Q343" i="1"/>
  <c r="V343" i="1"/>
  <c r="AH343" i="1"/>
  <c r="Z343" i="1"/>
  <c r="AD343" i="1"/>
  <c r="N343" i="1"/>
  <c r="AG343" i="1" s="1"/>
  <c r="U343" i="1"/>
  <c r="AL1187" i="1"/>
  <c r="AM1187" i="1" s="1"/>
  <c r="R1187" i="1"/>
  <c r="AA570" i="1"/>
  <c r="AC570" i="1"/>
  <c r="AB570" i="1"/>
  <c r="AB452" i="1"/>
  <c r="AC452" i="1"/>
  <c r="AA452" i="1"/>
  <c r="AB468" i="1"/>
  <c r="AC468" i="1"/>
  <c r="AA468" i="1"/>
  <c r="AA502" i="1"/>
  <c r="AB502" i="1"/>
  <c r="AC502" i="1"/>
  <c r="AE539" i="1"/>
  <c r="W539" i="1"/>
  <c r="S539" i="1"/>
  <c r="O539" i="1"/>
  <c r="AF539" i="1" s="1"/>
  <c r="T539" i="1"/>
  <c r="Q539" i="1"/>
  <c r="AD539" i="1"/>
  <c r="V539" i="1"/>
  <c r="N539" i="1"/>
  <c r="AG539" i="1" s="1"/>
  <c r="AH539" i="1"/>
  <c r="Z539" i="1"/>
  <c r="U539" i="1"/>
  <c r="AB910" i="1"/>
  <c r="AC910" i="1"/>
  <c r="AA910" i="1"/>
  <c r="AB1065" i="1"/>
  <c r="AC1065" i="1"/>
  <c r="AA1065" i="1"/>
  <c r="W323" i="1"/>
  <c r="S323" i="1"/>
  <c r="O323" i="1"/>
  <c r="AF323" i="1" s="1"/>
  <c r="T323" i="1"/>
  <c r="Q323" i="1"/>
  <c r="AH323" i="1"/>
  <c r="Z323" i="1"/>
  <c r="U323" i="1"/>
  <c r="N323" i="1"/>
  <c r="AG323" i="1" s="1"/>
  <c r="AD323" i="1"/>
  <c r="V323" i="1"/>
  <c r="AC341" i="1"/>
  <c r="AB341" i="1"/>
  <c r="AA341" i="1"/>
  <c r="AB540" i="1"/>
  <c r="AC540" i="1"/>
  <c r="AA540" i="1"/>
  <c r="AB556" i="1"/>
  <c r="AC556" i="1"/>
  <c r="AA556" i="1"/>
  <c r="AE657" i="1"/>
  <c r="W657" i="1"/>
  <c r="S657" i="1"/>
  <c r="O657" i="1"/>
  <c r="AF657" i="1" s="1"/>
  <c r="AH657" i="1"/>
  <c r="AD657" i="1"/>
  <c r="T657" i="1"/>
  <c r="N657" i="1"/>
  <c r="AG657" i="1" s="1"/>
  <c r="V657" i="1"/>
  <c r="U657" i="1"/>
  <c r="Z657" i="1"/>
  <c r="Q657" i="1"/>
  <c r="AC755" i="1"/>
  <c r="AB755" i="1"/>
  <c r="AA755" i="1"/>
  <c r="AH760" i="1"/>
  <c r="AD760" i="1"/>
  <c r="Z760" i="1"/>
  <c r="V760" i="1"/>
  <c r="N760" i="1"/>
  <c r="AG760" i="1" s="1"/>
  <c r="AE760" i="1"/>
  <c r="W760" i="1"/>
  <c r="S760" i="1"/>
  <c r="O760" i="1"/>
  <c r="AF760" i="1" s="1"/>
  <c r="Q760" i="1"/>
  <c r="T760" i="1"/>
  <c r="U760" i="1"/>
  <c r="W1029" i="1"/>
  <c r="S1029" i="1"/>
  <c r="O1029" i="1"/>
  <c r="AF1029" i="1" s="1"/>
  <c r="T1029" i="1"/>
  <c r="AD1029" i="1"/>
  <c r="V1029" i="1"/>
  <c r="N1029" i="1"/>
  <c r="AG1029" i="1" s="1"/>
  <c r="AH1029" i="1"/>
  <c r="Z1029" i="1"/>
  <c r="U1029" i="1"/>
  <c r="AL1370" i="1"/>
  <c r="AM1370" i="1" s="1"/>
  <c r="R1370" i="1"/>
  <c r="W1386" i="1"/>
  <c r="S1386" i="1"/>
  <c r="O1386" i="1"/>
  <c r="AF1386" i="1" s="1"/>
  <c r="AH1386" i="1"/>
  <c r="AD1386" i="1"/>
  <c r="V1386" i="1"/>
  <c r="T1386" i="1"/>
  <c r="U1386" i="1"/>
  <c r="Z1386" i="1"/>
  <c r="N1386" i="1"/>
  <c r="AG1386" i="1" s="1"/>
  <c r="R1473" i="1"/>
  <c r="AE407" i="1"/>
  <c r="W407" i="1"/>
  <c r="S407" i="1"/>
  <c r="O407" i="1"/>
  <c r="AF407" i="1" s="1"/>
  <c r="T407" i="1"/>
  <c r="Q407" i="1"/>
  <c r="V407" i="1"/>
  <c r="U407" i="1"/>
  <c r="AH407" i="1"/>
  <c r="Z407" i="1"/>
  <c r="AD407" i="1"/>
  <c r="N407" i="1"/>
  <c r="AG407" i="1" s="1"/>
  <c r="AE649" i="1"/>
  <c r="W649" i="1"/>
  <c r="S649" i="1"/>
  <c r="O649" i="1"/>
  <c r="AF649" i="1" s="1"/>
  <c r="AH649" i="1"/>
  <c r="AD649" i="1"/>
  <c r="T649" i="1"/>
  <c r="N649" i="1"/>
  <c r="AG649" i="1" s="1"/>
  <c r="U649" i="1"/>
  <c r="Z649" i="1"/>
  <c r="V649" i="1"/>
  <c r="R679" i="1"/>
  <c r="AC935" i="1"/>
  <c r="AA935" i="1"/>
  <c r="AB935" i="1"/>
  <c r="W1092" i="1"/>
  <c r="S1092" i="1"/>
  <c r="O1092" i="1"/>
  <c r="AF1092" i="1" s="1"/>
  <c r="T1092" i="1"/>
  <c r="AD1092" i="1"/>
  <c r="V1092" i="1"/>
  <c r="N1092" i="1"/>
  <c r="AG1092" i="1" s="1"/>
  <c r="AH1092" i="1"/>
  <c r="U1092" i="1"/>
  <c r="Z1092" i="1"/>
  <c r="AB1157" i="1"/>
  <c r="AC1157" i="1"/>
  <c r="AA1157" i="1"/>
  <c r="AC1270" i="1"/>
  <c r="AB1270" i="1"/>
  <c r="AA1270" i="1"/>
  <c r="AH1275" i="1"/>
  <c r="AD1275" i="1"/>
  <c r="Z1275" i="1"/>
  <c r="V1275" i="1"/>
  <c r="N1275" i="1"/>
  <c r="AG1275" i="1" s="1"/>
  <c r="W1275" i="1"/>
  <c r="S1275" i="1"/>
  <c r="O1275" i="1"/>
  <c r="AF1275" i="1" s="1"/>
  <c r="U1275" i="1"/>
  <c r="T1275" i="1"/>
  <c r="R1290" i="1"/>
  <c r="W1362" i="1"/>
  <c r="S1362" i="1"/>
  <c r="O1362" i="1"/>
  <c r="AF1362" i="1" s="1"/>
  <c r="V1362" i="1"/>
  <c r="U1362" i="1"/>
  <c r="N1362" i="1"/>
  <c r="AG1362" i="1" s="1"/>
  <c r="AD1362" i="1"/>
  <c r="Z1362" i="1"/>
  <c r="T1362" i="1"/>
  <c r="AH1362" i="1"/>
  <c r="AC377" i="1"/>
  <c r="AB377" i="1"/>
  <c r="AA377" i="1"/>
  <c r="AC627" i="1"/>
  <c r="AA627" i="1"/>
  <c r="AB627" i="1"/>
  <c r="AH744" i="1"/>
  <c r="AD744" i="1"/>
  <c r="Z744" i="1"/>
  <c r="V744" i="1"/>
  <c r="N744" i="1"/>
  <c r="AG744" i="1" s="1"/>
  <c r="AE744" i="1"/>
  <c r="W744" i="1"/>
  <c r="S744" i="1"/>
  <c r="O744" i="1"/>
  <c r="AF744" i="1" s="1"/>
  <c r="Q744" i="1"/>
  <c r="U744" i="1"/>
  <c r="T744" i="1"/>
  <c r="AC477" i="1"/>
  <c r="AA477" i="1"/>
  <c r="AB477" i="1"/>
  <c r="AH506" i="1"/>
  <c r="AD506" i="1"/>
  <c r="Z506" i="1"/>
  <c r="V506" i="1"/>
  <c r="N506" i="1"/>
  <c r="AG506" i="1" s="1"/>
  <c r="AE506" i="1"/>
  <c r="W506" i="1"/>
  <c r="S506" i="1"/>
  <c r="O506" i="1"/>
  <c r="AF506" i="1" s="1"/>
  <c r="U506" i="1"/>
  <c r="T506" i="1"/>
  <c r="Q506" i="1"/>
  <c r="AE523" i="1"/>
  <c r="W523" i="1"/>
  <c r="S523" i="1"/>
  <c r="O523" i="1"/>
  <c r="AF523" i="1" s="1"/>
  <c r="T523" i="1"/>
  <c r="Q523" i="1"/>
  <c r="AD523" i="1"/>
  <c r="V523" i="1"/>
  <c r="N523" i="1"/>
  <c r="AG523" i="1" s="1"/>
  <c r="AH523" i="1"/>
  <c r="Z523" i="1"/>
  <c r="U523" i="1"/>
  <c r="AH588" i="1"/>
  <c r="AD588" i="1"/>
  <c r="Z588" i="1"/>
  <c r="V588" i="1"/>
  <c r="N588" i="1"/>
  <c r="AG588" i="1" s="1"/>
  <c r="S588" i="1"/>
  <c r="AE588" i="1"/>
  <c r="T588" i="1"/>
  <c r="O588" i="1"/>
  <c r="AF588" i="1" s="1"/>
  <c r="Q588" i="1"/>
  <c r="W588" i="1"/>
  <c r="U588" i="1"/>
  <c r="AC915" i="1"/>
  <c r="AB915" i="1"/>
  <c r="AA915" i="1"/>
  <c r="W1288" i="1"/>
  <c r="S1288" i="1"/>
  <c r="O1288" i="1"/>
  <c r="AF1288" i="1" s="1"/>
  <c r="T1288" i="1"/>
  <c r="AD1288" i="1"/>
  <c r="V1288" i="1"/>
  <c r="N1288" i="1"/>
  <c r="AG1288" i="1" s="1"/>
  <c r="Z1288" i="1"/>
  <c r="AH1288" i="1"/>
  <c r="U1288" i="1"/>
  <c r="AC280" i="1"/>
  <c r="AA280" i="1"/>
  <c r="AB280" i="1" s="1"/>
  <c r="AB344" i="1"/>
  <c r="AC344" i="1"/>
  <c r="AA344" i="1"/>
  <c r="AC643" i="1"/>
  <c r="AA643" i="1"/>
  <c r="AB643" i="1"/>
  <c r="AH644" i="1"/>
  <c r="AD644" i="1"/>
  <c r="Z644" i="1"/>
  <c r="V644" i="1"/>
  <c r="N644" i="1"/>
  <c r="AG644" i="1" s="1"/>
  <c r="S644" i="1"/>
  <c r="AE644" i="1"/>
  <c r="T644" i="1"/>
  <c r="O644" i="1"/>
  <c r="AF644" i="1" s="1"/>
  <c r="Q644" i="1"/>
  <c r="U644" i="1"/>
  <c r="W644" i="1"/>
  <c r="AB830" i="1"/>
  <c r="AC830" i="1"/>
  <c r="AA830" i="1"/>
  <c r="AC899" i="1"/>
  <c r="AB899" i="1"/>
  <c r="AA899" i="1"/>
  <c r="AB954" i="1"/>
  <c r="AC954" i="1"/>
  <c r="AA954" i="1"/>
  <c r="AH1044" i="1"/>
  <c r="AD1044" i="1"/>
  <c r="Z1044" i="1"/>
  <c r="V1044" i="1"/>
  <c r="N1044" i="1"/>
  <c r="AG1044" i="1" s="1"/>
  <c r="W1044" i="1"/>
  <c r="S1044" i="1"/>
  <c r="O1044" i="1"/>
  <c r="AF1044" i="1" s="1"/>
  <c r="T1044" i="1"/>
  <c r="U1044" i="1"/>
  <c r="R1226" i="1"/>
  <c r="AA1331" i="1"/>
  <c r="AB1331" i="1"/>
  <c r="AC1331" i="1"/>
  <c r="AH1335" i="1"/>
  <c r="AD1335" i="1"/>
  <c r="Z1335" i="1"/>
  <c r="V1335" i="1"/>
  <c r="N1335" i="1"/>
  <c r="AG1335" i="1" s="1"/>
  <c r="W1335" i="1"/>
  <c r="S1335" i="1"/>
  <c r="O1335" i="1"/>
  <c r="AF1335" i="1" s="1"/>
  <c r="T1335" i="1"/>
  <c r="U1335" i="1"/>
  <c r="AE701" i="1"/>
  <c r="W701" i="1"/>
  <c r="S701" i="1"/>
  <c r="O701" i="1"/>
  <c r="AF701" i="1" s="1"/>
  <c r="T701" i="1"/>
  <c r="Q701" i="1"/>
  <c r="AH701" i="1"/>
  <c r="Z701" i="1"/>
  <c r="U701" i="1"/>
  <c r="AD701" i="1"/>
  <c r="N701" i="1"/>
  <c r="AG701" i="1" s="1"/>
  <c r="V701" i="1"/>
  <c r="AC799" i="1"/>
  <c r="AB799" i="1"/>
  <c r="AA799" i="1"/>
  <c r="AB918" i="1"/>
  <c r="AC918" i="1"/>
  <c r="AA918" i="1"/>
  <c r="AE957" i="1"/>
  <c r="W957" i="1"/>
  <c r="S957" i="1"/>
  <c r="O957" i="1"/>
  <c r="AF957" i="1" s="1"/>
  <c r="T957" i="1"/>
  <c r="Q957" i="1"/>
  <c r="AH957" i="1"/>
  <c r="Z957" i="1"/>
  <c r="U957" i="1"/>
  <c r="AD957" i="1"/>
  <c r="N957" i="1"/>
  <c r="AG957" i="1" s="1"/>
  <c r="V957" i="1"/>
  <c r="AC1055" i="1"/>
  <c r="AB1055" i="1"/>
  <c r="AA1055" i="1"/>
  <c r="W1108" i="1"/>
  <c r="S1108" i="1"/>
  <c r="O1108" i="1"/>
  <c r="AF1108" i="1" s="1"/>
  <c r="T1108" i="1"/>
  <c r="AH1108" i="1"/>
  <c r="Z1108" i="1"/>
  <c r="AD1108" i="1"/>
  <c r="N1108" i="1"/>
  <c r="AG1108" i="1" s="1"/>
  <c r="U1108" i="1"/>
  <c r="V1108" i="1"/>
  <c r="W1256" i="1"/>
  <c r="S1256" i="1"/>
  <c r="O1256" i="1"/>
  <c r="AF1256" i="1" s="1"/>
  <c r="T1256" i="1"/>
  <c r="AD1256" i="1"/>
  <c r="V1256" i="1"/>
  <c r="N1256" i="1"/>
  <c r="AG1256" i="1" s="1"/>
  <c r="AH1256" i="1"/>
  <c r="U1256" i="1"/>
  <c r="Z1256" i="1"/>
  <c r="W1558" i="1"/>
  <c r="S1558" i="1"/>
  <c r="O1558" i="1"/>
  <c r="AF1558" i="1" s="1"/>
  <c r="T1558" i="1"/>
  <c r="AD1558" i="1"/>
  <c r="V1558" i="1"/>
  <c r="N1558" i="1"/>
  <c r="AG1558" i="1" s="1"/>
  <c r="AH1558" i="1"/>
  <c r="U1558" i="1"/>
  <c r="Z1558" i="1"/>
  <c r="AC583" i="1"/>
  <c r="AB583" i="1"/>
  <c r="AA583" i="1"/>
  <c r="AC615" i="1"/>
  <c r="AB615" i="1"/>
  <c r="AA615" i="1"/>
  <c r="AC647" i="1"/>
  <c r="AB647" i="1"/>
  <c r="AA647" i="1"/>
  <c r="W1104" i="1"/>
  <c r="S1104" i="1"/>
  <c r="O1104" i="1"/>
  <c r="AF1104" i="1" s="1"/>
  <c r="T1104" i="1"/>
  <c r="AH1104" i="1"/>
  <c r="Z1104" i="1"/>
  <c r="U1104" i="1"/>
  <c r="V1104" i="1"/>
  <c r="AD1104" i="1"/>
  <c r="N1104" i="1"/>
  <c r="AG1104" i="1" s="1"/>
  <c r="AC1130" i="1"/>
  <c r="AA1130" i="1"/>
  <c r="AB1130" i="1"/>
  <c r="AH1323" i="1"/>
  <c r="AD1323" i="1"/>
  <c r="Z1323" i="1"/>
  <c r="V1323" i="1"/>
  <c r="N1323" i="1"/>
  <c r="AG1323" i="1" s="1"/>
  <c r="W1323" i="1"/>
  <c r="S1323" i="1"/>
  <c r="O1323" i="1"/>
  <c r="AF1323" i="1" s="1"/>
  <c r="U1323" i="1"/>
  <c r="T1323" i="1"/>
  <c r="AB1077" i="1"/>
  <c r="AC1077" i="1"/>
  <c r="AA1077" i="1"/>
  <c r="R1193" i="1"/>
  <c r="W1248" i="1"/>
  <c r="S1248" i="1"/>
  <c r="O1248" i="1"/>
  <c r="AF1248" i="1" s="1"/>
  <c r="T1248" i="1"/>
  <c r="AH1248" i="1"/>
  <c r="Z1248" i="1"/>
  <c r="U1248" i="1"/>
  <c r="AD1248" i="1"/>
  <c r="N1248" i="1"/>
  <c r="AG1248" i="1" s="1"/>
  <c r="V1248" i="1"/>
  <c r="AB1439" i="1"/>
  <c r="AC1439" i="1"/>
  <c r="AA1439" i="1"/>
  <c r="W1394" i="1"/>
  <c r="S1394" i="1"/>
  <c r="O1394" i="1"/>
  <c r="AF1394" i="1" s="1"/>
  <c r="AH1394" i="1"/>
  <c r="AD1394" i="1"/>
  <c r="V1394" i="1"/>
  <c r="U1394" i="1"/>
  <c r="N1394" i="1"/>
  <c r="AG1394" i="1" s="1"/>
  <c r="T1394" i="1"/>
  <c r="Z1394" i="1"/>
  <c r="AA1644" i="1"/>
  <c r="AB1644" i="1"/>
  <c r="AC1644" i="1"/>
  <c r="AB1415" i="1"/>
  <c r="AC1415" i="1"/>
  <c r="AA1415" i="1"/>
  <c r="W1470" i="1"/>
  <c r="S1470" i="1"/>
  <c r="O1470" i="1"/>
  <c r="AF1470" i="1" s="1"/>
  <c r="T1470" i="1"/>
  <c r="AH1470" i="1"/>
  <c r="Z1470" i="1"/>
  <c r="U1470" i="1"/>
  <c r="AD1470" i="1"/>
  <c r="V1470" i="1"/>
  <c r="N1470" i="1"/>
  <c r="AG1470" i="1" s="1"/>
  <c r="W1502" i="1"/>
  <c r="S1502" i="1"/>
  <c r="O1502" i="1"/>
  <c r="AF1502" i="1" s="1"/>
  <c r="T1502" i="1"/>
  <c r="AH1502" i="1"/>
  <c r="Z1502" i="1"/>
  <c r="U1502" i="1"/>
  <c r="V1502" i="1"/>
  <c r="AD1502" i="1"/>
  <c r="N1502" i="1"/>
  <c r="AG1502" i="1" s="1"/>
  <c r="W1566" i="1"/>
  <c r="S1566" i="1"/>
  <c r="O1566" i="1"/>
  <c r="AF1566" i="1" s="1"/>
  <c r="T1566" i="1"/>
  <c r="AH1566" i="1"/>
  <c r="Z1566" i="1"/>
  <c r="V1566" i="1"/>
  <c r="N1566" i="1"/>
  <c r="AG1566" i="1" s="1"/>
  <c r="U1566" i="1"/>
  <c r="AD1566" i="1"/>
  <c r="AB1471" i="1"/>
  <c r="AC1471" i="1"/>
  <c r="AA1471" i="1"/>
  <c r="W1702" i="1"/>
  <c r="S1702" i="1"/>
  <c r="O1702" i="1"/>
  <c r="AF1702" i="1" s="1"/>
  <c r="V1702" i="1"/>
  <c r="AH1702" i="1"/>
  <c r="N1702" i="1"/>
  <c r="AG1702" i="1" s="1"/>
  <c r="Z1702" i="1"/>
  <c r="AD1702" i="1"/>
  <c r="T1702" i="1"/>
  <c r="U1702" i="1"/>
  <c r="W1714" i="1"/>
  <c r="S1714" i="1"/>
  <c r="O1714" i="1"/>
  <c r="AF1714" i="1" s="1"/>
  <c r="T1714" i="1"/>
  <c r="AH1714" i="1"/>
  <c r="Z1714" i="1"/>
  <c r="AD1714" i="1"/>
  <c r="N1714" i="1"/>
  <c r="AG1714" i="1" s="1"/>
  <c r="U1714" i="1"/>
  <c r="V1714" i="1"/>
  <c r="W1778" i="1"/>
  <c r="S1778" i="1"/>
  <c r="O1778" i="1"/>
  <c r="AF1778" i="1" s="1"/>
  <c r="T1778" i="1"/>
  <c r="AH1778" i="1"/>
  <c r="Z1778" i="1"/>
  <c r="AD1778" i="1"/>
  <c r="N1778" i="1"/>
  <c r="AG1778" i="1" s="1"/>
  <c r="U1778" i="1"/>
  <c r="V1778" i="1"/>
  <c r="AB1887" i="1"/>
  <c r="AC1887" i="1"/>
  <c r="AA1887" i="1"/>
  <c r="R1630" i="1"/>
  <c r="R1662" i="1"/>
  <c r="W1774" i="1"/>
  <c r="S1774" i="1"/>
  <c r="O1774" i="1"/>
  <c r="AF1774" i="1" s="1"/>
  <c r="T1774" i="1"/>
  <c r="AH1774" i="1"/>
  <c r="Z1774" i="1"/>
  <c r="U1774" i="1"/>
  <c r="V1774" i="1"/>
  <c r="AD1774" i="1"/>
  <c r="N1774" i="1"/>
  <c r="AG1774" i="1" s="1"/>
  <c r="AC1792" i="1"/>
  <c r="AA1792" i="1"/>
  <c r="AB1792" i="1"/>
  <c r="AA1846" i="1"/>
  <c r="AB1846" i="1"/>
  <c r="AC1846" i="1"/>
  <c r="AH1901" i="1"/>
  <c r="AD1901" i="1"/>
  <c r="Z1901" i="1"/>
  <c r="V1901" i="1"/>
  <c r="N1901" i="1"/>
  <c r="AG1901" i="1" s="1"/>
  <c r="W1901" i="1"/>
  <c r="S1901" i="1"/>
  <c r="O1901" i="1"/>
  <c r="AF1901" i="1" s="1"/>
  <c r="T1901" i="1"/>
  <c r="U1901" i="1"/>
  <c r="AB1879" i="1"/>
  <c r="AC1879" i="1"/>
  <c r="AA1879" i="1"/>
  <c r="AC1917" i="1"/>
  <c r="AB1917" i="1"/>
  <c r="AA1917" i="1"/>
  <c r="R1962" i="1"/>
  <c r="AB1984" i="1"/>
  <c r="AC1984" i="1"/>
  <c r="AA1984" i="1"/>
  <c r="R1994" i="1"/>
  <c r="AA1012" i="1"/>
  <c r="AB1012" i="1"/>
  <c r="AC1012" i="1"/>
  <c r="AC871" i="1"/>
  <c r="AA871" i="1"/>
  <c r="AB871" i="1"/>
  <c r="AB392" i="1"/>
  <c r="AC392" i="1"/>
  <c r="AA392" i="1"/>
  <c r="R536" i="1"/>
  <c r="W1084" i="1"/>
  <c r="S1084" i="1"/>
  <c r="O1084" i="1"/>
  <c r="AF1084" i="1" s="1"/>
  <c r="T1084" i="1"/>
  <c r="AH1084" i="1"/>
  <c r="Z1084" i="1"/>
  <c r="U1084" i="1"/>
  <c r="V1084" i="1"/>
  <c r="N1084" i="1"/>
  <c r="AG1084" i="1" s="1"/>
  <c r="AD1084" i="1"/>
  <c r="AB1117" i="1"/>
  <c r="AC1117" i="1"/>
  <c r="AA1117" i="1"/>
  <c r="R1125" i="1"/>
  <c r="R1197" i="1"/>
  <c r="W1344" i="1"/>
  <c r="S1344" i="1"/>
  <c r="O1344" i="1"/>
  <c r="AF1344" i="1" s="1"/>
  <c r="T1344" i="1"/>
  <c r="AH1344" i="1"/>
  <c r="Z1344" i="1"/>
  <c r="U1344" i="1"/>
  <c r="V1344" i="1"/>
  <c r="N1344" i="1"/>
  <c r="AG1344" i="1" s="1"/>
  <c r="AD1344" i="1"/>
  <c r="AB1743" i="1"/>
  <c r="AC1743" i="1"/>
  <c r="AA1743" i="1"/>
  <c r="AH1935" i="1"/>
  <c r="AD1935" i="1"/>
  <c r="Z1935" i="1"/>
  <c r="V1935" i="1"/>
  <c r="N1935" i="1"/>
  <c r="AG1935" i="1" s="1"/>
  <c r="W1935" i="1"/>
  <c r="S1935" i="1"/>
  <c r="O1935" i="1"/>
  <c r="AF1935" i="1" s="1"/>
  <c r="T1935" i="1"/>
  <c r="U1935" i="1"/>
  <c r="W1842" i="1"/>
  <c r="S1842" i="1"/>
  <c r="O1842" i="1"/>
  <c r="AF1842" i="1" s="1"/>
  <c r="T1842" i="1"/>
  <c r="U1842" i="1"/>
  <c r="AD1842" i="1"/>
  <c r="V1842" i="1"/>
  <c r="N1842" i="1"/>
  <c r="AG1842" i="1" s="1"/>
  <c r="AH1842" i="1"/>
  <c r="Z1842" i="1"/>
  <c r="AB958" i="1"/>
  <c r="AC958" i="1"/>
  <c r="AA958" i="1"/>
  <c r="AC703" i="1"/>
  <c r="AB703" i="1"/>
  <c r="AA703" i="1"/>
  <c r="AB822" i="1"/>
  <c r="AC822" i="1"/>
  <c r="AA822" i="1"/>
  <c r="AE861" i="1"/>
  <c r="W861" i="1"/>
  <c r="S861" i="1"/>
  <c r="O861" i="1"/>
  <c r="AF861" i="1" s="1"/>
  <c r="T861" i="1"/>
  <c r="Q861" i="1"/>
  <c r="AH861" i="1"/>
  <c r="Z861" i="1"/>
  <c r="U861" i="1"/>
  <c r="AD861" i="1"/>
  <c r="V861" i="1"/>
  <c r="N861" i="1"/>
  <c r="AG861" i="1" s="1"/>
  <c r="AC959" i="1"/>
  <c r="AB959" i="1"/>
  <c r="AA959" i="1"/>
  <c r="W1088" i="1"/>
  <c r="S1088" i="1"/>
  <c r="O1088" i="1"/>
  <c r="AF1088" i="1" s="1"/>
  <c r="T1088" i="1"/>
  <c r="AH1088" i="1"/>
  <c r="Z1088" i="1"/>
  <c r="AD1088" i="1"/>
  <c r="N1088" i="1"/>
  <c r="AG1088" i="1" s="1"/>
  <c r="U1088" i="1"/>
  <c r="V1088" i="1"/>
  <c r="AC1372" i="1"/>
  <c r="AA1372" i="1"/>
  <c r="AB1372" i="1"/>
  <c r="W1132" i="1"/>
  <c r="S1132" i="1"/>
  <c r="O1132" i="1"/>
  <c r="AF1132" i="1" s="1"/>
  <c r="T1132" i="1"/>
  <c r="U1132" i="1"/>
  <c r="AD1132" i="1"/>
  <c r="V1132" i="1"/>
  <c r="N1132" i="1"/>
  <c r="AG1132" i="1" s="1"/>
  <c r="Z1132" i="1"/>
  <c r="AH1132" i="1"/>
  <c r="AB1141" i="1"/>
  <c r="AC1141" i="1"/>
  <c r="AA1141" i="1"/>
  <c r="AC1166" i="1"/>
  <c r="AA1166" i="1"/>
  <c r="AB1166" i="1"/>
  <c r="AC1210" i="1"/>
  <c r="AA1210" i="1"/>
  <c r="AB1210" i="1"/>
  <c r="W1686" i="1"/>
  <c r="S1686" i="1"/>
  <c r="O1686" i="1"/>
  <c r="AF1686" i="1" s="1"/>
  <c r="V1686" i="1"/>
  <c r="AH1686" i="1"/>
  <c r="AD1686" i="1"/>
  <c r="T1686" i="1"/>
  <c r="U1686" i="1"/>
  <c r="N1686" i="1"/>
  <c r="AG1686" i="1" s="1"/>
  <c r="Z1686" i="1"/>
  <c r="AB1763" i="1"/>
  <c r="AC1763" i="1"/>
  <c r="AA1763" i="1"/>
  <c r="AB1871" i="1"/>
  <c r="AC1871" i="1"/>
  <c r="AA1871" i="1"/>
  <c r="AC1876" i="1"/>
  <c r="AB1876" i="1"/>
  <c r="AA1876" i="1"/>
  <c r="AB1924" i="1"/>
  <c r="AC1924" i="1"/>
  <c r="AA1924" i="1"/>
  <c r="AB1933" i="1"/>
  <c r="AC1933" i="1"/>
  <c r="AA1933" i="1"/>
  <c r="AB1993" i="1"/>
  <c r="AA1993" i="1"/>
  <c r="AC1993" i="1"/>
  <c r="AC1995" i="1"/>
  <c r="AA1995" i="1"/>
  <c r="AB1995" i="1"/>
  <c r="R992" i="1"/>
  <c r="AA1303" i="1"/>
  <c r="AB1303" i="1"/>
  <c r="AC1303" i="1"/>
  <c r="AC1440" i="1"/>
  <c r="AA1440" i="1"/>
  <c r="AB1440" i="1"/>
  <c r="AC1254" i="1"/>
  <c r="AB1254" i="1"/>
  <c r="AA1254" i="1"/>
  <c r="AB1309" i="1"/>
  <c r="AC1309" i="1"/>
  <c r="AA1309" i="1"/>
  <c r="AA1505" i="1"/>
  <c r="AB1505" i="1"/>
  <c r="AC1505" i="1"/>
  <c r="AB1771" i="1"/>
  <c r="AC1771" i="1"/>
  <c r="AA1771" i="1"/>
  <c r="AB1435" i="1"/>
  <c r="AC1435" i="1"/>
  <c r="AA1435" i="1"/>
  <c r="W1402" i="1"/>
  <c r="S1402" i="1"/>
  <c r="O1402" i="1"/>
  <c r="AF1402" i="1" s="1"/>
  <c r="AH1402" i="1"/>
  <c r="Z1402" i="1"/>
  <c r="T1402" i="1"/>
  <c r="AD1402" i="1"/>
  <c r="V1402" i="1"/>
  <c r="U1402" i="1"/>
  <c r="N1402" i="1"/>
  <c r="AG1402" i="1" s="1"/>
  <c r="AC1800" i="1"/>
  <c r="AA1800" i="1"/>
  <c r="AB1800" i="1"/>
  <c r="AC1496" i="1"/>
  <c r="AA1496" i="1"/>
  <c r="AB1496" i="1"/>
  <c r="AC1679" i="1"/>
  <c r="AB1679" i="1"/>
  <c r="AA1679" i="1"/>
  <c r="W1782" i="1"/>
  <c r="S1782" i="1"/>
  <c r="O1782" i="1"/>
  <c r="AF1782" i="1" s="1"/>
  <c r="T1782" i="1"/>
  <c r="AD1782" i="1"/>
  <c r="V1782" i="1"/>
  <c r="N1782" i="1"/>
  <c r="AG1782" i="1" s="1"/>
  <c r="AH1782" i="1"/>
  <c r="Z1782" i="1"/>
  <c r="U1782" i="1"/>
  <c r="R1615" i="1"/>
  <c r="AC1780" i="1"/>
  <c r="AB1780" i="1"/>
  <c r="AA1780" i="1"/>
  <c r="AB1634" i="1"/>
  <c r="AC1634" i="1"/>
  <c r="AA1634" i="1"/>
  <c r="AB1658" i="1"/>
  <c r="AC1658" i="1"/>
  <c r="AA1658" i="1"/>
  <c r="AB1666" i="1"/>
  <c r="AC1666" i="1"/>
  <c r="AA1666" i="1"/>
  <c r="AC1712" i="1"/>
  <c r="AA1712" i="1"/>
  <c r="AB1712" i="1"/>
  <c r="AC1804" i="1"/>
  <c r="AB1804" i="1"/>
  <c r="AA1804" i="1"/>
  <c r="AH1809" i="1"/>
  <c r="AD1809" i="1"/>
  <c r="Z1809" i="1"/>
  <c r="V1809" i="1"/>
  <c r="N1809" i="1"/>
  <c r="AG1809" i="1" s="1"/>
  <c r="W1809" i="1"/>
  <c r="S1809" i="1"/>
  <c r="O1809" i="1"/>
  <c r="AF1809" i="1" s="1"/>
  <c r="U1809" i="1"/>
  <c r="T1809" i="1"/>
  <c r="AC579" i="1"/>
  <c r="AA579" i="1"/>
  <c r="AB579" i="1"/>
  <c r="AH580" i="1"/>
  <c r="AD580" i="1"/>
  <c r="Z580" i="1"/>
  <c r="V580" i="1"/>
  <c r="N580" i="1"/>
  <c r="AG580" i="1" s="1"/>
  <c r="S580" i="1"/>
  <c r="AE580" i="1"/>
  <c r="T580" i="1"/>
  <c r="O580" i="1"/>
  <c r="AF580" i="1" s="1"/>
  <c r="Q580" i="1"/>
  <c r="U580" i="1"/>
  <c r="W580" i="1"/>
  <c r="AB702" i="1"/>
  <c r="AC702" i="1"/>
  <c r="AA702" i="1"/>
  <c r="R711" i="1"/>
  <c r="AC1114" i="1"/>
  <c r="AB1114" i="1"/>
  <c r="AA1114" i="1"/>
  <c r="AB1213" i="1"/>
  <c r="AC1213" i="1"/>
  <c r="AA1213" i="1"/>
  <c r="AB1205" i="1"/>
  <c r="AC1205" i="1"/>
  <c r="AA1205" i="1"/>
  <c r="AC1635" i="1"/>
  <c r="AA1635" i="1"/>
  <c r="AB1635" i="1"/>
  <c r="AC1384" i="1"/>
  <c r="AA1384" i="1"/>
  <c r="AB1384" i="1"/>
  <c r="AC1400" i="1"/>
  <c r="AA1400" i="1"/>
  <c r="AB1400" i="1"/>
  <c r="AC1484" i="1"/>
  <c r="AA1484" i="1"/>
  <c r="AB1484" i="1"/>
  <c r="AC1536" i="1"/>
  <c r="AA1536" i="1"/>
  <c r="AB1536" i="1"/>
  <c r="AB1547" i="1"/>
  <c r="AC1547" i="1"/>
  <c r="AA1547" i="1"/>
  <c r="AC1524" i="1"/>
  <c r="AB1524" i="1"/>
  <c r="AA1524" i="1"/>
  <c r="AH1529" i="1"/>
  <c r="AD1529" i="1"/>
  <c r="Z1529" i="1"/>
  <c r="V1529" i="1"/>
  <c r="N1529" i="1"/>
  <c r="AG1529" i="1" s="1"/>
  <c r="W1529" i="1"/>
  <c r="S1529" i="1"/>
  <c r="O1529" i="1"/>
  <c r="AF1529" i="1" s="1"/>
  <c r="U1529" i="1"/>
  <c r="T1529" i="1"/>
  <c r="AC1540" i="1"/>
  <c r="AB1540" i="1"/>
  <c r="AA1540" i="1"/>
  <c r="AH1545" i="1"/>
  <c r="AD1545" i="1"/>
  <c r="Z1545" i="1"/>
  <c r="V1545" i="1"/>
  <c r="N1545" i="1"/>
  <c r="AG1545" i="1" s="1"/>
  <c r="W1545" i="1"/>
  <c r="S1545" i="1"/>
  <c r="O1545" i="1"/>
  <c r="AF1545" i="1" s="1"/>
  <c r="U1545" i="1"/>
  <c r="T1545" i="1"/>
  <c r="T1691" i="1"/>
  <c r="V1691" i="1"/>
  <c r="AH1691" i="1"/>
  <c r="W1691" i="1"/>
  <c r="U1691" i="1"/>
  <c r="N1691" i="1"/>
  <c r="AG1691" i="1" s="1"/>
  <c r="O1691" i="1"/>
  <c r="AF1691" i="1" s="1"/>
  <c r="Z1691" i="1"/>
  <c r="S1691" i="1"/>
  <c r="AD1691" i="1"/>
  <c r="AA1725" i="1"/>
  <c r="AC1725" i="1"/>
  <c r="AB1725" i="1"/>
  <c r="T1699" i="1"/>
  <c r="V1699" i="1"/>
  <c r="AH1699" i="1"/>
  <c r="W1699" i="1"/>
  <c r="N1699" i="1"/>
  <c r="AG1699" i="1" s="1"/>
  <c r="Z1699" i="1"/>
  <c r="O1699" i="1"/>
  <c r="AF1699" i="1" s="1"/>
  <c r="U1699" i="1"/>
  <c r="S1699" i="1"/>
  <c r="AD1699" i="1"/>
  <c r="AC1704" i="1"/>
  <c r="AA1704" i="1"/>
  <c r="AB1704" i="1"/>
  <c r="W1637" i="1"/>
  <c r="S1637" i="1"/>
  <c r="O1637" i="1"/>
  <c r="AF1637" i="1" s="1"/>
  <c r="T1637" i="1"/>
  <c r="U1637" i="1"/>
  <c r="AD1637" i="1"/>
  <c r="V1637" i="1"/>
  <c r="N1637" i="1"/>
  <c r="AG1637" i="1" s="1"/>
  <c r="AH1637" i="1"/>
  <c r="Z1637" i="1"/>
  <c r="AC1671" i="1"/>
  <c r="AA1671" i="1"/>
  <c r="AB1671" i="1"/>
  <c r="AB1787" i="1"/>
  <c r="AC1787" i="1"/>
  <c r="AA1787" i="1"/>
  <c r="AB1751" i="1"/>
  <c r="AC1751" i="1"/>
  <c r="AA1751" i="1"/>
  <c r="W1810" i="1"/>
  <c r="S1810" i="1"/>
  <c r="O1810" i="1"/>
  <c r="AF1810" i="1" s="1"/>
  <c r="T1810" i="1"/>
  <c r="U1810" i="1"/>
  <c r="AD1810" i="1"/>
  <c r="V1810" i="1"/>
  <c r="N1810" i="1"/>
  <c r="AG1810" i="1" s="1"/>
  <c r="Z1810" i="1"/>
  <c r="AH1810" i="1"/>
  <c r="W1882" i="1"/>
  <c r="S1882" i="1"/>
  <c r="O1882" i="1"/>
  <c r="AF1882" i="1" s="1"/>
  <c r="T1882" i="1"/>
  <c r="AD1882" i="1"/>
  <c r="V1882" i="1"/>
  <c r="N1882" i="1"/>
  <c r="AG1882" i="1" s="1"/>
  <c r="U1882" i="1"/>
  <c r="Z1882" i="1"/>
  <c r="AH1882" i="1"/>
  <c r="AB1851" i="1"/>
  <c r="AC1851" i="1"/>
  <c r="AA1851" i="1"/>
  <c r="W1854" i="1"/>
  <c r="S1854" i="1"/>
  <c r="O1854" i="1"/>
  <c r="AF1854" i="1" s="1"/>
  <c r="T1854" i="1"/>
  <c r="U1854" i="1"/>
  <c r="AD1854" i="1"/>
  <c r="V1854" i="1"/>
  <c r="N1854" i="1"/>
  <c r="AG1854" i="1" s="1"/>
  <c r="Z1854" i="1"/>
  <c r="AH1854" i="1"/>
  <c r="W1886" i="1"/>
  <c r="S1886" i="1"/>
  <c r="O1886" i="1"/>
  <c r="AF1886" i="1" s="1"/>
  <c r="T1886" i="1"/>
  <c r="U1886" i="1"/>
  <c r="AD1886" i="1"/>
  <c r="V1886" i="1"/>
  <c r="N1886" i="1"/>
  <c r="AG1886" i="1" s="1"/>
  <c r="AH1886" i="1"/>
  <c r="Z1886" i="1"/>
  <c r="AC1904" i="1"/>
  <c r="AA1904" i="1"/>
  <c r="AB1904" i="1"/>
  <c r="AC1930" i="1"/>
  <c r="AA1930" i="1"/>
  <c r="AB1930" i="1"/>
  <c r="W1952" i="1"/>
  <c r="S1952" i="1"/>
  <c r="O1952" i="1"/>
  <c r="AF1952" i="1" s="1"/>
  <c r="T1952" i="1"/>
  <c r="AH1952" i="1"/>
  <c r="Z1952" i="1"/>
  <c r="U1952" i="1"/>
  <c r="V1952" i="1"/>
  <c r="AD1952" i="1"/>
  <c r="N1952" i="1"/>
  <c r="AG1952" i="1" s="1"/>
  <c r="AC1942" i="1"/>
  <c r="AA1942" i="1"/>
  <c r="AB1942" i="1"/>
  <c r="W1965" i="1"/>
  <c r="S1965" i="1"/>
  <c r="O1965" i="1"/>
  <c r="AF1965" i="1" s="1"/>
  <c r="T1965" i="1"/>
  <c r="U1965" i="1"/>
  <c r="AD1965" i="1"/>
  <c r="V1965" i="1"/>
  <c r="N1965" i="1"/>
  <c r="AG1965" i="1" s="1"/>
  <c r="AH1965" i="1"/>
  <c r="Z1965" i="1"/>
  <c r="AB1986" i="1"/>
  <c r="AA1986" i="1"/>
  <c r="AC1986" i="1"/>
  <c r="AB1971" i="1"/>
  <c r="AC1971" i="1"/>
  <c r="AA1971" i="1"/>
  <c r="AB1980" i="1"/>
  <c r="AC1980" i="1"/>
  <c r="AA1980" i="1"/>
  <c r="W1996" i="1"/>
  <c r="S1996" i="1"/>
  <c r="O1996" i="1"/>
  <c r="AF1996" i="1" s="1"/>
  <c r="AH1996" i="1"/>
  <c r="AD1996" i="1"/>
  <c r="Z1996" i="1"/>
  <c r="V1996" i="1"/>
  <c r="N1996" i="1"/>
  <c r="AG1996" i="1" s="1"/>
  <c r="T1996" i="1"/>
  <c r="U1996" i="1"/>
  <c r="AC1588" i="1"/>
  <c r="AB1588" i="1"/>
  <c r="AA1588" i="1"/>
  <c r="AH1593" i="1"/>
  <c r="AD1593" i="1"/>
  <c r="Z1593" i="1"/>
  <c r="V1593" i="1"/>
  <c r="N1593" i="1"/>
  <c r="AG1593" i="1" s="1"/>
  <c r="W1593" i="1"/>
  <c r="S1593" i="1"/>
  <c r="O1593" i="1"/>
  <c r="AF1593" i="1" s="1"/>
  <c r="U1593" i="1"/>
  <c r="T1593" i="1"/>
  <c r="AB1555" i="1"/>
  <c r="AC1555" i="1"/>
  <c r="AA1555" i="1"/>
  <c r="AB1602" i="1"/>
  <c r="AC1602" i="1"/>
  <c r="AA1602" i="1"/>
  <c r="W1923" i="1"/>
  <c r="S1923" i="1"/>
  <c r="O1923" i="1"/>
  <c r="AF1923" i="1" s="1"/>
  <c r="T1923" i="1"/>
  <c r="AD1923" i="1"/>
  <c r="V1923" i="1"/>
  <c r="N1923" i="1"/>
  <c r="AG1923" i="1" s="1"/>
  <c r="Z1923" i="1"/>
  <c r="U1923" i="1"/>
  <c r="AH1923" i="1"/>
  <c r="AC1696" i="1"/>
  <c r="AA1696" i="1"/>
  <c r="AB1696" i="1"/>
  <c r="AB1731" i="1"/>
  <c r="AC1731" i="1"/>
  <c r="AA1731" i="1"/>
  <c r="W1858" i="1"/>
  <c r="S1858" i="1"/>
  <c r="O1858" i="1"/>
  <c r="AF1858" i="1" s="1"/>
  <c r="T1858" i="1"/>
  <c r="AH1858" i="1"/>
  <c r="Z1858" i="1"/>
  <c r="U1858" i="1"/>
  <c r="V1858" i="1"/>
  <c r="AD1858" i="1"/>
  <c r="N1858" i="1"/>
  <c r="AG1858" i="1" s="1"/>
  <c r="R356" i="1"/>
  <c r="AA422" i="1"/>
  <c r="AB422" i="1"/>
  <c r="AC422" i="1"/>
  <c r="AC429" i="1"/>
  <c r="AA429" i="1"/>
  <c r="AB429" i="1"/>
  <c r="AA518" i="1"/>
  <c r="AB518" i="1"/>
  <c r="AC518" i="1"/>
  <c r="R550" i="1"/>
  <c r="R723" i="1"/>
  <c r="AC1150" i="1"/>
  <c r="AA1150" i="1"/>
  <c r="AB1150" i="1"/>
  <c r="AE355" i="1"/>
  <c r="W355" i="1"/>
  <c r="S355" i="1"/>
  <c r="O355" i="1"/>
  <c r="AF355" i="1" s="1"/>
  <c r="T355" i="1"/>
  <c r="Q355" i="1"/>
  <c r="AH355" i="1"/>
  <c r="Z355" i="1"/>
  <c r="AD355" i="1"/>
  <c r="N355" i="1"/>
  <c r="AG355" i="1" s="1"/>
  <c r="V355" i="1"/>
  <c r="U355" i="1"/>
  <c r="R421" i="1"/>
  <c r="AC469" i="1"/>
  <c r="AB469" i="1"/>
  <c r="AA469" i="1"/>
  <c r="R517" i="1"/>
  <c r="AE531" i="1"/>
  <c r="W531" i="1"/>
  <c r="S531" i="1"/>
  <c r="O531" i="1"/>
  <c r="AF531" i="1" s="1"/>
  <c r="T531" i="1"/>
  <c r="Q531" i="1"/>
  <c r="AH531" i="1"/>
  <c r="Z531" i="1"/>
  <c r="N531" i="1"/>
  <c r="AG531" i="1" s="1"/>
  <c r="AD531" i="1"/>
  <c r="V531" i="1"/>
  <c r="U531" i="1"/>
  <c r="AC565" i="1"/>
  <c r="AA565" i="1"/>
  <c r="AB565" i="1"/>
  <c r="AE593" i="1"/>
  <c r="W593" i="1"/>
  <c r="S593" i="1"/>
  <c r="O593" i="1"/>
  <c r="AF593" i="1" s="1"/>
  <c r="AH593" i="1"/>
  <c r="AD593" i="1"/>
  <c r="T593" i="1"/>
  <c r="N593" i="1"/>
  <c r="AG593" i="1" s="1"/>
  <c r="V593" i="1"/>
  <c r="Z593" i="1"/>
  <c r="Q593" i="1"/>
  <c r="U593" i="1"/>
  <c r="AH636" i="1"/>
  <c r="AD636" i="1"/>
  <c r="Z636" i="1"/>
  <c r="V636" i="1"/>
  <c r="N636" i="1"/>
  <c r="AG636" i="1" s="1"/>
  <c r="S636" i="1"/>
  <c r="AE636" i="1"/>
  <c r="T636" i="1"/>
  <c r="O636" i="1"/>
  <c r="AF636" i="1" s="1"/>
  <c r="W636" i="1"/>
  <c r="U636" i="1"/>
  <c r="R667" i="1"/>
  <c r="AC695" i="1"/>
  <c r="AA695" i="1"/>
  <c r="AB695" i="1"/>
  <c r="AB750" i="1"/>
  <c r="AC750" i="1"/>
  <c r="AA750" i="1"/>
  <c r="AC947" i="1"/>
  <c r="AB947" i="1"/>
  <c r="AA947" i="1"/>
  <c r="AH952" i="1"/>
  <c r="AD952" i="1"/>
  <c r="Z952" i="1"/>
  <c r="V952" i="1"/>
  <c r="N952" i="1"/>
  <c r="AG952" i="1" s="1"/>
  <c r="AE952" i="1"/>
  <c r="W952" i="1"/>
  <c r="S952" i="1"/>
  <c r="O952" i="1"/>
  <c r="AF952" i="1" s="1"/>
  <c r="Q952" i="1"/>
  <c r="T952" i="1"/>
  <c r="U952" i="1"/>
  <c r="AA1115" i="1"/>
  <c r="AB1115" i="1"/>
  <c r="AC1115" i="1"/>
  <c r="AA1119" i="1"/>
  <c r="AB1119" i="1"/>
  <c r="AC1119" i="1"/>
  <c r="R1219" i="1"/>
  <c r="R368" i="1"/>
  <c r="R416" i="1"/>
  <c r="AB464" i="1"/>
  <c r="AC464" i="1"/>
  <c r="AA464" i="1"/>
  <c r="R553" i="1"/>
  <c r="AB798" i="1"/>
  <c r="AC798" i="1"/>
  <c r="AA798" i="1"/>
  <c r="R820" i="1"/>
  <c r="R1153" i="1"/>
  <c r="W1268" i="1"/>
  <c r="S1268" i="1"/>
  <c r="O1268" i="1"/>
  <c r="AF1268" i="1" s="1"/>
  <c r="T1268" i="1"/>
  <c r="AH1268" i="1"/>
  <c r="Z1268" i="1"/>
  <c r="V1268" i="1"/>
  <c r="U1268" i="1"/>
  <c r="AD1268" i="1"/>
  <c r="N1268" i="1"/>
  <c r="AG1268" i="1" s="1"/>
  <c r="R1274" i="1"/>
  <c r="AC1286" i="1"/>
  <c r="AB1286" i="1"/>
  <c r="AA1286" i="1"/>
  <c r="AB1483" i="1"/>
  <c r="AC1483" i="1"/>
  <c r="AA1483" i="1"/>
  <c r="R400" i="1"/>
  <c r="AC409" i="1"/>
  <c r="AB409" i="1"/>
  <c r="AA409" i="1"/>
  <c r="AC521" i="1"/>
  <c r="AB521" i="1"/>
  <c r="AA521" i="1"/>
  <c r="AH680" i="1"/>
  <c r="AD680" i="1"/>
  <c r="Z680" i="1"/>
  <c r="V680" i="1"/>
  <c r="N680" i="1"/>
  <c r="AG680" i="1" s="1"/>
  <c r="AE680" i="1"/>
  <c r="W680" i="1"/>
  <c r="S680" i="1"/>
  <c r="O680" i="1"/>
  <c r="AF680" i="1" s="1"/>
  <c r="Q680" i="1"/>
  <c r="U680" i="1"/>
  <c r="T680" i="1"/>
  <c r="AB388" i="1"/>
  <c r="AC388" i="1"/>
  <c r="AA388" i="1"/>
  <c r="AH426" i="1"/>
  <c r="AD426" i="1"/>
  <c r="Z426" i="1"/>
  <c r="V426" i="1"/>
  <c r="N426" i="1"/>
  <c r="AG426" i="1" s="1"/>
  <c r="AE426" i="1"/>
  <c r="W426" i="1"/>
  <c r="S426" i="1"/>
  <c r="O426" i="1"/>
  <c r="AF426" i="1" s="1"/>
  <c r="U426" i="1"/>
  <c r="T426" i="1"/>
  <c r="Q426" i="1"/>
  <c r="AA534" i="1"/>
  <c r="AB534" i="1"/>
  <c r="AC534" i="1"/>
  <c r="AA584" i="1"/>
  <c r="AB584" i="1"/>
  <c r="AC584" i="1"/>
  <c r="R727" i="1"/>
  <c r="R782" i="1"/>
  <c r="AC787" i="1"/>
  <c r="AB787" i="1"/>
  <c r="AA787" i="1"/>
  <c r="AH984" i="1"/>
  <c r="AD984" i="1"/>
  <c r="Z984" i="1"/>
  <c r="V984" i="1"/>
  <c r="N984" i="1"/>
  <c r="AG984" i="1" s="1"/>
  <c r="AE984" i="1"/>
  <c r="W984" i="1"/>
  <c r="S984" i="1"/>
  <c r="O984" i="1"/>
  <c r="AF984" i="1" s="1"/>
  <c r="Q984" i="1"/>
  <c r="T984" i="1"/>
  <c r="U984" i="1"/>
  <c r="AH996" i="1"/>
  <c r="AD996" i="1"/>
  <c r="Z996" i="1"/>
  <c r="V996" i="1"/>
  <c r="N996" i="1"/>
  <c r="AG996" i="1" s="1"/>
  <c r="AE996" i="1"/>
  <c r="W996" i="1"/>
  <c r="S996" i="1"/>
  <c r="O996" i="1"/>
  <c r="AF996" i="1" s="1"/>
  <c r="T996" i="1"/>
  <c r="U996" i="1"/>
  <c r="Q996" i="1"/>
  <c r="R1341" i="1"/>
  <c r="AH350" i="1"/>
  <c r="AD350" i="1"/>
  <c r="Z350" i="1"/>
  <c r="V350" i="1"/>
  <c r="N350" i="1"/>
  <c r="AG350" i="1" s="1"/>
  <c r="AE350" i="1"/>
  <c r="W350" i="1"/>
  <c r="S350" i="1"/>
  <c r="O350" i="1"/>
  <c r="AF350" i="1" s="1"/>
  <c r="Q350" i="1"/>
  <c r="U350" i="1"/>
  <c r="T350" i="1"/>
  <c r="AC353" i="1"/>
  <c r="AB353" i="1"/>
  <c r="AA353" i="1"/>
  <c r="R385" i="1"/>
  <c r="AH398" i="1"/>
  <c r="AD398" i="1"/>
  <c r="Z398" i="1"/>
  <c r="V398" i="1"/>
  <c r="N398" i="1"/>
  <c r="AG398" i="1" s="1"/>
  <c r="AE398" i="1"/>
  <c r="W398" i="1"/>
  <c r="S398" i="1"/>
  <c r="O398" i="1"/>
  <c r="AF398" i="1" s="1"/>
  <c r="Q398" i="1"/>
  <c r="T398" i="1"/>
  <c r="U398" i="1"/>
  <c r="AH414" i="1"/>
  <c r="AD414" i="1"/>
  <c r="Z414" i="1"/>
  <c r="V414" i="1"/>
  <c r="N414" i="1"/>
  <c r="AG414" i="1" s="1"/>
  <c r="AE414" i="1"/>
  <c r="W414" i="1"/>
  <c r="S414" i="1"/>
  <c r="O414" i="1"/>
  <c r="AF414" i="1" s="1"/>
  <c r="Q414" i="1"/>
  <c r="U414" i="1"/>
  <c r="T414" i="1"/>
  <c r="AC417" i="1"/>
  <c r="AB417" i="1"/>
  <c r="AA417" i="1"/>
  <c r="R449" i="1"/>
  <c r="AH462" i="1"/>
  <c r="AD462" i="1"/>
  <c r="Z462" i="1"/>
  <c r="V462" i="1"/>
  <c r="N462" i="1"/>
  <c r="AG462" i="1" s="1"/>
  <c r="AE462" i="1"/>
  <c r="W462" i="1"/>
  <c r="S462" i="1"/>
  <c r="O462" i="1"/>
  <c r="AF462" i="1" s="1"/>
  <c r="Q462" i="1"/>
  <c r="U462" i="1"/>
  <c r="T462" i="1"/>
  <c r="AC481" i="1"/>
  <c r="AB481" i="1"/>
  <c r="AA481" i="1"/>
  <c r="R513" i="1"/>
  <c r="AH526" i="1"/>
  <c r="AD526" i="1"/>
  <c r="Z526" i="1"/>
  <c r="V526" i="1"/>
  <c r="N526" i="1"/>
  <c r="AG526" i="1" s="1"/>
  <c r="AE526" i="1"/>
  <c r="W526" i="1"/>
  <c r="S526" i="1"/>
  <c r="O526" i="1"/>
  <c r="AF526" i="1" s="1"/>
  <c r="Q526" i="1"/>
  <c r="T526" i="1"/>
  <c r="U526" i="1"/>
  <c r="AH542" i="1"/>
  <c r="AD542" i="1"/>
  <c r="Z542" i="1"/>
  <c r="V542" i="1"/>
  <c r="N542" i="1"/>
  <c r="AG542" i="1" s="1"/>
  <c r="AE542" i="1"/>
  <c r="W542" i="1"/>
  <c r="S542" i="1"/>
  <c r="O542" i="1"/>
  <c r="AF542" i="1" s="1"/>
  <c r="U542" i="1"/>
  <c r="T542" i="1"/>
  <c r="AC545" i="1"/>
  <c r="AB545" i="1"/>
  <c r="AA545" i="1"/>
  <c r="AA640" i="1"/>
  <c r="AB640" i="1"/>
  <c r="AC640" i="1"/>
  <c r="R707" i="1"/>
  <c r="AC903" i="1"/>
  <c r="AA903" i="1"/>
  <c r="AB903" i="1"/>
  <c r="AE981" i="1"/>
  <c r="W981" i="1"/>
  <c r="S981" i="1"/>
  <c r="O981" i="1"/>
  <c r="AF981" i="1" s="1"/>
  <c r="T981" i="1"/>
  <c r="Q981" i="1"/>
  <c r="AD981" i="1"/>
  <c r="V981" i="1"/>
  <c r="N981" i="1"/>
  <c r="AG981" i="1" s="1"/>
  <c r="U981" i="1"/>
  <c r="AH981" i="1"/>
  <c r="Z981" i="1"/>
  <c r="R1018" i="1"/>
  <c r="R1040" i="1"/>
  <c r="AC1078" i="1"/>
  <c r="AA1078" i="1"/>
  <c r="AB1078" i="1"/>
  <c r="AC1334" i="1"/>
  <c r="AB1334" i="1"/>
  <c r="AA1334" i="1"/>
  <c r="AH1339" i="1"/>
  <c r="AD1339" i="1"/>
  <c r="Z1339" i="1"/>
  <c r="V1339" i="1"/>
  <c r="N1339" i="1"/>
  <c r="AG1339" i="1" s="1"/>
  <c r="W1339" i="1"/>
  <c r="S1339" i="1"/>
  <c r="O1339" i="1"/>
  <c r="AF1339" i="1" s="1"/>
  <c r="Q1339" i="1"/>
  <c r="U1339" i="1"/>
  <c r="T1339" i="1"/>
  <c r="AB678" i="1"/>
  <c r="AC678" i="1"/>
  <c r="AA678" i="1"/>
  <c r="R687" i="1"/>
  <c r="AE717" i="1"/>
  <c r="W717" i="1"/>
  <c r="S717" i="1"/>
  <c r="O717" i="1"/>
  <c r="AF717" i="1" s="1"/>
  <c r="T717" i="1"/>
  <c r="Q717" i="1"/>
  <c r="AH717" i="1"/>
  <c r="Z717" i="1"/>
  <c r="U717" i="1"/>
  <c r="AD717" i="1"/>
  <c r="N717" i="1"/>
  <c r="AG717" i="1" s="1"/>
  <c r="V717" i="1"/>
  <c r="AC815" i="1"/>
  <c r="AA815" i="1"/>
  <c r="AB815" i="1"/>
  <c r="AB934" i="1"/>
  <c r="AC934" i="1"/>
  <c r="AA934" i="1"/>
  <c r="R943" i="1"/>
  <c r="AE973" i="1"/>
  <c r="W973" i="1"/>
  <c r="S973" i="1"/>
  <c r="O973" i="1"/>
  <c r="AF973" i="1" s="1"/>
  <c r="T973" i="1"/>
  <c r="Q973" i="1"/>
  <c r="AH973" i="1"/>
  <c r="Z973" i="1"/>
  <c r="U973" i="1"/>
  <c r="AD973" i="1"/>
  <c r="N973" i="1"/>
  <c r="AG973" i="1" s="1"/>
  <c r="V973" i="1"/>
  <c r="R1085" i="1"/>
  <c r="AB994" i="1"/>
  <c r="AC994" i="1"/>
  <c r="AA994" i="1"/>
  <c r="AB1058" i="1"/>
  <c r="AC1058" i="1"/>
  <c r="AA1058" i="1"/>
  <c r="AC1122" i="1"/>
  <c r="AB1122" i="1"/>
  <c r="AA1122" i="1"/>
  <c r="AB1245" i="1"/>
  <c r="AC1245" i="1"/>
  <c r="AA1245" i="1"/>
  <c r="W1068" i="1"/>
  <c r="S1068" i="1"/>
  <c r="O1068" i="1"/>
  <c r="AF1068" i="1" s="1"/>
  <c r="T1068" i="1"/>
  <c r="AH1068" i="1"/>
  <c r="Z1068" i="1"/>
  <c r="U1068" i="1"/>
  <c r="V1068" i="1"/>
  <c r="N1068" i="1"/>
  <c r="AG1068" i="1" s="1"/>
  <c r="AD1068" i="1"/>
  <c r="W1160" i="1"/>
  <c r="S1160" i="1"/>
  <c r="O1160" i="1"/>
  <c r="AF1160" i="1" s="1"/>
  <c r="T1160" i="1"/>
  <c r="AH1160" i="1"/>
  <c r="Z1160" i="1"/>
  <c r="U1160" i="1"/>
  <c r="V1160" i="1"/>
  <c r="AD1160" i="1"/>
  <c r="N1160" i="1"/>
  <c r="AG1160" i="1" s="1"/>
  <c r="W1212" i="1"/>
  <c r="S1212" i="1"/>
  <c r="O1212" i="1"/>
  <c r="AF1212" i="1" s="1"/>
  <c r="T1212" i="1"/>
  <c r="AH1212" i="1"/>
  <c r="Z1212" i="1"/>
  <c r="U1212" i="1"/>
  <c r="AD1212" i="1"/>
  <c r="N1212" i="1"/>
  <c r="AG1212" i="1" s="1"/>
  <c r="V1212" i="1"/>
  <c r="AC1298" i="1"/>
  <c r="AA1298" i="1"/>
  <c r="AB1298" i="1"/>
  <c r="R1073" i="1"/>
  <c r="W1080" i="1"/>
  <c r="S1080" i="1"/>
  <c r="O1080" i="1"/>
  <c r="AF1080" i="1" s="1"/>
  <c r="T1080" i="1"/>
  <c r="U1080" i="1"/>
  <c r="AD1080" i="1"/>
  <c r="V1080" i="1"/>
  <c r="N1080" i="1"/>
  <c r="AG1080" i="1" s="1"/>
  <c r="AH1080" i="1"/>
  <c r="Z1080" i="1"/>
  <c r="W1096" i="1"/>
  <c r="S1096" i="1"/>
  <c r="O1096" i="1"/>
  <c r="AF1096" i="1" s="1"/>
  <c r="T1096" i="1"/>
  <c r="Q1096" i="1"/>
  <c r="U1096" i="1"/>
  <c r="AD1096" i="1"/>
  <c r="V1096" i="1"/>
  <c r="N1096" i="1"/>
  <c r="AG1096" i="1" s="1"/>
  <c r="Z1096" i="1"/>
  <c r="AH1096" i="1"/>
  <c r="AC1170" i="1"/>
  <c r="AA1170" i="1"/>
  <c r="AB1170" i="1"/>
  <c r="AC1230" i="1"/>
  <c r="AA1230" i="1"/>
  <c r="AB1230" i="1"/>
  <c r="R1262" i="1"/>
  <c r="AC1294" i="1"/>
  <c r="AA1294" i="1"/>
  <c r="AB1294" i="1"/>
  <c r="R1326" i="1"/>
  <c r="AH1652" i="1"/>
  <c r="AD1652" i="1"/>
  <c r="Z1652" i="1"/>
  <c r="V1652" i="1"/>
  <c r="N1652" i="1"/>
  <c r="AG1652" i="1" s="1"/>
  <c r="W1652" i="1"/>
  <c r="S1652" i="1"/>
  <c r="O1652" i="1"/>
  <c r="AF1652" i="1" s="1"/>
  <c r="Q1652" i="1"/>
  <c r="T1652" i="1"/>
  <c r="U1652" i="1"/>
  <c r="AB1407" i="1"/>
  <c r="AC1407" i="1"/>
  <c r="AA1407" i="1"/>
  <c r="AC1424" i="1"/>
  <c r="AA1424" i="1"/>
  <c r="AB1424" i="1"/>
  <c r="R1445" i="1"/>
  <c r="W1526" i="1"/>
  <c r="S1526" i="1"/>
  <c r="O1526" i="1"/>
  <c r="AF1526" i="1" s="1"/>
  <c r="T1526" i="1"/>
  <c r="AD1526" i="1"/>
  <c r="V1526" i="1"/>
  <c r="N1526" i="1"/>
  <c r="AG1526" i="1" s="1"/>
  <c r="AH1526" i="1"/>
  <c r="U1526" i="1"/>
  <c r="Z1526" i="1"/>
  <c r="AH1373" i="1"/>
  <c r="AD1373" i="1"/>
  <c r="Z1373" i="1"/>
  <c r="V1373" i="1"/>
  <c r="N1373" i="1"/>
  <c r="AG1373" i="1" s="1"/>
  <c r="S1373" i="1"/>
  <c r="T1373" i="1"/>
  <c r="U1373" i="1"/>
  <c r="W1373" i="1"/>
  <c r="O1373" i="1"/>
  <c r="AF1373" i="1" s="1"/>
  <c r="AL1585" i="1"/>
  <c r="AM1585" i="1" s="1"/>
  <c r="R1585" i="1"/>
  <c r="R1495" i="1"/>
  <c r="R1557" i="1"/>
  <c r="W1645" i="1"/>
  <c r="S1645" i="1"/>
  <c r="O1645" i="1"/>
  <c r="AF1645" i="1" s="1"/>
  <c r="T1645" i="1"/>
  <c r="AH1645" i="1"/>
  <c r="Z1645" i="1"/>
  <c r="V1645" i="1"/>
  <c r="N1645" i="1"/>
  <c r="AG1645" i="1" s="1"/>
  <c r="AD1645" i="1"/>
  <c r="U1645" i="1"/>
  <c r="AA1612" i="1"/>
  <c r="AB1612" i="1"/>
  <c r="AC1612" i="1"/>
  <c r="R1793" i="1"/>
  <c r="AC1544" i="1"/>
  <c r="AA1544" i="1"/>
  <c r="AB1544" i="1"/>
  <c r="AB1543" i="1"/>
  <c r="AC1543" i="1"/>
  <c r="AA1543" i="1"/>
  <c r="AC1516" i="1"/>
  <c r="AA1516" i="1"/>
  <c r="AB1516" i="1"/>
  <c r="R1580" i="1"/>
  <c r="AB1815" i="1"/>
  <c r="AC1815" i="1"/>
  <c r="AA1815" i="1"/>
  <c r="R1840" i="1"/>
  <c r="R1864" i="1"/>
  <c r="R1791" i="1"/>
  <c r="AB1819" i="1"/>
  <c r="AC1819" i="1"/>
  <c r="AA1819" i="1"/>
  <c r="AA1861" i="1"/>
  <c r="AB1861" i="1"/>
  <c r="AC1861" i="1"/>
  <c r="AC1619" i="1"/>
  <c r="AA1619" i="1"/>
  <c r="AB1619" i="1"/>
  <c r="R1639" i="1"/>
  <c r="W1669" i="1"/>
  <c r="S1669" i="1"/>
  <c r="O1669" i="1"/>
  <c r="AF1669" i="1" s="1"/>
  <c r="T1669" i="1"/>
  <c r="Q1669" i="1"/>
  <c r="U1669" i="1"/>
  <c r="AD1669" i="1"/>
  <c r="V1669" i="1"/>
  <c r="N1669" i="1"/>
  <c r="AG1669" i="1" s="1"/>
  <c r="Z1669" i="1"/>
  <c r="AH1669" i="1"/>
  <c r="T1847" i="1"/>
  <c r="Q1847" i="1"/>
  <c r="V1847" i="1"/>
  <c r="AH1847" i="1"/>
  <c r="W1847" i="1"/>
  <c r="U1847" i="1"/>
  <c r="N1847" i="1"/>
  <c r="AG1847" i="1" s="1"/>
  <c r="O1847" i="1"/>
  <c r="AF1847" i="1" s="1"/>
  <c r="S1847" i="1"/>
  <c r="AD1847" i="1"/>
  <c r="Z1847" i="1"/>
  <c r="AC1756" i="1"/>
  <c r="AA1756" i="1"/>
  <c r="AB1756" i="1"/>
  <c r="R1951" i="1"/>
  <c r="AC1884" i="1"/>
  <c r="AA1884" i="1"/>
  <c r="AB1884" i="1"/>
  <c r="R1848" i="1"/>
  <c r="AB1867" i="1"/>
  <c r="AC1867" i="1"/>
  <c r="AA1867" i="1"/>
  <c r="AC1888" i="1"/>
  <c r="AA1888" i="1"/>
  <c r="AB1888" i="1"/>
  <c r="AC1946" i="1"/>
  <c r="AA1946" i="1"/>
  <c r="AB1946" i="1"/>
  <c r="R1998" i="1"/>
  <c r="AC349" i="1"/>
  <c r="AA349" i="1"/>
  <c r="AB349" i="1"/>
  <c r="AB484" i="1"/>
  <c r="AC484" i="1"/>
  <c r="AA484" i="1"/>
  <c r="AE491" i="1"/>
  <c r="W491" i="1"/>
  <c r="S491" i="1"/>
  <c r="O491" i="1"/>
  <c r="AF491" i="1" s="1"/>
  <c r="T491" i="1"/>
  <c r="Q491" i="1"/>
  <c r="AD491" i="1"/>
  <c r="V491" i="1"/>
  <c r="N491" i="1"/>
  <c r="AG491" i="1" s="1"/>
  <c r="AH491" i="1"/>
  <c r="Z491" i="1"/>
  <c r="U491" i="1"/>
  <c r="AC509" i="1"/>
  <c r="AA509" i="1"/>
  <c r="AB509" i="1"/>
  <c r="AE741" i="1"/>
  <c r="W741" i="1"/>
  <c r="S741" i="1"/>
  <c r="O741" i="1"/>
  <c r="AF741" i="1" s="1"/>
  <c r="T741" i="1"/>
  <c r="Q741" i="1"/>
  <c r="AD741" i="1"/>
  <c r="V741" i="1"/>
  <c r="N741" i="1"/>
  <c r="AG741" i="1" s="1"/>
  <c r="Z741" i="1"/>
  <c r="AH741" i="1"/>
  <c r="U741" i="1"/>
  <c r="AB846" i="1"/>
  <c r="AC846" i="1"/>
  <c r="AA846" i="1"/>
  <c r="AH1048" i="1"/>
  <c r="AD1048" i="1"/>
  <c r="Z1048" i="1"/>
  <c r="V1048" i="1"/>
  <c r="N1048" i="1"/>
  <c r="AG1048" i="1" s="1"/>
  <c r="W1048" i="1"/>
  <c r="S1048" i="1"/>
  <c r="O1048" i="1"/>
  <c r="AF1048" i="1" s="1"/>
  <c r="Q1048" i="1"/>
  <c r="U1048" i="1"/>
  <c r="T1048" i="1"/>
  <c r="AC277" i="1"/>
  <c r="AA277" i="1"/>
  <c r="AB277" i="1" s="1"/>
  <c r="AC325" i="1"/>
  <c r="AB325" i="1"/>
  <c r="AA325" i="1"/>
  <c r="R373" i="1"/>
  <c r="AC501" i="1"/>
  <c r="AA501" i="1"/>
  <c r="AB501" i="1"/>
  <c r="AC549" i="1"/>
  <c r="AA549" i="1"/>
  <c r="AB549" i="1"/>
  <c r="AB572" i="1"/>
  <c r="AC572" i="1"/>
  <c r="AA572" i="1"/>
  <c r="AH604" i="1"/>
  <c r="AD604" i="1"/>
  <c r="Z604" i="1"/>
  <c r="V604" i="1"/>
  <c r="N604" i="1"/>
  <c r="AG604" i="1" s="1"/>
  <c r="S604" i="1"/>
  <c r="AE604" i="1"/>
  <c r="T604" i="1"/>
  <c r="O604" i="1"/>
  <c r="AF604" i="1" s="1"/>
  <c r="W604" i="1"/>
  <c r="U604" i="1"/>
  <c r="Q604" i="1"/>
  <c r="AB810" i="1"/>
  <c r="AC810" i="1"/>
  <c r="AA810" i="1"/>
  <c r="AA836" i="1"/>
  <c r="AB836" i="1"/>
  <c r="AC836" i="1"/>
  <c r="R887" i="1"/>
  <c r="R942" i="1"/>
  <c r="AH1111" i="1"/>
  <c r="AD1111" i="1"/>
  <c r="Z1111" i="1"/>
  <c r="V1111" i="1"/>
  <c r="N1111" i="1"/>
  <c r="AG1111" i="1" s="1"/>
  <c r="W1111" i="1"/>
  <c r="S1111" i="1"/>
  <c r="O1111" i="1"/>
  <c r="AF1111" i="1" s="1"/>
  <c r="T1111" i="1"/>
  <c r="U1111" i="1"/>
  <c r="AB1161" i="1"/>
  <c r="AC1161" i="1"/>
  <c r="AA1161" i="1"/>
  <c r="R1382" i="1"/>
  <c r="AC505" i="1"/>
  <c r="AB505" i="1"/>
  <c r="AA505" i="1"/>
  <c r="R569" i="1"/>
  <c r="AH660" i="1"/>
  <c r="AD660" i="1"/>
  <c r="Z660" i="1"/>
  <c r="V660" i="1"/>
  <c r="N660" i="1"/>
  <c r="AG660" i="1" s="1"/>
  <c r="S660" i="1"/>
  <c r="AE660" i="1"/>
  <c r="T660" i="1"/>
  <c r="O660" i="1"/>
  <c r="AF660" i="1" s="1"/>
  <c r="U660" i="1"/>
  <c r="Q660" i="1"/>
  <c r="W660" i="1"/>
  <c r="R739" i="1"/>
  <c r="AE929" i="1"/>
  <c r="W929" i="1"/>
  <c r="S929" i="1"/>
  <c r="O929" i="1"/>
  <c r="AF929" i="1" s="1"/>
  <c r="T929" i="1"/>
  <c r="Q929" i="1"/>
  <c r="AH929" i="1"/>
  <c r="Z929" i="1"/>
  <c r="U929" i="1"/>
  <c r="AD929" i="1"/>
  <c r="N929" i="1"/>
  <c r="AG929" i="1" s="1"/>
  <c r="V929" i="1"/>
  <c r="R410" i="1"/>
  <c r="AA538" i="1"/>
  <c r="AC538" i="1"/>
  <c r="AB538" i="1"/>
  <c r="R490" i="1"/>
  <c r="AA272" i="1"/>
  <c r="AB272" i="1" s="1"/>
  <c r="AB320" i="1"/>
  <c r="AC320" i="1"/>
  <c r="AA320" i="1"/>
  <c r="R378" i="1"/>
  <c r="R1315" i="1"/>
  <c r="R374" i="1"/>
  <c r="AE555" i="1"/>
  <c r="W555" i="1"/>
  <c r="S555" i="1"/>
  <c r="O555" i="1"/>
  <c r="AF555" i="1" s="1"/>
  <c r="T555" i="1"/>
  <c r="Q555" i="1"/>
  <c r="AD555" i="1"/>
  <c r="V555" i="1"/>
  <c r="N555" i="1"/>
  <c r="AG555" i="1" s="1"/>
  <c r="AH555" i="1"/>
  <c r="Z555" i="1"/>
  <c r="U555" i="1"/>
  <c r="AB564" i="1"/>
  <c r="AC564" i="1"/>
  <c r="AA564" i="1"/>
  <c r="AA629" i="1"/>
  <c r="AB629" i="1"/>
  <c r="AC629" i="1"/>
  <c r="AC1154" i="1"/>
  <c r="AA1154" i="1"/>
  <c r="AB1154" i="1"/>
  <c r="W291" i="1"/>
  <c r="S291" i="1"/>
  <c r="AD291" i="1" s="1"/>
  <c r="T291" i="1"/>
  <c r="Z291" i="1"/>
  <c r="U291" i="1"/>
  <c r="AH291" i="1" s="1"/>
  <c r="N291" i="1"/>
  <c r="AG291" i="1" s="1"/>
  <c r="V291" i="1"/>
  <c r="AC309" i="1"/>
  <c r="AB309" i="1"/>
  <c r="AA309" i="1"/>
  <c r="AC357" i="1"/>
  <c r="AB357" i="1"/>
  <c r="AA357" i="1"/>
  <c r="R405" i="1"/>
  <c r="AE419" i="1"/>
  <c r="W419" i="1"/>
  <c r="S419" i="1"/>
  <c r="O419" i="1"/>
  <c r="AF419" i="1" s="1"/>
  <c r="T419" i="1"/>
  <c r="Q419" i="1"/>
  <c r="AH419" i="1"/>
  <c r="Z419" i="1"/>
  <c r="V419" i="1"/>
  <c r="AD419" i="1"/>
  <c r="N419" i="1"/>
  <c r="AG419" i="1" s="1"/>
  <c r="U419" i="1"/>
  <c r="AE435" i="1"/>
  <c r="W435" i="1"/>
  <c r="S435" i="1"/>
  <c r="O435" i="1"/>
  <c r="AF435" i="1" s="1"/>
  <c r="T435" i="1"/>
  <c r="Q435" i="1"/>
  <c r="AH435" i="1"/>
  <c r="Z435" i="1"/>
  <c r="AD435" i="1"/>
  <c r="V435" i="1"/>
  <c r="N435" i="1"/>
  <c r="AG435" i="1" s="1"/>
  <c r="U435" i="1"/>
  <c r="AC485" i="1"/>
  <c r="AA485" i="1"/>
  <c r="AB485" i="1"/>
  <c r="R533" i="1"/>
  <c r="R605" i="1"/>
  <c r="T638" i="1"/>
  <c r="Q638" i="1"/>
  <c r="AH638" i="1"/>
  <c r="W638" i="1"/>
  <c r="AD638" i="1"/>
  <c r="S638" i="1"/>
  <c r="N638" i="1"/>
  <c r="AG638" i="1" s="1"/>
  <c r="V638" i="1"/>
  <c r="U638" i="1"/>
  <c r="Z638" i="1"/>
  <c r="O638" i="1"/>
  <c r="AF638" i="1" s="1"/>
  <c r="AE638" i="1"/>
  <c r="AL645" i="1"/>
  <c r="AM645" i="1" s="1"/>
  <c r="R645" i="1"/>
  <c r="AE689" i="1"/>
  <c r="W689" i="1"/>
  <c r="S689" i="1"/>
  <c r="O689" i="1"/>
  <c r="AF689" i="1" s="1"/>
  <c r="T689" i="1"/>
  <c r="Q689" i="1"/>
  <c r="AH689" i="1"/>
  <c r="Z689" i="1"/>
  <c r="AD689" i="1"/>
  <c r="N689" i="1"/>
  <c r="AG689" i="1" s="1"/>
  <c r="V689" i="1"/>
  <c r="U689" i="1"/>
  <c r="AC819" i="1"/>
  <c r="AB819" i="1"/>
  <c r="AA819" i="1"/>
  <c r="AH824" i="1"/>
  <c r="AD824" i="1"/>
  <c r="Z824" i="1"/>
  <c r="V824" i="1"/>
  <c r="N824" i="1"/>
  <c r="AG824" i="1" s="1"/>
  <c r="AE824" i="1"/>
  <c r="W824" i="1"/>
  <c r="S824" i="1"/>
  <c r="O824" i="1"/>
  <c r="AF824" i="1" s="1"/>
  <c r="Q824" i="1"/>
  <c r="T824" i="1"/>
  <c r="U824" i="1"/>
  <c r="R1002" i="1"/>
  <c r="AA1075" i="1"/>
  <c r="AB1075" i="1"/>
  <c r="AC1075" i="1"/>
  <c r="AB1265" i="1"/>
  <c r="AC1265" i="1"/>
  <c r="AA1265" i="1"/>
  <c r="R473" i="1"/>
  <c r="AB480" i="1"/>
  <c r="AC480" i="1"/>
  <c r="AA480" i="1"/>
  <c r="AE535" i="1"/>
  <c r="W535" i="1"/>
  <c r="S535" i="1"/>
  <c r="O535" i="1"/>
  <c r="AF535" i="1" s="1"/>
  <c r="T535" i="1"/>
  <c r="Q535" i="1"/>
  <c r="AD535" i="1"/>
  <c r="N535" i="1"/>
  <c r="AG535" i="1" s="1"/>
  <c r="U535" i="1"/>
  <c r="AH535" i="1"/>
  <c r="Z535" i="1"/>
  <c r="V535" i="1"/>
  <c r="AB560" i="1"/>
  <c r="AC560" i="1"/>
  <c r="AA560" i="1"/>
  <c r="AE757" i="1"/>
  <c r="W757" i="1"/>
  <c r="S757" i="1"/>
  <c r="O757" i="1"/>
  <c r="AF757" i="1" s="1"/>
  <c r="T757" i="1"/>
  <c r="Q757" i="1"/>
  <c r="AD757" i="1"/>
  <c r="V757" i="1"/>
  <c r="N757" i="1"/>
  <c r="AG757" i="1" s="1"/>
  <c r="Z757" i="1"/>
  <c r="U757" i="1"/>
  <c r="AH757" i="1"/>
  <c r="R862" i="1"/>
  <c r="AC995" i="1"/>
  <c r="AB995" i="1"/>
  <c r="AA995" i="1"/>
  <c r="AH1000" i="1"/>
  <c r="AD1000" i="1"/>
  <c r="Z1000" i="1"/>
  <c r="V1000" i="1"/>
  <c r="N1000" i="1"/>
  <c r="AG1000" i="1" s="1"/>
  <c r="W1000" i="1"/>
  <c r="S1000" i="1"/>
  <c r="O1000" i="1"/>
  <c r="AF1000" i="1" s="1"/>
  <c r="U1000" i="1"/>
  <c r="T1000" i="1"/>
  <c r="R1267" i="1"/>
  <c r="AH1291" i="1"/>
  <c r="AD1291" i="1"/>
  <c r="Z1291" i="1"/>
  <c r="V1291" i="1"/>
  <c r="N1291" i="1"/>
  <c r="AG1291" i="1" s="1"/>
  <c r="W1291" i="1"/>
  <c r="S1291" i="1"/>
  <c r="O1291" i="1"/>
  <c r="AF1291" i="1" s="1"/>
  <c r="Q1291" i="1"/>
  <c r="T1291" i="1"/>
  <c r="U1291" i="1"/>
  <c r="T1348" i="1"/>
  <c r="AH1348" i="1"/>
  <c r="W1348" i="1"/>
  <c r="AD1348" i="1"/>
  <c r="S1348" i="1"/>
  <c r="N1348" i="1"/>
  <c r="AG1348" i="1" s="1"/>
  <c r="U1348" i="1"/>
  <c r="V1348" i="1"/>
  <c r="O1348" i="1"/>
  <c r="AF1348" i="1" s="1"/>
  <c r="Z1348" i="1"/>
  <c r="AB352" i="1"/>
  <c r="AC352" i="1"/>
  <c r="AA352" i="1"/>
  <c r="R384" i="1"/>
  <c r="AC489" i="1"/>
  <c r="AB489" i="1"/>
  <c r="AA489" i="1"/>
  <c r="AE551" i="1"/>
  <c r="W551" i="1"/>
  <c r="S551" i="1"/>
  <c r="O551" i="1"/>
  <c r="AF551" i="1" s="1"/>
  <c r="T551" i="1"/>
  <c r="Q551" i="1"/>
  <c r="V551" i="1"/>
  <c r="U551" i="1"/>
  <c r="AH551" i="1"/>
  <c r="Z551" i="1"/>
  <c r="AD551" i="1"/>
  <c r="N551" i="1"/>
  <c r="AG551" i="1" s="1"/>
  <c r="R576" i="1"/>
  <c r="R333" i="1"/>
  <c r="AC461" i="1"/>
  <c r="AA461" i="1"/>
  <c r="AB461" i="1"/>
  <c r="R470" i="1"/>
  <c r="R573" i="1"/>
  <c r="R1133" i="1"/>
  <c r="AA589" i="1"/>
  <c r="AB589" i="1"/>
  <c r="AC589" i="1"/>
  <c r="T614" i="1"/>
  <c r="Q614" i="1"/>
  <c r="AH614" i="1"/>
  <c r="W614" i="1"/>
  <c r="AD614" i="1"/>
  <c r="S614" i="1"/>
  <c r="N614" i="1"/>
  <c r="AG614" i="1" s="1"/>
  <c r="Z614" i="1"/>
  <c r="O614" i="1"/>
  <c r="AF614" i="1" s="1"/>
  <c r="AE614" i="1"/>
  <c r="U614" i="1"/>
  <c r="V614" i="1"/>
  <c r="AC835" i="1"/>
  <c r="AB835" i="1"/>
  <c r="AA835" i="1"/>
  <c r="AB890" i="1"/>
  <c r="AC890" i="1"/>
  <c r="AA890" i="1"/>
  <c r="AH980" i="1"/>
  <c r="AD980" i="1"/>
  <c r="Z980" i="1"/>
  <c r="V980" i="1"/>
  <c r="N980" i="1"/>
  <c r="AG980" i="1" s="1"/>
  <c r="AE980" i="1"/>
  <c r="W980" i="1"/>
  <c r="S980" i="1"/>
  <c r="O980" i="1"/>
  <c r="AF980" i="1" s="1"/>
  <c r="T980" i="1"/>
  <c r="Q980" i="1"/>
  <c r="U980" i="1"/>
  <c r="AH1032" i="1"/>
  <c r="AD1032" i="1"/>
  <c r="Z1032" i="1"/>
  <c r="V1032" i="1"/>
  <c r="N1032" i="1"/>
  <c r="AG1032" i="1" s="1"/>
  <c r="W1032" i="1"/>
  <c r="S1032" i="1"/>
  <c r="O1032" i="1"/>
  <c r="AF1032" i="1" s="1"/>
  <c r="U1032" i="1"/>
  <c r="T1032" i="1"/>
  <c r="AH1346" i="1"/>
  <c r="AD1346" i="1"/>
  <c r="Z1346" i="1"/>
  <c r="V1346" i="1"/>
  <c r="N1346" i="1"/>
  <c r="AG1346" i="1" s="1"/>
  <c r="S1346" i="1"/>
  <c r="T1346" i="1"/>
  <c r="O1346" i="1"/>
  <c r="AF1346" i="1" s="1"/>
  <c r="U1346" i="1"/>
  <c r="W1346" i="1"/>
  <c r="Q1346" i="1"/>
  <c r="AE685" i="1"/>
  <c r="W685" i="1"/>
  <c r="S685" i="1"/>
  <c r="O685" i="1"/>
  <c r="AF685" i="1" s="1"/>
  <c r="T685" i="1"/>
  <c r="Q685" i="1"/>
  <c r="AH685" i="1"/>
  <c r="Z685" i="1"/>
  <c r="U685" i="1"/>
  <c r="V685" i="1"/>
  <c r="AD685" i="1"/>
  <c r="N685" i="1"/>
  <c r="AG685" i="1" s="1"/>
  <c r="AC783" i="1"/>
  <c r="AB783" i="1"/>
  <c r="AA783" i="1"/>
  <c r="AB902" i="1"/>
  <c r="AC902" i="1"/>
  <c r="AA902" i="1"/>
  <c r="R911" i="1"/>
  <c r="AE941" i="1"/>
  <c r="W941" i="1"/>
  <c r="S941" i="1"/>
  <c r="O941" i="1"/>
  <c r="AF941" i="1" s="1"/>
  <c r="T941" i="1"/>
  <c r="Q941" i="1"/>
  <c r="AH941" i="1"/>
  <c r="Z941" i="1"/>
  <c r="U941" i="1"/>
  <c r="V941" i="1"/>
  <c r="AD941" i="1"/>
  <c r="N941" i="1"/>
  <c r="AG941" i="1" s="1"/>
  <c r="AC1039" i="1"/>
  <c r="AA1039" i="1"/>
  <c r="AB1039" i="1"/>
  <c r="W1200" i="1"/>
  <c r="S1200" i="1"/>
  <c r="O1200" i="1"/>
  <c r="AF1200" i="1" s="1"/>
  <c r="T1200" i="1"/>
  <c r="AD1200" i="1"/>
  <c r="V1200" i="1"/>
  <c r="N1200" i="1"/>
  <c r="AG1200" i="1" s="1"/>
  <c r="AH1200" i="1"/>
  <c r="U1200" i="1"/>
  <c r="Z1200" i="1"/>
  <c r="R1255" i="1"/>
  <c r="AC1306" i="1"/>
  <c r="AA1306" i="1"/>
  <c r="AB1306" i="1"/>
  <c r="R683" i="1"/>
  <c r="AC715" i="1"/>
  <c r="AA715" i="1"/>
  <c r="AB715" i="1"/>
  <c r="R747" i="1"/>
  <c r="AC779" i="1"/>
  <c r="AA779" i="1"/>
  <c r="AB779" i="1"/>
  <c r="R811" i="1"/>
  <c r="AC843" i="1"/>
  <c r="AA843" i="1"/>
  <c r="AB843" i="1"/>
  <c r="R875" i="1"/>
  <c r="AC907" i="1"/>
  <c r="AA907" i="1"/>
  <c r="AB907" i="1"/>
  <c r="R939" i="1"/>
  <c r="AC971" i="1"/>
  <c r="AA971" i="1"/>
  <c r="AB971" i="1"/>
  <c r="AC1035" i="1"/>
  <c r="AA1035" i="1"/>
  <c r="AB1035" i="1"/>
  <c r="AC1318" i="1"/>
  <c r="AB1318" i="1"/>
  <c r="AA1318" i="1"/>
  <c r="R1178" i="1"/>
  <c r="AB1257" i="1"/>
  <c r="AC1257" i="1"/>
  <c r="AA1257" i="1"/>
  <c r="R1266" i="1"/>
  <c r="W1296" i="1"/>
  <c r="S1296" i="1"/>
  <c r="O1296" i="1"/>
  <c r="AF1296" i="1" s="1"/>
  <c r="T1296" i="1"/>
  <c r="AH1296" i="1"/>
  <c r="Z1296" i="1"/>
  <c r="U1296" i="1"/>
  <c r="V1296" i="1"/>
  <c r="N1296" i="1"/>
  <c r="AG1296" i="1" s="1"/>
  <c r="AD1296" i="1"/>
  <c r="AC1368" i="1"/>
  <c r="AB1368" i="1"/>
  <c r="AA1368" i="1"/>
  <c r="W1542" i="1"/>
  <c r="S1542" i="1"/>
  <c r="O1542" i="1"/>
  <c r="AF1542" i="1" s="1"/>
  <c r="T1542" i="1"/>
  <c r="AD1542" i="1"/>
  <c r="V1542" i="1"/>
  <c r="N1542" i="1"/>
  <c r="AG1542" i="1" s="1"/>
  <c r="AH1542" i="1"/>
  <c r="U1542" i="1"/>
  <c r="Z1542" i="1"/>
  <c r="AC1082" i="1"/>
  <c r="AA1082" i="1"/>
  <c r="AB1082" i="1"/>
  <c r="AC1162" i="1"/>
  <c r="AA1162" i="1"/>
  <c r="AB1162" i="1"/>
  <c r="AC1206" i="1"/>
  <c r="AA1206" i="1"/>
  <c r="AB1206" i="1"/>
  <c r="AC1488" i="1"/>
  <c r="AB1488" i="1"/>
  <c r="AA1488" i="1"/>
  <c r="AH1493" i="1"/>
  <c r="AD1493" i="1"/>
  <c r="Z1493" i="1"/>
  <c r="V1493" i="1"/>
  <c r="N1493" i="1"/>
  <c r="AG1493" i="1" s="1"/>
  <c r="W1493" i="1"/>
  <c r="S1493" i="1"/>
  <c r="O1493" i="1"/>
  <c r="AF1493" i="1" s="1"/>
  <c r="T1493" i="1"/>
  <c r="U1493" i="1"/>
  <c r="AB1467" i="1"/>
  <c r="AC1467" i="1"/>
  <c r="AA1467" i="1"/>
  <c r="AB1499" i="1"/>
  <c r="AC1499" i="1"/>
  <c r="AA1499" i="1"/>
  <c r="W1466" i="1"/>
  <c r="S1466" i="1"/>
  <c r="O1466" i="1"/>
  <c r="AF1466" i="1" s="1"/>
  <c r="T1466" i="1"/>
  <c r="AH1466" i="1"/>
  <c r="Z1466" i="1"/>
  <c r="U1466" i="1"/>
  <c r="N1466" i="1"/>
  <c r="AG1466" i="1" s="1"/>
  <c r="AD1466" i="1"/>
  <c r="V1466" i="1"/>
  <c r="AE327" i="1"/>
  <c r="W327" i="1"/>
  <c r="S327" i="1"/>
  <c r="O327" i="1"/>
  <c r="AF327" i="1" s="1"/>
  <c r="T327" i="1"/>
  <c r="Q327" i="1"/>
  <c r="AD327" i="1"/>
  <c r="N327" i="1"/>
  <c r="AG327" i="1" s="1"/>
  <c r="AH327" i="1"/>
  <c r="Z327" i="1"/>
  <c r="V327" i="1"/>
  <c r="U327" i="1"/>
  <c r="AL768" i="1"/>
  <c r="AM768" i="1" s="1"/>
  <c r="R768" i="1"/>
  <c r="T654" i="1"/>
  <c r="Q654" i="1"/>
  <c r="AH654" i="1"/>
  <c r="W654" i="1"/>
  <c r="AD654" i="1"/>
  <c r="S654" i="1"/>
  <c r="N654" i="1"/>
  <c r="AG654" i="1" s="1"/>
  <c r="V654" i="1"/>
  <c r="AE654" i="1"/>
  <c r="U654" i="1"/>
  <c r="Z654" i="1"/>
  <c r="O654" i="1"/>
  <c r="AF654" i="1" s="1"/>
  <c r="R910" i="1"/>
  <c r="AC979" i="1"/>
  <c r="AB979" i="1"/>
  <c r="AA979" i="1"/>
  <c r="R1034" i="1"/>
  <c r="R1062" i="1"/>
  <c r="AB1177" i="1"/>
  <c r="AC1177" i="1"/>
  <c r="AA1177" i="1"/>
  <c r="AB364" i="1"/>
  <c r="AC364" i="1"/>
  <c r="AA364" i="1"/>
  <c r="AB460" i="1"/>
  <c r="AC460" i="1"/>
  <c r="AA460" i="1"/>
  <c r="AE499" i="1"/>
  <c r="W499" i="1"/>
  <c r="S499" i="1"/>
  <c r="O499" i="1"/>
  <c r="AF499" i="1" s="1"/>
  <c r="T499" i="1"/>
  <c r="AH499" i="1"/>
  <c r="Z499" i="1"/>
  <c r="AD499" i="1"/>
  <c r="V499" i="1"/>
  <c r="N499" i="1"/>
  <c r="AG499" i="1" s="1"/>
  <c r="U499" i="1"/>
  <c r="R708" i="1"/>
  <c r="AC759" i="1"/>
  <c r="AA759" i="1"/>
  <c r="AB759" i="1"/>
  <c r="AB814" i="1"/>
  <c r="AC814" i="1"/>
  <c r="AA814" i="1"/>
  <c r="AB938" i="1"/>
  <c r="AC938" i="1"/>
  <c r="AA938" i="1"/>
  <c r="AA964" i="1"/>
  <c r="AB964" i="1"/>
  <c r="AC964" i="1"/>
  <c r="R1015" i="1"/>
  <c r="R1173" i="1"/>
  <c r="AA1223" i="1"/>
  <c r="AB1223" i="1"/>
  <c r="AC1223" i="1"/>
  <c r="AE359" i="1"/>
  <c r="W359" i="1"/>
  <c r="S359" i="1"/>
  <c r="O359" i="1"/>
  <c r="AF359" i="1" s="1"/>
  <c r="T359" i="1"/>
  <c r="N359" i="1"/>
  <c r="AG359" i="1" s="1"/>
  <c r="U359" i="1"/>
  <c r="AH359" i="1"/>
  <c r="Z359" i="1"/>
  <c r="AD359" i="1"/>
  <c r="V359" i="1"/>
  <c r="AE375" i="1"/>
  <c r="W375" i="1"/>
  <c r="S375" i="1"/>
  <c r="O375" i="1"/>
  <c r="AF375" i="1" s="1"/>
  <c r="T375" i="1"/>
  <c r="Q375" i="1"/>
  <c r="N375" i="1"/>
  <c r="AG375" i="1" s="1"/>
  <c r="U375" i="1"/>
  <c r="AH375" i="1"/>
  <c r="Z375" i="1"/>
  <c r="AD375" i="1"/>
  <c r="V375" i="1"/>
  <c r="AC595" i="1"/>
  <c r="AA595" i="1"/>
  <c r="AB595" i="1"/>
  <c r="AE737" i="1"/>
  <c r="W737" i="1"/>
  <c r="S737" i="1"/>
  <c r="O737" i="1"/>
  <c r="AF737" i="1" s="1"/>
  <c r="T737" i="1"/>
  <c r="AH737" i="1"/>
  <c r="Z737" i="1"/>
  <c r="U737" i="1"/>
  <c r="AD737" i="1"/>
  <c r="N737" i="1"/>
  <c r="AG737" i="1" s="1"/>
  <c r="V737" i="1"/>
  <c r="R743" i="1"/>
  <c r="AC867" i="1"/>
  <c r="AB867" i="1"/>
  <c r="AA867" i="1"/>
  <c r="R931" i="1"/>
  <c r="AE949" i="1"/>
  <c r="W949" i="1"/>
  <c r="S949" i="1"/>
  <c r="O949" i="1"/>
  <c r="AF949" i="1" s="1"/>
  <c r="T949" i="1"/>
  <c r="Q949" i="1"/>
  <c r="AD949" i="1"/>
  <c r="V949" i="1"/>
  <c r="N949" i="1"/>
  <c r="AG949" i="1" s="1"/>
  <c r="Z949" i="1"/>
  <c r="U949" i="1"/>
  <c r="AH949" i="1"/>
  <c r="W1057" i="1"/>
  <c r="S1057" i="1"/>
  <c r="O1057" i="1"/>
  <c r="AF1057" i="1" s="1"/>
  <c r="T1057" i="1"/>
  <c r="Q1057" i="1"/>
  <c r="AH1057" i="1"/>
  <c r="Z1057" i="1"/>
  <c r="V1057" i="1"/>
  <c r="U1057" i="1"/>
  <c r="AD1057" i="1"/>
  <c r="N1057" i="1"/>
  <c r="AG1057" i="1" s="1"/>
  <c r="AB1137" i="1"/>
  <c r="AC1137" i="1"/>
  <c r="AA1137" i="1"/>
  <c r="AA1797" i="1"/>
  <c r="AB1797" i="1"/>
  <c r="AC1797" i="1"/>
  <c r="AE423" i="1"/>
  <c r="W423" i="1"/>
  <c r="S423" i="1"/>
  <c r="O423" i="1"/>
  <c r="AF423" i="1" s="1"/>
  <c r="T423" i="1"/>
  <c r="Q423" i="1"/>
  <c r="U423" i="1"/>
  <c r="AH423" i="1"/>
  <c r="Z423" i="1"/>
  <c r="AD423" i="1"/>
  <c r="V423" i="1"/>
  <c r="N423" i="1"/>
  <c r="AG423" i="1" s="1"/>
  <c r="AE471" i="1"/>
  <c r="W471" i="1"/>
  <c r="S471" i="1"/>
  <c r="O471" i="1"/>
  <c r="AF471" i="1" s="1"/>
  <c r="T471" i="1"/>
  <c r="Q471" i="1"/>
  <c r="V471" i="1"/>
  <c r="U471" i="1"/>
  <c r="AH471" i="1"/>
  <c r="Z471" i="1"/>
  <c r="AD471" i="1"/>
  <c r="N471" i="1"/>
  <c r="AG471" i="1" s="1"/>
  <c r="AB528" i="1"/>
  <c r="AC528" i="1"/>
  <c r="AA528" i="1"/>
  <c r="R537" i="1"/>
  <c r="AB544" i="1"/>
  <c r="AC544" i="1"/>
  <c r="AA544" i="1"/>
  <c r="AH596" i="1"/>
  <c r="AD596" i="1"/>
  <c r="Z596" i="1"/>
  <c r="V596" i="1"/>
  <c r="N596" i="1"/>
  <c r="AG596" i="1" s="1"/>
  <c r="S596" i="1"/>
  <c r="AE596" i="1"/>
  <c r="T596" i="1"/>
  <c r="O596" i="1"/>
  <c r="AF596" i="1" s="1"/>
  <c r="U596" i="1"/>
  <c r="Q596" i="1"/>
  <c r="W596" i="1"/>
  <c r="R627" i="1"/>
  <c r="AC659" i="1"/>
  <c r="AA659" i="1"/>
  <c r="AB659" i="1"/>
  <c r="AA692" i="1"/>
  <c r="AB692" i="1"/>
  <c r="AC692" i="1"/>
  <c r="AB734" i="1"/>
  <c r="AC734" i="1"/>
  <c r="AA734" i="1"/>
  <c r="AC803" i="1"/>
  <c r="AB803" i="1"/>
  <c r="AA803" i="1"/>
  <c r="W283" i="1"/>
  <c r="S283" i="1"/>
  <c r="AD283" i="1" s="1"/>
  <c r="T283" i="1"/>
  <c r="V283" i="1"/>
  <c r="N283" i="1"/>
  <c r="AG283" i="1" s="1"/>
  <c r="U283" i="1"/>
  <c r="AH283" i="1" s="1"/>
  <c r="Z283" i="1"/>
  <c r="R358" i="1"/>
  <c r="AC413" i="1"/>
  <c r="AA413" i="1"/>
  <c r="AB413" i="1"/>
  <c r="R445" i="1"/>
  <c r="AE577" i="1"/>
  <c r="W577" i="1"/>
  <c r="S577" i="1"/>
  <c r="O577" i="1"/>
  <c r="AF577" i="1" s="1"/>
  <c r="AH577" i="1"/>
  <c r="AD577" i="1"/>
  <c r="T577" i="1"/>
  <c r="N577" i="1"/>
  <c r="AG577" i="1" s="1"/>
  <c r="V577" i="1"/>
  <c r="U577" i="1"/>
  <c r="Z577" i="1"/>
  <c r="Q577" i="1"/>
  <c r="AE641" i="1"/>
  <c r="W641" i="1"/>
  <c r="S641" i="1"/>
  <c r="O641" i="1"/>
  <c r="AF641" i="1" s="1"/>
  <c r="AH641" i="1"/>
  <c r="AD641" i="1"/>
  <c r="T641" i="1"/>
  <c r="N641" i="1"/>
  <c r="AG641" i="1" s="1"/>
  <c r="Z641" i="1"/>
  <c r="Q641" i="1"/>
  <c r="V641" i="1"/>
  <c r="U641" i="1"/>
  <c r="AB974" i="1"/>
  <c r="AC974" i="1"/>
  <c r="AA974" i="1"/>
  <c r="AC1043" i="1"/>
  <c r="AB1043" i="1"/>
  <c r="AA1043" i="1"/>
  <c r="R1056" i="1"/>
  <c r="R1142" i="1"/>
  <c r="R1451" i="1"/>
  <c r="AE335" i="1"/>
  <c r="W335" i="1"/>
  <c r="S335" i="1"/>
  <c r="O335" i="1"/>
  <c r="AF335" i="1" s="1"/>
  <c r="T335" i="1"/>
  <c r="Q335" i="1"/>
  <c r="U335" i="1"/>
  <c r="AD335" i="1"/>
  <c r="V335" i="1"/>
  <c r="N335" i="1"/>
  <c r="AG335" i="1" s="1"/>
  <c r="AH335" i="1"/>
  <c r="Z335" i="1"/>
  <c r="R698" i="1"/>
  <c r="R720" i="1"/>
  <c r="AE769" i="1"/>
  <c r="W769" i="1"/>
  <c r="S769" i="1"/>
  <c r="O769" i="1"/>
  <c r="AF769" i="1" s="1"/>
  <c r="T769" i="1"/>
  <c r="Q769" i="1"/>
  <c r="AH769" i="1"/>
  <c r="Z769" i="1"/>
  <c r="U769" i="1"/>
  <c r="AD769" i="1"/>
  <c r="N769" i="1"/>
  <c r="AG769" i="1" s="1"/>
  <c r="V769" i="1"/>
  <c r="R830" i="1"/>
  <c r="R839" i="1"/>
  <c r="AA976" i="1"/>
  <c r="AB976" i="1"/>
  <c r="AC976" i="1"/>
  <c r="AC1222" i="1"/>
  <c r="AB1222" i="1"/>
  <c r="AA1222" i="1"/>
  <c r="AC735" i="1"/>
  <c r="AB735" i="1"/>
  <c r="AA735" i="1"/>
  <c r="AB854" i="1"/>
  <c r="AC854" i="1"/>
  <c r="AA854" i="1"/>
  <c r="R863" i="1"/>
  <c r="AE893" i="1"/>
  <c r="W893" i="1"/>
  <c r="S893" i="1"/>
  <c r="O893" i="1"/>
  <c r="AF893" i="1" s="1"/>
  <c r="T893" i="1"/>
  <c r="Q893" i="1"/>
  <c r="AH893" i="1"/>
  <c r="Z893" i="1"/>
  <c r="U893" i="1"/>
  <c r="V893" i="1"/>
  <c r="AD893" i="1"/>
  <c r="N893" i="1"/>
  <c r="AG893" i="1" s="1"/>
  <c r="AC991" i="1"/>
  <c r="AB991" i="1"/>
  <c r="AA991" i="1"/>
  <c r="R1094" i="1"/>
  <c r="R1242" i="1"/>
  <c r="W1358" i="1"/>
  <c r="S1358" i="1"/>
  <c r="O1358" i="1"/>
  <c r="AF1358" i="1" s="1"/>
  <c r="AD1358" i="1"/>
  <c r="T1358" i="1"/>
  <c r="N1358" i="1"/>
  <c r="AG1358" i="1" s="1"/>
  <c r="V1358" i="1"/>
  <c r="AH1358" i="1"/>
  <c r="U1358" i="1"/>
  <c r="Z1358" i="1"/>
  <c r="AC591" i="1"/>
  <c r="AA591" i="1"/>
  <c r="AB591" i="1"/>
  <c r="AC623" i="1"/>
  <c r="AA623" i="1"/>
  <c r="AB623" i="1"/>
  <c r="AC655" i="1"/>
  <c r="AA655" i="1"/>
  <c r="AB655" i="1"/>
  <c r="W1188" i="1"/>
  <c r="S1188" i="1"/>
  <c r="O1188" i="1"/>
  <c r="AF1188" i="1" s="1"/>
  <c r="T1188" i="1"/>
  <c r="AH1188" i="1"/>
  <c r="Z1188" i="1"/>
  <c r="U1188" i="1"/>
  <c r="V1188" i="1"/>
  <c r="AD1188" i="1"/>
  <c r="N1188" i="1"/>
  <c r="AG1188" i="1" s="1"/>
  <c r="R1313" i="1"/>
  <c r="AC1322" i="1"/>
  <c r="AA1322" i="1"/>
  <c r="AB1322" i="1"/>
  <c r="AB1121" i="1"/>
  <c r="AC1121" i="1"/>
  <c r="AA1121" i="1"/>
  <c r="W1172" i="1"/>
  <c r="S1172" i="1"/>
  <c r="O1172" i="1"/>
  <c r="AF1172" i="1" s="1"/>
  <c r="T1172" i="1"/>
  <c r="AH1172" i="1"/>
  <c r="Z1172" i="1"/>
  <c r="U1172" i="1"/>
  <c r="AD1172" i="1"/>
  <c r="N1172" i="1"/>
  <c r="AG1172" i="1" s="1"/>
  <c r="V1172" i="1"/>
  <c r="AB1193" i="1"/>
  <c r="AC1193" i="1"/>
  <c r="AA1193" i="1"/>
  <c r="AC1282" i="1"/>
  <c r="AA1282" i="1"/>
  <c r="AB1282" i="1"/>
  <c r="W1378" i="1"/>
  <c r="S1378" i="1"/>
  <c r="O1378" i="1"/>
  <c r="AF1378" i="1" s="1"/>
  <c r="AH1378" i="1"/>
  <c r="AD1378" i="1"/>
  <c r="V1378" i="1"/>
  <c r="Z1378" i="1"/>
  <c r="T1378" i="1"/>
  <c r="U1378" i="1"/>
  <c r="N1378" i="1"/>
  <c r="AG1378" i="1" s="1"/>
  <c r="R1439" i="1"/>
  <c r="AC1174" i="1"/>
  <c r="AA1174" i="1"/>
  <c r="AB1174" i="1"/>
  <c r="AC1360" i="1"/>
  <c r="AB1360" i="1"/>
  <c r="AA1360" i="1"/>
  <c r="AA1453" i="1"/>
  <c r="AC1453" i="1"/>
  <c r="AB1453" i="1"/>
  <c r="AH1513" i="1"/>
  <c r="AD1513" i="1"/>
  <c r="Z1513" i="1"/>
  <c r="V1513" i="1"/>
  <c r="N1513" i="1"/>
  <c r="AG1513" i="1" s="1"/>
  <c r="W1513" i="1"/>
  <c r="S1513" i="1"/>
  <c r="O1513" i="1"/>
  <c r="AF1513" i="1" s="1"/>
  <c r="U1513" i="1"/>
  <c r="T1513" i="1"/>
  <c r="AA1664" i="1"/>
  <c r="AB1664" i="1"/>
  <c r="AC1664" i="1"/>
  <c r="AC1404" i="1"/>
  <c r="AA1404" i="1"/>
  <c r="AB1404" i="1"/>
  <c r="W1434" i="1"/>
  <c r="S1434" i="1"/>
  <c r="O1434" i="1"/>
  <c r="AF1434" i="1" s="1"/>
  <c r="T1434" i="1"/>
  <c r="U1434" i="1"/>
  <c r="V1434" i="1"/>
  <c r="Z1434" i="1"/>
  <c r="AH1434" i="1"/>
  <c r="AD1434" i="1"/>
  <c r="N1434" i="1"/>
  <c r="AG1434" i="1" s="1"/>
  <c r="AC1452" i="1"/>
  <c r="AA1452" i="1"/>
  <c r="AB1452" i="1"/>
  <c r="W1550" i="1"/>
  <c r="S1550" i="1"/>
  <c r="O1550" i="1"/>
  <c r="AF1550" i="1" s="1"/>
  <c r="T1550" i="1"/>
  <c r="AH1550" i="1"/>
  <c r="Z1550" i="1"/>
  <c r="V1550" i="1"/>
  <c r="N1550" i="1"/>
  <c r="AG1550" i="1" s="1"/>
  <c r="U1550" i="1"/>
  <c r="AD1550" i="1"/>
  <c r="AC1631" i="1"/>
  <c r="AB1631" i="1"/>
  <c r="AA1631" i="1"/>
  <c r="R1471" i="1"/>
  <c r="W1478" i="1"/>
  <c r="S1478" i="1"/>
  <c r="O1478" i="1"/>
  <c r="AF1478" i="1" s="1"/>
  <c r="T1478" i="1"/>
  <c r="U1478" i="1"/>
  <c r="AD1478" i="1"/>
  <c r="V1478" i="1"/>
  <c r="N1478" i="1"/>
  <c r="AG1478" i="1" s="1"/>
  <c r="AH1478" i="1"/>
  <c r="Z1478" i="1"/>
  <c r="W1878" i="1"/>
  <c r="S1878" i="1"/>
  <c r="O1878" i="1"/>
  <c r="AF1878" i="1" s="1"/>
  <c r="T1878" i="1"/>
  <c r="AH1878" i="1"/>
  <c r="Z1878" i="1"/>
  <c r="V1878" i="1"/>
  <c r="N1878" i="1"/>
  <c r="AG1878" i="1" s="1"/>
  <c r="U1878" i="1"/>
  <c r="AD1878" i="1"/>
  <c r="R1571" i="1"/>
  <c r="AH1668" i="1"/>
  <c r="AD1668" i="1"/>
  <c r="Z1668" i="1"/>
  <c r="V1668" i="1"/>
  <c r="N1668" i="1"/>
  <c r="AG1668" i="1" s="1"/>
  <c r="W1668" i="1"/>
  <c r="S1668" i="1"/>
  <c r="O1668" i="1"/>
  <c r="AF1668" i="1" s="1"/>
  <c r="T1668" i="1"/>
  <c r="U1668" i="1"/>
  <c r="R1880" i="1"/>
  <c r="T1683" i="1"/>
  <c r="V1683" i="1"/>
  <c r="AH1683" i="1"/>
  <c r="W1683" i="1"/>
  <c r="AD1683" i="1"/>
  <c r="S1683" i="1"/>
  <c r="U1683" i="1"/>
  <c r="O1683" i="1"/>
  <c r="AF1683" i="1" s="1"/>
  <c r="Z1683" i="1"/>
  <c r="N1683" i="1"/>
  <c r="AG1683" i="1" s="1"/>
  <c r="R1707" i="1"/>
  <c r="R1736" i="1"/>
  <c r="W1794" i="1"/>
  <c r="S1794" i="1"/>
  <c r="O1794" i="1"/>
  <c r="AF1794" i="1" s="1"/>
  <c r="T1794" i="1"/>
  <c r="AH1794" i="1"/>
  <c r="Z1794" i="1"/>
  <c r="AD1794" i="1"/>
  <c r="N1794" i="1"/>
  <c r="AG1794" i="1" s="1"/>
  <c r="U1794" i="1"/>
  <c r="V1794" i="1"/>
  <c r="R1690" i="1"/>
  <c r="AA1690" i="1"/>
  <c r="AB1690" i="1"/>
  <c r="AC1690" i="1"/>
  <c r="AB1811" i="1"/>
  <c r="AC1811" i="1"/>
  <c r="AA1811" i="1"/>
  <c r="W1621" i="1"/>
  <c r="S1621" i="1"/>
  <c r="O1621" i="1"/>
  <c r="AF1621" i="1" s="1"/>
  <c r="T1621" i="1"/>
  <c r="AH1621" i="1"/>
  <c r="Z1621" i="1"/>
  <c r="U1621" i="1"/>
  <c r="AD1621" i="1"/>
  <c r="N1621" i="1"/>
  <c r="AG1621" i="1" s="1"/>
  <c r="V1621" i="1"/>
  <c r="AC1675" i="1"/>
  <c r="AA1675" i="1"/>
  <c r="AB1675" i="1"/>
  <c r="W1653" i="1"/>
  <c r="S1653" i="1"/>
  <c r="O1653" i="1"/>
  <c r="AF1653" i="1" s="1"/>
  <c r="T1653" i="1"/>
  <c r="U1653" i="1"/>
  <c r="AD1653" i="1"/>
  <c r="V1653" i="1"/>
  <c r="N1653" i="1"/>
  <c r="AG1653" i="1" s="1"/>
  <c r="AH1653" i="1"/>
  <c r="Z1653" i="1"/>
  <c r="AA1927" i="1"/>
  <c r="AC1927" i="1"/>
  <c r="AB1927" i="1"/>
  <c r="AC1934" i="1"/>
  <c r="AB1934" i="1"/>
  <c r="AA1934" i="1"/>
  <c r="AB1630" i="1"/>
  <c r="AC1630" i="1"/>
  <c r="AA1630" i="1"/>
  <c r="R1654" i="1"/>
  <c r="AB1662" i="1"/>
  <c r="AC1662" i="1"/>
  <c r="AA1662" i="1"/>
  <c r="AB1670" i="1"/>
  <c r="AC1670" i="1"/>
  <c r="AA1670" i="1"/>
  <c r="R1760" i="1"/>
  <c r="W1932" i="1"/>
  <c r="S1932" i="1"/>
  <c r="O1932" i="1"/>
  <c r="AF1932" i="1" s="1"/>
  <c r="T1932" i="1"/>
  <c r="AH1932" i="1"/>
  <c r="Z1932" i="1"/>
  <c r="AD1932" i="1"/>
  <c r="N1932" i="1"/>
  <c r="AG1932" i="1" s="1"/>
  <c r="U1932" i="1"/>
  <c r="V1932" i="1"/>
  <c r="W1830" i="1"/>
  <c r="S1830" i="1"/>
  <c r="O1830" i="1"/>
  <c r="AF1830" i="1" s="1"/>
  <c r="T1830" i="1"/>
  <c r="AH1830" i="1"/>
  <c r="Z1830" i="1"/>
  <c r="U1830" i="1"/>
  <c r="AD1830" i="1"/>
  <c r="N1830" i="1"/>
  <c r="AG1830" i="1" s="1"/>
  <c r="V1830" i="1"/>
  <c r="AA1897" i="1"/>
  <c r="AB1897" i="1"/>
  <c r="AC1897" i="1"/>
  <c r="AC1900" i="1"/>
  <c r="AA1900" i="1"/>
  <c r="AB1900" i="1"/>
  <c r="AB1908" i="1"/>
  <c r="AC1908" i="1"/>
  <c r="AA1908" i="1"/>
  <c r="AC1828" i="1"/>
  <c r="AA1828" i="1"/>
  <c r="AB1828" i="1"/>
  <c r="R1855" i="1"/>
  <c r="R1925" i="1"/>
  <c r="AC1860" i="1"/>
  <c r="AA1860" i="1"/>
  <c r="AB1860" i="1"/>
  <c r="W1961" i="1"/>
  <c r="S1961" i="1"/>
  <c r="O1961" i="1"/>
  <c r="AF1961" i="1" s="1"/>
  <c r="T1961" i="1"/>
  <c r="AD1961" i="1"/>
  <c r="V1961" i="1"/>
  <c r="N1961" i="1"/>
  <c r="AG1961" i="1" s="1"/>
  <c r="Z1961" i="1"/>
  <c r="U1961" i="1"/>
  <c r="AH1961" i="1"/>
  <c r="R1879" i="1"/>
  <c r="W1957" i="1"/>
  <c r="S1957" i="1"/>
  <c r="O1957" i="1"/>
  <c r="AF1957" i="1" s="1"/>
  <c r="T1957" i="1"/>
  <c r="AH1957" i="1"/>
  <c r="Z1957" i="1"/>
  <c r="AD1957" i="1"/>
  <c r="N1957" i="1"/>
  <c r="AG1957" i="1" s="1"/>
  <c r="U1957" i="1"/>
  <c r="V1957" i="1"/>
  <c r="R1981" i="1"/>
  <c r="AB1962" i="1"/>
  <c r="AC1962" i="1"/>
  <c r="AA1962" i="1"/>
  <c r="R1977" i="1"/>
  <c r="R1987" i="1"/>
  <c r="R1958" i="1"/>
  <c r="T1967" i="1"/>
  <c r="V1967" i="1"/>
  <c r="AH1967" i="1"/>
  <c r="W1967" i="1"/>
  <c r="Z1967" i="1"/>
  <c r="O1967" i="1"/>
  <c r="AF1967" i="1" s="1"/>
  <c r="AD1967" i="1"/>
  <c r="S1967" i="1"/>
  <c r="N1967" i="1"/>
  <c r="AG1967" i="1" s="1"/>
  <c r="U1967" i="1"/>
  <c r="AC1968" i="1"/>
  <c r="AB1968" i="1"/>
  <c r="AA1968" i="1"/>
  <c r="R1968" i="1"/>
  <c r="AB986" i="1"/>
  <c r="AC986" i="1"/>
  <c r="AA986" i="1"/>
  <c r="R1129" i="1"/>
  <c r="AA1191" i="1"/>
  <c r="AB1191" i="1"/>
  <c r="AC1191" i="1"/>
  <c r="R807" i="1"/>
  <c r="W303" i="1"/>
  <c r="S303" i="1"/>
  <c r="AD303" i="1" s="1"/>
  <c r="T303" i="1"/>
  <c r="U303" i="1"/>
  <c r="AH303" i="1" s="1"/>
  <c r="Z303" i="1"/>
  <c r="V303" i="1"/>
  <c r="N303" i="1"/>
  <c r="AG303" i="1" s="1"/>
  <c r="AH334" i="1"/>
  <c r="AD334" i="1"/>
  <c r="Z334" i="1"/>
  <c r="V334" i="1"/>
  <c r="N334" i="1"/>
  <c r="AG334" i="1" s="1"/>
  <c r="AE334" i="1"/>
  <c r="W334" i="1"/>
  <c r="S334" i="1"/>
  <c r="O334" i="1"/>
  <c r="AF334" i="1" s="1"/>
  <c r="Q334" i="1"/>
  <c r="U334" i="1"/>
  <c r="T334" i="1"/>
  <c r="R408" i="1"/>
  <c r="AB408" i="1"/>
  <c r="AC408" i="1"/>
  <c r="AA408" i="1"/>
  <c r="R472" i="1"/>
  <c r="AB472" i="1"/>
  <c r="AC472" i="1"/>
  <c r="AA472" i="1"/>
  <c r="AB536" i="1"/>
  <c r="AC536" i="1"/>
  <c r="AA536" i="1"/>
  <c r="AB552" i="1"/>
  <c r="AC552" i="1"/>
  <c r="AA552" i="1"/>
  <c r="T646" i="1"/>
  <c r="Q646" i="1"/>
  <c r="AH646" i="1"/>
  <c r="W646" i="1"/>
  <c r="AD646" i="1"/>
  <c r="S646" i="1"/>
  <c r="N646" i="1"/>
  <c r="AG646" i="1" s="1"/>
  <c r="Z646" i="1"/>
  <c r="O646" i="1"/>
  <c r="AF646" i="1" s="1"/>
  <c r="AE646" i="1"/>
  <c r="U646" i="1"/>
  <c r="V646" i="1"/>
  <c r="W1045" i="1"/>
  <c r="S1045" i="1"/>
  <c r="O1045" i="1"/>
  <c r="AF1045" i="1" s="1"/>
  <c r="T1045" i="1"/>
  <c r="AD1045" i="1"/>
  <c r="V1045" i="1"/>
  <c r="N1045" i="1"/>
  <c r="AG1045" i="1" s="1"/>
  <c r="U1045" i="1"/>
  <c r="Z1045" i="1"/>
  <c r="AH1045" i="1"/>
  <c r="AB1165" i="1"/>
  <c r="AC1165" i="1"/>
  <c r="AA1165" i="1"/>
  <c r="R1319" i="1"/>
  <c r="AB1125" i="1"/>
  <c r="AC1125" i="1"/>
  <c r="AA1125" i="1"/>
  <c r="R1138" i="1"/>
  <c r="AB1197" i="1"/>
  <c r="AC1197" i="1"/>
  <c r="AA1197" i="1"/>
  <c r="AB1241" i="1"/>
  <c r="AC1241" i="1"/>
  <c r="AA1241" i="1"/>
  <c r="R1250" i="1"/>
  <c r="W1280" i="1"/>
  <c r="S1280" i="1"/>
  <c r="O1280" i="1"/>
  <c r="AF1280" i="1" s="1"/>
  <c r="T1280" i="1"/>
  <c r="AH1280" i="1"/>
  <c r="Z1280" i="1"/>
  <c r="U1280" i="1"/>
  <c r="V1280" i="1"/>
  <c r="AD1280" i="1"/>
  <c r="N1280" i="1"/>
  <c r="AG1280" i="1" s="1"/>
  <c r="R1519" i="1"/>
  <c r="AB1519" i="1"/>
  <c r="AC1519" i="1"/>
  <c r="AA1519" i="1"/>
  <c r="AA1632" i="1"/>
  <c r="AB1632" i="1"/>
  <c r="AC1632" i="1"/>
  <c r="AA1648" i="1"/>
  <c r="AB1648" i="1"/>
  <c r="AC1648" i="1"/>
  <c r="R1745" i="1"/>
  <c r="AA1789" i="1"/>
  <c r="AC1789" i="1"/>
  <c r="AB1789" i="1"/>
  <c r="W1629" i="1"/>
  <c r="S1629" i="1"/>
  <c r="O1629" i="1"/>
  <c r="AF1629" i="1" s="1"/>
  <c r="T1629" i="1"/>
  <c r="AH1629" i="1"/>
  <c r="Z1629" i="1"/>
  <c r="U1629" i="1"/>
  <c r="V1629" i="1"/>
  <c r="AD1629" i="1"/>
  <c r="N1629" i="1"/>
  <c r="AG1629" i="1" s="1"/>
  <c r="AA1693" i="1"/>
  <c r="AB1693" i="1"/>
  <c r="AC1693" i="1"/>
  <c r="R1805" i="1"/>
  <c r="W1862" i="1"/>
  <c r="S1862" i="1"/>
  <c r="O1862" i="1"/>
  <c r="AF1862" i="1" s="1"/>
  <c r="T1862" i="1"/>
  <c r="AH1862" i="1"/>
  <c r="Z1862" i="1"/>
  <c r="AD1862" i="1"/>
  <c r="N1862" i="1"/>
  <c r="AG1862" i="1" s="1"/>
  <c r="U1862" i="1"/>
  <c r="V1862" i="1"/>
  <c r="AA1701" i="1"/>
  <c r="AB1701" i="1"/>
  <c r="AC1701" i="1"/>
  <c r="AA1849" i="1"/>
  <c r="AB1849" i="1"/>
  <c r="AC1849" i="1"/>
  <c r="AC1852" i="1"/>
  <c r="AA1852" i="1"/>
  <c r="AB1852" i="1"/>
  <c r="AA1931" i="1"/>
  <c r="AB1931" i="1"/>
  <c r="AC1931" i="1"/>
  <c r="AC1816" i="1"/>
  <c r="AA1816" i="1"/>
  <c r="AB1816" i="1"/>
  <c r="R454" i="1"/>
  <c r="AB516" i="1"/>
  <c r="AC516" i="1"/>
  <c r="AA516" i="1"/>
  <c r="R525" i="1"/>
  <c r="R1347" i="1"/>
  <c r="R896" i="1"/>
  <c r="AE897" i="1"/>
  <c r="W897" i="1"/>
  <c r="S897" i="1"/>
  <c r="O897" i="1"/>
  <c r="AF897" i="1" s="1"/>
  <c r="T897" i="1"/>
  <c r="Q897" i="1"/>
  <c r="AH897" i="1"/>
  <c r="Z897" i="1"/>
  <c r="U897" i="1"/>
  <c r="N897" i="1"/>
  <c r="AG897" i="1" s="1"/>
  <c r="V897" i="1"/>
  <c r="AD897" i="1"/>
  <c r="R958" i="1"/>
  <c r="R967" i="1"/>
  <c r="AB758" i="1"/>
  <c r="AC758" i="1"/>
  <c r="AA758" i="1"/>
  <c r="AE797" i="1"/>
  <c r="W797" i="1"/>
  <c r="S797" i="1"/>
  <c r="O797" i="1"/>
  <c r="AF797" i="1" s="1"/>
  <c r="T797" i="1"/>
  <c r="AH797" i="1"/>
  <c r="Z797" i="1"/>
  <c r="U797" i="1"/>
  <c r="AD797" i="1"/>
  <c r="V797" i="1"/>
  <c r="N797" i="1"/>
  <c r="AG797" i="1" s="1"/>
  <c r="AC895" i="1"/>
  <c r="AB895" i="1"/>
  <c r="AA895" i="1"/>
  <c r="AB1014" i="1"/>
  <c r="AC1014" i="1"/>
  <c r="AA1014" i="1"/>
  <c r="W1053" i="1"/>
  <c r="S1053" i="1"/>
  <c r="O1053" i="1"/>
  <c r="AF1053" i="1" s="1"/>
  <c r="T1053" i="1"/>
  <c r="AH1053" i="1"/>
  <c r="Z1053" i="1"/>
  <c r="U1053" i="1"/>
  <c r="AD1053" i="1"/>
  <c r="N1053" i="1"/>
  <c r="AG1053" i="1" s="1"/>
  <c r="V1053" i="1"/>
  <c r="R1293" i="1"/>
  <c r="W1112" i="1"/>
  <c r="S1112" i="1"/>
  <c r="O1112" i="1"/>
  <c r="AF1112" i="1" s="1"/>
  <c r="T1112" i="1"/>
  <c r="AD1112" i="1"/>
  <c r="V1112" i="1"/>
  <c r="N1112" i="1"/>
  <c r="AG1112" i="1" s="1"/>
  <c r="U1112" i="1"/>
  <c r="Z1112" i="1"/>
  <c r="AH1112" i="1"/>
  <c r="R1126" i="1"/>
  <c r="R1372" i="1"/>
  <c r="R1141" i="1"/>
  <c r="W1148" i="1"/>
  <c r="S1148" i="1"/>
  <c r="O1148" i="1"/>
  <c r="AF1148" i="1" s="1"/>
  <c r="T1148" i="1"/>
  <c r="U1148" i="1"/>
  <c r="AD1148" i="1"/>
  <c r="V1148" i="1"/>
  <c r="N1148" i="1"/>
  <c r="AG1148" i="1" s="1"/>
  <c r="AH1148" i="1"/>
  <c r="Z1148" i="1"/>
  <c r="AC1388" i="1"/>
  <c r="AA1388" i="1"/>
  <c r="AB1388" i="1"/>
  <c r="AA1485" i="1"/>
  <c r="AB1485" i="1"/>
  <c r="AC1485" i="1"/>
  <c r="AH1489" i="1"/>
  <c r="AD1489" i="1"/>
  <c r="Z1489" i="1"/>
  <c r="V1489" i="1"/>
  <c r="N1489" i="1"/>
  <c r="AG1489" i="1" s="1"/>
  <c r="W1489" i="1"/>
  <c r="S1489" i="1"/>
  <c r="O1489" i="1"/>
  <c r="AF1489" i="1" s="1"/>
  <c r="T1489" i="1"/>
  <c r="U1489" i="1"/>
  <c r="AC1508" i="1"/>
  <c r="AA1508" i="1"/>
  <c r="AB1508" i="1"/>
  <c r="R1685" i="1"/>
  <c r="W1798" i="1"/>
  <c r="S1798" i="1"/>
  <c r="O1798" i="1"/>
  <c r="AF1798" i="1" s="1"/>
  <c r="T1798" i="1"/>
  <c r="Q1798" i="1"/>
  <c r="AD1798" i="1"/>
  <c r="V1798" i="1"/>
  <c r="N1798" i="1"/>
  <c r="AG1798" i="1" s="1"/>
  <c r="Z1798" i="1"/>
  <c r="AH1798" i="1"/>
  <c r="U1798" i="1"/>
  <c r="AC1732" i="1"/>
  <c r="AB1732" i="1"/>
  <c r="AA1732" i="1"/>
  <c r="R1755" i="1"/>
  <c r="AB1795" i="1"/>
  <c r="AC1795" i="1"/>
  <c r="AA1795" i="1"/>
  <c r="R1817" i="1"/>
  <c r="W1890" i="1"/>
  <c r="S1890" i="1"/>
  <c r="O1890" i="1"/>
  <c r="AF1890" i="1" s="1"/>
  <c r="T1890" i="1"/>
  <c r="AH1890" i="1"/>
  <c r="Z1890" i="1"/>
  <c r="U1890" i="1"/>
  <c r="AD1890" i="1"/>
  <c r="N1890" i="1"/>
  <c r="AG1890" i="1" s="1"/>
  <c r="V1890" i="1"/>
  <c r="AC1959" i="1"/>
  <c r="AB1959" i="1"/>
  <c r="AA1959" i="1"/>
  <c r="R1969" i="1"/>
  <c r="W1974" i="1"/>
  <c r="S1974" i="1"/>
  <c r="O1974" i="1"/>
  <c r="AF1974" i="1" s="1"/>
  <c r="T1974" i="1"/>
  <c r="AH1974" i="1"/>
  <c r="Z1974" i="1"/>
  <c r="U1974" i="1"/>
  <c r="V1974" i="1"/>
  <c r="AD1974" i="1"/>
  <c r="N1974" i="1"/>
  <c r="AG1974" i="1" s="1"/>
  <c r="R1993" i="1"/>
  <c r="R684" i="1"/>
  <c r="AA800" i="1"/>
  <c r="AB800" i="1"/>
  <c r="AC800" i="1"/>
  <c r="AC919" i="1"/>
  <c r="AA919" i="1"/>
  <c r="AB919" i="1"/>
  <c r="AA1139" i="1"/>
  <c r="AB1139" i="1"/>
  <c r="AC1139" i="1"/>
  <c r="AC1146" i="1"/>
  <c r="AA1146" i="1"/>
  <c r="AB1146" i="1"/>
  <c r="R608" i="1"/>
  <c r="AE789" i="1"/>
  <c r="W789" i="1"/>
  <c r="S789" i="1"/>
  <c r="O789" i="1"/>
  <c r="AF789" i="1" s="1"/>
  <c r="T789" i="1"/>
  <c r="Q789" i="1"/>
  <c r="AD789" i="1"/>
  <c r="V789" i="1"/>
  <c r="N789" i="1"/>
  <c r="AG789" i="1" s="1"/>
  <c r="U789" i="1"/>
  <c r="Z789" i="1"/>
  <c r="AH789" i="1"/>
  <c r="R826" i="1"/>
  <c r="R848" i="1"/>
  <c r="W1332" i="1"/>
  <c r="S1332" i="1"/>
  <c r="O1332" i="1"/>
  <c r="AF1332" i="1" s="1"/>
  <c r="T1332" i="1"/>
  <c r="AH1332" i="1"/>
  <c r="Z1332" i="1"/>
  <c r="V1332" i="1"/>
  <c r="AD1332" i="1"/>
  <c r="U1332" i="1"/>
  <c r="N1332" i="1"/>
  <c r="AG1332" i="1" s="1"/>
  <c r="R1338" i="1"/>
  <c r="W1474" i="1"/>
  <c r="S1474" i="1"/>
  <c r="O1474" i="1"/>
  <c r="AF1474" i="1" s="1"/>
  <c r="T1474" i="1"/>
  <c r="AD1474" i="1"/>
  <c r="V1474" i="1"/>
  <c r="N1474" i="1"/>
  <c r="AG1474" i="1" s="1"/>
  <c r="Z1474" i="1"/>
  <c r="AH1474" i="1"/>
  <c r="U1474" i="1"/>
  <c r="AB1423" i="1"/>
  <c r="AC1423" i="1"/>
  <c r="AA1423" i="1"/>
  <c r="R1875" i="1"/>
  <c r="AC1396" i="1"/>
  <c r="AA1396" i="1"/>
  <c r="AB1396" i="1"/>
  <c r="R1416" i="1"/>
  <c r="AC1432" i="1"/>
  <c r="AA1432" i="1"/>
  <c r="AB1432" i="1"/>
  <c r="R1480" i="1"/>
  <c r="R1727" i="1"/>
  <c r="AC1532" i="1"/>
  <c r="AA1532" i="1"/>
  <c r="AB1532" i="1"/>
  <c r="R1596" i="1"/>
  <c r="AC1611" i="1"/>
  <c r="AB1611" i="1"/>
  <c r="AA1611" i="1"/>
  <c r="AH1616" i="1"/>
  <c r="AD1616" i="1"/>
  <c r="Z1616" i="1"/>
  <c r="V1616" i="1"/>
  <c r="N1616" i="1"/>
  <c r="AG1616" i="1" s="1"/>
  <c r="W1616" i="1"/>
  <c r="S1616" i="1"/>
  <c r="O1616" i="1"/>
  <c r="AF1616" i="1" s="1"/>
  <c r="U1616" i="1"/>
  <c r="T1616" i="1"/>
  <c r="R1717" i="1"/>
  <c r="R1720" i="1"/>
  <c r="R1765" i="1"/>
  <c r="R1768" i="1"/>
  <c r="AB1945" i="1"/>
  <c r="AC1945" i="1"/>
  <c r="AA1945" i="1"/>
  <c r="R1655" i="1"/>
  <c r="AH1753" i="1"/>
  <c r="AD1753" i="1"/>
  <c r="Z1753" i="1"/>
  <c r="V1753" i="1"/>
  <c r="N1753" i="1"/>
  <c r="AG1753" i="1" s="1"/>
  <c r="W1753" i="1"/>
  <c r="S1753" i="1"/>
  <c r="O1753" i="1"/>
  <c r="AF1753" i="1" s="1"/>
  <c r="U1753" i="1"/>
  <c r="T1753" i="1"/>
  <c r="R1764" i="1"/>
  <c r="AB1642" i="1"/>
  <c r="AC1642" i="1"/>
  <c r="AA1642" i="1"/>
  <c r="R1650" i="1"/>
  <c r="R1674" i="1"/>
  <c r="W1726" i="1"/>
  <c r="S1726" i="1"/>
  <c r="O1726" i="1"/>
  <c r="AF1726" i="1" s="1"/>
  <c r="T1726" i="1"/>
  <c r="AH1726" i="1"/>
  <c r="Z1726" i="1"/>
  <c r="U1726" i="1"/>
  <c r="V1726" i="1"/>
  <c r="N1726" i="1"/>
  <c r="AG1726" i="1" s="1"/>
  <c r="AD1726" i="1"/>
  <c r="AC1744" i="1"/>
  <c r="AB1744" i="1"/>
  <c r="AA1744" i="1"/>
  <c r="AB1823" i="1"/>
  <c r="AC1823" i="1"/>
  <c r="AA1823" i="1"/>
  <c r="R1859" i="1"/>
  <c r="AC1708" i="1"/>
  <c r="AA1708" i="1"/>
  <c r="AB1708" i="1"/>
  <c r="R1772" i="1"/>
  <c r="W1786" i="1"/>
  <c r="S1786" i="1"/>
  <c r="O1786" i="1"/>
  <c r="AF1786" i="1" s="1"/>
  <c r="T1786" i="1"/>
  <c r="U1786" i="1"/>
  <c r="AD1786" i="1"/>
  <c r="V1786" i="1"/>
  <c r="N1786" i="1"/>
  <c r="AG1786" i="1" s="1"/>
  <c r="Z1786" i="1"/>
  <c r="AH1786" i="1"/>
  <c r="AC1808" i="1"/>
  <c r="AA1808" i="1"/>
  <c r="AB1808" i="1"/>
  <c r="R702" i="1"/>
  <c r="AH712" i="1"/>
  <c r="AD712" i="1"/>
  <c r="Z712" i="1"/>
  <c r="V712" i="1"/>
  <c r="N712" i="1"/>
  <c r="AG712" i="1" s="1"/>
  <c r="AE712" i="1"/>
  <c r="W712" i="1"/>
  <c r="S712" i="1"/>
  <c r="O712" i="1"/>
  <c r="AF712" i="1" s="1"/>
  <c r="U712" i="1"/>
  <c r="T712" i="1"/>
  <c r="R1199" i="1"/>
  <c r="R1198" i="1"/>
  <c r="R1541" i="1"/>
  <c r="AA1589" i="1"/>
  <c r="AB1589" i="1"/>
  <c r="AC1589" i="1"/>
  <c r="AC1376" i="1"/>
  <c r="AA1376" i="1"/>
  <c r="AB1376" i="1"/>
  <c r="AC1520" i="1"/>
  <c r="AA1520" i="1"/>
  <c r="AB1520" i="1"/>
  <c r="R1531" i="1"/>
  <c r="AB1531" i="1"/>
  <c r="AC1531" i="1"/>
  <c r="AA1531" i="1"/>
  <c r="R1552" i="1"/>
  <c r="AC1584" i="1"/>
  <c r="AA1584" i="1"/>
  <c r="AB1584" i="1"/>
  <c r="R1595" i="1"/>
  <c r="AB1595" i="1"/>
  <c r="AC1595" i="1"/>
  <c r="AA1595" i="1"/>
  <c r="W1718" i="1"/>
  <c r="S1718" i="1"/>
  <c r="O1718" i="1"/>
  <c r="AF1718" i="1" s="1"/>
  <c r="T1718" i="1"/>
  <c r="AD1718" i="1"/>
  <c r="V1718" i="1"/>
  <c r="N1718" i="1"/>
  <c r="AG1718" i="1" s="1"/>
  <c r="AH1718" i="1"/>
  <c r="U1718" i="1"/>
  <c r="Z1718" i="1"/>
  <c r="AC1643" i="1"/>
  <c r="AB1643" i="1"/>
  <c r="AA1643" i="1"/>
  <c r="W1673" i="1"/>
  <c r="S1673" i="1"/>
  <c r="O1673" i="1"/>
  <c r="AF1673" i="1" s="1"/>
  <c r="T1673" i="1"/>
  <c r="AH1673" i="1"/>
  <c r="Z1673" i="1"/>
  <c r="U1673" i="1"/>
  <c r="AD1673" i="1"/>
  <c r="N1673" i="1"/>
  <c r="AG1673" i="1" s="1"/>
  <c r="V1673" i="1"/>
  <c r="AC1716" i="1"/>
  <c r="AB1716" i="1"/>
  <c r="AA1716" i="1"/>
  <c r="R1877" i="1"/>
  <c r="W1750" i="1"/>
  <c r="S1750" i="1"/>
  <c r="O1750" i="1"/>
  <c r="AF1750" i="1" s="1"/>
  <c r="T1750" i="1"/>
  <c r="AD1750" i="1"/>
  <c r="V1750" i="1"/>
  <c r="N1750" i="1"/>
  <c r="AG1750" i="1" s="1"/>
  <c r="U1750" i="1"/>
  <c r="Z1750" i="1"/>
  <c r="AH1750" i="1"/>
  <c r="AC1836" i="1"/>
  <c r="AB1836" i="1"/>
  <c r="AA1836" i="1"/>
  <c r="AC1905" i="1"/>
  <c r="AA1905" i="1"/>
  <c r="AB1905" i="1"/>
  <c r="AC1820" i="1"/>
  <c r="AA1820" i="1"/>
  <c r="AB1820" i="1"/>
  <c r="W1944" i="1"/>
  <c r="S1944" i="1"/>
  <c r="O1944" i="1"/>
  <c r="AF1944" i="1" s="1"/>
  <c r="T1944" i="1"/>
  <c r="AH1944" i="1"/>
  <c r="Z1944" i="1"/>
  <c r="U1944" i="1"/>
  <c r="AD1944" i="1"/>
  <c r="N1944" i="1"/>
  <c r="AG1944" i="1" s="1"/>
  <c r="V1944" i="1"/>
  <c r="AC1950" i="1"/>
  <c r="AA1950" i="1"/>
  <c r="AB1950" i="1"/>
  <c r="AA2000" i="1"/>
  <c r="AC2000" i="1"/>
  <c r="AB2000" i="1"/>
  <c r="AH1509" i="1"/>
  <c r="AD1509" i="1"/>
  <c r="Z1509" i="1"/>
  <c r="V1509" i="1"/>
  <c r="N1509" i="1"/>
  <c r="AG1509" i="1" s="1"/>
  <c r="W1509" i="1"/>
  <c r="S1509" i="1"/>
  <c r="O1509" i="1"/>
  <c r="AF1509" i="1" s="1"/>
  <c r="Q1509" i="1"/>
  <c r="U1509" i="1"/>
  <c r="T1509" i="1"/>
  <c r="R1555" i="1"/>
  <c r="AB1587" i="1"/>
  <c r="AC1587" i="1"/>
  <c r="AA1587" i="1"/>
  <c r="R1960" i="1"/>
  <c r="R1731" i="1"/>
  <c r="W1866" i="1"/>
  <c r="S1866" i="1"/>
  <c r="O1866" i="1"/>
  <c r="AF1866" i="1" s="1"/>
  <c r="T1866" i="1"/>
  <c r="AD1866" i="1"/>
  <c r="V1866" i="1"/>
  <c r="N1866" i="1"/>
  <c r="AG1866" i="1" s="1"/>
  <c r="Z1866" i="1"/>
  <c r="U1866" i="1"/>
  <c r="AH1866" i="1"/>
  <c r="R1863" i="1"/>
  <c r="AH1910" i="1"/>
  <c r="AD1910" i="1"/>
  <c r="Z1910" i="1"/>
  <c r="V1910" i="1"/>
  <c r="N1910" i="1"/>
  <c r="AG1910" i="1" s="1"/>
  <c r="W1910" i="1"/>
  <c r="S1910" i="1"/>
  <c r="O1910" i="1"/>
  <c r="AF1910" i="1" s="1"/>
  <c r="U1910" i="1"/>
  <c r="T1910" i="1"/>
  <c r="R1918" i="1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2" i="2"/>
  <c r="E3" i="2"/>
  <c r="E4" i="2"/>
  <c r="E5" i="2"/>
  <c r="E6" i="2"/>
  <c r="E7" i="2"/>
  <c r="E8" i="2"/>
  <c r="E9" i="2"/>
  <c r="E10" i="2"/>
  <c r="E1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R1210" i="1" l="1"/>
  <c r="R1294" i="1"/>
  <c r="O319" i="1"/>
  <c r="AF319" i="1" s="1"/>
  <c r="O314" i="1"/>
  <c r="AF314" i="1" s="1"/>
  <c r="O315" i="1"/>
  <c r="AF315" i="1" s="1"/>
  <c r="O305" i="1"/>
  <c r="AF305" i="1" s="1"/>
  <c r="R1973" i="1"/>
  <c r="O311" i="1"/>
  <c r="AF311" i="1" s="1"/>
  <c r="R1584" i="1"/>
  <c r="R310" i="1"/>
  <c r="AE310" i="1" s="1"/>
  <c r="AL310" i="1" s="1"/>
  <c r="AM310" i="1" s="1"/>
  <c r="O302" i="1"/>
  <c r="AF302" i="1" s="1"/>
  <c r="R1521" i="1"/>
  <c r="R1162" i="1"/>
  <c r="R1349" i="1"/>
  <c r="O307" i="1"/>
  <c r="AF307" i="1" s="1"/>
  <c r="R1812" i="1"/>
  <c r="R1698" i="1"/>
  <c r="O272" i="1"/>
  <c r="AF272" i="1" s="1"/>
  <c r="O298" i="1"/>
  <c r="AF298" i="1" s="1"/>
  <c r="O303" i="1"/>
  <c r="AF303" i="1" s="1"/>
  <c r="O299" i="1"/>
  <c r="AF299" i="1" s="1"/>
  <c r="O290" i="1"/>
  <c r="AF290" i="1" s="1"/>
  <c r="O295" i="1"/>
  <c r="AF295" i="1" s="1"/>
  <c r="O282" i="1"/>
  <c r="AF282" i="1" s="1"/>
  <c r="O286" i="1"/>
  <c r="AF286" i="1" s="1"/>
  <c r="R767" i="1"/>
  <c r="R1405" i="1"/>
  <c r="R1404" i="1"/>
  <c r="O291" i="1"/>
  <c r="AF291" i="1" s="1"/>
  <c r="R1549" i="1"/>
  <c r="R1437" i="1"/>
  <c r="O287" i="1"/>
  <c r="AF287" i="1" s="1"/>
  <c r="O279" i="1"/>
  <c r="AF279" i="1" s="1"/>
  <c r="O283" i="1"/>
  <c r="AF283" i="1" s="1"/>
  <c r="O274" i="1"/>
  <c r="AF274" i="1" s="1"/>
  <c r="O273" i="1"/>
  <c r="AF273" i="1" s="1"/>
  <c r="R1947" i="1"/>
  <c r="R1576" i="1"/>
  <c r="R1098" i="1"/>
  <c r="R864" i="1"/>
  <c r="R1019" i="1"/>
  <c r="R1468" i="1"/>
  <c r="R1376" i="1"/>
  <c r="R1623" i="1"/>
  <c r="R1356" i="1"/>
  <c r="O275" i="1"/>
  <c r="AF275" i="1" s="1"/>
  <c r="R1432" i="1"/>
  <c r="R1102" i="1"/>
  <c r="R1158" i="1"/>
  <c r="R1581" i="1"/>
  <c r="R1777" i="1"/>
  <c r="R1620" i="1"/>
  <c r="R594" i="1"/>
  <c r="R1024" i="1"/>
  <c r="R1520" i="1"/>
  <c r="R1676" i="1"/>
  <c r="R1856" i="1"/>
  <c r="R1464" i="1"/>
  <c r="R1099" i="1"/>
  <c r="R1055" i="1"/>
  <c r="R615" i="1"/>
  <c r="R1003" i="1"/>
  <c r="R1087" i="1"/>
  <c r="R832" i="1"/>
  <c r="R1384" i="1"/>
  <c r="R1517" i="1"/>
  <c r="R1608" i="1"/>
  <c r="R1761" i="1"/>
  <c r="R1395" i="1"/>
  <c r="R1134" i="1"/>
  <c r="R634" i="1"/>
  <c r="R1536" i="1"/>
  <c r="R658" i="1"/>
  <c r="R944" i="1"/>
  <c r="R1893" i="1"/>
  <c r="R1829" i="1"/>
  <c r="R610" i="1"/>
  <c r="R988" i="1"/>
  <c r="R816" i="1"/>
  <c r="R1452" i="1"/>
  <c r="R1299" i="1"/>
  <c r="R1106" i="1"/>
  <c r="R1469" i="1"/>
  <c r="R752" i="1"/>
  <c r="R1235" i="1"/>
  <c r="R1930" i="1"/>
  <c r="R1403" i="1"/>
  <c r="R1776" i="1"/>
  <c r="R1728" i="1"/>
  <c r="R960" i="1"/>
  <c r="R1955" i="1"/>
  <c r="AL780" i="1"/>
  <c r="AM780" i="1" s="1"/>
  <c r="R780" i="1"/>
  <c r="AA1914" i="1"/>
  <c r="AC1914" i="1"/>
  <c r="AB1914" i="1"/>
  <c r="R650" i="1"/>
  <c r="R812" i="1"/>
  <c r="R1709" i="1"/>
  <c r="R674" i="1"/>
  <c r="R1695" i="1"/>
  <c r="R1379" i="1"/>
  <c r="R578" i="1"/>
  <c r="R450" i="1"/>
  <c r="R402" i="1"/>
  <c r="R1713" i="1"/>
  <c r="R880" i="1"/>
  <c r="R1071" i="1"/>
  <c r="R1833" i="1"/>
  <c r="AA1741" i="1"/>
  <c r="AC1741" i="1"/>
  <c r="AB1741" i="1"/>
  <c r="AA752" i="1"/>
  <c r="AB752" i="1"/>
  <c r="AC752" i="1"/>
  <c r="AC1207" i="1"/>
  <c r="AB1207" i="1"/>
  <c r="AA1207" i="1"/>
  <c r="Q1163" i="1"/>
  <c r="AC1163" i="1"/>
  <c r="AB1163" i="1"/>
  <c r="AA1163" i="1"/>
  <c r="AB988" i="1"/>
  <c r="AA988" i="1"/>
  <c r="AC988" i="1"/>
  <c r="AA290" i="1"/>
  <c r="AB290" i="1" s="1"/>
  <c r="AC290" i="1"/>
  <c r="AA274" i="1"/>
  <c r="AB274" i="1" s="1"/>
  <c r="AC274" i="1"/>
  <c r="AA880" i="1"/>
  <c r="AB880" i="1"/>
  <c r="AL880" i="1" s="1"/>
  <c r="AM880" i="1" s="1"/>
  <c r="AC880" i="1"/>
  <c r="AA1469" i="1"/>
  <c r="AB1469" i="1"/>
  <c r="AC1469" i="1"/>
  <c r="AB674" i="1"/>
  <c r="AC674" i="1"/>
  <c r="AA674" i="1"/>
  <c r="R1327" i="1"/>
  <c r="AC812" i="1"/>
  <c r="AB812" i="1"/>
  <c r="AA812" i="1"/>
  <c r="AB1403" i="1"/>
  <c r="AC1403" i="1"/>
  <c r="AA1403" i="1"/>
  <c r="Q1533" i="1"/>
  <c r="AA864" i="1"/>
  <c r="AB864" i="1"/>
  <c r="AL864" i="1" s="1"/>
  <c r="AM864" i="1" s="1"/>
  <c r="AC864" i="1"/>
  <c r="Q1943" i="1"/>
  <c r="Q1311" i="1"/>
  <c r="Q1036" i="1"/>
  <c r="AA1521" i="1"/>
  <c r="AB1521" i="1"/>
  <c r="AL1521" i="1" s="1"/>
  <c r="AM1521" i="1" s="1"/>
  <c r="AC1521" i="1"/>
  <c r="AB816" i="1"/>
  <c r="AL816" i="1" s="1"/>
  <c r="AM816" i="1" s="1"/>
  <c r="AC816" i="1"/>
  <c r="AA816" i="1"/>
  <c r="AA1918" i="1"/>
  <c r="AB1918" i="1"/>
  <c r="AL1918" i="1" s="1"/>
  <c r="AM1918" i="1" s="1"/>
  <c r="AC1918" i="1"/>
  <c r="AC1829" i="1"/>
  <c r="AB1829" i="1"/>
  <c r="AA1829" i="1"/>
  <c r="AA1973" i="1"/>
  <c r="AB1973" i="1"/>
  <c r="AL1973" i="1" s="1"/>
  <c r="AM1973" i="1" s="1"/>
  <c r="AC1973" i="1"/>
  <c r="AC1777" i="1"/>
  <c r="AA1777" i="1"/>
  <c r="AB1777" i="1"/>
  <c r="AA896" i="1"/>
  <c r="AB896" i="1"/>
  <c r="AL896" i="1" s="1"/>
  <c r="AM896" i="1" s="1"/>
  <c r="AC896" i="1"/>
  <c r="AL1327" i="1"/>
  <c r="AM1327" i="1" s="1"/>
  <c r="Q1741" i="1"/>
  <c r="Q876" i="1"/>
  <c r="AB876" i="1"/>
  <c r="AA876" i="1"/>
  <c r="AC876" i="1"/>
  <c r="Q1167" i="1"/>
  <c r="AL972" i="1"/>
  <c r="AM972" i="1" s="1"/>
  <c r="R972" i="1"/>
  <c r="Q466" i="1"/>
  <c r="Q1207" i="1"/>
  <c r="AB860" i="1"/>
  <c r="AA860" i="1"/>
  <c r="AC860" i="1"/>
  <c r="Q860" i="1"/>
  <c r="AA1608" i="1"/>
  <c r="AB1608" i="1"/>
  <c r="AC1608" i="1"/>
  <c r="AC322" i="1"/>
  <c r="AA322" i="1"/>
  <c r="AB322" i="1" s="1"/>
  <c r="AA1709" i="1"/>
  <c r="AC1709" i="1"/>
  <c r="AB1709" i="1"/>
  <c r="AL1709" i="1" s="1"/>
  <c r="AM1709" i="1" s="1"/>
  <c r="AB832" i="1"/>
  <c r="AC832" i="1"/>
  <c r="AA832" i="1"/>
  <c r="AB1311" i="1"/>
  <c r="AA1311" i="1"/>
  <c r="AC1311" i="1"/>
  <c r="AL1135" i="1"/>
  <c r="AM1135" i="1" s="1"/>
  <c r="R1135" i="1"/>
  <c r="AC1695" i="1"/>
  <c r="AB1695" i="1"/>
  <c r="AA1695" i="1"/>
  <c r="Q1873" i="1"/>
  <c r="AA1315" i="1"/>
  <c r="AB1315" i="1"/>
  <c r="AC1315" i="1"/>
  <c r="Q940" i="1"/>
  <c r="AC940" i="1"/>
  <c r="AB940" i="1"/>
  <c r="AA940" i="1"/>
  <c r="AC1825" i="1"/>
  <c r="AB1825" i="1"/>
  <c r="AA1825" i="1"/>
  <c r="Q1825" i="1"/>
  <c r="AB450" i="1"/>
  <c r="AA450" i="1"/>
  <c r="AC450" i="1"/>
  <c r="AA1581" i="1"/>
  <c r="AC1581" i="1"/>
  <c r="AB1581" i="1"/>
  <c r="AL1403" i="1"/>
  <c r="AM1403" i="1" s="1"/>
  <c r="AL434" i="1"/>
  <c r="AM434" i="1" s="1"/>
  <c r="AB578" i="1"/>
  <c r="AA578" i="1"/>
  <c r="AC578" i="1"/>
  <c r="AA1167" i="1"/>
  <c r="AC1167" i="1"/>
  <c r="AB1167" i="1"/>
  <c r="AA960" i="1"/>
  <c r="AB960" i="1"/>
  <c r="AC960" i="1"/>
  <c r="AA402" i="1"/>
  <c r="AC402" i="1"/>
  <c r="AB402" i="1"/>
  <c r="AC1533" i="1"/>
  <c r="AB1533" i="1"/>
  <c r="AA1533" i="1"/>
  <c r="AA1087" i="1"/>
  <c r="AB1087" i="1"/>
  <c r="AL1087" i="1" s="1"/>
  <c r="AM1087" i="1" s="1"/>
  <c r="AC1087" i="1"/>
  <c r="AC1036" i="1"/>
  <c r="AB1036" i="1"/>
  <c r="AA1036" i="1"/>
  <c r="AB594" i="1"/>
  <c r="AA594" i="1"/>
  <c r="AC594" i="1"/>
  <c r="AB634" i="1"/>
  <c r="AA634" i="1"/>
  <c r="AC634" i="1"/>
  <c r="AA1676" i="1"/>
  <c r="AB1676" i="1"/>
  <c r="AL1676" i="1" s="1"/>
  <c r="AM1676" i="1" s="1"/>
  <c r="AC1676" i="1"/>
  <c r="AB658" i="1"/>
  <c r="AL658" i="1" s="1"/>
  <c r="AM658" i="1" s="1"/>
  <c r="AA658" i="1"/>
  <c r="AC658" i="1"/>
  <c r="AC650" i="1"/>
  <c r="AB650" i="1"/>
  <c r="AA650" i="1"/>
  <c r="AB1761" i="1"/>
  <c r="AC1761" i="1"/>
  <c r="AA1761" i="1"/>
  <c r="AB466" i="1"/>
  <c r="AA466" i="1"/>
  <c r="AC466" i="1"/>
  <c r="AB1235" i="1"/>
  <c r="AC1235" i="1"/>
  <c r="AA1235" i="1"/>
  <c r="AB1379" i="1"/>
  <c r="AC1379" i="1"/>
  <c r="AA1379" i="1"/>
  <c r="AB1947" i="1"/>
  <c r="AA1947" i="1"/>
  <c r="AC1947" i="1"/>
  <c r="AA944" i="1"/>
  <c r="AB944" i="1"/>
  <c r="AC944" i="1"/>
  <c r="AA1893" i="1"/>
  <c r="AB1893" i="1"/>
  <c r="AC1893" i="1"/>
  <c r="Q322" i="1"/>
  <c r="AC1833" i="1"/>
  <c r="AA1833" i="1"/>
  <c r="AB1833" i="1"/>
  <c r="AA1071" i="1"/>
  <c r="AB1071" i="1"/>
  <c r="AC1071" i="1"/>
  <c r="Q386" i="1"/>
  <c r="AA386" i="1"/>
  <c r="AC386" i="1"/>
  <c r="AB386" i="1"/>
  <c r="AA1943" i="1"/>
  <c r="AC1943" i="1"/>
  <c r="AB1943" i="1"/>
  <c r="AB610" i="1"/>
  <c r="AA610" i="1"/>
  <c r="AC610" i="1"/>
  <c r="AB1395" i="1"/>
  <c r="AC1395" i="1"/>
  <c r="AA1395" i="1"/>
  <c r="AA1873" i="1"/>
  <c r="AC1873" i="1"/>
  <c r="AB1873" i="1"/>
  <c r="AB1713" i="1"/>
  <c r="AC1713" i="1"/>
  <c r="AA1713" i="1"/>
  <c r="AB1024" i="1"/>
  <c r="AC1024" i="1"/>
  <c r="AA1024" i="1"/>
  <c r="AA1620" i="1"/>
  <c r="AC1620" i="1"/>
  <c r="AB1620" i="1"/>
  <c r="AB1955" i="1"/>
  <c r="AC1955" i="1"/>
  <c r="AA1955" i="1"/>
  <c r="AA1299" i="1"/>
  <c r="AB1299" i="1"/>
  <c r="AC1299" i="1"/>
  <c r="AB956" i="1"/>
  <c r="AA956" i="1"/>
  <c r="AC956" i="1"/>
  <c r="Q956" i="1"/>
  <c r="R1832" i="1"/>
  <c r="R1023" i="1"/>
  <c r="R1448" i="1"/>
  <c r="R600" i="1"/>
  <c r="R1532" i="1"/>
  <c r="AL1959" i="1"/>
  <c r="AM1959" i="1" s="1"/>
  <c r="AL1286" i="1"/>
  <c r="AM1286" i="1" s="1"/>
  <c r="AL1497" i="1"/>
  <c r="AM1497" i="1" s="1"/>
  <c r="AL1527" i="1"/>
  <c r="AM1527" i="1" s="1"/>
  <c r="AL370" i="1"/>
  <c r="AM370" i="1" s="1"/>
  <c r="AL562" i="1"/>
  <c r="AM562" i="1" s="1"/>
  <c r="AL418" i="1"/>
  <c r="AM418" i="1" s="1"/>
  <c r="AL1640" i="1"/>
  <c r="AM1640" i="1" s="1"/>
  <c r="AL1178" i="1"/>
  <c r="AM1178" i="1" s="1"/>
  <c r="AL875" i="1"/>
  <c r="AM875" i="1" s="1"/>
  <c r="AL884" i="1"/>
  <c r="AM884" i="1" s="1"/>
  <c r="AL1720" i="1"/>
  <c r="AM1720" i="1" s="1"/>
  <c r="AL1126" i="1"/>
  <c r="AM1126" i="1" s="1"/>
  <c r="AL791" i="1"/>
  <c r="AM791" i="1" s="1"/>
  <c r="AL458" i="1"/>
  <c r="AM458" i="1" s="1"/>
  <c r="AL1476" i="1"/>
  <c r="AM1476" i="1" s="1"/>
  <c r="AL390" i="1"/>
  <c r="AM390" i="1" s="1"/>
  <c r="AL756" i="1"/>
  <c r="AM756" i="1" s="1"/>
  <c r="AL798" i="1"/>
  <c r="AM798" i="1" s="1"/>
  <c r="AL1998" i="1"/>
  <c r="AM1998" i="1" s="1"/>
  <c r="AL1350" i="1"/>
  <c r="AM1350" i="1" s="1"/>
  <c r="AL815" i="1"/>
  <c r="AM815" i="1" s="1"/>
  <c r="AL1334" i="1"/>
  <c r="AM1334" i="1" s="1"/>
  <c r="AL851" i="1"/>
  <c r="AM851" i="1" s="1"/>
  <c r="AL1198" i="1"/>
  <c r="AM1198" i="1" s="1"/>
  <c r="AL1796" i="1"/>
  <c r="AM1796" i="1" s="1"/>
  <c r="AL1042" i="1"/>
  <c r="AM1042" i="1" s="1"/>
  <c r="AL786" i="1"/>
  <c r="AM786" i="1" s="1"/>
  <c r="AL416" i="1"/>
  <c r="AM416" i="1" s="1"/>
  <c r="AL1250" i="1"/>
  <c r="AM1250" i="1" s="1"/>
  <c r="AL504" i="1"/>
  <c r="AM504" i="1" s="1"/>
  <c r="AL358" i="1"/>
  <c r="AM358" i="1" s="1"/>
  <c r="AL498" i="1"/>
  <c r="AM498" i="1" s="1"/>
  <c r="R1687" i="1"/>
  <c r="AL1214" i="1"/>
  <c r="AM1214" i="1" s="1"/>
  <c r="AL1183" i="1"/>
  <c r="AM1183" i="1" s="1"/>
  <c r="AL932" i="1"/>
  <c r="AM932" i="1" s="1"/>
  <c r="AL742" i="1"/>
  <c r="AM742" i="1" s="1"/>
  <c r="AL1325" i="1"/>
  <c r="AM1325" i="1" s="1"/>
  <c r="AL1523" i="1"/>
  <c r="AM1523" i="1" s="1"/>
  <c r="AL1575" i="1"/>
  <c r="AM1575" i="1" s="1"/>
  <c r="AL1085" i="1"/>
  <c r="AM1085" i="1" s="1"/>
  <c r="AL1571" i="1"/>
  <c r="AM1571" i="1" s="1"/>
  <c r="AL530" i="1"/>
  <c r="AM530" i="1" s="1"/>
  <c r="AL1567" i="1"/>
  <c r="AM1567" i="1" s="1"/>
  <c r="AL1319" i="1"/>
  <c r="AM1319" i="1" s="1"/>
  <c r="AL413" i="1"/>
  <c r="AM413" i="1" s="1"/>
  <c r="AL464" i="1"/>
  <c r="AM464" i="1" s="1"/>
  <c r="AL1115" i="1"/>
  <c r="AM1115" i="1" s="1"/>
  <c r="AL502" i="1"/>
  <c r="AM502" i="1" s="1"/>
  <c r="AL739" i="1"/>
  <c r="AM739" i="1" s="1"/>
  <c r="AL436" i="1"/>
  <c r="AM436" i="1" s="1"/>
  <c r="AL882" i="1"/>
  <c r="AM882" i="1" s="1"/>
  <c r="AL465" i="1"/>
  <c r="AM465" i="1" s="1"/>
  <c r="AL1345" i="1"/>
  <c r="AM1345" i="1" s="1"/>
  <c r="AL1190" i="1"/>
  <c r="AM1190" i="1" s="1"/>
  <c r="AL823" i="1"/>
  <c r="AM823" i="1" s="1"/>
  <c r="AL1305" i="1"/>
  <c r="AM1305" i="1" s="1"/>
  <c r="AL456" i="1"/>
  <c r="AM456" i="1" s="1"/>
  <c r="AL1985" i="1"/>
  <c r="AM1985" i="1" s="1"/>
  <c r="AL1976" i="1"/>
  <c r="AM1976" i="1" s="1"/>
  <c r="AL1258" i="1"/>
  <c r="AM1258" i="1" s="1"/>
  <c r="AL699" i="1"/>
  <c r="AM699" i="1" s="1"/>
  <c r="AL1302" i="1"/>
  <c r="AM1302" i="1" s="1"/>
  <c r="AL900" i="1"/>
  <c r="AM900" i="1" s="1"/>
  <c r="R434" i="1"/>
  <c r="AL1980" i="1"/>
  <c r="AM1980" i="1" s="1"/>
  <c r="AL847" i="1"/>
  <c r="AM847" i="1" s="1"/>
  <c r="AL1429" i="1"/>
  <c r="AM1429" i="1" s="1"/>
  <c r="AL524" i="1"/>
  <c r="AM524" i="1" s="1"/>
  <c r="AL349" i="1"/>
  <c r="AM349" i="1" s="1"/>
  <c r="AL1888" i="1"/>
  <c r="AM1888" i="1" s="1"/>
  <c r="AL1298" i="1"/>
  <c r="AM1298" i="1" s="1"/>
  <c r="AL1739" i="1"/>
  <c r="AM1739" i="1" s="1"/>
  <c r="AL1832" i="1"/>
  <c r="AM1832" i="1" s="1"/>
  <c r="AL1267" i="1"/>
  <c r="AM1267" i="1" s="1"/>
  <c r="AL533" i="1"/>
  <c r="AM533" i="1" s="1"/>
  <c r="AL820" i="1"/>
  <c r="AM820" i="1" s="1"/>
  <c r="AL1848" i="1"/>
  <c r="AM1848" i="1" s="1"/>
  <c r="AL1839" i="1"/>
  <c r="AM1839" i="1" s="1"/>
  <c r="AL1844" i="1"/>
  <c r="AM1844" i="1" s="1"/>
  <c r="AL412" i="1"/>
  <c r="AM412" i="1" s="1"/>
  <c r="AL868" i="1"/>
  <c r="AM868" i="1" s="1"/>
  <c r="AL1459" i="1"/>
  <c r="AM1459" i="1" s="1"/>
  <c r="AL1109" i="1"/>
  <c r="AM1109" i="1" s="1"/>
  <c r="AL368" i="1"/>
  <c r="AM368" i="1" s="1"/>
  <c r="AL951" i="1"/>
  <c r="AM951" i="1" s="1"/>
  <c r="AL1419" i="1"/>
  <c r="AM1419" i="1" s="1"/>
  <c r="AL1113" i="1"/>
  <c r="AM1113" i="1" s="1"/>
  <c r="AL1491" i="1"/>
  <c r="AM1491" i="1" s="1"/>
  <c r="AL1443" i="1"/>
  <c r="AM1443" i="1" s="1"/>
  <c r="AL1411" i="1"/>
  <c r="AM1411" i="1" s="1"/>
  <c r="AL1787" i="1"/>
  <c r="AM1787" i="1" s="1"/>
  <c r="AL1803" i="1"/>
  <c r="AM1803" i="1" s="1"/>
  <c r="AL316" i="1"/>
  <c r="AM316" i="1" s="1"/>
  <c r="AL1301" i="1"/>
  <c r="AM1301" i="1" s="1"/>
  <c r="R1061" i="1"/>
  <c r="AL469" i="1"/>
  <c r="AM469" i="1" s="1"/>
  <c r="AL1150" i="1"/>
  <c r="AM1150" i="1" s="1"/>
  <c r="AL429" i="1"/>
  <c r="AM429" i="1" s="1"/>
  <c r="AL525" i="1"/>
  <c r="AM525" i="1" s="1"/>
  <c r="AL454" i="1"/>
  <c r="AM454" i="1" s="1"/>
  <c r="AL1189" i="1"/>
  <c r="AM1189" i="1" s="1"/>
  <c r="AL774" i="1"/>
  <c r="AM774" i="1" s="1"/>
  <c r="AL374" i="1"/>
  <c r="AM374" i="1" s="1"/>
  <c r="AL385" i="1"/>
  <c r="AM385" i="1" s="1"/>
  <c r="AL723" i="1"/>
  <c r="AM723" i="1" s="1"/>
  <c r="AL1614" i="1"/>
  <c r="AM1614" i="1" s="1"/>
  <c r="AL1218" i="1"/>
  <c r="AM1218" i="1" s="1"/>
  <c r="AL1663" i="1"/>
  <c r="AM1663" i="1" s="1"/>
  <c r="AL1420" i="1"/>
  <c r="AM1420" i="1" s="1"/>
  <c r="AL393" i="1"/>
  <c r="AM393" i="1" s="1"/>
  <c r="AL1050" i="1"/>
  <c r="AM1050" i="1" s="1"/>
  <c r="AL667" i="1"/>
  <c r="AM667" i="1" s="1"/>
  <c r="AL381" i="1"/>
  <c r="AM381" i="1" s="1"/>
  <c r="R624" i="1"/>
  <c r="R642" i="1"/>
  <c r="AL1023" i="1"/>
  <c r="AM1023" i="1" s="1"/>
  <c r="AL1412" i="1"/>
  <c r="AM1412" i="1" s="1"/>
  <c r="AL1543" i="1"/>
  <c r="AM1543" i="1" s="1"/>
  <c r="AL640" i="1"/>
  <c r="AM640" i="1" s="1"/>
  <c r="AL584" i="1"/>
  <c r="AM584" i="1" s="1"/>
  <c r="AL1763" i="1"/>
  <c r="AM1763" i="1" s="1"/>
  <c r="AL822" i="1"/>
  <c r="AM822" i="1" s="1"/>
  <c r="AL1860" i="1"/>
  <c r="AM1860" i="1" s="1"/>
  <c r="AL1404" i="1"/>
  <c r="AM1404" i="1" s="1"/>
  <c r="AL591" i="1"/>
  <c r="AM591" i="1" s="1"/>
  <c r="AL1222" i="1"/>
  <c r="AM1222" i="1" s="1"/>
  <c r="AL659" i="1"/>
  <c r="AM659" i="1" s="1"/>
  <c r="AL461" i="1"/>
  <c r="AM461" i="1" s="1"/>
  <c r="AL489" i="1"/>
  <c r="AM489" i="1" s="1"/>
  <c r="AL995" i="1"/>
  <c r="AM995" i="1" s="1"/>
  <c r="AL505" i="1"/>
  <c r="AM505" i="1" s="1"/>
  <c r="AL1946" i="1"/>
  <c r="AM1946" i="1" s="1"/>
  <c r="AL1294" i="1"/>
  <c r="AM1294" i="1" s="1"/>
  <c r="AL1230" i="1"/>
  <c r="AM1230" i="1" s="1"/>
  <c r="AL409" i="1"/>
  <c r="AM409" i="1" s="1"/>
  <c r="AL518" i="1"/>
  <c r="AM518" i="1" s="1"/>
  <c r="AL871" i="1"/>
  <c r="AM871" i="1" s="1"/>
  <c r="AL1917" i="1"/>
  <c r="AM1917" i="1" s="1"/>
  <c r="AL1792" i="1"/>
  <c r="AM1792" i="1" s="1"/>
  <c r="AL643" i="1"/>
  <c r="AM643" i="1" s="1"/>
  <c r="AL842" i="1"/>
  <c r="AM842" i="1" s="1"/>
  <c r="AL1899" i="1"/>
  <c r="AM1899" i="1" s="1"/>
  <c r="AL1427" i="1"/>
  <c r="AM1427" i="1" s="1"/>
  <c r="AL1289" i="1"/>
  <c r="AM1289" i="1" s="1"/>
  <c r="AL962" i="1"/>
  <c r="AM962" i="1" s="1"/>
  <c r="AL834" i="1"/>
  <c r="AM834" i="1" s="1"/>
  <c r="AL706" i="1"/>
  <c r="AM706" i="1" s="1"/>
  <c r="AL597" i="1"/>
  <c r="AM597" i="1" s="1"/>
  <c r="AL926" i="1"/>
  <c r="AM926" i="1" s="1"/>
  <c r="AL550" i="1"/>
  <c r="AM550" i="1" s="1"/>
  <c r="AL1461" i="1"/>
  <c r="AM1461" i="1" s="1"/>
  <c r="AL1912" i="1"/>
  <c r="AM1912" i="1" s="1"/>
  <c r="AL672" i="1"/>
  <c r="AM672" i="1" s="1"/>
  <c r="AL1133" i="1"/>
  <c r="AM1133" i="1" s="1"/>
  <c r="AL380" i="1"/>
  <c r="AM380" i="1" s="1"/>
  <c r="AL1038" i="1"/>
  <c r="AM1038" i="1" s="1"/>
  <c r="AL1767" i="1"/>
  <c r="AM1767" i="1" s="1"/>
  <c r="AL1341" i="1"/>
  <c r="AM1341" i="1" s="1"/>
  <c r="AL2000" i="1"/>
  <c r="AM2000" i="1" s="1"/>
  <c r="AL1905" i="1"/>
  <c r="AM1905" i="1" s="1"/>
  <c r="AL1836" i="1"/>
  <c r="AM1836" i="1" s="1"/>
  <c r="AL1716" i="1"/>
  <c r="AM1716" i="1" s="1"/>
  <c r="AL1376" i="1"/>
  <c r="AM1376" i="1" s="1"/>
  <c r="AL1611" i="1"/>
  <c r="AM1611" i="1" s="1"/>
  <c r="AL735" i="1"/>
  <c r="AM735" i="1" s="1"/>
  <c r="AL835" i="1"/>
  <c r="AM835" i="1" s="1"/>
  <c r="AL538" i="1"/>
  <c r="AM538" i="1" s="1"/>
  <c r="AL325" i="1"/>
  <c r="AM325" i="1" s="1"/>
  <c r="AL1540" i="1"/>
  <c r="AM1540" i="1" s="1"/>
  <c r="AL1872" i="1"/>
  <c r="AM1872" i="1" s="1"/>
  <c r="AL1692" i="1"/>
  <c r="AM1692" i="1" s="1"/>
  <c r="AL1764" i="1"/>
  <c r="AM1764" i="1" s="1"/>
  <c r="AL1596" i="1"/>
  <c r="AM1596" i="1" s="1"/>
  <c r="AL1685" i="1"/>
  <c r="AM1685" i="1" s="1"/>
  <c r="AL767" i="1"/>
  <c r="AM767" i="1" s="1"/>
  <c r="AL1880" i="1"/>
  <c r="AM1880" i="1" s="1"/>
  <c r="AL607" i="1"/>
  <c r="AM607" i="1" s="1"/>
  <c r="AL811" i="1"/>
  <c r="AM811" i="1" s="1"/>
  <c r="AL333" i="1"/>
  <c r="AM333" i="1" s="1"/>
  <c r="AL405" i="1"/>
  <c r="AM405" i="1" s="1"/>
  <c r="AL1840" i="1"/>
  <c r="AM1840" i="1" s="1"/>
  <c r="AL1580" i="1"/>
  <c r="AM1580" i="1" s="1"/>
  <c r="AL1326" i="1"/>
  <c r="AM1326" i="1" s="1"/>
  <c r="AL707" i="1"/>
  <c r="AM707" i="1" s="1"/>
  <c r="AL635" i="1"/>
  <c r="AM635" i="1" s="1"/>
  <c r="AL1460" i="1"/>
  <c r="AM1460" i="1" s="1"/>
  <c r="AL1237" i="1"/>
  <c r="AM1237" i="1" s="1"/>
  <c r="AL1589" i="1"/>
  <c r="AM1589" i="1" s="1"/>
  <c r="AL758" i="1"/>
  <c r="AM758" i="1" s="1"/>
  <c r="AL1165" i="1"/>
  <c r="AM1165" i="1" s="1"/>
  <c r="AL1670" i="1"/>
  <c r="AM1670" i="1" s="1"/>
  <c r="AL1811" i="1"/>
  <c r="AM1811" i="1" s="1"/>
  <c r="AL1451" i="1"/>
  <c r="AM1451" i="1" s="1"/>
  <c r="AL1261" i="1"/>
  <c r="AM1261" i="1" s="1"/>
  <c r="AL708" i="1"/>
  <c r="AM708" i="1" s="1"/>
  <c r="AL682" i="1"/>
  <c r="AM682" i="1" s="1"/>
  <c r="AL1648" i="1"/>
  <c r="AM1648" i="1" s="1"/>
  <c r="AL1125" i="1"/>
  <c r="AM1125" i="1" s="1"/>
  <c r="AL1664" i="1"/>
  <c r="AM1664" i="1" s="1"/>
  <c r="AL396" i="1"/>
  <c r="AM396" i="1" s="1"/>
  <c r="AL1820" i="1"/>
  <c r="AM1820" i="1" s="1"/>
  <c r="AL1584" i="1"/>
  <c r="AM1584" i="1" s="1"/>
  <c r="AL589" i="1"/>
  <c r="AM589" i="1" s="1"/>
  <c r="AL1879" i="1"/>
  <c r="AM1879" i="1" s="1"/>
  <c r="AL1331" i="1"/>
  <c r="AM1331" i="1" s="1"/>
  <c r="AL468" i="1"/>
  <c r="AM468" i="1" s="1"/>
  <c r="AL710" i="1"/>
  <c r="AM710" i="1" s="1"/>
  <c r="AL420" i="1"/>
  <c r="AM420" i="1" s="1"/>
  <c r="AL1519" i="1"/>
  <c r="AM1519" i="1" s="1"/>
  <c r="AL340" i="1"/>
  <c r="AM340" i="1" s="1"/>
  <c r="AL1382" i="1"/>
  <c r="AM1382" i="1" s="1"/>
  <c r="AL1799" i="1"/>
  <c r="AM1799" i="1" s="1"/>
  <c r="AL1201" i="1"/>
  <c r="AM1201" i="1" s="1"/>
  <c r="AL1520" i="1"/>
  <c r="AM1520" i="1" s="1"/>
  <c r="AL1508" i="1"/>
  <c r="AM1508" i="1" s="1"/>
  <c r="AL1174" i="1"/>
  <c r="AM1174" i="1" s="1"/>
  <c r="AL623" i="1"/>
  <c r="AM623" i="1" s="1"/>
  <c r="AL1223" i="1"/>
  <c r="AM1223" i="1" s="1"/>
  <c r="AL480" i="1"/>
  <c r="AM480" i="1" s="1"/>
  <c r="AL572" i="1"/>
  <c r="AM572" i="1" s="1"/>
  <c r="AL846" i="1"/>
  <c r="AM846" i="1" s="1"/>
  <c r="AL1968" i="1"/>
  <c r="AM1968" i="1" s="1"/>
  <c r="AL1453" i="1"/>
  <c r="AM1453" i="1" s="1"/>
  <c r="AL1360" i="1"/>
  <c r="AM1360" i="1" s="1"/>
  <c r="AL991" i="1"/>
  <c r="AM991" i="1" s="1"/>
  <c r="AL692" i="1"/>
  <c r="AM692" i="1" s="1"/>
  <c r="AL759" i="1"/>
  <c r="AM759" i="1" s="1"/>
  <c r="AL979" i="1"/>
  <c r="AM979" i="1" s="1"/>
  <c r="AL1488" i="1"/>
  <c r="AM1488" i="1" s="1"/>
  <c r="AL1082" i="1"/>
  <c r="AM1082" i="1" s="1"/>
  <c r="AL1318" i="1"/>
  <c r="AM1318" i="1" s="1"/>
  <c r="AL485" i="1"/>
  <c r="AM485" i="1" s="1"/>
  <c r="AL549" i="1"/>
  <c r="AM549" i="1" s="1"/>
  <c r="AL470" i="1"/>
  <c r="AM470" i="1" s="1"/>
  <c r="AL569" i="1"/>
  <c r="AM569" i="1" s="1"/>
  <c r="AL1951" i="1"/>
  <c r="AM1951" i="1" s="1"/>
  <c r="AL1194" i="1"/>
  <c r="AM1194" i="1" s="1"/>
  <c r="AL1748" i="1"/>
  <c r="AM1748" i="1" s="1"/>
  <c r="AL1468" i="1"/>
  <c r="AM1468" i="1" s="1"/>
  <c r="AL1102" i="1"/>
  <c r="AM1102" i="1" s="1"/>
  <c r="AL963" i="1"/>
  <c r="AM963" i="1" s="1"/>
  <c r="AL1293" i="1"/>
  <c r="AM1293" i="1" s="1"/>
  <c r="AL1994" i="1"/>
  <c r="AM1994" i="1" s="1"/>
  <c r="AL1855" i="1"/>
  <c r="AM1855" i="1" s="1"/>
  <c r="AL698" i="1"/>
  <c r="AM698" i="1" s="1"/>
  <c r="AL1069" i="1"/>
  <c r="AM1069" i="1" s="1"/>
  <c r="AL1028" i="1"/>
  <c r="AM1028" i="1" s="1"/>
  <c r="AL1002" i="1"/>
  <c r="AM1002" i="1" s="1"/>
  <c r="AL509" i="1"/>
  <c r="AM509" i="1" s="1"/>
  <c r="AL1536" i="1"/>
  <c r="AM1536" i="1" s="1"/>
  <c r="AL1213" i="1"/>
  <c r="AM1213" i="1" s="1"/>
  <c r="AL579" i="1"/>
  <c r="AM579" i="1" s="1"/>
  <c r="AL1800" i="1"/>
  <c r="AM1800" i="1" s="1"/>
  <c r="AL1117" i="1"/>
  <c r="AM1117" i="1" s="1"/>
  <c r="AL392" i="1"/>
  <c r="AM392" i="1" s="1"/>
  <c r="AL477" i="1"/>
  <c r="AM477" i="1" s="1"/>
  <c r="AL627" i="1"/>
  <c r="AM627" i="1" s="1"/>
  <c r="AL891" i="1"/>
  <c r="AM891" i="1" s="1"/>
  <c r="AL321" i="1"/>
  <c r="AM321" i="1" s="1"/>
  <c r="AL317" i="1"/>
  <c r="AM317" i="1" s="1"/>
  <c r="AL406" i="1"/>
  <c r="AM406" i="1" s="1"/>
  <c r="AL1278" i="1"/>
  <c r="AM1278" i="1" s="1"/>
  <c r="AL1969" i="1"/>
  <c r="AM1969" i="1" s="1"/>
  <c r="AL1975" i="1"/>
  <c r="AM1975" i="1" s="1"/>
  <c r="AL1958" i="1"/>
  <c r="AM1958" i="1" s="1"/>
  <c r="AL1977" i="1"/>
  <c r="AM1977" i="1" s="1"/>
  <c r="AL1760" i="1"/>
  <c r="AM1760" i="1" s="1"/>
  <c r="AL1678" i="1"/>
  <c r="AM1678" i="1" s="1"/>
  <c r="AL671" i="1"/>
  <c r="AM671" i="1" s="1"/>
  <c r="AL1297" i="1"/>
  <c r="AM1297" i="1" s="1"/>
  <c r="AL1094" i="1"/>
  <c r="AM1094" i="1" s="1"/>
  <c r="AL839" i="1"/>
  <c r="AM839" i="1" s="1"/>
  <c r="AL720" i="1"/>
  <c r="AM720" i="1" s="1"/>
  <c r="AL1269" i="1"/>
  <c r="AM1269" i="1" s="1"/>
  <c r="AL1030" i="1"/>
  <c r="AM1030" i="1" s="1"/>
  <c r="AL1022" i="1"/>
  <c r="AM1022" i="1" s="1"/>
  <c r="AL532" i="1"/>
  <c r="AM532" i="1" s="1"/>
  <c r="AL378" i="1"/>
  <c r="AM378" i="1" s="1"/>
  <c r="AL1913" i="1"/>
  <c r="AM1913" i="1" s="1"/>
  <c r="AL1916" i="1"/>
  <c r="AM1916" i="1" s="1"/>
  <c r="AL1835" i="1"/>
  <c r="AM1835" i="1" s="1"/>
  <c r="AL1759" i="1"/>
  <c r="AM1759" i="1" s="1"/>
  <c r="AL1610" i="1"/>
  <c r="AM1610" i="1" s="1"/>
  <c r="AL1515" i="1"/>
  <c r="AM1515" i="1" s="1"/>
  <c r="AL1436" i="1"/>
  <c r="AM1436" i="1" s="1"/>
  <c r="AL1392" i="1"/>
  <c r="AM1392" i="1" s="1"/>
  <c r="AL1776" i="1"/>
  <c r="AM1776" i="1" s="1"/>
  <c r="AL1650" i="1"/>
  <c r="AM1650" i="1" s="1"/>
  <c r="AL826" i="1"/>
  <c r="AM826" i="1" s="1"/>
  <c r="AL1047" i="1"/>
  <c r="AM1047" i="1" s="1"/>
  <c r="AL992" i="1"/>
  <c r="AM992" i="1" s="1"/>
  <c r="AL694" i="1"/>
  <c r="AM694" i="1" s="1"/>
  <c r="AL1027" i="1"/>
  <c r="AM1027" i="1" s="1"/>
  <c r="AL488" i="1"/>
  <c r="AM488" i="1" s="1"/>
  <c r="AL1981" i="1"/>
  <c r="AM1981" i="1" s="1"/>
  <c r="AL1812" i="1"/>
  <c r="AM1812" i="1" s="1"/>
  <c r="AL1728" i="1"/>
  <c r="AM1728" i="1" s="1"/>
  <c r="AL1667" i="1"/>
  <c r="AM1667" i="1" s="1"/>
  <c r="AL1185" i="1"/>
  <c r="AM1185" i="1" s="1"/>
  <c r="AL1011" i="1"/>
  <c r="AM1011" i="1" s="1"/>
  <c r="AL1253" i="1"/>
  <c r="AM1253" i="1" s="1"/>
  <c r="AL1098" i="1"/>
  <c r="AM1098" i="1" s="1"/>
  <c r="AL1145" i="1"/>
  <c r="AM1145" i="1" s="1"/>
  <c r="AL838" i="1"/>
  <c r="AM838" i="1" s="1"/>
  <c r="AL855" i="1"/>
  <c r="AM855" i="1" s="1"/>
  <c r="AL457" i="1"/>
  <c r="AM457" i="1" s="1"/>
  <c r="AL1773" i="1"/>
  <c r="AM1773" i="1" s="1"/>
  <c r="AL1560" i="1"/>
  <c r="AM1560" i="1" s="1"/>
  <c r="AL1437" i="1"/>
  <c r="AM1437" i="1" s="1"/>
  <c r="AL1369" i="1"/>
  <c r="AM1369" i="1" s="1"/>
  <c r="AL1234" i="1"/>
  <c r="AM1234" i="1" s="1"/>
  <c r="AL1007" i="1"/>
  <c r="AM1007" i="1" s="1"/>
  <c r="AL870" i="1"/>
  <c r="AM870" i="1" s="1"/>
  <c r="AL1018" i="1"/>
  <c r="AM1018" i="1" s="1"/>
  <c r="AL587" i="1"/>
  <c r="AM587" i="1" s="1"/>
  <c r="AL1066" i="1"/>
  <c r="AM1066" i="1" s="1"/>
  <c r="AL1186" i="1"/>
  <c r="AM1186" i="1" s="1"/>
  <c r="AL955" i="1"/>
  <c r="AM955" i="1" s="1"/>
  <c r="AL763" i="1"/>
  <c r="AM763" i="1" s="1"/>
  <c r="AL356" i="1"/>
  <c r="AM356" i="1" s="1"/>
  <c r="AL357" i="1"/>
  <c r="AM357" i="1" s="1"/>
  <c r="AL695" i="1"/>
  <c r="AM695" i="1" s="1"/>
  <c r="AL565" i="1"/>
  <c r="AM565" i="1" s="1"/>
  <c r="AL1471" i="1"/>
  <c r="AM1471" i="1" s="1"/>
  <c r="AL647" i="1"/>
  <c r="AM647" i="1" s="1"/>
  <c r="AL755" i="1"/>
  <c r="AM755" i="1" s="1"/>
  <c r="AL556" i="1"/>
  <c r="AM556" i="1" s="1"/>
  <c r="AL1065" i="1"/>
  <c r="AM1065" i="1" s="1"/>
  <c r="AL1321" i="1"/>
  <c r="AM1321" i="1" s="1"/>
  <c r="AL1081" i="1"/>
  <c r="AM1081" i="1" s="1"/>
  <c r="AL548" i="1"/>
  <c r="AM548" i="1" s="1"/>
  <c r="AL437" i="1"/>
  <c r="AM437" i="1" s="1"/>
  <c r="AL566" i="1"/>
  <c r="AM566" i="1" s="1"/>
  <c r="AL807" i="1"/>
  <c r="AM807" i="1" s="1"/>
  <c r="AL1987" i="1"/>
  <c r="AM1987" i="1" s="1"/>
  <c r="AL1623" i="1"/>
  <c r="AM1623" i="1" s="1"/>
  <c r="AL1356" i="1"/>
  <c r="AM1356" i="1" s="1"/>
  <c r="AL1242" i="1"/>
  <c r="AM1242" i="1" s="1"/>
  <c r="AL1142" i="1"/>
  <c r="AM1142" i="1" s="1"/>
  <c r="AL887" i="1"/>
  <c r="AM887" i="1" s="1"/>
  <c r="AL603" i="1"/>
  <c r="AM603" i="1" s="1"/>
  <c r="AL1262" i="1"/>
  <c r="AM1262" i="1" s="1"/>
  <c r="AL943" i="1"/>
  <c r="AM943" i="1" s="1"/>
  <c r="AL611" i="1"/>
  <c r="AM611" i="1" s="1"/>
  <c r="AL727" i="1"/>
  <c r="AM727" i="1" s="1"/>
  <c r="AL517" i="1"/>
  <c r="AM517" i="1" s="1"/>
  <c r="AL651" i="1"/>
  <c r="AM651" i="1" s="1"/>
  <c r="AL1118" i="1"/>
  <c r="AM1118" i="1" s="1"/>
  <c r="AL1070" i="1"/>
  <c r="AM1070" i="1" s="1"/>
  <c r="AL1051" i="1"/>
  <c r="AM1051" i="1" s="1"/>
  <c r="AL987" i="1"/>
  <c r="AM987" i="1" s="1"/>
  <c r="AL923" i="1"/>
  <c r="AM923" i="1" s="1"/>
  <c r="AL859" i="1"/>
  <c r="AM859" i="1" s="1"/>
  <c r="AL795" i="1"/>
  <c r="AM795" i="1" s="1"/>
  <c r="AL731" i="1"/>
  <c r="AM731" i="1" s="1"/>
  <c r="AL719" i="1"/>
  <c r="AM719" i="1" s="1"/>
  <c r="AL1031" i="1"/>
  <c r="AM1031" i="1" s="1"/>
  <c r="AL476" i="1"/>
  <c r="AM476" i="1" s="1"/>
  <c r="AL1937" i="1"/>
  <c r="AM1937" i="1" s="1"/>
  <c r="AL1313" i="1"/>
  <c r="AM1313" i="1" s="1"/>
  <c r="AL1421" i="1"/>
  <c r="AM1421" i="1" s="1"/>
  <c r="AL1123" i="1"/>
  <c r="AM1123" i="1" s="1"/>
  <c r="AL736" i="1"/>
  <c r="AM736" i="1" s="1"/>
  <c r="AL754" i="1"/>
  <c r="AM754" i="1" s="1"/>
  <c r="AL998" i="1"/>
  <c r="AM998" i="1" s="1"/>
  <c r="AL529" i="1"/>
  <c r="AM529" i="1" s="1"/>
  <c r="R479" i="1"/>
  <c r="R592" i="1"/>
  <c r="R626" i="1"/>
  <c r="R1387" i="1"/>
  <c r="R613" i="1"/>
  <c r="R1904" i="1"/>
  <c r="AL814" i="1"/>
  <c r="AM814" i="1" s="1"/>
  <c r="R1978" i="1"/>
  <c r="AL583" i="1"/>
  <c r="AM583" i="1" s="1"/>
  <c r="AL1828" i="1"/>
  <c r="AM1828" i="1" s="1"/>
  <c r="AL337" i="1"/>
  <c r="AM337" i="1" s="1"/>
  <c r="R1590" i="1"/>
  <c r="R618" i="1"/>
  <c r="R1619" i="1"/>
  <c r="R1603" i="1"/>
  <c r="R369" i="1"/>
  <c r="R1703" i="1"/>
  <c r="R1740" i="1"/>
  <c r="R1600" i="1"/>
  <c r="R1330" i="1"/>
  <c r="R1691" i="1"/>
  <c r="R586" i="1"/>
  <c r="R669" i="1"/>
  <c r="AL1642" i="1"/>
  <c r="AM1642" i="1" s="1"/>
  <c r="AL1121" i="1"/>
  <c r="AM1121" i="1" s="1"/>
  <c r="AL1137" i="1"/>
  <c r="AM1137" i="1" s="1"/>
  <c r="AL964" i="1"/>
  <c r="AM964" i="1" s="1"/>
  <c r="AL1177" i="1"/>
  <c r="AM1177" i="1" s="1"/>
  <c r="AL902" i="1"/>
  <c r="AM902" i="1" s="1"/>
  <c r="AL1322" i="1"/>
  <c r="AM1322" i="1" s="1"/>
  <c r="AL1499" i="1"/>
  <c r="AM1499" i="1" s="1"/>
  <c r="AL1075" i="1"/>
  <c r="AM1075" i="1" s="1"/>
  <c r="AL1424" i="1"/>
  <c r="AM1424" i="1" s="1"/>
  <c r="AL1986" i="1"/>
  <c r="AM1986" i="1" s="1"/>
  <c r="AL1930" i="1"/>
  <c r="AM1930" i="1" s="1"/>
  <c r="AL1851" i="1"/>
  <c r="AM1851" i="1" s="1"/>
  <c r="AL1658" i="1"/>
  <c r="AM1658" i="1" s="1"/>
  <c r="AL1166" i="1"/>
  <c r="AM1166" i="1" s="1"/>
  <c r="AL935" i="1"/>
  <c r="AM935" i="1" s="1"/>
  <c r="AL1019" i="1"/>
  <c r="AM1019" i="1" s="1"/>
  <c r="AL397" i="1"/>
  <c r="AM397" i="1" s="1"/>
  <c r="AL1723" i="1"/>
  <c r="AM1723" i="1" s="1"/>
  <c r="AL1225" i="1"/>
  <c r="AM1225" i="1" s="1"/>
  <c r="AL782" i="1"/>
  <c r="AM782" i="1" s="1"/>
  <c r="AL1277" i="1"/>
  <c r="AM1277" i="1" s="1"/>
  <c r="AL348" i="1"/>
  <c r="AM348" i="1" s="1"/>
  <c r="AL1772" i="1"/>
  <c r="AM1772" i="1" s="1"/>
  <c r="AL1626" i="1"/>
  <c r="AM1626" i="1" s="1"/>
  <c r="AL1655" i="1"/>
  <c r="AM1655" i="1" s="1"/>
  <c r="AL1765" i="1"/>
  <c r="AM1765" i="1" s="1"/>
  <c r="AL1448" i="1"/>
  <c r="AM1448" i="1" s="1"/>
  <c r="AL1875" i="1"/>
  <c r="AM1875" i="1" s="1"/>
  <c r="AL886" i="1"/>
  <c r="AM886" i="1" s="1"/>
  <c r="AL967" i="1"/>
  <c r="AM967" i="1" s="1"/>
  <c r="AL621" i="1"/>
  <c r="AM621" i="1" s="1"/>
  <c r="AL1698" i="1"/>
  <c r="AM1698" i="1" s="1"/>
  <c r="AL1745" i="1"/>
  <c r="AM1745" i="1" s="1"/>
  <c r="AL1747" i="1"/>
  <c r="AM1747" i="1" s="1"/>
  <c r="AL1736" i="1"/>
  <c r="AM1736" i="1" s="1"/>
  <c r="AL1606" i="1"/>
  <c r="AM1606" i="1" s="1"/>
  <c r="AL982" i="1"/>
  <c r="AM982" i="1" s="1"/>
  <c r="AL1266" i="1"/>
  <c r="AM1266" i="1" s="1"/>
  <c r="AL939" i="1"/>
  <c r="AM939" i="1" s="1"/>
  <c r="AL683" i="1"/>
  <c r="AM683" i="1" s="1"/>
  <c r="AL573" i="1"/>
  <c r="AM573" i="1" s="1"/>
  <c r="AL1380" i="1"/>
  <c r="AM1380" i="1" s="1"/>
  <c r="AL1639" i="1"/>
  <c r="AM1639" i="1" s="1"/>
  <c r="AL1576" i="1"/>
  <c r="AM1576" i="1" s="1"/>
  <c r="AL1557" i="1"/>
  <c r="AM1557" i="1" s="1"/>
  <c r="AL1535" i="1"/>
  <c r="AM1535" i="1" s="1"/>
  <c r="AL898" i="1"/>
  <c r="AM898" i="1" s="1"/>
  <c r="AL770" i="1"/>
  <c r="AM770" i="1" s="1"/>
  <c r="AL687" i="1"/>
  <c r="AM687" i="1" s="1"/>
  <c r="AL1926" i="1"/>
  <c r="AM1926" i="1" s="1"/>
  <c r="AL1941" i="1"/>
  <c r="AM1941" i="1" s="1"/>
  <c r="AL1781" i="1"/>
  <c r="AM1781" i="1" s="1"/>
  <c r="AL1089" i="1"/>
  <c r="AM1089" i="1" s="1"/>
  <c r="AL1010" i="1"/>
  <c r="AM1010" i="1" s="1"/>
  <c r="AL690" i="1"/>
  <c r="AM690" i="1" s="1"/>
  <c r="AL784" i="1"/>
  <c r="AM784" i="1" s="1"/>
  <c r="AL1938" i="1"/>
  <c r="AM1938" i="1" s="1"/>
  <c r="AL1579" i="1"/>
  <c r="AM1579" i="1" s="1"/>
  <c r="AL1740" i="1"/>
  <c r="AM1740" i="1" s="1"/>
  <c r="AL1464" i="1"/>
  <c r="AM1464" i="1" s="1"/>
  <c r="AL950" i="1"/>
  <c r="AM950" i="1" s="1"/>
  <c r="AL616" i="1"/>
  <c r="AM616" i="1" s="1"/>
  <c r="AL500" i="1"/>
  <c r="AM500" i="1" s="1"/>
  <c r="AL1868" i="1"/>
  <c r="AM1868" i="1" s="1"/>
  <c r="AL1827" i="1"/>
  <c r="AM1827" i="1" s="1"/>
  <c r="AL1654" i="1"/>
  <c r="AM1654" i="1" s="1"/>
  <c r="AL1539" i="1"/>
  <c r="AM1539" i="1" s="1"/>
  <c r="AL1492" i="1"/>
  <c r="AM1492" i="1" s="1"/>
  <c r="AL1134" i="1"/>
  <c r="AM1134" i="1" s="1"/>
  <c r="AL1353" i="1"/>
  <c r="AM1353" i="1" s="1"/>
  <c r="AL541" i="1"/>
  <c r="AM541" i="1" s="1"/>
  <c r="AL1788" i="1"/>
  <c r="AM1788" i="1" s="1"/>
  <c r="AL1548" i="1"/>
  <c r="AM1548" i="1" s="1"/>
  <c r="AL1512" i="1"/>
  <c r="AM1512" i="1" s="1"/>
  <c r="AL751" i="1"/>
  <c r="AM751" i="1" s="1"/>
  <c r="AL827" i="1"/>
  <c r="AM827" i="1" s="1"/>
  <c r="AL879" i="1"/>
  <c r="AM879" i="1" s="1"/>
  <c r="AL1599" i="1"/>
  <c r="AM1599" i="1" s="1"/>
  <c r="Q1385" i="1"/>
  <c r="AA637" i="1"/>
  <c r="AB637" i="1"/>
  <c r="AC637" i="1"/>
  <c r="AA618" i="1"/>
  <c r="AC618" i="1"/>
  <c r="AB618" i="1"/>
  <c r="AC626" i="1"/>
  <c r="AB626" i="1"/>
  <c r="AA626" i="1"/>
  <c r="AA586" i="1"/>
  <c r="AC586" i="1"/>
  <c r="AB586" i="1"/>
  <c r="AB1600" i="1"/>
  <c r="AC1600" i="1"/>
  <c r="AA1600" i="1"/>
  <c r="AA669" i="1"/>
  <c r="AB669" i="1"/>
  <c r="AC669" i="1"/>
  <c r="AL1139" i="1"/>
  <c r="AM1139" i="1" s="1"/>
  <c r="AL1485" i="1"/>
  <c r="AM1485" i="1" s="1"/>
  <c r="AL1797" i="1"/>
  <c r="AM1797" i="1" s="1"/>
  <c r="AL352" i="1"/>
  <c r="AM352" i="1" s="1"/>
  <c r="AL560" i="1"/>
  <c r="AM560" i="1" s="1"/>
  <c r="AL1587" i="1"/>
  <c r="AM1587" i="1" s="1"/>
  <c r="AL1432" i="1"/>
  <c r="AM1432" i="1" s="1"/>
  <c r="AL1396" i="1"/>
  <c r="AM1396" i="1" s="1"/>
  <c r="AL1795" i="1"/>
  <c r="AM1795" i="1" s="1"/>
  <c r="AL1852" i="1"/>
  <c r="AM1852" i="1" s="1"/>
  <c r="AL1849" i="1"/>
  <c r="AM1849" i="1" s="1"/>
  <c r="AL1191" i="1"/>
  <c r="AM1191" i="1" s="1"/>
  <c r="AL1908" i="1"/>
  <c r="AM1908" i="1" s="1"/>
  <c r="AL1690" i="1"/>
  <c r="AM1690" i="1" s="1"/>
  <c r="AL1193" i="1"/>
  <c r="AM1193" i="1" s="1"/>
  <c r="AL655" i="1"/>
  <c r="AM655" i="1" s="1"/>
  <c r="AL974" i="1"/>
  <c r="AM974" i="1" s="1"/>
  <c r="AL364" i="1"/>
  <c r="AM364" i="1" s="1"/>
  <c r="AL1162" i="1"/>
  <c r="AM1162" i="1" s="1"/>
  <c r="AL1257" i="1"/>
  <c r="AM1257" i="1" s="1"/>
  <c r="AL1544" i="1"/>
  <c r="AM1544" i="1" s="1"/>
  <c r="AL994" i="1"/>
  <c r="AM994" i="1" s="1"/>
  <c r="AL678" i="1"/>
  <c r="AM678" i="1" s="1"/>
  <c r="AL1078" i="1"/>
  <c r="AM1078" i="1" s="1"/>
  <c r="AL1696" i="1"/>
  <c r="AM1696" i="1" s="1"/>
  <c r="AL1555" i="1"/>
  <c r="AM1555" i="1" s="1"/>
  <c r="AL1400" i="1"/>
  <c r="AM1400" i="1" s="1"/>
  <c r="AL1995" i="1"/>
  <c r="AM1995" i="1" s="1"/>
  <c r="AL1130" i="1"/>
  <c r="AM1130" i="1" s="1"/>
  <c r="AL1950" i="1"/>
  <c r="AM1950" i="1" s="1"/>
  <c r="AL1643" i="1"/>
  <c r="AM1643" i="1" s="1"/>
  <c r="AL1808" i="1"/>
  <c r="AM1808" i="1" s="1"/>
  <c r="AL1708" i="1"/>
  <c r="AM1708" i="1" s="1"/>
  <c r="AL1744" i="1"/>
  <c r="AM1744" i="1" s="1"/>
  <c r="AL1532" i="1"/>
  <c r="AM1532" i="1" s="1"/>
  <c r="AL919" i="1"/>
  <c r="AM919" i="1" s="1"/>
  <c r="AL800" i="1"/>
  <c r="AM800" i="1" s="1"/>
  <c r="AL1388" i="1"/>
  <c r="AM1388" i="1" s="1"/>
  <c r="AL895" i="1"/>
  <c r="AM895" i="1" s="1"/>
  <c r="AL1816" i="1"/>
  <c r="AM1816" i="1" s="1"/>
  <c r="AL1931" i="1"/>
  <c r="AM1931" i="1" s="1"/>
  <c r="AL1789" i="1"/>
  <c r="AM1789" i="1" s="1"/>
  <c r="AL1632" i="1"/>
  <c r="AM1632" i="1" s="1"/>
  <c r="AL552" i="1"/>
  <c r="AM552" i="1" s="1"/>
  <c r="AL986" i="1"/>
  <c r="AM986" i="1" s="1"/>
  <c r="AL1900" i="1"/>
  <c r="AM1900" i="1" s="1"/>
  <c r="AL1897" i="1"/>
  <c r="AM1897" i="1" s="1"/>
  <c r="AL1630" i="1"/>
  <c r="AM1630" i="1" s="1"/>
  <c r="AL1927" i="1"/>
  <c r="AM1927" i="1" s="1"/>
  <c r="AL1675" i="1"/>
  <c r="AM1675" i="1" s="1"/>
  <c r="AL1631" i="1"/>
  <c r="AM1631" i="1" s="1"/>
  <c r="AL854" i="1"/>
  <c r="AM854" i="1" s="1"/>
  <c r="AL976" i="1"/>
  <c r="AM976" i="1" s="1"/>
  <c r="AL544" i="1"/>
  <c r="AM544" i="1" s="1"/>
  <c r="AL528" i="1"/>
  <c r="AM528" i="1" s="1"/>
  <c r="AL595" i="1"/>
  <c r="AM595" i="1" s="1"/>
  <c r="AL1467" i="1"/>
  <c r="AM1467" i="1" s="1"/>
  <c r="AL1035" i="1"/>
  <c r="AM1035" i="1" s="1"/>
  <c r="AL971" i="1"/>
  <c r="AM971" i="1" s="1"/>
  <c r="AL907" i="1"/>
  <c r="AM907" i="1" s="1"/>
  <c r="AL843" i="1"/>
  <c r="AM843" i="1" s="1"/>
  <c r="AL779" i="1"/>
  <c r="AM779" i="1" s="1"/>
  <c r="AL1306" i="1"/>
  <c r="AM1306" i="1" s="1"/>
  <c r="AL1039" i="1"/>
  <c r="AM1039" i="1" s="1"/>
  <c r="AL783" i="1"/>
  <c r="AM783" i="1" s="1"/>
  <c r="AL890" i="1"/>
  <c r="AM890" i="1" s="1"/>
  <c r="AL819" i="1"/>
  <c r="AM819" i="1" s="1"/>
  <c r="AL1154" i="1"/>
  <c r="AM1154" i="1" s="1"/>
  <c r="AL629" i="1"/>
  <c r="AM629" i="1" s="1"/>
  <c r="AL564" i="1"/>
  <c r="AM564" i="1" s="1"/>
  <c r="AL1884" i="1"/>
  <c r="AM1884" i="1" s="1"/>
  <c r="AL1756" i="1"/>
  <c r="AM1756" i="1" s="1"/>
  <c r="AL1619" i="1"/>
  <c r="AM1619" i="1" s="1"/>
  <c r="AL1861" i="1"/>
  <c r="AM1861" i="1" s="1"/>
  <c r="AL1819" i="1"/>
  <c r="AM1819" i="1" s="1"/>
  <c r="AL1516" i="1"/>
  <c r="AM1516" i="1" s="1"/>
  <c r="AL1612" i="1"/>
  <c r="AM1612" i="1" s="1"/>
  <c r="AL1407" i="1"/>
  <c r="AM1407" i="1" s="1"/>
  <c r="AL1122" i="1"/>
  <c r="AM1122" i="1" s="1"/>
  <c r="AL1058" i="1"/>
  <c r="AM1058" i="1" s="1"/>
  <c r="AL934" i="1"/>
  <c r="AM934" i="1" s="1"/>
  <c r="AL903" i="1"/>
  <c r="AM903" i="1" s="1"/>
  <c r="AL545" i="1"/>
  <c r="AM545" i="1" s="1"/>
  <c r="AL481" i="1"/>
  <c r="AM481" i="1" s="1"/>
  <c r="AL417" i="1"/>
  <c r="AM417" i="1" s="1"/>
  <c r="AL353" i="1"/>
  <c r="AM353" i="1" s="1"/>
  <c r="AL787" i="1"/>
  <c r="AM787" i="1" s="1"/>
  <c r="AL534" i="1"/>
  <c r="AM534" i="1" s="1"/>
  <c r="AL388" i="1"/>
  <c r="AM388" i="1" s="1"/>
  <c r="AL521" i="1"/>
  <c r="AM521" i="1" s="1"/>
  <c r="AL1483" i="1"/>
  <c r="AM1483" i="1" s="1"/>
  <c r="AL947" i="1"/>
  <c r="AM947" i="1" s="1"/>
  <c r="AL750" i="1"/>
  <c r="AM750" i="1" s="1"/>
  <c r="AL1602" i="1"/>
  <c r="AM1602" i="1" s="1"/>
  <c r="AL1942" i="1"/>
  <c r="AM1942" i="1" s="1"/>
  <c r="AL1524" i="1"/>
  <c r="AM1524" i="1" s="1"/>
  <c r="AL1547" i="1"/>
  <c r="AM1547" i="1" s="1"/>
  <c r="AL702" i="1"/>
  <c r="AM702" i="1" s="1"/>
  <c r="AL1666" i="1"/>
  <c r="AM1666" i="1" s="1"/>
  <c r="AL1780" i="1"/>
  <c r="AM1780" i="1" s="1"/>
  <c r="AL1679" i="1"/>
  <c r="AM1679" i="1" s="1"/>
  <c r="AL1505" i="1"/>
  <c r="AM1505" i="1" s="1"/>
  <c r="AL1303" i="1"/>
  <c r="AM1303" i="1" s="1"/>
  <c r="AL1993" i="1"/>
  <c r="AM1993" i="1" s="1"/>
  <c r="AL1876" i="1"/>
  <c r="AM1876" i="1" s="1"/>
  <c r="AL1871" i="1"/>
  <c r="AM1871" i="1" s="1"/>
  <c r="AL1210" i="1"/>
  <c r="AM1210" i="1" s="1"/>
  <c r="AL1141" i="1"/>
  <c r="AM1141" i="1" s="1"/>
  <c r="AL1743" i="1"/>
  <c r="AM1743" i="1" s="1"/>
  <c r="AL1887" i="1"/>
  <c r="AM1887" i="1" s="1"/>
  <c r="AL1415" i="1"/>
  <c r="AM1415" i="1" s="1"/>
  <c r="AL1055" i="1"/>
  <c r="AM1055" i="1" s="1"/>
  <c r="AL918" i="1"/>
  <c r="AM918" i="1" s="1"/>
  <c r="AL899" i="1"/>
  <c r="AM899" i="1" s="1"/>
  <c r="AL830" i="1"/>
  <c r="AM830" i="1" s="1"/>
  <c r="AL341" i="1"/>
  <c r="AM341" i="1" s="1"/>
  <c r="AL452" i="1"/>
  <c r="AM452" i="1" s="1"/>
  <c r="AL570" i="1"/>
  <c r="AM570" i="1" s="1"/>
  <c r="AL1784" i="1"/>
  <c r="AM1784" i="1" s="1"/>
  <c r="AL1551" i="1"/>
  <c r="AM1551" i="1" s="1"/>
  <c r="AL438" i="1"/>
  <c r="AM438" i="1" s="1"/>
  <c r="AL794" i="1"/>
  <c r="AM794" i="1" s="1"/>
  <c r="AL336" i="1"/>
  <c r="AM336" i="1" s="1"/>
  <c r="AL1724" i="1"/>
  <c r="AM1724" i="1" s="1"/>
  <c r="AL1735" i="1"/>
  <c r="AM1735" i="1" s="1"/>
  <c r="AL1603" i="1"/>
  <c r="AM1603" i="1" s="1"/>
  <c r="AL1592" i="1"/>
  <c r="AM1592" i="1" s="1"/>
  <c r="AL619" i="1"/>
  <c r="AM619" i="1" s="1"/>
  <c r="AL1239" i="1"/>
  <c r="AM1239" i="1" s="1"/>
  <c r="AL1217" i="1"/>
  <c r="AM1217" i="1" s="1"/>
  <c r="AL1963" i="1"/>
  <c r="AM1963" i="1" s="1"/>
  <c r="AL1591" i="1"/>
  <c r="AM1591" i="1" s="1"/>
  <c r="AL1563" i="1"/>
  <c r="AM1563" i="1" s="1"/>
  <c r="AL1199" i="1"/>
  <c r="AM1199" i="1" s="1"/>
  <c r="AL1480" i="1"/>
  <c r="AM1480" i="1" s="1"/>
  <c r="AL1338" i="1"/>
  <c r="AM1338" i="1" s="1"/>
  <c r="AL848" i="1"/>
  <c r="AM848" i="1" s="1"/>
  <c r="AL1711" i="1"/>
  <c r="AM1711" i="1" s="1"/>
  <c r="AL440" i="1"/>
  <c r="AM440" i="1" s="1"/>
  <c r="AL1925" i="1"/>
  <c r="AM1925" i="1" s="1"/>
  <c r="AL1646" i="1"/>
  <c r="AM1646" i="1" s="1"/>
  <c r="AL1487" i="1"/>
  <c r="AM1487" i="1" s="1"/>
  <c r="AL1273" i="1"/>
  <c r="AM1273" i="1" s="1"/>
  <c r="AL639" i="1"/>
  <c r="AM639" i="1" s="1"/>
  <c r="AL445" i="1"/>
  <c r="AM445" i="1" s="1"/>
  <c r="AL537" i="1"/>
  <c r="AM537" i="1" s="1"/>
  <c r="AL743" i="1"/>
  <c r="AM743" i="1" s="1"/>
  <c r="AL1062" i="1"/>
  <c r="AM1062" i="1" s="1"/>
  <c r="AL1333" i="1"/>
  <c r="AM1333" i="1" s="1"/>
  <c r="AL1003" i="1"/>
  <c r="AM1003" i="1" s="1"/>
  <c r="AL747" i="1"/>
  <c r="AM747" i="1" s="1"/>
  <c r="AL1255" i="1"/>
  <c r="AM1255" i="1" s="1"/>
  <c r="AL1229" i="1"/>
  <c r="AM1229" i="1" s="1"/>
  <c r="AL911" i="1"/>
  <c r="AM911" i="1" s="1"/>
  <c r="AL1281" i="1"/>
  <c r="AM1281" i="1" s="1"/>
  <c r="AL428" i="1"/>
  <c r="AM428" i="1" s="1"/>
  <c r="AL490" i="1"/>
  <c r="AM490" i="1" s="1"/>
  <c r="AL410" i="1"/>
  <c r="AM410" i="1" s="1"/>
  <c r="AL942" i="1"/>
  <c r="AM942" i="1" s="1"/>
  <c r="AL1700" i="1"/>
  <c r="AM1700" i="1" s="1"/>
  <c r="AL1864" i="1"/>
  <c r="AM1864" i="1" s="1"/>
  <c r="AL1463" i="1"/>
  <c r="AM1463" i="1" s="1"/>
  <c r="AL914" i="1"/>
  <c r="AM914" i="1" s="1"/>
  <c r="AL1233" i="1"/>
  <c r="AM1233" i="1" s="1"/>
  <c r="AL762" i="1"/>
  <c r="AM762" i="1" s="1"/>
  <c r="AL449" i="1"/>
  <c r="AM449" i="1" s="1"/>
  <c r="AL1274" i="1"/>
  <c r="AM1274" i="1" s="1"/>
  <c r="AL858" i="1"/>
  <c r="AM858" i="1" s="1"/>
  <c r="AL553" i="1"/>
  <c r="AM553" i="1" s="1"/>
  <c r="AL372" i="1"/>
  <c r="AM372" i="1" s="1"/>
  <c r="AL453" i="1"/>
  <c r="AM453" i="1" s="1"/>
  <c r="AL442" i="1"/>
  <c r="AM442" i="1" s="1"/>
  <c r="AL1856" i="1"/>
  <c r="AM1856" i="1" s="1"/>
  <c r="AL1903" i="1"/>
  <c r="AM1903" i="1" s="1"/>
  <c r="AL1528" i="1"/>
  <c r="AM1528" i="1" s="1"/>
  <c r="AL1622" i="1"/>
  <c r="AM1622" i="1" s="1"/>
  <c r="AL1342" i="1"/>
  <c r="AM1342" i="1" s="1"/>
  <c r="AL1093" i="1"/>
  <c r="AM1093" i="1" s="1"/>
  <c r="AL818" i="1"/>
  <c r="AM818" i="1" s="1"/>
  <c r="AL1775" i="1"/>
  <c r="AM1775" i="1" s="1"/>
  <c r="AL1568" i="1"/>
  <c r="AM1568" i="1" s="1"/>
  <c r="AL1475" i="1"/>
  <c r="AM1475" i="1" s="1"/>
  <c r="AL1456" i="1"/>
  <c r="AM1456" i="1" s="1"/>
  <c r="AL1859" i="1"/>
  <c r="AM1859" i="1" s="1"/>
  <c r="AL1615" i="1"/>
  <c r="AM1615" i="1" s="1"/>
  <c r="AL1572" i="1"/>
  <c r="AM1572" i="1" s="1"/>
  <c r="AL1755" i="1"/>
  <c r="AM1755" i="1" s="1"/>
  <c r="AL1181" i="1"/>
  <c r="AM1181" i="1" s="1"/>
  <c r="AL360" i="1"/>
  <c r="AM360" i="1" s="1"/>
  <c r="AL1921" i="1"/>
  <c r="AM1921" i="1" s="1"/>
  <c r="AL1707" i="1"/>
  <c r="AM1707" i="1" s="1"/>
  <c r="AL1507" i="1"/>
  <c r="AM1507" i="1" s="1"/>
  <c r="AL1525" i="1"/>
  <c r="AM1525" i="1" s="1"/>
  <c r="AL1337" i="1"/>
  <c r="AM1337" i="1" s="1"/>
  <c r="AL1086" i="1"/>
  <c r="AM1086" i="1" s="1"/>
  <c r="AL631" i="1"/>
  <c r="AM631" i="1" s="1"/>
  <c r="AL1090" i="1"/>
  <c r="AM1090" i="1" s="1"/>
  <c r="AL1046" i="1"/>
  <c r="AM1046" i="1" s="1"/>
  <c r="AL1226" i="1"/>
  <c r="AM1226" i="1" s="1"/>
  <c r="AL1511" i="1"/>
  <c r="AM1511" i="1" s="1"/>
  <c r="AL1317" i="1"/>
  <c r="AM1317" i="1" s="1"/>
  <c r="AL1330" i="1"/>
  <c r="AM1330" i="1" s="1"/>
  <c r="AL975" i="1"/>
  <c r="AM975" i="1" s="1"/>
  <c r="AL576" i="1"/>
  <c r="AM576" i="1" s="1"/>
  <c r="AL384" i="1"/>
  <c r="AM384" i="1" s="1"/>
  <c r="AL862" i="1"/>
  <c r="AM862" i="1" s="1"/>
  <c r="AL804" i="1"/>
  <c r="AM804" i="1" s="1"/>
  <c r="AL346" i="1"/>
  <c r="AM346" i="1" s="1"/>
  <c r="AL1954" i="1"/>
  <c r="AM1954" i="1" s="1"/>
  <c r="AL1824" i="1"/>
  <c r="AM1824" i="1" s="1"/>
  <c r="AL1791" i="1"/>
  <c r="AM1791" i="1" s="1"/>
  <c r="AL1688" i="1"/>
  <c r="AM1688" i="1" s="1"/>
  <c r="AL1374" i="1"/>
  <c r="AM1374" i="1" s="1"/>
  <c r="AL1246" i="1"/>
  <c r="AM1246" i="1" s="1"/>
  <c r="AL561" i="1"/>
  <c r="AM561" i="1" s="1"/>
  <c r="AL497" i="1"/>
  <c r="AM497" i="1" s="1"/>
  <c r="AL433" i="1"/>
  <c r="AM433" i="1" s="1"/>
  <c r="AL369" i="1"/>
  <c r="AM369" i="1" s="1"/>
  <c r="AL328" i="1"/>
  <c r="AM328" i="1" s="1"/>
  <c r="AL648" i="1"/>
  <c r="AM648" i="1" s="1"/>
  <c r="AL1006" i="1"/>
  <c r="AM1006" i="1" s="1"/>
  <c r="AL389" i="1"/>
  <c r="AM389" i="1" s="1"/>
  <c r="AL1618" i="1"/>
  <c r="AM1618" i="1" s="1"/>
  <c r="AL1106" i="1"/>
  <c r="AM1106" i="1" s="1"/>
  <c r="AL948" i="1"/>
  <c r="AM948" i="1" s="1"/>
  <c r="AL653" i="1"/>
  <c r="AM653" i="1" s="1"/>
  <c r="R337" i="1"/>
  <c r="AL1843" i="1"/>
  <c r="AM1843" i="1" s="1"/>
  <c r="R847" i="1"/>
  <c r="R1352" i="1"/>
  <c r="AB1703" i="1"/>
  <c r="AA1703" i="1"/>
  <c r="AC1703" i="1"/>
  <c r="AA1377" i="1"/>
  <c r="AC1377" i="1"/>
  <c r="AB1377" i="1"/>
  <c r="AC1385" i="1"/>
  <c r="AB1385" i="1"/>
  <c r="AA1385" i="1"/>
  <c r="Q637" i="1"/>
  <c r="R1393" i="1"/>
  <c r="AA1387" i="1"/>
  <c r="AB1387" i="1"/>
  <c r="AC1387" i="1"/>
  <c r="AA600" i="1"/>
  <c r="AB600" i="1"/>
  <c r="AC600" i="1"/>
  <c r="AB642" i="1"/>
  <c r="AA642" i="1"/>
  <c r="AC642" i="1"/>
  <c r="AB1352" i="1"/>
  <c r="AC1352" i="1"/>
  <c r="AA1352" i="1"/>
  <c r="AL1733" i="1"/>
  <c r="AM1733" i="1" s="1"/>
  <c r="AC602" i="1"/>
  <c r="AB602" i="1"/>
  <c r="AA602" i="1"/>
  <c r="Q1401" i="1"/>
  <c r="AC1687" i="1"/>
  <c r="AA1687" i="1"/>
  <c r="AB1687" i="1"/>
  <c r="AL1014" i="1"/>
  <c r="AM1014" i="1" s="1"/>
  <c r="AL516" i="1"/>
  <c r="AM516" i="1" s="1"/>
  <c r="AL1701" i="1"/>
  <c r="AM1701" i="1" s="1"/>
  <c r="AL1693" i="1"/>
  <c r="AM1693" i="1" s="1"/>
  <c r="AL1241" i="1"/>
  <c r="AM1241" i="1" s="1"/>
  <c r="AL472" i="1"/>
  <c r="AM472" i="1" s="1"/>
  <c r="AL408" i="1"/>
  <c r="AM408" i="1" s="1"/>
  <c r="AL1962" i="1"/>
  <c r="AM1962" i="1" s="1"/>
  <c r="AL734" i="1"/>
  <c r="AM734" i="1" s="1"/>
  <c r="AL836" i="1"/>
  <c r="AM836" i="1" s="1"/>
  <c r="AL810" i="1"/>
  <c r="AM810" i="1" s="1"/>
  <c r="AL1867" i="1"/>
  <c r="AM1867" i="1" s="1"/>
  <c r="AL1245" i="1"/>
  <c r="AM1245" i="1" s="1"/>
  <c r="AL1119" i="1"/>
  <c r="AM1119" i="1" s="1"/>
  <c r="AL422" i="1"/>
  <c r="AM422" i="1" s="1"/>
  <c r="AL1751" i="1"/>
  <c r="AM1751" i="1" s="1"/>
  <c r="AL1634" i="1"/>
  <c r="AM1634" i="1" s="1"/>
  <c r="AL1771" i="1"/>
  <c r="AM1771" i="1" s="1"/>
  <c r="AL1924" i="1"/>
  <c r="AM1924" i="1" s="1"/>
  <c r="AL1984" i="1"/>
  <c r="AM1984" i="1" s="1"/>
  <c r="AL1644" i="1"/>
  <c r="AM1644" i="1" s="1"/>
  <c r="AL1077" i="1"/>
  <c r="AM1077" i="1" s="1"/>
  <c r="AL615" i="1"/>
  <c r="AM615" i="1" s="1"/>
  <c r="AL954" i="1"/>
  <c r="AM954" i="1" s="1"/>
  <c r="AL344" i="1"/>
  <c r="AM344" i="1" s="1"/>
  <c r="AL377" i="1"/>
  <c r="AM377" i="1" s="1"/>
  <c r="AL1157" i="1"/>
  <c r="AM1157" i="1" s="1"/>
  <c r="AL540" i="1"/>
  <c r="AM540" i="1" s="1"/>
  <c r="AL966" i="1"/>
  <c r="AM966" i="1" s="1"/>
  <c r="AL474" i="1"/>
  <c r="AM474" i="1" s="1"/>
  <c r="AL874" i="1"/>
  <c r="AM874" i="1" s="1"/>
  <c r="AL970" i="1"/>
  <c r="AM970" i="1" s="1"/>
  <c r="AL1960" i="1"/>
  <c r="AM1960" i="1" s="1"/>
  <c r="AL1877" i="1"/>
  <c r="AM1877" i="1" s="1"/>
  <c r="AL1541" i="1"/>
  <c r="AM1541" i="1" s="1"/>
  <c r="AL1717" i="1"/>
  <c r="AM1717" i="1" s="1"/>
  <c r="AL1953" i="1"/>
  <c r="AM1953" i="1" s="1"/>
  <c r="AL1805" i="1"/>
  <c r="AM1805" i="1" s="1"/>
  <c r="AL568" i="1"/>
  <c r="AM568" i="1" s="1"/>
  <c r="AL520" i="1"/>
  <c r="AM520" i="1" s="1"/>
  <c r="AL376" i="1"/>
  <c r="AM376" i="1" s="1"/>
  <c r="AL1920" i="1"/>
  <c r="AM1920" i="1" s="1"/>
  <c r="AL863" i="1"/>
  <c r="AM863" i="1" s="1"/>
  <c r="AL726" i="1"/>
  <c r="AM726" i="1" s="1"/>
  <c r="AL931" i="1"/>
  <c r="AM931" i="1" s="1"/>
  <c r="AL492" i="1"/>
  <c r="AM492" i="1" s="1"/>
  <c r="AL1431" i="1"/>
  <c r="AM1431" i="1" s="1"/>
  <c r="AL1349" i="1"/>
  <c r="AM1349" i="1" s="1"/>
  <c r="AL1221" i="1"/>
  <c r="AM1221" i="1" s="1"/>
  <c r="AL1101" i="1"/>
  <c r="AM1101" i="1" s="1"/>
  <c r="AL906" i="1"/>
  <c r="AM906" i="1" s="1"/>
  <c r="AL432" i="1"/>
  <c r="AM432" i="1" s="1"/>
  <c r="AL473" i="1"/>
  <c r="AM473" i="1" s="1"/>
  <c r="AL512" i="1"/>
  <c r="AM512" i="1" s="1"/>
  <c r="AL496" i="1"/>
  <c r="AM496" i="1" s="1"/>
  <c r="AL1445" i="1"/>
  <c r="AM1445" i="1" s="1"/>
  <c r="AL1105" i="1"/>
  <c r="AM1105" i="1" s="1"/>
  <c r="AL978" i="1"/>
  <c r="AM978" i="1" s="1"/>
  <c r="AL850" i="1"/>
  <c r="AM850" i="1" s="1"/>
  <c r="AL722" i="1"/>
  <c r="AM722" i="1" s="1"/>
  <c r="AL806" i="1"/>
  <c r="AM806" i="1" s="1"/>
  <c r="AL513" i="1"/>
  <c r="AM513" i="1" s="1"/>
  <c r="AL448" i="1"/>
  <c r="AM448" i="1" s="1"/>
  <c r="AL730" i="1"/>
  <c r="AM730" i="1" s="1"/>
  <c r="AL421" i="1"/>
  <c r="AM421" i="1" s="1"/>
  <c r="AL746" i="1"/>
  <c r="AM746" i="1" s="1"/>
  <c r="AL329" i="1"/>
  <c r="AM329" i="1" s="1"/>
  <c r="AL342" i="1"/>
  <c r="AM342" i="1" s="1"/>
  <c r="AL361" i="1"/>
  <c r="AM361" i="1" s="1"/>
  <c r="AL1073" i="1"/>
  <c r="AM1073" i="1" s="1"/>
  <c r="AL946" i="1"/>
  <c r="AM946" i="1" s="1"/>
  <c r="AL1719" i="1"/>
  <c r="AM1719" i="1" s="1"/>
  <c r="AL1559" i="1"/>
  <c r="AM1559" i="1" s="1"/>
  <c r="AL1674" i="1"/>
  <c r="AM1674" i="1" s="1"/>
  <c r="AL1837" i="1"/>
  <c r="AM1837" i="1" s="1"/>
  <c r="AL1129" i="1"/>
  <c r="AM1129" i="1" s="1"/>
  <c r="AL1779" i="1"/>
  <c r="AM1779" i="1" s="1"/>
  <c r="AL1638" i="1"/>
  <c r="AM1638" i="1" s="1"/>
  <c r="AL1503" i="1"/>
  <c r="AM1503" i="1" s="1"/>
  <c r="AL790" i="1"/>
  <c r="AM790" i="1" s="1"/>
  <c r="AL1444" i="1"/>
  <c r="AM1444" i="1" s="1"/>
  <c r="AL1285" i="1"/>
  <c r="AM1285" i="1" s="1"/>
  <c r="AL441" i="1"/>
  <c r="AM441" i="1" s="1"/>
  <c r="AL508" i="1"/>
  <c r="AM508" i="1" s="1"/>
  <c r="AL332" i="1"/>
  <c r="AM332" i="1" s="1"/>
  <c r="AL883" i="1"/>
  <c r="AM883" i="1" s="1"/>
  <c r="AL686" i="1"/>
  <c r="AM686" i="1" s="1"/>
  <c r="AL324" i="1"/>
  <c r="AM324" i="1" s="1"/>
  <c r="AL1896" i="1"/>
  <c r="AM1896" i="1" s="1"/>
  <c r="AL1495" i="1"/>
  <c r="AM1495" i="1" s="1"/>
  <c r="AL866" i="1"/>
  <c r="AM866" i="1" s="1"/>
  <c r="AL894" i="1"/>
  <c r="AM894" i="1" s="1"/>
  <c r="AL400" i="1"/>
  <c r="AM400" i="1" s="1"/>
  <c r="AL1153" i="1"/>
  <c r="AM1153" i="1" s="1"/>
  <c r="AL1447" i="1"/>
  <c r="AM1447" i="1" s="1"/>
  <c r="AL1054" i="1"/>
  <c r="AM1054" i="1" s="1"/>
  <c r="AL772" i="1"/>
  <c r="AM772" i="1" s="1"/>
  <c r="AL1074" i="1"/>
  <c r="AM1074" i="1" s="1"/>
  <c r="Q1377" i="1"/>
  <c r="AA592" i="1"/>
  <c r="AB592" i="1"/>
  <c r="AC592" i="1"/>
  <c r="AC666" i="1"/>
  <c r="AB666" i="1"/>
  <c r="AA666" i="1"/>
  <c r="Q602" i="1"/>
  <c r="AC1401" i="1"/>
  <c r="AB1401" i="1"/>
  <c r="AA1401" i="1"/>
  <c r="AA624" i="1"/>
  <c r="AB624" i="1"/>
  <c r="AC624" i="1"/>
  <c r="AB1393" i="1"/>
  <c r="AA1393" i="1"/>
  <c r="AC1393" i="1"/>
  <c r="AB1061" i="1"/>
  <c r="AA1061" i="1"/>
  <c r="AC1061" i="1"/>
  <c r="AC613" i="1"/>
  <c r="AA613" i="1"/>
  <c r="AB613" i="1"/>
  <c r="AL1627" i="1"/>
  <c r="AM1627" i="1" s="1"/>
  <c r="AL831" i="1"/>
  <c r="AM831" i="1" s="1"/>
  <c r="AL345" i="1"/>
  <c r="AM345" i="1" s="1"/>
  <c r="R346" i="1"/>
  <c r="R1526" i="1"/>
  <c r="R776" i="1"/>
  <c r="R487" i="1"/>
  <c r="R1514" i="1"/>
  <c r="AL714" i="1"/>
  <c r="AM714" i="1" s="1"/>
  <c r="AL766" i="1"/>
  <c r="AM766" i="1" s="1"/>
  <c r="R766" i="1"/>
  <c r="R1434" i="1"/>
  <c r="R638" i="1"/>
  <c r="R1111" i="1"/>
  <c r="AL1484" i="1"/>
  <c r="AM1484" i="1" s="1"/>
  <c r="R777" i="1"/>
  <c r="R387" i="1"/>
  <c r="AL493" i="1"/>
  <c r="AM493" i="1" s="1"/>
  <c r="AL1249" i="1"/>
  <c r="AM1249" i="1" s="1"/>
  <c r="AL983" i="1"/>
  <c r="AM983" i="1" s="1"/>
  <c r="R1935" i="1"/>
  <c r="R1092" i="1"/>
  <c r="R921" i="1"/>
  <c r="R395" i="1"/>
  <c r="R1919" i="1"/>
  <c r="R1249" i="1"/>
  <c r="R1164" i="1"/>
  <c r="R922" i="1"/>
  <c r="R1547" i="1"/>
  <c r="R1876" i="1"/>
  <c r="R523" i="1"/>
  <c r="R744" i="1"/>
  <c r="R696" i="1"/>
  <c r="R1841" i="1"/>
  <c r="R430" i="1"/>
  <c r="R885" i="1"/>
  <c r="R1699" i="1"/>
  <c r="R1032" i="1"/>
  <c r="R1208" i="1"/>
  <c r="R407" i="1"/>
  <c r="R961" i="1"/>
  <c r="R1554" i="1"/>
  <c r="R1312" i="1"/>
  <c r="R813" i="1"/>
  <c r="R415" i="1"/>
  <c r="R362" i="1"/>
  <c r="AL1500" i="1"/>
  <c r="AM1500" i="1" s="1"/>
  <c r="AL557" i="1"/>
  <c r="AM557" i="1" s="1"/>
  <c r="AL1607" i="1"/>
  <c r="AM1607" i="1" s="1"/>
  <c r="AL1310" i="1"/>
  <c r="AM1310" i="1" s="1"/>
  <c r="R909" i="1"/>
  <c r="R849" i="1"/>
  <c r="R609" i="1"/>
  <c r="R1041" i="1"/>
  <c r="R1828" i="1"/>
  <c r="R1733" i="1"/>
  <c r="R1910" i="1"/>
  <c r="R1308" i="1"/>
  <c r="R1307" i="1"/>
  <c r="R856" i="1"/>
  <c r="R968" i="1"/>
  <c r="R1484" i="1"/>
  <c r="R1396" i="1"/>
  <c r="R313" i="1"/>
  <c r="AE313" i="1" s="1"/>
  <c r="AL313" i="1" s="1"/>
  <c r="AM313" i="1" s="1"/>
  <c r="R335" i="1"/>
  <c r="R1778" i="1"/>
  <c r="R1498" i="1"/>
  <c r="R1367" i="1"/>
  <c r="R1276" i="1"/>
  <c r="R1260" i="1"/>
  <c r="R1442" i="1"/>
  <c r="AL1329" i="1"/>
  <c r="AM1329" i="1" s="1"/>
  <c r="R423" i="1"/>
  <c r="R1542" i="1"/>
  <c r="AL1934" i="1"/>
  <c r="AM1934" i="1" s="1"/>
  <c r="AL867" i="1"/>
  <c r="AM867" i="1" s="1"/>
  <c r="R414" i="1"/>
  <c r="R355" i="1"/>
  <c r="R580" i="1"/>
  <c r="R1809" i="1"/>
  <c r="AL1573" i="1"/>
  <c r="AM1573" i="1" s="1"/>
  <c r="R1060" i="1"/>
  <c r="AL1169" i="1"/>
  <c r="AM1169" i="1" s="1"/>
  <c r="R1449" i="1"/>
  <c r="R510" i="1"/>
  <c r="R1870" i="1"/>
  <c r="R1843" i="1"/>
  <c r="R1607" i="1"/>
  <c r="R493" i="1"/>
  <c r="R1704" i="1"/>
  <c r="R583" i="1"/>
  <c r="R843" i="1"/>
  <c r="R814" i="1"/>
  <c r="R1039" i="1"/>
  <c r="R345" i="1"/>
  <c r="R334" i="1"/>
  <c r="R1621" i="1"/>
  <c r="R1794" i="1"/>
  <c r="R614" i="1"/>
  <c r="AL501" i="1"/>
  <c r="AM501" i="1" s="1"/>
  <c r="R1339" i="1"/>
  <c r="R323" i="1"/>
  <c r="AE323" i="1" s="1"/>
  <c r="R1450" i="1"/>
  <c r="R1869" i="1"/>
  <c r="R729" i="1"/>
  <c r="AL1182" i="1"/>
  <c r="AM1182" i="1" s="1"/>
  <c r="R1737" i="1"/>
  <c r="R1425" i="1"/>
  <c r="R1399" i="1"/>
  <c r="R1216" i="1"/>
  <c r="R1522" i="1"/>
  <c r="R1243" i="1"/>
  <c r="AL922" i="1"/>
  <c r="AM922" i="1" s="1"/>
  <c r="R1934" i="1"/>
  <c r="R867" i="1"/>
  <c r="R1831" i="1"/>
  <c r="R1627" i="1"/>
  <c r="R501" i="1"/>
  <c r="R1182" i="1"/>
  <c r="R831" i="1"/>
  <c r="R1169" i="1"/>
  <c r="R1599" i="1"/>
  <c r="R1558" i="1"/>
  <c r="R641" i="1"/>
  <c r="R1493" i="1"/>
  <c r="R555" i="1"/>
  <c r="R741" i="1"/>
  <c r="R491" i="1"/>
  <c r="R1212" i="1"/>
  <c r="R315" i="1"/>
  <c r="AE315" i="1" s="1"/>
  <c r="R889" i="1"/>
  <c r="R1156" i="1"/>
  <c r="R1742" i="1"/>
  <c r="R1762" i="1"/>
  <c r="R1677" i="1"/>
  <c r="R917" i="1"/>
  <c r="R351" i="1"/>
  <c r="AL1682" i="1"/>
  <c r="AM1682" i="1" s="1"/>
  <c r="R590" i="1"/>
  <c r="R829" i="1"/>
  <c r="R840" i="1"/>
  <c r="AL1428" i="1"/>
  <c r="AM1428" i="1" s="1"/>
  <c r="R1422" i="1"/>
  <c r="AL365" i="1"/>
  <c r="AM365" i="1" s="1"/>
  <c r="R1100" i="1"/>
  <c r="R1300" i="1"/>
  <c r="R1358" i="1"/>
  <c r="R1890" i="1"/>
  <c r="R1798" i="1"/>
  <c r="AL715" i="1"/>
  <c r="AM715" i="1" s="1"/>
  <c r="R419" i="1"/>
  <c r="R717" i="1"/>
  <c r="R526" i="1"/>
  <c r="R1108" i="1"/>
  <c r="R957" i="1"/>
  <c r="R853" i="1"/>
  <c r="R1184" i="1"/>
  <c r="AL1209" i="1"/>
  <c r="AM1209" i="1" s="1"/>
  <c r="R765" i="1"/>
  <c r="R625" i="1"/>
  <c r="R1324" i="1"/>
  <c r="R1072" i="1"/>
  <c r="R1922" i="1"/>
  <c r="R1328" i="1"/>
  <c r="R1316" i="1"/>
  <c r="R1033" i="1"/>
  <c r="R869" i="1"/>
  <c r="R904" i="1"/>
  <c r="R1956" i="1"/>
  <c r="R1826" i="1"/>
  <c r="R1990" i="1"/>
  <c r="R1577" i="1"/>
  <c r="R1561" i="1"/>
  <c r="R1236" i="1"/>
  <c r="R916" i="1"/>
  <c r="AL1892" i="1"/>
  <c r="AM1892" i="1" s="1"/>
  <c r="AL486" i="1"/>
  <c r="AM486" i="1" s="1"/>
  <c r="AL675" i="1"/>
  <c r="AM675" i="1" s="1"/>
  <c r="R888" i="1"/>
  <c r="R725" i="1"/>
  <c r="AL484" i="1"/>
  <c r="AM484" i="1" s="1"/>
  <c r="R1686" i="1"/>
  <c r="AL1012" i="1"/>
  <c r="AM1012" i="1" s="1"/>
  <c r="R1248" i="1"/>
  <c r="R1104" i="1"/>
  <c r="AL799" i="1"/>
  <c r="AM799" i="1" s="1"/>
  <c r="R1446" i="1"/>
  <c r="R314" i="1"/>
  <c r="AE314" i="1" s="1"/>
  <c r="R1227" i="1"/>
  <c r="R1120" i="1"/>
  <c r="R1642" i="1"/>
  <c r="R1209" i="1"/>
  <c r="R715" i="1"/>
  <c r="R799" i="1"/>
  <c r="R1428" i="1"/>
  <c r="R1012" i="1"/>
  <c r="R365" i="1"/>
  <c r="R1892" i="1"/>
  <c r="Q558" i="1"/>
  <c r="Q1486" i="1"/>
  <c r="Q1636" i="1"/>
  <c r="Q1284" i="1"/>
  <c r="AL1712" i="1"/>
  <c r="AM1712" i="1" s="1"/>
  <c r="R1712" i="1"/>
  <c r="AL1146" i="1"/>
  <c r="AM1146" i="1" s="1"/>
  <c r="R1146" i="1"/>
  <c r="AL424" i="1"/>
  <c r="AM424" i="1" s="1"/>
  <c r="R424" i="1"/>
  <c r="R1944" i="1"/>
  <c r="Q1753" i="1"/>
  <c r="Q797" i="1"/>
  <c r="R897" i="1"/>
  <c r="Q1550" i="1"/>
  <c r="Q1148" i="1"/>
  <c r="Q1045" i="1"/>
  <c r="Q1961" i="1"/>
  <c r="Q499" i="1"/>
  <c r="Q1160" i="1"/>
  <c r="Q542" i="1"/>
  <c r="Q1858" i="1"/>
  <c r="Q1566" i="1"/>
  <c r="Q1394" i="1"/>
  <c r="Q649" i="1"/>
  <c r="Q1802" i="1"/>
  <c r="Q1697" i="1"/>
  <c r="Q1894" i="1"/>
  <c r="Q1482" i="1"/>
  <c r="Q1785" i="1"/>
  <c r="Q977" i="1"/>
  <c r="Q936" i="1"/>
  <c r="Q681" i="1"/>
  <c r="Q857" i="1"/>
  <c r="Q1814" i="1"/>
  <c r="Q1180" i="1"/>
  <c r="Q1454" i="1"/>
  <c r="Q1948" i="1"/>
  <c r="AL1725" i="1"/>
  <c r="AM1725" i="1" s="1"/>
  <c r="R1725" i="1"/>
  <c r="AL1846" i="1"/>
  <c r="AM1846" i="1" s="1"/>
  <c r="R1846" i="1"/>
  <c r="AL1504" i="1"/>
  <c r="AM1504" i="1" s="1"/>
  <c r="R1504" i="1"/>
  <c r="AL775" i="1"/>
  <c r="AM775" i="1" s="1"/>
  <c r="R775" i="1"/>
  <c r="AL1659" i="1"/>
  <c r="AM1659" i="1" s="1"/>
  <c r="R1659" i="1"/>
  <c r="AL1647" i="1"/>
  <c r="AM1647" i="1" s="1"/>
  <c r="R1647" i="1"/>
  <c r="Q1862" i="1"/>
  <c r="Q1668" i="1"/>
  <c r="Q737" i="1"/>
  <c r="Q1474" i="1"/>
  <c r="Q1280" i="1"/>
  <c r="Q359" i="1"/>
  <c r="Q1204" i="1"/>
  <c r="Q1017" i="1"/>
  <c r="Q1790" i="1"/>
  <c r="Q1064" i="1"/>
  <c r="Q1252" i="1"/>
  <c r="Q1383" i="1"/>
  <c r="Q1409" i="1"/>
  <c r="AL1991" i="1"/>
  <c r="AM1991" i="1" s="1"/>
  <c r="R1991" i="1"/>
  <c r="AL1972" i="1"/>
  <c r="AM1972" i="1" s="1"/>
  <c r="R1972" i="1"/>
  <c r="AL1161" i="1"/>
  <c r="AM1161" i="1" s="1"/>
  <c r="R1161" i="1"/>
  <c r="AL1715" i="1"/>
  <c r="AM1715" i="1" s="1"/>
  <c r="R1715" i="1"/>
  <c r="AL1206" i="1"/>
  <c r="AM1206" i="1" s="1"/>
  <c r="R1206" i="1"/>
  <c r="Q712" i="1"/>
  <c r="Q1653" i="1"/>
  <c r="Q636" i="1"/>
  <c r="Q1842" i="1"/>
  <c r="Q1354" i="1"/>
  <c r="Q1706" i="1"/>
  <c r="Q925" i="1"/>
  <c r="Q455" i="1"/>
  <c r="Q1143" i="1"/>
  <c r="Q447" i="1"/>
  <c r="Q1410" i="1"/>
  <c r="Q901" i="1"/>
  <c r="Q1874" i="1"/>
  <c r="Q1964" i="1"/>
  <c r="Q1136" i="1"/>
  <c r="Q728" i="1"/>
  <c r="Q1992" i="1"/>
  <c r="Q1822" i="1"/>
  <c r="Q1625" i="1"/>
  <c r="Q1936" i="1"/>
  <c r="Q1430" i="1"/>
  <c r="Q881" i="1"/>
  <c r="Q318" i="1"/>
  <c r="Q709" i="1"/>
  <c r="Q1641" i="1"/>
  <c r="AL1804" i="1"/>
  <c r="AM1804" i="1" s="1"/>
  <c r="R1804" i="1"/>
  <c r="AL1752" i="1"/>
  <c r="AM1752" i="1" s="1"/>
  <c r="R1752" i="1"/>
  <c r="AL1823" i="1"/>
  <c r="AM1823" i="1" s="1"/>
  <c r="R1823" i="1"/>
  <c r="AL778" i="1"/>
  <c r="AM778" i="1" s="1"/>
  <c r="R778" i="1"/>
  <c r="AL1097" i="1"/>
  <c r="AM1097" i="1" s="1"/>
  <c r="R1097" i="1"/>
  <c r="R320" i="1"/>
  <c r="AE320" i="1" s="1"/>
  <c r="AL1170" i="1"/>
  <c r="AM1170" i="1" s="1"/>
  <c r="R1170" i="1"/>
  <c r="R1806" i="1"/>
  <c r="R1633" i="1"/>
  <c r="R1710" i="1"/>
  <c r="R1694" i="1"/>
  <c r="R1462" i="1"/>
  <c r="R1586" i="1"/>
  <c r="R347" i="1"/>
  <c r="R801" i="1"/>
  <c r="R1140" i="1"/>
  <c r="R311" i="1"/>
  <c r="AE311" i="1" s="1"/>
  <c r="R1196" i="1"/>
  <c r="R459" i="1"/>
  <c r="R486" i="1"/>
  <c r="R1573" i="1"/>
  <c r="R971" i="1"/>
  <c r="R557" i="1"/>
  <c r="R675" i="1"/>
  <c r="R714" i="1"/>
  <c r="R1700" i="1"/>
  <c r="R1682" i="1"/>
  <c r="R1310" i="1"/>
  <c r="R983" i="1"/>
  <c r="R1587" i="1"/>
  <c r="R1388" i="1"/>
  <c r="R734" i="1"/>
  <c r="R1500" i="1"/>
  <c r="R1467" i="1"/>
  <c r="R1329" i="1"/>
  <c r="R484" i="1"/>
  <c r="R1967" i="1"/>
  <c r="R1726" i="1"/>
  <c r="R1332" i="1"/>
  <c r="R1957" i="1"/>
  <c r="R1830" i="1"/>
  <c r="R893" i="1"/>
  <c r="R769" i="1"/>
  <c r="R949" i="1"/>
  <c r="R941" i="1"/>
  <c r="R1348" i="1"/>
  <c r="R1854" i="1"/>
  <c r="R1882" i="1"/>
  <c r="R861" i="1"/>
  <c r="R701" i="1"/>
  <c r="R749" i="1"/>
  <c r="R1264" i="1"/>
  <c r="R1176" i="1"/>
  <c r="R670" i="1"/>
  <c r="R1928" i="1"/>
  <c r="R781" i="1"/>
  <c r="R1758" i="1"/>
  <c r="R403" i="1"/>
  <c r="R1463" i="1"/>
  <c r="R1478" i="1"/>
  <c r="R551" i="1"/>
  <c r="R535" i="1"/>
  <c r="R680" i="1"/>
  <c r="R1810" i="1"/>
  <c r="R1782" i="1"/>
  <c r="R1702" i="1"/>
  <c r="R1256" i="1"/>
  <c r="R1288" i="1"/>
  <c r="R1649" i="1"/>
  <c r="R1304" i="1"/>
  <c r="R1147" i="1"/>
  <c r="R1049" i="1"/>
  <c r="R1754" i="1"/>
  <c r="R1371" i="1"/>
  <c r="R1357" i="1"/>
  <c r="R443" i="1"/>
  <c r="R1131" i="1"/>
  <c r="R1366" i="1"/>
  <c r="R543" i="1"/>
  <c r="R837" i="1"/>
  <c r="R1898" i="1"/>
  <c r="R1001" i="1"/>
  <c r="R612" i="1"/>
  <c r="R1766" i="1"/>
  <c r="R1418" i="1"/>
  <c r="R1203" i="1"/>
  <c r="R1850" i="1"/>
  <c r="R788" i="1"/>
  <c r="R1155" i="1"/>
  <c r="R363" i="1"/>
  <c r="R1361" i="1"/>
  <c r="R1320" i="1"/>
  <c r="R1240" i="1"/>
  <c r="R391" i="1"/>
  <c r="R1940" i="1"/>
  <c r="R1665" i="1"/>
  <c r="R1530" i="1"/>
  <c r="R1906" i="1"/>
  <c r="R1292" i="1"/>
  <c r="R411" i="1"/>
  <c r="AA1502" i="1"/>
  <c r="AB1502" i="1"/>
  <c r="AC1502" i="1"/>
  <c r="R506" i="1"/>
  <c r="AA1362" i="1"/>
  <c r="AB1362" i="1"/>
  <c r="AC1362" i="1"/>
  <c r="AA1029" i="1"/>
  <c r="AB1029" i="1"/>
  <c r="AC1029" i="1"/>
  <c r="AA760" i="1"/>
  <c r="AC760" i="1"/>
  <c r="AB760" i="1"/>
  <c r="R343" i="1"/>
  <c r="AA1649" i="1"/>
  <c r="AB1649" i="1"/>
  <c r="AC1649" i="1"/>
  <c r="AA1414" i="1"/>
  <c r="AB1414" i="1"/>
  <c r="AC1414" i="1"/>
  <c r="R1574" i="1"/>
  <c r="AA287" i="1"/>
  <c r="AB287" i="1"/>
  <c r="AC287" i="1"/>
  <c r="R1271" i="1"/>
  <c r="AA1506" i="1"/>
  <c r="AB1506" i="1"/>
  <c r="AC1506" i="1"/>
  <c r="AA1898" i="1"/>
  <c r="AB1898" i="1"/>
  <c r="AC1898" i="1"/>
  <c r="AA1734" i="1"/>
  <c r="AB1734" i="1"/>
  <c r="AC1734" i="1"/>
  <c r="AA1442" i="1"/>
  <c r="AB1442" i="1"/>
  <c r="AC1442" i="1"/>
  <c r="AA1001" i="1"/>
  <c r="AB1001" i="1"/>
  <c r="AC1001" i="1"/>
  <c r="AA845" i="1"/>
  <c r="AB845" i="1"/>
  <c r="AC845" i="1"/>
  <c r="R852" i="1"/>
  <c r="AA494" i="1"/>
  <c r="AC494" i="1"/>
  <c r="AB494" i="1"/>
  <c r="AA382" i="1"/>
  <c r="AB382" i="1"/>
  <c r="AC382" i="1"/>
  <c r="AA1151" i="1"/>
  <c r="AB1151" i="1"/>
  <c r="AC1151" i="1"/>
  <c r="AA1910" i="1"/>
  <c r="AB1910" i="1"/>
  <c r="AC1910" i="1"/>
  <c r="AA1866" i="1"/>
  <c r="AB1866" i="1"/>
  <c r="AC1866" i="1"/>
  <c r="R1509" i="1"/>
  <c r="AA712" i="1"/>
  <c r="AC712" i="1"/>
  <c r="AB712" i="1"/>
  <c r="AA1974" i="1"/>
  <c r="AB1974" i="1"/>
  <c r="AC1974" i="1"/>
  <c r="AA1053" i="1"/>
  <c r="AB1053" i="1"/>
  <c r="AC1053" i="1"/>
  <c r="AA1629" i="1"/>
  <c r="AB1629" i="1"/>
  <c r="AC1629" i="1"/>
  <c r="AA1045" i="1"/>
  <c r="AB1045" i="1"/>
  <c r="AC1045" i="1"/>
  <c r="AA334" i="1"/>
  <c r="AC334" i="1"/>
  <c r="AB334" i="1"/>
  <c r="AB1683" i="1"/>
  <c r="AA1683" i="1"/>
  <c r="AC1683" i="1"/>
  <c r="AA1434" i="1"/>
  <c r="AB1434" i="1"/>
  <c r="AC1434" i="1"/>
  <c r="R1513" i="1"/>
  <c r="AL1282" i="1"/>
  <c r="AM1282" i="1" s="1"/>
  <c r="AA1172" i="1"/>
  <c r="AB1172" i="1"/>
  <c r="AC1172" i="1"/>
  <c r="AA1188" i="1"/>
  <c r="AB1188" i="1"/>
  <c r="AC1188" i="1"/>
  <c r="AA641" i="1"/>
  <c r="AC641" i="1"/>
  <c r="AB641" i="1"/>
  <c r="AA423" i="1"/>
  <c r="AB423" i="1"/>
  <c r="AC423" i="1"/>
  <c r="AA1057" i="1"/>
  <c r="AB1057" i="1"/>
  <c r="AC1057" i="1"/>
  <c r="AB654" i="1"/>
  <c r="AC654" i="1"/>
  <c r="AA654" i="1"/>
  <c r="AA1493" i="1"/>
  <c r="AB1493" i="1"/>
  <c r="AC1493" i="1"/>
  <c r="AA1542" i="1"/>
  <c r="AB1542" i="1"/>
  <c r="AC1542" i="1"/>
  <c r="AA685" i="1"/>
  <c r="AB685" i="1"/>
  <c r="AC685" i="1"/>
  <c r="R1346" i="1"/>
  <c r="AA1032" i="1"/>
  <c r="AC1032" i="1"/>
  <c r="AB1032" i="1"/>
  <c r="AB614" i="1"/>
  <c r="AC614" i="1"/>
  <c r="AA614" i="1"/>
  <c r="AB1348" i="1"/>
  <c r="AC1348" i="1"/>
  <c r="AA1348" i="1"/>
  <c r="R1000" i="1"/>
  <c r="AA435" i="1"/>
  <c r="AB435" i="1"/>
  <c r="AC435" i="1"/>
  <c r="AA1111" i="1"/>
  <c r="AB1111" i="1"/>
  <c r="AC1111" i="1"/>
  <c r="AA491" i="1"/>
  <c r="AB491" i="1"/>
  <c r="AC491" i="1"/>
  <c r="R1373" i="1"/>
  <c r="AA1080" i="1"/>
  <c r="AB1080" i="1"/>
  <c r="AC1080" i="1"/>
  <c r="AA981" i="1"/>
  <c r="AB981" i="1"/>
  <c r="AC981" i="1"/>
  <c r="AA542" i="1"/>
  <c r="AB542" i="1"/>
  <c r="AC542" i="1"/>
  <c r="R398" i="1"/>
  <c r="R984" i="1"/>
  <c r="AA1268" i="1"/>
  <c r="AB1268" i="1"/>
  <c r="AC1268" i="1"/>
  <c r="R952" i="1"/>
  <c r="AC636" i="1"/>
  <c r="AB636" i="1"/>
  <c r="AA636" i="1"/>
  <c r="R593" i="1"/>
  <c r="AA1923" i="1"/>
  <c r="AB1923" i="1"/>
  <c r="AC1923" i="1"/>
  <c r="R1965" i="1"/>
  <c r="AA1952" i="1"/>
  <c r="AB1952" i="1"/>
  <c r="AC1952" i="1"/>
  <c r="AL1904" i="1"/>
  <c r="AM1904" i="1" s="1"/>
  <c r="R1886" i="1"/>
  <c r="AA1637" i="1"/>
  <c r="AB1637" i="1"/>
  <c r="AC1637" i="1"/>
  <c r="R1545" i="1"/>
  <c r="R1529" i="1"/>
  <c r="AL1635" i="1"/>
  <c r="AM1635" i="1" s="1"/>
  <c r="AC580" i="1"/>
  <c r="AA580" i="1"/>
  <c r="AB580" i="1"/>
  <c r="AA1809" i="1"/>
  <c r="AB1809" i="1"/>
  <c r="AC1809" i="1"/>
  <c r="AL1496" i="1"/>
  <c r="AM1496" i="1" s="1"/>
  <c r="R1132" i="1"/>
  <c r="AL1372" i="1"/>
  <c r="AM1372" i="1" s="1"/>
  <c r="AA1935" i="1"/>
  <c r="AB1935" i="1"/>
  <c r="AC1935" i="1"/>
  <c r="AA1084" i="1"/>
  <c r="AB1084" i="1"/>
  <c r="AC1084" i="1"/>
  <c r="R1901" i="1"/>
  <c r="AA1774" i="1"/>
  <c r="AB1774" i="1"/>
  <c r="AC1774" i="1"/>
  <c r="AA1714" i="1"/>
  <c r="AB1714" i="1"/>
  <c r="AC1714" i="1"/>
  <c r="AA1702" i="1"/>
  <c r="AB1702" i="1"/>
  <c r="AC1702" i="1"/>
  <c r="AA1470" i="1"/>
  <c r="AB1470" i="1"/>
  <c r="AC1470" i="1"/>
  <c r="AA1558" i="1"/>
  <c r="AB1558" i="1"/>
  <c r="AC1558" i="1"/>
  <c r="AA1044" i="1"/>
  <c r="AB1044" i="1"/>
  <c r="AC1044" i="1"/>
  <c r="R588" i="1"/>
  <c r="AA506" i="1"/>
  <c r="AC506" i="1"/>
  <c r="AB506" i="1"/>
  <c r="AA744" i="1"/>
  <c r="AC744" i="1"/>
  <c r="AB744" i="1"/>
  <c r="AA1092" i="1"/>
  <c r="AB1092" i="1"/>
  <c r="AC1092" i="1"/>
  <c r="R760" i="1"/>
  <c r="R539" i="1"/>
  <c r="AA1308" i="1"/>
  <c r="AB1308" i="1"/>
  <c r="AC1308" i="1"/>
  <c r="R1228" i="1"/>
  <c r="R1336" i="1"/>
  <c r="AA1307" i="1"/>
  <c r="AC1307" i="1"/>
  <c r="AB1307" i="1"/>
  <c r="R427" i="1"/>
  <c r="R1885" i="1"/>
  <c r="AA1706" i="1"/>
  <c r="AB1706" i="1"/>
  <c r="AC1706" i="1"/>
  <c r="AB1367" i="1"/>
  <c r="AA1367" i="1"/>
  <c r="AC1367" i="1"/>
  <c r="R953" i="1"/>
  <c r="AA1220" i="1"/>
  <c r="AB1220" i="1"/>
  <c r="AC1220" i="1"/>
  <c r="R1722" i="1"/>
  <c r="AL1768" i="1"/>
  <c r="AM1768" i="1" s="1"/>
  <c r="AA856" i="1"/>
  <c r="AB856" i="1"/>
  <c r="AC856" i="1"/>
  <c r="R740" i="1"/>
  <c r="AA1983" i="1"/>
  <c r="AB1983" i="1"/>
  <c r="AC1983" i="1"/>
  <c r="R1982" i="1"/>
  <c r="AA522" i="1"/>
  <c r="AC522" i="1"/>
  <c r="AB522" i="1"/>
  <c r="AA443" i="1"/>
  <c r="AB443" i="1"/>
  <c r="AC443" i="1"/>
  <c r="AA1806" i="1"/>
  <c r="AB1806" i="1"/>
  <c r="AC1806" i="1"/>
  <c r="AA1518" i="1"/>
  <c r="AB1518" i="1"/>
  <c r="AC1518" i="1"/>
  <c r="AA1785" i="1"/>
  <c r="AC1785" i="1"/>
  <c r="AB1785" i="1"/>
  <c r="AA1510" i="1"/>
  <c r="AB1510" i="1"/>
  <c r="AC1510" i="1"/>
  <c r="AA1446" i="1"/>
  <c r="AB1446" i="1"/>
  <c r="AC1446" i="1"/>
  <c r="AA1366" i="1"/>
  <c r="AB1366" i="1"/>
  <c r="AC1366" i="1"/>
  <c r="R1079" i="1"/>
  <c r="AB606" i="1"/>
  <c r="AC606" i="1"/>
  <c r="AA606" i="1"/>
  <c r="AA371" i="1"/>
  <c r="AB371" i="1"/>
  <c r="AC371" i="1"/>
  <c r="AA275" i="1"/>
  <c r="AB275" i="1"/>
  <c r="AC275" i="1"/>
  <c r="AA1143" i="1"/>
  <c r="AB1143" i="1"/>
  <c r="AC1143" i="1"/>
  <c r="AA1449" i="1"/>
  <c r="AB1449" i="1"/>
  <c r="AC1449" i="1"/>
  <c r="AA1340" i="1"/>
  <c r="AB1340" i="1"/>
  <c r="AC1340" i="1"/>
  <c r="AA776" i="1"/>
  <c r="AC776" i="1"/>
  <c r="AB776" i="1"/>
  <c r="AA511" i="1"/>
  <c r="AB511" i="1"/>
  <c r="AC511" i="1"/>
  <c r="R383" i="1"/>
  <c r="AA997" i="1"/>
  <c r="AB997" i="1"/>
  <c r="AC997" i="1"/>
  <c r="AA821" i="1"/>
  <c r="AB821" i="1"/>
  <c r="AC821" i="1"/>
  <c r="AA503" i="1"/>
  <c r="AB503" i="1"/>
  <c r="AC503" i="1"/>
  <c r="AA1271" i="1"/>
  <c r="AB1271" i="1"/>
  <c r="AC1271" i="1"/>
  <c r="R1013" i="1"/>
  <c r="AA913" i="1"/>
  <c r="AB913" i="1"/>
  <c r="AC913" i="1"/>
  <c r="AA1192" i="1"/>
  <c r="AB1192" i="1"/>
  <c r="AC1192" i="1"/>
  <c r="AB670" i="1"/>
  <c r="AC670" i="1"/>
  <c r="AA670" i="1"/>
  <c r="AL373" i="1"/>
  <c r="AM373" i="1" s="1"/>
  <c r="AA339" i="1"/>
  <c r="AB339" i="1"/>
  <c r="AC339" i="1"/>
  <c r="AA785" i="1"/>
  <c r="AB785" i="1"/>
  <c r="AC785" i="1"/>
  <c r="R1853" i="1"/>
  <c r="AA1410" i="1"/>
  <c r="AB1410" i="1"/>
  <c r="AC1410" i="1"/>
  <c r="R1381" i="1"/>
  <c r="AA1033" i="1"/>
  <c r="AB1033" i="1"/>
  <c r="AC1033" i="1"/>
  <c r="R937" i="1"/>
  <c r="R873" i="1"/>
  <c r="R809" i="1"/>
  <c r="AA793" i="1"/>
  <c r="AB793" i="1"/>
  <c r="AC793" i="1"/>
  <c r="AA745" i="1"/>
  <c r="AB745" i="1"/>
  <c r="AC745" i="1"/>
  <c r="AA852" i="1"/>
  <c r="AB852" i="1"/>
  <c r="AC852" i="1"/>
  <c r="R494" i="1"/>
  <c r="R446" i="1"/>
  <c r="R382" i="1"/>
  <c r="R1151" i="1"/>
  <c r="AA487" i="1"/>
  <c r="AB487" i="1"/>
  <c r="AC487" i="1"/>
  <c r="AA965" i="1"/>
  <c r="AB965" i="1"/>
  <c r="AC965" i="1"/>
  <c r="R1721" i="1"/>
  <c r="AA1590" i="1"/>
  <c r="AB1590" i="1"/>
  <c r="AC1590" i="1"/>
  <c r="R825" i="1"/>
  <c r="R761" i="1"/>
  <c r="AA904" i="1"/>
  <c r="AC904" i="1"/>
  <c r="AB904" i="1"/>
  <c r="AB1956" i="1"/>
  <c r="AC1956" i="1"/>
  <c r="AA1956" i="1"/>
  <c r="AA1915" i="1"/>
  <c r="AB1915" i="1"/>
  <c r="AC1915" i="1"/>
  <c r="R1939" i="1"/>
  <c r="AB1990" i="1"/>
  <c r="AC1990" i="1"/>
  <c r="AA1990" i="1"/>
  <c r="AB1681" i="1"/>
  <c r="AC1681" i="1"/>
  <c r="AA1681" i="1"/>
  <c r="AA1766" i="1"/>
  <c r="AB1766" i="1"/>
  <c r="AC1766" i="1"/>
  <c r="AA1737" i="1"/>
  <c r="AB1737" i="1"/>
  <c r="AC1737" i="1"/>
  <c r="AB1689" i="1"/>
  <c r="AC1689" i="1"/>
  <c r="AA1689" i="1"/>
  <c r="AA1425" i="1"/>
  <c r="AB1425" i="1"/>
  <c r="AC1425" i="1"/>
  <c r="R1769" i="1"/>
  <c r="AL1564" i="1"/>
  <c r="AM1564" i="1" s="1"/>
  <c r="AA1546" i="1"/>
  <c r="AB1546" i="1"/>
  <c r="AC1546" i="1"/>
  <c r="R805" i="1"/>
  <c r="AB1997" i="1"/>
  <c r="AA1997" i="1"/>
  <c r="AC1997" i="1"/>
  <c r="AA989" i="1"/>
  <c r="AB989" i="1"/>
  <c r="AC989" i="1"/>
  <c r="AA733" i="1"/>
  <c r="AB733" i="1"/>
  <c r="AC733" i="1"/>
  <c r="AA362" i="1"/>
  <c r="AC362" i="1"/>
  <c r="AB362" i="1"/>
  <c r="AA1979" i="1"/>
  <c r="AB1979" i="1"/>
  <c r="AC1979" i="1"/>
  <c r="AA1661" i="1"/>
  <c r="AB1661" i="1"/>
  <c r="AC1661" i="1"/>
  <c r="AA1494" i="1"/>
  <c r="AB1494" i="1"/>
  <c r="AC1494" i="1"/>
  <c r="AA1586" i="1"/>
  <c r="AB1586" i="1"/>
  <c r="AC1586" i="1"/>
  <c r="AA1522" i="1"/>
  <c r="AB1522" i="1"/>
  <c r="AC1522" i="1"/>
  <c r="AA1534" i="1"/>
  <c r="AB1534" i="1"/>
  <c r="AC1534" i="1"/>
  <c r="AL1158" i="1"/>
  <c r="AM1158" i="1" s="1"/>
  <c r="R1152" i="1"/>
  <c r="R1128" i="1"/>
  <c r="AA302" i="1"/>
  <c r="AB302" i="1" s="1"/>
  <c r="AC302" i="1"/>
  <c r="AA1155" i="1"/>
  <c r="AB1155" i="1"/>
  <c r="AC1155" i="1"/>
  <c r="AA567" i="1"/>
  <c r="AB567" i="1"/>
  <c r="AC567" i="1"/>
  <c r="AA1224" i="1"/>
  <c r="AB1224" i="1"/>
  <c r="AC1224" i="1"/>
  <c r="R1016" i="1"/>
  <c r="AA728" i="1"/>
  <c r="AB728" i="1"/>
  <c r="AC728" i="1"/>
  <c r="AA363" i="1"/>
  <c r="AB363" i="1"/>
  <c r="AC363" i="1"/>
  <c r="AC1680" i="1"/>
  <c r="AA1680" i="1"/>
  <c r="AB1680" i="1"/>
  <c r="AB1361" i="1"/>
  <c r="AC1361" i="1"/>
  <c r="AA1361" i="1"/>
  <c r="AL1364" i="1"/>
  <c r="AM1364" i="1" s="1"/>
  <c r="AA1232" i="1"/>
  <c r="AB1232" i="1"/>
  <c r="AC1232" i="1"/>
  <c r="R1144" i="1"/>
  <c r="AA705" i="1"/>
  <c r="AB705" i="1"/>
  <c r="AC705" i="1"/>
  <c r="AA575" i="1"/>
  <c r="AB575" i="1"/>
  <c r="AC575" i="1"/>
  <c r="R527" i="1"/>
  <c r="R399" i="1"/>
  <c r="AA399" i="1"/>
  <c r="AB399" i="1"/>
  <c r="AC399" i="1"/>
  <c r="AL1091" i="1"/>
  <c r="AM1091" i="1" s="1"/>
  <c r="AA693" i="1"/>
  <c r="AB693" i="1"/>
  <c r="AC693" i="1"/>
  <c r="AA617" i="1"/>
  <c r="AC617" i="1"/>
  <c r="AB617" i="1"/>
  <c r="R519" i="1"/>
  <c r="R1076" i="1"/>
  <c r="R467" i="1"/>
  <c r="AL326" i="1"/>
  <c r="AM326" i="1" s="1"/>
  <c r="AA1240" i="1"/>
  <c r="AB1240" i="1"/>
  <c r="AC1240" i="1"/>
  <c r="R585" i="1"/>
  <c r="AA391" i="1"/>
  <c r="AB391" i="1"/>
  <c r="AC391" i="1"/>
  <c r="AA1978" i="1"/>
  <c r="AB1978" i="1"/>
  <c r="AC1978" i="1"/>
  <c r="R1770" i="1"/>
  <c r="AA1738" i="1"/>
  <c r="AB1738" i="1"/>
  <c r="AC1738" i="1"/>
  <c r="AA1609" i="1"/>
  <c r="AB1609" i="1"/>
  <c r="AC1609" i="1"/>
  <c r="AA1601" i="1"/>
  <c r="AC1601" i="1"/>
  <c r="AB1601" i="1"/>
  <c r="R1601" i="1"/>
  <c r="R1389" i="1"/>
  <c r="AL738" i="1"/>
  <c r="AM738" i="1" s="1"/>
  <c r="R833" i="1"/>
  <c r="AA725" i="1"/>
  <c r="AB725" i="1"/>
  <c r="AC725" i="1"/>
  <c r="AA558" i="1"/>
  <c r="AB558" i="1"/>
  <c r="AC558" i="1"/>
  <c r="AL1283" i="1"/>
  <c r="AM1283" i="1" s="1"/>
  <c r="R677" i="1"/>
  <c r="R993" i="1"/>
  <c r="R1116" i="1"/>
  <c r="R668" i="1"/>
  <c r="AA483" i="1"/>
  <c r="AB483" i="1"/>
  <c r="AC483" i="1"/>
  <c r="R451" i="1"/>
  <c r="AB1375" i="1"/>
  <c r="AC1375" i="1"/>
  <c r="AA1375" i="1"/>
  <c r="R1359" i="1"/>
  <c r="AB1363" i="1"/>
  <c r="AC1363" i="1"/>
  <c r="AA1363" i="1"/>
  <c r="AA1005" i="1"/>
  <c r="AB1005" i="1"/>
  <c r="AC1005" i="1"/>
  <c r="AA379" i="1"/>
  <c r="AB379" i="1"/>
  <c r="AC379" i="1"/>
  <c r="AA697" i="1"/>
  <c r="AB697" i="1"/>
  <c r="AC697" i="1"/>
  <c r="AA1037" i="1"/>
  <c r="AB1037" i="1"/>
  <c r="AC1037" i="1"/>
  <c r="R574" i="1"/>
  <c r="R319" i="1"/>
  <c r="AE319" i="1" s="1"/>
  <c r="R620" i="1"/>
  <c r="AA307" i="1"/>
  <c r="AB307" i="1" s="1"/>
  <c r="AC307" i="1"/>
  <c r="AA1509" i="1"/>
  <c r="AC1509" i="1"/>
  <c r="AB1509" i="1"/>
  <c r="AA1673" i="1"/>
  <c r="AB1673" i="1"/>
  <c r="AC1673" i="1"/>
  <c r="AA1148" i="1"/>
  <c r="AB1148" i="1"/>
  <c r="AC1148" i="1"/>
  <c r="AA1932" i="1"/>
  <c r="AB1932" i="1"/>
  <c r="AC1932" i="1"/>
  <c r="AA1478" i="1"/>
  <c r="AB1478" i="1"/>
  <c r="AC1478" i="1"/>
  <c r="AA471" i="1"/>
  <c r="AB471" i="1"/>
  <c r="AC471" i="1"/>
  <c r="AA327" i="1"/>
  <c r="AB327" i="1"/>
  <c r="AC327" i="1"/>
  <c r="AA1466" i="1"/>
  <c r="AB1466" i="1"/>
  <c r="AC1466" i="1"/>
  <c r="AB638" i="1"/>
  <c r="AC638" i="1"/>
  <c r="AA638" i="1"/>
  <c r="AA1645" i="1"/>
  <c r="AB1645" i="1"/>
  <c r="AC1645" i="1"/>
  <c r="AA1068" i="1"/>
  <c r="AB1068" i="1"/>
  <c r="AC1068" i="1"/>
  <c r="AA398" i="1"/>
  <c r="AC398" i="1"/>
  <c r="AB398" i="1"/>
  <c r="AA984" i="1"/>
  <c r="AB984" i="1"/>
  <c r="AC984" i="1"/>
  <c r="AA531" i="1"/>
  <c r="AB531" i="1"/>
  <c r="AC531" i="1"/>
  <c r="AA1854" i="1"/>
  <c r="AB1854" i="1"/>
  <c r="AC1854" i="1"/>
  <c r="AA1882" i="1"/>
  <c r="AB1882" i="1"/>
  <c r="AC1882" i="1"/>
  <c r="AA1529" i="1"/>
  <c r="AB1529" i="1"/>
  <c r="AC1529" i="1"/>
  <c r="AA1344" i="1"/>
  <c r="AB1344" i="1"/>
  <c r="AC1344" i="1"/>
  <c r="AA1901" i="1"/>
  <c r="AC1901" i="1"/>
  <c r="AB1901" i="1"/>
  <c r="AA1256" i="1"/>
  <c r="AB1256" i="1"/>
  <c r="AC1256" i="1"/>
  <c r="R1044" i="1"/>
  <c r="AC588" i="1"/>
  <c r="AB588" i="1"/>
  <c r="AA588" i="1"/>
  <c r="AC1354" i="1"/>
  <c r="AA1354" i="1"/>
  <c r="AB1354" i="1"/>
  <c r="AA853" i="1"/>
  <c r="AB853" i="1"/>
  <c r="AC853" i="1"/>
  <c r="AA1009" i="1"/>
  <c r="AB1009" i="1"/>
  <c r="AC1009" i="1"/>
  <c r="AA1834" i="1"/>
  <c r="AB1834" i="1"/>
  <c r="AC1834" i="1"/>
  <c r="AA1802" i="1"/>
  <c r="AB1802" i="1"/>
  <c r="AC1802" i="1"/>
  <c r="AA1617" i="1"/>
  <c r="AB1617" i="1"/>
  <c r="AC1617" i="1"/>
  <c r="AA1982" i="1"/>
  <c r="AB1982" i="1"/>
  <c r="AC1982" i="1"/>
  <c r="AA475" i="1"/>
  <c r="AB475" i="1"/>
  <c r="AC475" i="1"/>
  <c r="R1510" i="1"/>
  <c r="AA1021" i="1"/>
  <c r="AB1021" i="1"/>
  <c r="AC1021" i="1"/>
  <c r="AA865" i="1"/>
  <c r="AB865" i="1"/>
  <c r="AC865" i="1"/>
  <c r="R1750" i="1"/>
  <c r="R1673" i="1"/>
  <c r="AA1718" i="1"/>
  <c r="AB1718" i="1"/>
  <c r="AC1718" i="1"/>
  <c r="AL1595" i="1"/>
  <c r="AM1595" i="1" s="1"/>
  <c r="AL1531" i="1"/>
  <c r="AM1531" i="1" s="1"/>
  <c r="AA1786" i="1"/>
  <c r="AB1786" i="1"/>
  <c r="AC1786" i="1"/>
  <c r="AA1726" i="1"/>
  <c r="AB1726" i="1"/>
  <c r="AC1726" i="1"/>
  <c r="AA1753" i="1"/>
  <c r="AB1753" i="1"/>
  <c r="AC1753" i="1"/>
  <c r="R1616" i="1"/>
  <c r="AL1423" i="1"/>
  <c r="AM1423" i="1" s="1"/>
  <c r="AA1474" i="1"/>
  <c r="AB1474" i="1"/>
  <c r="AC1474" i="1"/>
  <c r="AA1332" i="1"/>
  <c r="AB1332" i="1"/>
  <c r="AC1332" i="1"/>
  <c r="AA789" i="1"/>
  <c r="AB789" i="1"/>
  <c r="AC789" i="1"/>
  <c r="AA1890" i="1"/>
  <c r="AB1890" i="1"/>
  <c r="AC1890" i="1"/>
  <c r="AL1732" i="1"/>
  <c r="AM1732" i="1" s="1"/>
  <c r="R1489" i="1"/>
  <c r="R1112" i="1"/>
  <c r="AA797" i="1"/>
  <c r="AB797" i="1"/>
  <c r="AC797" i="1"/>
  <c r="AA897" i="1"/>
  <c r="AB897" i="1"/>
  <c r="AC897" i="1"/>
  <c r="AA1280" i="1"/>
  <c r="AB1280" i="1"/>
  <c r="AC1280" i="1"/>
  <c r="AL536" i="1"/>
  <c r="AM536" i="1" s="1"/>
  <c r="AA1957" i="1"/>
  <c r="AB1957" i="1"/>
  <c r="AC1957" i="1"/>
  <c r="AA1961" i="1"/>
  <c r="AB1961" i="1"/>
  <c r="AC1961" i="1"/>
  <c r="AA1830" i="1"/>
  <c r="AB1830" i="1"/>
  <c r="AC1830" i="1"/>
  <c r="R1932" i="1"/>
  <c r="AL1662" i="1"/>
  <c r="AM1662" i="1" s="1"/>
  <c r="AA1653" i="1"/>
  <c r="AB1653" i="1"/>
  <c r="AC1653" i="1"/>
  <c r="AA1621" i="1"/>
  <c r="AB1621" i="1"/>
  <c r="AC1621" i="1"/>
  <c r="AA1794" i="1"/>
  <c r="AB1794" i="1"/>
  <c r="AC1794" i="1"/>
  <c r="AA1668" i="1"/>
  <c r="AB1668" i="1"/>
  <c r="AC1668" i="1"/>
  <c r="R1878" i="1"/>
  <c r="AA1550" i="1"/>
  <c r="AB1550" i="1"/>
  <c r="AC1550" i="1"/>
  <c r="AL1452" i="1"/>
  <c r="AM1452" i="1" s="1"/>
  <c r="AA1378" i="1"/>
  <c r="AC1378" i="1"/>
  <c r="AB1378" i="1"/>
  <c r="R1378" i="1"/>
  <c r="AA893" i="1"/>
  <c r="AB893" i="1"/>
  <c r="AC893" i="1"/>
  <c r="AA769" i="1"/>
  <c r="AB769" i="1"/>
  <c r="AC769" i="1"/>
  <c r="AA335" i="1"/>
  <c r="AB335" i="1"/>
  <c r="AC335" i="1"/>
  <c r="R577" i="1"/>
  <c r="AA283" i="1"/>
  <c r="AB283" i="1"/>
  <c r="AC283" i="1"/>
  <c r="R596" i="1"/>
  <c r="R471" i="1"/>
  <c r="R375" i="1"/>
  <c r="AL938" i="1"/>
  <c r="AM938" i="1" s="1"/>
  <c r="AA499" i="1"/>
  <c r="AB499" i="1"/>
  <c r="AC499" i="1"/>
  <c r="R327" i="1"/>
  <c r="R1466" i="1"/>
  <c r="R1296" i="1"/>
  <c r="AA1200" i="1"/>
  <c r="AB1200" i="1"/>
  <c r="AC1200" i="1"/>
  <c r="AA980" i="1"/>
  <c r="AB980" i="1"/>
  <c r="AC980" i="1"/>
  <c r="R1291" i="1"/>
  <c r="AL1265" i="1"/>
  <c r="AM1265" i="1" s="1"/>
  <c r="R824" i="1"/>
  <c r="R689" i="1"/>
  <c r="AA419" i="1"/>
  <c r="AB419" i="1"/>
  <c r="AC419" i="1"/>
  <c r="AA291" i="1"/>
  <c r="AB291" i="1" s="1"/>
  <c r="AC291" i="1"/>
  <c r="R929" i="1"/>
  <c r="AC660" i="1"/>
  <c r="AB660" i="1"/>
  <c r="AA660" i="1"/>
  <c r="R604" i="1"/>
  <c r="R1048" i="1"/>
  <c r="AA741" i="1"/>
  <c r="AB741" i="1"/>
  <c r="AC741" i="1"/>
  <c r="R1669" i="1"/>
  <c r="AL1815" i="1"/>
  <c r="AM1815" i="1" s="1"/>
  <c r="R1645" i="1"/>
  <c r="AA1526" i="1"/>
  <c r="AB1526" i="1"/>
  <c r="AC1526" i="1"/>
  <c r="R1652" i="1"/>
  <c r="AA1096" i="1"/>
  <c r="AB1096" i="1"/>
  <c r="AC1096" i="1"/>
  <c r="R1080" i="1"/>
  <c r="AA1160" i="1"/>
  <c r="AB1160" i="1"/>
  <c r="AC1160" i="1"/>
  <c r="R1068" i="1"/>
  <c r="R973" i="1"/>
  <c r="AA1339" i="1"/>
  <c r="AB1339" i="1"/>
  <c r="AC1339" i="1"/>
  <c r="R981" i="1"/>
  <c r="AA526" i="1"/>
  <c r="AC526" i="1"/>
  <c r="AB526" i="1"/>
  <c r="R462" i="1"/>
  <c r="AA414" i="1"/>
  <c r="AB414" i="1"/>
  <c r="AC414" i="1"/>
  <c r="R350" i="1"/>
  <c r="AA996" i="1"/>
  <c r="AB996" i="1"/>
  <c r="AC996" i="1"/>
  <c r="R426" i="1"/>
  <c r="AA680" i="1"/>
  <c r="AC680" i="1"/>
  <c r="AB680" i="1"/>
  <c r="R531" i="1"/>
  <c r="AA355" i="1"/>
  <c r="AB355" i="1"/>
  <c r="AC355" i="1"/>
  <c r="AL1731" i="1"/>
  <c r="AM1731" i="1" s="1"/>
  <c r="R1593" i="1"/>
  <c r="R1996" i="1"/>
  <c r="AL1671" i="1"/>
  <c r="AM1671" i="1" s="1"/>
  <c r="R1637" i="1"/>
  <c r="AL1704" i="1"/>
  <c r="AM1704" i="1" s="1"/>
  <c r="AB1699" i="1"/>
  <c r="AA1699" i="1"/>
  <c r="AC1699" i="1"/>
  <c r="AB1691" i="1"/>
  <c r="AA1691" i="1"/>
  <c r="AC1691" i="1"/>
  <c r="AL1384" i="1"/>
  <c r="AM1384" i="1" s="1"/>
  <c r="AL1205" i="1"/>
  <c r="AM1205" i="1" s="1"/>
  <c r="AA1782" i="1"/>
  <c r="AB1782" i="1"/>
  <c r="AC1782" i="1"/>
  <c r="AL1309" i="1"/>
  <c r="AM1309" i="1" s="1"/>
  <c r="AL1440" i="1"/>
  <c r="AM1440" i="1" s="1"/>
  <c r="AA1132" i="1"/>
  <c r="AB1132" i="1"/>
  <c r="AC1132" i="1"/>
  <c r="R1088" i="1"/>
  <c r="AL959" i="1"/>
  <c r="AM959" i="1" s="1"/>
  <c r="AA861" i="1"/>
  <c r="AB861" i="1"/>
  <c r="AC861" i="1"/>
  <c r="AL703" i="1"/>
  <c r="AM703" i="1" s="1"/>
  <c r="AL958" i="1"/>
  <c r="AM958" i="1" s="1"/>
  <c r="AA1842" i="1"/>
  <c r="AB1842" i="1"/>
  <c r="AC1842" i="1"/>
  <c r="R1344" i="1"/>
  <c r="R1502" i="1"/>
  <c r="AA1248" i="1"/>
  <c r="AB1248" i="1"/>
  <c r="AC1248" i="1"/>
  <c r="R1323" i="1"/>
  <c r="AA1108" i="1"/>
  <c r="AB1108" i="1"/>
  <c r="AC1108" i="1"/>
  <c r="AA1335" i="1"/>
  <c r="AB1335" i="1"/>
  <c r="AC1335" i="1"/>
  <c r="R644" i="1"/>
  <c r="AA1288" i="1"/>
  <c r="AB1288" i="1"/>
  <c r="AC1288" i="1"/>
  <c r="AL915" i="1"/>
  <c r="AM915" i="1" s="1"/>
  <c r="R1362" i="1"/>
  <c r="R1275" i="1"/>
  <c r="AA649" i="1"/>
  <c r="AC649" i="1"/>
  <c r="AB649" i="1"/>
  <c r="AA1386" i="1"/>
  <c r="AC1386" i="1"/>
  <c r="AB1386" i="1"/>
  <c r="AA657" i="1"/>
  <c r="AC657" i="1"/>
  <c r="AB657" i="1"/>
  <c r="AA323" i="1"/>
  <c r="AB323" i="1"/>
  <c r="AC323" i="1"/>
  <c r="AL910" i="1"/>
  <c r="AM910" i="1" s="1"/>
  <c r="AA539" i="1"/>
  <c r="AB539" i="1"/>
  <c r="AC539" i="1"/>
  <c r="AA1336" i="1"/>
  <c r="AB1336" i="1"/>
  <c r="AC1336" i="1"/>
  <c r="AA961" i="1"/>
  <c r="AB961" i="1"/>
  <c r="AC961" i="1"/>
  <c r="AA1147" i="1"/>
  <c r="AB1147" i="1"/>
  <c r="AC1147" i="1"/>
  <c r="AA427" i="1"/>
  <c r="AB427" i="1"/>
  <c r="AC427" i="1"/>
  <c r="R1009" i="1"/>
  <c r="R1834" i="1"/>
  <c r="AA1264" i="1"/>
  <c r="AB1264" i="1"/>
  <c r="AC1264" i="1"/>
  <c r="AA1176" i="1"/>
  <c r="AB1176" i="1"/>
  <c r="AC1176" i="1"/>
  <c r="AA1049" i="1"/>
  <c r="AB1049" i="1"/>
  <c r="AC1049" i="1"/>
  <c r="AA889" i="1"/>
  <c r="AB889" i="1"/>
  <c r="AC889" i="1"/>
  <c r="AA554" i="1"/>
  <c r="AC554" i="1"/>
  <c r="AB554" i="1"/>
  <c r="AA696" i="1"/>
  <c r="AC696" i="1"/>
  <c r="AB696" i="1"/>
  <c r="AL691" i="1"/>
  <c r="AM691" i="1" s="1"/>
  <c r="AL1895" i="1"/>
  <c r="AM1895" i="1" s="1"/>
  <c r="AA1841" i="1"/>
  <c r="AB1841" i="1"/>
  <c r="AC1841" i="1"/>
  <c r="AL1929" i="1"/>
  <c r="AM1929" i="1" s="1"/>
  <c r="R1617" i="1"/>
  <c r="R1705" i="1"/>
  <c r="AB1697" i="1"/>
  <c r="AC1697" i="1"/>
  <c r="AA1697" i="1"/>
  <c r="AL1552" i="1"/>
  <c r="AM1552" i="1" s="1"/>
  <c r="AA1450" i="1"/>
  <c r="AB1450" i="1"/>
  <c r="AC1450" i="1"/>
  <c r="AL1202" i="1"/>
  <c r="AM1202" i="1" s="1"/>
  <c r="AA1722" i="1"/>
  <c r="AB1722" i="1"/>
  <c r="AC1722" i="1"/>
  <c r="AA1790" i="1"/>
  <c r="AB1790" i="1"/>
  <c r="AC1790" i="1"/>
  <c r="AL1727" i="1"/>
  <c r="AM1727" i="1" s="1"/>
  <c r="AL1416" i="1"/>
  <c r="AM1416" i="1" s="1"/>
  <c r="AA1272" i="1"/>
  <c r="AB1272" i="1"/>
  <c r="AC1272" i="1"/>
  <c r="AL608" i="1"/>
  <c r="AM608" i="1" s="1"/>
  <c r="R933" i="1"/>
  <c r="AA1156" i="1"/>
  <c r="AB1156" i="1"/>
  <c r="AC1156" i="1"/>
  <c r="AB1357" i="1"/>
  <c r="AC1357" i="1"/>
  <c r="AA1357" i="1"/>
  <c r="AA1060" i="1"/>
  <c r="AC1060" i="1"/>
  <c r="AB1060" i="1"/>
  <c r="AA925" i="1"/>
  <c r="AB925" i="1"/>
  <c r="AC925" i="1"/>
  <c r="R1287" i="1"/>
  <c r="R507" i="1"/>
  <c r="R475" i="1"/>
  <c r="R1749" i="1"/>
  <c r="R1477" i="1"/>
  <c r="AL1138" i="1"/>
  <c r="AM1138" i="1" s="1"/>
  <c r="AB622" i="1"/>
  <c r="AC622" i="1"/>
  <c r="AA622" i="1"/>
  <c r="R622" i="1"/>
  <c r="AL1149" i="1"/>
  <c r="AM1149" i="1" s="1"/>
  <c r="AA1742" i="1"/>
  <c r="AB1742" i="1"/>
  <c r="AC1742" i="1"/>
  <c r="R1845" i="1"/>
  <c r="R1746" i="1"/>
  <c r="R1582" i="1"/>
  <c r="AA1482" i="1"/>
  <c r="AB1482" i="1"/>
  <c r="AC1482" i="1"/>
  <c r="R1490" i="1"/>
  <c r="AA1131" i="1"/>
  <c r="AB1131" i="1"/>
  <c r="AC1131" i="1"/>
  <c r="AA1124" i="1"/>
  <c r="AB1124" i="1"/>
  <c r="AC1124" i="1"/>
  <c r="R1021" i="1"/>
  <c r="R1025" i="1"/>
  <c r="AL1056" i="1"/>
  <c r="AM1056" i="1" s="1"/>
  <c r="AA977" i="1"/>
  <c r="AB977" i="1"/>
  <c r="AC977" i="1"/>
  <c r="AA936" i="1"/>
  <c r="AC936" i="1"/>
  <c r="AB936" i="1"/>
  <c r="AL1015" i="1"/>
  <c r="AM1015" i="1" s="1"/>
  <c r="R920" i="1"/>
  <c r="R1340" i="1"/>
  <c r="AA1276" i="1"/>
  <c r="AB1276" i="1"/>
  <c r="AC1276" i="1"/>
  <c r="R1168" i="1"/>
  <c r="R1259" i="1"/>
  <c r="AA813" i="1"/>
  <c r="AB813" i="1"/>
  <c r="AC813" i="1"/>
  <c r="AA1072" i="1"/>
  <c r="AB1072" i="1"/>
  <c r="AC1072" i="1"/>
  <c r="AA724" i="1"/>
  <c r="AB724" i="1"/>
  <c r="AC724" i="1"/>
  <c r="R559" i="1"/>
  <c r="AA559" i="1"/>
  <c r="AB559" i="1"/>
  <c r="AC559" i="1"/>
  <c r="AA447" i="1"/>
  <c r="AB447" i="1"/>
  <c r="AC447" i="1"/>
  <c r="R431" i="1"/>
  <c r="AA351" i="1"/>
  <c r="AB351" i="1"/>
  <c r="AC351" i="1"/>
  <c r="R997" i="1"/>
  <c r="R676" i="1"/>
  <c r="R821" i="1"/>
  <c r="R662" i="1"/>
  <c r="R945" i="1"/>
  <c r="R563" i="1"/>
  <c r="R515" i="1"/>
  <c r="R865" i="1"/>
  <c r="R1192" i="1"/>
  <c r="R753" i="1"/>
  <c r="AA299" i="1"/>
  <c r="AB299" i="1" s="1"/>
  <c r="AC299" i="1"/>
  <c r="AA1928" i="1"/>
  <c r="AB1928" i="1"/>
  <c r="AC1928" i="1"/>
  <c r="AL1831" i="1"/>
  <c r="AM1831" i="1" s="1"/>
  <c r="AA1869" i="1"/>
  <c r="AB1869" i="1"/>
  <c r="AC1869" i="1"/>
  <c r="R1970" i="1"/>
  <c r="AA1625" i="1"/>
  <c r="AB1625" i="1"/>
  <c r="AC1625" i="1"/>
  <c r="R1730" i="1"/>
  <c r="AA1458" i="1"/>
  <c r="AB1458" i="1"/>
  <c r="AC1458" i="1"/>
  <c r="R1438" i="1"/>
  <c r="AL1026" i="1"/>
  <c r="AM1026" i="1" s="1"/>
  <c r="AA985" i="1"/>
  <c r="AB985" i="1"/>
  <c r="AC985" i="1"/>
  <c r="AA969" i="1"/>
  <c r="AB969" i="1"/>
  <c r="AC969" i="1"/>
  <c r="AA905" i="1"/>
  <c r="AB905" i="1"/>
  <c r="AC905" i="1"/>
  <c r="AA841" i="1"/>
  <c r="AB841" i="1"/>
  <c r="AC841" i="1"/>
  <c r="R793" i="1"/>
  <c r="R745" i="1"/>
  <c r="AA729" i="1"/>
  <c r="AB729" i="1"/>
  <c r="AC729" i="1"/>
  <c r="R713" i="1"/>
  <c r="AA681" i="1"/>
  <c r="AB681" i="1"/>
  <c r="AC681" i="1"/>
  <c r="R845" i="1"/>
  <c r="AC612" i="1"/>
  <c r="AA612" i="1"/>
  <c r="AB612" i="1"/>
  <c r="AA510" i="1"/>
  <c r="AB510" i="1"/>
  <c r="AC510" i="1"/>
  <c r="R366" i="1"/>
  <c r="AA869" i="1"/>
  <c r="AB869" i="1"/>
  <c r="AC869" i="1"/>
  <c r="R628" i="1"/>
  <c r="R965" i="1"/>
  <c r="AL1110" i="1"/>
  <c r="AM1110" i="1" s="1"/>
  <c r="AA387" i="1"/>
  <c r="AB387" i="1"/>
  <c r="AC387" i="1"/>
  <c r="AA314" i="1"/>
  <c r="AB314" i="1" s="1"/>
  <c r="AC314" i="1"/>
  <c r="AA901" i="1"/>
  <c r="AB901" i="1"/>
  <c r="AC901" i="1"/>
  <c r="AL444" i="1"/>
  <c r="AM444" i="1" s="1"/>
  <c r="AC1988" i="1"/>
  <c r="AB1988" i="1"/>
  <c r="AA1988" i="1"/>
  <c r="AA1907" i="1"/>
  <c r="AB1907" i="1"/>
  <c r="AC1907" i="1"/>
  <c r="R1818" i="1"/>
  <c r="R1865" i="1"/>
  <c r="AC1397" i="1"/>
  <c r="AA1397" i="1"/>
  <c r="AB1397" i="1"/>
  <c r="AA286" i="1"/>
  <c r="AB286" i="1" s="1"/>
  <c r="AC286" i="1"/>
  <c r="AL1909" i="1"/>
  <c r="AM1909" i="1" s="1"/>
  <c r="AA1826" i="1"/>
  <c r="AB1826" i="1"/>
  <c r="AC1826" i="1"/>
  <c r="R1911" i="1"/>
  <c r="AL1883" i="1"/>
  <c r="AM1883" i="1" s="1"/>
  <c r="AL1684" i="1"/>
  <c r="AM1684" i="1" s="1"/>
  <c r="AA1881" i="1"/>
  <c r="AB1881" i="1"/>
  <c r="AC1881" i="1"/>
  <c r="AA1203" i="1"/>
  <c r="AB1203" i="1"/>
  <c r="AC1203" i="1"/>
  <c r="AL711" i="1"/>
  <c r="AM711" i="1" s="1"/>
  <c r="R1546" i="1"/>
  <c r="AA1514" i="1"/>
  <c r="AB1514" i="1"/>
  <c r="AC1514" i="1"/>
  <c r="AA1577" i="1"/>
  <c r="AB1577" i="1"/>
  <c r="AC1577" i="1"/>
  <c r="AA1561" i="1"/>
  <c r="AB1561" i="1"/>
  <c r="AC1561" i="1"/>
  <c r="AL1556" i="1"/>
  <c r="AM1556" i="1" s="1"/>
  <c r="AL1455" i="1"/>
  <c r="AM1455" i="1" s="1"/>
  <c r="AA1236" i="1"/>
  <c r="AB1236" i="1"/>
  <c r="AC1236" i="1"/>
  <c r="AL1999" i="1"/>
  <c r="AM1999" i="1" s="1"/>
  <c r="R1997" i="1"/>
  <c r="AA1919" i="1"/>
  <c r="AB1919" i="1"/>
  <c r="AC1919" i="1"/>
  <c r="R1127" i="1"/>
  <c r="AA968" i="1"/>
  <c r="AC968" i="1"/>
  <c r="AB968" i="1"/>
  <c r="AL1807" i="1"/>
  <c r="AM1807" i="1" s="1"/>
  <c r="R1657" i="1"/>
  <c r="R1605" i="1"/>
  <c r="AA1633" i="1"/>
  <c r="AB1633" i="1"/>
  <c r="AC1633" i="1"/>
  <c r="AL1195" i="1"/>
  <c r="AM1195" i="1" s="1"/>
  <c r="R1979" i="1"/>
  <c r="AA1936" i="1"/>
  <c r="AB1936" i="1"/>
  <c r="AC1936" i="1"/>
  <c r="AA1964" i="1"/>
  <c r="AB1964" i="1"/>
  <c r="AC1964" i="1"/>
  <c r="AA1814" i="1"/>
  <c r="AB1814" i="1"/>
  <c r="AC1814" i="1"/>
  <c r="R1494" i="1"/>
  <c r="AL1857" i="1"/>
  <c r="AM1857" i="1" s="1"/>
  <c r="R1570" i="1"/>
  <c r="AA1570" i="1"/>
  <c r="AB1570" i="1"/>
  <c r="AC1570" i="1"/>
  <c r="R1598" i="1"/>
  <c r="AA1613" i="1"/>
  <c r="AB1613" i="1"/>
  <c r="AC1613" i="1"/>
  <c r="AL1408" i="1"/>
  <c r="AM1408" i="1" s="1"/>
  <c r="AA1128" i="1"/>
  <c r="AB1128" i="1"/>
  <c r="AC1128" i="1"/>
  <c r="AA1430" i="1"/>
  <c r="AB1430" i="1"/>
  <c r="AC1430" i="1"/>
  <c r="AA1208" i="1"/>
  <c r="AB1208" i="1"/>
  <c r="AC1208" i="1"/>
  <c r="AL599" i="1"/>
  <c r="AM599" i="1" s="1"/>
  <c r="AL1413" i="1"/>
  <c r="AM1413" i="1" s="1"/>
  <c r="AA1243" i="1"/>
  <c r="AC1243" i="1"/>
  <c r="AB1243" i="1"/>
  <c r="AL1238" i="1"/>
  <c r="AM1238" i="1" s="1"/>
  <c r="R1095" i="1"/>
  <c r="AL927" i="1"/>
  <c r="AM927" i="1" s="1"/>
  <c r="AA829" i="1"/>
  <c r="AB829" i="1"/>
  <c r="AC829" i="1"/>
  <c r="R1063" i="1"/>
  <c r="AA840" i="1"/>
  <c r="AC840" i="1"/>
  <c r="AB840" i="1"/>
  <c r="AB582" i="1"/>
  <c r="AC582" i="1"/>
  <c r="AA582" i="1"/>
  <c r="R582" i="1"/>
  <c r="AL404" i="1"/>
  <c r="AM404" i="1" s="1"/>
  <c r="AL1290" i="1"/>
  <c r="AM1290" i="1" s="1"/>
  <c r="AL990" i="1"/>
  <c r="AM990" i="1" s="1"/>
  <c r="AA801" i="1"/>
  <c r="AB801" i="1"/>
  <c r="AC801" i="1"/>
  <c r="AL679" i="1"/>
  <c r="AM679" i="1" s="1"/>
  <c r="R1224" i="1"/>
  <c r="AA881" i="1"/>
  <c r="AB881" i="1"/>
  <c r="AC881" i="1"/>
  <c r="R547" i="1"/>
  <c r="AL1034" i="1"/>
  <c r="AM1034" i="1" s="1"/>
  <c r="AL718" i="1"/>
  <c r="AM718" i="1" s="1"/>
  <c r="R1433" i="1"/>
  <c r="R1417" i="1"/>
  <c r="R1801" i="1"/>
  <c r="AA1457" i="1"/>
  <c r="AB1457" i="1"/>
  <c r="AC1457" i="1"/>
  <c r="AA1422" i="1"/>
  <c r="AB1422" i="1"/>
  <c r="AC1422" i="1"/>
  <c r="AA1320" i="1"/>
  <c r="AB1320" i="1"/>
  <c r="AC1320" i="1"/>
  <c r="R877" i="1"/>
  <c r="AA1227" i="1"/>
  <c r="AC1227" i="1"/>
  <c r="AB1227" i="1"/>
  <c r="AL912" i="1"/>
  <c r="AM912" i="1" s="1"/>
  <c r="AA665" i="1"/>
  <c r="AC665" i="1"/>
  <c r="AB665" i="1"/>
  <c r="R665" i="1"/>
  <c r="AA527" i="1"/>
  <c r="AB527" i="1"/>
  <c r="AC527" i="1"/>
  <c r="R495" i="1"/>
  <c r="R367" i="1"/>
  <c r="AA318" i="1"/>
  <c r="AC318" i="1"/>
  <c r="AB318" i="1"/>
  <c r="AB630" i="1"/>
  <c r="AC630" i="1"/>
  <c r="AA630" i="1"/>
  <c r="AL999" i="1"/>
  <c r="AM999" i="1" s="1"/>
  <c r="R872" i="1"/>
  <c r="R693" i="1"/>
  <c r="R617" i="1"/>
  <c r="AB598" i="1"/>
  <c r="AC598" i="1"/>
  <c r="AA598" i="1"/>
  <c r="AA519" i="1"/>
  <c r="AB519" i="1"/>
  <c r="AC519" i="1"/>
  <c r="AL878" i="1"/>
  <c r="AM878" i="1" s="1"/>
  <c r="AA467" i="1"/>
  <c r="AB467" i="1"/>
  <c r="AC467" i="1"/>
  <c r="R721" i="1"/>
  <c r="R571" i="1"/>
  <c r="R330" i="1"/>
  <c r="AA298" i="1"/>
  <c r="AB298" i="1"/>
  <c r="AC298" i="1"/>
  <c r="AA1120" i="1"/>
  <c r="AB1120" i="1"/>
  <c r="AC1120" i="1"/>
  <c r="AA888" i="1"/>
  <c r="AC888" i="1"/>
  <c r="AB888" i="1"/>
  <c r="R673" i="1"/>
  <c r="AA1992" i="1"/>
  <c r="AB1992" i="1"/>
  <c r="AC1992" i="1"/>
  <c r="AA1940" i="1"/>
  <c r="AB1940" i="1"/>
  <c r="AC1940" i="1"/>
  <c r="R1902" i="1"/>
  <c r="AA1770" i="1"/>
  <c r="AB1770" i="1"/>
  <c r="AC1770" i="1"/>
  <c r="R1738" i="1"/>
  <c r="AL802" i="1"/>
  <c r="AM802" i="1" s="1"/>
  <c r="AA833" i="1"/>
  <c r="AB833" i="1"/>
  <c r="AC833" i="1"/>
  <c r="AA601" i="1"/>
  <c r="AC601" i="1"/>
  <c r="AB601" i="1"/>
  <c r="R601" i="1"/>
  <c r="R478" i="1"/>
  <c r="AA430" i="1"/>
  <c r="AB430" i="1"/>
  <c r="AC430" i="1"/>
  <c r="AA394" i="1"/>
  <c r="AC394" i="1"/>
  <c r="AB394" i="1"/>
  <c r="R808" i="1"/>
  <c r="AA993" i="1"/>
  <c r="AB993" i="1"/>
  <c r="AC993" i="1"/>
  <c r="AA885" i="1"/>
  <c r="AB885" i="1"/>
  <c r="AC885" i="1"/>
  <c r="R817" i="1"/>
  <c r="AA451" i="1"/>
  <c r="AB451" i="1"/>
  <c r="AC451" i="1"/>
  <c r="R792" i="1"/>
  <c r="R331" i="1"/>
  <c r="R1375" i="1"/>
  <c r="R439" i="1"/>
  <c r="AA1906" i="1"/>
  <c r="AB1906" i="1"/>
  <c r="AC1906" i="1"/>
  <c r="AA1641" i="1"/>
  <c r="AB1641" i="1"/>
  <c r="AC1641" i="1"/>
  <c r="AL1651" i="1"/>
  <c r="AM1651" i="1" s="1"/>
  <c r="AA1486" i="1"/>
  <c r="AB1486" i="1"/>
  <c r="AC1486" i="1"/>
  <c r="R1441" i="1"/>
  <c r="AA1636" i="1"/>
  <c r="AB1636" i="1"/>
  <c r="AC1636" i="1"/>
  <c r="R1406" i="1"/>
  <c r="AA1244" i="1"/>
  <c r="AB1244" i="1"/>
  <c r="AC1244" i="1"/>
  <c r="AA849" i="1"/>
  <c r="AB849" i="1"/>
  <c r="AC849" i="1"/>
  <c r="AA1284" i="1"/>
  <c r="AB1284" i="1"/>
  <c r="AC1284" i="1"/>
  <c r="R697" i="1"/>
  <c r="AC652" i="1"/>
  <c r="AB652" i="1"/>
  <c r="AA652" i="1"/>
  <c r="AA1041" i="1"/>
  <c r="AB1041" i="1"/>
  <c r="AC1041" i="1"/>
  <c r="AC620" i="1"/>
  <c r="AB620" i="1"/>
  <c r="AA620" i="1"/>
  <c r="AA1750" i="1"/>
  <c r="AB1750" i="1"/>
  <c r="AC1750" i="1"/>
  <c r="AA1112" i="1"/>
  <c r="AB1112" i="1"/>
  <c r="AC1112" i="1"/>
  <c r="AB1967" i="1"/>
  <c r="AA1967" i="1"/>
  <c r="AC1967" i="1"/>
  <c r="R1683" i="1"/>
  <c r="AA1878" i="1"/>
  <c r="AB1878" i="1"/>
  <c r="AC1878" i="1"/>
  <c r="AA1513" i="1"/>
  <c r="AC1513" i="1"/>
  <c r="AB1513" i="1"/>
  <c r="AA1358" i="1"/>
  <c r="AC1358" i="1"/>
  <c r="AB1358" i="1"/>
  <c r="AA375" i="1"/>
  <c r="AB375" i="1"/>
  <c r="AC375" i="1"/>
  <c r="AA1296" i="1"/>
  <c r="AB1296" i="1"/>
  <c r="AC1296" i="1"/>
  <c r="AC1346" i="1"/>
  <c r="AB1346" i="1"/>
  <c r="AA1346" i="1"/>
  <c r="AA1000" i="1"/>
  <c r="AC1000" i="1"/>
  <c r="AB1000" i="1"/>
  <c r="AA757" i="1"/>
  <c r="AB757" i="1"/>
  <c r="AC757" i="1"/>
  <c r="AA689" i="1"/>
  <c r="AB689" i="1"/>
  <c r="AC689" i="1"/>
  <c r="AA929" i="1"/>
  <c r="AB929" i="1"/>
  <c r="AC929" i="1"/>
  <c r="R1847" i="1"/>
  <c r="AA1669" i="1"/>
  <c r="AB1669" i="1"/>
  <c r="AC1669" i="1"/>
  <c r="AC1373" i="1"/>
  <c r="AA1373" i="1"/>
  <c r="AB1373" i="1"/>
  <c r="AA973" i="1"/>
  <c r="AB973" i="1"/>
  <c r="AC973" i="1"/>
  <c r="AA952" i="1"/>
  <c r="AC952" i="1"/>
  <c r="AB952" i="1"/>
  <c r="AA1545" i="1"/>
  <c r="AB1545" i="1"/>
  <c r="AC1545" i="1"/>
  <c r="AA1402" i="1"/>
  <c r="AC1402" i="1"/>
  <c r="AB1402" i="1"/>
  <c r="AA1686" i="1"/>
  <c r="AB1686" i="1"/>
  <c r="AC1686" i="1"/>
  <c r="AA1088" i="1"/>
  <c r="AB1088" i="1"/>
  <c r="AC1088" i="1"/>
  <c r="AA1885" i="1"/>
  <c r="AB1885" i="1"/>
  <c r="AC1885" i="1"/>
  <c r="AA921" i="1"/>
  <c r="AB921" i="1"/>
  <c r="AC921" i="1"/>
  <c r="AA1754" i="1"/>
  <c r="AB1754" i="1"/>
  <c r="AC1754" i="1"/>
  <c r="AA1838" i="1"/>
  <c r="AB1838" i="1"/>
  <c r="AC1838" i="1"/>
  <c r="AA1578" i="1"/>
  <c r="AB1578" i="1"/>
  <c r="AC1578" i="1"/>
  <c r="AA740" i="1"/>
  <c r="AB740" i="1"/>
  <c r="AC740" i="1"/>
  <c r="R522" i="1"/>
  <c r="AA507" i="1"/>
  <c r="AB507" i="1"/>
  <c r="AC507" i="1"/>
  <c r="AA1746" i="1"/>
  <c r="AB1746" i="1"/>
  <c r="AC1746" i="1"/>
  <c r="AA1582" i="1"/>
  <c r="AB1582" i="1"/>
  <c r="AC1582" i="1"/>
  <c r="AA1079" i="1"/>
  <c r="AC1079" i="1"/>
  <c r="AB1079" i="1"/>
  <c r="AA1025" i="1"/>
  <c r="AB1025" i="1"/>
  <c r="AC1025" i="1"/>
  <c r="AA917" i="1"/>
  <c r="AB917" i="1"/>
  <c r="AC917" i="1"/>
  <c r="AA625" i="1"/>
  <c r="AC625" i="1"/>
  <c r="AB625" i="1"/>
  <c r="AA1324" i="1"/>
  <c r="AB1324" i="1"/>
  <c r="AC1324" i="1"/>
  <c r="AA1168" i="1"/>
  <c r="AB1168" i="1"/>
  <c r="AC1168" i="1"/>
  <c r="AA543" i="1"/>
  <c r="AB543" i="1"/>
  <c r="AC543" i="1"/>
  <c r="AA431" i="1"/>
  <c r="AB431" i="1"/>
  <c r="AC431" i="1"/>
  <c r="AA945" i="1"/>
  <c r="AB945" i="1"/>
  <c r="AC945" i="1"/>
  <c r="AA563" i="1"/>
  <c r="AB563" i="1"/>
  <c r="AC563" i="1"/>
  <c r="AA515" i="1"/>
  <c r="AB515" i="1"/>
  <c r="AC515" i="1"/>
  <c r="AA753" i="1"/>
  <c r="AB753" i="1"/>
  <c r="AC753" i="1"/>
  <c r="AA1853" i="1"/>
  <c r="AC1853" i="1"/>
  <c r="AB1853" i="1"/>
  <c r="AA1922" i="1"/>
  <c r="AB1922" i="1"/>
  <c r="AC1922" i="1"/>
  <c r="AA1730" i="1"/>
  <c r="AB1730" i="1"/>
  <c r="AC1730" i="1"/>
  <c r="AA1562" i="1"/>
  <c r="AB1562" i="1"/>
  <c r="AC1562" i="1"/>
  <c r="AC1381" i="1"/>
  <c r="AA1381" i="1"/>
  <c r="AB1381" i="1"/>
  <c r="AA1438" i="1"/>
  <c r="AB1438" i="1"/>
  <c r="AC1438" i="1"/>
  <c r="AA777" i="1"/>
  <c r="AB777" i="1"/>
  <c r="AC777" i="1"/>
  <c r="AA446" i="1"/>
  <c r="AB446" i="1"/>
  <c r="AC446" i="1"/>
  <c r="AB590" i="1"/>
  <c r="AC590" i="1"/>
  <c r="AA590" i="1"/>
  <c r="AA279" i="1"/>
  <c r="AB279" i="1"/>
  <c r="AC279" i="1"/>
  <c r="AA282" i="1"/>
  <c r="AB282" i="1"/>
  <c r="AC282" i="1"/>
  <c r="AA1818" i="1"/>
  <c r="AB1818" i="1"/>
  <c r="AC1818" i="1"/>
  <c r="AA1721" i="1"/>
  <c r="AC1721" i="1"/>
  <c r="AB1721" i="1"/>
  <c r="AA1594" i="1"/>
  <c r="AB1594" i="1"/>
  <c r="AC1594" i="1"/>
  <c r="AA1064" i="1"/>
  <c r="AB1064" i="1"/>
  <c r="AC1064" i="1"/>
  <c r="AA857" i="1"/>
  <c r="AB857" i="1"/>
  <c r="AC857" i="1"/>
  <c r="AA1939" i="1"/>
  <c r="AB1939" i="1"/>
  <c r="AC1939" i="1"/>
  <c r="R1681" i="1"/>
  <c r="R1689" i="1"/>
  <c r="AA1418" i="1"/>
  <c r="AB1418" i="1"/>
  <c r="AC1418" i="1"/>
  <c r="AA1769" i="1"/>
  <c r="AB1769" i="1"/>
  <c r="AC1769" i="1"/>
  <c r="AA805" i="1"/>
  <c r="AB805" i="1"/>
  <c r="AC805" i="1"/>
  <c r="AA1850" i="1"/>
  <c r="AB1850" i="1"/>
  <c r="AC1850" i="1"/>
  <c r="AA916" i="1"/>
  <c r="AB916" i="1"/>
  <c r="AC916" i="1"/>
  <c r="AA1657" i="1"/>
  <c r="AB1657" i="1"/>
  <c r="AC1657" i="1"/>
  <c r="AA1605" i="1"/>
  <c r="AB1605" i="1"/>
  <c r="AC1605" i="1"/>
  <c r="AB1399" i="1"/>
  <c r="AC1399" i="1"/>
  <c r="AA1399" i="1"/>
  <c r="AB1391" i="1"/>
  <c r="AC1391" i="1"/>
  <c r="AA1391" i="1"/>
  <c r="AA1694" i="1"/>
  <c r="AB1694" i="1"/>
  <c r="AC1694" i="1"/>
  <c r="AA1462" i="1"/>
  <c r="AB1462" i="1"/>
  <c r="AC1462" i="1"/>
  <c r="AA1554" i="1"/>
  <c r="AB1554" i="1"/>
  <c r="AC1554" i="1"/>
  <c r="AA1598" i="1"/>
  <c r="AB1598" i="1"/>
  <c r="AC1598" i="1"/>
  <c r="AA788" i="1"/>
  <c r="AB788" i="1"/>
  <c r="AC788" i="1"/>
  <c r="AA347" i="1"/>
  <c r="AB347" i="1"/>
  <c r="AC347" i="1"/>
  <c r="AA1016" i="1"/>
  <c r="AB1016" i="1"/>
  <c r="AC1016" i="1"/>
  <c r="AA773" i="1"/>
  <c r="AB773" i="1"/>
  <c r="AC773" i="1"/>
  <c r="AA547" i="1"/>
  <c r="AB547" i="1"/>
  <c r="AC547" i="1"/>
  <c r="AA1144" i="1"/>
  <c r="AB1144" i="1"/>
  <c r="AC1144" i="1"/>
  <c r="AA877" i="1"/>
  <c r="AB877" i="1"/>
  <c r="AC877" i="1"/>
  <c r="AA495" i="1"/>
  <c r="AB495" i="1"/>
  <c r="AC495" i="1"/>
  <c r="AA479" i="1"/>
  <c r="AB479" i="1"/>
  <c r="AC479" i="1"/>
  <c r="AA367" i="1"/>
  <c r="AB367" i="1"/>
  <c r="AC367" i="1"/>
  <c r="AA1196" i="1"/>
  <c r="AB1196" i="1"/>
  <c r="AC1196" i="1"/>
  <c r="AA721" i="1"/>
  <c r="AB721" i="1"/>
  <c r="AC721" i="1"/>
  <c r="AA571" i="1"/>
  <c r="AB571" i="1"/>
  <c r="AC571" i="1"/>
  <c r="AA1870" i="1"/>
  <c r="AB1870" i="1"/>
  <c r="AC1870" i="1"/>
  <c r="AA1665" i="1"/>
  <c r="AB1665" i="1"/>
  <c r="AC1665" i="1"/>
  <c r="AA1530" i="1"/>
  <c r="AB1530" i="1"/>
  <c r="AC1530" i="1"/>
  <c r="AC1389" i="1"/>
  <c r="AA1389" i="1"/>
  <c r="AB1389" i="1"/>
  <c r="AA677" i="1"/>
  <c r="AB677" i="1"/>
  <c r="AC677" i="1"/>
  <c r="AA459" i="1"/>
  <c r="AB459" i="1"/>
  <c r="AC459" i="1"/>
  <c r="AA817" i="1"/>
  <c r="AB817" i="1"/>
  <c r="AC817" i="1"/>
  <c r="AC668" i="1"/>
  <c r="AB668" i="1"/>
  <c r="AA668" i="1"/>
  <c r="AA331" i="1"/>
  <c r="AB331" i="1"/>
  <c r="AC331" i="1"/>
  <c r="AA439" i="1"/>
  <c r="AB439" i="1"/>
  <c r="AC439" i="1"/>
  <c r="AA1409" i="1"/>
  <c r="AB1409" i="1"/>
  <c r="AC1409" i="1"/>
  <c r="AA1406" i="1"/>
  <c r="AB1406" i="1"/>
  <c r="AC1406" i="1"/>
  <c r="AA1292" i="1"/>
  <c r="AB1292" i="1"/>
  <c r="AC1292" i="1"/>
  <c r="AA574" i="1"/>
  <c r="AB574" i="1"/>
  <c r="AC574" i="1"/>
  <c r="AA609" i="1"/>
  <c r="AC609" i="1"/>
  <c r="AB609" i="1"/>
  <c r="R1866" i="1"/>
  <c r="AA1944" i="1"/>
  <c r="AB1944" i="1"/>
  <c r="AC1944" i="1"/>
  <c r="R1718" i="1"/>
  <c r="R1786" i="1"/>
  <c r="AL1945" i="1"/>
  <c r="AM1945" i="1" s="1"/>
  <c r="AA1616" i="1"/>
  <c r="AC1616" i="1"/>
  <c r="AB1616" i="1"/>
  <c r="R789" i="1"/>
  <c r="R1974" i="1"/>
  <c r="AA1798" i="1"/>
  <c r="AB1798" i="1"/>
  <c r="AC1798" i="1"/>
  <c r="AA1489" i="1"/>
  <c r="AB1489" i="1"/>
  <c r="AC1489" i="1"/>
  <c r="R1053" i="1"/>
  <c r="AA1862" i="1"/>
  <c r="AB1862" i="1"/>
  <c r="AC1862" i="1"/>
  <c r="R1629" i="1"/>
  <c r="AL1197" i="1"/>
  <c r="AM1197" i="1" s="1"/>
  <c r="AB646" i="1"/>
  <c r="AC646" i="1"/>
  <c r="AA646" i="1"/>
  <c r="R646" i="1"/>
  <c r="AA303" i="1"/>
  <c r="AB303" i="1" s="1"/>
  <c r="AC303" i="1"/>
  <c r="R1172" i="1"/>
  <c r="R1188" i="1"/>
  <c r="AL1043" i="1"/>
  <c r="AM1043" i="1" s="1"/>
  <c r="AA577" i="1"/>
  <c r="AC577" i="1"/>
  <c r="AB577" i="1"/>
  <c r="AL803" i="1"/>
  <c r="AM803" i="1" s="1"/>
  <c r="AC596" i="1"/>
  <c r="AB596" i="1"/>
  <c r="AA596" i="1"/>
  <c r="R1057" i="1"/>
  <c r="AA949" i="1"/>
  <c r="AB949" i="1"/>
  <c r="AC949" i="1"/>
  <c r="AA737" i="1"/>
  <c r="AB737" i="1"/>
  <c r="AC737" i="1"/>
  <c r="AA359" i="1"/>
  <c r="AB359" i="1"/>
  <c r="AC359" i="1"/>
  <c r="AL460" i="1"/>
  <c r="AM460" i="1" s="1"/>
  <c r="R654" i="1"/>
  <c r="AL1368" i="1"/>
  <c r="AM1368" i="1" s="1"/>
  <c r="R1200" i="1"/>
  <c r="AA941" i="1"/>
  <c r="AB941" i="1"/>
  <c r="AC941" i="1"/>
  <c r="R685" i="1"/>
  <c r="R980" i="1"/>
  <c r="AA551" i="1"/>
  <c r="AB551" i="1"/>
  <c r="AC551" i="1"/>
  <c r="AA1291" i="1"/>
  <c r="AC1291" i="1"/>
  <c r="AB1291" i="1"/>
  <c r="R757" i="1"/>
  <c r="AA535" i="1"/>
  <c r="AB535" i="1"/>
  <c r="AC535" i="1"/>
  <c r="AA824" i="1"/>
  <c r="AC824" i="1"/>
  <c r="AB824" i="1"/>
  <c r="R435" i="1"/>
  <c r="AA555" i="1"/>
  <c r="AB555" i="1"/>
  <c r="AC555" i="1"/>
  <c r="R660" i="1"/>
  <c r="AC604" i="1"/>
  <c r="AB604" i="1"/>
  <c r="AA604" i="1"/>
  <c r="AA1048" i="1"/>
  <c r="AB1048" i="1"/>
  <c r="AC1048" i="1"/>
  <c r="AB1847" i="1"/>
  <c r="AA1847" i="1"/>
  <c r="AC1847" i="1"/>
  <c r="AA1652" i="1"/>
  <c r="AC1652" i="1"/>
  <c r="AB1652" i="1"/>
  <c r="R1096" i="1"/>
  <c r="AA1212" i="1"/>
  <c r="AB1212" i="1"/>
  <c r="AC1212" i="1"/>
  <c r="AA717" i="1"/>
  <c r="AB717" i="1"/>
  <c r="AC717" i="1"/>
  <c r="AA462" i="1"/>
  <c r="AC462" i="1"/>
  <c r="AB462" i="1"/>
  <c r="AA350" i="1"/>
  <c r="AB350" i="1"/>
  <c r="AC350" i="1"/>
  <c r="R996" i="1"/>
  <c r="AA426" i="1"/>
  <c r="AC426" i="1"/>
  <c r="AB426" i="1"/>
  <c r="R1268" i="1"/>
  <c r="AA593" i="1"/>
  <c r="AC593" i="1"/>
  <c r="AB593" i="1"/>
  <c r="AA1858" i="1"/>
  <c r="AB1858" i="1"/>
  <c r="AC1858" i="1"/>
  <c r="R1923" i="1"/>
  <c r="AA1593" i="1"/>
  <c r="AB1593" i="1"/>
  <c r="AC1593" i="1"/>
  <c r="AL1588" i="1"/>
  <c r="AM1588" i="1" s="1"/>
  <c r="AA1996" i="1"/>
  <c r="AB1996" i="1"/>
  <c r="AC1996" i="1"/>
  <c r="AL1971" i="1"/>
  <c r="AM1971" i="1" s="1"/>
  <c r="AA1965" i="1"/>
  <c r="AB1965" i="1"/>
  <c r="AC1965" i="1"/>
  <c r="R1952" i="1"/>
  <c r="AA1886" i="1"/>
  <c r="AB1886" i="1"/>
  <c r="AC1886" i="1"/>
  <c r="AA1810" i="1"/>
  <c r="AB1810" i="1"/>
  <c r="AC1810" i="1"/>
  <c r="AL1114" i="1"/>
  <c r="AM1114" i="1" s="1"/>
  <c r="R1402" i="1"/>
  <c r="AL1435" i="1"/>
  <c r="AM1435" i="1" s="1"/>
  <c r="AL1254" i="1"/>
  <c r="AM1254" i="1" s="1"/>
  <c r="AL1933" i="1"/>
  <c r="AM1933" i="1" s="1"/>
  <c r="R1084" i="1"/>
  <c r="R1774" i="1"/>
  <c r="AA1778" i="1"/>
  <c r="AB1778" i="1"/>
  <c r="AC1778" i="1"/>
  <c r="R1714" i="1"/>
  <c r="AA1566" i="1"/>
  <c r="AB1566" i="1"/>
  <c r="AC1566" i="1"/>
  <c r="R1470" i="1"/>
  <c r="AA1394" i="1"/>
  <c r="AC1394" i="1"/>
  <c r="AB1394" i="1"/>
  <c r="AL1439" i="1"/>
  <c r="AM1439" i="1" s="1"/>
  <c r="AA1323" i="1"/>
  <c r="AB1323" i="1"/>
  <c r="AC1323" i="1"/>
  <c r="AA1104" i="1"/>
  <c r="AB1104" i="1"/>
  <c r="AC1104" i="1"/>
  <c r="AA957" i="1"/>
  <c r="AB957" i="1"/>
  <c r="AC957" i="1"/>
  <c r="AA701" i="1"/>
  <c r="AB701" i="1"/>
  <c r="AC701" i="1"/>
  <c r="R1335" i="1"/>
  <c r="AC644" i="1"/>
  <c r="AA644" i="1"/>
  <c r="AB644" i="1"/>
  <c r="AA523" i="1"/>
  <c r="AB523" i="1"/>
  <c r="AC523" i="1"/>
  <c r="AA1275" i="1"/>
  <c r="AB1275" i="1"/>
  <c r="AC1275" i="1"/>
  <c r="AL1270" i="1"/>
  <c r="AM1270" i="1" s="1"/>
  <c r="AA407" i="1"/>
  <c r="AB407" i="1"/>
  <c r="AC407" i="1"/>
  <c r="R1386" i="1"/>
  <c r="R1029" i="1"/>
  <c r="R657" i="1"/>
  <c r="AA343" i="1"/>
  <c r="AB343" i="1"/>
  <c r="AC343" i="1"/>
  <c r="R1414" i="1"/>
  <c r="AA1228" i="1"/>
  <c r="AB1228" i="1"/>
  <c r="AC1228" i="1"/>
  <c r="AA749" i="1"/>
  <c r="AB749" i="1"/>
  <c r="AC749" i="1"/>
  <c r="AA1304" i="1"/>
  <c r="AB1304" i="1"/>
  <c r="AC1304" i="1"/>
  <c r="AA315" i="1"/>
  <c r="AB315" i="1"/>
  <c r="AC315" i="1"/>
  <c r="AL425" i="1"/>
  <c r="AM425" i="1" s="1"/>
  <c r="AA1498" i="1"/>
  <c r="AB1498" i="1"/>
  <c r="AC1498" i="1"/>
  <c r="AA1204" i="1"/>
  <c r="AB1204" i="1"/>
  <c r="AC1204" i="1"/>
  <c r="AA1017" i="1"/>
  <c r="AB1017" i="1"/>
  <c r="AC1017" i="1"/>
  <c r="AA953" i="1"/>
  <c r="AB953" i="1"/>
  <c r="AC953" i="1"/>
  <c r="R554" i="1"/>
  <c r="AL1966" i="1"/>
  <c r="AM1966" i="1" s="1"/>
  <c r="AL1863" i="1"/>
  <c r="AM1863" i="1" s="1"/>
  <c r="AA1705" i="1"/>
  <c r="AC1705" i="1"/>
  <c r="AB1705" i="1"/>
  <c r="R1220" i="1"/>
  <c r="R1838" i="1"/>
  <c r="R1578" i="1"/>
  <c r="R1272" i="1"/>
  <c r="AA933" i="1"/>
  <c r="AB933" i="1"/>
  <c r="AC933" i="1"/>
  <c r="R1983" i="1"/>
  <c r="AL1479" i="1"/>
  <c r="AM1479" i="1" s="1"/>
  <c r="AB1371" i="1"/>
  <c r="AC1371" i="1"/>
  <c r="AA1371" i="1"/>
  <c r="AA1287" i="1"/>
  <c r="AB1287" i="1"/>
  <c r="AC1287" i="1"/>
  <c r="AA1184" i="1"/>
  <c r="AB1184" i="1"/>
  <c r="AC1184" i="1"/>
  <c r="AA1894" i="1"/>
  <c r="AB1894" i="1"/>
  <c r="AC1894" i="1"/>
  <c r="AA1822" i="1"/>
  <c r="AB1822" i="1"/>
  <c r="AC1822" i="1"/>
  <c r="AA1749" i="1"/>
  <c r="AB1749" i="1"/>
  <c r="AC1749" i="1"/>
  <c r="AA1477" i="1"/>
  <c r="AC1477" i="1"/>
  <c r="AB1477" i="1"/>
  <c r="AL1472" i="1"/>
  <c r="AM1472" i="1" s="1"/>
  <c r="AA455" i="1"/>
  <c r="AB455" i="1"/>
  <c r="AC455" i="1"/>
  <c r="AB1845" i="1"/>
  <c r="AC1845" i="1"/>
  <c r="AA1845" i="1"/>
  <c r="AA1762" i="1"/>
  <c r="AB1762" i="1"/>
  <c r="AC1762" i="1"/>
  <c r="AA1677" i="1"/>
  <c r="AB1677" i="1"/>
  <c r="AC1677" i="1"/>
  <c r="R1518" i="1"/>
  <c r="AL1583" i="1"/>
  <c r="AM1583" i="1" s="1"/>
  <c r="AA1490" i="1"/>
  <c r="AB1490" i="1"/>
  <c r="AC1490" i="1"/>
  <c r="AA1312" i="1"/>
  <c r="AB1312" i="1"/>
  <c r="AC1312" i="1"/>
  <c r="R1124" i="1"/>
  <c r="AA765" i="1"/>
  <c r="AB765" i="1"/>
  <c r="AC765" i="1"/>
  <c r="AA633" i="1"/>
  <c r="AC633" i="1"/>
  <c r="AB633" i="1"/>
  <c r="R633" i="1"/>
  <c r="AL1173" i="1"/>
  <c r="AM1173" i="1" s="1"/>
  <c r="R606" i="1"/>
  <c r="R371" i="1"/>
  <c r="AA920" i="1"/>
  <c r="AB920" i="1"/>
  <c r="AC920" i="1"/>
  <c r="AA395" i="1"/>
  <c r="AB395" i="1"/>
  <c r="AC395" i="1"/>
  <c r="AA295" i="1"/>
  <c r="AB295" i="1" s="1"/>
  <c r="AC295" i="1"/>
  <c r="AA1574" i="1"/>
  <c r="AB1574" i="1"/>
  <c r="AC1574" i="1"/>
  <c r="AA1260" i="1"/>
  <c r="AB1260" i="1"/>
  <c r="AC1260" i="1"/>
  <c r="AA1259" i="1"/>
  <c r="AB1259" i="1"/>
  <c r="AC1259" i="1"/>
  <c r="R724" i="1"/>
  <c r="R511" i="1"/>
  <c r="AA415" i="1"/>
  <c r="AB415" i="1"/>
  <c r="AC415" i="1"/>
  <c r="AA383" i="1"/>
  <c r="AB383" i="1"/>
  <c r="AC383" i="1"/>
  <c r="AA676" i="1"/>
  <c r="AB676" i="1"/>
  <c r="AC676" i="1"/>
  <c r="R503" i="1"/>
  <c r="AA1013" i="1"/>
  <c r="AB1013" i="1"/>
  <c r="AC1013" i="1"/>
  <c r="AB662" i="1"/>
  <c r="AC662" i="1"/>
  <c r="AA662" i="1"/>
  <c r="AA837" i="1"/>
  <c r="AB837" i="1"/>
  <c r="AC837" i="1"/>
  <c r="R913" i="1"/>
  <c r="R1506" i="1"/>
  <c r="R339" i="1"/>
  <c r="R785" i="1"/>
  <c r="AA1970" i="1"/>
  <c r="AB1970" i="1"/>
  <c r="AC1970" i="1"/>
  <c r="R1734" i="1"/>
  <c r="R1562" i="1"/>
  <c r="R1458" i="1"/>
  <c r="R1426" i="1"/>
  <c r="AA1426" i="1"/>
  <c r="AB1426" i="1"/>
  <c r="AC1426" i="1"/>
  <c r="AA1351" i="1"/>
  <c r="AC1351" i="1"/>
  <c r="AB1351" i="1"/>
  <c r="R1351" i="1"/>
  <c r="AA1328" i="1"/>
  <c r="AB1328" i="1"/>
  <c r="AC1328" i="1"/>
  <c r="AA1316" i="1"/>
  <c r="AB1316" i="1"/>
  <c r="AC1316" i="1"/>
  <c r="R985" i="1"/>
  <c r="R969" i="1"/>
  <c r="AA937" i="1"/>
  <c r="AB937" i="1"/>
  <c r="AC937" i="1"/>
  <c r="R905" i="1"/>
  <c r="AA873" i="1"/>
  <c r="AB873" i="1"/>
  <c r="AC873" i="1"/>
  <c r="R841" i="1"/>
  <c r="AA809" i="1"/>
  <c r="AB809" i="1"/>
  <c r="AC809" i="1"/>
  <c r="AA713" i="1"/>
  <c r="AB713" i="1"/>
  <c r="AC713" i="1"/>
  <c r="AL1040" i="1"/>
  <c r="AM1040" i="1" s="1"/>
  <c r="AA366" i="1"/>
  <c r="AC366" i="1"/>
  <c r="AB366" i="1"/>
  <c r="AC628" i="1"/>
  <c r="AB628" i="1"/>
  <c r="AA628" i="1"/>
  <c r="AL1059" i="1"/>
  <c r="AM1059" i="1" s="1"/>
  <c r="R1988" i="1"/>
  <c r="R1907" i="1"/>
  <c r="AA1865" i="1"/>
  <c r="AB1865" i="1"/>
  <c r="AC1865" i="1"/>
  <c r="R1594" i="1"/>
  <c r="R1397" i="1"/>
  <c r="AA825" i="1"/>
  <c r="AB825" i="1"/>
  <c r="AC825" i="1"/>
  <c r="AA761" i="1"/>
  <c r="AB761" i="1"/>
  <c r="AC761" i="1"/>
  <c r="AA781" i="1"/>
  <c r="AB781" i="1"/>
  <c r="AC781" i="1"/>
  <c r="AL401" i="1"/>
  <c r="AM401" i="1" s="1"/>
  <c r="R1915" i="1"/>
  <c r="AA1911" i="1"/>
  <c r="AB1911" i="1"/>
  <c r="AC1911" i="1"/>
  <c r="AL1989" i="1"/>
  <c r="AM1989" i="1" s="1"/>
  <c r="AL1891" i="1"/>
  <c r="AM1891" i="1" s="1"/>
  <c r="AL1783" i="1"/>
  <c r="AM1783" i="1" s="1"/>
  <c r="R1881" i="1"/>
  <c r="AA1758" i="1"/>
  <c r="AB1758" i="1"/>
  <c r="AC1758" i="1"/>
  <c r="AL1405" i="1"/>
  <c r="AM1405" i="1" s="1"/>
  <c r="AL771" i="1"/>
  <c r="AM771" i="1" s="1"/>
  <c r="AL1949" i="1"/>
  <c r="AM1949" i="1" s="1"/>
  <c r="AA1127" i="1"/>
  <c r="AB1127" i="1"/>
  <c r="AC1127" i="1"/>
  <c r="R989" i="1"/>
  <c r="R733" i="1"/>
  <c r="R1391" i="1"/>
  <c r="AL1314" i="1"/>
  <c r="AM1314" i="1" s="1"/>
  <c r="AA1216" i="1"/>
  <c r="AB1216" i="1"/>
  <c r="AC1216" i="1"/>
  <c r="AA1874" i="1"/>
  <c r="AB1874" i="1"/>
  <c r="AC1874" i="1"/>
  <c r="AA1710" i="1"/>
  <c r="AB1710" i="1"/>
  <c r="AC1710" i="1"/>
  <c r="R1661" i="1"/>
  <c r="R1538" i="1"/>
  <c r="AA1538" i="1"/>
  <c r="AB1538" i="1"/>
  <c r="AC1538" i="1"/>
  <c r="R1534" i="1"/>
  <c r="R1613" i="1"/>
  <c r="AA1152" i="1"/>
  <c r="AB1152" i="1"/>
  <c r="AC1152" i="1"/>
  <c r="AA1136" i="1"/>
  <c r="AB1136" i="1"/>
  <c r="AC1136" i="1"/>
  <c r="AA1252" i="1"/>
  <c r="AB1252" i="1"/>
  <c r="AC1252" i="1"/>
  <c r="AL663" i="1"/>
  <c r="AM663" i="1" s="1"/>
  <c r="AA1095" i="1"/>
  <c r="AC1095" i="1"/>
  <c r="AB1095" i="1"/>
  <c r="AA1063" i="1"/>
  <c r="AB1063" i="1"/>
  <c r="AC1063" i="1"/>
  <c r="R567" i="1"/>
  <c r="AL1473" i="1"/>
  <c r="AM1473" i="1" s="1"/>
  <c r="AA1180" i="1"/>
  <c r="AB1180" i="1"/>
  <c r="AC1180" i="1"/>
  <c r="R773" i="1"/>
  <c r="AA1140" i="1"/>
  <c r="AB1140" i="1"/>
  <c r="AC1140" i="1"/>
  <c r="AA311" i="1"/>
  <c r="AB311" i="1" s="1"/>
  <c r="AC311" i="1"/>
  <c r="R1680" i="1"/>
  <c r="AA1433" i="1"/>
  <c r="AB1433" i="1"/>
  <c r="AC1433" i="1"/>
  <c r="AA1417" i="1"/>
  <c r="AB1417" i="1"/>
  <c r="AC1417" i="1"/>
  <c r="AA1801" i="1"/>
  <c r="AB1801" i="1"/>
  <c r="AC1801" i="1"/>
  <c r="R1457" i="1"/>
  <c r="AA1454" i="1"/>
  <c r="AB1454" i="1"/>
  <c r="AC1454" i="1"/>
  <c r="R1232" i="1"/>
  <c r="R705" i="1"/>
  <c r="R575" i="1"/>
  <c r="R463" i="1"/>
  <c r="AA463" i="1"/>
  <c r="AB463" i="1"/>
  <c r="AC463" i="1"/>
  <c r="R630" i="1"/>
  <c r="AA872" i="1"/>
  <c r="AC872" i="1"/>
  <c r="AB872" i="1"/>
  <c r="R598" i="1"/>
  <c r="AA1076" i="1"/>
  <c r="AB1076" i="1"/>
  <c r="AC1076" i="1"/>
  <c r="AL661" i="1"/>
  <c r="AM661" i="1" s="1"/>
  <c r="AA330" i="1"/>
  <c r="AB330" i="1"/>
  <c r="AC330" i="1"/>
  <c r="AA585" i="1"/>
  <c r="AC585" i="1"/>
  <c r="AB585" i="1"/>
  <c r="AA673" i="1"/>
  <c r="AC673" i="1"/>
  <c r="AB673" i="1"/>
  <c r="AA1948" i="1"/>
  <c r="AB1948" i="1"/>
  <c r="AC1948" i="1"/>
  <c r="AA1902" i="1"/>
  <c r="AB1902" i="1"/>
  <c r="AC1902" i="1"/>
  <c r="R1609" i="1"/>
  <c r="AL930" i="1"/>
  <c r="AM930" i="1" s="1"/>
  <c r="AA909" i="1"/>
  <c r="AB909" i="1"/>
  <c r="AC909" i="1"/>
  <c r="AA478" i="1"/>
  <c r="AC478" i="1"/>
  <c r="AB478" i="1"/>
  <c r="R394" i="1"/>
  <c r="AA808" i="1"/>
  <c r="AC808" i="1"/>
  <c r="AB808" i="1"/>
  <c r="AA1116" i="1"/>
  <c r="AB1116" i="1"/>
  <c r="AC1116" i="1"/>
  <c r="AA709" i="1"/>
  <c r="AB709" i="1"/>
  <c r="AC709" i="1"/>
  <c r="R483" i="1"/>
  <c r="AA792" i="1"/>
  <c r="AB792" i="1"/>
  <c r="AC792" i="1"/>
  <c r="AB1383" i="1"/>
  <c r="AC1383" i="1"/>
  <c r="AA1383" i="1"/>
  <c r="AA1164" i="1"/>
  <c r="AB1164" i="1"/>
  <c r="AC1164" i="1"/>
  <c r="AA1441" i="1"/>
  <c r="AB1441" i="1"/>
  <c r="AC1441" i="1"/>
  <c r="AB1359" i="1"/>
  <c r="AA1359" i="1"/>
  <c r="AC1359" i="1"/>
  <c r="R1244" i="1"/>
  <c r="AA1100" i="1"/>
  <c r="AB1100" i="1"/>
  <c r="AC1100" i="1"/>
  <c r="R1363" i="1"/>
  <c r="R1005" i="1"/>
  <c r="R379" i="1"/>
  <c r="AA1300" i="1"/>
  <c r="AB1300" i="1"/>
  <c r="AC1300" i="1"/>
  <c r="R1037" i="1"/>
  <c r="AA319" i="1"/>
  <c r="AB319" i="1" s="1"/>
  <c r="AC319" i="1"/>
  <c r="R652" i="1"/>
  <c r="AA403" i="1"/>
  <c r="AB403" i="1"/>
  <c r="AC403" i="1"/>
  <c r="AA411" i="1"/>
  <c r="AB411" i="1"/>
  <c r="AC411" i="1"/>
  <c r="AL320" i="1" l="1"/>
  <c r="AM320" i="1" s="1"/>
  <c r="AL965" i="1"/>
  <c r="AM965" i="1" s="1"/>
  <c r="AL793" i="1"/>
  <c r="AM793" i="1" s="1"/>
  <c r="AL1192" i="1"/>
  <c r="AM1192" i="1" s="1"/>
  <c r="AL609" i="1"/>
  <c r="AM609" i="1" s="1"/>
  <c r="AL1713" i="1"/>
  <c r="AM1713" i="1" s="1"/>
  <c r="AL944" i="1"/>
  <c r="AM944" i="1" s="1"/>
  <c r="AL1761" i="1"/>
  <c r="AM1761" i="1" s="1"/>
  <c r="AL1469" i="1"/>
  <c r="AM1469" i="1" s="1"/>
  <c r="AL1446" i="1"/>
  <c r="AM1446" i="1" s="1"/>
  <c r="AL1806" i="1"/>
  <c r="AM1806" i="1" s="1"/>
  <c r="AL1637" i="1"/>
  <c r="AM1637" i="1" s="1"/>
  <c r="AL685" i="1"/>
  <c r="AM685" i="1" s="1"/>
  <c r="AL610" i="1"/>
  <c r="AM610" i="1" s="1"/>
  <c r="AL988" i="1"/>
  <c r="AM988" i="1" s="1"/>
  <c r="AL752" i="1"/>
  <c r="AM752" i="1" s="1"/>
  <c r="AL1395" i="1"/>
  <c r="AM1395" i="1" s="1"/>
  <c r="AL1071" i="1"/>
  <c r="AM1071" i="1" s="1"/>
  <c r="AL1235" i="1"/>
  <c r="AM1235" i="1" s="1"/>
  <c r="AL960" i="1"/>
  <c r="AM960" i="1" s="1"/>
  <c r="AL832" i="1"/>
  <c r="AM832" i="1" s="1"/>
  <c r="AL1299" i="1"/>
  <c r="AM1299" i="1" s="1"/>
  <c r="AL1955" i="1"/>
  <c r="AM1955" i="1" s="1"/>
  <c r="AL1379" i="1"/>
  <c r="AM1379" i="1" s="1"/>
  <c r="AL594" i="1"/>
  <c r="AM594" i="1" s="1"/>
  <c r="AL1533" i="1"/>
  <c r="AM1533" i="1" s="1"/>
  <c r="AL450" i="1"/>
  <c r="AM450" i="1" s="1"/>
  <c r="AL1829" i="1"/>
  <c r="AM1829" i="1" s="1"/>
  <c r="AL674" i="1"/>
  <c r="AM674" i="1" s="1"/>
  <c r="AL638" i="1"/>
  <c r="AM638" i="1" s="1"/>
  <c r="AL471" i="1"/>
  <c r="AM471" i="1" s="1"/>
  <c r="AL1673" i="1"/>
  <c r="AM1673" i="1" s="1"/>
  <c r="AL1737" i="1"/>
  <c r="AM1737" i="1" s="1"/>
  <c r="AL1590" i="1"/>
  <c r="AM1590" i="1" s="1"/>
  <c r="AL1271" i="1"/>
  <c r="AM1271" i="1" s="1"/>
  <c r="AL618" i="1"/>
  <c r="AM618" i="1" s="1"/>
  <c r="AL1833" i="1"/>
  <c r="AM1833" i="1" s="1"/>
  <c r="AL634" i="1"/>
  <c r="AM634" i="1" s="1"/>
  <c r="AL1777" i="1"/>
  <c r="AM1777" i="1" s="1"/>
  <c r="AL1024" i="1"/>
  <c r="AM1024" i="1" s="1"/>
  <c r="AL1873" i="1"/>
  <c r="AM1873" i="1" s="1"/>
  <c r="AL1893" i="1"/>
  <c r="AM1893" i="1" s="1"/>
  <c r="AL402" i="1"/>
  <c r="AM402" i="1" s="1"/>
  <c r="AL1315" i="1"/>
  <c r="AM1315" i="1" s="1"/>
  <c r="AL1695" i="1"/>
  <c r="AM1695" i="1" s="1"/>
  <c r="AL1914" i="1"/>
  <c r="AM1914" i="1" s="1"/>
  <c r="R956" i="1"/>
  <c r="AL1167" i="1"/>
  <c r="AM1167" i="1" s="1"/>
  <c r="R466" i="1"/>
  <c r="R1167" i="1"/>
  <c r="AL876" i="1"/>
  <c r="AM876" i="1" s="1"/>
  <c r="AL956" i="1"/>
  <c r="AM956" i="1" s="1"/>
  <c r="AL386" i="1"/>
  <c r="AM386" i="1" s="1"/>
  <c r="R1533" i="1"/>
  <c r="AL1943" i="1"/>
  <c r="AM1943" i="1" s="1"/>
  <c r="AL1947" i="1"/>
  <c r="AM1947" i="1" s="1"/>
  <c r="AL578" i="1"/>
  <c r="AM578" i="1" s="1"/>
  <c r="AL1581" i="1"/>
  <c r="AM1581" i="1" s="1"/>
  <c r="AL940" i="1"/>
  <c r="AM940" i="1" s="1"/>
  <c r="R1873" i="1"/>
  <c r="AL1608" i="1"/>
  <c r="AM1608" i="1" s="1"/>
  <c r="R860" i="1"/>
  <c r="AL860" i="1"/>
  <c r="AM860" i="1" s="1"/>
  <c r="R876" i="1"/>
  <c r="R1311" i="1"/>
  <c r="AL1163" i="1"/>
  <c r="AM1163" i="1" s="1"/>
  <c r="AL466" i="1"/>
  <c r="AM466" i="1" s="1"/>
  <c r="AL1036" i="1"/>
  <c r="AM1036" i="1" s="1"/>
  <c r="AL1825" i="1"/>
  <c r="AM1825" i="1" s="1"/>
  <c r="AL1311" i="1"/>
  <c r="AM1311" i="1" s="1"/>
  <c r="R1207" i="1"/>
  <c r="AL812" i="1"/>
  <c r="AM812" i="1" s="1"/>
  <c r="AL1207" i="1"/>
  <c r="AM1207" i="1" s="1"/>
  <c r="AL1256" i="1"/>
  <c r="AM1256" i="1" s="1"/>
  <c r="AL1882" i="1"/>
  <c r="AM1882" i="1" s="1"/>
  <c r="AL567" i="1"/>
  <c r="AM567" i="1" s="1"/>
  <c r="AL1470" i="1"/>
  <c r="AM1470" i="1" s="1"/>
  <c r="AL981" i="1"/>
  <c r="AM981" i="1" s="1"/>
  <c r="AL1188" i="1"/>
  <c r="AM1188" i="1" s="1"/>
  <c r="AL1434" i="1"/>
  <c r="AM1434" i="1" s="1"/>
  <c r="AL1629" i="1"/>
  <c r="AM1629" i="1" s="1"/>
  <c r="AL1910" i="1"/>
  <c r="AM1910" i="1" s="1"/>
  <c r="AL1620" i="1"/>
  <c r="AM1620" i="1" s="1"/>
  <c r="R386" i="1"/>
  <c r="R322" i="1"/>
  <c r="AE322" i="1" s="1"/>
  <c r="AL322" i="1" s="1"/>
  <c r="AM322" i="1" s="1"/>
  <c r="AL650" i="1"/>
  <c r="AM650" i="1" s="1"/>
  <c r="R1825" i="1"/>
  <c r="R940" i="1"/>
  <c r="R1741" i="1"/>
  <c r="R1036" i="1"/>
  <c r="R1943" i="1"/>
  <c r="R1163" i="1"/>
  <c r="AL1741" i="1"/>
  <c r="AM1741" i="1" s="1"/>
  <c r="AL865" i="1"/>
  <c r="AM865" i="1" s="1"/>
  <c r="AL984" i="1"/>
  <c r="AM984" i="1" s="1"/>
  <c r="AL697" i="1"/>
  <c r="AM697" i="1" s="1"/>
  <c r="AL617" i="1"/>
  <c r="AM617" i="1" s="1"/>
  <c r="AL575" i="1"/>
  <c r="AM575" i="1" s="1"/>
  <c r="AL1361" i="1"/>
  <c r="AM1361" i="1" s="1"/>
  <c r="AL1494" i="1"/>
  <c r="AM1494" i="1" s="1"/>
  <c r="AL1433" i="1"/>
  <c r="AM1433" i="1" s="1"/>
  <c r="AL1710" i="1"/>
  <c r="AM1710" i="1" s="1"/>
  <c r="AL1127" i="1"/>
  <c r="AM1127" i="1" s="1"/>
  <c r="AL825" i="1"/>
  <c r="AM825" i="1" s="1"/>
  <c r="AL713" i="1"/>
  <c r="AM713" i="1" s="1"/>
  <c r="AL1316" i="1"/>
  <c r="AM1316" i="1" s="1"/>
  <c r="AL837" i="1"/>
  <c r="AM837" i="1" s="1"/>
  <c r="AL662" i="1"/>
  <c r="AM662" i="1" s="1"/>
  <c r="AL415" i="1"/>
  <c r="AM415" i="1" s="1"/>
  <c r="AL1260" i="1"/>
  <c r="AM1260" i="1" s="1"/>
  <c r="AL1184" i="1"/>
  <c r="AM1184" i="1" s="1"/>
  <c r="AL315" i="1"/>
  <c r="AM315" i="1" s="1"/>
  <c r="AL957" i="1"/>
  <c r="AM957" i="1" s="1"/>
  <c r="AL1652" i="1"/>
  <c r="AM1652" i="1" s="1"/>
  <c r="AL646" i="1"/>
  <c r="AM646" i="1" s="1"/>
  <c r="AL580" i="1"/>
  <c r="AM580" i="1" s="1"/>
  <c r="AL1687" i="1"/>
  <c r="AM1687" i="1" s="1"/>
  <c r="AL626" i="1"/>
  <c r="AM626" i="1" s="1"/>
  <c r="AL1810" i="1"/>
  <c r="AM1810" i="1" s="1"/>
  <c r="AL1212" i="1"/>
  <c r="AM1212" i="1" s="1"/>
  <c r="AL555" i="1"/>
  <c r="AM555" i="1" s="1"/>
  <c r="AL1489" i="1"/>
  <c r="AM1489" i="1" s="1"/>
  <c r="AL1100" i="1"/>
  <c r="AM1100" i="1" s="1"/>
  <c r="AL673" i="1"/>
  <c r="AM673" i="1" s="1"/>
  <c r="AL872" i="1"/>
  <c r="AM872" i="1" s="1"/>
  <c r="AL311" i="1"/>
  <c r="AM311" i="1" s="1"/>
  <c r="AL1351" i="1"/>
  <c r="AM1351" i="1" s="1"/>
  <c r="AL1371" i="1"/>
  <c r="AM1371" i="1" s="1"/>
  <c r="AL407" i="1"/>
  <c r="AM407" i="1" s="1"/>
  <c r="AL1275" i="1"/>
  <c r="AM1275" i="1" s="1"/>
  <c r="AL1104" i="1"/>
  <c r="AM1104" i="1" s="1"/>
  <c r="AL1996" i="1"/>
  <c r="AM1996" i="1" s="1"/>
  <c r="AL1291" i="1"/>
  <c r="AM1291" i="1" s="1"/>
  <c r="AL577" i="1"/>
  <c r="AM577" i="1" s="1"/>
  <c r="AL1061" i="1"/>
  <c r="AM1061" i="1" s="1"/>
  <c r="AL574" i="1"/>
  <c r="AM574" i="1" s="1"/>
  <c r="AL817" i="1"/>
  <c r="AM817" i="1" s="1"/>
  <c r="AL1530" i="1"/>
  <c r="AM1530" i="1" s="1"/>
  <c r="AL571" i="1"/>
  <c r="AM571" i="1" s="1"/>
  <c r="AL479" i="1"/>
  <c r="AM479" i="1" s="1"/>
  <c r="AL347" i="1"/>
  <c r="AM347" i="1" s="1"/>
  <c r="AL1462" i="1"/>
  <c r="AM1462" i="1" s="1"/>
  <c r="AL1605" i="1"/>
  <c r="AM1605" i="1" s="1"/>
  <c r="AL805" i="1"/>
  <c r="AM805" i="1" s="1"/>
  <c r="AL1594" i="1"/>
  <c r="AM1594" i="1" s="1"/>
  <c r="AL777" i="1"/>
  <c r="AM777" i="1" s="1"/>
  <c r="AL1730" i="1"/>
  <c r="AM1730" i="1" s="1"/>
  <c r="AL563" i="1"/>
  <c r="AM563" i="1" s="1"/>
  <c r="AL945" i="1"/>
  <c r="AM945" i="1" s="1"/>
  <c r="AL1324" i="1"/>
  <c r="AM1324" i="1" s="1"/>
  <c r="AL1025" i="1"/>
  <c r="AM1025" i="1" s="1"/>
  <c r="AL1079" i="1"/>
  <c r="AM1079" i="1" s="1"/>
  <c r="AL1578" i="1"/>
  <c r="AM1578" i="1" s="1"/>
  <c r="AL1885" i="1"/>
  <c r="AM1885" i="1" s="1"/>
  <c r="AL1402" i="1"/>
  <c r="AM1402" i="1" s="1"/>
  <c r="AL1545" i="1"/>
  <c r="AM1545" i="1" s="1"/>
  <c r="AL952" i="1"/>
  <c r="AM952" i="1" s="1"/>
  <c r="AL973" i="1"/>
  <c r="AM973" i="1" s="1"/>
  <c r="AL689" i="1"/>
  <c r="AM689" i="1" s="1"/>
  <c r="AL757" i="1"/>
  <c r="AM757" i="1" s="1"/>
  <c r="AL375" i="1"/>
  <c r="AM375" i="1" s="1"/>
  <c r="AL1112" i="1"/>
  <c r="AM1112" i="1" s="1"/>
  <c r="AL1041" i="1"/>
  <c r="AM1041" i="1" s="1"/>
  <c r="AL1906" i="1"/>
  <c r="AM1906" i="1" s="1"/>
  <c r="AL394" i="1"/>
  <c r="AM394" i="1" s="1"/>
  <c r="AL430" i="1"/>
  <c r="AM430" i="1" s="1"/>
  <c r="AL601" i="1"/>
  <c r="AM601" i="1" s="1"/>
  <c r="AL833" i="1"/>
  <c r="AM833" i="1" s="1"/>
  <c r="AL1457" i="1"/>
  <c r="AM1457" i="1" s="1"/>
  <c r="AL582" i="1"/>
  <c r="AM582" i="1" s="1"/>
  <c r="AL1243" i="1"/>
  <c r="AM1243" i="1" s="1"/>
  <c r="AL1128" i="1"/>
  <c r="AM1128" i="1" s="1"/>
  <c r="AL1613" i="1"/>
  <c r="AM1613" i="1" s="1"/>
  <c r="AL1570" i="1"/>
  <c r="AM1570" i="1" s="1"/>
  <c r="AL1633" i="1"/>
  <c r="AM1633" i="1" s="1"/>
  <c r="AL1236" i="1"/>
  <c r="AM1236" i="1" s="1"/>
  <c r="AL1577" i="1"/>
  <c r="AM1577" i="1" s="1"/>
  <c r="AL1203" i="1"/>
  <c r="AM1203" i="1" s="1"/>
  <c r="AL1826" i="1"/>
  <c r="AM1826" i="1" s="1"/>
  <c r="AL1988" i="1"/>
  <c r="AM1988" i="1" s="1"/>
  <c r="AL985" i="1"/>
  <c r="AM985" i="1" s="1"/>
  <c r="AL1458" i="1"/>
  <c r="AM1458" i="1" s="1"/>
  <c r="AL351" i="1"/>
  <c r="AM351" i="1" s="1"/>
  <c r="AL1131" i="1"/>
  <c r="AM1131" i="1" s="1"/>
  <c r="AL622" i="1"/>
  <c r="AM622" i="1" s="1"/>
  <c r="AL1841" i="1"/>
  <c r="AM1841" i="1" s="1"/>
  <c r="AL696" i="1"/>
  <c r="AM696" i="1" s="1"/>
  <c r="AL1176" i="1"/>
  <c r="AM1176" i="1" s="1"/>
  <c r="AL1264" i="1"/>
  <c r="AM1264" i="1" s="1"/>
  <c r="AL427" i="1"/>
  <c r="AM427" i="1" s="1"/>
  <c r="AL1336" i="1"/>
  <c r="AM1336" i="1" s="1"/>
  <c r="AL539" i="1"/>
  <c r="AM539" i="1" s="1"/>
  <c r="AL657" i="1"/>
  <c r="AM657" i="1" s="1"/>
  <c r="AL1288" i="1"/>
  <c r="AM1288" i="1" s="1"/>
  <c r="AL1335" i="1"/>
  <c r="AM1335" i="1" s="1"/>
  <c r="AL1108" i="1"/>
  <c r="AM1108" i="1" s="1"/>
  <c r="AL1248" i="1"/>
  <c r="AM1248" i="1" s="1"/>
  <c r="AL1782" i="1"/>
  <c r="AM1782" i="1" s="1"/>
  <c r="AL680" i="1"/>
  <c r="AM680" i="1" s="1"/>
  <c r="AL526" i="1"/>
  <c r="AM526" i="1" s="1"/>
  <c r="AL1339" i="1"/>
  <c r="AM1339" i="1" s="1"/>
  <c r="AL741" i="1"/>
  <c r="AM741" i="1" s="1"/>
  <c r="AL660" i="1"/>
  <c r="AM660" i="1" s="1"/>
  <c r="AL1378" i="1"/>
  <c r="AM1378" i="1" s="1"/>
  <c r="AL1794" i="1"/>
  <c r="AM1794" i="1" s="1"/>
  <c r="AL789" i="1"/>
  <c r="AM789" i="1" s="1"/>
  <c r="AL1600" i="1"/>
  <c r="AM1600" i="1" s="1"/>
  <c r="AL411" i="1"/>
  <c r="AM411" i="1" s="1"/>
  <c r="AL1441" i="1"/>
  <c r="AM1441" i="1" s="1"/>
  <c r="AL1140" i="1"/>
  <c r="AM1140" i="1" s="1"/>
  <c r="AL1426" i="1"/>
  <c r="AM1426" i="1" s="1"/>
  <c r="AL676" i="1"/>
  <c r="AM676" i="1" s="1"/>
  <c r="AL551" i="1"/>
  <c r="AM551" i="1" s="1"/>
  <c r="AL1944" i="1"/>
  <c r="AM1944" i="1" s="1"/>
  <c r="AL792" i="1"/>
  <c r="AM792" i="1" s="1"/>
  <c r="AL1116" i="1"/>
  <c r="AM1116" i="1" s="1"/>
  <c r="AL1801" i="1"/>
  <c r="AM1801" i="1" s="1"/>
  <c r="AL1152" i="1"/>
  <c r="AM1152" i="1" s="1"/>
  <c r="AL1758" i="1"/>
  <c r="AM1758" i="1" s="1"/>
  <c r="AL781" i="1"/>
  <c r="AM781" i="1" s="1"/>
  <c r="AL1013" i="1"/>
  <c r="AM1013" i="1" s="1"/>
  <c r="AL395" i="1"/>
  <c r="AM395" i="1" s="1"/>
  <c r="AL1490" i="1"/>
  <c r="AM1490" i="1" s="1"/>
  <c r="AL1762" i="1"/>
  <c r="AM1762" i="1" s="1"/>
  <c r="AL1845" i="1"/>
  <c r="AM1845" i="1" s="1"/>
  <c r="AL1498" i="1"/>
  <c r="AM1498" i="1" s="1"/>
  <c r="AL749" i="1"/>
  <c r="AM749" i="1" s="1"/>
  <c r="AL523" i="1"/>
  <c r="AM523" i="1" s="1"/>
  <c r="AL1323" i="1"/>
  <c r="AM1323" i="1" s="1"/>
  <c r="AL1778" i="1"/>
  <c r="AM1778" i="1" s="1"/>
  <c r="AL1048" i="1"/>
  <c r="AM1048" i="1" s="1"/>
  <c r="AL1406" i="1"/>
  <c r="AM1406" i="1" s="1"/>
  <c r="AL331" i="1"/>
  <c r="AM331" i="1" s="1"/>
  <c r="AL677" i="1"/>
  <c r="AM677" i="1" s="1"/>
  <c r="AL1870" i="1"/>
  <c r="AM1870" i="1" s="1"/>
  <c r="AL1196" i="1"/>
  <c r="AM1196" i="1" s="1"/>
  <c r="AL877" i="1"/>
  <c r="AM877" i="1" s="1"/>
  <c r="AL773" i="1"/>
  <c r="AM773" i="1" s="1"/>
  <c r="AL1598" i="1"/>
  <c r="AM1598" i="1" s="1"/>
  <c r="AL1399" i="1"/>
  <c r="AM1399" i="1" s="1"/>
  <c r="AL916" i="1"/>
  <c r="AM916" i="1" s="1"/>
  <c r="AL1418" i="1"/>
  <c r="AM1418" i="1" s="1"/>
  <c r="AL1818" i="1"/>
  <c r="AM1818" i="1" s="1"/>
  <c r="AL515" i="1"/>
  <c r="AM515" i="1" s="1"/>
  <c r="AL543" i="1"/>
  <c r="AM543" i="1" s="1"/>
  <c r="AL917" i="1"/>
  <c r="AM917" i="1" s="1"/>
  <c r="AL1746" i="1"/>
  <c r="AM1746" i="1" s="1"/>
  <c r="AL1754" i="1"/>
  <c r="AM1754" i="1" s="1"/>
  <c r="AL1686" i="1"/>
  <c r="AM1686" i="1" s="1"/>
  <c r="AL1669" i="1"/>
  <c r="AM1669" i="1" s="1"/>
  <c r="AL929" i="1"/>
  <c r="AM929" i="1" s="1"/>
  <c r="AL849" i="1"/>
  <c r="AM849" i="1" s="1"/>
  <c r="AL451" i="1"/>
  <c r="AM451" i="1" s="1"/>
  <c r="AL885" i="1"/>
  <c r="AM885" i="1" s="1"/>
  <c r="AL1120" i="1"/>
  <c r="AM1120" i="1" s="1"/>
  <c r="AL630" i="1"/>
  <c r="AM630" i="1" s="1"/>
  <c r="AL527" i="1"/>
  <c r="AM527" i="1" s="1"/>
  <c r="AL1320" i="1"/>
  <c r="AM1320" i="1" s="1"/>
  <c r="AL1208" i="1"/>
  <c r="AM1208" i="1" s="1"/>
  <c r="AL729" i="1"/>
  <c r="AM729" i="1" s="1"/>
  <c r="AL905" i="1"/>
  <c r="AM905" i="1" s="1"/>
  <c r="AL1072" i="1"/>
  <c r="AM1072" i="1" s="1"/>
  <c r="AL1276" i="1"/>
  <c r="AM1276" i="1" s="1"/>
  <c r="AL1742" i="1"/>
  <c r="AM1742" i="1" s="1"/>
  <c r="AL1272" i="1"/>
  <c r="AM1272" i="1" s="1"/>
  <c r="AL1722" i="1"/>
  <c r="AM1722" i="1" s="1"/>
  <c r="AL1450" i="1"/>
  <c r="AM1450" i="1" s="1"/>
  <c r="AL1049" i="1"/>
  <c r="AM1049" i="1" s="1"/>
  <c r="AL961" i="1"/>
  <c r="AM961" i="1" s="1"/>
  <c r="AL861" i="1"/>
  <c r="AM861" i="1" s="1"/>
  <c r="AL1096" i="1"/>
  <c r="AM1096" i="1" s="1"/>
  <c r="AL1526" i="1"/>
  <c r="AM1526" i="1" s="1"/>
  <c r="AL1200" i="1"/>
  <c r="AM1200" i="1" s="1"/>
  <c r="AL769" i="1"/>
  <c r="AM769" i="1" s="1"/>
  <c r="AL1726" i="1"/>
  <c r="AM1726" i="1" s="1"/>
  <c r="AL1001" i="1"/>
  <c r="AM1001" i="1" s="1"/>
  <c r="AL1506" i="1"/>
  <c r="AM1506" i="1" s="1"/>
  <c r="AL1029" i="1"/>
  <c r="AM1029" i="1" s="1"/>
  <c r="AL1381" i="1"/>
  <c r="AM1381" i="1" s="1"/>
  <c r="AL612" i="1"/>
  <c r="AM612" i="1" s="1"/>
  <c r="AL1982" i="1"/>
  <c r="AM1982" i="1" s="1"/>
  <c r="AL1834" i="1"/>
  <c r="AM1834" i="1" s="1"/>
  <c r="AL853" i="1"/>
  <c r="AM853" i="1" s="1"/>
  <c r="AL1901" i="1"/>
  <c r="AM1901" i="1" s="1"/>
  <c r="AL1344" i="1"/>
  <c r="AM1344" i="1" s="1"/>
  <c r="AL398" i="1"/>
  <c r="AM398" i="1" s="1"/>
  <c r="AL1068" i="1"/>
  <c r="AM1068" i="1" s="1"/>
  <c r="AL1466" i="1"/>
  <c r="AM1466" i="1" s="1"/>
  <c r="AL1932" i="1"/>
  <c r="AM1932" i="1" s="1"/>
  <c r="AL1509" i="1"/>
  <c r="AM1509" i="1" s="1"/>
  <c r="AL379" i="1"/>
  <c r="AM379" i="1" s="1"/>
  <c r="AL1005" i="1"/>
  <c r="AM1005" i="1" s="1"/>
  <c r="AL1363" i="1"/>
  <c r="AM1363" i="1" s="1"/>
  <c r="AL1375" i="1"/>
  <c r="AM1375" i="1" s="1"/>
  <c r="AL483" i="1"/>
  <c r="AM483" i="1" s="1"/>
  <c r="AL1609" i="1"/>
  <c r="AM1609" i="1" s="1"/>
  <c r="AL1738" i="1"/>
  <c r="AM1738" i="1" s="1"/>
  <c r="AL1978" i="1"/>
  <c r="AM1978" i="1" s="1"/>
  <c r="AL391" i="1"/>
  <c r="AM391" i="1" s="1"/>
  <c r="AL1240" i="1"/>
  <c r="AM1240" i="1" s="1"/>
  <c r="AL693" i="1"/>
  <c r="AM693" i="1" s="1"/>
  <c r="AL705" i="1"/>
  <c r="AM705" i="1" s="1"/>
  <c r="AL1232" i="1"/>
  <c r="AM1232" i="1" s="1"/>
  <c r="AL363" i="1"/>
  <c r="AM363" i="1" s="1"/>
  <c r="AL1522" i="1"/>
  <c r="AM1522" i="1" s="1"/>
  <c r="AL1979" i="1"/>
  <c r="AM1979" i="1" s="1"/>
  <c r="AL989" i="1"/>
  <c r="AM989" i="1" s="1"/>
  <c r="AL1425" i="1"/>
  <c r="AM1425" i="1" s="1"/>
  <c r="AL1689" i="1"/>
  <c r="AM1689" i="1" s="1"/>
  <c r="AL1766" i="1"/>
  <c r="AM1766" i="1" s="1"/>
  <c r="AL1990" i="1"/>
  <c r="AM1990" i="1" s="1"/>
  <c r="AL904" i="1"/>
  <c r="AM904" i="1" s="1"/>
  <c r="AL852" i="1"/>
  <c r="AM852" i="1" s="1"/>
  <c r="AL1033" i="1"/>
  <c r="AM1033" i="1" s="1"/>
  <c r="AL785" i="1"/>
  <c r="AM785" i="1" s="1"/>
  <c r="AL670" i="1"/>
  <c r="AM670" i="1" s="1"/>
  <c r="AL821" i="1"/>
  <c r="AM821" i="1" s="1"/>
  <c r="AL1449" i="1"/>
  <c r="AM1449" i="1" s="1"/>
  <c r="AL371" i="1"/>
  <c r="AM371" i="1" s="1"/>
  <c r="AL606" i="1"/>
  <c r="AM606" i="1" s="1"/>
  <c r="AL1510" i="1"/>
  <c r="AM1510" i="1" s="1"/>
  <c r="AL443" i="1"/>
  <c r="AM443" i="1" s="1"/>
  <c r="AL1983" i="1"/>
  <c r="AM1983" i="1" s="1"/>
  <c r="AL856" i="1"/>
  <c r="AM856" i="1" s="1"/>
  <c r="AL1044" i="1"/>
  <c r="AM1044" i="1" s="1"/>
  <c r="AL1714" i="1"/>
  <c r="AM1714" i="1" s="1"/>
  <c r="AL1084" i="1"/>
  <c r="AM1084" i="1" s="1"/>
  <c r="AL1080" i="1"/>
  <c r="AM1080" i="1" s="1"/>
  <c r="AL1111" i="1"/>
  <c r="AM1111" i="1" s="1"/>
  <c r="AL435" i="1"/>
  <c r="AM435" i="1" s="1"/>
  <c r="AL1348" i="1"/>
  <c r="AM1348" i="1" s="1"/>
  <c r="AL614" i="1"/>
  <c r="AM614" i="1" s="1"/>
  <c r="AL1493" i="1"/>
  <c r="AM1493" i="1" s="1"/>
  <c r="AL423" i="1"/>
  <c r="AM423" i="1" s="1"/>
  <c r="AL1172" i="1"/>
  <c r="AM1172" i="1" s="1"/>
  <c r="AL1974" i="1"/>
  <c r="AM1974" i="1" s="1"/>
  <c r="AL478" i="1"/>
  <c r="AM478" i="1" s="1"/>
  <c r="AL628" i="1"/>
  <c r="AM628" i="1" s="1"/>
  <c r="AL1721" i="1"/>
  <c r="AM1721" i="1" s="1"/>
  <c r="AL625" i="1"/>
  <c r="AM625" i="1" s="1"/>
  <c r="AL1000" i="1"/>
  <c r="AM1000" i="1" s="1"/>
  <c r="AL1346" i="1"/>
  <c r="AM1346" i="1" s="1"/>
  <c r="AL1358" i="1"/>
  <c r="AM1358" i="1" s="1"/>
  <c r="AL888" i="1"/>
  <c r="AM888" i="1" s="1"/>
  <c r="AL840" i="1"/>
  <c r="AM840" i="1" s="1"/>
  <c r="AL829" i="1"/>
  <c r="AM829" i="1" s="1"/>
  <c r="AL968" i="1"/>
  <c r="AM968" i="1" s="1"/>
  <c r="AL387" i="1"/>
  <c r="AM387" i="1" s="1"/>
  <c r="AL1060" i="1"/>
  <c r="AM1060" i="1" s="1"/>
  <c r="AL1386" i="1"/>
  <c r="AM1386" i="1" s="1"/>
  <c r="AL494" i="1"/>
  <c r="AM494" i="1" s="1"/>
  <c r="AL760" i="1"/>
  <c r="AM760" i="1" s="1"/>
  <c r="AL588" i="1"/>
  <c r="AM588" i="1" s="1"/>
  <c r="AL1529" i="1"/>
  <c r="AM1529" i="1" s="1"/>
  <c r="AL531" i="1"/>
  <c r="AM531" i="1" s="1"/>
  <c r="AL1586" i="1"/>
  <c r="AM1586" i="1" s="1"/>
  <c r="AL1546" i="1"/>
  <c r="AM1546" i="1" s="1"/>
  <c r="AL1915" i="1"/>
  <c r="AM1915" i="1" s="1"/>
  <c r="AL339" i="1"/>
  <c r="AM339" i="1" s="1"/>
  <c r="AL997" i="1"/>
  <c r="AM997" i="1" s="1"/>
  <c r="AL506" i="1"/>
  <c r="AM506" i="1" s="1"/>
  <c r="AL1935" i="1"/>
  <c r="AM1935" i="1" s="1"/>
  <c r="AL1952" i="1"/>
  <c r="AM1952" i="1" s="1"/>
  <c r="AL1268" i="1"/>
  <c r="AM1268" i="1" s="1"/>
  <c r="AL641" i="1"/>
  <c r="AM641" i="1" s="1"/>
  <c r="AL1866" i="1"/>
  <c r="AM1866" i="1" s="1"/>
  <c r="AL1204" i="1"/>
  <c r="AM1204" i="1" s="1"/>
  <c r="AL624" i="1"/>
  <c r="AM624" i="1" s="1"/>
  <c r="AL1377" i="1"/>
  <c r="AM1377" i="1" s="1"/>
  <c r="AL1352" i="1"/>
  <c r="AM1352" i="1" s="1"/>
  <c r="AL1387" i="1"/>
  <c r="AM1387" i="1" s="1"/>
  <c r="AL1703" i="1"/>
  <c r="AM1703" i="1" s="1"/>
  <c r="AL776" i="1"/>
  <c r="AM776" i="1" s="1"/>
  <c r="AL592" i="1"/>
  <c r="AM592" i="1" s="1"/>
  <c r="AL1616" i="1"/>
  <c r="AM1616" i="1" s="1"/>
  <c r="AL620" i="1"/>
  <c r="AM620" i="1" s="1"/>
  <c r="AL1227" i="1"/>
  <c r="AM1227" i="1" s="1"/>
  <c r="AL893" i="1"/>
  <c r="AM893" i="1" s="1"/>
  <c r="AL1890" i="1"/>
  <c r="AM1890" i="1" s="1"/>
  <c r="AL327" i="1"/>
  <c r="AM327" i="1" s="1"/>
  <c r="AL725" i="1"/>
  <c r="AM725" i="1" s="1"/>
  <c r="AL1308" i="1"/>
  <c r="AM1308" i="1" s="1"/>
  <c r="AL1923" i="1"/>
  <c r="AM1923" i="1" s="1"/>
  <c r="AL613" i="1"/>
  <c r="AM613" i="1" s="1"/>
  <c r="AL642" i="1"/>
  <c r="AM642" i="1" s="1"/>
  <c r="AL600" i="1"/>
  <c r="AM600" i="1" s="1"/>
  <c r="AL1373" i="1"/>
  <c r="AM1373" i="1" s="1"/>
  <c r="AL1967" i="1"/>
  <c r="AM1967" i="1" s="1"/>
  <c r="AL1997" i="1"/>
  <c r="AM1997" i="1" s="1"/>
  <c r="AL382" i="1"/>
  <c r="AM382" i="1" s="1"/>
  <c r="AL1649" i="1"/>
  <c r="AM1649" i="1" s="1"/>
  <c r="AL1502" i="1"/>
  <c r="AM1502" i="1" s="1"/>
  <c r="AL1393" i="1"/>
  <c r="AM1393" i="1" s="1"/>
  <c r="AL909" i="1"/>
  <c r="AM909" i="1" s="1"/>
  <c r="AL439" i="1"/>
  <c r="AM439" i="1" s="1"/>
  <c r="AL1665" i="1"/>
  <c r="AM1665" i="1" s="1"/>
  <c r="AL788" i="1"/>
  <c r="AM788" i="1" s="1"/>
  <c r="AL314" i="1"/>
  <c r="AM314" i="1" s="1"/>
  <c r="AL869" i="1"/>
  <c r="AM869" i="1" s="1"/>
  <c r="AL510" i="1"/>
  <c r="AM510" i="1" s="1"/>
  <c r="AL841" i="1"/>
  <c r="AM841" i="1" s="1"/>
  <c r="AL1357" i="1"/>
  <c r="AM1357" i="1" s="1"/>
  <c r="AL1367" i="1"/>
  <c r="AM1367" i="1" s="1"/>
  <c r="AL1032" i="1"/>
  <c r="AM1032" i="1" s="1"/>
  <c r="AL666" i="1"/>
  <c r="AM666" i="1" s="1"/>
  <c r="AL1566" i="1"/>
  <c r="AM1566" i="1" s="1"/>
  <c r="AL1874" i="1"/>
  <c r="AM1874" i="1" s="1"/>
  <c r="AL1401" i="1"/>
  <c r="AM1401" i="1" s="1"/>
  <c r="R637" i="1"/>
  <c r="AL1430" i="1"/>
  <c r="AM1430" i="1" s="1"/>
  <c r="AL1385" i="1"/>
  <c r="AM1385" i="1" s="1"/>
  <c r="R1401" i="1"/>
  <c r="AL1706" i="1"/>
  <c r="AM1706" i="1" s="1"/>
  <c r="AL737" i="1"/>
  <c r="AM737" i="1" s="1"/>
  <c r="AL602" i="1"/>
  <c r="AM602" i="1" s="1"/>
  <c r="AL403" i="1"/>
  <c r="AM403" i="1" s="1"/>
  <c r="AL319" i="1"/>
  <c r="AM319" i="1" s="1"/>
  <c r="AL1300" i="1"/>
  <c r="AM1300" i="1" s="1"/>
  <c r="AL1164" i="1"/>
  <c r="AM1164" i="1" s="1"/>
  <c r="AL1902" i="1"/>
  <c r="AM1902" i="1" s="1"/>
  <c r="AL330" i="1"/>
  <c r="AM330" i="1" s="1"/>
  <c r="AL1417" i="1"/>
  <c r="AM1417" i="1" s="1"/>
  <c r="AL1063" i="1"/>
  <c r="AM1063" i="1" s="1"/>
  <c r="AL1216" i="1"/>
  <c r="AM1216" i="1" s="1"/>
  <c r="AL1911" i="1"/>
  <c r="AM1911" i="1" s="1"/>
  <c r="AL761" i="1"/>
  <c r="AM761" i="1" s="1"/>
  <c r="AL1865" i="1"/>
  <c r="AM1865" i="1" s="1"/>
  <c r="AL1970" i="1"/>
  <c r="AM1970" i="1" s="1"/>
  <c r="AL383" i="1"/>
  <c r="AM383" i="1" s="1"/>
  <c r="AL1259" i="1"/>
  <c r="AM1259" i="1" s="1"/>
  <c r="AL920" i="1"/>
  <c r="AM920" i="1" s="1"/>
  <c r="AL1705" i="1"/>
  <c r="AM1705" i="1" s="1"/>
  <c r="AL953" i="1"/>
  <c r="AM953" i="1" s="1"/>
  <c r="AL1228" i="1"/>
  <c r="AM1228" i="1" s="1"/>
  <c r="AL343" i="1"/>
  <c r="AM343" i="1" s="1"/>
  <c r="AL701" i="1"/>
  <c r="AM701" i="1" s="1"/>
  <c r="AL426" i="1"/>
  <c r="AM426" i="1" s="1"/>
  <c r="AL462" i="1"/>
  <c r="AM462" i="1" s="1"/>
  <c r="AL717" i="1"/>
  <c r="AM717" i="1" s="1"/>
  <c r="AL604" i="1"/>
  <c r="AM604" i="1" s="1"/>
  <c r="AL359" i="1"/>
  <c r="AM359" i="1" s="1"/>
  <c r="AL459" i="1"/>
  <c r="AM459" i="1" s="1"/>
  <c r="AL721" i="1"/>
  <c r="AM721" i="1" s="1"/>
  <c r="AL1769" i="1"/>
  <c r="AM1769" i="1" s="1"/>
  <c r="AL1939" i="1"/>
  <c r="AM1939" i="1" s="1"/>
  <c r="AL590" i="1"/>
  <c r="AM590" i="1" s="1"/>
  <c r="AL1438" i="1"/>
  <c r="AM1438" i="1" s="1"/>
  <c r="AL1922" i="1"/>
  <c r="AM1922" i="1" s="1"/>
  <c r="AL431" i="1"/>
  <c r="AM431" i="1" s="1"/>
  <c r="AL1582" i="1"/>
  <c r="AM1582" i="1" s="1"/>
  <c r="AL1838" i="1"/>
  <c r="AM1838" i="1" s="1"/>
  <c r="AL1088" i="1"/>
  <c r="AM1088" i="1" s="1"/>
  <c r="AL1750" i="1"/>
  <c r="AM1750" i="1" s="1"/>
  <c r="AL652" i="1"/>
  <c r="AM652" i="1" s="1"/>
  <c r="AL1919" i="1"/>
  <c r="AM1919" i="1" s="1"/>
  <c r="AL1881" i="1"/>
  <c r="AM1881" i="1" s="1"/>
  <c r="AL559" i="1"/>
  <c r="AM559" i="1" s="1"/>
  <c r="AL724" i="1"/>
  <c r="AM724" i="1" s="1"/>
  <c r="AL554" i="1"/>
  <c r="AM554" i="1" s="1"/>
  <c r="AL889" i="1"/>
  <c r="AM889" i="1" s="1"/>
  <c r="AL1147" i="1"/>
  <c r="AM1147" i="1" s="1"/>
  <c r="AL1132" i="1"/>
  <c r="AM1132" i="1" s="1"/>
  <c r="AL419" i="1"/>
  <c r="AM419" i="1" s="1"/>
  <c r="AL980" i="1"/>
  <c r="AM980" i="1" s="1"/>
  <c r="AL335" i="1"/>
  <c r="AM335" i="1" s="1"/>
  <c r="AL1621" i="1"/>
  <c r="AM1621" i="1" s="1"/>
  <c r="AL1830" i="1"/>
  <c r="AM1830" i="1" s="1"/>
  <c r="AL897" i="1"/>
  <c r="AM897" i="1" s="1"/>
  <c r="AL797" i="1"/>
  <c r="AM797" i="1" s="1"/>
  <c r="AL1332" i="1"/>
  <c r="AM1332" i="1" s="1"/>
  <c r="AL1021" i="1"/>
  <c r="AM1021" i="1" s="1"/>
  <c r="AL1478" i="1"/>
  <c r="AM1478" i="1" s="1"/>
  <c r="AL1601" i="1"/>
  <c r="AM1601" i="1" s="1"/>
  <c r="AL399" i="1"/>
  <c r="AM399" i="1" s="1"/>
  <c r="AL1661" i="1"/>
  <c r="AM1661" i="1" s="1"/>
  <c r="AL733" i="1"/>
  <c r="AM733" i="1" s="1"/>
  <c r="AL487" i="1"/>
  <c r="AM487" i="1" s="1"/>
  <c r="AL503" i="1"/>
  <c r="AM503" i="1" s="1"/>
  <c r="AL1220" i="1"/>
  <c r="AM1220" i="1" s="1"/>
  <c r="AL1092" i="1"/>
  <c r="AM1092" i="1" s="1"/>
  <c r="AL1702" i="1"/>
  <c r="AM1702" i="1" s="1"/>
  <c r="AL491" i="1"/>
  <c r="AM491" i="1" s="1"/>
  <c r="AL1542" i="1"/>
  <c r="AM1542" i="1" s="1"/>
  <c r="AL1057" i="1"/>
  <c r="AM1057" i="1" s="1"/>
  <c r="AL1053" i="1"/>
  <c r="AM1053" i="1" s="1"/>
  <c r="AL1151" i="1"/>
  <c r="AM1151" i="1" s="1"/>
  <c r="AL1442" i="1"/>
  <c r="AM1442" i="1" s="1"/>
  <c r="AL1414" i="1"/>
  <c r="AM1414" i="1" s="1"/>
  <c r="AL1362" i="1"/>
  <c r="AM1362" i="1" s="1"/>
  <c r="AL1653" i="1"/>
  <c r="AM1653" i="1" s="1"/>
  <c r="AL1668" i="1"/>
  <c r="AM1668" i="1" s="1"/>
  <c r="AL649" i="1"/>
  <c r="AM649" i="1" s="1"/>
  <c r="AL586" i="1"/>
  <c r="AM586" i="1" s="1"/>
  <c r="R1385" i="1"/>
  <c r="AL1389" i="1"/>
  <c r="AM1389" i="1" s="1"/>
  <c r="AL1683" i="1"/>
  <c r="AM1683" i="1" s="1"/>
  <c r="AL936" i="1"/>
  <c r="AM936" i="1" s="1"/>
  <c r="AL644" i="1"/>
  <c r="AM644" i="1" s="1"/>
  <c r="AL1076" i="1"/>
  <c r="AM1076" i="1" s="1"/>
  <c r="AL463" i="1"/>
  <c r="AM463" i="1" s="1"/>
  <c r="AL1095" i="1"/>
  <c r="AM1095" i="1" s="1"/>
  <c r="AL1538" i="1"/>
  <c r="AM1538" i="1" s="1"/>
  <c r="AL366" i="1"/>
  <c r="AM366" i="1" s="1"/>
  <c r="AL1328" i="1"/>
  <c r="AM1328" i="1" s="1"/>
  <c r="AL1574" i="1"/>
  <c r="AM1574" i="1" s="1"/>
  <c r="AL633" i="1"/>
  <c r="AM633" i="1" s="1"/>
  <c r="AL765" i="1"/>
  <c r="AM765" i="1" s="1"/>
  <c r="AL1312" i="1"/>
  <c r="AM1312" i="1" s="1"/>
  <c r="AL1477" i="1"/>
  <c r="AM1477" i="1" s="1"/>
  <c r="AL1749" i="1"/>
  <c r="AM1749" i="1" s="1"/>
  <c r="AL933" i="1"/>
  <c r="AM933" i="1" s="1"/>
  <c r="AL1304" i="1"/>
  <c r="AM1304" i="1" s="1"/>
  <c r="AL1886" i="1"/>
  <c r="AM1886" i="1" s="1"/>
  <c r="AL1965" i="1"/>
  <c r="AM1965" i="1" s="1"/>
  <c r="AL1593" i="1"/>
  <c r="AM1593" i="1" s="1"/>
  <c r="AL350" i="1"/>
  <c r="AM350" i="1" s="1"/>
  <c r="AL824" i="1"/>
  <c r="AM824" i="1" s="1"/>
  <c r="AL535" i="1"/>
  <c r="AM535" i="1" s="1"/>
  <c r="AL941" i="1"/>
  <c r="AM941" i="1" s="1"/>
  <c r="AL949" i="1"/>
  <c r="AM949" i="1" s="1"/>
  <c r="AL596" i="1"/>
  <c r="AM596" i="1" s="1"/>
  <c r="AL1798" i="1"/>
  <c r="AM1798" i="1" s="1"/>
  <c r="AL1144" i="1"/>
  <c r="AM1144" i="1" s="1"/>
  <c r="AL1016" i="1"/>
  <c r="AM1016" i="1" s="1"/>
  <c r="AL1554" i="1"/>
  <c r="AM1554" i="1" s="1"/>
  <c r="AL1850" i="1"/>
  <c r="AM1850" i="1" s="1"/>
  <c r="AL446" i="1"/>
  <c r="AM446" i="1" s="1"/>
  <c r="AL1853" i="1"/>
  <c r="AM1853" i="1" s="1"/>
  <c r="AL753" i="1"/>
  <c r="AM753" i="1" s="1"/>
  <c r="AL507" i="1"/>
  <c r="AM507" i="1" s="1"/>
  <c r="AL740" i="1"/>
  <c r="AM740" i="1" s="1"/>
  <c r="AL921" i="1"/>
  <c r="AM921" i="1" s="1"/>
  <c r="AL1513" i="1"/>
  <c r="AM1513" i="1" s="1"/>
  <c r="AL1878" i="1"/>
  <c r="AM1878" i="1" s="1"/>
  <c r="AL1244" i="1"/>
  <c r="AM1244" i="1" s="1"/>
  <c r="AL993" i="1"/>
  <c r="AM993" i="1" s="1"/>
  <c r="AL665" i="1"/>
  <c r="AM665" i="1" s="1"/>
  <c r="AL801" i="1"/>
  <c r="AM801" i="1" s="1"/>
  <c r="AL1561" i="1"/>
  <c r="AM1561" i="1" s="1"/>
  <c r="AL1907" i="1"/>
  <c r="AM1907" i="1" s="1"/>
  <c r="AL969" i="1"/>
  <c r="AM969" i="1" s="1"/>
  <c r="AL1869" i="1"/>
  <c r="AM1869" i="1" s="1"/>
  <c r="AL1928" i="1"/>
  <c r="AM1928" i="1" s="1"/>
  <c r="AL813" i="1"/>
  <c r="AM813" i="1" s="1"/>
  <c r="AL1124" i="1"/>
  <c r="AM1124" i="1" s="1"/>
  <c r="AL1156" i="1"/>
  <c r="AM1156" i="1" s="1"/>
  <c r="AL1699" i="1"/>
  <c r="AM1699" i="1" s="1"/>
  <c r="AL355" i="1"/>
  <c r="AM355" i="1" s="1"/>
  <c r="AL996" i="1"/>
  <c r="AM996" i="1" s="1"/>
  <c r="AL414" i="1"/>
  <c r="AM414" i="1" s="1"/>
  <c r="AL1957" i="1"/>
  <c r="AM1957" i="1" s="1"/>
  <c r="AL1786" i="1"/>
  <c r="AM1786" i="1" s="1"/>
  <c r="AL1718" i="1"/>
  <c r="AM1718" i="1" s="1"/>
  <c r="AL1009" i="1"/>
  <c r="AM1009" i="1" s="1"/>
  <c r="AL1645" i="1"/>
  <c r="AM1645" i="1" s="1"/>
  <c r="AL1037" i="1"/>
  <c r="AM1037" i="1" s="1"/>
  <c r="AL1680" i="1"/>
  <c r="AM1680" i="1" s="1"/>
  <c r="AL1224" i="1"/>
  <c r="AM1224" i="1" s="1"/>
  <c r="AL913" i="1"/>
  <c r="AM913" i="1" s="1"/>
  <c r="AL511" i="1"/>
  <c r="AM511" i="1" s="1"/>
  <c r="AL1366" i="1"/>
  <c r="AM1366" i="1" s="1"/>
  <c r="AL1518" i="1"/>
  <c r="AM1518" i="1" s="1"/>
  <c r="AL522" i="1"/>
  <c r="AM522" i="1" s="1"/>
  <c r="AL744" i="1"/>
  <c r="AM744" i="1" s="1"/>
  <c r="AL1558" i="1"/>
  <c r="AM1558" i="1" s="1"/>
  <c r="AL654" i="1"/>
  <c r="AM654" i="1" s="1"/>
  <c r="AL334" i="1"/>
  <c r="AM334" i="1" s="1"/>
  <c r="AL845" i="1"/>
  <c r="AM845" i="1" s="1"/>
  <c r="AL1734" i="1"/>
  <c r="AM1734" i="1" s="1"/>
  <c r="AL1898" i="1"/>
  <c r="AM1898" i="1" s="1"/>
  <c r="AL1814" i="1"/>
  <c r="AM1814" i="1" s="1"/>
  <c r="R602" i="1"/>
  <c r="R1377" i="1"/>
  <c r="AL669" i="1"/>
  <c r="AM669" i="1" s="1"/>
  <c r="AL637" i="1"/>
  <c r="AM637" i="1" s="1"/>
  <c r="AL1862" i="1"/>
  <c r="AM1862" i="1" s="1"/>
  <c r="AL1394" i="1"/>
  <c r="AM1394" i="1" s="1"/>
  <c r="AL1180" i="1"/>
  <c r="AM1180" i="1" s="1"/>
  <c r="AL1948" i="1"/>
  <c r="AM1948" i="1" s="1"/>
  <c r="AL1252" i="1"/>
  <c r="AM1252" i="1" s="1"/>
  <c r="AL1017" i="1"/>
  <c r="AM1017" i="1" s="1"/>
  <c r="AL447" i="1"/>
  <c r="AM447" i="1" s="1"/>
  <c r="AL709" i="1"/>
  <c r="AM709" i="1" s="1"/>
  <c r="AL1454" i="1"/>
  <c r="AM1454" i="1" s="1"/>
  <c r="AL1822" i="1"/>
  <c r="AM1822" i="1" s="1"/>
  <c r="AL1409" i="1"/>
  <c r="AM1409" i="1" s="1"/>
  <c r="AL1143" i="1"/>
  <c r="AM1143" i="1" s="1"/>
  <c r="AL1064" i="1"/>
  <c r="AM1064" i="1" s="1"/>
  <c r="AL1625" i="1"/>
  <c r="AM1625" i="1" s="1"/>
  <c r="R1822" i="1"/>
  <c r="R1143" i="1"/>
  <c r="R1394" i="1"/>
  <c r="R737" i="1"/>
  <c r="AL558" i="1"/>
  <c r="AM558" i="1" s="1"/>
  <c r="R1354" i="1"/>
  <c r="R936" i="1"/>
  <c r="R1636" i="1"/>
  <c r="AL881" i="1"/>
  <c r="AM881" i="1" s="1"/>
  <c r="AL1354" i="1"/>
  <c r="AM1354" i="1" s="1"/>
  <c r="AL542" i="1"/>
  <c r="AM542" i="1" s="1"/>
  <c r="AL712" i="1"/>
  <c r="AM712" i="1" s="1"/>
  <c r="R1252" i="1"/>
  <c r="AL1992" i="1"/>
  <c r="AM1992" i="1" s="1"/>
  <c r="AL1936" i="1"/>
  <c r="AM1936" i="1" s="1"/>
  <c r="AL925" i="1"/>
  <c r="AM925" i="1" s="1"/>
  <c r="R881" i="1"/>
  <c r="R1874" i="1"/>
  <c r="R1706" i="1"/>
  <c r="R712" i="1"/>
  <c r="R1409" i="1"/>
  <c r="R558" i="1"/>
  <c r="AL1160" i="1"/>
  <c r="AM1160" i="1" s="1"/>
  <c r="R1204" i="1"/>
  <c r="R1862" i="1"/>
  <c r="R1785" i="1"/>
  <c r="R1160" i="1"/>
  <c r="AL1136" i="1"/>
  <c r="AM1136" i="1" s="1"/>
  <c r="AL1858" i="1"/>
  <c r="AM1858" i="1" s="1"/>
  <c r="AL1641" i="1"/>
  <c r="AM1641" i="1" s="1"/>
  <c r="AL681" i="1"/>
  <c r="AM681" i="1" s="1"/>
  <c r="AL1148" i="1"/>
  <c r="AM1148" i="1" s="1"/>
  <c r="AL1474" i="1"/>
  <c r="AM1474" i="1" s="1"/>
  <c r="AL1894" i="1"/>
  <c r="AM1894" i="1" s="1"/>
  <c r="R1641" i="1"/>
  <c r="R1936" i="1"/>
  <c r="R1136" i="1"/>
  <c r="R1894" i="1"/>
  <c r="R1858" i="1"/>
  <c r="R1148" i="1"/>
  <c r="AL1550" i="1"/>
  <c r="AM1550" i="1" s="1"/>
  <c r="AL1280" i="1"/>
  <c r="AM1280" i="1" s="1"/>
  <c r="AL455" i="1"/>
  <c r="AM455" i="1" s="1"/>
  <c r="AL857" i="1"/>
  <c r="AM857" i="1" s="1"/>
  <c r="AL977" i="1"/>
  <c r="AM977" i="1" s="1"/>
  <c r="AL1961" i="1"/>
  <c r="AM1961" i="1" s="1"/>
  <c r="AL636" i="1"/>
  <c r="AM636" i="1" s="1"/>
  <c r="AL1964" i="1"/>
  <c r="AM1964" i="1" s="1"/>
  <c r="AL1790" i="1"/>
  <c r="AM1790" i="1" s="1"/>
  <c r="AL1753" i="1"/>
  <c r="AM1753" i="1" s="1"/>
  <c r="AL1410" i="1"/>
  <c r="AM1410" i="1" s="1"/>
  <c r="R455" i="1"/>
  <c r="R1280" i="1"/>
  <c r="R1802" i="1"/>
  <c r="R1961" i="1"/>
  <c r="R1753" i="1"/>
  <c r="AL901" i="1"/>
  <c r="AM901" i="1" s="1"/>
  <c r="AL1482" i="1"/>
  <c r="AM1482" i="1" s="1"/>
  <c r="AL1842" i="1"/>
  <c r="AM1842" i="1" s="1"/>
  <c r="AL499" i="1"/>
  <c r="AM499" i="1" s="1"/>
  <c r="R709" i="1"/>
  <c r="R318" i="1"/>
  <c r="AE318" i="1" s="1"/>
  <c r="AL318" i="1" s="1"/>
  <c r="AM318" i="1" s="1"/>
  <c r="R1430" i="1"/>
  <c r="R1625" i="1"/>
  <c r="R1992" i="1"/>
  <c r="R728" i="1"/>
  <c r="R1964" i="1"/>
  <c r="R1410" i="1"/>
  <c r="R447" i="1"/>
  <c r="R925" i="1"/>
  <c r="R1790" i="1"/>
  <c r="R1017" i="1"/>
  <c r="R359" i="1"/>
  <c r="R1474" i="1"/>
  <c r="R1668" i="1"/>
  <c r="R797" i="1"/>
  <c r="R1284" i="1"/>
  <c r="R1486" i="1"/>
  <c r="R901" i="1"/>
  <c r="R1842" i="1"/>
  <c r="R1653" i="1"/>
  <c r="R1383" i="1"/>
  <c r="R1064" i="1"/>
  <c r="R1948" i="1"/>
  <c r="R1454" i="1"/>
  <c r="R1814" i="1"/>
  <c r="R681" i="1"/>
  <c r="R977" i="1"/>
  <c r="R1482" i="1"/>
  <c r="R1697" i="1"/>
  <c r="R649" i="1"/>
  <c r="R1566" i="1"/>
  <c r="R542" i="1"/>
  <c r="R499" i="1"/>
  <c r="R1045" i="1"/>
  <c r="R1550" i="1"/>
  <c r="AL1383" i="1"/>
  <c r="AM1383" i="1" s="1"/>
  <c r="AL1045" i="1"/>
  <c r="AM1045" i="1" s="1"/>
  <c r="R636" i="1"/>
  <c r="R1180" i="1"/>
  <c r="R857" i="1"/>
  <c r="AL1359" i="1"/>
  <c r="AM1359" i="1" s="1"/>
  <c r="AL808" i="1"/>
  <c r="AM808" i="1" s="1"/>
  <c r="AL1847" i="1"/>
  <c r="AM1847" i="1" s="1"/>
  <c r="AL1691" i="1"/>
  <c r="AM1691" i="1" s="1"/>
  <c r="AL585" i="1"/>
  <c r="AM585" i="1" s="1"/>
  <c r="AL593" i="1"/>
  <c r="AM593" i="1" s="1"/>
  <c r="AL1292" i="1"/>
  <c r="AM1292" i="1" s="1"/>
  <c r="AL495" i="1"/>
  <c r="AM495" i="1" s="1"/>
  <c r="AL547" i="1"/>
  <c r="AM547" i="1" s="1"/>
  <c r="AL1694" i="1"/>
  <c r="AM1694" i="1" s="1"/>
  <c r="AL1391" i="1"/>
  <c r="AM1391" i="1" s="1"/>
  <c r="AL1657" i="1"/>
  <c r="AM1657" i="1" s="1"/>
  <c r="AL1284" i="1"/>
  <c r="AM1284" i="1" s="1"/>
  <c r="AL467" i="1"/>
  <c r="AM467" i="1" s="1"/>
  <c r="AL519" i="1"/>
  <c r="AM519" i="1" s="1"/>
  <c r="AL598" i="1"/>
  <c r="AM598" i="1" s="1"/>
  <c r="AL1514" i="1"/>
  <c r="AM1514" i="1" s="1"/>
  <c r="AL1397" i="1"/>
  <c r="AM1397" i="1" s="1"/>
  <c r="AL1697" i="1"/>
  <c r="AM1697" i="1" s="1"/>
  <c r="AL1617" i="1"/>
  <c r="AM1617" i="1" s="1"/>
  <c r="AL728" i="1"/>
  <c r="AM728" i="1" s="1"/>
  <c r="AL1956" i="1"/>
  <c r="AM1956" i="1" s="1"/>
  <c r="AL745" i="1"/>
  <c r="AM745" i="1" s="1"/>
  <c r="AL1785" i="1"/>
  <c r="AM1785" i="1" s="1"/>
  <c r="AL1774" i="1"/>
  <c r="AM1774" i="1" s="1"/>
  <c r="AL809" i="1"/>
  <c r="AM809" i="1" s="1"/>
  <c r="AL873" i="1"/>
  <c r="AM873" i="1" s="1"/>
  <c r="AL937" i="1"/>
  <c r="AM937" i="1" s="1"/>
  <c r="AL1677" i="1"/>
  <c r="AM1677" i="1" s="1"/>
  <c r="AL1287" i="1"/>
  <c r="AM1287" i="1" s="1"/>
  <c r="AL668" i="1"/>
  <c r="AM668" i="1" s="1"/>
  <c r="AL367" i="1"/>
  <c r="AM367" i="1" s="1"/>
  <c r="AL1562" i="1"/>
  <c r="AM1562" i="1" s="1"/>
  <c r="AL1168" i="1"/>
  <c r="AM1168" i="1" s="1"/>
  <c r="AL1296" i="1"/>
  <c r="AM1296" i="1" s="1"/>
  <c r="AL1636" i="1"/>
  <c r="AM1636" i="1" s="1"/>
  <c r="AL1486" i="1"/>
  <c r="AM1486" i="1" s="1"/>
  <c r="AL1770" i="1"/>
  <c r="AM1770" i="1" s="1"/>
  <c r="AL1940" i="1"/>
  <c r="AM1940" i="1" s="1"/>
  <c r="AL1422" i="1"/>
  <c r="AM1422" i="1" s="1"/>
  <c r="AL323" i="1"/>
  <c r="AM323" i="1" s="1"/>
  <c r="AL475" i="1"/>
  <c r="AM475" i="1" s="1"/>
  <c r="AL1802" i="1"/>
  <c r="AM1802" i="1" s="1"/>
  <c r="AL1854" i="1"/>
  <c r="AM1854" i="1" s="1"/>
  <c r="AL1155" i="1"/>
  <c r="AM1155" i="1" s="1"/>
  <c r="AL1534" i="1"/>
  <c r="AM1534" i="1" s="1"/>
  <c r="AL362" i="1"/>
  <c r="AM362" i="1" s="1"/>
  <c r="AL1681" i="1"/>
  <c r="AM1681" i="1" s="1"/>
  <c r="AL1340" i="1"/>
  <c r="AM1340" i="1" s="1"/>
  <c r="AL1307" i="1"/>
  <c r="AM1307" i="1" s="1"/>
  <c r="AL1809" i="1"/>
  <c r="AM1809" i="1" s="1"/>
  <c r="D486" i="2"/>
  <c r="D485" i="2"/>
  <c r="D484" i="2"/>
  <c r="AA17" i="2"/>
  <c r="AA18" i="2"/>
  <c r="AA19" i="2"/>
  <c r="AA20" i="2"/>
  <c r="AA14" i="2"/>
  <c r="AA16" i="2"/>
  <c r="AA15" i="2"/>
  <c r="AA13" i="2"/>
  <c r="AA12" i="2"/>
  <c r="AA11" i="2"/>
  <c r="AA10" i="2"/>
  <c r="AA9" i="2"/>
  <c r="AA8" i="2"/>
  <c r="AA7" i="2"/>
  <c r="AA6" i="2"/>
  <c r="AA5" i="2"/>
  <c r="AA4" i="2"/>
  <c r="AA3" i="2"/>
  <c r="AA2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87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59" i="1" l="1"/>
  <c r="D59" i="1" s="1"/>
  <c r="C190" i="1"/>
  <c r="H190" i="1" s="1"/>
  <c r="C116" i="1"/>
  <c r="C91" i="1"/>
  <c r="C70" i="1"/>
  <c r="C128" i="1"/>
  <c r="C187" i="1"/>
  <c r="C88" i="1"/>
  <c r="C49" i="1"/>
  <c r="C119" i="1"/>
  <c r="H119" i="1" s="1"/>
  <c r="C228" i="1"/>
  <c r="C159" i="1"/>
  <c r="C154" i="1"/>
  <c r="H154" i="1" s="1"/>
  <c r="C205" i="1"/>
  <c r="H205" i="1" s="1"/>
  <c r="I205" i="1" s="1"/>
  <c r="C73" i="1"/>
  <c r="H73" i="1" s="1"/>
  <c r="C265" i="1"/>
  <c r="C66" i="1"/>
  <c r="H66" i="1" s="1"/>
  <c r="C232" i="1"/>
  <c r="H232" i="1" s="1"/>
  <c r="C133" i="1"/>
  <c r="C259" i="1"/>
  <c r="C42" i="1"/>
  <c r="C115" i="1"/>
  <c r="C38" i="1"/>
  <c r="H38" i="1" s="1"/>
  <c r="C227" i="1"/>
  <c r="C235" i="1"/>
  <c r="C86" i="1"/>
  <c r="C64" i="1"/>
  <c r="H64" i="1" s="1"/>
  <c r="C182" i="1"/>
  <c r="C267" i="1"/>
  <c r="C71" i="1"/>
  <c r="C130" i="1"/>
  <c r="C79" i="1"/>
  <c r="C248" i="1"/>
  <c r="H248" i="1" s="1"/>
  <c r="C157" i="1"/>
  <c r="H157" i="1" s="1"/>
  <c r="C234" i="1"/>
  <c r="H234" i="1" s="1"/>
  <c r="C92" i="1"/>
  <c r="H92" i="1" s="1"/>
  <c r="I92" i="1" s="1"/>
  <c r="C213" i="1"/>
  <c r="H213" i="1" s="1"/>
  <c r="C179" i="1"/>
  <c r="C169" i="1"/>
  <c r="H169" i="1" s="1"/>
  <c r="C134" i="1"/>
  <c r="C58" i="1"/>
  <c r="H58" i="1" s="1"/>
  <c r="C236" i="1"/>
  <c r="C26" i="1"/>
  <c r="C162" i="1"/>
  <c r="C63" i="1"/>
  <c r="C209" i="1"/>
  <c r="H209" i="1" s="1"/>
  <c r="C150" i="1"/>
  <c r="C106" i="1"/>
  <c r="H106" i="1" s="1"/>
  <c r="C132" i="1"/>
  <c r="C146" i="1"/>
  <c r="C57" i="1"/>
  <c r="H57" i="1" s="1"/>
  <c r="C143" i="1"/>
  <c r="C87" i="1"/>
  <c r="C224" i="1"/>
  <c r="C110" i="1"/>
  <c r="C137" i="1"/>
  <c r="C148" i="1"/>
  <c r="C263" i="1"/>
  <c r="C270" i="1"/>
  <c r="P308" i="1" s="1"/>
  <c r="C72" i="1"/>
  <c r="H72" i="1" s="1"/>
  <c r="C254" i="1"/>
  <c r="H254" i="1" s="1"/>
  <c r="C138" i="1"/>
  <c r="C181" i="1"/>
  <c r="C30" i="1"/>
  <c r="C269" i="1"/>
  <c r="C144" i="1"/>
  <c r="C60" i="1"/>
  <c r="C151" i="1"/>
  <c r="C80" i="1"/>
  <c r="C156" i="1"/>
  <c r="H156" i="1" s="1"/>
  <c r="C189" i="1"/>
  <c r="C67" i="1"/>
  <c r="H67" i="1" s="1"/>
  <c r="C126" i="1"/>
  <c r="C107" i="1"/>
  <c r="C253" i="1"/>
  <c r="C174" i="1"/>
  <c r="C161" i="1"/>
  <c r="C268" i="1"/>
  <c r="C40" i="1"/>
  <c r="H40" i="1" s="1"/>
  <c r="C47" i="1"/>
  <c r="C48" i="1"/>
  <c r="H48" i="1" s="1"/>
  <c r="C155" i="1"/>
  <c r="H155" i="1" s="1"/>
  <c r="AK155" i="1" s="1"/>
  <c r="C108" i="1"/>
  <c r="C158" i="1"/>
  <c r="C204" i="1"/>
  <c r="H204" i="1" s="1"/>
  <c r="C229" i="1"/>
  <c r="C69" i="1"/>
  <c r="H69" i="1" s="1"/>
  <c r="C109" i="1"/>
  <c r="C50" i="1"/>
  <c r="C77" i="1"/>
  <c r="C95" i="1"/>
  <c r="H95" i="1" s="1"/>
  <c r="C39" i="1"/>
  <c r="C266" i="1"/>
  <c r="C85" i="1"/>
  <c r="H85" i="1" s="1"/>
  <c r="AK85" i="1" s="1"/>
  <c r="C53" i="1"/>
  <c r="C83" i="1"/>
  <c r="H83" i="1" s="1"/>
  <c r="C165" i="1"/>
  <c r="F165" i="1" s="1"/>
  <c r="C196" i="1"/>
  <c r="C102" i="1"/>
  <c r="C239" i="1"/>
  <c r="C31" i="1"/>
  <c r="C139" i="1"/>
  <c r="C184" i="1"/>
  <c r="C89" i="1"/>
  <c r="H89" i="1" s="1"/>
  <c r="C122" i="1"/>
  <c r="H122" i="1" s="1"/>
  <c r="C238" i="1"/>
  <c r="C257" i="1"/>
  <c r="H257" i="1" s="1"/>
  <c r="AK257" i="1" s="1"/>
  <c r="C135" i="1"/>
  <c r="C202" i="1"/>
  <c r="H202" i="1" s="1"/>
  <c r="C101" i="1"/>
  <c r="C264" i="1"/>
  <c r="H264" i="1" s="1"/>
  <c r="C96" i="1"/>
  <c r="C193" i="1"/>
  <c r="H193" i="1" s="1"/>
  <c r="C242" i="1"/>
  <c r="C249" i="1"/>
  <c r="H249" i="1" s="1"/>
  <c r="C214" i="1"/>
  <c r="C177" i="1"/>
  <c r="C258" i="1"/>
  <c r="H258" i="1" s="1"/>
  <c r="C34" i="1"/>
  <c r="H34" i="1" s="1"/>
  <c r="C8" i="1"/>
  <c r="C9" i="1"/>
  <c r="C16" i="1"/>
  <c r="C22" i="1"/>
  <c r="C192" i="1"/>
  <c r="C93" i="1"/>
  <c r="H93" i="1" s="1"/>
  <c r="C198" i="1"/>
  <c r="C207" i="1"/>
  <c r="C120" i="1"/>
  <c r="H120" i="1" s="1"/>
  <c r="C125" i="1"/>
  <c r="H125" i="1" s="1"/>
  <c r="C252" i="1"/>
  <c r="H252" i="1" s="1"/>
  <c r="AK252" i="1" s="1"/>
  <c r="C152" i="1"/>
  <c r="C210" i="1"/>
  <c r="C217" i="1"/>
  <c r="C200" i="1"/>
  <c r="C237" i="1"/>
  <c r="C103" i="1"/>
  <c r="C33" i="1"/>
  <c r="C153" i="1"/>
  <c r="C145" i="1"/>
  <c r="C74" i="1"/>
  <c r="C41" i="1"/>
  <c r="C114" i="1"/>
  <c r="C28" i="1"/>
  <c r="C113" i="1"/>
  <c r="C186" i="1"/>
  <c r="C178" i="1"/>
  <c r="C164" i="1"/>
  <c r="C5" i="1"/>
  <c r="C260" i="1"/>
  <c r="H260" i="1" s="1"/>
  <c r="C68" i="1"/>
  <c r="H68" i="1" s="1"/>
  <c r="C61" i="1"/>
  <c r="C245" i="1"/>
  <c r="C262" i="1"/>
  <c r="C98" i="1"/>
  <c r="H98" i="1" s="1"/>
  <c r="C147" i="1"/>
  <c r="H147" i="1" s="1"/>
  <c r="C65" i="1"/>
  <c r="C78" i="1"/>
  <c r="C7" i="1"/>
  <c r="C4" i="1"/>
  <c r="C250" i="1"/>
  <c r="C261" i="1"/>
  <c r="C208" i="1"/>
  <c r="C97" i="1"/>
  <c r="C136" i="1"/>
  <c r="C241" i="1"/>
  <c r="C160" i="1"/>
  <c r="C211" i="1"/>
  <c r="C212" i="1"/>
  <c r="C32" i="1"/>
  <c r="C166" i="1"/>
  <c r="C216" i="1"/>
  <c r="H216" i="1" s="1"/>
  <c r="C201" i="1"/>
  <c r="C220" i="1"/>
  <c r="C75" i="1"/>
  <c r="C194" i="1"/>
  <c r="C37" i="1"/>
  <c r="C36" i="1"/>
  <c r="C52" i="1"/>
  <c r="C105" i="1"/>
  <c r="H105" i="1" s="1"/>
  <c r="AK105" i="1" s="1"/>
  <c r="C195" i="1"/>
  <c r="C176" i="1"/>
  <c r="C199" i="1"/>
  <c r="C185" i="1"/>
  <c r="C168" i="1"/>
  <c r="C171" i="1"/>
  <c r="C246" i="1"/>
  <c r="C84" i="1"/>
  <c r="H84" i="1" s="1"/>
  <c r="AK84" i="1" s="1"/>
  <c r="C170" i="1"/>
  <c r="C233" i="1"/>
  <c r="C124" i="1"/>
  <c r="H124" i="1" s="1"/>
  <c r="C44" i="1"/>
  <c r="C46" i="1"/>
  <c r="C82" i="1"/>
  <c r="C203" i="1"/>
  <c r="C118" i="1"/>
  <c r="C218" i="1"/>
  <c r="H218" i="1" s="1"/>
  <c r="AK218" i="1" s="1"/>
  <c r="C99" i="1"/>
  <c r="C56" i="1"/>
  <c r="H56" i="1" s="1"/>
  <c r="C6" i="1"/>
  <c r="C90" i="1"/>
  <c r="C188" i="1"/>
  <c r="C43" i="1"/>
  <c r="C112" i="1"/>
  <c r="C142" i="1"/>
  <c r="H142" i="1" s="1"/>
  <c r="AK142" i="1" s="1"/>
  <c r="C221" i="1"/>
  <c r="C104" i="1"/>
  <c r="H104" i="1" s="1"/>
  <c r="C197" i="1"/>
  <c r="C129" i="1"/>
  <c r="C225" i="1"/>
  <c r="C243" i="1"/>
  <c r="C140" i="1"/>
  <c r="C256" i="1"/>
  <c r="H256" i="1" s="1"/>
  <c r="C81" i="1"/>
  <c r="C55" i="1"/>
  <c r="C175" i="1"/>
  <c r="C247" i="1"/>
  <c r="H247" i="1" s="1"/>
  <c r="AK247" i="1" s="1"/>
  <c r="C123" i="1"/>
  <c r="C2" i="1"/>
  <c r="C271" i="1"/>
  <c r="E272" i="1" s="1"/>
  <c r="C173" i="1"/>
  <c r="C29" i="1"/>
  <c r="H29" i="1" s="1"/>
  <c r="C240" i="1"/>
  <c r="H240" i="1" s="1"/>
  <c r="C219" i="1"/>
  <c r="C180" i="1"/>
  <c r="C3" i="1"/>
  <c r="C163" i="1"/>
  <c r="C111" i="1"/>
  <c r="C35" i="1"/>
  <c r="C223" i="1"/>
  <c r="H223" i="1" s="1"/>
  <c r="AK223" i="1" s="1"/>
  <c r="C167" i="1"/>
  <c r="C206" i="1"/>
  <c r="C76" i="1"/>
  <c r="C51" i="1"/>
  <c r="C100" i="1"/>
  <c r="C255" i="1"/>
  <c r="H255" i="1" s="1"/>
  <c r="AK255" i="1" s="1"/>
  <c r="C131" i="1"/>
  <c r="C231" i="1"/>
  <c r="C222" i="1"/>
  <c r="C45" i="1"/>
  <c r="C27" i="1"/>
  <c r="H27" i="1" s="1"/>
  <c r="C244" i="1"/>
  <c r="C121" i="1"/>
  <c r="C10" i="1"/>
  <c r="C12" i="1"/>
  <c r="C13" i="1"/>
  <c r="H13" i="1" s="1"/>
  <c r="AK13" i="1" s="1"/>
  <c r="C15" i="1"/>
  <c r="H15" i="1" s="1"/>
  <c r="C18" i="1"/>
  <c r="H18" i="1" s="1"/>
  <c r="AK18" i="1" s="1"/>
  <c r="C17" i="1"/>
  <c r="H17" i="1" s="1"/>
  <c r="C19" i="1"/>
  <c r="C21" i="1"/>
  <c r="H21" i="1" s="1"/>
  <c r="AK21" i="1" s="1"/>
  <c r="C23" i="1"/>
  <c r="H23" i="1" s="1"/>
  <c r="C25" i="1"/>
  <c r="C14" i="1"/>
  <c r="C226" i="1"/>
  <c r="C94" i="1"/>
  <c r="C127" i="1"/>
  <c r="C62" i="1"/>
  <c r="C117" i="1"/>
  <c r="C251" i="1"/>
  <c r="C191" i="1"/>
  <c r="H191" i="1" s="1"/>
  <c r="C141" i="1"/>
  <c r="C230" i="1"/>
  <c r="C183" i="1"/>
  <c r="C149" i="1"/>
  <c r="C172" i="1"/>
  <c r="H172" i="1" s="1"/>
  <c r="C54" i="1"/>
  <c r="C215" i="1"/>
  <c r="C11" i="1"/>
  <c r="C20" i="1"/>
  <c r="C24" i="1"/>
  <c r="Q308" i="1" l="1"/>
  <c r="H265" i="1"/>
  <c r="P303" i="1"/>
  <c r="P300" i="1"/>
  <c r="P295" i="1"/>
  <c r="H146" i="1"/>
  <c r="H148" i="1"/>
  <c r="H123" i="1"/>
  <c r="H2" i="1"/>
  <c r="H165" i="1"/>
  <c r="AK165" i="1" s="1"/>
  <c r="H76" i="1"/>
  <c r="K76" i="1" s="1"/>
  <c r="H185" i="1"/>
  <c r="AK185" i="1" s="1"/>
  <c r="H211" i="1"/>
  <c r="AK211" i="1" s="1"/>
  <c r="H164" i="1"/>
  <c r="AK164" i="1" s="1"/>
  <c r="H117" i="1"/>
  <c r="AJ117" i="1" s="1"/>
  <c r="H188" i="1"/>
  <c r="X188" i="1" s="1"/>
  <c r="Y188" i="1" s="1"/>
  <c r="H99" i="1"/>
  <c r="X99" i="1" s="1"/>
  <c r="Y99" i="1" s="1"/>
  <c r="H194" i="1"/>
  <c r="I194" i="1" s="1"/>
  <c r="H244" i="1"/>
  <c r="J244" i="1" s="1"/>
  <c r="H46" i="1"/>
  <c r="AK46" i="1" s="1"/>
  <c r="H131" i="1"/>
  <c r="I131" i="1" s="1"/>
  <c r="H44" i="1"/>
  <c r="I44" i="1" s="1"/>
  <c r="H183" i="1"/>
  <c r="AJ183" i="1" s="1"/>
  <c r="H175" i="1"/>
  <c r="AJ175" i="1" s="1"/>
  <c r="H225" i="1"/>
  <c r="X225" i="1" s="1"/>
  <c r="Y225" i="1" s="1"/>
  <c r="H77" i="1"/>
  <c r="AK77" i="1" s="1"/>
  <c r="H144" i="1"/>
  <c r="K144" i="1" s="1"/>
  <c r="H229" i="1"/>
  <c r="X229" i="1" s="1"/>
  <c r="Y229" i="1" s="1"/>
  <c r="H263" i="1"/>
  <c r="AJ263" i="1" s="1"/>
  <c r="H110" i="1"/>
  <c r="K110" i="1" s="1"/>
  <c r="L110" i="1" s="1"/>
  <c r="M110" i="1" s="1"/>
  <c r="H59" i="1"/>
  <c r="AJ59" i="1" s="1"/>
  <c r="H71" i="1"/>
  <c r="AJ71" i="1" s="1"/>
  <c r="H184" i="1"/>
  <c r="AJ184" i="1" s="1"/>
  <c r="K124" i="1"/>
  <c r="L124" i="1" s="1"/>
  <c r="M124" i="1" s="1"/>
  <c r="AJ124" i="1"/>
  <c r="X124" i="1"/>
  <c r="Y124" i="1" s="1"/>
  <c r="J124" i="1"/>
  <c r="AK124" i="1"/>
  <c r="I124" i="1"/>
  <c r="X147" i="1"/>
  <c r="Y147" i="1" s="1"/>
  <c r="K147" i="1"/>
  <c r="L147" i="1" s="1"/>
  <c r="M147" i="1" s="1"/>
  <c r="J147" i="1"/>
  <c r="AJ147" i="1"/>
  <c r="I147" i="1"/>
  <c r="AK147" i="1"/>
  <c r="K172" i="1"/>
  <c r="L172" i="1" s="1"/>
  <c r="M172" i="1" s="1"/>
  <c r="AJ172" i="1"/>
  <c r="X172" i="1"/>
  <c r="Y172" i="1" s="1"/>
  <c r="J172" i="1"/>
  <c r="I172" i="1"/>
  <c r="AK172" i="1"/>
  <c r="K125" i="1"/>
  <c r="AJ125" i="1"/>
  <c r="J125" i="1"/>
  <c r="X125" i="1"/>
  <c r="Y125" i="1" s="1"/>
  <c r="L125" i="1"/>
  <c r="M125" i="1" s="1"/>
  <c r="I125" i="1"/>
  <c r="AK125" i="1"/>
  <c r="K120" i="1"/>
  <c r="L120" i="1" s="1"/>
  <c r="M120" i="1" s="1"/>
  <c r="J120" i="1"/>
  <c r="AJ120" i="1"/>
  <c r="X120" i="1"/>
  <c r="Y120" i="1" s="1"/>
  <c r="AK120" i="1"/>
  <c r="I120" i="1"/>
  <c r="J56" i="1"/>
  <c r="X56" i="1"/>
  <c r="Y56" i="1" s="1"/>
  <c r="K56" i="1"/>
  <c r="L56" i="1" s="1"/>
  <c r="M56" i="1" s="1"/>
  <c r="AJ56" i="1"/>
  <c r="AK56" i="1"/>
  <c r="I56" i="1"/>
  <c r="AJ2" i="1"/>
  <c r="X2" i="1"/>
  <c r="Y2" i="1" s="1"/>
  <c r="J2" i="1"/>
  <c r="L2" i="1"/>
  <c r="M2" i="1" s="1"/>
  <c r="K2" i="1"/>
  <c r="I2" i="1"/>
  <c r="AK2" i="1"/>
  <c r="F24" i="1"/>
  <c r="E24" i="1"/>
  <c r="D24" i="1"/>
  <c r="F149" i="1"/>
  <c r="D149" i="1"/>
  <c r="E149" i="1"/>
  <c r="E226" i="1"/>
  <c r="D226" i="1"/>
  <c r="F226" i="1"/>
  <c r="J27" i="1"/>
  <c r="AJ27" i="1"/>
  <c r="X27" i="1"/>
  <c r="Y27" i="1" s="1"/>
  <c r="K27" i="1"/>
  <c r="L27" i="1" s="1"/>
  <c r="M27" i="1" s="1"/>
  <c r="I27" i="1"/>
  <c r="AK27" i="1"/>
  <c r="F180" i="1"/>
  <c r="D180" i="1"/>
  <c r="E180" i="1"/>
  <c r="H180" i="1"/>
  <c r="H24" i="1"/>
  <c r="E140" i="1"/>
  <c r="D140" i="1"/>
  <c r="F140" i="1"/>
  <c r="H140" i="1"/>
  <c r="D112" i="1"/>
  <c r="E112" i="1"/>
  <c r="F112" i="1"/>
  <c r="K240" i="1"/>
  <c r="L240" i="1" s="1"/>
  <c r="M240" i="1" s="1"/>
  <c r="J240" i="1"/>
  <c r="AJ240" i="1"/>
  <c r="X240" i="1"/>
  <c r="Y240" i="1" s="1"/>
  <c r="AK240" i="1"/>
  <c r="F246" i="1"/>
  <c r="E246" i="1"/>
  <c r="D246" i="1"/>
  <c r="E199" i="1"/>
  <c r="D199" i="1"/>
  <c r="F199" i="1"/>
  <c r="D52" i="1"/>
  <c r="E52" i="1"/>
  <c r="F52" i="1"/>
  <c r="D75" i="1"/>
  <c r="F75" i="1"/>
  <c r="E75" i="1"/>
  <c r="F166" i="1"/>
  <c r="E166" i="1"/>
  <c r="D166" i="1"/>
  <c r="H166" i="1"/>
  <c r="F136" i="1"/>
  <c r="E136" i="1"/>
  <c r="D136" i="1"/>
  <c r="E250" i="1"/>
  <c r="F250" i="1"/>
  <c r="D250" i="1"/>
  <c r="F245" i="1"/>
  <c r="E245" i="1"/>
  <c r="D245" i="1"/>
  <c r="K68" i="1"/>
  <c r="L68" i="1" s="1"/>
  <c r="M68" i="1" s="1"/>
  <c r="J68" i="1"/>
  <c r="X68" i="1"/>
  <c r="Y68" i="1" s="1"/>
  <c r="AJ68" i="1"/>
  <c r="I68" i="1"/>
  <c r="D5" i="1"/>
  <c r="E5" i="1"/>
  <c r="F5" i="1"/>
  <c r="H5" i="1"/>
  <c r="F141" i="1"/>
  <c r="E141" i="1"/>
  <c r="D141" i="1"/>
  <c r="E191" i="1"/>
  <c r="F191" i="1"/>
  <c r="D191" i="1"/>
  <c r="AJ17" i="1"/>
  <c r="K17" i="1"/>
  <c r="L17" i="1" s="1"/>
  <c r="M17" i="1" s="1"/>
  <c r="X17" i="1"/>
  <c r="J17" i="1"/>
  <c r="I17" i="1"/>
  <c r="AK17" i="1"/>
  <c r="AJ15" i="1"/>
  <c r="J15" i="1"/>
  <c r="AK15" i="1"/>
  <c r="K15" i="1"/>
  <c r="L15" i="1" s="1"/>
  <c r="M15" i="1" s="1"/>
  <c r="X15" i="1"/>
  <c r="Y15" i="1" s="1"/>
  <c r="I15" i="1"/>
  <c r="F12" i="1"/>
  <c r="E12" i="1"/>
  <c r="D12" i="1"/>
  <c r="H12" i="1"/>
  <c r="F51" i="1"/>
  <c r="D51" i="1"/>
  <c r="E51" i="1"/>
  <c r="K223" i="1"/>
  <c r="L223" i="1" s="1"/>
  <c r="M223" i="1" s="1"/>
  <c r="J223" i="1"/>
  <c r="X223" i="1"/>
  <c r="Y223" i="1" s="1"/>
  <c r="AJ223" i="1"/>
  <c r="I223" i="1"/>
  <c r="F163" i="1"/>
  <c r="D163" i="1"/>
  <c r="E163" i="1"/>
  <c r="H163" i="1"/>
  <c r="K29" i="1"/>
  <c r="L29" i="1" s="1"/>
  <c r="M29" i="1" s="1"/>
  <c r="AJ29" i="1"/>
  <c r="X29" i="1"/>
  <c r="Y29" i="1" s="1"/>
  <c r="J29" i="1"/>
  <c r="I29" i="1"/>
  <c r="AK29" i="1"/>
  <c r="J123" i="1"/>
  <c r="AJ123" i="1"/>
  <c r="K123" i="1"/>
  <c r="L123" i="1" s="1"/>
  <c r="M123" i="1" s="1"/>
  <c r="X123" i="1"/>
  <c r="Y123" i="1" s="1"/>
  <c r="I123" i="1"/>
  <c r="AK123" i="1"/>
  <c r="E81" i="1"/>
  <c r="D81" i="1"/>
  <c r="F81" i="1"/>
  <c r="AK99" i="1"/>
  <c r="F203" i="1"/>
  <c r="D203" i="1"/>
  <c r="E203" i="1"/>
  <c r="H203" i="1"/>
  <c r="E82" i="1"/>
  <c r="F82" i="1"/>
  <c r="D82" i="1"/>
  <c r="H82" i="1"/>
  <c r="X44" i="1"/>
  <c r="Y44" i="1" s="1"/>
  <c r="K44" i="1"/>
  <c r="L44" i="1" s="1"/>
  <c r="M44" i="1" s="1"/>
  <c r="AJ44" i="1"/>
  <c r="J44" i="1"/>
  <c r="S44" i="1" s="1"/>
  <c r="AK44" i="1"/>
  <c r="J21" i="1"/>
  <c r="K21" i="1"/>
  <c r="L21" i="1" s="1"/>
  <c r="M21" i="1" s="1"/>
  <c r="AJ21" i="1"/>
  <c r="X21" i="1"/>
  <c r="Y21" i="1" s="1"/>
  <c r="I21" i="1"/>
  <c r="F220" i="1"/>
  <c r="E220" i="1"/>
  <c r="D220" i="1"/>
  <c r="H220" i="1"/>
  <c r="D32" i="1"/>
  <c r="F32" i="1"/>
  <c r="E32" i="1"/>
  <c r="H32" i="1"/>
  <c r="F97" i="1"/>
  <c r="D97" i="1"/>
  <c r="E97" i="1"/>
  <c r="H97" i="1"/>
  <c r="F178" i="1"/>
  <c r="D178" i="1"/>
  <c r="E178" i="1"/>
  <c r="H178" i="1"/>
  <c r="F74" i="1"/>
  <c r="D74" i="1"/>
  <c r="E74" i="1"/>
  <c r="H74" i="1"/>
  <c r="F153" i="1"/>
  <c r="D153" i="1"/>
  <c r="E153" i="1"/>
  <c r="H153" i="1"/>
  <c r="AJ252" i="1"/>
  <c r="J252" i="1"/>
  <c r="K252" i="1"/>
  <c r="L252" i="1" s="1"/>
  <c r="M252" i="1" s="1"/>
  <c r="X252" i="1"/>
  <c r="Y252" i="1" s="1"/>
  <c r="I252" i="1"/>
  <c r="E22" i="1"/>
  <c r="F22" i="1"/>
  <c r="D22" i="1"/>
  <c r="H22" i="1"/>
  <c r="K249" i="1"/>
  <c r="L249" i="1" s="1"/>
  <c r="M249" i="1" s="1"/>
  <c r="X249" i="1"/>
  <c r="Y249" i="1" s="1"/>
  <c r="AJ249" i="1"/>
  <c r="J249" i="1"/>
  <c r="AK249" i="1"/>
  <c r="I249" i="1"/>
  <c r="AJ264" i="1"/>
  <c r="K264" i="1"/>
  <c r="L264" i="1" s="1"/>
  <c r="M264" i="1" s="1"/>
  <c r="J264" i="1"/>
  <c r="X264" i="1"/>
  <c r="Y264" i="1" s="1"/>
  <c r="AK264" i="1"/>
  <c r="I264" i="1"/>
  <c r="AJ122" i="1"/>
  <c r="J122" i="1"/>
  <c r="K122" i="1"/>
  <c r="L122" i="1" s="1"/>
  <c r="M122" i="1" s="1"/>
  <c r="X122" i="1"/>
  <c r="Y122" i="1" s="1"/>
  <c r="AK122" i="1"/>
  <c r="I122" i="1"/>
  <c r="E89" i="1"/>
  <c r="D89" i="1"/>
  <c r="F89" i="1"/>
  <c r="D53" i="1"/>
  <c r="F53" i="1"/>
  <c r="E53" i="1"/>
  <c r="H53" i="1"/>
  <c r="K69" i="1"/>
  <c r="L69" i="1" s="1"/>
  <c r="M69" i="1" s="1"/>
  <c r="J69" i="1"/>
  <c r="X69" i="1"/>
  <c r="Y69" i="1" s="1"/>
  <c r="AJ69" i="1"/>
  <c r="I69" i="1"/>
  <c r="AK69" i="1"/>
  <c r="AJ204" i="1"/>
  <c r="J204" i="1"/>
  <c r="X204" i="1"/>
  <c r="Y204" i="1" s="1"/>
  <c r="K204" i="1"/>
  <c r="L204" i="1" s="1"/>
  <c r="M204" i="1" s="1"/>
  <c r="I204" i="1"/>
  <c r="AK204" i="1"/>
  <c r="AJ48" i="1"/>
  <c r="J48" i="1"/>
  <c r="X48" i="1"/>
  <c r="Y48" i="1" s="1"/>
  <c r="K48" i="1"/>
  <c r="L48" i="1" s="1"/>
  <c r="M48" i="1" s="1"/>
  <c r="AK48" i="1"/>
  <c r="D174" i="1"/>
  <c r="E174" i="1"/>
  <c r="F174" i="1"/>
  <c r="H174" i="1"/>
  <c r="J146" i="1"/>
  <c r="X146" i="1"/>
  <c r="Y146" i="1" s="1"/>
  <c r="K146" i="1"/>
  <c r="L146" i="1" s="1"/>
  <c r="M146" i="1" s="1"/>
  <c r="AJ146" i="1"/>
  <c r="AK146" i="1"/>
  <c r="I146" i="1"/>
  <c r="D132" i="1"/>
  <c r="E132" i="1"/>
  <c r="F132" i="1"/>
  <c r="H132" i="1"/>
  <c r="W92" i="1"/>
  <c r="V92" i="1"/>
  <c r="J232" i="1"/>
  <c r="AJ232" i="1"/>
  <c r="K232" i="1"/>
  <c r="L232" i="1" s="1"/>
  <c r="M232" i="1" s="1"/>
  <c r="X232" i="1"/>
  <c r="Y232" i="1" s="1"/>
  <c r="AK232" i="1"/>
  <c r="I232" i="1"/>
  <c r="X265" i="1"/>
  <c r="Y265" i="1" s="1"/>
  <c r="AJ265" i="1"/>
  <c r="K265" i="1"/>
  <c r="L265" i="1" s="1"/>
  <c r="M265" i="1" s="1"/>
  <c r="J265" i="1"/>
  <c r="AK265" i="1"/>
  <c r="I265" i="1"/>
  <c r="D230" i="1"/>
  <c r="F230" i="1"/>
  <c r="E230" i="1"/>
  <c r="J191" i="1"/>
  <c r="K191" i="1"/>
  <c r="L191" i="1" s="1"/>
  <c r="M191" i="1" s="1"/>
  <c r="AJ191" i="1"/>
  <c r="X191" i="1"/>
  <c r="Y191" i="1" s="1"/>
  <c r="I191" i="1"/>
  <c r="D231" i="1"/>
  <c r="F231" i="1"/>
  <c r="E231" i="1"/>
  <c r="H231" i="1"/>
  <c r="D100" i="1"/>
  <c r="F100" i="1"/>
  <c r="E100" i="1"/>
  <c r="D55" i="1"/>
  <c r="F55" i="1"/>
  <c r="E55" i="1"/>
  <c r="H55" i="1"/>
  <c r="J256" i="1"/>
  <c r="K256" i="1"/>
  <c r="L256" i="1" s="1"/>
  <c r="M256" i="1" s="1"/>
  <c r="X256" i="1"/>
  <c r="Y256" i="1" s="1"/>
  <c r="AJ256" i="1"/>
  <c r="I256" i="1"/>
  <c r="F221" i="1"/>
  <c r="E221" i="1"/>
  <c r="D221" i="1"/>
  <c r="H221" i="1"/>
  <c r="D118" i="1"/>
  <c r="E118" i="1"/>
  <c r="F118" i="1"/>
  <c r="X46" i="1"/>
  <c r="Y46" i="1" s="1"/>
  <c r="AJ46" i="1"/>
  <c r="K46" i="1"/>
  <c r="L46" i="1" s="1"/>
  <c r="M46" i="1" s="1"/>
  <c r="J46" i="1"/>
  <c r="W44" i="1"/>
  <c r="V44" i="1"/>
  <c r="O44" i="1"/>
  <c r="AF44" i="1" s="1"/>
  <c r="Z44" i="1"/>
  <c r="N44" i="1"/>
  <c r="AG44" i="1" s="1"/>
  <c r="D11" i="1"/>
  <c r="F11" i="1"/>
  <c r="E11" i="1"/>
  <c r="E54" i="1"/>
  <c r="F54" i="1"/>
  <c r="D54" i="1"/>
  <c r="H54" i="1"/>
  <c r="F172" i="1"/>
  <c r="D172" i="1"/>
  <c r="E172" i="1"/>
  <c r="E183" i="1"/>
  <c r="D183" i="1"/>
  <c r="F183" i="1"/>
  <c r="F19" i="1"/>
  <c r="E19" i="1"/>
  <c r="D19" i="1"/>
  <c r="F121" i="1"/>
  <c r="E121" i="1"/>
  <c r="D121" i="1"/>
  <c r="H121" i="1"/>
  <c r="F45" i="1"/>
  <c r="E45" i="1"/>
  <c r="D45" i="1"/>
  <c r="F111" i="1"/>
  <c r="D111" i="1"/>
  <c r="E111" i="1"/>
  <c r="H111" i="1"/>
  <c r="F3" i="1"/>
  <c r="D3" i="1"/>
  <c r="E3" i="1"/>
  <c r="H3" i="1"/>
  <c r="D2" i="1"/>
  <c r="AN2" i="1"/>
  <c r="G2" i="1" s="1"/>
  <c r="A2" i="1" s="1"/>
  <c r="AJ104" i="1"/>
  <c r="K104" i="1"/>
  <c r="L104" i="1" s="1"/>
  <c r="M104" i="1" s="1"/>
  <c r="X104" i="1"/>
  <c r="Y104" i="1" s="1"/>
  <c r="J104" i="1"/>
  <c r="AK104" i="1"/>
  <c r="F56" i="1"/>
  <c r="E56" i="1"/>
  <c r="D56" i="1"/>
  <c r="I104" i="1"/>
  <c r="E124" i="1"/>
  <c r="D124" i="1"/>
  <c r="F124" i="1"/>
  <c r="AJ216" i="1"/>
  <c r="J216" i="1"/>
  <c r="K216" i="1"/>
  <c r="L216" i="1" s="1"/>
  <c r="M216" i="1" s="1"/>
  <c r="X216" i="1"/>
  <c r="Y216" i="1" s="1"/>
  <c r="I216" i="1"/>
  <c r="AK216" i="1"/>
  <c r="F7" i="1"/>
  <c r="D7" i="1"/>
  <c r="E7" i="1"/>
  <c r="H7" i="1"/>
  <c r="D147" i="1"/>
  <c r="E147" i="1"/>
  <c r="F147" i="1"/>
  <c r="K98" i="1"/>
  <c r="L98" i="1" s="1"/>
  <c r="M98" i="1" s="1"/>
  <c r="J98" i="1"/>
  <c r="AJ98" i="1"/>
  <c r="X98" i="1"/>
  <c r="Y98" i="1" s="1"/>
  <c r="AK98" i="1"/>
  <c r="I98" i="1"/>
  <c r="J247" i="1"/>
  <c r="AJ247" i="1"/>
  <c r="X247" i="1"/>
  <c r="Y247" i="1" s="1"/>
  <c r="K247" i="1"/>
  <c r="L247" i="1" s="1"/>
  <c r="M247" i="1" s="1"/>
  <c r="I247" i="1"/>
  <c r="F125" i="1"/>
  <c r="E125" i="1"/>
  <c r="D125" i="1"/>
  <c r="E120" i="1"/>
  <c r="F120" i="1"/>
  <c r="D120" i="1"/>
  <c r="K93" i="1"/>
  <c r="L93" i="1" s="1"/>
  <c r="M93" i="1" s="1"/>
  <c r="X93" i="1"/>
  <c r="Y93" i="1" s="1"/>
  <c r="AJ93" i="1"/>
  <c r="J93" i="1"/>
  <c r="I93" i="1"/>
  <c r="AK93" i="1"/>
  <c r="E101" i="1"/>
  <c r="D101" i="1"/>
  <c r="F101" i="1"/>
  <c r="H101" i="1"/>
  <c r="D47" i="1"/>
  <c r="E47" i="1"/>
  <c r="F47" i="1"/>
  <c r="H47" i="1"/>
  <c r="E80" i="1"/>
  <c r="F80" i="1"/>
  <c r="D80" i="1"/>
  <c r="H80" i="1"/>
  <c r="F138" i="1"/>
  <c r="D138" i="1"/>
  <c r="E138" i="1"/>
  <c r="H138" i="1"/>
  <c r="H141" i="1"/>
  <c r="J72" i="1"/>
  <c r="K72" i="1"/>
  <c r="L72" i="1" s="1"/>
  <c r="M72" i="1" s="1"/>
  <c r="X72" i="1"/>
  <c r="Y72" i="1" s="1"/>
  <c r="AJ72" i="1"/>
  <c r="I72" i="1"/>
  <c r="AK72" i="1"/>
  <c r="K89" i="1"/>
  <c r="L89" i="1" s="1"/>
  <c r="M89" i="1" s="1"/>
  <c r="X89" i="1"/>
  <c r="Y89" i="1" s="1"/>
  <c r="AJ89" i="1"/>
  <c r="J89" i="1"/>
  <c r="I89" i="1"/>
  <c r="AK89" i="1"/>
  <c r="H19" i="1"/>
  <c r="H11" i="1"/>
  <c r="AJ58" i="1"/>
  <c r="K58" i="1"/>
  <c r="L58" i="1" s="1"/>
  <c r="M58" i="1" s="1"/>
  <c r="J58" i="1"/>
  <c r="X58" i="1"/>
  <c r="Y58" i="1" s="1"/>
  <c r="AK58" i="1"/>
  <c r="I58" i="1"/>
  <c r="J106" i="1"/>
  <c r="K106" i="1"/>
  <c r="L106" i="1" s="1"/>
  <c r="M106" i="1" s="1"/>
  <c r="AJ106" i="1"/>
  <c r="X106" i="1"/>
  <c r="Y106" i="1" s="1"/>
  <c r="I106" i="1"/>
  <c r="AK106" i="1"/>
  <c r="W205" i="1"/>
  <c r="V205" i="1"/>
  <c r="X83" i="1"/>
  <c r="Y83" i="1" s="1"/>
  <c r="J83" i="1"/>
  <c r="AJ83" i="1"/>
  <c r="K83" i="1"/>
  <c r="L83" i="1" s="1"/>
  <c r="M83" i="1" s="1"/>
  <c r="I83" i="1"/>
  <c r="AK83" i="1"/>
  <c r="F39" i="1"/>
  <c r="E39" i="1"/>
  <c r="D39" i="1"/>
  <c r="H39" i="1"/>
  <c r="F20" i="1"/>
  <c r="D20" i="1"/>
  <c r="E20" i="1"/>
  <c r="H20" i="1"/>
  <c r="F215" i="1"/>
  <c r="D215" i="1"/>
  <c r="E215" i="1"/>
  <c r="H215" i="1"/>
  <c r="H149" i="1"/>
  <c r="H230" i="1"/>
  <c r="AK191" i="1"/>
  <c r="D127" i="1"/>
  <c r="F127" i="1"/>
  <c r="E127" i="1"/>
  <c r="H127" i="1"/>
  <c r="F25" i="1"/>
  <c r="E25" i="1"/>
  <c r="D25" i="1"/>
  <c r="H25" i="1"/>
  <c r="E222" i="1"/>
  <c r="F222" i="1"/>
  <c r="D222" i="1"/>
  <c r="K255" i="1"/>
  <c r="L255" i="1" s="1"/>
  <c r="M255" i="1" s="1"/>
  <c r="AJ255" i="1"/>
  <c r="J255" i="1"/>
  <c r="X255" i="1"/>
  <c r="Y255" i="1" s="1"/>
  <c r="I255" i="1"/>
  <c r="H100" i="1"/>
  <c r="F219" i="1"/>
  <c r="D219" i="1"/>
  <c r="E219" i="1"/>
  <c r="H219" i="1"/>
  <c r="D271" i="1"/>
  <c r="F271" i="1"/>
  <c r="E271" i="1"/>
  <c r="F247" i="1"/>
  <c r="D247" i="1"/>
  <c r="E247" i="1"/>
  <c r="AK256" i="1"/>
  <c r="D104" i="1"/>
  <c r="F104" i="1"/>
  <c r="E104" i="1"/>
  <c r="J142" i="1"/>
  <c r="AJ142" i="1"/>
  <c r="X142" i="1"/>
  <c r="Y142" i="1" s="1"/>
  <c r="K142" i="1"/>
  <c r="L142" i="1" s="1"/>
  <c r="M142" i="1" s="1"/>
  <c r="H112" i="1"/>
  <c r="I142" i="1"/>
  <c r="K218" i="1"/>
  <c r="L218" i="1" s="1"/>
  <c r="M218" i="1" s="1"/>
  <c r="X218" i="1"/>
  <c r="Y218" i="1" s="1"/>
  <c r="AJ218" i="1"/>
  <c r="J218" i="1"/>
  <c r="I218" i="1"/>
  <c r="H118" i="1"/>
  <c r="I240" i="1"/>
  <c r="I46" i="1"/>
  <c r="E233" i="1"/>
  <c r="F233" i="1"/>
  <c r="D233" i="1"/>
  <c r="H233" i="1"/>
  <c r="K84" i="1"/>
  <c r="L84" i="1" s="1"/>
  <c r="M84" i="1" s="1"/>
  <c r="J84" i="1"/>
  <c r="AJ84" i="1"/>
  <c r="I84" i="1"/>
  <c r="X84" i="1"/>
  <c r="Y84" i="1" s="1"/>
  <c r="H246" i="1"/>
  <c r="E171" i="1"/>
  <c r="D171" i="1"/>
  <c r="F171" i="1"/>
  <c r="H171" i="1"/>
  <c r="H199" i="1"/>
  <c r="D176" i="1"/>
  <c r="F176" i="1"/>
  <c r="E176" i="1"/>
  <c r="H176" i="1"/>
  <c r="J105" i="1"/>
  <c r="K105" i="1"/>
  <c r="L105" i="1" s="1"/>
  <c r="M105" i="1" s="1"/>
  <c r="X105" i="1"/>
  <c r="Y105" i="1" s="1"/>
  <c r="I105" i="1"/>
  <c r="AJ105" i="1"/>
  <c r="H52" i="1"/>
  <c r="D36" i="1"/>
  <c r="F36" i="1"/>
  <c r="E36" i="1"/>
  <c r="H36" i="1"/>
  <c r="H75" i="1"/>
  <c r="H250" i="1"/>
  <c r="D4" i="1"/>
  <c r="E4" i="1"/>
  <c r="H4" i="1"/>
  <c r="D78" i="1"/>
  <c r="E78" i="1"/>
  <c r="F78" i="1"/>
  <c r="AK68" i="1"/>
  <c r="D41" i="1"/>
  <c r="E41" i="1"/>
  <c r="F41" i="1"/>
  <c r="H41" i="1"/>
  <c r="E200" i="1"/>
  <c r="D200" i="1"/>
  <c r="F200" i="1"/>
  <c r="H200" i="1"/>
  <c r="E152" i="1"/>
  <c r="F152" i="1"/>
  <c r="D152" i="1"/>
  <c r="H222" i="1"/>
  <c r="H45" i="1"/>
  <c r="H51" i="1"/>
  <c r="F242" i="1"/>
  <c r="D242" i="1"/>
  <c r="E242" i="1"/>
  <c r="H242" i="1"/>
  <c r="D158" i="1"/>
  <c r="E158" i="1"/>
  <c r="F158" i="1"/>
  <c r="H158" i="1"/>
  <c r="K40" i="1"/>
  <c r="L40" i="1" s="1"/>
  <c r="M40" i="1" s="1"/>
  <c r="J40" i="1"/>
  <c r="AJ40" i="1"/>
  <c r="X40" i="1"/>
  <c r="Y40" i="1" s="1"/>
  <c r="AK40" i="1"/>
  <c r="J23" i="1"/>
  <c r="AJ23" i="1"/>
  <c r="K23" i="1"/>
  <c r="L23" i="1" s="1"/>
  <c r="M23" i="1" s="1"/>
  <c r="X23" i="1"/>
  <c r="Y23" i="1" s="1"/>
  <c r="I23" i="1"/>
  <c r="AK23" i="1"/>
  <c r="D253" i="1"/>
  <c r="E253" i="1"/>
  <c r="F253" i="1"/>
  <c r="H253" i="1"/>
  <c r="H136" i="1"/>
  <c r="I48" i="1"/>
  <c r="X254" i="1"/>
  <c r="Y254" i="1" s="1"/>
  <c r="J254" i="1"/>
  <c r="K254" i="1"/>
  <c r="L254" i="1" s="1"/>
  <c r="M254" i="1" s="1"/>
  <c r="AJ254" i="1"/>
  <c r="I254" i="1"/>
  <c r="AK254" i="1"/>
  <c r="H78" i="1"/>
  <c r="K148" i="1"/>
  <c r="L148" i="1" s="1"/>
  <c r="M148" i="1" s="1"/>
  <c r="J148" i="1"/>
  <c r="AJ148" i="1"/>
  <c r="X148" i="1"/>
  <c r="Y148" i="1" s="1"/>
  <c r="I148" i="1"/>
  <c r="AK148" i="1"/>
  <c r="J95" i="1"/>
  <c r="X95" i="1"/>
  <c r="Y95" i="1" s="1"/>
  <c r="AJ95" i="1"/>
  <c r="AK95" i="1"/>
  <c r="K95" i="1"/>
  <c r="L95" i="1" s="1"/>
  <c r="M95" i="1" s="1"/>
  <c r="I95" i="1"/>
  <c r="I40" i="1"/>
  <c r="J260" i="1"/>
  <c r="K260" i="1"/>
  <c r="L260" i="1" s="1"/>
  <c r="M260" i="1" s="1"/>
  <c r="X260" i="1"/>
  <c r="Y260" i="1" s="1"/>
  <c r="AJ260" i="1"/>
  <c r="AK260" i="1"/>
  <c r="I260" i="1"/>
  <c r="AJ34" i="1"/>
  <c r="K34" i="1"/>
  <c r="L34" i="1" s="1"/>
  <c r="M34" i="1" s="1"/>
  <c r="J34" i="1"/>
  <c r="X34" i="1"/>
  <c r="Y34" i="1" s="1"/>
  <c r="AK34" i="1"/>
  <c r="I34" i="1"/>
  <c r="E267" i="1"/>
  <c r="D267" i="1"/>
  <c r="F267" i="1"/>
  <c r="H267" i="1"/>
  <c r="K18" i="1"/>
  <c r="L18" i="1" s="1"/>
  <c r="M18" i="1" s="1"/>
  <c r="AJ18" i="1"/>
  <c r="X18" i="1"/>
  <c r="Y18" i="1" s="1"/>
  <c r="J18" i="1"/>
  <c r="I18" i="1"/>
  <c r="D103" i="1"/>
  <c r="E103" i="1"/>
  <c r="F103" i="1"/>
  <c r="H103" i="1"/>
  <c r="D210" i="1"/>
  <c r="E210" i="1"/>
  <c r="F210" i="1"/>
  <c r="H210" i="1"/>
  <c r="D198" i="1"/>
  <c r="F198" i="1"/>
  <c r="E198" i="1"/>
  <c r="H198" i="1"/>
  <c r="D214" i="1"/>
  <c r="F214" i="1"/>
  <c r="E214" i="1"/>
  <c r="H214" i="1"/>
  <c r="J193" i="1"/>
  <c r="AJ193" i="1"/>
  <c r="X193" i="1"/>
  <c r="Y193" i="1" s="1"/>
  <c r="K193" i="1"/>
  <c r="L193" i="1" s="1"/>
  <c r="M193" i="1" s="1"/>
  <c r="AK193" i="1"/>
  <c r="I193" i="1"/>
  <c r="F96" i="1"/>
  <c r="E96" i="1"/>
  <c r="D96" i="1"/>
  <c r="H96" i="1"/>
  <c r="K202" i="1"/>
  <c r="L202" i="1" s="1"/>
  <c r="M202" i="1" s="1"/>
  <c r="X202" i="1"/>
  <c r="Y202" i="1" s="1"/>
  <c r="AJ202" i="1"/>
  <c r="J202" i="1"/>
  <c r="AK202" i="1"/>
  <c r="I202" i="1"/>
  <c r="H245" i="1"/>
  <c r="F139" i="1"/>
  <c r="D139" i="1"/>
  <c r="E139" i="1"/>
  <c r="H139" i="1"/>
  <c r="E239" i="1"/>
  <c r="F239" i="1"/>
  <c r="D239" i="1"/>
  <c r="H226" i="1"/>
  <c r="H81" i="1"/>
  <c r="F107" i="1"/>
  <c r="E107" i="1"/>
  <c r="D107" i="1"/>
  <c r="H107" i="1"/>
  <c r="H239" i="1"/>
  <c r="K156" i="1"/>
  <c r="L156" i="1" s="1"/>
  <c r="M156" i="1" s="1"/>
  <c r="AJ156" i="1"/>
  <c r="X156" i="1"/>
  <c r="Y156" i="1" s="1"/>
  <c r="J156" i="1"/>
  <c r="AK156" i="1"/>
  <c r="I156" i="1"/>
  <c r="E269" i="1"/>
  <c r="D269" i="1"/>
  <c r="F269" i="1"/>
  <c r="H269" i="1"/>
  <c r="H271" i="1"/>
  <c r="AJ67" i="1"/>
  <c r="X67" i="1"/>
  <c r="Y67" i="1" s="1"/>
  <c r="K67" i="1"/>
  <c r="L67" i="1" s="1"/>
  <c r="M67" i="1" s="1"/>
  <c r="AK67" i="1"/>
  <c r="I67" i="1"/>
  <c r="J67" i="1"/>
  <c r="J57" i="1"/>
  <c r="AJ57" i="1"/>
  <c r="K57" i="1"/>
  <c r="L57" i="1" s="1"/>
  <c r="M57" i="1" s="1"/>
  <c r="X57" i="1"/>
  <c r="Y57" i="1" s="1"/>
  <c r="I57" i="1"/>
  <c r="AK57" i="1"/>
  <c r="AJ209" i="1"/>
  <c r="J209" i="1"/>
  <c r="X209" i="1"/>
  <c r="Y209" i="1" s="1"/>
  <c r="K209" i="1"/>
  <c r="L209" i="1" s="1"/>
  <c r="M209" i="1" s="1"/>
  <c r="AK209" i="1"/>
  <c r="I209" i="1"/>
  <c r="K258" i="1"/>
  <c r="L258" i="1" s="1"/>
  <c r="M258" i="1" s="1"/>
  <c r="J258" i="1"/>
  <c r="AJ258" i="1"/>
  <c r="X258" i="1"/>
  <c r="Y258" i="1" s="1"/>
  <c r="AK258" i="1"/>
  <c r="I258" i="1"/>
  <c r="F235" i="1"/>
  <c r="D235" i="1"/>
  <c r="E235" i="1"/>
  <c r="H235" i="1"/>
  <c r="H152" i="1"/>
  <c r="F251" i="1"/>
  <c r="E251" i="1"/>
  <c r="D251" i="1"/>
  <c r="E62" i="1"/>
  <c r="D62" i="1"/>
  <c r="F62" i="1"/>
  <c r="F94" i="1"/>
  <c r="D94" i="1"/>
  <c r="E94" i="1"/>
  <c r="F14" i="1"/>
  <c r="E14" i="1"/>
  <c r="D14" i="1"/>
  <c r="E23" i="1"/>
  <c r="F23" i="1"/>
  <c r="D23" i="1"/>
  <c r="E18" i="1"/>
  <c r="F18" i="1"/>
  <c r="D18" i="1"/>
  <c r="F13" i="1"/>
  <c r="E13" i="1"/>
  <c r="D13" i="1"/>
  <c r="D10" i="1"/>
  <c r="F10" i="1"/>
  <c r="E10" i="1"/>
  <c r="E244" i="1"/>
  <c r="D244" i="1"/>
  <c r="F244" i="1"/>
  <c r="D206" i="1"/>
  <c r="F206" i="1"/>
  <c r="E206" i="1"/>
  <c r="F35" i="1"/>
  <c r="D35" i="1"/>
  <c r="E35" i="1"/>
  <c r="D240" i="1"/>
  <c r="E240" i="1"/>
  <c r="F240" i="1"/>
  <c r="E173" i="1"/>
  <c r="D173" i="1"/>
  <c r="F173" i="1"/>
  <c r="D243" i="1"/>
  <c r="E243" i="1"/>
  <c r="F243" i="1"/>
  <c r="H243" i="1"/>
  <c r="E129" i="1"/>
  <c r="F129" i="1"/>
  <c r="D129" i="1"/>
  <c r="F197" i="1"/>
  <c r="D197" i="1"/>
  <c r="E197" i="1"/>
  <c r="F90" i="1"/>
  <c r="D90" i="1"/>
  <c r="E90" i="1"/>
  <c r="F6" i="1"/>
  <c r="E6" i="1"/>
  <c r="D6" i="1"/>
  <c r="D170" i="1"/>
  <c r="F170" i="1"/>
  <c r="E170" i="1"/>
  <c r="E168" i="1"/>
  <c r="D168" i="1"/>
  <c r="F168" i="1"/>
  <c r="D195" i="1"/>
  <c r="E195" i="1"/>
  <c r="F195" i="1"/>
  <c r="D37" i="1"/>
  <c r="E37" i="1"/>
  <c r="F37" i="1"/>
  <c r="D201" i="1"/>
  <c r="E201" i="1"/>
  <c r="F201" i="1"/>
  <c r="D212" i="1"/>
  <c r="E212" i="1"/>
  <c r="F212" i="1"/>
  <c r="F160" i="1"/>
  <c r="D160" i="1"/>
  <c r="E160" i="1"/>
  <c r="E208" i="1"/>
  <c r="D208" i="1"/>
  <c r="F208" i="1"/>
  <c r="D261" i="1"/>
  <c r="F261" i="1"/>
  <c r="E261" i="1"/>
  <c r="F65" i="1"/>
  <c r="E65" i="1"/>
  <c r="D65" i="1"/>
  <c r="E262" i="1"/>
  <c r="D262" i="1"/>
  <c r="F262" i="1"/>
  <c r="E260" i="1"/>
  <c r="F260" i="1"/>
  <c r="D260" i="1"/>
  <c r="F186" i="1"/>
  <c r="D186" i="1"/>
  <c r="E186" i="1"/>
  <c r="D28" i="1"/>
  <c r="E28" i="1"/>
  <c r="F28" i="1"/>
  <c r="E145" i="1"/>
  <c r="D145" i="1"/>
  <c r="F145" i="1"/>
  <c r="F33" i="1"/>
  <c r="E33" i="1"/>
  <c r="D33" i="1"/>
  <c r="F237" i="1"/>
  <c r="E237" i="1"/>
  <c r="D237" i="1"/>
  <c r="E217" i="1"/>
  <c r="F217" i="1"/>
  <c r="D217" i="1"/>
  <c r="H217" i="1"/>
  <c r="F207" i="1"/>
  <c r="D207" i="1"/>
  <c r="E207" i="1"/>
  <c r="I13" i="1"/>
  <c r="E9" i="1"/>
  <c r="D9" i="1"/>
  <c r="F9" i="1"/>
  <c r="E34" i="1"/>
  <c r="D34" i="1"/>
  <c r="F34" i="1"/>
  <c r="F177" i="1"/>
  <c r="E177" i="1"/>
  <c r="D177" i="1"/>
  <c r="F257" i="1"/>
  <c r="D257" i="1"/>
  <c r="E257" i="1"/>
  <c r="H28" i="1"/>
  <c r="F196" i="1"/>
  <c r="D196" i="1"/>
  <c r="E196" i="1"/>
  <c r="H196" i="1"/>
  <c r="E266" i="1"/>
  <c r="F266" i="1"/>
  <c r="D266" i="1"/>
  <c r="F77" i="1"/>
  <c r="E77" i="1"/>
  <c r="D77" i="1"/>
  <c r="E50" i="1"/>
  <c r="F50" i="1"/>
  <c r="D50" i="1"/>
  <c r="D109" i="1"/>
  <c r="E109" i="1"/>
  <c r="F109" i="1"/>
  <c r="H160" i="1"/>
  <c r="H266" i="1"/>
  <c r="H170" i="1"/>
  <c r="H201" i="1"/>
  <c r="H212" i="1"/>
  <c r="F155" i="1"/>
  <c r="D155" i="1"/>
  <c r="E155" i="1"/>
  <c r="F126" i="1"/>
  <c r="D126" i="1"/>
  <c r="E126" i="1"/>
  <c r="F67" i="1"/>
  <c r="D67" i="1"/>
  <c r="E67" i="1"/>
  <c r="E151" i="1"/>
  <c r="F151" i="1"/>
  <c r="D151" i="1"/>
  <c r="F60" i="1"/>
  <c r="E60" i="1"/>
  <c r="D60" i="1"/>
  <c r="E181" i="1"/>
  <c r="F181" i="1"/>
  <c r="D181" i="1"/>
  <c r="F254" i="1"/>
  <c r="D254" i="1"/>
  <c r="E254" i="1"/>
  <c r="D137" i="1"/>
  <c r="E137" i="1"/>
  <c r="F137" i="1"/>
  <c r="E224" i="1"/>
  <c r="F224" i="1"/>
  <c r="D224" i="1"/>
  <c r="D87" i="1"/>
  <c r="F87" i="1"/>
  <c r="E87" i="1"/>
  <c r="D150" i="1"/>
  <c r="F150" i="1"/>
  <c r="E150" i="1"/>
  <c r="H35" i="1"/>
  <c r="E58" i="1"/>
  <c r="D58" i="1"/>
  <c r="F58" i="1"/>
  <c r="F134" i="1"/>
  <c r="D134" i="1"/>
  <c r="E134" i="1"/>
  <c r="J234" i="1"/>
  <c r="K234" i="1"/>
  <c r="L234" i="1" s="1"/>
  <c r="M234" i="1" s="1"/>
  <c r="AJ234" i="1"/>
  <c r="X234" i="1"/>
  <c r="Y234" i="1" s="1"/>
  <c r="I234" i="1"/>
  <c r="E130" i="1"/>
  <c r="F130" i="1"/>
  <c r="D130" i="1"/>
  <c r="E115" i="1"/>
  <c r="D115" i="1"/>
  <c r="F115" i="1"/>
  <c r="H115" i="1"/>
  <c r="E42" i="1"/>
  <c r="F42" i="1"/>
  <c r="D42" i="1"/>
  <c r="H42" i="1"/>
  <c r="F205" i="1"/>
  <c r="D205" i="1"/>
  <c r="E205" i="1"/>
  <c r="F228" i="1"/>
  <c r="D228" i="1"/>
  <c r="E228" i="1"/>
  <c r="H228" i="1"/>
  <c r="H130" i="1"/>
  <c r="D128" i="1"/>
  <c r="E128" i="1"/>
  <c r="F128" i="1"/>
  <c r="H128" i="1"/>
  <c r="K13" i="1"/>
  <c r="L13" i="1" s="1"/>
  <c r="M13" i="1" s="1"/>
  <c r="AJ13" i="1"/>
  <c r="X13" i="1"/>
  <c r="Y13" i="1" s="1"/>
  <c r="J13" i="1"/>
  <c r="E93" i="1"/>
  <c r="F93" i="1"/>
  <c r="D93" i="1"/>
  <c r="D192" i="1"/>
  <c r="E192" i="1"/>
  <c r="F192" i="1"/>
  <c r="H192" i="1"/>
  <c r="E16" i="1"/>
  <c r="D16" i="1"/>
  <c r="F16" i="1"/>
  <c r="H16" i="1"/>
  <c r="E249" i="1"/>
  <c r="D249" i="1"/>
  <c r="F249" i="1"/>
  <c r="D264" i="1"/>
  <c r="E264" i="1"/>
  <c r="F264" i="1"/>
  <c r="E238" i="1"/>
  <c r="F238" i="1"/>
  <c r="D238" i="1"/>
  <c r="D184" i="1"/>
  <c r="F184" i="1"/>
  <c r="E184" i="1"/>
  <c r="D102" i="1"/>
  <c r="E102" i="1"/>
  <c r="F102" i="1"/>
  <c r="D95" i="1"/>
  <c r="F95" i="1"/>
  <c r="E95" i="1"/>
  <c r="D69" i="1"/>
  <c r="F69" i="1"/>
  <c r="E69" i="1"/>
  <c r="H14" i="1"/>
  <c r="E204" i="1"/>
  <c r="D204" i="1"/>
  <c r="F204" i="1"/>
  <c r="F108" i="1"/>
  <c r="D108" i="1"/>
  <c r="E108" i="1"/>
  <c r="H94" i="1"/>
  <c r="AJ257" i="1"/>
  <c r="J257" i="1"/>
  <c r="K257" i="1"/>
  <c r="L257" i="1" s="1"/>
  <c r="M257" i="1" s="1"/>
  <c r="X257" i="1"/>
  <c r="Y257" i="1" s="1"/>
  <c r="I257" i="1"/>
  <c r="H238" i="1"/>
  <c r="E161" i="1"/>
  <c r="F161" i="1"/>
  <c r="D161" i="1"/>
  <c r="H102" i="1"/>
  <c r="K165" i="1"/>
  <c r="L165" i="1" s="1"/>
  <c r="M165" i="1" s="1"/>
  <c r="F189" i="1"/>
  <c r="E189" i="1"/>
  <c r="D189" i="1"/>
  <c r="D156" i="1"/>
  <c r="F156" i="1"/>
  <c r="E156" i="1"/>
  <c r="H90" i="1"/>
  <c r="K155" i="1"/>
  <c r="L155" i="1" s="1"/>
  <c r="M155" i="1" s="1"/>
  <c r="J155" i="1"/>
  <c r="AJ155" i="1"/>
  <c r="X155" i="1"/>
  <c r="Y155" i="1" s="1"/>
  <c r="I155" i="1"/>
  <c r="F270" i="1"/>
  <c r="E270" i="1"/>
  <c r="D270" i="1"/>
  <c r="E148" i="1"/>
  <c r="D148" i="1"/>
  <c r="F148" i="1"/>
  <c r="H33" i="1"/>
  <c r="K85" i="1"/>
  <c r="L85" i="1" s="1"/>
  <c r="M85" i="1" s="1"/>
  <c r="X85" i="1"/>
  <c r="Y85" i="1" s="1"/>
  <c r="AJ85" i="1"/>
  <c r="J85" i="1"/>
  <c r="I85" i="1"/>
  <c r="H161" i="1"/>
  <c r="E57" i="1"/>
  <c r="D57" i="1"/>
  <c r="F57" i="1"/>
  <c r="H10" i="1"/>
  <c r="E236" i="1"/>
  <c r="D236" i="1"/>
  <c r="F236" i="1"/>
  <c r="F179" i="1"/>
  <c r="E179" i="1"/>
  <c r="D179" i="1"/>
  <c r="H179" i="1"/>
  <c r="AJ213" i="1"/>
  <c r="J213" i="1"/>
  <c r="X213" i="1"/>
  <c r="Y213" i="1" s="1"/>
  <c r="K213" i="1"/>
  <c r="L213" i="1" s="1"/>
  <c r="M213" i="1" s="1"/>
  <c r="I213" i="1"/>
  <c r="AK213" i="1"/>
  <c r="J92" i="1"/>
  <c r="T92" i="1" s="1"/>
  <c r="AJ92" i="1"/>
  <c r="X92" i="1"/>
  <c r="Y92" i="1" s="1"/>
  <c r="K92" i="1"/>
  <c r="L92" i="1" s="1"/>
  <c r="M92" i="1" s="1"/>
  <c r="AK92" i="1"/>
  <c r="K157" i="1"/>
  <c r="L157" i="1" s="1"/>
  <c r="M157" i="1" s="1"/>
  <c r="AJ157" i="1"/>
  <c r="J157" i="1"/>
  <c r="X157" i="1"/>
  <c r="Y157" i="1" s="1"/>
  <c r="I157" i="1"/>
  <c r="AK157" i="1"/>
  <c r="J248" i="1"/>
  <c r="X248" i="1"/>
  <c r="Y248" i="1" s="1"/>
  <c r="K248" i="1"/>
  <c r="L248" i="1" s="1"/>
  <c r="M248" i="1" s="1"/>
  <c r="AJ248" i="1"/>
  <c r="I248" i="1"/>
  <c r="AK248" i="1"/>
  <c r="X38" i="1"/>
  <c r="Y38" i="1" s="1"/>
  <c r="K38" i="1"/>
  <c r="L38" i="1" s="1"/>
  <c r="M38" i="1" s="1"/>
  <c r="J38" i="1"/>
  <c r="AJ38" i="1"/>
  <c r="AK38" i="1"/>
  <c r="I38" i="1"/>
  <c r="F259" i="1"/>
  <c r="D259" i="1"/>
  <c r="E259" i="1"/>
  <c r="AK234" i="1"/>
  <c r="D232" i="1"/>
  <c r="E232" i="1"/>
  <c r="F232" i="1"/>
  <c r="J66" i="1"/>
  <c r="AJ66" i="1"/>
  <c r="X66" i="1"/>
  <c r="Y66" i="1" s="1"/>
  <c r="K66" i="1"/>
  <c r="L66" i="1" s="1"/>
  <c r="M66" i="1" s="1"/>
  <c r="AK66" i="1"/>
  <c r="H87" i="1"/>
  <c r="F49" i="1"/>
  <c r="D49" i="1"/>
  <c r="E49" i="1"/>
  <c r="H49" i="1"/>
  <c r="H259" i="1"/>
  <c r="K205" i="1"/>
  <c r="L205" i="1" s="1"/>
  <c r="M205" i="1" s="1"/>
  <c r="AJ205" i="1"/>
  <c r="X205" i="1"/>
  <c r="Y205" i="1" s="1"/>
  <c r="J205" i="1"/>
  <c r="U205" i="1" s="1"/>
  <c r="AK205" i="1"/>
  <c r="K154" i="1"/>
  <c r="L154" i="1" s="1"/>
  <c r="M154" i="1" s="1"/>
  <c r="J154" i="1"/>
  <c r="AJ154" i="1"/>
  <c r="X154" i="1"/>
  <c r="Y154" i="1" s="1"/>
  <c r="AK154" i="1"/>
  <c r="I154" i="1"/>
  <c r="H251" i="1"/>
  <c r="D117" i="1"/>
  <c r="E117" i="1"/>
  <c r="F117" i="1"/>
  <c r="F21" i="1"/>
  <c r="E21" i="1"/>
  <c r="D21" i="1"/>
  <c r="F17" i="1"/>
  <c r="E17" i="1"/>
  <c r="D17" i="1"/>
  <c r="F15" i="1"/>
  <c r="E15" i="1"/>
  <c r="D15" i="1"/>
  <c r="D27" i="1"/>
  <c r="E27" i="1"/>
  <c r="F27" i="1"/>
  <c r="E131" i="1"/>
  <c r="D131" i="1"/>
  <c r="F131" i="1"/>
  <c r="D255" i="1"/>
  <c r="E255" i="1"/>
  <c r="F255" i="1"/>
  <c r="F76" i="1"/>
  <c r="D76" i="1"/>
  <c r="E76" i="1"/>
  <c r="D167" i="1"/>
  <c r="F167" i="1"/>
  <c r="E167" i="1"/>
  <c r="D223" i="1"/>
  <c r="E223" i="1"/>
  <c r="F223" i="1"/>
  <c r="D29" i="1"/>
  <c r="F29" i="1"/>
  <c r="E29" i="1"/>
  <c r="H173" i="1"/>
  <c r="E123" i="1"/>
  <c r="F123" i="1"/>
  <c r="D123" i="1"/>
  <c r="F175" i="1"/>
  <c r="D175" i="1"/>
  <c r="E175" i="1"/>
  <c r="E256" i="1"/>
  <c r="F256" i="1"/>
  <c r="D256" i="1"/>
  <c r="D225" i="1"/>
  <c r="F225" i="1"/>
  <c r="E225" i="1"/>
  <c r="H197" i="1"/>
  <c r="AJ197" i="1" s="1"/>
  <c r="E142" i="1"/>
  <c r="D142" i="1"/>
  <c r="F142" i="1"/>
  <c r="F43" i="1"/>
  <c r="D43" i="1"/>
  <c r="E43" i="1"/>
  <c r="F188" i="1"/>
  <c r="D188" i="1"/>
  <c r="E188" i="1"/>
  <c r="H6" i="1"/>
  <c r="F99" i="1"/>
  <c r="E99" i="1"/>
  <c r="D99" i="1"/>
  <c r="F218" i="1"/>
  <c r="E218" i="1"/>
  <c r="D218" i="1"/>
  <c r="F46" i="1"/>
  <c r="E46" i="1"/>
  <c r="D46" i="1"/>
  <c r="E44" i="1"/>
  <c r="F44" i="1"/>
  <c r="D44" i="1"/>
  <c r="E84" i="1"/>
  <c r="F84" i="1"/>
  <c r="D84" i="1"/>
  <c r="H168" i="1"/>
  <c r="F185" i="1"/>
  <c r="E185" i="1"/>
  <c r="D185" i="1"/>
  <c r="H195" i="1"/>
  <c r="F105" i="1"/>
  <c r="E105" i="1"/>
  <c r="D105" i="1"/>
  <c r="H37" i="1"/>
  <c r="E194" i="1"/>
  <c r="D194" i="1"/>
  <c r="F194" i="1"/>
  <c r="D216" i="1"/>
  <c r="F216" i="1"/>
  <c r="E216" i="1"/>
  <c r="D211" i="1"/>
  <c r="F211" i="1"/>
  <c r="E211" i="1"/>
  <c r="F241" i="1"/>
  <c r="E241" i="1"/>
  <c r="D241" i="1"/>
  <c r="H241" i="1"/>
  <c r="H206" i="1"/>
  <c r="H261" i="1"/>
  <c r="H65" i="1"/>
  <c r="D98" i="1"/>
  <c r="E98" i="1"/>
  <c r="F98" i="1"/>
  <c r="H262" i="1"/>
  <c r="D61" i="1"/>
  <c r="F61" i="1"/>
  <c r="E61" i="1"/>
  <c r="F68" i="1"/>
  <c r="E68" i="1"/>
  <c r="D68" i="1"/>
  <c r="E164" i="1"/>
  <c r="F164" i="1"/>
  <c r="D164" i="1"/>
  <c r="H186" i="1"/>
  <c r="F113" i="1"/>
  <c r="E113" i="1"/>
  <c r="D113" i="1"/>
  <c r="H113" i="1"/>
  <c r="F114" i="1"/>
  <c r="E114" i="1"/>
  <c r="D114" i="1"/>
  <c r="H114" i="1"/>
  <c r="H145" i="1"/>
  <c r="H237" i="1"/>
  <c r="F252" i="1"/>
  <c r="E252" i="1"/>
  <c r="D252" i="1"/>
  <c r="H207" i="1"/>
  <c r="H61" i="1"/>
  <c r="F8" i="1"/>
  <c r="D8" i="1"/>
  <c r="E8" i="1"/>
  <c r="H8" i="1"/>
  <c r="E258" i="1"/>
  <c r="F258" i="1"/>
  <c r="D258" i="1"/>
  <c r="H177" i="1"/>
  <c r="E193" i="1"/>
  <c r="D193" i="1"/>
  <c r="F193" i="1"/>
  <c r="D202" i="1"/>
  <c r="F202" i="1"/>
  <c r="E202" i="1"/>
  <c r="E135" i="1"/>
  <c r="D135" i="1"/>
  <c r="F135" i="1"/>
  <c r="F122" i="1"/>
  <c r="E122" i="1"/>
  <c r="D122" i="1"/>
  <c r="F31" i="1"/>
  <c r="E31" i="1"/>
  <c r="D31" i="1"/>
  <c r="D165" i="1"/>
  <c r="E165" i="1"/>
  <c r="F83" i="1"/>
  <c r="D83" i="1"/>
  <c r="E83" i="1"/>
  <c r="D85" i="1"/>
  <c r="E85" i="1"/>
  <c r="F85" i="1"/>
  <c r="H9" i="1"/>
  <c r="H50" i="1"/>
  <c r="H109" i="1"/>
  <c r="F229" i="1"/>
  <c r="D229" i="1"/>
  <c r="E229" i="1"/>
  <c r="D48" i="1"/>
  <c r="E48" i="1"/>
  <c r="F48" i="1"/>
  <c r="H135" i="1"/>
  <c r="F40" i="1"/>
  <c r="E40" i="1"/>
  <c r="D40" i="1"/>
  <c r="E268" i="1"/>
  <c r="D268" i="1"/>
  <c r="F268" i="1"/>
  <c r="H126" i="1"/>
  <c r="H60" i="1"/>
  <c r="D144" i="1"/>
  <c r="E144" i="1"/>
  <c r="F144" i="1"/>
  <c r="D30" i="1"/>
  <c r="E30" i="1"/>
  <c r="F30" i="1"/>
  <c r="H181" i="1"/>
  <c r="H62" i="1"/>
  <c r="H167" i="1"/>
  <c r="D72" i="1"/>
  <c r="F72" i="1"/>
  <c r="E72" i="1"/>
  <c r="H208" i="1"/>
  <c r="H108" i="1"/>
  <c r="H270" i="1"/>
  <c r="H268" i="1"/>
  <c r="F263" i="1"/>
  <c r="D263" i="1"/>
  <c r="E263" i="1"/>
  <c r="H137" i="1"/>
  <c r="H43" i="1"/>
  <c r="H151" i="1"/>
  <c r="E110" i="1"/>
  <c r="F110" i="1"/>
  <c r="D110" i="1"/>
  <c r="H224" i="1"/>
  <c r="H31" i="1"/>
  <c r="E143" i="1"/>
  <c r="D143" i="1"/>
  <c r="F143" i="1"/>
  <c r="H143" i="1"/>
  <c r="F146" i="1"/>
  <c r="E146" i="1"/>
  <c r="D146" i="1"/>
  <c r="H30" i="1"/>
  <c r="D106" i="1"/>
  <c r="E106" i="1"/>
  <c r="F106" i="1"/>
  <c r="H150" i="1"/>
  <c r="E63" i="1"/>
  <c r="F63" i="1"/>
  <c r="D63" i="1"/>
  <c r="H63" i="1"/>
  <c r="H236" i="1"/>
  <c r="H134" i="1"/>
  <c r="AJ169" i="1"/>
  <c r="X169" i="1"/>
  <c r="Y169" i="1" s="1"/>
  <c r="J169" i="1"/>
  <c r="K169" i="1"/>
  <c r="L169" i="1" s="1"/>
  <c r="M169" i="1" s="1"/>
  <c r="I169" i="1"/>
  <c r="AK169" i="1"/>
  <c r="H129" i="1"/>
  <c r="E92" i="1"/>
  <c r="D92" i="1"/>
  <c r="F92" i="1"/>
  <c r="H189" i="1"/>
  <c r="J64" i="1"/>
  <c r="AJ64" i="1"/>
  <c r="X64" i="1"/>
  <c r="Y64" i="1" s="1"/>
  <c r="K64" i="1"/>
  <c r="L64" i="1" s="1"/>
  <c r="M64" i="1" s="1"/>
  <c r="I64" i="1"/>
  <c r="AK64" i="1"/>
  <c r="D227" i="1"/>
  <c r="F227" i="1"/>
  <c r="E227" i="1"/>
  <c r="H227" i="1"/>
  <c r="AJ73" i="1"/>
  <c r="K73" i="1"/>
  <c r="L73" i="1" s="1"/>
  <c r="M73" i="1" s="1"/>
  <c r="J73" i="1"/>
  <c r="AK73" i="1"/>
  <c r="X73" i="1"/>
  <c r="Y73" i="1" s="1"/>
  <c r="I73" i="1"/>
  <c r="F159" i="1"/>
  <c r="D159" i="1"/>
  <c r="E159" i="1"/>
  <c r="AJ119" i="1"/>
  <c r="X119" i="1"/>
  <c r="Y119" i="1" s="1"/>
  <c r="K119" i="1"/>
  <c r="L119" i="1" s="1"/>
  <c r="M119" i="1" s="1"/>
  <c r="J119" i="1"/>
  <c r="AK119" i="1"/>
  <c r="I119" i="1"/>
  <c r="H159" i="1"/>
  <c r="K71" i="1"/>
  <c r="L71" i="1" s="1"/>
  <c r="M71" i="1" s="1"/>
  <c r="J71" i="1"/>
  <c r="AK71" i="1"/>
  <c r="I66" i="1"/>
  <c r="E116" i="1"/>
  <c r="D116" i="1"/>
  <c r="F116" i="1"/>
  <c r="H116" i="1"/>
  <c r="E169" i="1"/>
  <c r="F169" i="1"/>
  <c r="D169" i="1"/>
  <c r="D213" i="1"/>
  <c r="E213" i="1"/>
  <c r="F213" i="1"/>
  <c r="E234" i="1"/>
  <c r="D234" i="1"/>
  <c r="F234" i="1"/>
  <c r="E248" i="1"/>
  <c r="F248" i="1"/>
  <c r="D248" i="1"/>
  <c r="D79" i="1"/>
  <c r="E79" i="1"/>
  <c r="F79" i="1"/>
  <c r="H79" i="1"/>
  <c r="E71" i="1"/>
  <c r="D71" i="1"/>
  <c r="F71" i="1"/>
  <c r="D182" i="1"/>
  <c r="F182" i="1"/>
  <c r="E182" i="1"/>
  <c r="F64" i="1"/>
  <c r="E64" i="1"/>
  <c r="D64" i="1"/>
  <c r="E86" i="1"/>
  <c r="F86" i="1"/>
  <c r="D86" i="1"/>
  <c r="F38" i="1"/>
  <c r="D38" i="1"/>
  <c r="E38" i="1"/>
  <c r="F73" i="1"/>
  <c r="D73" i="1"/>
  <c r="E73" i="1"/>
  <c r="D154" i="1"/>
  <c r="E154" i="1"/>
  <c r="F154" i="1"/>
  <c r="F119" i="1"/>
  <c r="D119" i="1"/>
  <c r="E119" i="1"/>
  <c r="E187" i="1"/>
  <c r="F187" i="1"/>
  <c r="D187" i="1"/>
  <c r="H187" i="1"/>
  <c r="H182" i="1"/>
  <c r="E209" i="1"/>
  <c r="F209" i="1"/>
  <c r="D209" i="1"/>
  <c r="F162" i="1"/>
  <c r="D162" i="1"/>
  <c r="E162" i="1"/>
  <c r="H162" i="1"/>
  <c r="E26" i="1"/>
  <c r="D26" i="1"/>
  <c r="F26" i="1"/>
  <c r="H26" i="1"/>
  <c r="D157" i="1"/>
  <c r="E157" i="1"/>
  <c r="F157" i="1"/>
  <c r="H86" i="1"/>
  <c r="F133" i="1"/>
  <c r="E133" i="1"/>
  <c r="D133" i="1"/>
  <c r="D66" i="1"/>
  <c r="F66" i="1"/>
  <c r="E66" i="1"/>
  <c r="D265" i="1"/>
  <c r="F265" i="1"/>
  <c r="E265" i="1"/>
  <c r="E88" i="1"/>
  <c r="F88" i="1"/>
  <c r="D88" i="1"/>
  <c r="H88" i="1"/>
  <c r="H133" i="1"/>
  <c r="D70" i="1"/>
  <c r="F70" i="1"/>
  <c r="E70" i="1"/>
  <c r="H70" i="1"/>
  <c r="AJ190" i="1"/>
  <c r="K190" i="1"/>
  <c r="L190" i="1" s="1"/>
  <c r="M190" i="1" s="1"/>
  <c r="J190" i="1"/>
  <c r="X190" i="1"/>
  <c r="Y190" i="1" s="1"/>
  <c r="AK190" i="1"/>
  <c r="I190" i="1"/>
  <c r="F91" i="1"/>
  <c r="E91" i="1"/>
  <c r="D91" i="1"/>
  <c r="H91" i="1"/>
  <c r="F190" i="1"/>
  <c r="D190" i="1"/>
  <c r="E190" i="1"/>
  <c r="K59" i="1"/>
  <c r="L59" i="1" s="1"/>
  <c r="M59" i="1" s="1"/>
  <c r="I59" i="1"/>
  <c r="E59" i="1"/>
  <c r="F59" i="1"/>
  <c r="R308" i="1" l="1"/>
  <c r="AE308" i="1" s="1"/>
  <c r="AL308" i="1" s="1"/>
  <c r="AM308" i="1" s="1"/>
  <c r="Q303" i="1"/>
  <c r="Q300" i="1"/>
  <c r="Q295" i="1"/>
  <c r="AJ194" i="1"/>
  <c r="X165" i="1"/>
  <c r="Y165" i="1" s="1"/>
  <c r="J194" i="1"/>
  <c r="T194" i="1" s="1"/>
  <c r="J164" i="1"/>
  <c r="I117" i="1"/>
  <c r="L144" i="1"/>
  <c r="M144" i="1" s="1"/>
  <c r="AK144" i="1"/>
  <c r="J117" i="1"/>
  <c r="X164" i="1"/>
  <c r="Y164" i="1" s="1"/>
  <c r="AJ165" i="1"/>
  <c r="K194" i="1"/>
  <c r="L194" i="1" s="1"/>
  <c r="M194" i="1" s="1"/>
  <c r="K164" i="1"/>
  <c r="L164" i="1" s="1"/>
  <c r="M164" i="1" s="1"/>
  <c r="I165" i="1"/>
  <c r="U165" i="1" s="1"/>
  <c r="AH165" i="1" s="1"/>
  <c r="J165" i="1"/>
  <c r="I164" i="1"/>
  <c r="AJ164" i="1"/>
  <c r="AJ110" i="1"/>
  <c r="AK117" i="1"/>
  <c r="AJ144" i="1"/>
  <c r="X144" i="1"/>
  <c r="Y144" i="1" s="1"/>
  <c r="K117" i="1"/>
  <c r="L117" i="1" s="1"/>
  <c r="M117" i="1" s="1"/>
  <c r="AH205" i="1"/>
  <c r="I175" i="1"/>
  <c r="Z175" i="1" s="1"/>
  <c r="X175" i="1"/>
  <c r="Y175" i="1" s="1"/>
  <c r="AJ244" i="1"/>
  <c r="X184" i="1"/>
  <c r="Y184" i="1" s="1"/>
  <c r="N205" i="1"/>
  <c r="I225" i="1"/>
  <c r="W225" i="1" s="1"/>
  <c r="U44" i="1"/>
  <c r="AH44" i="1" s="1"/>
  <c r="AJ99" i="1"/>
  <c r="J99" i="1"/>
  <c r="T44" i="1"/>
  <c r="AJ225" i="1"/>
  <c r="J225" i="1"/>
  <c r="AN3" i="1"/>
  <c r="AN4" i="1" s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K59" i="1"/>
  <c r="X59" i="1"/>
  <c r="Y59" i="1" s="1"/>
  <c r="AK225" i="1"/>
  <c r="K225" i="1"/>
  <c r="L225" i="1" s="1"/>
  <c r="M225" i="1" s="1"/>
  <c r="I184" i="1"/>
  <c r="X76" i="1"/>
  <c r="Y76" i="1" s="1"/>
  <c r="AK263" i="1"/>
  <c r="I244" i="1"/>
  <c r="T244" i="1" s="1"/>
  <c r="J144" i="1"/>
  <c r="I99" i="1"/>
  <c r="K99" i="1"/>
  <c r="L99" i="1" s="1"/>
  <c r="M99" i="1" s="1"/>
  <c r="X117" i="1"/>
  <c r="Y117" i="1" s="1"/>
  <c r="Z92" i="1"/>
  <c r="J59" i="1"/>
  <c r="S59" i="1" s="1"/>
  <c r="AD59" i="1" s="1"/>
  <c r="I211" i="1"/>
  <c r="V211" i="1" s="1"/>
  <c r="AK76" i="1"/>
  <c r="I144" i="1"/>
  <c r="I185" i="1"/>
  <c r="J185" i="1"/>
  <c r="K185" i="1"/>
  <c r="L185" i="1" s="1"/>
  <c r="M185" i="1" s="1"/>
  <c r="K229" i="1"/>
  <c r="L229" i="1" s="1"/>
  <c r="M229" i="1" s="1"/>
  <c r="AK229" i="1"/>
  <c r="X211" i="1"/>
  <c r="Y211" i="1" s="1"/>
  <c r="K211" i="1"/>
  <c r="L211" i="1" s="1"/>
  <c r="M211" i="1" s="1"/>
  <c r="J77" i="1"/>
  <c r="J110" i="1"/>
  <c r="AJ211" i="1"/>
  <c r="J211" i="1"/>
  <c r="I77" i="1"/>
  <c r="V77" i="1" s="1"/>
  <c r="I110" i="1"/>
  <c r="S110" i="1" s="1"/>
  <c r="AD110" i="1" s="1"/>
  <c r="X71" i="1"/>
  <c r="Y71" i="1" s="1"/>
  <c r="AJ185" i="1"/>
  <c r="AK110" i="1"/>
  <c r="X110" i="1"/>
  <c r="Y110" i="1" s="1"/>
  <c r="AJ229" i="1"/>
  <c r="J229" i="1"/>
  <c r="I71" i="1"/>
  <c r="S71" i="1" s="1"/>
  <c r="AD71" i="1" s="1"/>
  <c r="X185" i="1"/>
  <c r="Y185" i="1" s="1"/>
  <c r="I229" i="1"/>
  <c r="W229" i="1" s="1"/>
  <c r="Z205" i="1"/>
  <c r="AC205" i="1" s="1"/>
  <c r="T205" i="1"/>
  <c r="S205" i="1"/>
  <c r="AD205" i="1" s="1"/>
  <c r="J183" i="1"/>
  <c r="AK183" i="1"/>
  <c r="K183" i="1"/>
  <c r="L183" i="1" s="1"/>
  <c r="M183" i="1" s="1"/>
  <c r="X183" i="1"/>
  <c r="Y183" i="1" s="1"/>
  <c r="AK188" i="1"/>
  <c r="J188" i="1"/>
  <c r="I188" i="1"/>
  <c r="X77" i="1"/>
  <c r="Y77" i="1" s="1"/>
  <c r="AJ77" i="1"/>
  <c r="AK184" i="1"/>
  <c r="J184" i="1"/>
  <c r="G3" i="1"/>
  <c r="P92" i="1"/>
  <c r="Q92" i="1" s="1"/>
  <c r="P44" i="1"/>
  <c r="Q44" i="1" s="1"/>
  <c r="AJ188" i="1"/>
  <c r="X263" i="1"/>
  <c r="Y263" i="1" s="1"/>
  <c r="K263" i="1"/>
  <c r="L263" i="1" s="1"/>
  <c r="M263" i="1" s="1"/>
  <c r="J263" i="1"/>
  <c r="I263" i="1"/>
  <c r="W263" i="1" s="1"/>
  <c r="AK175" i="1"/>
  <c r="K175" i="1"/>
  <c r="L175" i="1" s="1"/>
  <c r="M175" i="1" s="1"/>
  <c r="J175" i="1"/>
  <c r="T175" i="1" s="1"/>
  <c r="K244" i="1"/>
  <c r="L244" i="1" s="1"/>
  <c r="M244" i="1" s="1"/>
  <c r="X244" i="1"/>
  <c r="Y244" i="1" s="1"/>
  <c r="AK244" i="1"/>
  <c r="AK194" i="1"/>
  <c r="X194" i="1"/>
  <c r="Y194" i="1" s="1"/>
  <c r="I183" i="1"/>
  <c r="V183" i="1" s="1"/>
  <c r="X131" i="1"/>
  <c r="Y131" i="1" s="1"/>
  <c r="AK131" i="1"/>
  <c r="K131" i="1"/>
  <c r="L131" i="1" s="1"/>
  <c r="M131" i="1" s="1"/>
  <c r="AJ131" i="1"/>
  <c r="AJ76" i="1"/>
  <c r="J76" i="1"/>
  <c r="I76" i="1"/>
  <c r="W76" i="1" s="1"/>
  <c r="S92" i="1"/>
  <c r="AD92" i="1" s="1"/>
  <c r="U92" i="1"/>
  <c r="AH92" i="1" s="1"/>
  <c r="K77" i="1"/>
  <c r="L77" i="1" s="1"/>
  <c r="M77" i="1" s="1"/>
  <c r="N92" i="1"/>
  <c r="K184" i="1"/>
  <c r="L184" i="1" s="1"/>
  <c r="M184" i="1" s="1"/>
  <c r="L76" i="1"/>
  <c r="M76" i="1" s="1"/>
  <c r="J131" i="1"/>
  <c r="AD44" i="1"/>
  <c r="K188" i="1"/>
  <c r="L188" i="1" s="1"/>
  <c r="M188" i="1" s="1"/>
  <c r="J70" i="1"/>
  <c r="AJ70" i="1"/>
  <c r="X70" i="1"/>
  <c r="Y70" i="1" s="1"/>
  <c r="K70" i="1"/>
  <c r="L70" i="1" s="1"/>
  <c r="M70" i="1" s="1"/>
  <c r="I70" i="1"/>
  <c r="AK70" i="1"/>
  <c r="U66" i="1"/>
  <c r="AH66" i="1" s="1"/>
  <c r="V66" i="1"/>
  <c r="W66" i="1"/>
  <c r="T66" i="1"/>
  <c r="S66" i="1"/>
  <c r="N66" i="1"/>
  <c r="AG66" i="1" s="1"/>
  <c r="P66" i="1"/>
  <c r="Z66" i="1"/>
  <c r="W73" i="1"/>
  <c r="U73" i="1"/>
  <c r="AH73" i="1" s="1"/>
  <c r="V73" i="1"/>
  <c r="T73" i="1"/>
  <c r="N73" i="1"/>
  <c r="AG73" i="1" s="1"/>
  <c r="P73" i="1"/>
  <c r="Q73" i="1" s="1"/>
  <c r="S73" i="1"/>
  <c r="AD73" i="1" s="1"/>
  <c r="Z73" i="1"/>
  <c r="W77" i="1"/>
  <c r="Z77" i="1"/>
  <c r="AJ143" i="1"/>
  <c r="K143" i="1"/>
  <c r="L143" i="1" s="1"/>
  <c r="M143" i="1" s="1"/>
  <c r="X143" i="1"/>
  <c r="Y143" i="1" s="1"/>
  <c r="J143" i="1"/>
  <c r="I143" i="1"/>
  <c r="AK143" i="1"/>
  <c r="K151" i="1"/>
  <c r="L151" i="1" s="1"/>
  <c r="M151" i="1" s="1"/>
  <c r="AJ151" i="1"/>
  <c r="X151" i="1"/>
  <c r="Y151" i="1" s="1"/>
  <c r="J151" i="1"/>
  <c r="I151" i="1"/>
  <c r="AK151" i="1"/>
  <c r="J108" i="1"/>
  <c r="AJ108" i="1"/>
  <c r="X108" i="1"/>
  <c r="Y108" i="1" s="1"/>
  <c r="K108" i="1"/>
  <c r="L108" i="1" s="1"/>
  <c r="M108" i="1" s="1"/>
  <c r="I108" i="1"/>
  <c r="AE108" i="1" s="1"/>
  <c r="AK108" i="1"/>
  <c r="K181" i="1"/>
  <c r="L181" i="1" s="1"/>
  <c r="M181" i="1" s="1"/>
  <c r="J181" i="1"/>
  <c r="AJ181" i="1"/>
  <c r="X181" i="1"/>
  <c r="Y181" i="1" s="1"/>
  <c r="AK181" i="1"/>
  <c r="I181" i="1"/>
  <c r="AJ133" i="1"/>
  <c r="J133" i="1"/>
  <c r="K133" i="1"/>
  <c r="L133" i="1" s="1"/>
  <c r="M133" i="1" s="1"/>
  <c r="X133" i="1"/>
  <c r="Y133" i="1" s="1"/>
  <c r="I133" i="1"/>
  <c r="AK133" i="1"/>
  <c r="AJ79" i="1"/>
  <c r="K79" i="1"/>
  <c r="L79" i="1" s="1"/>
  <c r="M79" i="1" s="1"/>
  <c r="J79" i="1"/>
  <c r="X79" i="1"/>
  <c r="Y79" i="1" s="1"/>
  <c r="I79" i="1"/>
  <c r="AK79" i="1"/>
  <c r="K150" i="1"/>
  <c r="L150" i="1" s="1"/>
  <c r="M150" i="1" s="1"/>
  <c r="J150" i="1"/>
  <c r="AJ150" i="1"/>
  <c r="X150" i="1"/>
  <c r="Y150" i="1" s="1"/>
  <c r="I150" i="1"/>
  <c r="AK150" i="1"/>
  <c r="X61" i="1"/>
  <c r="Y61" i="1" s="1"/>
  <c r="K61" i="1"/>
  <c r="L61" i="1" s="1"/>
  <c r="M61" i="1" s="1"/>
  <c r="J61" i="1"/>
  <c r="AJ61" i="1"/>
  <c r="AK61" i="1"/>
  <c r="I61" i="1"/>
  <c r="J237" i="1"/>
  <c r="AJ237" i="1"/>
  <c r="K237" i="1"/>
  <c r="L237" i="1" s="1"/>
  <c r="M237" i="1" s="1"/>
  <c r="X237" i="1"/>
  <c r="Y237" i="1" s="1"/>
  <c r="AK237" i="1"/>
  <c r="I237" i="1"/>
  <c r="AJ262" i="1"/>
  <c r="X262" i="1"/>
  <c r="Y262" i="1" s="1"/>
  <c r="J262" i="1"/>
  <c r="K262" i="1"/>
  <c r="L262" i="1" s="1"/>
  <c r="M262" i="1" s="1"/>
  <c r="I262" i="1"/>
  <c r="AK262" i="1"/>
  <c r="J206" i="1"/>
  <c r="K206" i="1"/>
  <c r="L206" i="1" s="1"/>
  <c r="M206" i="1" s="1"/>
  <c r="X206" i="1"/>
  <c r="Y206" i="1" s="1"/>
  <c r="AJ206" i="1"/>
  <c r="I206" i="1"/>
  <c r="AK206" i="1"/>
  <c r="K195" i="1"/>
  <c r="L195" i="1" s="1"/>
  <c r="M195" i="1" s="1"/>
  <c r="X195" i="1"/>
  <c r="Y195" i="1" s="1"/>
  <c r="AJ195" i="1"/>
  <c r="J195" i="1"/>
  <c r="I195" i="1"/>
  <c r="AK195" i="1"/>
  <c r="J197" i="1"/>
  <c r="K197" i="1"/>
  <c r="L197" i="1" s="1"/>
  <c r="M197" i="1" s="1"/>
  <c r="X197" i="1"/>
  <c r="Y197" i="1" s="1"/>
  <c r="I197" i="1"/>
  <c r="AK197" i="1"/>
  <c r="J49" i="1"/>
  <c r="AJ49" i="1"/>
  <c r="X49" i="1"/>
  <c r="Y49" i="1" s="1"/>
  <c r="K49" i="1"/>
  <c r="L49" i="1" s="1"/>
  <c r="M49" i="1" s="1"/>
  <c r="AK49" i="1"/>
  <c r="I49" i="1"/>
  <c r="U157" i="1"/>
  <c r="AH157" i="1" s="1"/>
  <c r="S157" i="1"/>
  <c r="AD157" i="1" s="1"/>
  <c r="V157" i="1"/>
  <c r="W157" i="1"/>
  <c r="N157" i="1"/>
  <c r="AG157" i="1" s="1"/>
  <c r="T157" i="1"/>
  <c r="Z157" i="1"/>
  <c r="AJ179" i="1"/>
  <c r="J179" i="1"/>
  <c r="X179" i="1"/>
  <c r="Y179" i="1" s="1"/>
  <c r="K179" i="1"/>
  <c r="L179" i="1" s="1"/>
  <c r="M179" i="1" s="1"/>
  <c r="I179" i="1"/>
  <c r="AK179" i="1"/>
  <c r="S85" i="1"/>
  <c r="W85" i="1"/>
  <c r="AH85" i="1"/>
  <c r="U85" i="1"/>
  <c r="AD85" i="1"/>
  <c r="O85" i="1"/>
  <c r="AF85" i="1" s="1"/>
  <c r="V85" i="1"/>
  <c r="T85" i="1"/>
  <c r="N85" i="1"/>
  <c r="AG85" i="1" s="1"/>
  <c r="Z85" i="1"/>
  <c r="P85" i="1"/>
  <c r="Q85" i="1" s="1"/>
  <c r="AJ192" i="1"/>
  <c r="K192" i="1"/>
  <c r="L192" i="1" s="1"/>
  <c r="M192" i="1" s="1"/>
  <c r="X192" i="1"/>
  <c r="Y192" i="1" s="1"/>
  <c r="J192" i="1"/>
  <c r="I192" i="1"/>
  <c r="AK192" i="1"/>
  <c r="X130" i="1"/>
  <c r="Y130" i="1" s="1"/>
  <c r="AJ130" i="1"/>
  <c r="J130" i="1"/>
  <c r="K130" i="1"/>
  <c r="L130" i="1" s="1"/>
  <c r="M130" i="1" s="1"/>
  <c r="AK130" i="1"/>
  <c r="I130" i="1"/>
  <c r="AJ42" i="1"/>
  <c r="J42" i="1"/>
  <c r="X42" i="1"/>
  <c r="Y42" i="1" s="1"/>
  <c r="K42" i="1"/>
  <c r="L42" i="1" s="1"/>
  <c r="M42" i="1" s="1"/>
  <c r="AK42" i="1"/>
  <c r="I42" i="1"/>
  <c r="T234" i="1"/>
  <c r="V234" i="1"/>
  <c r="W234" i="1"/>
  <c r="U234" i="1"/>
  <c r="AH234" i="1" s="1"/>
  <c r="S234" i="1"/>
  <c r="AD234" i="1" s="1"/>
  <c r="Z234" i="1"/>
  <c r="N234" i="1"/>
  <c r="AG234" i="1" s="1"/>
  <c r="P234" i="1"/>
  <c r="Q234" i="1" s="1"/>
  <c r="J212" i="1"/>
  <c r="AJ212" i="1"/>
  <c r="X212" i="1"/>
  <c r="Y212" i="1" s="1"/>
  <c r="K212" i="1"/>
  <c r="L212" i="1" s="1"/>
  <c r="M212" i="1" s="1"/>
  <c r="AK212" i="1"/>
  <c r="I212" i="1"/>
  <c r="J160" i="1"/>
  <c r="AJ160" i="1"/>
  <c r="X160" i="1"/>
  <c r="Y160" i="1" s="1"/>
  <c r="K160" i="1"/>
  <c r="L160" i="1" s="1"/>
  <c r="M160" i="1" s="1"/>
  <c r="I160" i="1"/>
  <c r="AK160" i="1"/>
  <c r="S13" i="1"/>
  <c r="AD13" i="1" s="1"/>
  <c r="T13" i="1"/>
  <c r="W13" i="1"/>
  <c r="U13" i="1"/>
  <c r="AH13" i="1" s="1"/>
  <c r="Z13" i="1"/>
  <c r="N13" i="1"/>
  <c r="AG13" i="1" s="1"/>
  <c r="V13" i="1"/>
  <c r="K152" i="1"/>
  <c r="AJ152" i="1"/>
  <c r="J152" i="1"/>
  <c r="X152" i="1"/>
  <c r="Y152" i="1" s="1"/>
  <c r="L152" i="1"/>
  <c r="M152" i="1" s="1"/>
  <c r="AK152" i="1"/>
  <c r="I152" i="1"/>
  <c r="J271" i="1"/>
  <c r="AJ271" i="1"/>
  <c r="K271" i="1"/>
  <c r="L271" i="1" s="1"/>
  <c r="M271" i="1" s="1"/>
  <c r="X271" i="1"/>
  <c r="Y271" i="1" s="1"/>
  <c r="I271" i="1"/>
  <c r="AK271" i="1"/>
  <c r="K107" i="1"/>
  <c r="L107" i="1" s="1"/>
  <c r="M107" i="1" s="1"/>
  <c r="J107" i="1"/>
  <c r="AJ107" i="1"/>
  <c r="X107" i="1"/>
  <c r="Y107" i="1" s="1"/>
  <c r="I107" i="1"/>
  <c r="AK107" i="1"/>
  <c r="U193" i="1"/>
  <c r="AH193" i="1" s="1"/>
  <c r="V193" i="1"/>
  <c r="S193" i="1"/>
  <c r="AD193" i="1" s="1"/>
  <c r="T193" i="1"/>
  <c r="N193" i="1"/>
  <c r="AG193" i="1" s="1"/>
  <c r="W193" i="1"/>
  <c r="Z193" i="1"/>
  <c r="J214" i="1"/>
  <c r="K214" i="1"/>
  <c r="L214" i="1" s="1"/>
  <c r="M214" i="1" s="1"/>
  <c r="AJ214" i="1"/>
  <c r="X214" i="1"/>
  <c r="Y214" i="1" s="1"/>
  <c r="I214" i="1"/>
  <c r="AK214" i="1"/>
  <c r="K267" i="1"/>
  <c r="L267" i="1" s="1"/>
  <c r="M267" i="1" s="1"/>
  <c r="J267" i="1"/>
  <c r="X267" i="1"/>
  <c r="Y267" i="1" s="1"/>
  <c r="AJ267" i="1"/>
  <c r="I267" i="1"/>
  <c r="AK267" i="1"/>
  <c r="W40" i="1"/>
  <c r="U40" i="1"/>
  <c r="AH40" i="1" s="1"/>
  <c r="S40" i="1"/>
  <c r="AD40" i="1" s="1"/>
  <c r="T40" i="1"/>
  <c r="V40" i="1"/>
  <c r="P40" i="1"/>
  <c r="Q40" i="1" s="1"/>
  <c r="N40" i="1"/>
  <c r="AG40" i="1" s="1"/>
  <c r="Z40" i="1"/>
  <c r="AJ136" i="1"/>
  <c r="K136" i="1"/>
  <c r="L136" i="1" s="1"/>
  <c r="M136" i="1" s="1"/>
  <c r="J136" i="1"/>
  <c r="X136" i="1"/>
  <c r="Y136" i="1" s="1"/>
  <c r="AK136" i="1"/>
  <c r="I136" i="1"/>
  <c r="S23" i="1"/>
  <c r="AD23" i="1" s="1"/>
  <c r="W23" i="1"/>
  <c r="U23" i="1"/>
  <c r="AH23" i="1" s="1"/>
  <c r="V23" i="1"/>
  <c r="T23" i="1"/>
  <c r="Z23" i="1"/>
  <c r="P23" i="1"/>
  <c r="Q23" i="1" s="1"/>
  <c r="N23" i="1"/>
  <c r="J250" i="1"/>
  <c r="AJ250" i="1"/>
  <c r="K250" i="1"/>
  <c r="L250" i="1" s="1"/>
  <c r="M250" i="1" s="1"/>
  <c r="X250" i="1"/>
  <c r="Y250" i="1" s="1"/>
  <c r="I250" i="1"/>
  <c r="AK250" i="1"/>
  <c r="J199" i="1"/>
  <c r="K199" i="1"/>
  <c r="L199" i="1" s="1"/>
  <c r="M199" i="1" s="1"/>
  <c r="X199" i="1"/>
  <c r="Y199" i="1" s="1"/>
  <c r="AJ199" i="1"/>
  <c r="I199" i="1"/>
  <c r="AK199" i="1"/>
  <c r="X246" i="1"/>
  <c r="Y246" i="1" s="1"/>
  <c r="J246" i="1"/>
  <c r="AJ246" i="1"/>
  <c r="K246" i="1"/>
  <c r="L246" i="1" s="1"/>
  <c r="M246" i="1" s="1"/>
  <c r="I246" i="1"/>
  <c r="AK246" i="1"/>
  <c r="U218" i="1"/>
  <c r="W218" i="1"/>
  <c r="T218" i="1"/>
  <c r="V218" i="1"/>
  <c r="AH218" i="1"/>
  <c r="S218" i="1"/>
  <c r="AD218" i="1" s="1"/>
  <c r="N218" i="1"/>
  <c r="AG218" i="1" s="1"/>
  <c r="P218" i="1"/>
  <c r="Q218" i="1" s="1"/>
  <c r="Z218" i="1"/>
  <c r="AJ219" i="1"/>
  <c r="J219" i="1"/>
  <c r="K219" i="1"/>
  <c r="L219" i="1" s="1"/>
  <c r="M219" i="1" s="1"/>
  <c r="X219" i="1"/>
  <c r="Y219" i="1" s="1"/>
  <c r="I219" i="1"/>
  <c r="AK219" i="1"/>
  <c r="J127" i="1"/>
  <c r="AJ127" i="1"/>
  <c r="K127" i="1"/>
  <c r="L127" i="1" s="1"/>
  <c r="M127" i="1" s="1"/>
  <c r="X127" i="1"/>
  <c r="Y127" i="1" s="1"/>
  <c r="I127" i="1"/>
  <c r="AK127" i="1"/>
  <c r="K230" i="1"/>
  <c r="L230" i="1" s="1"/>
  <c r="M230" i="1" s="1"/>
  <c r="AJ230" i="1"/>
  <c r="X230" i="1"/>
  <c r="Y230" i="1" s="1"/>
  <c r="J230" i="1"/>
  <c r="I230" i="1"/>
  <c r="AK230" i="1"/>
  <c r="J19" i="1"/>
  <c r="K19" i="1"/>
  <c r="L19" i="1" s="1"/>
  <c r="M19" i="1" s="1"/>
  <c r="X19" i="1"/>
  <c r="Y19" i="1" s="1"/>
  <c r="AJ19" i="1"/>
  <c r="AK19" i="1"/>
  <c r="I19" i="1"/>
  <c r="V72" i="1"/>
  <c r="U72" i="1"/>
  <c r="AH72" i="1" s="1"/>
  <c r="S72" i="1"/>
  <c r="W72" i="1"/>
  <c r="P72" i="1"/>
  <c r="Q72" i="1" s="1"/>
  <c r="T72" i="1"/>
  <c r="Z72" i="1"/>
  <c r="N72" i="1"/>
  <c r="AG72" i="1" s="1"/>
  <c r="AJ138" i="1"/>
  <c r="K138" i="1"/>
  <c r="L138" i="1" s="1"/>
  <c r="M138" i="1" s="1"/>
  <c r="X138" i="1"/>
  <c r="Y138" i="1" s="1"/>
  <c r="J138" i="1"/>
  <c r="AK138" i="1"/>
  <c r="I138" i="1"/>
  <c r="J3" i="1"/>
  <c r="AJ3" i="1"/>
  <c r="K3" i="1"/>
  <c r="L3" i="1" s="1"/>
  <c r="M3" i="1" s="1"/>
  <c r="X3" i="1"/>
  <c r="Y3" i="1" s="1"/>
  <c r="I3" i="1"/>
  <c r="AK3" i="1"/>
  <c r="X55" i="1"/>
  <c r="Y55" i="1" s="1"/>
  <c r="AJ55" i="1"/>
  <c r="J55" i="1"/>
  <c r="K55" i="1"/>
  <c r="L55" i="1" s="1"/>
  <c r="M55" i="1" s="1"/>
  <c r="I55" i="1"/>
  <c r="AK55" i="1"/>
  <c r="V191" i="1"/>
  <c r="N191" i="1"/>
  <c r="AG191" i="1" s="1"/>
  <c r="T191" i="1"/>
  <c r="U191" i="1"/>
  <c r="AH191" i="1" s="1"/>
  <c r="W191" i="1"/>
  <c r="Z191" i="1"/>
  <c r="S191" i="1"/>
  <c r="AD191" i="1" s="1"/>
  <c r="J132" i="1"/>
  <c r="AJ132" i="1"/>
  <c r="K132" i="1"/>
  <c r="L132" i="1" s="1"/>
  <c r="M132" i="1" s="1"/>
  <c r="X132" i="1"/>
  <c r="Y132" i="1" s="1"/>
  <c r="I132" i="1"/>
  <c r="AK132" i="1"/>
  <c r="Z110" i="1"/>
  <c r="K174" i="1"/>
  <c r="L174" i="1" s="1"/>
  <c r="M174" i="1" s="1"/>
  <c r="AJ174" i="1"/>
  <c r="J174" i="1"/>
  <c r="X174" i="1"/>
  <c r="Y174" i="1" s="1"/>
  <c r="I174" i="1"/>
  <c r="AK174" i="1"/>
  <c r="T204" i="1"/>
  <c r="V204" i="1"/>
  <c r="U204" i="1"/>
  <c r="AH204" i="1" s="1"/>
  <c r="W204" i="1"/>
  <c r="S204" i="1"/>
  <c r="AD204" i="1" s="1"/>
  <c r="Z204" i="1"/>
  <c r="N204" i="1"/>
  <c r="AG204" i="1" s="1"/>
  <c r="AJ32" i="1"/>
  <c r="K32" i="1"/>
  <c r="L32" i="1" s="1"/>
  <c r="M32" i="1" s="1"/>
  <c r="J32" i="1"/>
  <c r="X32" i="1"/>
  <c r="Y32" i="1" s="1"/>
  <c r="AK32" i="1"/>
  <c r="I32" i="1"/>
  <c r="N21" i="1"/>
  <c r="AG21" i="1" s="1"/>
  <c r="S21" i="1"/>
  <c r="AD21" i="1" s="1"/>
  <c r="U21" i="1"/>
  <c r="AH21" i="1" s="1"/>
  <c r="W21" i="1"/>
  <c r="T21" i="1"/>
  <c r="P21" i="1"/>
  <c r="Q21" i="1" s="1"/>
  <c r="Z21" i="1"/>
  <c r="V21" i="1"/>
  <c r="AH99" i="1"/>
  <c r="U99" i="1"/>
  <c r="W99" i="1"/>
  <c r="N99" i="1"/>
  <c r="AG99" i="1" s="1"/>
  <c r="O99" i="1"/>
  <c r="AF99" i="1" s="1"/>
  <c r="V99" i="1"/>
  <c r="Z99" i="1"/>
  <c r="W29" i="1"/>
  <c r="V29" i="1"/>
  <c r="S29" i="1"/>
  <c r="AD29" i="1" s="1"/>
  <c r="U29" i="1"/>
  <c r="AH29" i="1" s="1"/>
  <c r="N29" i="1"/>
  <c r="AG29" i="1" s="1"/>
  <c r="T29" i="1"/>
  <c r="P29" i="1"/>
  <c r="Q29" i="1" s="1"/>
  <c r="Z29" i="1"/>
  <c r="S15" i="1"/>
  <c r="AD15" i="1" s="1"/>
  <c r="W15" i="1"/>
  <c r="V15" i="1"/>
  <c r="P15" i="1"/>
  <c r="Q15" i="1" s="1"/>
  <c r="T15" i="1"/>
  <c r="U15" i="1"/>
  <c r="AH15" i="1" s="1"/>
  <c r="Z15" i="1"/>
  <c r="N15" i="1"/>
  <c r="AG15" i="1" s="1"/>
  <c r="T17" i="1"/>
  <c r="S17" i="1"/>
  <c r="AD17" i="1" s="1"/>
  <c r="V17" i="1"/>
  <c r="U17" i="1"/>
  <c r="AH17" i="1" s="1"/>
  <c r="W17" i="1"/>
  <c r="Z17" i="1"/>
  <c r="N17" i="1"/>
  <c r="AG17" i="1" s="1"/>
  <c r="V68" i="1"/>
  <c r="T68" i="1"/>
  <c r="S68" i="1"/>
  <c r="N68" i="1"/>
  <c r="AG68" i="1" s="1"/>
  <c r="W68" i="1"/>
  <c r="U68" i="1"/>
  <c r="AH68" i="1" s="1"/>
  <c r="Z68" i="1"/>
  <c r="P68" i="1"/>
  <c r="Q68" i="1" s="1"/>
  <c r="V56" i="1"/>
  <c r="W56" i="1"/>
  <c r="S56" i="1"/>
  <c r="AD56" i="1" s="1"/>
  <c r="U56" i="1"/>
  <c r="AH56" i="1" s="1"/>
  <c r="Z56" i="1"/>
  <c r="N56" i="1"/>
  <c r="AG56" i="1" s="1"/>
  <c r="O56" i="1"/>
  <c r="AF56" i="1" s="1"/>
  <c r="P56" i="1"/>
  <c r="Q56" i="1" s="1"/>
  <c r="T56" i="1"/>
  <c r="S125" i="1"/>
  <c r="AD125" i="1" s="1"/>
  <c r="W125" i="1"/>
  <c r="V125" i="1"/>
  <c r="N125" i="1"/>
  <c r="AG125" i="1" s="1"/>
  <c r="T125" i="1"/>
  <c r="U125" i="1"/>
  <c r="AH125" i="1" s="1"/>
  <c r="Z125" i="1"/>
  <c r="AJ187" i="1"/>
  <c r="K187" i="1"/>
  <c r="L187" i="1" s="1"/>
  <c r="M187" i="1" s="1"/>
  <c r="J187" i="1"/>
  <c r="X187" i="1"/>
  <c r="Y187" i="1" s="1"/>
  <c r="I187" i="1"/>
  <c r="AK187" i="1"/>
  <c r="AJ159" i="1"/>
  <c r="K159" i="1"/>
  <c r="L159" i="1" s="1"/>
  <c r="M159" i="1" s="1"/>
  <c r="X159" i="1"/>
  <c r="Y159" i="1" s="1"/>
  <c r="J159" i="1"/>
  <c r="AK159" i="1"/>
  <c r="I159" i="1"/>
  <c r="V190" i="1"/>
  <c r="W190" i="1"/>
  <c r="T190" i="1"/>
  <c r="N190" i="1"/>
  <c r="AG190" i="1" s="1"/>
  <c r="Z190" i="1"/>
  <c r="U190" i="1"/>
  <c r="AH190" i="1" s="1"/>
  <c r="S190" i="1"/>
  <c r="AD190" i="1" s="1"/>
  <c r="K26" i="1"/>
  <c r="L26" i="1" s="1"/>
  <c r="M26" i="1" s="1"/>
  <c r="AJ26" i="1"/>
  <c r="X26" i="1"/>
  <c r="Y26" i="1" s="1"/>
  <c r="J26" i="1"/>
  <c r="I26" i="1"/>
  <c r="AK26" i="1"/>
  <c r="V64" i="1"/>
  <c r="W64" i="1"/>
  <c r="T64" i="1"/>
  <c r="S64" i="1"/>
  <c r="AD64" i="1" s="1"/>
  <c r="O64" i="1"/>
  <c r="AF64" i="1" s="1"/>
  <c r="U64" i="1"/>
  <c r="AH64" i="1" s="1"/>
  <c r="Z64" i="1"/>
  <c r="P64" i="1"/>
  <c r="Q64" i="1" s="1"/>
  <c r="N64" i="1"/>
  <c r="AG64" i="1" s="1"/>
  <c r="AJ134" i="1"/>
  <c r="J134" i="1"/>
  <c r="X134" i="1"/>
  <c r="Y134" i="1" s="1"/>
  <c r="K134" i="1"/>
  <c r="L134" i="1" s="1"/>
  <c r="M134" i="1" s="1"/>
  <c r="AK134" i="1"/>
  <c r="I134" i="1"/>
  <c r="J126" i="1"/>
  <c r="K126" i="1"/>
  <c r="L126" i="1" s="1"/>
  <c r="M126" i="1" s="1"/>
  <c r="X126" i="1"/>
  <c r="Y126" i="1" s="1"/>
  <c r="AJ126" i="1"/>
  <c r="I126" i="1"/>
  <c r="AK126" i="1"/>
  <c r="K177" i="1"/>
  <c r="L177" i="1" s="1"/>
  <c r="M177" i="1" s="1"/>
  <c r="AJ177" i="1"/>
  <c r="J177" i="1"/>
  <c r="X177" i="1"/>
  <c r="Y177" i="1" s="1"/>
  <c r="I177" i="1"/>
  <c r="AK177" i="1"/>
  <c r="J162" i="1"/>
  <c r="X162" i="1"/>
  <c r="Y162" i="1" s="1"/>
  <c r="K162" i="1"/>
  <c r="L162" i="1" s="1"/>
  <c r="M162" i="1" s="1"/>
  <c r="AJ162" i="1"/>
  <c r="AK162" i="1"/>
  <c r="I162" i="1"/>
  <c r="N71" i="1"/>
  <c r="AG71" i="1" s="1"/>
  <c r="AJ236" i="1"/>
  <c r="K236" i="1"/>
  <c r="L236" i="1" s="1"/>
  <c r="M236" i="1" s="1"/>
  <c r="J236" i="1"/>
  <c r="X236" i="1"/>
  <c r="Y236" i="1" s="1"/>
  <c r="AK236" i="1"/>
  <c r="I236" i="1"/>
  <c r="AJ30" i="1"/>
  <c r="J30" i="1"/>
  <c r="K30" i="1"/>
  <c r="L30" i="1" s="1"/>
  <c r="M30" i="1" s="1"/>
  <c r="X30" i="1"/>
  <c r="Y30" i="1" s="1"/>
  <c r="I30" i="1"/>
  <c r="AK30" i="1"/>
  <c r="J137" i="1"/>
  <c r="X137" i="1"/>
  <c r="Y137" i="1" s="1"/>
  <c r="K137" i="1"/>
  <c r="L137" i="1" s="1"/>
  <c r="M137" i="1" s="1"/>
  <c r="AJ137" i="1"/>
  <c r="AK137" i="1"/>
  <c r="I137" i="1"/>
  <c r="J270" i="1"/>
  <c r="K270" i="1"/>
  <c r="L270" i="1" s="1"/>
  <c r="M270" i="1" s="1"/>
  <c r="X270" i="1"/>
  <c r="Y270" i="1" s="1"/>
  <c r="AJ270" i="1"/>
  <c r="I270" i="1"/>
  <c r="AK270" i="1"/>
  <c r="X167" i="1"/>
  <c r="Y167" i="1" s="1"/>
  <c r="J167" i="1"/>
  <c r="AJ167" i="1"/>
  <c r="K167" i="1"/>
  <c r="L167" i="1" s="1"/>
  <c r="M167" i="1" s="1"/>
  <c r="I167" i="1"/>
  <c r="AK167" i="1"/>
  <c r="J135" i="1"/>
  <c r="AJ135" i="1"/>
  <c r="K135" i="1"/>
  <c r="L135" i="1" s="1"/>
  <c r="M135" i="1" s="1"/>
  <c r="X135" i="1"/>
  <c r="Y135" i="1" s="1"/>
  <c r="I135" i="1"/>
  <c r="AK135" i="1"/>
  <c r="J109" i="1"/>
  <c r="AJ109" i="1"/>
  <c r="K109" i="1"/>
  <c r="L109" i="1" s="1"/>
  <c r="M109" i="1" s="1"/>
  <c r="X109" i="1"/>
  <c r="Y109" i="1" s="1"/>
  <c r="AK109" i="1"/>
  <c r="I109" i="1"/>
  <c r="AJ113" i="1"/>
  <c r="K113" i="1"/>
  <c r="L113" i="1" s="1"/>
  <c r="M113" i="1" s="1"/>
  <c r="X113" i="1"/>
  <c r="Y113" i="1" s="1"/>
  <c r="J113" i="1"/>
  <c r="AK113" i="1"/>
  <c r="I113" i="1"/>
  <c r="K65" i="1"/>
  <c r="L65" i="1" s="1"/>
  <c r="M65" i="1" s="1"/>
  <c r="AJ65" i="1"/>
  <c r="X65" i="1"/>
  <c r="Y65" i="1" s="1"/>
  <c r="J65" i="1"/>
  <c r="I65" i="1"/>
  <c r="AK65" i="1"/>
  <c r="K241" i="1"/>
  <c r="L241" i="1" s="1"/>
  <c r="M241" i="1" s="1"/>
  <c r="AJ241" i="1"/>
  <c r="J241" i="1"/>
  <c r="X241" i="1"/>
  <c r="Y241" i="1" s="1"/>
  <c r="I241" i="1"/>
  <c r="AK241" i="1"/>
  <c r="J168" i="1"/>
  <c r="AJ168" i="1"/>
  <c r="K168" i="1"/>
  <c r="L168" i="1" s="1"/>
  <c r="M168" i="1" s="1"/>
  <c r="X168" i="1"/>
  <c r="Y168" i="1" s="1"/>
  <c r="I168" i="1"/>
  <c r="AK168" i="1"/>
  <c r="J251" i="1"/>
  <c r="K251" i="1"/>
  <c r="L251" i="1" s="1"/>
  <c r="M251" i="1" s="1"/>
  <c r="AJ251" i="1"/>
  <c r="X251" i="1"/>
  <c r="Y251" i="1" s="1"/>
  <c r="I251" i="1"/>
  <c r="AK251" i="1"/>
  <c r="K87" i="1"/>
  <c r="L87" i="1" s="1"/>
  <c r="M87" i="1" s="1"/>
  <c r="J87" i="1"/>
  <c r="AJ87" i="1"/>
  <c r="X87" i="1"/>
  <c r="Y87" i="1" s="1"/>
  <c r="I87" i="1"/>
  <c r="AK87" i="1"/>
  <c r="S38" i="1"/>
  <c r="AD38" i="1" s="1"/>
  <c r="V38" i="1"/>
  <c r="U38" i="1"/>
  <c r="AH38" i="1" s="1"/>
  <c r="W38" i="1"/>
  <c r="N38" i="1"/>
  <c r="AG38" i="1" s="1"/>
  <c r="T38" i="1"/>
  <c r="Z38" i="1"/>
  <c r="P38" i="1"/>
  <c r="Q38" i="1" s="1"/>
  <c r="W248" i="1"/>
  <c r="S248" i="1"/>
  <c r="AD248" i="1" s="1"/>
  <c r="T248" i="1"/>
  <c r="V248" i="1"/>
  <c r="Z248" i="1"/>
  <c r="U248" i="1"/>
  <c r="AH248" i="1" s="1"/>
  <c r="N248" i="1"/>
  <c r="S213" i="1"/>
  <c r="AD213" i="1" s="1"/>
  <c r="N213" i="1"/>
  <c r="AG213" i="1" s="1"/>
  <c r="T213" i="1"/>
  <c r="V213" i="1"/>
  <c r="W213" i="1"/>
  <c r="U213" i="1"/>
  <c r="AH213" i="1" s="1"/>
  <c r="P213" i="1"/>
  <c r="Q213" i="1" s="1"/>
  <c r="Z213" i="1"/>
  <c r="J102" i="1"/>
  <c r="AJ102" i="1"/>
  <c r="K102" i="1"/>
  <c r="L102" i="1" s="1"/>
  <c r="M102" i="1" s="1"/>
  <c r="X102" i="1"/>
  <c r="Y102" i="1" s="1"/>
  <c r="I102" i="1"/>
  <c r="AK102" i="1"/>
  <c r="J94" i="1"/>
  <c r="AJ94" i="1"/>
  <c r="K94" i="1"/>
  <c r="L94" i="1" s="1"/>
  <c r="M94" i="1" s="1"/>
  <c r="X94" i="1"/>
  <c r="Y94" i="1" s="1"/>
  <c r="AK94" i="1"/>
  <c r="I94" i="1"/>
  <c r="J201" i="1"/>
  <c r="AJ201" i="1"/>
  <c r="K201" i="1"/>
  <c r="L201" i="1" s="1"/>
  <c r="M201" i="1" s="1"/>
  <c r="X201" i="1"/>
  <c r="Y201" i="1" s="1"/>
  <c r="I201" i="1"/>
  <c r="AK201" i="1"/>
  <c r="AJ196" i="1"/>
  <c r="X196" i="1"/>
  <c r="Y196" i="1" s="1"/>
  <c r="K196" i="1"/>
  <c r="L196" i="1" s="1"/>
  <c r="M196" i="1" s="1"/>
  <c r="J196" i="1"/>
  <c r="I196" i="1"/>
  <c r="AK196" i="1"/>
  <c r="K217" i="1"/>
  <c r="L217" i="1" s="1"/>
  <c r="M217" i="1" s="1"/>
  <c r="J217" i="1"/>
  <c r="AJ217" i="1"/>
  <c r="X217" i="1"/>
  <c r="Y217" i="1" s="1"/>
  <c r="I217" i="1"/>
  <c r="AK217" i="1"/>
  <c r="K235" i="1"/>
  <c r="L235" i="1" s="1"/>
  <c r="M235" i="1" s="1"/>
  <c r="AJ235" i="1"/>
  <c r="J235" i="1"/>
  <c r="X235" i="1"/>
  <c r="Y235" i="1" s="1"/>
  <c r="AK235" i="1"/>
  <c r="I235" i="1"/>
  <c r="AJ81" i="1"/>
  <c r="K81" i="1"/>
  <c r="L81" i="1" s="1"/>
  <c r="M81" i="1" s="1"/>
  <c r="J81" i="1"/>
  <c r="X81" i="1"/>
  <c r="Y81" i="1" s="1"/>
  <c r="AK81" i="1"/>
  <c r="I81" i="1"/>
  <c r="K139" i="1"/>
  <c r="L139" i="1" s="1"/>
  <c r="M139" i="1" s="1"/>
  <c r="AJ139" i="1"/>
  <c r="J139" i="1"/>
  <c r="X139" i="1"/>
  <c r="Y139" i="1" s="1"/>
  <c r="I139" i="1"/>
  <c r="AK139" i="1"/>
  <c r="W260" i="1"/>
  <c r="U260" i="1"/>
  <c r="AH260" i="1" s="1"/>
  <c r="T260" i="1"/>
  <c r="V260" i="1"/>
  <c r="S260" i="1"/>
  <c r="AD260" i="1" s="1"/>
  <c r="Z260" i="1"/>
  <c r="N260" i="1"/>
  <c r="T95" i="1"/>
  <c r="W95" i="1"/>
  <c r="S95" i="1"/>
  <c r="AD95" i="1" s="1"/>
  <c r="Z95" i="1"/>
  <c r="V95" i="1"/>
  <c r="N95" i="1"/>
  <c r="AG95" i="1" s="1"/>
  <c r="U95" i="1"/>
  <c r="AH95" i="1" s="1"/>
  <c r="P95" i="1"/>
  <c r="U148" i="1"/>
  <c r="AH148" i="1" s="1"/>
  <c r="S148" i="1"/>
  <c r="AD148" i="1" s="1"/>
  <c r="T148" i="1"/>
  <c r="W148" i="1"/>
  <c r="V148" i="1"/>
  <c r="Z148" i="1"/>
  <c r="N148" i="1"/>
  <c r="AG148" i="1" s="1"/>
  <c r="V254" i="1"/>
  <c r="U254" i="1"/>
  <c r="AH254" i="1" s="1"/>
  <c r="T254" i="1"/>
  <c r="N254" i="1"/>
  <c r="AG254" i="1" s="1"/>
  <c r="W254" i="1"/>
  <c r="Z254" i="1"/>
  <c r="S254" i="1"/>
  <c r="AD254" i="1" s="1"/>
  <c r="O254" i="1"/>
  <c r="AF254" i="1" s="1"/>
  <c r="J51" i="1"/>
  <c r="K51" i="1"/>
  <c r="L51" i="1" s="1"/>
  <c r="M51" i="1" s="1"/>
  <c r="X51" i="1"/>
  <c r="Y51" i="1" s="1"/>
  <c r="AJ51" i="1"/>
  <c r="I51" i="1"/>
  <c r="AK51" i="1"/>
  <c r="K200" i="1"/>
  <c r="L200" i="1" s="1"/>
  <c r="M200" i="1" s="1"/>
  <c r="AJ200" i="1"/>
  <c r="J200" i="1"/>
  <c r="AK200" i="1"/>
  <c r="I200" i="1"/>
  <c r="X200" i="1"/>
  <c r="Y200" i="1" s="1"/>
  <c r="K36" i="1"/>
  <c r="L36" i="1" s="1"/>
  <c r="M36" i="1" s="1"/>
  <c r="AJ36" i="1"/>
  <c r="X36" i="1"/>
  <c r="Y36" i="1" s="1"/>
  <c r="J36" i="1"/>
  <c r="AK36" i="1"/>
  <c r="I36" i="1"/>
  <c r="V105" i="1"/>
  <c r="U105" i="1"/>
  <c r="T105" i="1"/>
  <c r="AH105" i="1"/>
  <c r="S105" i="1"/>
  <c r="AD105" i="1" s="1"/>
  <c r="W105" i="1"/>
  <c r="N105" i="1"/>
  <c r="AG105" i="1" s="1"/>
  <c r="Z105" i="1"/>
  <c r="V46" i="1"/>
  <c r="U46" i="1"/>
  <c r="AH46" i="1" s="1"/>
  <c r="T46" i="1"/>
  <c r="S46" i="1"/>
  <c r="AD46" i="1" s="1"/>
  <c r="W46" i="1"/>
  <c r="Z46" i="1"/>
  <c r="N46" i="1"/>
  <c r="AG46" i="1" s="1"/>
  <c r="P46" i="1"/>
  <c r="Q46" i="1" s="1"/>
  <c r="K149" i="1"/>
  <c r="L149" i="1" s="1"/>
  <c r="M149" i="1" s="1"/>
  <c r="J149" i="1"/>
  <c r="X149" i="1"/>
  <c r="Y149" i="1" s="1"/>
  <c r="AJ149" i="1"/>
  <c r="I149" i="1"/>
  <c r="AK149" i="1"/>
  <c r="AJ39" i="1"/>
  <c r="J39" i="1"/>
  <c r="K39" i="1"/>
  <c r="L39" i="1" s="1"/>
  <c r="M39" i="1" s="1"/>
  <c r="X39" i="1"/>
  <c r="Y39" i="1" s="1"/>
  <c r="I39" i="1"/>
  <c r="AK39" i="1"/>
  <c r="U58" i="1"/>
  <c r="AH58" i="1" s="1"/>
  <c r="T58" i="1"/>
  <c r="W58" i="1"/>
  <c r="V58" i="1"/>
  <c r="S58" i="1"/>
  <c r="AD58" i="1" s="1"/>
  <c r="N58" i="1"/>
  <c r="AG58" i="1" s="1"/>
  <c r="P58" i="1"/>
  <c r="Q58" i="1" s="1"/>
  <c r="Z58" i="1"/>
  <c r="AH89" i="1"/>
  <c r="N89" i="1"/>
  <c r="AG89" i="1" s="1"/>
  <c r="W89" i="1"/>
  <c r="V89" i="1"/>
  <c r="T89" i="1"/>
  <c r="U89" i="1"/>
  <c r="S89" i="1"/>
  <c r="AD89" i="1" s="1"/>
  <c r="P89" i="1"/>
  <c r="Q89" i="1" s="1"/>
  <c r="Z89" i="1"/>
  <c r="O89" i="1"/>
  <c r="AF89" i="1" s="1"/>
  <c r="J47" i="1"/>
  <c r="K47" i="1"/>
  <c r="L47" i="1" s="1"/>
  <c r="M47" i="1" s="1"/>
  <c r="AJ47" i="1"/>
  <c r="X47" i="1"/>
  <c r="Y47" i="1" s="1"/>
  <c r="AK47" i="1"/>
  <c r="I47" i="1"/>
  <c r="U93" i="1"/>
  <c r="AH93" i="1" s="1"/>
  <c r="W93" i="1"/>
  <c r="S93" i="1"/>
  <c r="AD93" i="1" s="1"/>
  <c r="P93" i="1"/>
  <c r="Q93" i="1" s="1"/>
  <c r="N93" i="1"/>
  <c r="AG93" i="1" s="1"/>
  <c r="T93" i="1"/>
  <c r="V93" i="1"/>
  <c r="Z93" i="1"/>
  <c r="O93" i="1"/>
  <c r="AF93" i="1" s="1"/>
  <c r="T98" i="1"/>
  <c r="V98" i="1"/>
  <c r="AH98" i="1"/>
  <c r="S98" i="1"/>
  <c r="AD98" i="1" s="1"/>
  <c r="U98" i="1"/>
  <c r="O98" i="1"/>
  <c r="AF98" i="1" s="1"/>
  <c r="P98" i="1"/>
  <c r="Q98" i="1" s="1"/>
  <c r="W98" i="1"/>
  <c r="Z98" i="1"/>
  <c r="N98" i="1"/>
  <c r="AG98" i="1" s="1"/>
  <c r="J7" i="1"/>
  <c r="AJ7" i="1"/>
  <c r="X7" i="1"/>
  <c r="Y7" i="1" s="1"/>
  <c r="K7" i="1"/>
  <c r="L7" i="1" s="1"/>
  <c r="M7" i="1" s="1"/>
  <c r="AK7" i="1"/>
  <c r="I7" i="1"/>
  <c r="K121" i="1"/>
  <c r="L121" i="1" s="1"/>
  <c r="M121" i="1" s="1"/>
  <c r="AJ121" i="1"/>
  <c r="X121" i="1"/>
  <c r="Y121" i="1" s="1"/>
  <c r="I121" i="1"/>
  <c r="J121" i="1"/>
  <c r="AK121" i="1"/>
  <c r="AJ54" i="1"/>
  <c r="K54" i="1"/>
  <c r="L54" i="1" s="1"/>
  <c r="M54" i="1" s="1"/>
  <c r="X54" i="1"/>
  <c r="Y54" i="1" s="1"/>
  <c r="J54" i="1"/>
  <c r="I54" i="1"/>
  <c r="AK54" i="1"/>
  <c r="AA44" i="1"/>
  <c r="AB44" i="1"/>
  <c r="AC44" i="1"/>
  <c r="U256" i="1"/>
  <c r="AH256" i="1" s="1"/>
  <c r="W256" i="1"/>
  <c r="V256" i="1"/>
  <c r="T256" i="1"/>
  <c r="S256" i="1"/>
  <c r="AD256" i="1" s="1"/>
  <c r="Z256" i="1"/>
  <c r="N256" i="1"/>
  <c r="AG256" i="1" s="1"/>
  <c r="S232" i="1"/>
  <c r="AD232" i="1" s="1"/>
  <c r="U232" i="1"/>
  <c r="AH232" i="1" s="1"/>
  <c r="W232" i="1"/>
  <c r="T232" i="1"/>
  <c r="V232" i="1"/>
  <c r="N232" i="1"/>
  <c r="AG232" i="1" s="1"/>
  <c r="Z232" i="1"/>
  <c r="T146" i="1"/>
  <c r="V146" i="1"/>
  <c r="N146" i="1"/>
  <c r="AG146" i="1" s="1"/>
  <c r="S146" i="1"/>
  <c r="AD146" i="1" s="1"/>
  <c r="W146" i="1"/>
  <c r="U146" i="1"/>
  <c r="AH146" i="1" s="1"/>
  <c r="Z146" i="1"/>
  <c r="U131" i="1"/>
  <c r="AH131" i="1" s="1"/>
  <c r="S131" i="1"/>
  <c r="N131" i="1"/>
  <c r="AG131" i="1" s="1"/>
  <c r="W131" i="1"/>
  <c r="V131" i="1"/>
  <c r="T131" i="1"/>
  <c r="Z131" i="1"/>
  <c r="J53" i="1"/>
  <c r="X53" i="1"/>
  <c r="Y53" i="1" s="1"/>
  <c r="K53" i="1"/>
  <c r="L53" i="1" s="1"/>
  <c r="M53" i="1" s="1"/>
  <c r="AJ53" i="1"/>
  <c r="AK53" i="1"/>
  <c r="I53" i="1"/>
  <c r="V249" i="1"/>
  <c r="U249" i="1"/>
  <c r="AH249" i="1" s="1"/>
  <c r="W249" i="1"/>
  <c r="T249" i="1"/>
  <c r="S249" i="1"/>
  <c r="N249" i="1"/>
  <c r="AG249" i="1" s="1"/>
  <c r="Z249" i="1"/>
  <c r="K22" i="1"/>
  <c r="L22" i="1" s="1"/>
  <c r="M22" i="1" s="1"/>
  <c r="J22" i="1"/>
  <c r="AJ22" i="1"/>
  <c r="X22" i="1"/>
  <c r="Y22" i="1" s="1"/>
  <c r="I22" i="1"/>
  <c r="AK22" i="1"/>
  <c r="X153" i="1"/>
  <c r="Y153" i="1" s="1"/>
  <c r="J153" i="1"/>
  <c r="AJ153" i="1"/>
  <c r="K153" i="1"/>
  <c r="L153" i="1" s="1"/>
  <c r="M153" i="1" s="1"/>
  <c r="I153" i="1"/>
  <c r="AK153" i="1"/>
  <c r="K178" i="1"/>
  <c r="L178" i="1" s="1"/>
  <c r="M178" i="1" s="1"/>
  <c r="AJ178" i="1"/>
  <c r="J178" i="1"/>
  <c r="X178" i="1"/>
  <c r="Y178" i="1" s="1"/>
  <c r="AK178" i="1"/>
  <c r="I178" i="1"/>
  <c r="AJ82" i="1"/>
  <c r="K82" i="1"/>
  <c r="L82" i="1" s="1"/>
  <c r="M82" i="1" s="1"/>
  <c r="J82" i="1"/>
  <c r="X82" i="1"/>
  <c r="Y82" i="1" s="1"/>
  <c r="I82" i="1"/>
  <c r="AK82" i="1"/>
  <c r="W123" i="1"/>
  <c r="T123" i="1"/>
  <c r="V123" i="1"/>
  <c r="N123" i="1"/>
  <c r="AG123" i="1" s="1"/>
  <c r="S123" i="1"/>
  <c r="AD123" i="1" s="1"/>
  <c r="Z123" i="1"/>
  <c r="U123" i="1"/>
  <c r="AH123" i="1" s="1"/>
  <c r="J166" i="1"/>
  <c r="AJ166" i="1"/>
  <c r="K166" i="1"/>
  <c r="L166" i="1" s="1"/>
  <c r="M166" i="1" s="1"/>
  <c r="X166" i="1"/>
  <c r="Y166" i="1" s="1"/>
  <c r="AK166" i="1"/>
  <c r="I166" i="1"/>
  <c r="J24" i="1"/>
  <c r="K24" i="1"/>
  <c r="L24" i="1" s="1"/>
  <c r="M24" i="1" s="1"/>
  <c r="X24" i="1"/>
  <c r="Y24" i="1" s="1"/>
  <c r="AJ24" i="1"/>
  <c r="I24" i="1"/>
  <c r="AK24" i="1"/>
  <c r="T117" i="1"/>
  <c r="N117" i="1"/>
  <c r="AG117" i="1" s="1"/>
  <c r="V117" i="1"/>
  <c r="S117" i="1"/>
  <c r="Z117" i="1"/>
  <c r="W117" i="1"/>
  <c r="U117" i="1"/>
  <c r="W172" i="1"/>
  <c r="T172" i="1"/>
  <c r="N172" i="1"/>
  <c r="AG172" i="1" s="1"/>
  <c r="S172" i="1"/>
  <c r="AD172" i="1" s="1"/>
  <c r="U172" i="1"/>
  <c r="AH172" i="1" s="1"/>
  <c r="V172" i="1"/>
  <c r="Z172" i="1"/>
  <c r="T147" i="1"/>
  <c r="U147" i="1"/>
  <c r="AH147" i="1" s="1"/>
  <c r="V147" i="1"/>
  <c r="S147" i="1"/>
  <c r="AD147" i="1" s="1"/>
  <c r="N147" i="1"/>
  <c r="AG147" i="1" s="1"/>
  <c r="W147" i="1"/>
  <c r="Z147" i="1"/>
  <c r="V59" i="1"/>
  <c r="U59" i="1"/>
  <c r="AH59" i="1" s="1"/>
  <c r="O59" i="1"/>
  <c r="AF59" i="1" s="1"/>
  <c r="N59" i="1"/>
  <c r="AG59" i="1" s="1"/>
  <c r="W59" i="1"/>
  <c r="Z59" i="1"/>
  <c r="P59" i="1"/>
  <c r="Q59" i="1" s="1"/>
  <c r="K9" i="1"/>
  <c r="L9" i="1" s="1"/>
  <c r="M9" i="1" s="1"/>
  <c r="AJ9" i="1"/>
  <c r="X9" i="1"/>
  <c r="Y9" i="1" s="1"/>
  <c r="J9" i="1"/>
  <c r="I9" i="1"/>
  <c r="AK9" i="1"/>
  <c r="T119" i="1"/>
  <c r="V119" i="1"/>
  <c r="U119" i="1"/>
  <c r="AH119" i="1" s="1"/>
  <c r="W119" i="1"/>
  <c r="N119" i="1"/>
  <c r="AG119" i="1" s="1"/>
  <c r="Z119" i="1"/>
  <c r="S119" i="1"/>
  <c r="AD119" i="1" s="1"/>
  <c r="O119" i="1"/>
  <c r="AF119" i="1" s="1"/>
  <c r="J129" i="1"/>
  <c r="AJ129" i="1"/>
  <c r="X129" i="1"/>
  <c r="Y129" i="1" s="1"/>
  <c r="K129" i="1"/>
  <c r="L129" i="1" s="1"/>
  <c r="M129" i="1" s="1"/>
  <c r="AK129" i="1"/>
  <c r="I129" i="1"/>
  <c r="AJ31" i="1"/>
  <c r="K31" i="1"/>
  <c r="L31" i="1" s="1"/>
  <c r="M31" i="1" s="1"/>
  <c r="J31" i="1"/>
  <c r="X31" i="1"/>
  <c r="Y31" i="1" s="1"/>
  <c r="AK31" i="1"/>
  <c r="I31" i="1"/>
  <c r="J43" i="1"/>
  <c r="K43" i="1"/>
  <c r="L43" i="1" s="1"/>
  <c r="M43" i="1" s="1"/>
  <c r="X43" i="1"/>
  <c r="Y43" i="1" s="1"/>
  <c r="AJ43" i="1"/>
  <c r="I43" i="1"/>
  <c r="AK43" i="1"/>
  <c r="AJ268" i="1"/>
  <c r="J268" i="1"/>
  <c r="K268" i="1"/>
  <c r="L268" i="1" s="1"/>
  <c r="M268" i="1" s="1"/>
  <c r="X268" i="1"/>
  <c r="Y268" i="1" s="1"/>
  <c r="I268" i="1"/>
  <c r="AK268" i="1"/>
  <c r="K208" i="1"/>
  <c r="L208" i="1" s="1"/>
  <c r="M208" i="1" s="1"/>
  <c r="J208" i="1"/>
  <c r="AJ208" i="1"/>
  <c r="X208" i="1"/>
  <c r="Y208" i="1" s="1"/>
  <c r="I208" i="1"/>
  <c r="AK208" i="1"/>
  <c r="J60" i="1"/>
  <c r="AJ60" i="1"/>
  <c r="K60" i="1"/>
  <c r="L60" i="1" s="1"/>
  <c r="M60" i="1" s="1"/>
  <c r="X60" i="1"/>
  <c r="Y60" i="1" s="1"/>
  <c r="I60" i="1"/>
  <c r="AK60" i="1"/>
  <c r="AJ88" i="1"/>
  <c r="X88" i="1"/>
  <c r="Y88" i="1" s="1"/>
  <c r="K88" i="1"/>
  <c r="L88" i="1" s="1"/>
  <c r="M88" i="1" s="1"/>
  <c r="J88" i="1"/>
  <c r="AK88" i="1"/>
  <c r="I88" i="1"/>
  <c r="AJ91" i="1"/>
  <c r="X91" i="1"/>
  <c r="Y91" i="1" s="1"/>
  <c r="K91" i="1"/>
  <c r="L91" i="1" s="1"/>
  <c r="M91" i="1" s="1"/>
  <c r="J91" i="1"/>
  <c r="I91" i="1"/>
  <c r="AK91" i="1"/>
  <c r="J86" i="1"/>
  <c r="X86" i="1"/>
  <c r="Y86" i="1" s="1"/>
  <c r="K86" i="1"/>
  <c r="L86" i="1" s="1"/>
  <c r="M86" i="1" s="1"/>
  <c r="AJ86" i="1"/>
  <c r="AK86" i="1"/>
  <c r="I86" i="1"/>
  <c r="X182" i="1"/>
  <c r="Y182" i="1" s="1"/>
  <c r="J182" i="1"/>
  <c r="K182" i="1"/>
  <c r="L182" i="1" s="1"/>
  <c r="M182" i="1" s="1"/>
  <c r="AJ182" i="1"/>
  <c r="AK182" i="1"/>
  <c r="I182" i="1"/>
  <c r="AJ116" i="1"/>
  <c r="K116" i="1"/>
  <c r="L116" i="1" s="1"/>
  <c r="M116" i="1" s="1"/>
  <c r="J116" i="1"/>
  <c r="X116" i="1"/>
  <c r="Y116" i="1" s="1"/>
  <c r="I116" i="1"/>
  <c r="AK116" i="1"/>
  <c r="AJ227" i="1"/>
  <c r="X227" i="1"/>
  <c r="Y227" i="1" s="1"/>
  <c r="J227" i="1"/>
  <c r="K227" i="1"/>
  <c r="L227" i="1" s="1"/>
  <c r="M227" i="1" s="1"/>
  <c r="I227" i="1"/>
  <c r="AK227" i="1"/>
  <c r="J189" i="1"/>
  <c r="AJ189" i="1"/>
  <c r="X189" i="1"/>
  <c r="Y189" i="1" s="1"/>
  <c r="K189" i="1"/>
  <c r="L189" i="1" s="1"/>
  <c r="M189" i="1" s="1"/>
  <c r="I189" i="1"/>
  <c r="AK189" i="1"/>
  <c r="V169" i="1"/>
  <c r="Z169" i="1"/>
  <c r="U169" i="1"/>
  <c r="AH169" i="1" s="1"/>
  <c r="S169" i="1"/>
  <c r="AD169" i="1" s="1"/>
  <c r="N169" i="1"/>
  <c r="AG169" i="1" s="1"/>
  <c r="W169" i="1"/>
  <c r="T169" i="1"/>
  <c r="J63" i="1"/>
  <c r="K63" i="1"/>
  <c r="L63" i="1" s="1"/>
  <c r="M63" i="1" s="1"/>
  <c r="AJ63" i="1"/>
  <c r="X63" i="1"/>
  <c r="Y63" i="1" s="1"/>
  <c r="AK63" i="1"/>
  <c r="I63" i="1"/>
  <c r="AJ224" i="1"/>
  <c r="K224" i="1"/>
  <c r="L224" i="1" s="1"/>
  <c r="M224" i="1" s="1"/>
  <c r="X224" i="1"/>
  <c r="Y224" i="1" s="1"/>
  <c r="J224" i="1"/>
  <c r="I224" i="1"/>
  <c r="AK224" i="1"/>
  <c r="AJ62" i="1"/>
  <c r="J62" i="1"/>
  <c r="K62" i="1"/>
  <c r="L62" i="1" s="1"/>
  <c r="M62" i="1" s="1"/>
  <c r="I62" i="1"/>
  <c r="AK62" i="1"/>
  <c r="X62" i="1"/>
  <c r="Y62" i="1" s="1"/>
  <c r="K50" i="1"/>
  <c r="L50" i="1" s="1"/>
  <c r="M50" i="1" s="1"/>
  <c r="AJ50" i="1"/>
  <c r="J50" i="1"/>
  <c r="X50" i="1"/>
  <c r="Y50" i="1" s="1"/>
  <c r="AK50" i="1"/>
  <c r="I50" i="1"/>
  <c r="K8" i="1"/>
  <c r="L8" i="1" s="1"/>
  <c r="M8" i="1" s="1"/>
  <c r="J8" i="1"/>
  <c r="AJ8" i="1"/>
  <c r="X8" i="1"/>
  <c r="Y8" i="1" s="1"/>
  <c r="AK8" i="1"/>
  <c r="I8" i="1"/>
  <c r="AJ207" i="1"/>
  <c r="K207" i="1"/>
  <c r="L207" i="1" s="1"/>
  <c r="M207" i="1" s="1"/>
  <c r="J207" i="1"/>
  <c r="X207" i="1"/>
  <c r="Y207" i="1" s="1"/>
  <c r="AK207" i="1"/>
  <c r="I207" i="1"/>
  <c r="J145" i="1"/>
  <c r="AJ145" i="1"/>
  <c r="X145" i="1"/>
  <c r="Y145" i="1" s="1"/>
  <c r="K145" i="1"/>
  <c r="L145" i="1" s="1"/>
  <c r="M145" i="1" s="1"/>
  <c r="I145" i="1"/>
  <c r="AK145" i="1"/>
  <c r="K186" i="1"/>
  <c r="L186" i="1" s="1"/>
  <c r="M186" i="1" s="1"/>
  <c r="AJ186" i="1"/>
  <c r="X186" i="1"/>
  <c r="Y186" i="1" s="1"/>
  <c r="J186" i="1"/>
  <c r="I186" i="1"/>
  <c r="AK186" i="1"/>
  <c r="J261" i="1"/>
  <c r="K261" i="1"/>
  <c r="L261" i="1" s="1"/>
  <c r="M261" i="1" s="1"/>
  <c r="AJ261" i="1"/>
  <c r="I261" i="1"/>
  <c r="AK261" i="1"/>
  <c r="X261" i="1"/>
  <c r="Y261" i="1" s="1"/>
  <c r="K6" i="1"/>
  <c r="L6" i="1" s="1"/>
  <c r="M6" i="1" s="1"/>
  <c r="AJ6" i="1"/>
  <c r="J6" i="1"/>
  <c r="X6" i="1"/>
  <c r="Y6" i="1" s="1"/>
  <c r="I6" i="1"/>
  <c r="AK6" i="1"/>
  <c r="K173" i="1"/>
  <c r="L173" i="1" s="1"/>
  <c r="M173" i="1" s="1"/>
  <c r="X173" i="1"/>
  <c r="Y173" i="1" s="1"/>
  <c r="AJ173" i="1"/>
  <c r="J173" i="1"/>
  <c r="I173" i="1"/>
  <c r="AK173" i="1"/>
  <c r="V154" i="1"/>
  <c r="N154" i="1"/>
  <c r="AG154" i="1" s="1"/>
  <c r="U154" i="1"/>
  <c r="W154" i="1"/>
  <c r="Z154" i="1"/>
  <c r="T154" i="1"/>
  <c r="AH154" i="1"/>
  <c r="S154" i="1"/>
  <c r="AD154" i="1" s="1"/>
  <c r="AJ10" i="1"/>
  <c r="J10" i="1"/>
  <c r="K10" i="1"/>
  <c r="L10" i="1" s="1"/>
  <c r="M10" i="1" s="1"/>
  <c r="X10" i="1"/>
  <c r="Y10" i="1" s="1"/>
  <c r="AK10" i="1"/>
  <c r="I10" i="1"/>
  <c r="J33" i="1"/>
  <c r="AJ33" i="1"/>
  <c r="K33" i="1"/>
  <c r="L33" i="1" s="1"/>
  <c r="M33" i="1" s="1"/>
  <c r="X33" i="1"/>
  <c r="Y33" i="1" s="1"/>
  <c r="I33" i="1"/>
  <c r="AK33" i="1"/>
  <c r="K90" i="1"/>
  <c r="L90" i="1" s="1"/>
  <c r="M90" i="1" s="1"/>
  <c r="X90" i="1"/>
  <c r="Y90" i="1" s="1"/>
  <c r="J90" i="1"/>
  <c r="AJ90" i="1"/>
  <c r="I90" i="1"/>
  <c r="AK90" i="1"/>
  <c r="K238" i="1"/>
  <c r="L238" i="1" s="1"/>
  <c r="M238" i="1" s="1"/>
  <c r="AJ238" i="1"/>
  <c r="J238" i="1"/>
  <c r="X238" i="1"/>
  <c r="Y238" i="1" s="1"/>
  <c r="AK238" i="1"/>
  <c r="I238" i="1"/>
  <c r="K14" i="1"/>
  <c r="J14" i="1"/>
  <c r="X14" i="1"/>
  <c r="Y14" i="1" s="1"/>
  <c r="AJ14" i="1"/>
  <c r="L14" i="1"/>
  <c r="M14" i="1" s="1"/>
  <c r="I14" i="1"/>
  <c r="AK14" i="1"/>
  <c r="K228" i="1"/>
  <c r="L228" i="1" s="1"/>
  <c r="M228" i="1" s="1"/>
  <c r="AJ228" i="1"/>
  <c r="J228" i="1"/>
  <c r="X228" i="1"/>
  <c r="Y228" i="1" s="1"/>
  <c r="AK228" i="1"/>
  <c r="I228" i="1"/>
  <c r="AJ115" i="1"/>
  <c r="J115" i="1"/>
  <c r="X115" i="1"/>
  <c r="Y115" i="1" s="1"/>
  <c r="K115" i="1"/>
  <c r="L115" i="1" s="1"/>
  <c r="M115" i="1" s="1"/>
  <c r="AK115" i="1"/>
  <c r="I115" i="1"/>
  <c r="J170" i="1"/>
  <c r="X170" i="1"/>
  <c r="Y170" i="1" s="1"/>
  <c r="AJ170" i="1"/>
  <c r="K170" i="1"/>
  <c r="L170" i="1" s="1"/>
  <c r="M170" i="1" s="1"/>
  <c r="AK170" i="1"/>
  <c r="I170" i="1"/>
  <c r="K28" i="1"/>
  <c r="L28" i="1" s="1"/>
  <c r="M28" i="1" s="1"/>
  <c r="X28" i="1"/>
  <c r="Y28" i="1" s="1"/>
  <c r="AJ28" i="1"/>
  <c r="J28" i="1"/>
  <c r="I28" i="1"/>
  <c r="AK28" i="1"/>
  <c r="J243" i="1"/>
  <c r="AJ243" i="1"/>
  <c r="X243" i="1"/>
  <c r="Y243" i="1" s="1"/>
  <c r="K243" i="1"/>
  <c r="L243" i="1" s="1"/>
  <c r="M243" i="1" s="1"/>
  <c r="AK243" i="1"/>
  <c r="I243" i="1"/>
  <c r="U209" i="1"/>
  <c r="AH209" i="1" s="1"/>
  <c r="T209" i="1"/>
  <c r="V209" i="1"/>
  <c r="W209" i="1"/>
  <c r="Z209" i="1"/>
  <c r="S209" i="1"/>
  <c r="AD209" i="1" s="1"/>
  <c r="N209" i="1"/>
  <c r="AG209" i="1" s="1"/>
  <c r="W67" i="1"/>
  <c r="V67" i="1"/>
  <c r="S67" i="1"/>
  <c r="AD67" i="1" s="1"/>
  <c r="U67" i="1"/>
  <c r="AH67" i="1" s="1"/>
  <c r="P67" i="1"/>
  <c r="Q67" i="1" s="1"/>
  <c r="T67" i="1"/>
  <c r="Z67" i="1"/>
  <c r="N67" i="1"/>
  <c r="AG67" i="1" s="1"/>
  <c r="K269" i="1"/>
  <c r="L269" i="1" s="1"/>
  <c r="M269" i="1" s="1"/>
  <c r="J269" i="1"/>
  <c r="AJ269" i="1"/>
  <c r="X269" i="1"/>
  <c r="Y269" i="1" s="1"/>
  <c r="I269" i="1"/>
  <c r="AK269" i="1"/>
  <c r="J239" i="1"/>
  <c r="K239" i="1"/>
  <c r="L239" i="1" s="1"/>
  <c r="M239" i="1" s="1"/>
  <c r="AJ239" i="1"/>
  <c r="X239" i="1"/>
  <c r="Y239" i="1" s="1"/>
  <c r="AK239" i="1"/>
  <c r="I239" i="1"/>
  <c r="AJ226" i="1"/>
  <c r="J226" i="1"/>
  <c r="K226" i="1"/>
  <c r="L226" i="1" s="1"/>
  <c r="M226" i="1" s="1"/>
  <c r="X226" i="1"/>
  <c r="Y226" i="1" s="1"/>
  <c r="I226" i="1"/>
  <c r="AK226" i="1"/>
  <c r="J245" i="1"/>
  <c r="X245" i="1"/>
  <c r="Y245" i="1" s="1"/>
  <c r="AJ245" i="1"/>
  <c r="K245" i="1"/>
  <c r="L245" i="1" s="1"/>
  <c r="M245" i="1" s="1"/>
  <c r="I245" i="1"/>
  <c r="AK245" i="1"/>
  <c r="K198" i="1"/>
  <c r="L198" i="1" s="1"/>
  <c r="M198" i="1" s="1"/>
  <c r="J198" i="1"/>
  <c r="X198" i="1"/>
  <c r="Y198" i="1" s="1"/>
  <c r="AJ198" i="1"/>
  <c r="AK198" i="1"/>
  <c r="I198" i="1"/>
  <c r="J103" i="1"/>
  <c r="K103" i="1"/>
  <c r="L103" i="1" s="1"/>
  <c r="M103" i="1" s="1"/>
  <c r="X103" i="1"/>
  <c r="Y103" i="1" s="1"/>
  <c r="AJ103" i="1"/>
  <c r="I103" i="1"/>
  <c r="AK103" i="1"/>
  <c r="S34" i="1"/>
  <c r="AD34" i="1" s="1"/>
  <c r="W34" i="1"/>
  <c r="T34" i="1"/>
  <c r="P34" i="1"/>
  <c r="Q34" i="1" s="1"/>
  <c r="V34" i="1"/>
  <c r="U34" i="1"/>
  <c r="AH34" i="1" s="1"/>
  <c r="Z34" i="1"/>
  <c r="N34" i="1"/>
  <c r="AG34" i="1" s="1"/>
  <c r="J158" i="1"/>
  <c r="X158" i="1"/>
  <c r="Y158" i="1" s="1"/>
  <c r="AJ158" i="1"/>
  <c r="K158" i="1"/>
  <c r="L158" i="1" s="1"/>
  <c r="M158" i="1" s="1"/>
  <c r="I158" i="1"/>
  <c r="AK158" i="1"/>
  <c r="K45" i="1"/>
  <c r="L45" i="1" s="1"/>
  <c r="M45" i="1" s="1"/>
  <c r="AJ45" i="1"/>
  <c r="X45" i="1"/>
  <c r="Y45" i="1" s="1"/>
  <c r="J45" i="1"/>
  <c r="I45" i="1"/>
  <c r="AK45" i="1"/>
  <c r="AJ41" i="1"/>
  <c r="J41" i="1"/>
  <c r="K41" i="1"/>
  <c r="L41" i="1" s="1"/>
  <c r="M41" i="1" s="1"/>
  <c r="X41" i="1"/>
  <c r="Y41" i="1" s="1"/>
  <c r="AK41" i="1"/>
  <c r="I41" i="1"/>
  <c r="J4" i="1"/>
  <c r="K4" i="1"/>
  <c r="X4" i="1"/>
  <c r="Y4" i="1" s="1"/>
  <c r="AJ4" i="1"/>
  <c r="L4" i="1"/>
  <c r="M4" i="1" s="1"/>
  <c r="I4" i="1"/>
  <c r="AK4" i="1"/>
  <c r="AJ75" i="1"/>
  <c r="X75" i="1"/>
  <c r="Y75" i="1" s="1"/>
  <c r="J75" i="1"/>
  <c r="K75" i="1"/>
  <c r="L75" i="1" s="1"/>
  <c r="M75" i="1" s="1"/>
  <c r="I75" i="1"/>
  <c r="AK75" i="1"/>
  <c r="J176" i="1"/>
  <c r="AJ176" i="1"/>
  <c r="K176" i="1"/>
  <c r="L176" i="1" s="1"/>
  <c r="M176" i="1" s="1"/>
  <c r="X176" i="1"/>
  <c r="Y176" i="1" s="1"/>
  <c r="AK176" i="1"/>
  <c r="I176" i="1"/>
  <c r="J171" i="1"/>
  <c r="AJ171" i="1"/>
  <c r="X171" i="1"/>
  <c r="Y171" i="1" s="1"/>
  <c r="K171" i="1"/>
  <c r="L171" i="1" s="1"/>
  <c r="M171" i="1" s="1"/>
  <c r="AK171" i="1"/>
  <c r="I171" i="1"/>
  <c r="V84" i="1"/>
  <c r="T84" i="1"/>
  <c r="U84" i="1"/>
  <c r="AH84" i="1" s="1"/>
  <c r="W84" i="1"/>
  <c r="S84" i="1"/>
  <c r="AD84" i="1" s="1"/>
  <c r="N84" i="1"/>
  <c r="AG84" i="1" s="1"/>
  <c r="Z84" i="1"/>
  <c r="P84" i="1"/>
  <c r="Q84" i="1" s="1"/>
  <c r="T240" i="1"/>
  <c r="S240" i="1"/>
  <c r="AD240" i="1" s="1"/>
  <c r="V240" i="1"/>
  <c r="U240" i="1"/>
  <c r="AH240" i="1" s="1"/>
  <c r="Z240" i="1"/>
  <c r="W240" i="1"/>
  <c r="N240" i="1"/>
  <c r="AG240" i="1" s="1"/>
  <c r="W142" i="1"/>
  <c r="U142" i="1"/>
  <c r="AH142" i="1" s="1"/>
  <c r="Z142" i="1"/>
  <c r="T142" i="1"/>
  <c r="S142" i="1"/>
  <c r="AD142" i="1" s="1"/>
  <c r="N142" i="1"/>
  <c r="AG142" i="1" s="1"/>
  <c r="V142" i="1"/>
  <c r="K100" i="1"/>
  <c r="L100" i="1" s="1"/>
  <c r="M100" i="1" s="1"/>
  <c r="AJ100" i="1"/>
  <c r="J100" i="1"/>
  <c r="X100" i="1"/>
  <c r="Y100" i="1" s="1"/>
  <c r="AK100" i="1"/>
  <c r="I100" i="1"/>
  <c r="J215" i="1"/>
  <c r="K215" i="1"/>
  <c r="L215" i="1" s="1"/>
  <c r="M215" i="1" s="1"/>
  <c r="AJ215" i="1"/>
  <c r="X215" i="1"/>
  <c r="Y215" i="1" s="1"/>
  <c r="I215" i="1"/>
  <c r="AK215" i="1"/>
  <c r="V106" i="1"/>
  <c r="U106" i="1"/>
  <c r="AH106" i="1" s="1"/>
  <c r="W106" i="1"/>
  <c r="Z106" i="1"/>
  <c r="S106" i="1"/>
  <c r="AD106" i="1" s="1"/>
  <c r="T106" i="1"/>
  <c r="P106" i="1"/>
  <c r="Q106" i="1" s="1"/>
  <c r="N106" i="1"/>
  <c r="AG106" i="1" s="1"/>
  <c r="AJ141" i="1"/>
  <c r="K141" i="1"/>
  <c r="L141" i="1" s="1"/>
  <c r="M141" i="1" s="1"/>
  <c r="J141" i="1"/>
  <c r="X141" i="1"/>
  <c r="Y141" i="1" s="1"/>
  <c r="I141" i="1"/>
  <c r="AK141" i="1"/>
  <c r="K80" i="1"/>
  <c r="L80" i="1" s="1"/>
  <c r="M80" i="1" s="1"/>
  <c r="J80" i="1"/>
  <c r="AJ80" i="1"/>
  <c r="X80" i="1"/>
  <c r="Y80" i="1" s="1"/>
  <c r="I80" i="1"/>
  <c r="AK80" i="1"/>
  <c r="U104" i="1"/>
  <c r="AH104" i="1" s="1"/>
  <c r="W104" i="1"/>
  <c r="S104" i="1"/>
  <c r="AD104" i="1" s="1"/>
  <c r="T104" i="1"/>
  <c r="Z104" i="1"/>
  <c r="V104" i="1"/>
  <c r="N104" i="1"/>
  <c r="AG104" i="1" s="1"/>
  <c r="J111" i="1"/>
  <c r="AJ111" i="1"/>
  <c r="K111" i="1"/>
  <c r="L111" i="1" s="1"/>
  <c r="M111" i="1" s="1"/>
  <c r="X111" i="1"/>
  <c r="Y111" i="1" s="1"/>
  <c r="I111" i="1"/>
  <c r="AK111" i="1"/>
  <c r="T265" i="1"/>
  <c r="S265" i="1"/>
  <c r="AD265" i="1" s="1"/>
  <c r="V265" i="1"/>
  <c r="W265" i="1"/>
  <c r="N265" i="1"/>
  <c r="AG265" i="1" s="1"/>
  <c r="U265" i="1"/>
  <c r="AH265" i="1" s="1"/>
  <c r="Z265" i="1"/>
  <c r="W69" i="1"/>
  <c r="V69" i="1"/>
  <c r="T69" i="1"/>
  <c r="U69" i="1"/>
  <c r="AH69" i="1" s="1"/>
  <c r="S69" i="1"/>
  <c r="AD69" i="1" s="1"/>
  <c r="N69" i="1"/>
  <c r="AG69" i="1" s="1"/>
  <c r="P69" i="1"/>
  <c r="Q69" i="1" s="1"/>
  <c r="Z69" i="1"/>
  <c r="U264" i="1"/>
  <c r="AH264" i="1" s="1"/>
  <c r="W264" i="1"/>
  <c r="N264" i="1"/>
  <c r="AG264" i="1" s="1"/>
  <c r="S264" i="1"/>
  <c r="AD264" i="1" s="1"/>
  <c r="V264" i="1"/>
  <c r="T264" i="1"/>
  <c r="Z264" i="1"/>
  <c r="W252" i="1"/>
  <c r="U252" i="1"/>
  <c r="AH252" i="1" s="1"/>
  <c r="V252" i="1"/>
  <c r="Z252" i="1"/>
  <c r="T252" i="1"/>
  <c r="N252" i="1"/>
  <c r="AG252" i="1" s="1"/>
  <c r="S252" i="1"/>
  <c r="AD252" i="1" s="1"/>
  <c r="K220" i="1"/>
  <c r="L220" i="1" s="1"/>
  <c r="M220" i="1" s="1"/>
  <c r="J220" i="1"/>
  <c r="AJ220" i="1"/>
  <c r="X220" i="1"/>
  <c r="Y220" i="1" s="1"/>
  <c r="I220" i="1"/>
  <c r="AK220" i="1"/>
  <c r="AJ203" i="1"/>
  <c r="J203" i="1"/>
  <c r="K203" i="1"/>
  <c r="L203" i="1" s="1"/>
  <c r="M203" i="1" s="1"/>
  <c r="X203" i="1"/>
  <c r="Y203" i="1" s="1"/>
  <c r="AK203" i="1"/>
  <c r="I203" i="1"/>
  <c r="J163" i="1"/>
  <c r="X163" i="1"/>
  <c r="Y163" i="1" s="1"/>
  <c r="AJ163" i="1"/>
  <c r="K163" i="1"/>
  <c r="L163" i="1" s="1"/>
  <c r="M163" i="1" s="1"/>
  <c r="I163" i="1"/>
  <c r="AK163" i="1"/>
  <c r="Y17" i="1"/>
  <c r="J140" i="1"/>
  <c r="AJ140" i="1"/>
  <c r="K140" i="1"/>
  <c r="L140" i="1" s="1"/>
  <c r="M140" i="1" s="1"/>
  <c r="AK140" i="1"/>
  <c r="X140" i="1"/>
  <c r="Y140" i="1" s="1"/>
  <c r="I140" i="1"/>
  <c r="K180" i="1"/>
  <c r="L180" i="1" s="1"/>
  <c r="M180" i="1" s="1"/>
  <c r="AJ180" i="1"/>
  <c r="J180" i="1"/>
  <c r="I180" i="1"/>
  <c r="AK180" i="1"/>
  <c r="X180" i="1"/>
  <c r="Y180" i="1" s="1"/>
  <c r="W27" i="1"/>
  <c r="S27" i="1"/>
  <c r="AD27" i="1" s="1"/>
  <c r="T27" i="1"/>
  <c r="V27" i="1"/>
  <c r="P27" i="1"/>
  <c r="Q27" i="1" s="1"/>
  <c r="U27" i="1"/>
  <c r="AH27" i="1" s="1"/>
  <c r="N27" i="1"/>
  <c r="AG27" i="1" s="1"/>
  <c r="Z27" i="1"/>
  <c r="S2" i="1"/>
  <c r="W2" i="1"/>
  <c r="AH2" i="1"/>
  <c r="U2" i="1"/>
  <c r="AE2" i="1"/>
  <c r="V2" i="1"/>
  <c r="O2" i="1"/>
  <c r="AF2" i="1" s="1"/>
  <c r="T2" i="1"/>
  <c r="AD2" i="1"/>
  <c r="P2" i="1"/>
  <c r="Q2" i="1" s="1"/>
  <c r="AI2" i="1" s="1"/>
  <c r="N2" i="1"/>
  <c r="AG2" i="1" s="1"/>
  <c r="Z2" i="1"/>
  <c r="AH124" i="1"/>
  <c r="W124" i="1"/>
  <c r="U124" i="1"/>
  <c r="T124" i="1"/>
  <c r="V124" i="1"/>
  <c r="N124" i="1"/>
  <c r="AG124" i="1" s="1"/>
  <c r="S124" i="1"/>
  <c r="AD124" i="1" s="1"/>
  <c r="Z124" i="1"/>
  <c r="O124" i="1"/>
  <c r="AF124" i="1" s="1"/>
  <c r="J114" i="1"/>
  <c r="K114" i="1"/>
  <c r="L114" i="1" s="1"/>
  <c r="M114" i="1" s="1"/>
  <c r="AJ114" i="1"/>
  <c r="X114" i="1"/>
  <c r="Y114" i="1" s="1"/>
  <c r="AK114" i="1"/>
  <c r="I114" i="1"/>
  <c r="AE114" i="1" s="1"/>
  <c r="J37" i="1"/>
  <c r="K37" i="1"/>
  <c r="L37" i="1" s="1"/>
  <c r="M37" i="1" s="1"/>
  <c r="AJ37" i="1"/>
  <c r="X37" i="1"/>
  <c r="Y37" i="1" s="1"/>
  <c r="I37" i="1"/>
  <c r="AK37" i="1"/>
  <c r="AJ259" i="1"/>
  <c r="J259" i="1"/>
  <c r="K259" i="1"/>
  <c r="L259" i="1" s="1"/>
  <c r="M259" i="1" s="1"/>
  <c r="X259" i="1"/>
  <c r="Y259" i="1" s="1"/>
  <c r="AK259" i="1"/>
  <c r="I259" i="1"/>
  <c r="K161" i="1"/>
  <c r="L161" i="1" s="1"/>
  <c r="M161" i="1" s="1"/>
  <c r="AJ161" i="1"/>
  <c r="J161" i="1"/>
  <c r="X161" i="1"/>
  <c r="Y161" i="1" s="1"/>
  <c r="AK161" i="1"/>
  <c r="I161" i="1"/>
  <c r="T155" i="1"/>
  <c r="U155" i="1"/>
  <c r="AH155" i="1" s="1"/>
  <c r="V155" i="1"/>
  <c r="N155" i="1"/>
  <c r="AG155" i="1" s="1"/>
  <c r="Z155" i="1"/>
  <c r="W155" i="1"/>
  <c r="S155" i="1"/>
  <c r="AD155" i="1" s="1"/>
  <c r="W165" i="1"/>
  <c r="V165" i="1"/>
  <c r="N165" i="1"/>
  <c r="AG165" i="1" s="1"/>
  <c r="Z165" i="1"/>
  <c r="T257" i="1"/>
  <c r="U257" i="1"/>
  <c r="AH257" i="1" s="1"/>
  <c r="S257" i="1"/>
  <c r="AD257" i="1" s="1"/>
  <c r="V257" i="1"/>
  <c r="Z257" i="1"/>
  <c r="W257" i="1"/>
  <c r="N257" i="1"/>
  <c r="AG257" i="1" s="1"/>
  <c r="X16" i="1"/>
  <c r="Y16" i="1" s="1"/>
  <c r="K16" i="1"/>
  <c r="L16" i="1" s="1"/>
  <c r="M16" i="1" s="1"/>
  <c r="J16" i="1"/>
  <c r="AJ16" i="1"/>
  <c r="AK16" i="1"/>
  <c r="I16" i="1"/>
  <c r="J128" i="1"/>
  <c r="AJ128" i="1"/>
  <c r="X128" i="1"/>
  <c r="Y128" i="1" s="1"/>
  <c r="AK128" i="1"/>
  <c r="I128" i="1"/>
  <c r="K128" i="1"/>
  <c r="L128" i="1" s="1"/>
  <c r="M128" i="1" s="1"/>
  <c r="J35" i="1"/>
  <c r="K35" i="1"/>
  <c r="L35" i="1" s="1"/>
  <c r="M35" i="1" s="1"/>
  <c r="AJ35" i="1"/>
  <c r="X35" i="1"/>
  <c r="Y35" i="1" s="1"/>
  <c r="AK35" i="1"/>
  <c r="I35" i="1"/>
  <c r="K266" i="1"/>
  <c r="L266" i="1" s="1"/>
  <c r="M266" i="1" s="1"/>
  <c r="AJ266" i="1"/>
  <c r="J266" i="1"/>
  <c r="X266" i="1"/>
  <c r="Y266" i="1" s="1"/>
  <c r="I266" i="1"/>
  <c r="AK266" i="1"/>
  <c r="U258" i="1"/>
  <c r="AH258" i="1" s="1"/>
  <c r="N258" i="1"/>
  <c r="AG258" i="1" s="1"/>
  <c r="V258" i="1"/>
  <c r="S258" i="1"/>
  <c r="AD258" i="1" s="1"/>
  <c r="T258" i="1"/>
  <c r="W258" i="1"/>
  <c r="Z258" i="1"/>
  <c r="V57" i="1"/>
  <c r="W57" i="1"/>
  <c r="U57" i="1"/>
  <c r="AH57" i="1" s="1"/>
  <c r="T57" i="1"/>
  <c r="S57" i="1"/>
  <c r="AD57" i="1" s="1"/>
  <c r="N57" i="1"/>
  <c r="AG57" i="1" s="1"/>
  <c r="Z57" i="1"/>
  <c r="P57" i="1"/>
  <c r="Q57" i="1" s="1"/>
  <c r="W156" i="1"/>
  <c r="V156" i="1"/>
  <c r="U156" i="1"/>
  <c r="AH156" i="1" s="1"/>
  <c r="S156" i="1"/>
  <c r="AD156" i="1" s="1"/>
  <c r="N156" i="1"/>
  <c r="AG156" i="1" s="1"/>
  <c r="T156" i="1"/>
  <c r="Z156" i="1"/>
  <c r="S202" i="1"/>
  <c r="AD202" i="1" s="1"/>
  <c r="V202" i="1"/>
  <c r="T202" i="1"/>
  <c r="W202" i="1"/>
  <c r="N202" i="1"/>
  <c r="AG202" i="1" s="1"/>
  <c r="U202" i="1"/>
  <c r="AH202" i="1" s="1"/>
  <c r="Z202" i="1"/>
  <c r="X96" i="1"/>
  <c r="Y96" i="1" s="1"/>
  <c r="K96" i="1"/>
  <c r="L96" i="1" s="1"/>
  <c r="M96" i="1" s="1"/>
  <c r="AJ96" i="1"/>
  <c r="I96" i="1"/>
  <c r="J96" i="1"/>
  <c r="AK96" i="1"/>
  <c r="X210" i="1"/>
  <c r="Y210" i="1" s="1"/>
  <c r="AJ210" i="1"/>
  <c r="K210" i="1"/>
  <c r="L210" i="1" s="1"/>
  <c r="M210" i="1" s="1"/>
  <c r="J210" i="1"/>
  <c r="AK210" i="1"/>
  <c r="I210" i="1"/>
  <c r="T18" i="1"/>
  <c r="V18" i="1"/>
  <c r="U18" i="1"/>
  <c r="AH18" i="1" s="1"/>
  <c r="S18" i="1"/>
  <c r="W18" i="1"/>
  <c r="N18" i="1"/>
  <c r="AG18" i="1" s="1"/>
  <c r="P18" i="1"/>
  <c r="Q18" i="1" s="1"/>
  <c r="Z18" i="1"/>
  <c r="K78" i="1"/>
  <c r="AJ78" i="1"/>
  <c r="J78" i="1"/>
  <c r="X78" i="1"/>
  <c r="Y78" i="1" s="1"/>
  <c r="L78" i="1"/>
  <c r="M78" i="1" s="1"/>
  <c r="I78" i="1"/>
  <c r="AK78" i="1"/>
  <c r="U48" i="1"/>
  <c r="AH48" i="1" s="1"/>
  <c r="T48" i="1"/>
  <c r="V48" i="1"/>
  <c r="S48" i="1"/>
  <c r="AD48" i="1" s="1"/>
  <c r="W48" i="1"/>
  <c r="N48" i="1"/>
  <c r="P48" i="1"/>
  <c r="Q48" i="1" s="1"/>
  <c r="Z48" i="1"/>
  <c r="J253" i="1"/>
  <c r="AJ253" i="1"/>
  <c r="X253" i="1"/>
  <c r="Y253" i="1" s="1"/>
  <c r="K253" i="1"/>
  <c r="L253" i="1" s="1"/>
  <c r="M253" i="1" s="1"/>
  <c r="AK253" i="1"/>
  <c r="I253" i="1"/>
  <c r="K242" i="1"/>
  <c r="J242" i="1"/>
  <c r="X242" i="1"/>
  <c r="Y242" i="1" s="1"/>
  <c r="AJ242" i="1"/>
  <c r="AK242" i="1"/>
  <c r="I242" i="1"/>
  <c r="J222" i="1"/>
  <c r="K222" i="1"/>
  <c r="L222" i="1" s="1"/>
  <c r="M222" i="1" s="1"/>
  <c r="AJ222" i="1"/>
  <c r="X222" i="1"/>
  <c r="Y222" i="1" s="1"/>
  <c r="I222" i="1"/>
  <c r="AK222" i="1"/>
  <c r="N194" i="1"/>
  <c r="AG194" i="1" s="1"/>
  <c r="V194" i="1"/>
  <c r="W194" i="1"/>
  <c r="O194" i="1"/>
  <c r="AF194" i="1" s="1"/>
  <c r="Z194" i="1"/>
  <c r="J52" i="1"/>
  <c r="K52" i="1"/>
  <c r="L52" i="1" s="1"/>
  <c r="M52" i="1" s="1"/>
  <c r="X52" i="1"/>
  <c r="Y52" i="1" s="1"/>
  <c r="AJ52" i="1"/>
  <c r="I52" i="1"/>
  <c r="AK52" i="1"/>
  <c r="K233" i="1"/>
  <c r="L233" i="1" s="1"/>
  <c r="M233" i="1" s="1"/>
  <c r="J233" i="1"/>
  <c r="AJ233" i="1"/>
  <c r="X233" i="1"/>
  <c r="Y233" i="1" s="1"/>
  <c r="I233" i="1"/>
  <c r="AK233" i="1"/>
  <c r="K118" i="1"/>
  <c r="L118" i="1" s="1"/>
  <c r="M118" i="1" s="1"/>
  <c r="AJ118" i="1"/>
  <c r="J118" i="1"/>
  <c r="I118" i="1"/>
  <c r="AK118" i="1"/>
  <c r="X118" i="1"/>
  <c r="Y118" i="1" s="1"/>
  <c r="AJ112" i="1"/>
  <c r="K112" i="1"/>
  <c r="L112" i="1" s="1"/>
  <c r="M112" i="1" s="1"/>
  <c r="J112" i="1"/>
  <c r="X112" i="1"/>
  <c r="Y112" i="1" s="1"/>
  <c r="I112" i="1"/>
  <c r="AK112" i="1"/>
  <c r="U255" i="1"/>
  <c r="AH255" i="1" s="1"/>
  <c r="N255" i="1"/>
  <c r="AG255" i="1" s="1"/>
  <c r="W255" i="1"/>
  <c r="T255" i="1"/>
  <c r="S255" i="1"/>
  <c r="AD255" i="1" s="1"/>
  <c r="V255" i="1"/>
  <c r="Z255" i="1"/>
  <c r="J25" i="1"/>
  <c r="K25" i="1"/>
  <c r="L25" i="1" s="1"/>
  <c r="M25" i="1" s="1"/>
  <c r="X25" i="1"/>
  <c r="Y25" i="1" s="1"/>
  <c r="AJ25" i="1"/>
  <c r="AK25" i="1"/>
  <c r="I25" i="1"/>
  <c r="K20" i="1"/>
  <c r="L20" i="1" s="1"/>
  <c r="M20" i="1" s="1"/>
  <c r="J20" i="1"/>
  <c r="AJ20" i="1"/>
  <c r="X20" i="1"/>
  <c r="Y20" i="1" s="1"/>
  <c r="I20" i="1"/>
  <c r="AK20" i="1"/>
  <c r="W83" i="1"/>
  <c r="T83" i="1"/>
  <c r="V83" i="1"/>
  <c r="U83" i="1"/>
  <c r="AH83" i="1" s="1"/>
  <c r="N83" i="1"/>
  <c r="AG83" i="1" s="1"/>
  <c r="O83" i="1"/>
  <c r="AF83" i="1" s="1"/>
  <c r="Z83" i="1"/>
  <c r="P83" i="1"/>
  <c r="Q83" i="1" s="1"/>
  <c r="S83" i="1"/>
  <c r="AD83" i="1" s="1"/>
  <c r="AJ11" i="1"/>
  <c r="J11" i="1"/>
  <c r="X11" i="1"/>
  <c r="Y11" i="1" s="1"/>
  <c r="K11" i="1"/>
  <c r="L11" i="1" s="1"/>
  <c r="M11" i="1" s="1"/>
  <c r="I11" i="1"/>
  <c r="AK11" i="1"/>
  <c r="J101" i="1"/>
  <c r="K101" i="1"/>
  <c r="L101" i="1"/>
  <c r="M101" i="1" s="1"/>
  <c r="AJ101" i="1"/>
  <c r="X101" i="1"/>
  <c r="Y101" i="1" s="1"/>
  <c r="I101" i="1"/>
  <c r="AE101" i="1" s="1"/>
  <c r="AK101" i="1"/>
  <c r="U247" i="1"/>
  <c r="AH247" i="1" s="1"/>
  <c r="W247" i="1"/>
  <c r="V247" i="1"/>
  <c r="T247" i="1"/>
  <c r="N247" i="1"/>
  <c r="AG247" i="1" s="1"/>
  <c r="S247" i="1"/>
  <c r="AD247" i="1" s="1"/>
  <c r="Z247" i="1"/>
  <c r="T216" i="1"/>
  <c r="V216" i="1"/>
  <c r="W216" i="1"/>
  <c r="U216" i="1"/>
  <c r="AH216" i="1" s="1"/>
  <c r="P216" i="1"/>
  <c r="Q216" i="1" s="1"/>
  <c r="S216" i="1"/>
  <c r="AD216" i="1" s="1"/>
  <c r="N216" i="1"/>
  <c r="AG216" i="1" s="1"/>
  <c r="Z216" i="1"/>
  <c r="X221" i="1"/>
  <c r="Y221" i="1" s="1"/>
  <c r="J221" i="1"/>
  <c r="AJ221" i="1"/>
  <c r="K221" i="1"/>
  <c r="L221" i="1" s="1"/>
  <c r="M221" i="1" s="1"/>
  <c r="I221" i="1"/>
  <c r="AK221" i="1"/>
  <c r="K231" i="1"/>
  <c r="L231" i="1" s="1"/>
  <c r="M231" i="1" s="1"/>
  <c r="AJ231" i="1"/>
  <c r="X231" i="1"/>
  <c r="Y231" i="1" s="1"/>
  <c r="J231" i="1"/>
  <c r="AK231" i="1"/>
  <c r="I231" i="1"/>
  <c r="AA92" i="1"/>
  <c r="AB92" i="1" s="1"/>
  <c r="AC92" i="1"/>
  <c r="T122" i="1"/>
  <c r="U122" i="1"/>
  <c r="AH122" i="1" s="1"/>
  <c r="S122" i="1"/>
  <c r="AD122" i="1" s="1"/>
  <c r="N122" i="1"/>
  <c r="V122" i="1"/>
  <c r="W122" i="1"/>
  <c r="Z122" i="1"/>
  <c r="K74" i="1"/>
  <c r="L74" i="1" s="1"/>
  <c r="M74" i="1" s="1"/>
  <c r="X74" i="1"/>
  <c r="Y74" i="1" s="1"/>
  <c r="AJ74" i="1"/>
  <c r="J74" i="1"/>
  <c r="AK74" i="1"/>
  <c r="I74" i="1"/>
  <c r="X97" i="1"/>
  <c r="Y97" i="1" s="1"/>
  <c r="AJ97" i="1"/>
  <c r="J97" i="1"/>
  <c r="K97" i="1"/>
  <c r="L97" i="1" s="1"/>
  <c r="M97" i="1" s="1"/>
  <c r="I97" i="1"/>
  <c r="AK97" i="1"/>
  <c r="V223" i="1"/>
  <c r="T223" i="1"/>
  <c r="S223" i="1"/>
  <c r="AD223" i="1" s="1"/>
  <c r="U223" i="1"/>
  <c r="AH223" i="1" s="1"/>
  <c r="W223" i="1"/>
  <c r="P223" i="1"/>
  <c r="Q223" i="1" s="1"/>
  <c r="N223" i="1"/>
  <c r="AG223" i="1" s="1"/>
  <c r="Z223" i="1"/>
  <c r="AJ12" i="1"/>
  <c r="K12" i="1"/>
  <c r="L12" i="1" s="1"/>
  <c r="M12" i="1" s="1"/>
  <c r="J12" i="1"/>
  <c r="X12" i="1"/>
  <c r="Y12" i="1" s="1"/>
  <c r="I12" i="1"/>
  <c r="AK12" i="1"/>
  <c r="AJ5" i="1"/>
  <c r="J5" i="1"/>
  <c r="K5" i="1"/>
  <c r="L5" i="1" s="1"/>
  <c r="M5" i="1" s="1"/>
  <c r="AK5" i="1"/>
  <c r="I5" i="1"/>
  <c r="X5" i="1"/>
  <c r="Y5" i="1" s="1"/>
  <c r="W120" i="1"/>
  <c r="S120" i="1"/>
  <c r="AD120" i="1" s="1"/>
  <c r="U120" i="1"/>
  <c r="AH120" i="1" s="1"/>
  <c r="V120" i="1"/>
  <c r="N120" i="1"/>
  <c r="AG120" i="1" s="1"/>
  <c r="O120" i="1"/>
  <c r="AF120" i="1" s="1"/>
  <c r="Z120" i="1"/>
  <c r="T120" i="1"/>
  <c r="R300" i="1" l="1"/>
  <c r="AE300" i="1" s="1"/>
  <c r="AL300" i="1" s="1"/>
  <c r="AM300" i="1" s="1"/>
  <c r="R303" i="1"/>
  <c r="AE303" i="1" s="1"/>
  <c r="AL303" i="1" s="1"/>
  <c r="AM303" i="1" s="1"/>
  <c r="T165" i="1"/>
  <c r="S165" i="1"/>
  <c r="AD165" i="1" s="1"/>
  <c r="R295" i="1"/>
  <c r="AE295" i="1" s="1"/>
  <c r="AL295" i="1" s="1"/>
  <c r="AM295" i="1" s="1"/>
  <c r="O240" i="1"/>
  <c r="AF240" i="1" s="1"/>
  <c r="N211" i="1"/>
  <c r="AG211" i="1" s="1"/>
  <c r="N164" i="1"/>
  <c r="AG164" i="1" s="1"/>
  <c r="V225" i="1"/>
  <c r="O258" i="1"/>
  <c r="AF258" i="1" s="1"/>
  <c r="U164" i="1"/>
  <c r="AH164" i="1" s="1"/>
  <c r="W175" i="1"/>
  <c r="O157" i="1"/>
  <c r="AF157" i="1" s="1"/>
  <c r="T263" i="1"/>
  <c r="U194" i="1"/>
  <c r="AH194" i="1" s="1"/>
  <c r="V164" i="1"/>
  <c r="S194" i="1"/>
  <c r="AD194" i="1" s="1"/>
  <c r="O265" i="1"/>
  <c r="AF265" i="1" s="1"/>
  <c r="O154" i="1"/>
  <c r="AF154" i="1" s="1"/>
  <c r="S175" i="1"/>
  <c r="AD175" i="1" s="1"/>
  <c r="U175" i="1"/>
  <c r="AH175" i="1" s="1"/>
  <c r="W164" i="1"/>
  <c r="V175" i="1"/>
  <c r="O232" i="1"/>
  <c r="AF232" i="1" s="1"/>
  <c r="AD117" i="1"/>
  <c r="AH117" i="1"/>
  <c r="O155" i="1"/>
  <c r="AF155" i="1" s="1"/>
  <c r="Z164" i="1"/>
  <c r="AB164" i="1" s="1"/>
  <c r="T164" i="1"/>
  <c r="S164" i="1"/>
  <c r="AD164" i="1" s="1"/>
  <c r="O202" i="1"/>
  <c r="AF202" i="1" s="1"/>
  <c r="O257" i="1"/>
  <c r="AF257" i="1" s="1"/>
  <c r="O146" i="1"/>
  <c r="AF146" i="1" s="1"/>
  <c r="O193" i="1"/>
  <c r="AF193" i="1" s="1"/>
  <c r="O105" i="1"/>
  <c r="AF105" i="1" s="1"/>
  <c r="W211" i="1"/>
  <c r="O256" i="1"/>
  <c r="AF256" i="1" s="1"/>
  <c r="Z144" i="1"/>
  <c r="O131" i="1"/>
  <c r="AF131" i="1" s="1"/>
  <c r="O125" i="1"/>
  <c r="AF125" i="1" s="1"/>
  <c r="N110" i="1"/>
  <c r="AG110" i="1" s="1"/>
  <c r="O252" i="1"/>
  <c r="AF252" i="1" s="1"/>
  <c r="O172" i="1"/>
  <c r="AF172" i="1" s="1"/>
  <c r="W110" i="1"/>
  <c r="U110" i="1"/>
  <c r="AH110" i="1" s="1"/>
  <c r="T59" i="1"/>
  <c r="O190" i="1"/>
  <c r="AF190" i="1" s="1"/>
  <c r="T110" i="1"/>
  <c r="S99" i="1"/>
  <c r="AD99" i="1" s="1"/>
  <c r="O223" i="1"/>
  <c r="AF223" i="1" s="1"/>
  <c r="O216" i="1"/>
  <c r="AF216" i="1" s="1"/>
  <c r="V110" i="1"/>
  <c r="Z211" i="1"/>
  <c r="AA211" i="1" s="1"/>
  <c r="AB211" i="1" s="1"/>
  <c r="U225" i="1"/>
  <c r="AH225" i="1" s="1"/>
  <c r="N225" i="1"/>
  <c r="AG225" i="1" s="1"/>
  <c r="U263" i="1"/>
  <c r="Z225" i="1"/>
  <c r="AA225" i="1" s="1"/>
  <c r="AG205" i="1"/>
  <c r="O205" i="1"/>
  <c r="AF205" i="1" s="1"/>
  <c r="AH263" i="1"/>
  <c r="W185" i="1"/>
  <c r="O156" i="1"/>
  <c r="AF156" i="1" s="1"/>
  <c r="S225" i="1"/>
  <c r="AD225" i="1" s="1"/>
  <c r="O164" i="1"/>
  <c r="AF164" i="1" s="1"/>
  <c r="O69" i="1"/>
  <c r="AF69" i="1" s="1"/>
  <c r="T99" i="1"/>
  <c r="O46" i="1"/>
  <c r="AF46" i="1" s="1"/>
  <c r="O38" i="1"/>
  <c r="AF38" i="1" s="1"/>
  <c r="O147" i="1"/>
  <c r="AF147" i="1" s="1"/>
  <c r="P225" i="1"/>
  <c r="Q225" i="1" s="1"/>
  <c r="S244" i="1"/>
  <c r="AD244" i="1" s="1"/>
  <c r="T225" i="1"/>
  <c r="V244" i="1"/>
  <c r="O29" i="1"/>
  <c r="AF29" i="1" s="1"/>
  <c r="S263" i="1"/>
  <c r="AD263" i="1" s="1"/>
  <c r="O264" i="1"/>
  <c r="AF264" i="1" s="1"/>
  <c r="O142" i="1"/>
  <c r="AF142" i="1" s="1"/>
  <c r="O95" i="1"/>
  <c r="AF95" i="1" s="1"/>
  <c r="O17" i="1"/>
  <c r="AF17" i="1" s="1"/>
  <c r="T211" i="1"/>
  <c r="O34" i="1"/>
  <c r="AF34" i="1" s="1"/>
  <c r="O13" i="1"/>
  <c r="AF13" i="1" s="1"/>
  <c r="L242" i="1"/>
  <c r="M242" i="1" s="1"/>
  <c r="V185" i="1"/>
  <c r="N185" i="1"/>
  <c r="AG185" i="1" s="1"/>
  <c r="Z185" i="1"/>
  <c r="AA185" i="1" s="1"/>
  <c r="AB185" i="1" s="1"/>
  <c r="U185" i="1"/>
  <c r="AH185" i="1" s="1"/>
  <c r="T185" i="1"/>
  <c r="A3" i="1"/>
  <c r="U183" i="1"/>
  <c r="AH183" i="1" s="1"/>
  <c r="O123" i="1"/>
  <c r="AF123" i="1" s="1"/>
  <c r="W144" i="1"/>
  <c r="Z244" i="1"/>
  <c r="AC244" i="1" s="1"/>
  <c r="U244" i="1"/>
  <c r="AH244" i="1" s="1"/>
  <c r="AA205" i="1"/>
  <c r="AB205" i="1" s="1"/>
  <c r="Z184" i="1"/>
  <c r="AA184" i="1" s="1"/>
  <c r="W184" i="1"/>
  <c r="P71" i="1"/>
  <c r="Q71" i="1" s="1"/>
  <c r="T77" i="1"/>
  <c r="U77" i="1"/>
  <c r="AH77" i="1" s="1"/>
  <c r="S183" i="1"/>
  <c r="AD183" i="1" s="1"/>
  <c r="W183" i="1"/>
  <c r="O106" i="1"/>
  <c r="AF106" i="1" s="1"/>
  <c r="O117" i="1"/>
  <c r="AF117" i="1" s="1"/>
  <c r="AD131" i="1"/>
  <c r="N144" i="1"/>
  <c r="AG144" i="1" s="1"/>
  <c r="S144" i="1"/>
  <c r="AD144" i="1" s="1"/>
  <c r="T144" i="1"/>
  <c r="N244" i="1"/>
  <c r="AG244" i="1" s="1"/>
  <c r="W244" i="1"/>
  <c r="U184" i="1"/>
  <c r="AH184" i="1" s="1"/>
  <c r="V71" i="1"/>
  <c r="O21" i="1"/>
  <c r="AF21" i="1" s="1"/>
  <c r="O191" i="1"/>
  <c r="AF191" i="1" s="1"/>
  <c r="S77" i="1"/>
  <c r="AD77" i="1" s="1"/>
  <c r="O165" i="1"/>
  <c r="AF165" i="1" s="1"/>
  <c r="N184" i="1"/>
  <c r="AG184" i="1" s="1"/>
  <c r="V184" i="1"/>
  <c r="O255" i="1"/>
  <c r="AF255" i="1" s="1"/>
  <c r="O18" i="1"/>
  <c r="AF18" i="1" s="1"/>
  <c r="O57" i="1"/>
  <c r="AF57" i="1" s="1"/>
  <c r="N183" i="1"/>
  <c r="O84" i="1"/>
  <c r="AF84" i="1" s="1"/>
  <c r="U144" i="1"/>
  <c r="AH144" i="1" s="1"/>
  <c r="V144" i="1"/>
  <c r="O58" i="1"/>
  <c r="AF58" i="1" s="1"/>
  <c r="T184" i="1"/>
  <c r="O148" i="1"/>
  <c r="AF148" i="1" s="1"/>
  <c r="O213" i="1"/>
  <c r="AF213" i="1" s="1"/>
  <c r="U71" i="1"/>
  <c r="AH71" i="1" s="1"/>
  <c r="O218" i="1"/>
  <c r="AF218" i="1" s="1"/>
  <c r="S184" i="1"/>
  <c r="AD184" i="1" s="1"/>
  <c r="U188" i="1"/>
  <c r="AH188" i="1" s="1"/>
  <c r="S229" i="1"/>
  <c r="AD229" i="1" s="1"/>
  <c r="S185" i="1"/>
  <c r="AD185" i="1" s="1"/>
  <c r="T229" i="1"/>
  <c r="V188" i="1"/>
  <c r="S211" i="1"/>
  <c r="AD211" i="1" s="1"/>
  <c r="U211" i="1"/>
  <c r="AH211" i="1" s="1"/>
  <c r="T183" i="1"/>
  <c r="T76" i="1"/>
  <c r="N229" i="1"/>
  <c r="AG229" i="1" s="1"/>
  <c r="V229" i="1"/>
  <c r="O110" i="1"/>
  <c r="AF110" i="1" s="1"/>
  <c r="O66" i="1"/>
  <c r="AF66" i="1" s="1"/>
  <c r="U229" i="1"/>
  <c r="AH229" i="1" s="1"/>
  <c r="N263" i="1"/>
  <c r="AG263" i="1" s="1"/>
  <c r="V263" i="1"/>
  <c r="Z229" i="1"/>
  <c r="AC229" i="1" s="1"/>
  <c r="O72" i="1"/>
  <c r="AF72" i="1" s="1"/>
  <c r="N77" i="1"/>
  <c r="AG77" i="1" s="1"/>
  <c r="N175" i="1"/>
  <c r="AG175" i="1" s="1"/>
  <c r="Z188" i="1"/>
  <c r="T188" i="1"/>
  <c r="S188" i="1"/>
  <c r="AD188" i="1" s="1"/>
  <c r="N188" i="1"/>
  <c r="AG188" i="1" s="1"/>
  <c r="N76" i="1"/>
  <c r="AG76" i="1" s="1"/>
  <c r="O249" i="1"/>
  <c r="AF249" i="1" s="1"/>
  <c r="W71" i="1"/>
  <c r="T71" i="1"/>
  <c r="O68" i="1"/>
  <c r="AF68" i="1" s="1"/>
  <c r="V76" i="1"/>
  <c r="S76" i="1"/>
  <c r="AD76" i="1" s="1"/>
  <c r="O73" i="1"/>
  <c r="AF73" i="1" s="1"/>
  <c r="W188" i="1"/>
  <c r="Z263" i="1"/>
  <c r="AA263" i="1" s="1"/>
  <c r="AB263" i="1" s="1"/>
  <c r="O67" i="1"/>
  <c r="AF67" i="1" s="1"/>
  <c r="O209" i="1"/>
  <c r="AF209" i="1" s="1"/>
  <c r="O169" i="1"/>
  <c r="AF169" i="1" s="1"/>
  <c r="O71" i="1"/>
  <c r="AF71" i="1" s="1"/>
  <c r="Z71" i="1"/>
  <c r="AC71" i="1" s="1"/>
  <c r="P77" i="1"/>
  <c r="Q77" i="1" s="1"/>
  <c r="R21" i="1"/>
  <c r="AE21" i="1" s="1"/>
  <c r="R59" i="1"/>
  <c r="R93" i="1"/>
  <c r="AE93" i="1" s="1"/>
  <c r="R23" i="1"/>
  <c r="AE23" i="1" s="1"/>
  <c r="R29" i="1"/>
  <c r="AE29" i="1" s="1"/>
  <c r="AG122" i="1"/>
  <c r="O122" i="1"/>
  <c r="AF122" i="1" s="1"/>
  <c r="AG260" i="1"/>
  <c r="O260" i="1"/>
  <c r="AF260" i="1" s="1"/>
  <c r="AG248" i="1"/>
  <c r="O248" i="1"/>
  <c r="AF248" i="1" s="1"/>
  <c r="AD72" i="1"/>
  <c r="AD66" i="1"/>
  <c r="AG92" i="1"/>
  <c r="O92" i="1"/>
  <c r="AF92" i="1" s="1"/>
  <c r="O211" i="1"/>
  <c r="AF211" i="1" s="1"/>
  <c r="Z183" i="1"/>
  <c r="AA183" i="1" s="1"/>
  <c r="AB183" i="1" s="1"/>
  <c r="O104" i="1"/>
  <c r="AF104" i="1" s="1"/>
  <c r="P76" i="1"/>
  <c r="O247" i="1"/>
  <c r="AF247" i="1" s="1"/>
  <c r="AG48" i="1"/>
  <c r="O48" i="1"/>
  <c r="AF48" i="1" s="1"/>
  <c r="O27" i="1"/>
  <c r="AF27" i="1" s="1"/>
  <c r="AD249" i="1"/>
  <c r="AG23" i="1"/>
  <c r="O23" i="1"/>
  <c r="AF23" i="1" s="1"/>
  <c r="Q66" i="1"/>
  <c r="R92" i="1"/>
  <c r="AE92" i="1" s="1"/>
  <c r="R18" i="1"/>
  <c r="AE18" i="1" s="1"/>
  <c r="Q95" i="1"/>
  <c r="R44" i="1"/>
  <c r="AE44" i="1" s="1"/>
  <c r="AL44" i="1" s="1"/>
  <c r="AM44" i="1" s="1"/>
  <c r="Z76" i="1"/>
  <c r="AC76" i="1" s="1"/>
  <c r="U76" i="1"/>
  <c r="AH76" i="1" s="1"/>
  <c r="R46" i="1"/>
  <c r="AE46" i="1" s="1"/>
  <c r="O204" i="1"/>
  <c r="AF204" i="1" s="1"/>
  <c r="R73" i="1"/>
  <c r="AE73" i="1" s="1"/>
  <c r="AD68" i="1"/>
  <c r="O234" i="1"/>
  <c r="AF234" i="1" s="1"/>
  <c r="R56" i="1"/>
  <c r="AE56" i="1" s="1"/>
  <c r="O40" i="1"/>
  <c r="AF40" i="1" s="1"/>
  <c r="R85" i="1"/>
  <c r="AE85" i="1" s="1"/>
  <c r="S25" i="1"/>
  <c r="AD25" i="1" s="1"/>
  <c r="U25" i="1"/>
  <c r="T25" i="1"/>
  <c r="N25" i="1"/>
  <c r="AG25" i="1" s="1"/>
  <c r="V25" i="1"/>
  <c r="AH25" i="1"/>
  <c r="W25" i="1"/>
  <c r="O25" i="1"/>
  <c r="AF25" i="1" s="1"/>
  <c r="Z25" i="1"/>
  <c r="P25" i="1"/>
  <c r="Q25" i="1" s="1"/>
  <c r="AC194" i="1"/>
  <c r="AA194" i="1"/>
  <c r="AB194" i="1" s="1"/>
  <c r="S266" i="1"/>
  <c r="AD266" i="1" s="1"/>
  <c r="U266" i="1"/>
  <c r="AH266" i="1" s="1"/>
  <c r="N266" i="1"/>
  <c r="AG266" i="1" s="1"/>
  <c r="V266" i="1"/>
  <c r="T266" i="1"/>
  <c r="Z266" i="1"/>
  <c r="O266" i="1"/>
  <c r="AF266" i="1" s="1"/>
  <c r="W266" i="1"/>
  <c r="W16" i="1"/>
  <c r="S16" i="1"/>
  <c r="AD16" i="1" s="1"/>
  <c r="U16" i="1"/>
  <c r="AH16" i="1" s="1"/>
  <c r="T16" i="1"/>
  <c r="Z16" i="1"/>
  <c r="V16" i="1"/>
  <c r="N16" i="1"/>
  <c r="AG16" i="1" s="1"/>
  <c r="P16" i="1"/>
  <c r="Q16" i="1" s="1"/>
  <c r="AA165" i="1"/>
  <c r="AC165" i="1"/>
  <c r="AB165" i="1"/>
  <c r="AB27" i="1"/>
  <c r="AA27" i="1"/>
  <c r="AC27" i="1"/>
  <c r="V140" i="1"/>
  <c r="W140" i="1"/>
  <c r="T140" i="1"/>
  <c r="U140" i="1"/>
  <c r="AH140" i="1" s="1"/>
  <c r="S140" i="1"/>
  <c r="AD140" i="1" s="1"/>
  <c r="N140" i="1"/>
  <c r="AG140" i="1" s="1"/>
  <c r="Z140" i="1"/>
  <c r="AC175" i="1"/>
  <c r="AA175" i="1"/>
  <c r="AB175" i="1" s="1"/>
  <c r="U203" i="1"/>
  <c r="S203" i="1"/>
  <c r="AD203" i="1" s="1"/>
  <c r="T203" i="1"/>
  <c r="W203" i="1"/>
  <c r="AH203" i="1"/>
  <c r="V203" i="1"/>
  <c r="N203" i="1"/>
  <c r="AG203" i="1" s="1"/>
  <c r="Z203" i="1"/>
  <c r="AH80" i="1"/>
  <c r="P80" i="1"/>
  <c r="Q80" i="1" s="1"/>
  <c r="V80" i="1"/>
  <c r="S80" i="1"/>
  <c r="AD80" i="1" s="1"/>
  <c r="N80" i="1"/>
  <c r="AG80" i="1" s="1"/>
  <c r="T80" i="1"/>
  <c r="W80" i="1"/>
  <c r="U80" i="1"/>
  <c r="Z80" i="1"/>
  <c r="AC142" i="1"/>
  <c r="AB142" i="1"/>
  <c r="AA142" i="1"/>
  <c r="R84" i="1"/>
  <c r="AE84" i="1" s="1"/>
  <c r="W176" i="1"/>
  <c r="U176" i="1"/>
  <c r="AH176" i="1" s="1"/>
  <c r="S176" i="1"/>
  <c r="AD176" i="1" s="1"/>
  <c r="T176" i="1"/>
  <c r="V176" i="1"/>
  <c r="Z176" i="1"/>
  <c r="N176" i="1"/>
  <c r="AG176" i="1" s="1"/>
  <c r="T158" i="1"/>
  <c r="S158" i="1"/>
  <c r="AD158" i="1" s="1"/>
  <c r="V158" i="1"/>
  <c r="N158" i="1"/>
  <c r="AG158" i="1" s="1"/>
  <c r="U158" i="1"/>
  <c r="AH158" i="1" s="1"/>
  <c r="W158" i="1"/>
  <c r="Z158" i="1"/>
  <c r="AC34" i="1"/>
  <c r="AB34" i="1"/>
  <c r="AA34" i="1"/>
  <c r="W198" i="1"/>
  <c r="V198" i="1"/>
  <c r="N198" i="1"/>
  <c r="AG198" i="1" s="1"/>
  <c r="T198" i="1"/>
  <c r="S198" i="1"/>
  <c r="AD198" i="1" s="1"/>
  <c r="U198" i="1"/>
  <c r="AH198" i="1" s="1"/>
  <c r="Z198" i="1"/>
  <c r="W245" i="1"/>
  <c r="N245" i="1"/>
  <c r="AG245" i="1" s="1"/>
  <c r="T245" i="1"/>
  <c r="Z245" i="1"/>
  <c r="U245" i="1"/>
  <c r="AH245" i="1" s="1"/>
  <c r="V245" i="1"/>
  <c r="S245" i="1"/>
  <c r="AD245" i="1" s="1"/>
  <c r="AB67" i="1"/>
  <c r="AA67" i="1"/>
  <c r="AC67" i="1"/>
  <c r="T243" i="1"/>
  <c r="N243" i="1"/>
  <c r="AG243" i="1" s="1"/>
  <c r="S243" i="1"/>
  <c r="AD243" i="1" s="1"/>
  <c r="U243" i="1"/>
  <c r="AH243" i="1" s="1"/>
  <c r="P243" i="1"/>
  <c r="Q243" i="1" s="1"/>
  <c r="W243" i="1"/>
  <c r="V243" i="1"/>
  <c r="Z243" i="1"/>
  <c r="W28" i="1"/>
  <c r="U28" i="1"/>
  <c r="AH28" i="1" s="1"/>
  <c r="V28" i="1"/>
  <c r="N28" i="1"/>
  <c r="AG28" i="1" s="1"/>
  <c r="O28" i="1"/>
  <c r="AF28" i="1" s="1"/>
  <c r="S28" i="1"/>
  <c r="AD28" i="1" s="1"/>
  <c r="P28" i="1"/>
  <c r="Q28" i="1" s="1"/>
  <c r="T28" i="1"/>
  <c r="Z28" i="1"/>
  <c r="N228" i="1"/>
  <c r="AG228" i="1" s="1"/>
  <c r="W228" i="1"/>
  <c r="AH228" i="1"/>
  <c r="U228" i="1"/>
  <c r="V228" i="1"/>
  <c r="S228" i="1"/>
  <c r="AD228" i="1" s="1"/>
  <c r="T228" i="1"/>
  <c r="Z228" i="1"/>
  <c r="T14" i="1"/>
  <c r="S14" i="1"/>
  <c r="AD14" i="1" s="1"/>
  <c r="V14" i="1"/>
  <c r="W14" i="1"/>
  <c r="Z14" i="1"/>
  <c r="N14" i="1"/>
  <c r="AG14" i="1" s="1"/>
  <c r="U14" i="1"/>
  <c r="AH14" i="1" s="1"/>
  <c r="V10" i="1"/>
  <c r="S10" i="1"/>
  <c r="AD10" i="1" s="1"/>
  <c r="T10" i="1"/>
  <c r="W10" i="1"/>
  <c r="P10" i="1"/>
  <c r="Q10" i="1" s="1"/>
  <c r="U10" i="1"/>
  <c r="AH10" i="1" s="1"/>
  <c r="N10" i="1"/>
  <c r="AG10" i="1" s="1"/>
  <c r="Z10" i="1"/>
  <c r="U186" i="1"/>
  <c r="AH186" i="1" s="1"/>
  <c r="W186" i="1"/>
  <c r="V186" i="1"/>
  <c r="Z186" i="1"/>
  <c r="S186" i="1"/>
  <c r="AD186" i="1" s="1"/>
  <c r="N186" i="1"/>
  <c r="AG186" i="1" s="1"/>
  <c r="T186" i="1"/>
  <c r="S8" i="1"/>
  <c r="AD8" i="1" s="1"/>
  <c r="U8" i="1"/>
  <c r="AH8" i="1" s="1"/>
  <c r="W8" i="1"/>
  <c r="V8" i="1"/>
  <c r="T8" i="1"/>
  <c r="Z8" i="1"/>
  <c r="P8" i="1"/>
  <c r="Q8" i="1" s="1"/>
  <c r="N8" i="1"/>
  <c r="AG8" i="1" s="1"/>
  <c r="W62" i="1"/>
  <c r="S62" i="1"/>
  <c r="AD62" i="1" s="1"/>
  <c r="V62" i="1"/>
  <c r="P62" i="1"/>
  <c r="Q62" i="1" s="1"/>
  <c r="T62" i="1"/>
  <c r="U62" i="1"/>
  <c r="AH62" i="1" s="1"/>
  <c r="N62" i="1"/>
  <c r="AG62" i="1" s="1"/>
  <c r="Z62" i="1"/>
  <c r="S63" i="1"/>
  <c r="AD63" i="1" s="1"/>
  <c r="U63" i="1"/>
  <c r="AH63" i="1" s="1"/>
  <c r="W63" i="1"/>
  <c r="T63" i="1"/>
  <c r="N63" i="1"/>
  <c r="AG63" i="1" s="1"/>
  <c r="V63" i="1"/>
  <c r="Z63" i="1"/>
  <c r="P63" i="1"/>
  <c r="Q63" i="1" s="1"/>
  <c r="AA169" i="1"/>
  <c r="AB169" i="1" s="1"/>
  <c r="AC169" i="1"/>
  <c r="V227" i="1"/>
  <c r="U227" i="1"/>
  <c r="AH227" i="1" s="1"/>
  <c r="S227" i="1"/>
  <c r="AD227" i="1" s="1"/>
  <c r="P227" i="1"/>
  <c r="Q227" i="1" s="1"/>
  <c r="W227" i="1"/>
  <c r="N227" i="1"/>
  <c r="AG227" i="1" s="1"/>
  <c r="T227" i="1"/>
  <c r="Z227" i="1"/>
  <c r="U86" i="1"/>
  <c r="W86" i="1"/>
  <c r="AH86" i="1"/>
  <c r="S86" i="1"/>
  <c r="AD86" i="1" s="1"/>
  <c r="N86" i="1"/>
  <c r="AG86" i="1" s="1"/>
  <c r="V86" i="1"/>
  <c r="O86" i="1"/>
  <c r="AF86" i="1" s="1"/>
  <c r="Z86" i="1"/>
  <c r="T86" i="1"/>
  <c r="P86" i="1"/>
  <c r="Q86" i="1" s="1"/>
  <c r="S88" i="1"/>
  <c r="AD88" i="1" s="1"/>
  <c r="W88" i="1"/>
  <c r="O88" i="1"/>
  <c r="AF88" i="1" s="1"/>
  <c r="U88" i="1"/>
  <c r="V88" i="1"/>
  <c r="N88" i="1"/>
  <c r="AG88" i="1" s="1"/>
  <c r="AH88" i="1"/>
  <c r="T88" i="1"/>
  <c r="P88" i="1"/>
  <c r="Q88" i="1" s="1"/>
  <c r="Z88" i="1"/>
  <c r="T60" i="1"/>
  <c r="W60" i="1"/>
  <c r="V60" i="1"/>
  <c r="S60" i="1"/>
  <c r="AD60" i="1" s="1"/>
  <c r="P60" i="1"/>
  <c r="Q60" i="1" s="1"/>
  <c r="U60" i="1"/>
  <c r="AH60" i="1" s="1"/>
  <c r="Z60" i="1"/>
  <c r="N60" i="1"/>
  <c r="AG60" i="1" s="1"/>
  <c r="U9" i="1"/>
  <c r="AH9" i="1" s="1"/>
  <c r="T9" i="1"/>
  <c r="S9" i="1"/>
  <c r="AD9" i="1" s="1"/>
  <c r="P9" i="1"/>
  <c r="Q9" i="1" s="1"/>
  <c r="W9" i="1"/>
  <c r="V9" i="1"/>
  <c r="N9" i="1"/>
  <c r="AG9" i="1" s="1"/>
  <c r="Z9" i="1"/>
  <c r="AC59" i="1"/>
  <c r="AB59" i="1"/>
  <c r="AA59" i="1"/>
  <c r="AA147" i="1"/>
  <c r="AC147" i="1"/>
  <c r="AB147" i="1"/>
  <c r="W22" i="1"/>
  <c r="V22" i="1"/>
  <c r="T22" i="1"/>
  <c r="Z22" i="1"/>
  <c r="S22" i="1"/>
  <c r="AD22" i="1" s="1"/>
  <c r="N22" i="1"/>
  <c r="AG22" i="1" s="1"/>
  <c r="P22" i="1"/>
  <c r="Q22" i="1" s="1"/>
  <c r="U22" i="1"/>
  <c r="AH22" i="1" s="1"/>
  <c r="V53" i="1"/>
  <c r="W53" i="1"/>
  <c r="S53" i="1"/>
  <c r="AD53" i="1" s="1"/>
  <c r="T53" i="1"/>
  <c r="Z53" i="1"/>
  <c r="N53" i="1"/>
  <c r="AG53" i="1" s="1"/>
  <c r="U53" i="1"/>
  <c r="AH53" i="1" s="1"/>
  <c r="P53" i="1"/>
  <c r="Q53" i="1" s="1"/>
  <c r="V7" i="1"/>
  <c r="N7" i="1"/>
  <c r="AG7" i="1" s="1"/>
  <c r="U7" i="1"/>
  <c r="AH7" i="1" s="1"/>
  <c r="O7" i="1"/>
  <c r="AF7" i="1" s="1"/>
  <c r="S7" i="1"/>
  <c r="AD7" i="1" s="1"/>
  <c r="T7" i="1"/>
  <c r="W7" i="1"/>
  <c r="Z7" i="1"/>
  <c r="P7" i="1"/>
  <c r="Q7" i="1" s="1"/>
  <c r="AC98" i="1"/>
  <c r="AA98" i="1"/>
  <c r="AB98" i="1" s="1"/>
  <c r="R89" i="1"/>
  <c r="AE89" i="1" s="1"/>
  <c r="W39" i="1"/>
  <c r="U39" i="1"/>
  <c r="AH39" i="1" s="1"/>
  <c r="S39" i="1"/>
  <c r="AD39" i="1" s="1"/>
  <c r="N39" i="1"/>
  <c r="AG39" i="1" s="1"/>
  <c r="T39" i="1"/>
  <c r="V39" i="1"/>
  <c r="Z39" i="1"/>
  <c r="P39" i="1"/>
  <c r="Q39" i="1" s="1"/>
  <c r="AA105" i="1"/>
  <c r="AB105" i="1" s="1"/>
  <c r="AC105" i="1"/>
  <c r="W36" i="1"/>
  <c r="S36" i="1"/>
  <c r="AD36" i="1" s="1"/>
  <c r="V36" i="1"/>
  <c r="T36" i="1"/>
  <c r="U36" i="1"/>
  <c r="AH36" i="1" s="1"/>
  <c r="Z36" i="1"/>
  <c r="P36" i="1"/>
  <c r="Q36" i="1" s="1"/>
  <c r="N36" i="1"/>
  <c r="AG36" i="1" s="1"/>
  <c r="W200" i="1"/>
  <c r="V200" i="1"/>
  <c r="S200" i="1"/>
  <c r="AD200" i="1" s="1"/>
  <c r="U200" i="1"/>
  <c r="AH200" i="1" s="1"/>
  <c r="T200" i="1"/>
  <c r="N200" i="1"/>
  <c r="AG200" i="1" s="1"/>
  <c r="Z200" i="1"/>
  <c r="T81" i="1"/>
  <c r="V81" i="1"/>
  <c r="U81" i="1"/>
  <c r="AH81" i="1" s="1"/>
  <c r="S81" i="1"/>
  <c r="AD81" i="1" s="1"/>
  <c r="W81" i="1"/>
  <c r="P81" i="1"/>
  <c r="Q81" i="1" s="1"/>
  <c r="N81" i="1"/>
  <c r="AG81" i="1" s="1"/>
  <c r="Z81" i="1"/>
  <c r="W235" i="1"/>
  <c r="T235" i="1"/>
  <c r="U235" i="1"/>
  <c r="AH235" i="1" s="1"/>
  <c r="V235" i="1"/>
  <c r="Z235" i="1"/>
  <c r="S235" i="1"/>
  <c r="AD235" i="1" s="1"/>
  <c r="N235" i="1"/>
  <c r="AG235" i="1" s="1"/>
  <c r="V217" i="1"/>
  <c r="S217" i="1"/>
  <c r="N217" i="1"/>
  <c r="AG217" i="1" s="1"/>
  <c r="W217" i="1"/>
  <c r="P217" i="1"/>
  <c r="Q217" i="1" s="1"/>
  <c r="U217" i="1"/>
  <c r="AH217" i="1" s="1"/>
  <c r="O217" i="1"/>
  <c r="AF217" i="1" s="1"/>
  <c r="Z217" i="1"/>
  <c r="T217" i="1"/>
  <c r="V94" i="1"/>
  <c r="T94" i="1"/>
  <c r="U94" i="1"/>
  <c r="AH94" i="1" s="1"/>
  <c r="S94" i="1"/>
  <c r="AD94" i="1" s="1"/>
  <c r="N94" i="1"/>
  <c r="AG94" i="1" s="1"/>
  <c r="W94" i="1"/>
  <c r="Z94" i="1"/>
  <c r="W102" i="1"/>
  <c r="T102" i="1"/>
  <c r="U102" i="1"/>
  <c r="AH102" i="1" s="1"/>
  <c r="N102" i="1"/>
  <c r="AG102" i="1" s="1"/>
  <c r="V102" i="1"/>
  <c r="S102" i="1"/>
  <c r="AD102" i="1" s="1"/>
  <c r="P102" i="1"/>
  <c r="Q102" i="1" s="1"/>
  <c r="Z102" i="1"/>
  <c r="O102" i="1"/>
  <c r="AF102" i="1" s="1"/>
  <c r="U65" i="1"/>
  <c r="AH65" i="1" s="1"/>
  <c r="T65" i="1"/>
  <c r="W65" i="1"/>
  <c r="S65" i="1"/>
  <c r="AD65" i="1" s="1"/>
  <c r="V65" i="1"/>
  <c r="N65" i="1"/>
  <c r="AG65" i="1" s="1"/>
  <c r="Z65" i="1"/>
  <c r="P65" i="1"/>
  <c r="Q65" i="1" s="1"/>
  <c r="S167" i="1"/>
  <c r="AD167" i="1" s="1"/>
  <c r="V167" i="1"/>
  <c r="T167" i="1"/>
  <c r="U167" i="1"/>
  <c r="AH167" i="1" s="1"/>
  <c r="N167" i="1"/>
  <c r="AG167" i="1" s="1"/>
  <c r="W167" i="1"/>
  <c r="Z167" i="1"/>
  <c r="R64" i="1"/>
  <c r="AE64" i="1" s="1"/>
  <c r="S159" i="1"/>
  <c r="AD159" i="1" s="1"/>
  <c r="U159" i="1"/>
  <c r="AH159" i="1" s="1"/>
  <c r="T159" i="1"/>
  <c r="N159" i="1"/>
  <c r="AG159" i="1" s="1"/>
  <c r="W159" i="1"/>
  <c r="V159" i="1"/>
  <c r="Z159" i="1"/>
  <c r="S187" i="1"/>
  <c r="AD187" i="1" s="1"/>
  <c r="N187" i="1"/>
  <c r="AG187" i="1" s="1"/>
  <c r="T187" i="1"/>
  <c r="Z187" i="1"/>
  <c r="V187" i="1"/>
  <c r="W187" i="1"/>
  <c r="U187" i="1"/>
  <c r="AH187" i="1" s="1"/>
  <c r="R68" i="1"/>
  <c r="AE68" i="1" s="1"/>
  <c r="AA15" i="1"/>
  <c r="AC15" i="1"/>
  <c r="AB15" i="1"/>
  <c r="AB29" i="1"/>
  <c r="AC29" i="1"/>
  <c r="AA29" i="1"/>
  <c r="AA21" i="1"/>
  <c r="AB21" i="1" s="1"/>
  <c r="AC21" i="1"/>
  <c r="S32" i="1"/>
  <c r="AD32" i="1" s="1"/>
  <c r="U32" i="1"/>
  <c r="AH32" i="1" s="1"/>
  <c r="V32" i="1"/>
  <c r="T32" i="1"/>
  <c r="N32" i="1"/>
  <c r="AG32" i="1" s="1"/>
  <c r="W32" i="1"/>
  <c r="P32" i="1"/>
  <c r="Q32" i="1" s="1"/>
  <c r="Z32" i="1"/>
  <c r="AC110" i="1"/>
  <c r="AA110" i="1"/>
  <c r="AB110" i="1"/>
  <c r="U3" i="1"/>
  <c r="AH3" i="1" s="1"/>
  <c r="N3" i="1"/>
  <c r="AG3" i="1" s="1"/>
  <c r="V3" i="1"/>
  <c r="T3" i="1"/>
  <c r="W3" i="1"/>
  <c r="Z3" i="1"/>
  <c r="S3" i="1"/>
  <c r="AD3" i="1" s="1"/>
  <c r="P3" i="1"/>
  <c r="Q3" i="1" s="1"/>
  <c r="T19" i="1"/>
  <c r="N19" i="1"/>
  <c r="AG19" i="1" s="1"/>
  <c r="V19" i="1"/>
  <c r="W19" i="1"/>
  <c r="S19" i="1"/>
  <c r="AD19" i="1" s="1"/>
  <c r="O19" i="1"/>
  <c r="AF19" i="1" s="1"/>
  <c r="U19" i="1"/>
  <c r="AH19" i="1" s="1"/>
  <c r="P19" i="1"/>
  <c r="Q19" i="1" s="1"/>
  <c r="Z19" i="1"/>
  <c r="W199" i="1"/>
  <c r="V199" i="1"/>
  <c r="T199" i="1"/>
  <c r="U199" i="1"/>
  <c r="AH199" i="1" s="1"/>
  <c r="N199" i="1"/>
  <c r="AG199" i="1" s="1"/>
  <c r="S199" i="1"/>
  <c r="AD199" i="1" s="1"/>
  <c r="Z199" i="1"/>
  <c r="AC23" i="1"/>
  <c r="AA23" i="1"/>
  <c r="AB23" i="1"/>
  <c r="AC193" i="1"/>
  <c r="AA193" i="1"/>
  <c r="AB193" i="1" s="1"/>
  <c r="R234" i="1"/>
  <c r="AE234" i="1" s="1"/>
  <c r="T130" i="1"/>
  <c r="N130" i="1"/>
  <c r="AG130" i="1" s="1"/>
  <c r="W130" i="1"/>
  <c r="S130" i="1"/>
  <c r="AD130" i="1" s="1"/>
  <c r="V130" i="1"/>
  <c r="O130" i="1"/>
  <c r="AF130" i="1" s="1"/>
  <c r="U130" i="1"/>
  <c r="AH130" i="1" s="1"/>
  <c r="Z130" i="1"/>
  <c r="V192" i="1"/>
  <c r="T192" i="1"/>
  <c r="W192" i="1"/>
  <c r="S192" i="1"/>
  <c r="AD192" i="1" s="1"/>
  <c r="Z192" i="1"/>
  <c r="N192" i="1"/>
  <c r="AG192" i="1" s="1"/>
  <c r="U192" i="1"/>
  <c r="AH192" i="1" s="1"/>
  <c r="AA157" i="1"/>
  <c r="AB157" i="1"/>
  <c r="AC157" i="1"/>
  <c r="V197" i="1"/>
  <c r="S197" i="1"/>
  <c r="AD197" i="1" s="1"/>
  <c r="U197" i="1"/>
  <c r="AH197" i="1" s="1"/>
  <c r="T197" i="1"/>
  <c r="N197" i="1"/>
  <c r="AG197" i="1" s="1"/>
  <c r="W197" i="1"/>
  <c r="Z197" i="1"/>
  <c r="T133" i="1"/>
  <c r="N133" i="1"/>
  <c r="AG133" i="1" s="1"/>
  <c r="S133" i="1"/>
  <c r="AD133" i="1" s="1"/>
  <c r="W133" i="1"/>
  <c r="V133" i="1"/>
  <c r="U133" i="1"/>
  <c r="AH133" i="1" s="1"/>
  <c r="Z133" i="1"/>
  <c r="U143" i="1"/>
  <c r="V143" i="1"/>
  <c r="W143" i="1"/>
  <c r="S143" i="1"/>
  <c r="AD143" i="1" s="1"/>
  <c r="AH143" i="1"/>
  <c r="N143" i="1"/>
  <c r="AG143" i="1" s="1"/>
  <c r="Z143" i="1"/>
  <c r="T143" i="1"/>
  <c r="U11" i="1"/>
  <c r="S11" i="1"/>
  <c r="AD11" i="1" s="1"/>
  <c r="W11" i="1"/>
  <c r="T11" i="1"/>
  <c r="V11" i="1"/>
  <c r="P11" i="1"/>
  <c r="Q11" i="1" s="1"/>
  <c r="N11" i="1"/>
  <c r="AG11" i="1" s="1"/>
  <c r="Z11" i="1"/>
  <c r="AH11" i="1"/>
  <c r="S112" i="1"/>
  <c r="AD112" i="1" s="1"/>
  <c r="W112" i="1"/>
  <c r="U112" i="1"/>
  <c r="AH112" i="1" s="1"/>
  <c r="T112" i="1"/>
  <c r="N112" i="1"/>
  <c r="AG112" i="1" s="1"/>
  <c r="V112" i="1"/>
  <c r="Z112" i="1"/>
  <c r="P112" i="1"/>
  <c r="Q112" i="1" s="1"/>
  <c r="V118" i="1"/>
  <c r="T118" i="1"/>
  <c r="Z118" i="1"/>
  <c r="U118" i="1"/>
  <c r="AH118" i="1" s="1"/>
  <c r="N118" i="1"/>
  <c r="AG118" i="1" s="1"/>
  <c r="W118" i="1"/>
  <c r="S118" i="1"/>
  <c r="AD118" i="1" s="1"/>
  <c r="T253" i="1"/>
  <c r="V253" i="1"/>
  <c r="U253" i="1"/>
  <c r="AH253" i="1" s="1"/>
  <c r="N253" i="1"/>
  <c r="AG253" i="1" s="1"/>
  <c r="W253" i="1"/>
  <c r="Z253" i="1"/>
  <c r="S253" i="1"/>
  <c r="AD253" i="1" s="1"/>
  <c r="R48" i="1"/>
  <c r="AE48" i="1" s="1"/>
  <c r="AA257" i="1"/>
  <c r="AC257" i="1"/>
  <c r="AB257" i="1"/>
  <c r="V114" i="1"/>
  <c r="T114" i="1"/>
  <c r="W114" i="1"/>
  <c r="AH114" i="1"/>
  <c r="N114" i="1"/>
  <c r="AG114" i="1" s="1"/>
  <c r="U114" i="1"/>
  <c r="O114" i="1"/>
  <c r="AF114" i="1" s="1"/>
  <c r="S114" i="1"/>
  <c r="AD114" i="1" s="1"/>
  <c r="Z114" i="1"/>
  <c r="R2" i="1"/>
  <c r="V163" i="1"/>
  <c r="U163" i="1"/>
  <c r="AH163" i="1" s="1"/>
  <c r="W163" i="1"/>
  <c r="S163" i="1"/>
  <c r="AD163" i="1" s="1"/>
  <c r="N163" i="1"/>
  <c r="AG163" i="1" s="1"/>
  <c r="Z163" i="1"/>
  <c r="T163" i="1"/>
  <c r="V220" i="1"/>
  <c r="S220" i="1"/>
  <c r="AD220" i="1" s="1"/>
  <c r="T220" i="1"/>
  <c r="U220" i="1"/>
  <c r="AH220" i="1" s="1"/>
  <c r="N220" i="1"/>
  <c r="AG220" i="1" s="1"/>
  <c r="W220" i="1"/>
  <c r="P220" i="1"/>
  <c r="Q220" i="1" s="1"/>
  <c r="Z220" i="1"/>
  <c r="R69" i="1"/>
  <c r="AE69" i="1" s="1"/>
  <c r="S111" i="1"/>
  <c r="AD111" i="1" s="1"/>
  <c r="N111" i="1"/>
  <c r="AG111" i="1" s="1"/>
  <c r="T111" i="1"/>
  <c r="U111" i="1"/>
  <c r="AH111" i="1" s="1"/>
  <c r="W111" i="1"/>
  <c r="O111" i="1"/>
  <c r="AF111" i="1" s="1"/>
  <c r="V111" i="1"/>
  <c r="Z111" i="1"/>
  <c r="AA104" i="1"/>
  <c r="AC104" i="1"/>
  <c r="AB104" i="1"/>
  <c r="AA84" i="1"/>
  <c r="AB84" i="1"/>
  <c r="AC84" i="1"/>
  <c r="S171" i="1"/>
  <c r="AD171" i="1" s="1"/>
  <c r="U171" i="1"/>
  <c r="AH171" i="1" s="1"/>
  <c r="V171" i="1"/>
  <c r="N171" i="1"/>
  <c r="AG171" i="1" s="1"/>
  <c r="W171" i="1"/>
  <c r="T171" i="1"/>
  <c r="Z171" i="1"/>
  <c r="V75" i="1"/>
  <c r="P75" i="1"/>
  <c r="Q75" i="1" s="1"/>
  <c r="S75" i="1"/>
  <c r="AD75" i="1" s="1"/>
  <c r="T75" i="1"/>
  <c r="W75" i="1"/>
  <c r="U75" i="1"/>
  <c r="AH75" i="1" s="1"/>
  <c r="N75" i="1"/>
  <c r="AG75" i="1" s="1"/>
  <c r="Z75" i="1"/>
  <c r="T41" i="1"/>
  <c r="U41" i="1"/>
  <c r="AH41" i="1" s="1"/>
  <c r="N41" i="1"/>
  <c r="AG41" i="1" s="1"/>
  <c r="S41" i="1"/>
  <c r="AD41" i="1" s="1"/>
  <c r="V41" i="1"/>
  <c r="W41" i="1"/>
  <c r="Z41" i="1"/>
  <c r="P41" i="1"/>
  <c r="Q41" i="1" s="1"/>
  <c r="R34" i="1"/>
  <c r="AE34" i="1" s="1"/>
  <c r="S239" i="1"/>
  <c r="AD239" i="1" s="1"/>
  <c r="U239" i="1"/>
  <c r="AH239" i="1" s="1"/>
  <c r="W239" i="1"/>
  <c r="T239" i="1"/>
  <c r="V239" i="1"/>
  <c r="N239" i="1"/>
  <c r="AG239" i="1" s="1"/>
  <c r="P239" i="1"/>
  <c r="Q239" i="1" s="1"/>
  <c r="Z239" i="1"/>
  <c r="W269" i="1"/>
  <c r="T269" i="1"/>
  <c r="S269" i="1"/>
  <c r="AD269" i="1" s="1"/>
  <c r="U269" i="1"/>
  <c r="AH269" i="1" s="1"/>
  <c r="N269" i="1"/>
  <c r="AG269" i="1" s="1"/>
  <c r="V269" i="1"/>
  <c r="Z269" i="1"/>
  <c r="R67" i="1"/>
  <c r="AE67" i="1" s="1"/>
  <c r="AC209" i="1"/>
  <c r="AA209" i="1"/>
  <c r="AB209" i="1" s="1"/>
  <c r="T115" i="1"/>
  <c r="U115" i="1"/>
  <c r="AH115" i="1" s="1"/>
  <c r="N115" i="1"/>
  <c r="AG115" i="1" s="1"/>
  <c r="V115" i="1"/>
  <c r="W115" i="1"/>
  <c r="S115" i="1"/>
  <c r="AD115" i="1" s="1"/>
  <c r="Z115" i="1"/>
  <c r="T33" i="1"/>
  <c r="S33" i="1"/>
  <c r="AD33" i="1" s="1"/>
  <c r="U33" i="1"/>
  <c r="AH33" i="1" s="1"/>
  <c r="N33" i="1"/>
  <c r="AG33" i="1" s="1"/>
  <c r="W33" i="1"/>
  <c r="V33" i="1"/>
  <c r="P33" i="1"/>
  <c r="Q33" i="1" s="1"/>
  <c r="Z33" i="1"/>
  <c r="S207" i="1"/>
  <c r="AD207" i="1" s="1"/>
  <c r="W207" i="1"/>
  <c r="U207" i="1"/>
  <c r="AH207" i="1" s="1"/>
  <c r="Z207" i="1"/>
  <c r="T207" i="1"/>
  <c r="V207" i="1"/>
  <c r="N207" i="1"/>
  <c r="AG207" i="1" s="1"/>
  <c r="T189" i="1"/>
  <c r="V189" i="1"/>
  <c r="S189" i="1"/>
  <c r="AD189" i="1" s="1"/>
  <c r="N189" i="1"/>
  <c r="AG189" i="1" s="1"/>
  <c r="U189" i="1"/>
  <c r="AH189" i="1" s="1"/>
  <c r="W189" i="1"/>
  <c r="Z189" i="1"/>
  <c r="V182" i="1"/>
  <c r="T182" i="1"/>
  <c r="W182" i="1"/>
  <c r="N182" i="1"/>
  <c r="AG182" i="1" s="1"/>
  <c r="S182" i="1"/>
  <c r="AD182" i="1" s="1"/>
  <c r="U182" i="1"/>
  <c r="AH182" i="1" s="1"/>
  <c r="Z182" i="1"/>
  <c r="U91" i="1"/>
  <c r="AH91" i="1" s="1"/>
  <c r="N91" i="1"/>
  <c r="AG91" i="1" s="1"/>
  <c r="T91" i="1"/>
  <c r="V91" i="1"/>
  <c r="W91" i="1"/>
  <c r="P91" i="1"/>
  <c r="Q91" i="1" s="1"/>
  <c r="S91" i="1"/>
  <c r="Z91" i="1"/>
  <c r="AB119" i="1"/>
  <c r="AA119" i="1"/>
  <c r="AC119" i="1"/>
  <c r="AA172" i="1"/>
  <c r="AC172" i="1"/>
  <c r="AB172" i="1"/>
  <c r="W166" i="1"/>
  <c r="U166" i="1"/>
  <c r="AH166" i="1" s="1"/>
  <c r="V166" i="1"/>
  <c r="S166" i="1"/>
  <c r="AD166" i="1" s="1"/>
  <c r="T166" i="1"/>
  <c r="N166" i="1"/>
  <c r="AG166" i="1" s="1"/>
  <c r="Z166" i="1"/>
  <c r="W178" i="1"/>
  <c r="V178" i="1"/>
  <c r="Z178" i="1"/>
  <c r="U178" i="1"/>
  <c r="AH178" i="1" s="1"/>
  <c r="T178" i="1"/>
  <c r="N178" i="1"/>
  <c r="AG178" i="1" s="1"/>
  <c r="S178" i="1"/>
  <c r="AD178" i="1" s="1"/>
  <c r="V153" i="1"/>
  <c r="S153" i="1"/>
  <c r="AD153" i="1" s="1"/>
  <c r="U153" i="1"/>
  <c r="AH153" i="1" s="1"/>
  <c r="W153" i="1"/>
  <c r="Z153" i="1"/>
  <c r="T153" i="1"/>
  <c r="N153" i="1"/>
  <c r="AG153" i="1" s="1"/>
  <c r="AB146" i="1"/>
  <c r="AC146" i="1"/>
  <c r="AA146" i="1"/>
  <c r="AA232" i="1"/>
  <c r="AB232" i="1" s="1"/>
  <c r="AC232" i="1"/>
  <c r="R98" i="1"/>
  <c r="AE98" i="1" s="1"/>
  <c r="R58" i="1"/>
  <c r="AE58" i="1" s="1"/>
  <c r="AA46" i="1"/>
  <c r="AC46" i="1"/>
  <c r="AB46" i="1"/>
  <c r="AB254" i="1"/>
  <c r="AA254" i="1"/>
  <c r="AC254" i="1"/>
  <c r="AB95" i="1"/>
  <c r="AC95" i="1"/>
  <c r="AA95" i="1"/>
  <c r="R213" i="1"/>
  <c r="AE213" i="1" s="1"/>
  <c r="AA248" i="1"/>
  <c r="AB248" i="1" s="1"/>
  <c r="AC248" i="1"/>
  <c r="AA38" i="1"/>
  <c r="AB38" i="1"/>
  <c r="AC38" i="1"/>
  <c r="T241" i="1"/>
  <c r="U241" i="1"/>
  <c r="AH241" i="1" s="1"/>
  <c r="W241" i="1"/>
  <c r="S241" i="1"/>
  <c r="AD241" i="1" s="1"/>
  <c r="N241" i="1"/>
  <c r="AG241" i="1" s="1"/>
  <c r="V241" i="1"/>
  <c r="Z241" i="1"/>
  <c r="W109" i="1"/>
  <c r="V109" i="1"/>
  <c r="T109" i="1"/>
  <c r="S109" i="1"/>
  <c r="AD109" i="1" s="1"/>
  <c r="Z109" i="1"/>
  <c r="N109" i="1"/>
  <c r="AG109" i="1" s="1"/>
  <c r="U109" i="1"/>
  <c r="AH109" i="1" s="1"/>
  <c r="V135" i="1"/>
  <c r="S135" i="1"/>
  <c r="AD135" i="1" s="1"/>
  <c r="W135" i="1"/>
  <c r="T135" i="1"/>
  <c r="U135" i="1"/>
  <c r="AH135" i="1" s="1"/>
  <c r="N135" i="1"/>
  <c r="AG135" i="1" s="1"/>
  <c r="Z135" i="1"/>
  <c r="N137" i="1"/>
  <c r="AG137" i="1" s="1"/>
  <c r="W137" i="1"/>
  <c r="S137" i="1"/>
  <c r="AD137" i="1" s="1"/>
  <c r="U137" i="1"/>
  <c r="AH137" i="1" s="1"/>
  <c r="Z137" i="1"/>
  <c r="V137" i="1"/>
  <c r="T137" i="1"/>
  <c r="S30" i="1"/>
  <c r="AD30" i="1" s="1"/>
  <c r="N30" i="1"/>
  <c r="AG30" i="1" s="1"/>
  <c r="W30" i="1"/>
  <c r="V30" i="1"/>
  <c r="U30" i="1"/>
  <c r="AH30" i="1" s="1"/>
  <c r="T30" i="1"/>
  <c r="Z30" i="1"/>
  <c r="P30" i="1"/>
  <c r="Q30" i="1" s="1"/>
  <c r="V126" i="1"/>
  <c r="N126" i="1"/>
  <c r="AG126" i="1" s="1"/>
  <c r="U126" i="1"/>
  <c r="S126" i="1"/>
  <c r="AD126" i="1" s="1"/>
  <c r="W126" i="1"/>
  <c r="T126" i="1"/>
  <c r="AH126" i="1"/>
  <c r="Z126" i="1"/>
  <c r="AA64" i="1"/>
  <c r="AB64" i="1"/>
  <c r="AC64" i="1"/>
  <c r="W26" i="1"/>
  <c r="T26" i="1"/>
  <c r="V26" i="1"/>
  <c r="N26" i="1"/>
  <c r="AG26" i="1" s="1"/>
  <c r="S26" i="1"/>
  <c r="Z26" i="1"/>
  <c r="P26" i="1"/>
  <c r="Q26" i="1" s="1"/>
  <c r="U26" i="1"/>
  <c r="AH26" i="1" s="1"/>
  <c r="AA125" i="1"/>
  <c r="AC125" i="1"/>
  <c r="AB125" i="1"/>
  <c r="AC56" i="1"/>
  <c r="AA56" i="1"/>
  <c r="AB56" i="1"/>
  <c r="AA68" i="1"/>
  <c r="AC68" i="1"/>
  <c r="AB68" i="1"/>
  <c r="O15" i="1"/>
  <c r="AF15" i="1" s="1"/>
  <c r="W174" i="1"/>
  <c r="N174" i="1"/>
  <c r="AG174" i="1" s="1"/>
  <c r="T174" i="1"/>
  <c r="O174" i="1"/>
  <c r="AF174" i="1" s="1"/>
  <c r="S174" i="1"/>
  <c r="AD174" i="1" s="1"/>
  <c r="V174" i="1"/>
  <c r="U174" i="1"/>
  <c r="AH174" i="1"/>
  <c r="Z174" i="1"/>
  <c r="AA191" i="1"/>
  <c r="AB191" i="1" s="1"/>
  <c r="AC191" i="1"/>
  <c r="U55" i="1"/>
  <c r="AH55" i="1" s="1"/>
  <c r="S55" i="1"/>
  <c r="AD55" i="1" s="1"/>
  <c r="W55" i="1"/>
  <c r="N55" i="1"/>
  <c r="AG55" i="1" s="1"/>
  <c r="V55" i="1"/>
  <c r="T55" i="1"/>
  <c r="Z55" i="1"/>
  <c r="P55" i="1"/>
  <c r="Q55" i="1" s="1"/>
  <c r="R72" i="1"/>
  <c r="AE72" i="1" s="1"/>
  <c r="V219" i="1"/>
  <c r="W219" i="1"/>
  <c r="U219" i="1"/>
  <c r="AH219" i="1" s="1"/>
  <c r="N219" i="1"/>
  <c r="AG219" i="1" s="1"/>
  <c r="S219" i="1"/>
  <c r="AD219" i="1" s="1"/>
  <c r="T219" i="1"/>
  <c r="Z219" i="1"/>
  <c r="P219" i="1"/>
  <c r="Q219" i="1" s="1"/>
  <c r="S246" i="1"/>
  <c r="AD246" i="1" s="1"/>
  <c r="V246" i="1"/>
  <c r="T246" i="1"/>
  <c r="U246" i="1"/>
  <c r="AH246" i="1" s="1"/>
  <c r="Z246" i="1"/>
  <c r="W246" i="1"/>
  <c r="N246" i="1"/>
  <c r="AG246" i="1" s="1"/>
  <c r="V136" i="1"/>
  <c r="W136" i="1"/>
  <c r="S136" i="1"/>
  <c r="AD136" i="1" s="1"/>
  <c r="T136" i="1"/>
  <c r="U136" i="1"/>
  <c r="AH136" i="1" s="1"/>
  <c r="N136" i="1"/>
  <c r="AG136" i="1" s="1"/>
  <c r="Z136" i="1"/>
  <c r="AC40" i="1"/>
  <c r="AB40" i="1"/>
  <c r="AA40" i="1"/>
  <c r="R40" i="1"/>
  <c r="AE40" i="1" s="1"/>
  <c r="T212" i="1"/>
  <c r="W212" i="1"/>
  <c r="V212" i="1"/>
  <c r="U212" i="1"/>
  <c r="AH212" i="1" s="1"/>
  <c r="N212" i="1"/>
  <c r="AG212" i="1" s="1"/>
  <c r="Z212" i="1"/>
  <c r="S212" i="1"/>
  <c r="AD212" i="1" s="1"/>
  <c r="W42" i="1"/>
  <c r="S42" i="1"/>
  <c r="AD42" i="1" s="1"/>
  <c r="T42" i="1"/>
  <c r="U42" i="1"/>
  <c r="AH42" i="1" s="1"/>
  <c r="N42" i="1"/>
  <c r="AG42" i="1" s="1"/>
  <c r="V42" i="1"/>
  <c r="P42" i="1"/>
  <c r="Q42" i="1" s="1"/>
  <c r="Z42" i="1"/>
  <c r="W179" i="1"/>
  <c r="U179" i="1"/>
  <c r="AH179" i="1" s="1"/>
  <c r="T179" i="1"/>
  <c r="V179" i="1"/>
  <c r="N179" i="1"/>
  <c r="AG179" i="1" s="1"/>
  <c r="S179" i="1"/>
  <c r="AD179" i="1" s="1"/>
  <c r="Z179" i="1"/>
  <c r="U262" i="1"/>
  <c r="AH262" i="1" s="1"/>
  <c r="V262" i="1"/>
  <c r="N262" i="1"/>
  <c r="AG262" i="1" s="1"/>
  <c r="Z262" i="1"/>
  <c r="S262" i="1"/>
  <c r="AD262" i="1" s="1"/>
  <c r="T262" i="1"/>
  <c r="W262" i="1"/>
  <c r="W79" i="1"/>
  <c r="S79" i="1"/>
  <c r="U79" i="1"/>
  <c r="AH79" i="1" s="1"/>
  <c r="N79" i="1"/>
  <c r="AG79" i="1" s="1"/>
  <c r="T79" i="1"/>
  <c r="P79" i="1"/>
  <c r="Q79" i="1" s="1"/>
  <c r="Z79" i="1"/>
  <c r="V79" i="1"/>
  <c r="V151" i="1"/>
  <c r="W151" i="1"/>
  <c r="T151" i="1"/>
  <c r="S151" i="1"/>
  <c r="U151" i="1"/>
  <c r="AH151" i="1" s="1"/>
  <c r="N151" i="1"/>
  <c r="AG151" i="1" s="1"/>
  <c r="AD151" i="1"/>
  <c r="Z151" i="1"/>
  <c r="G5" i="1"/>
  <c r="U101" i="1"/>
  <c r="W101" i="1"/>
  <c r="V101" i="1"/>
  <c r="T101" i="1"/>
  <c r="S101" i="1"/>
  <c r="AD101" i="1" s="1"/>
  <c r="O101" i="1"/>
  <c r="AF101" i="1" s="1"/>
  <c r="AH101" i="1"/>
  <c r="N101" i="1"/>
  <c r="AG101" i="1" s="1"/>
  <c r="Z101" i="1"/>
  <c r="U242" i="1"/>
  <c r="S242" i="1"/>
  <c r="AD242" i="1" s="1"/>
  <c r="W242" i="1"/>
  <c r="V242" i="1"/>
  <c r="Z242" i="1"/>
  <c r="T242" i="1"/>
  <c r="AB48" i="1"/>
  <c r="AA48" i="1"/>
  <c r="AC48" i="1"/>
  <c r="AB258" i="1"/>
  <c r="AA258" i="1"/>
  <c r="AC258" i="1"/>
  <c r="W5" i="1"/>
  <c r="T5" i="1"/>
  <c r="V5" i="1"/>
  <c r="Z5" i="1"/>
  <c r="S5" i="1"/>
  <c r="AD5" i="1" s="1"/>
  <c r="P5" i="1"/>
  <c r="Q5" i="1" s="1"/>
  <c r="U5" i="1"/>
  <c r="AH5" i="1" s="1"/>
  <c r="N5" i="1"/>
  <c r="AG5" i="1" s="1"/>
  <c r="T12" i="1"/>
  <c r="V12" i="1"/>
  <c r="U12" i="1"/>
  <c r="AH12" i="1" s="1"/>
  <c r="N12" i="1"/>
  <c r="AG12" i="1" s="1"/>
  <c r="W12" i="1"/>
  <c r="S12" i="1"/>
  <c r="AD12" i="1" s="1"/>
  <c r="O12" i="1"/>
  <c r="AF12" i="1" s="1"/>
  <c r="P12" i="1"/>
  <c r="Q12" i="1" s="1"/>
  <c r="Z12" i="1"/>
  <c r="R223" i="1"/>
  <c r="AE223" i="1" s="1"/>
  <c r="U74" i="1"/>
  <c r="AH74" i="1" s="1"/>
  <c r="S74" i="1"/>
  <c r="AD74" i="1" s="1"/>
  <c r="W74" i="1"/>
  <c r="Z74" i="1"/>
  <c r="V74" i="1"/>
  <c r="P74" i="1"/>
  <c r="Q74" i="1" s="1"/>
  <c r="T74" i="1"/>
  <c r="N74" i="1"/>
  <c r="AG74" i="1" s="1"/>
  <c r="AA122" i="1"/>
  <c r="AB122" i="1"/>
  <c r="AC122" i="1"/>
  <c r="W231" i="1"/>
  <c r="T231" i="1"/>
  <c r="V231" i="1"/>
  <c r="U231" i="1"/>
  <c r="AH231" i="1" s="1"/>
  <c r="N231" i="1"/>
  <c r="AG231" i="1" s="1"/>
  <c r="S231" i="1"/>
  <c r="AD231" i="1" s="1"/>
  <c r="Z231" i="1"/>
  <c r="V221" i="1"/>
  <c r="U221" i="1"/>
  <c r="AH221" i="1" s="1"/>
  <c r="W221" i="1"/>
  <c r="S221" i="1"/>
  <c r="AD221" i="1" s="1"/>
  <c r="T221" i="1"/>
  <c r="P221" i="1"/>
  <c r="Q221" i="1" s="1"/>
  <c r="Z221" i="1"/>
  <c r="N221" i="1"/>
  <c r="AG221" i="1" s="1"/>
  <c r="AC216" i="1"/>
  <c r="AA216" i="1"/>
  <c r="AB216" i="1" s="1"/>
  <c r="R216" i="1"/>
  <c r="AE216" i="1" s="1"/>
  <c r="V20" i="1"/>
  <c r="S20" i="1"/>
  <c r="AD20" i="1" s="1"/>
  <c r="T20" i="1"/>
  <c r="W20" i="1"/>
  <c r="U20" i="1"/>
  <c r="AH20" i="1" s="1"/>
  <c r="P20" i="1"/>
  <c r="Q20" i="1" s="1"/>
  <c r="Z20" i="1"/>
  <c r="N20" i="1"/>
  <c r="AG20" i="1" s="1"/>
  <c r="AD18" i="1"/>
  <c r="V96" i="1"/>
  <c r="S96" i="1"/>
  <c r="AD96" i="1" s="1"/>
  <c r="AH96" i="1"/>
  <c r="AE96" i="1"/>
  <c r="U96" i="1"/>
  <c r="N96" i="1"/>
  <c r="AG96" i="1" s="1"/>
  <c r="O96" i="1"/>
  <c r="AF96" i="1" s="1"/>
  <c r="W96" i="1"/>
  <c r="T96" i="1"/>
  <c r="Z96" i="1"/>
  <c r="AB120" i="1"/>
  <c r="AC120" i="1"/>
  <c r="AA120" i="1"/>
  <c r="AC83" i="1"/>
  <c r="AA83" i="1"/>
  <c r="AB83" i="1" s="1"/>
  <c r="T222" i="1"/>
  <c r="V222" i="1"/>
  <c r="S222" i="1"/>
  <c r="AD222" i="1" s="1"/>
  <c r="W222" i="1"/>
  <c r="U222" i="1"/>
  <c r="AH222" i="1" s="1"/>
  <c r="N222" i="1"/>
  <c r="AG222" i="1" s="1"/>
  <c r="Z222" i="1"/>
  <c r="P222" i="1"/>
  <c r="Q222" i="1" s="1"/>
  <c r="T78" i="1"/>
  <c r="W78" i="1"/>
  <c r="U78" i="1"/>
  <c r="AH78" i="1" s="1"/>
  <c r="S78" i="1"/>
  <c r="V78" i="1"/>
  <c r="N78" i="1"/>
  <c r="AG78" i="1" s="1"/>
  <c r="P78" i="1"/>
  <c r="Q78" i="1" s="1"/>
  <c r="Z78" i="1"/>
  <c r="AC18" i="1"/>
  <c r="AA18" i="1"/>
  <c r="AB18" i="1" s="1"/>
  <c r="AA57" i="1"/>
  <c r="AB57" i="1"/>
  <c r="AC57" i="1"/>
  <c r="S35" i="1"/>
  <c r="AD35" i="1" s="1"/>
  <c r="U35" i="1"/>
  <c r="AH35" i="1" s="1"/>
  <c r="W35" i="1"/>
  <c r="T35" i="1"/>
  <c r="V35" i="1"/>
  <c r="P35" i="1"/>
  <c r="Q35" i="1" s="1"/>
  <c r="Z35" i="1"/>
  <c r="N35" i="1"/>
  <c r="AG35" i="1" s="1"/>
  <c r="T128" i="1"/>
  <c r="V128" i="1"/>
  <c r="S128" i="1"/>
  <c r="AD128" i="1" s="1"/>
  <c r="U128" i="1"/>
  <c r="AH128" i="1" s="1"/>
  <c r="Z128" i="1"/>
  <c r="N128" i="1"/>
  <c r="AG128" i="1" s="1"/>
  <c r="W128" i="1"/>
  <c r="AA155" i="1"/>
  <c r="AC155" i="1"/>
  <c r="AB155" i="1"/>
  <c r="V161" i="1"/>
  <c r="U161" i="1"/>
  <c r="AH161" i="1" s="1"/>
  <c r="W161" i="1"/>
  <c r="Z161" i="1"/>
  <c r="T161" i="1"/>
  <c r="N161" i="1"/>
  <c r="AG161" i="1" s="1"/>
  <c r="S161" i="1"/>
  <c r="AD161" i="1" s="1"/>
  <c r="S259" i="1"/>
  <c r="AD259" i="1" s="1"/>
  <c r="V259" i="1"/>
  <c r="W259" i="1"/>
  <c r="N259" i="1"/>
  <c r="AG259" i="1" s="1"/>
  <c r="T259" i="1"/>
  <c r="U259" i="1"/>
  <c r="AH259" i="1" s="1"/>
  <c r="Z259" i="1"/>
  <c r="R27" i="1"/>
  <c r="AE27" i="1" s="1"/>
  <c r="AA252" i="1"/>
  <c r="AB252" i="1"/>
  <c r="AC252" i="1"/>
  <c r="AA264" i="1"/>
  <c r="AB264" i="1" s="1"/>
  <c r="AC264" i="1"/>
  <c r="AC69" i="1"/>
  <c r="AA69" i="1"/>
  <c r="AB69" i="1"/>
  <c r="AC106" i="1"/>
  <c r="AA106" i="1"/>
  <c r="AB106" i="1" s="1"/>
  <c r="U100" i="1"/>
  <c r="V100" i="1"/>
  <c r="T100" i="1"/>
  <c r="AH100" i="1"/>
  <c r="W100" i="1"/>
  <c r="S100" i="1"/>
  <c r="AD100" i="1" s="1"/>
  <c r="Z100" i="1"/>
  <c r="P100" i="1"/>
  <c r="Q100" i="1" s="1"/>
  <c r="N100" i="1"/>
  <c r="AG100" i="1" s="1"/>
  <c r="O100" i="1"/>
  <c r="AF100" i="1" s="1"/>
  <c r="U45" i="1"/>
  <c r="AH45" i="1" s="1"/>
  <c r="V45" i="1"/>
  <c r="W45" i="1"/>
  <c r="S45" i="1"/>
  <c r="AD45" i="1" s="1"/>
  <c r="N45" i="1"/>
  <c r="AG45" i="1" s="1"/>
  <c r="P45" i="1"/>
  <c r="Q45" i="1" s="1"/>
  <c r="Z45" i="1"/>
  <c r="T45" i="1"/>
  <c r="O45" i="1"/>
  <c r="AF45" i="1" s="1"/>
  <c r="T103" i="1"/>
  <c r="S103" i="1"/>
  <c r="AD103" i="1" s="1"/>
  <c r="V103" i="1"/>
  <c r="W103" i="1"/>
  <c r="U103" i="1"/>
  <c r="AH103" i="1"/>
  <c r="O103" i="1"/>
  <c r="AF103" i="1" s="1"/>
  <c r="N103" i="1"/>
  <c r="AG103" i="1" s="1"/>
  <c r="Z103" i="1"/>
  <c r="W170" i="1"/>
  <c r="S170" i="1"/>
  <c r="AD170" i="1" s="1"/>
  <c r="U170" i="1"/>
  <c r="AH170" i="1" s="1"/>
  <c r="V170" i="1"/>
  <c r="T170" i="1"/>
  <c r="Z170" i="1"/>
  <c r="N170" i="1"/>
  <c r="AG170" i="1" s="1"/>
  <c r="V238" i="1"/>
  <c r="N238" i="1"/>
  <c r="AG238" i="1" s="1"/>
  <c r="S238" i="1"/>
  <c r="AD238" i="1" s="1"/>
  <c r="U238" i="1"/>
  <c r="AH238" i="1" s="1"/>
  <c r="T238" i="1"/>
  <c r="Z238" i="1"/>
  <c r="W238" i="1"/>
  <c r="S90" i="1"/>
  <c r="AD90" i="1" s="1"/>
  <c r="W90" i="1"/>
  <c r="T90" i="1"/>
  <c r="N90" i="1"/>
  <c r="AG90" i="1" s="1"/>
  <c r="U90" i="1"/>
  <c r="O90" i="1"/>
  <c r="AF90" i="1" s="1"/>
  <c r="P90" i="1"/>
  <c r="Q90" i="1" s="1"/>
  <c r="V90" i="1"/>
  <c r="AH90" i="1"/>
  <c r="Z90" i="1"/>
  <c r="AB154" i="1"/>
  <c r="AA154" i="1"/>
  <c r="AC154" i="1"/>
  <c r="U6" i="1"/>
  <c r="AH6" i="1" s="1"/>
  <c r="W6" i="1"/>
  <c r="N6" i="1"/>
  <c r="AG6" i="1" s="1"/>
  <c r="P6" i="1"/>
  <c r="Q6" i="1" s="1"/>
  <c r="T6" i="1"/>
  <c r="S6" i="1"/>
  <c r="AD6" i="1" s="1"/>
  <c r="V6" i="1"/>
  <c r="Z6" i="1"/>
  <c r="U261" i="1"/>
  <c r="AH261" i="1" s="1"/>
  <c r="W261" i="1"/>
  <c r="V261" i="1"/>
  <c r="T261" i="1"/>
  <c r="S261" i="1"/>
  <c r="AD261" i="1" s="1"/>
  <c r="Z261" i="1"/>
  <c r="N261" i="1"/>
  <c r="AG261" i="1" s="1"/>
  <c r="T224" i="1"/>
  <c r="W224" i="1"/>
  <c r="U224" i="1"/>
  <c r="AH224" i="1" s="1"/>
  <c r="N224" i="1"/>
  <c r="AG224" i="1" s="1"/>
  <c r="V224" i="1"/>
  <c r="Z224" i="1"/>
  <c r="S224" i="1"/>
  <c r="AD224" i="1" s="1"/>
  <c r="V268" i="1"/>
  <c r="W268" i="1"/>
  <c r="S268" i="1"/>
  <c r="AD268" i="1" s="1"/>
  <c r="T268" i="1"/>
  <c r="U268" i="1"/>
  <c r="AH268" i="1" s="1"/>
  <c r="N268" i="1"/>
  <c r="AG268" i="1" s="1"/>
  <c r="Z268" i="1"/>
  <c r="U43" i="1"/>
  <c r="AH43" i="1" s="1"/>
  <c r="W43" i="1"/>
  <c r="V43" i="1"/>
  <c r="T43" i="1"/>
  <c r="N43" i="1"/>
  <c r="AG43" i="1" s="1"/>
  <c r="P43" i="1"/>
  <c r="Q43" i="1" s="1"/>
  <c r="Z43" i="1"/>
  <c r="O43" i="1"/>
  <c r="AF43" i="1" s="1"/>
  <c r="S43" i="1"/>
  <c r="AD43" i="1" s="1"/>
  <c r="S129" i="1"/>
  <c r="AD129" i="1" s="1"/>
  <c r="T129" i="1"/>
  <c r="W129" i="1"/>
  <c r="N129" i="1"/>
  <c r="AG129" i="1" s="1"/>
  <c r="U129" i="1"/>
  <c r="AH129" i="1" s="1"/>
  <c r="V129" i="1"/>
  <c r="Z129" i="1"/>
  <c r="AC123" i="1"/>
  <c r="AA123" i="1"/>
  <c r="AB123" i="1"/>
  <c r="AC249" i="1"/>
  <c r="AA249" i="1"/>
  <c r="AB249" i="1"/>
  <c r="AC131" i="1"/>
  <c r="AB131" i="1"/>
  <c r="AA131" i="1"/>
  <c r="AA144" i="1"/>
  <c r="AB144" i="1"/>
  <c r="AC144" i="1"/>
  <c r="AC256" i="1"/>
  <c r="AA256" i="1"/>
  <c r="AB256" i="1" s="1"/>
  <c r="AC164" i="1"/>
  <c r="AB93" i="1"/>
  <c r="AA93" i="1"/>
  <c r="AC93" i="1"/>
  <c r="W47" i="1"/>
  <c r="T47" i="1"/>
  <c r="V47" i="1"/>
  <c r="S47" i="1"/>
  <c r="AD47" i="1" s="1"/>
  <c r="P47" i="1"/>
  <c r="Q47" i="1" s="1"/>
  <c r="Z47" i="1"/>
  <c r="N47" i="1"/>
  <c r="AG47" i="1" s="1"/>
  <c r="U47" i="1"/>
  <c r="AH47" i="1" s="1"/>
  <c r="AC89" i="1"/>
  <c r="AA89" i="1"/>
  <c r="AB89" i="1" s="1"/>
  <c r="AA58" i="1"/>
  <c r="AC58" i="1"/>
  <c r="AB58" i="1"/>
  <c r="AC148" i="1"/>
  <c r="AB148" i="1"/>
  <c r="AA148" i="1"/>
  <c r="AC213" i="1"/>
  <c r="AA213" i="1"/>
  <c r="AB213" i="1" s="1"/>
  <c r="R38" i="1"/>
  <c r="AE38" i="1" s="1"/>
  <c r="AH87" i="1"/>
  <c r="S87" i="1"/>
  <c r="AD87" i="1" s="1"/>
  <c r="W87" i="1"/>
  <c r="T87" i="1"/>
  <c r="U87" i="1"/>
  <c r="P87" i="1"/>
  <c r="Q87" i="1" s="1"/>
  <c r="N87" i="1"/>
  <c r="AG87" i="1" s="1"/>
  <c r="V87" i="1"/>
  <c r="Z87" i="1"/>
  <c r="O87" i="1"/>
  <c r="AF87" i="1" s="1"/>
  <c r="T251" i="1"/>
  <c r="S251" i="1"/>
  <c r="AD251" i="1" s="1"/>
  <c r="W251" i="1"/>
  <c r="U251" i="1"/>
  <c r="AH251" i="1" s="1"/>
  <c r="P251" i="1"/>
  <c r="Q251" i="1" s="1"/>
  <c r="Z251" i="1"/>
  <c r="N251" i="1"/>
  <c r="AG251" i="1" s="1"/>
  <c r="V251" i="1"/>
  <c r="S168" i="1"/>
  <c r="AD168" i="1" s="1"/>
  <c r="W168" i="1"/>
  <c r="T168" i="1"/>
  <c r="AH168" i="1"/>
  <c r="U168" i="1"/>
  <c r="V168" i="1"/>
  <c r="N168" i="1"/>
  <c r="AG168" i="1" s="1"/>
  <c r="Z168" i="1"/>
  <c r="T113" i="1"/>
  <c r="S113" i="1"/>
  <c r="AD113" i="1" s="1"/>
  <c r="V113" i="1"/>
  <c r="N113" i="1"/>
  <c r="AG113" i="1" s="1"/>
  <c r="U113" i="1"/>
  <c r="AH113" i="1"/>
  <c r="W113" i="1"/>
  <c r="Z113" i="1"/>
  <c r="O113" i="1"/>
  <c r="AF113" i="1" s="1"/>
  <c r="V162" i="1"/>
  <c r="T162" i="1"/>
  <c r="W162" i="1"/>
  <c r="S162" i="1"/>
  <c r="AD162" i="1" s="1"/>
  <c r="N162" i="1"/>
  <c r="AG162" i="1" s="1"/>
  <c r="U162" i="1"/>
  <c r="AH162" i="1" s="1"/>
  <c r="Z162" i="1"/>
  <c r="V177" i="1"/>
  <c r="S177" i="1"/>
  <c r="AD177" i="1" s="1"/>
  <c r="W177" i="1"/>
  <c r="T177" i="1"/>
  <c r="U177" i="1"/>
  <c r="AH177" i="1" s="1"/>
  <c r="N177" i="1"/>
  <c r="AG177" i="1" s="1"/>
  <c r="Z177" i="1"/>
  <c r="AC190" i="1"/>
  <c r="AA190" i="1"/>
  <c r="AB190" i="1" s="1"/>
  <c r="R15" i="1"/>
  <c r="AE15" i="1" s="1"/>
  <c r="AC99" i="1"/>
  <c r="AB99" i="1"/>
  <c r="AA99" i="1"/>
  <c r="AA204" i="1"/>
  <c r="AB204" i="1" s="1"/>
  <c r="AC204" i="1"/>
  <c r="S127" i="1"/>
  <c r="AD127" i="1" s="1"/>
  <c r="V127" i="1"/>
  <c r="W127" i="1"/>
  <c r="U127" i="1"/>
  <c r="AH127" i="1" s="1"/>
  <c r="T127" i="1"/>
  <c r="Z127" i="1"/>
  <c r="N127" i="1"/>
  <c r="AG127" i="1" s="1"/>
  <c r="U214" i="1"/>
  <c r="AH214" i="1" s="1"/>
  <c r="W214" i="1"/>
  <c r="V214" i="1"/>
  <c r="T214" i="1"/>
  <c r="S214" i="1"/>
  <c r="AD214" i="1" s="1"/>
  <c r="P214" i="1"/>
  <c r="Q214" i="1" s="1"/>
  <c r="N214" i="1"/>
  <c r="AG214" i="1" s="1"/>
  <c r="Z214" i="1"/>
  <c r="V152" i="1"/>
  <c r="U152" i="1"/>
  <c r="AH152" i="1" s="1"/>
  <c r="S152" i="1"/>
  <c r="AD152" i="1" s="1"/>
  <c r="T152" i="1"/>
  <c r="N152" i="1"/>
  <c r="AG152" i="1" s="1"/>
  <c r="W152" i="1"/>
  <c r="Z152" i="1"/>
  <c r="AC13" i="1"/>
  <c r="AB13" i="1"/>
  <c r="AA13" i="1"/>
  <c r="AA234" i="1"/>
  <c r="AB234" i="1" s="1"/>
  <c r="AC234" i="1"/>
  <c r="V49" i="1"/>
  <c r="T49" i="1"/>
  <c r="U49" i="1"/>
  <c r="AH49" i="1" s="1"/>
  <c r="S49" i="1"/>
  <c r="AD49" i="1" s="1"/>
  <c r="N49" i="1"/>
  <c r="AG49" i="1" s="1"/>
  <c r="W49" i="1"/>
  <c r="Z49" i="1"/>
  <c r="P49" i="1"/>
  <c r="Q49" i="1" s="1"/>
  <c r="O49" i="1"/>
  <c r="AF49" i="1" s="1"/>
  <c r="V206" i="1"/>
  <c r="W206" i="1"/>
  <c r="T206" i="1"/>
  <c r="U206" i="1"/>
  <c r="AH206" i="1" s="1"/>
  <c r="Z206" i="1"/>
  <c r="N206" i="1"/>
  <c r="AG206" i="1" s="1"/>
  <c r="S206" i="1"/>
  <c r="AD206" i="1" s="1"/>
  <c r="T61" i="1"/>
  <c r="V61" i="1"/>
  <c r="N61" i="1"/>
  <c r="AG61" i="1" s="1"/>
  <c r="U61" i="1"/>
  <c r="AH61" i="1" s="1"/>
  <c r="S61" i="1"/>
  <c r="AD61" i="1" s="1"/>
  <c r="W61" i="1"/>
  <c r="O61" i="1"/>
  <c r="AF61" i="1" s="1"/>
  <c r="Z61" i="1"/>
  <c r="P61" i="1"/>
  <c r="Q61" i="1" s="1"/>
  <c r="W150" i="1"/>
  <c r="V150" i="1"/>
  <c r="S150" i="1"/>
  <c r="AD150" i="1" s="1"/>
  <c r="N150" i="1"/>
  <c r="AG150" i="1" s="1"/>
  <c r="Z150" i="1"/>
  <c r="T150" i="1"/>
  <c r="U150" i="1"/>
  <c r="AH150" i="1" s="1"/>
  <c r="O150" i="1"/>
  <c r="AF150" i="1" s="1"/>
  <c r="W181" i="1"/>
  <c r="S181" i="1"/>
  <c r="AD181" i="1" s="1"/>
  <c r="V181" i="1"/>
  <c r="T181" i="1"/>
  <c r="U181" i="1"/>
  <c r="AH181" i="1" s="1"/>
  <c r="N181" i="1"/>
  <c r="AG181" i="1" s="1"/>
  <c r="Z181" i="1"/>
  <c r="S108" i="1"/>
  <c r="V108" i="1"/>
  <c r="T108" i="1"/>
  <c r="U108" i="1"/>
  <c r="AH108" i="1"/>
  <c r="AD108" i="1"/>
  <c r="N108" i="1"/>
  <c r="AG108" i="1" s="1"/>
  <c r="W108" i="1"/>
  <c r="O108" i="1"/>
  <c r="AF108" i="1" s="1"/>
  <c r="Z108" i="1"/>
  <c r="AB77" i="1"/>
  <c r="AA77" i="1"/>
  <c r="AC77" i="1"/>
  <c r="AC66" i="1"/>
  <c r="AA66" i="1"/>
  <c r="AB66" i="1"/>
  <c r="AC223" i="1"/>
  <c r="AA223" i="1"/>
  <c r="AB223" i="1" s="1"/>
  <c r="S97" i="1"/>
  <c r="AH97" i="1"/>
  <c r="V97" i="1"/>
  <c r="T97" i="1"/>
  <c r="U97" i="1"/>
  <c r="O97" i="1"/>
  <c r="AF97" i="1" s="1"/>
  <c r="P97" i="1"/>
  <c r="Q97" i="1" s="1"/>
  <c r="W97" i="1"/>
  <c r="AD97" i="1"/>
  <c r="Z97" i="1"/>
  <c r="N97" i="1"/>
  <c r="AG97" i="1" s="1"/>
  <c r="AC247" i="1"/>
  <c r="AA247" i="1"/>
  <c r="AB247" i="1" s="1"/>
  <c r="R83" i="1"/>
  <c r="AE83" i="1" s="1"/>
  <c r="AC255" i="1"/>
  <c r="AB255" i="1"/>
  <c r="AA255" i="1"/>
  <c r="U233" i="1"/>
  <c r="AH233" i="1" s="1"/>
  <c r="V233" i="1"/>
  <c r="S233" i="1"/>
  <c r="AD233" i="1" s="1"/>
  <c r="W233" i="1"/>
  <c r="N233" i="1"/>
  <c r="AG233" i="1" s="1"/>
  <c r="Z233" i="1"/>
  <c r="T233" i="1"/>
  <c r="U52" i="1"/>
  <c r="AH52" i="1" s="1"/>
  <c r="T52" i="1"/>
  <c r="V52" i="1"/>
  <c r="W52" i="1"/>
  <c r="S52" i="1"/>
  <c r="AD52" i="1" s="1"/>
  <c r="P52" i="1"/>
  <c r="Q52" i="1" s="1"/>
  <c r="N52" i="1"/>
  <c r="AG52" i="1" s="1"/>
  <c r="Z52" i="1"/>
  <c r="S210" i="1"/>
  <c r="AD210" i="1" s="1"/>
  <c r="W210" i="1"/>
  <c r="V210" i="1"/>
  <c r="T210" i="1"/>
  <c r="U210" i="1"/>
  <c r="AH210" i="1" s="1"/>
  <c r="P210" i="1"/>
  <c r="Q210" i="1" s="1"/>
  <c r="Z210" i="1"/>
  <c r="N210" i="1"/>
  <c r="AG210" i="1" s="1"/>
  <c r="AA202" i="1"/>
  <c r="AB202" i="1" s="1"/>
  <c r="AC202" i="1"/>
  <c r="AB156" i="1"/>
  <c r="AA156" i="1"/>
  <c r="AC156" i="1"/>
  <c r="R57" i="1"/>
  <c r="AE57" i="1" s="1"/>
  <c r="S37" i="1"/>
  <c r="AD37" i="1" s="1"/>
  <c r="U37" i="1"/>
  <c r="AH37" i="1" s="1"/>
  <c r="W37" i="1"/>
  <c r="T37" i="1"/>
  <c r="N37" i="1"/>
  <c r="AG37" i="1" s="1"/>
  <c r="V37" i="1"/>
  <c r="Z37" i="1"/>
  <c r="P37" i="1"/>
  <c r="Q37" i="1" s="1"/>
  <c r="AC124" i="1"/>
  <c r="AA124" i="1"/>
  <c r="AB124" i="1"/>
  <c r="AC2" i="1"/>
  <c r="AA2" i="1"/>
  <c r="AB2" i="1"/>
  <c r="U180" i="1"/>
  <c r="AH180" i="1" s="1"/>
  <c r="N180" i="1"/>
  <c r="AG180" i="1" s="1"/>
  <c r="W180" i="1"/>
  <c r="V180" i="1"/>
  <c r="T180" i="1"/>
  <c r="S180" i="1"/>
  <c r="AD180" i="1" s="1"/>
  <c r="Z180" i="1"/>
  <c r="AC265" i="1"/>
  <c r="AA265" i="1"/>
  <c r="AB265" i="1" s="1"/>
  <c r="U141" i="1"/>
  <c r="AH141" i="1" s="1"/>
  <c r="S141" i="1"/>
  <c r="AD141" i="1" s="1"/>
  <c r="V141" i="1"/>
  <c r="W141" i="1"/>
  <c r="N141" i="1"/>
  <c r="AG141" i="1" s="1"/>
  <c r="Z141" i="1"/>
  <c r="T141" i="1"/>
  <c r="R106" i="1"/>
  <c r="AE106" i="1" s="1"/>
  <c r="T215" i="1"/>
  <c r="S215" i="1"/>
  <c r="AD215" i="1" s="1"/>
  <c r="V215" i="1"/>
  <c r="W215" i="1"/>
  <c r="N215" i="1"/>
  <c r="AG215" i="1" s="1"/>
  <c r="Z215" i="1"/>
  <c r="U215" i="1"/>
  <c r="AH215" i="1" s="1"/>
  <c r="AC240" i="1"/>
  <c r="AA240" i="1"/>
  <c r="AB240" i="1" s="1"/>
  <c r="U4" i="1"/>
  <c r="AH4" i="1" s="1"/>
  <c r="W4" i="1"/>
  <c r="S4" i="1"/>
  <c r="AD4" i="1" s="1"/>
  <c r="T4" i="1"/>
  <c r="V4" i="1"/>
  <c r="P4" i="1"/>
  <c r="Q4" i="1" s="1"/>
  <c r="Z4" i="1"/>
  <c r="N4" i="1"/>
  <c r="AG4" i="1" s="1"/>
  <c r="S226" i="1"/>
  <c r="AD226" i="1" s="1"/>
  <c r="T226" i="1"/>
  <c r="U226" i="1"/>
  <c r="AH226" i="1" s="1"/>
  <c r="P226" i="1"/>
  <c r="Q226" i="1" s="1"/>
  <c r="V226" i="1"/>
  <c r="N226" i="1"/>
  <c r="AG226" i="1" s="1"/>
  <c r="Z226" i="1"/>
  <c r="W226" i="1"/>
  <c r="W173" i="1"/>
  <c r="S173" i="1"/>
  <c r="AD173" i="1" s="1"/>
  <c r="V173" i="1"/>
  <c r="T173" i="1"/>
  <c r="U173" i="1"/>
  <c r="AH173" i="1" s="1"/>
  <c r="Z173" i="1"/>
  <c r="N173" i="1"/>
  <c r="AG173" i="1" s="1"/>
  <c r="V145" i="1"/>
  <c r="T145" i="1"/>
  <c r="S145" i="1"/>
  <c r="AD145" i="1" s="1"/>
  <c r="W145" i="1"/>
  <c r="Z145" i="1"/>
  <c r="N145" i="1"/>
  <c r="AG145" i="1" s="1"/>
  <c r="U145" i="1"/>
  <c r="AH145" i="1" s="1"/>
  <c r="T50" i="1"/>
  <c r="Z50" i="1"/>
  <c r="V50" i="1"/>
  <c r="W50" i="1"/>
  <c r="N50" i="1"/>
  <c r="AG50" i="1" s="1"/>
  <c r="U50" i="1"/>
  <c r="AH50" i="1" s="1"/>
  <c r="P50" i="1"/>
  <c r="Q50" i="1" s="1"/>
  <c r="S50" i="1"/>
  <c r="AD50" i="1" s="1"/>
  <c r="T116" i="1"/>
  <c r="V116" i="1"/>
  <c r="U116" i="1"/>
  <c r="AH116" i="1" s="1"/>
  <c r="W116" i="1"/>
  <c r="Z116" i="1"/>
  <c r="S116" i="1"/>
  <c r="AD116" i="1" s="1"/>
  <c r="N116" i="1"/>
  <c r="AG116" i="1" s="1"/>
  <c r="U208" i="1"/>
  <c r="AH208" i="1" s="1"/>
  <c r="V208" i="1"/>
  <c r="T208" i="1"/>
  <c r="W208" i="1"/>
  <c r="S208" i="1"/>
  <c r="AD208" i="1" s="1"/>
  <c r="N208" i="1"/>
  <c r="AG208" i="1" s="1"/>
  <c r="Z208" i="1"/>
  <c r="V31" i="1"/>
  <c r="U31" i="1"/>
  <c r="AH31" i="1" s="1"/>
  <c r="W31" i="1"/>
  <c r="P31" i="1"/>
  <c r="Q31" i="1" s="1"/>
  <c r="Z31" i="1"/>
  <c r="T31" i="1"/>
  <c r="N31" i="1"/>
  <c r="AG31" i="1" s="1"/>
  <c r="S31" i="1"/>
  <c r="AD31" i="1" s="1"/>
  <c r="AA117" i="1"/>
  <c r="AB117" i="1"/>
  <c r="AC117" i="1"/>
  <c r="U24" i="1"/>
  <c r="AH24" i="1" s="1"/>
  <c r="V24" i="1"/>
  <c r="S24" i="1"/>
  <c r="AD24" i="1" s="1"/>
  <c r="W24" i="1"/>
  <c r="T24" i="1"/>
  <c r="P24" i="1"/>
  <c r="Q24" i="1" s="1"/>
  <c r="Z24" i="1"/>
  <c r="N24" i="1"/>
  <c r="AG24" i="1" s="1"/>
  <c r="W82" i="1"/>
  <c r="T82" i="1"/>
  <c r="U82" i="1"/>
  <c r="AH82" i="1" s="1"/>
  <c r="S82" i="1"/>
  <c r="AD82" i="1" s="1"/>
  <c r="V82" i="1"/>
  <c r="P82" i="1"/>
  <c r="Q82" i="1" s="1"/>
  <c r="N82" i="1"/>
  <c r="AG82" i="1" s="1"/>
  <c r="Z82" i="1"/>
  <c r="V54" i="1"/>
  <c r="W54" i="1"/>
  <c r="N54" i="1"/>
  <c r="AG54" i="1" s="1"/>
  <c r="T54" i="1"/>
  <c r="P54" i="1"/>
  <c r="Q54" i="1" s="1"/>
  <c r="U54" i="1"/>
  <c r="AH54" i="1" s="1"/>
  <c r="Z54" i="1"/>
  <c r="S54" i="1"/>
  <c r="AD54" i="1" s="1"/>
  <c r="U121" i="1"/>
  <c r="AH121" i="1" s="1"/>
  <c r="N121" i="1"/>
  <c r="AG121" i="1" s="1"/>
  <c r="T121" i="1"/>
  <c r="W121" i="1"/>
  <c r="V121" i="1"/>
  <c r="Z121" i="1"/>
  <c r="S121" i="1"/>
  <c r="W149" i="1"/>
  <c r="N149" i="1"/>
  <c r="AG149" i="1" s="1"/>
  <c r="V149" i="1"/>
  <c r="S149" i="1"/>
  <c r="AD149" i="1" s="1"/>
  <c r="U149" i="1"/>
  <c r="AH149" i="1" s="1"/>
  <c r="T149" i="1"/>
  <c r="Z149" i="1"/>
  <c r="U51" i="1"/>
  <c r="AH51" i="1" s="1"/>
  <c r="V51" i="1"/>
  <c r="P51" i="1"/>
  <c r="Q51" i="1" s="1"/>
  <c r="S51" i="1"/>
  <c r="AD51" i="1" s="1"/>
  <c r="W51" i="1"/>
  <c r="T51" i="1"/>
  <c r="O51" i="1"/>
  <c r="AF51" i="1" s="1"/>
  <c r="Z51" i="1"/>
  <c r="N51" i="1"/>
  <c r="AG51" i="1" s="1"/>
  <c r="AC260" i="1"/>
  <c r="AA260" i="1"/>
  <c r="AB260" i="1" s="1"/>
  <c r="W139" i="1"/>
  <c r="U139" i="1"/>
  <c r="AH139" i="1" s="1"/>
  <c r="T139" i="1"/>
  <c r="V139" i="1"/>
  <c r="Z139" i="1"/>
  <c r="N139" i="1"/>
  <c r="AG139" i="1" s="1"/>
  <c r="S139" i="1"/>
  <c r="AD139" i="1" s="1"/>
  <c r="S196" i="1"/>
  <c r="AD196" i="1" s="1"/>
  <c r="N196" i="1"/>
  <c r="AG196" i="1" s="1"/>
  <c r="V196" i="1"/>
  <c r="U196" i="1"/>
  <c r="AH196" i="1" s="1"/>
  <c r="T196" i="1"/>
  <c r="W196" i="1"/>
  <c r="Z196" i="1"/>
  <c r="U201" i="1"/>
  <c r="AH201" i="1" s="1"/>
  <c r="S201" i="1"/>
  <c r="AD201" i="1" s="1"/>
  <c r="W201" i="1"/>
  <c r="V201" i="1"/>
  <c r="N201" i="1"/>
  <c r="AG201" i="1" s="1"/>
  <c r="T201" i="1"/>
  <c r="Z201" i="1"/>
  <c r="S270" i="1"/>
  <c r="AD270" i="1" s="1"/>
  <c r="T270" i="1"/>
  <c r="W270" i="1"/>
  <c r="V270" i="1"/>
  <c r="Z270" i="1"/>
  <c r="U270" i="1"/>
  <c r="AH270" i="1" s="1"/>
  <c r="N270" i="1"/>
  <c r="AG270" i="1" s="1"/>
  <c r="T236" i="1"/>
  <c r="V236" i="1"/>
  <c r="U236" i="1"/>
  <c r="AH236" i="1" s="1"/>
  <c r="S236" i="1"/>
  <c r="AD236" i="1" s="1"/>
  <c r="N236" i="1"/>
  <c r="AG236" i="1" s="1"/>
  <c r="W236" i="1"/>
  <c r="Z236" i="1"/>
  <c r="W134" i="1"/>
  <c r="U134" i="1"/>
  <c r="AH134" i="1" s="1"/>
  <c r="T134" i="1"/>
  <c r="V134" i="1"/>
  <c r="N134" i="1"/>
  <c r="AG134" i="1" s="1"/>
  <c r="S134" i="1"/>
  <c r="AD134" i="1" s="1"/>
  <c r="Z134" i="1"/>
  <c r="AB17" i="1"/>
  <c r="AA17" i="1"/>
  <c r="AC17" i="1"/>
  <c r="W132" i="1"/>
  <c r="U132" i="1"/>
  <c r="AH132" i="1" s="1"/>
  <c r="T132" i="1"/>
  <c r="N132" i="1"/>
  <c r="AG132" i="1" s="1"/>
  <c r="V132" i="1"/>
  <c r="Z132" i="1"/>
  <c r="S132" i="1"/>
  <c r="AD132" i="1" s="1"/>
  <c r="S138" i="1"/>
  <c r="AD138" i="1" s="1"/>
  <c r="V138" i="1"/>
  <c r="W138" i="1"/>
  <c r="U138" i="1"/>
  <c r="AH138" i="1" s="1"/>
  <c r="T138" i="1"/>
  <c r="N138" i="1"/>
  <c r="AG138" i="1" s="1"/>
  <c r="Z138" i="1"/>
  <c r="AA72" i="1"/>
  <c r="AB72" i="1"/>
  <c r="AC72" i="1"/>
  <c r="U230" i="1"/>
  <c r="AH230" i="1" s="1"/>
  <c r="W230" i="1"/>
  <c r="N230" i="1"/>
  <c r="AG230" i="1" s="1"/>
  <c r="S230" i="1"/>
  <c r="AD230" i="1" s="1"/>
  <c r="T230" i="1"/>
  <c r="P230" i="1"/>
  <c r="Q230" i="1" s="1"/>
  <c r="V230" i="1"/>
  <c r="Z230" i="1"/>
  <c r="AC218" i="1"/>
  <c r="AA218" i="1"/>
  <c r="AB218" i="1" s="1"/>
  <c r="R218" i="1"/>
  <c r="AE218" i="1" s="1"/>
  <c r="T250" i="1"/>
  <c r="W250" i="1"/>
  <c r="U250" i="1"/>
  <c r="AH250" i="1" s="1"/>
  <c r="N250" i="1"/>
  <c r="AG250" i="1" s="1"/>
  <c r="S250" i="1"/>
  <c r="AD250" i="1" s="1"/>
  <c r="V250" i="1"/>
  <c r="Z250" i="1"/>
  <c r="O250" i="1"/>
  <c r="AF250" i="1" s="1"/>
  <c r="S267" i="1"/>
  <c r="W267" i="1"/>
  <c r="U267" i="1"/>
  <c r="AH267" i="1" s="1"/>
  <c r="V267" i="1"/>
  <c r="T267" i="1"/>
  <c r="N267" i="1"/>
  <c r="AG267" i="1" s="1"/>
  <c r="Z267" i="1"/>
  <c r="T107" i="1"/>
  <c r="V107" i="1"/>
  <c r="S107" i="1"/>
  <c r="AD107" i="1" s="1"/>
  <c r="U107" i="1"/>
  <c r="AH107" i="1" s="1"/>
  <c r="N107" i="1"/>
  <c r="AG107" i="1" s="1"/>
  <c r="W107" i="1"/>
  <c r="Z107" i="1"/>
  <c r="S271" i="1"/>
  <c r="AD271" i="1" s="1"/>
  <c r="W271" i="1"/>
  <c r="V271" i="1"/>
  <c r="U271" i="1"/>
  <c r="AH271" i="1" s="1"/>
  <c r="N271" i="1"/>
  <c r="AG271" i="1" s="1"/>
  <c r="Z271" i="1"/>
  <c r="T271" i="1"/>
  <c r="T160" i="1"/>
  <c r="U160" i="1"/>
  <c r="AH160" i="1" s="1"/>
  <c r="V160" i="1"/>
  <c r="S160" i="1"/>
  <c r="AD160" i="1" s="1"/>
  <c r="W160" i="1"/>
  <c r="N160" i="1"/>
  <c r="AG160" i="1" s="1"/>
  <c r="Z160" i="1"/>
  <c r="AC85" i="1"/>
  <c r="AA85" i="1"/>
  <c r="AB85" i="1" s="1"/>
  <c r="U195" i="1"/>
  <c r="S195" i="1"/>
  <c r="AD195" i="1" s="1"/>
  <c r="W195" i="1"/>
  <c r="V195" i="1"/>
  <c r="AH195" i="1"/>
  <c r="T195" i="1"/>
  <c r="N195" i="1"/>
  <c r="AG195" i="1" s="1"/>
  <c r="Z195" i="1"/>
  <c r="V237" i="1"/>
  <c r="T237" i="1"/>
  <c r="S237" i="1"/>
  <c r="AD237" i="1" s="1"/>
  <c r="N237" i="1"/>
  <c r="AG237" i="1" s="1"/>
  <c r="W237" i="1"/>
  <c r="U237" i="1"/>
  <c r="AH237" i="1" s="1"/>
  <c r="Z237" i="1"/>
  <c r="AC73" i="1"/>
  <c r="AB73" i="1"/>
  <c r="AA73" i="1"/>
  <c r="W70" i="1"/>
  <c r="T70" i="1"/>
  <c r="S70" i="1"/>
  <c r="AD70" i="1" s="1"/>
  <c r="U70" i="1"/>
  <c r="AH70" i="1" s="1"/>
  <c r="N70" i="1"/>
  <c r="AG70" i="1" s="1"/>
  <c r="P70" i="1"/>
  <c r="Q70" i="1" s="1"/>
  <c r="Z70" i="1"/>
  <c r="V70" i="1"/>
  <c r="AA244" i="1" l="1"/>
  <c r="O237" i="1"/>
  <c r="AF237" i="1" s="1"/>
  <c r="O212" i="1"/>
  <c r="AF212" i="1" s="1"/>
  <c r="N242" i="1"/>
  <c r="AG242" i="1" s="1"/>
  <c r="O179" i="1"/>
  <c r="AF179" i="1" s="1"/>
  <c r="O175" i="1"/>
  <c r="AF175" i="1" s="1"/>
  <c r="AB225" i="1"/>
  <c r="AC225" i="1"/>
  <c r="O269" i="1"/>
  <c r="AF269" i="1" s="1"/>
  <c r="O168" i="1"/>
  <c r="AF168" i="1" s="1"/>
  <c r="O167" i="1"/>
  <c r="AF167" i="1" s="1"/>
  <c r="O159" i="1"/>
  <c r="AF159" i="1" s="1"/>
  <c r="O152" i="1"/>
  <c r="AF152" i="1" s="1"/>
  <c r="O207" i="1"/>
  <c r="AF207" i="1" s="1"/>
  <c r="O233" i="1"/>
  <c r="AF233" i="1" s="1"/>
  <c r="O151" i="1"/>
  <c r="AF151" i="1" s="1"/>
  <c r="O246" i="1"/>
  <c r="AF246" i="1" s="1"/>
  <c r="O228" i="1"/>
  <c r="AF228" i="1" s="1"/>
  <c r="AC185" i="1"/>
  <c r="AB244" i="1"/>
  <c r="O158" i="1"/>
  <c r="AF158" i="1" s="1"/>
  <c r="O225" i="1"/>
  <c r="AF225" i="1" s="1"/>
  <c r="O203" i="1"/>
  <c r="AF203" i="1" s="1"/>
  <c r="O149" i="1"/>
  <c r="AF149" i="1" s="1"/>
  <c r="O126" i="1"/>
  <c r="AF126" i="1" s="1"/>
  <c r="O199" i="1"/>
  <c r="AF199" i="1" s="1"/>
  <c r="O200" i="1"/>
  <c r="AF200" i="1" s="1"/>
  <c r="O160" i="1"/>
  <c r="AF160" i="1" s="1"/>
  <c r="O145" i="1"/>
  <c r="AF145" i="1" s="1"/>
  <c r="O132" i="1"/>
  <c r="AF132" i="1" s="1"/>
  <c r="O139" i="1"/>
  <c r="AF139" i="1" s="1"/>
  <c r="O115" i="1"/>
  <c r="AF115" i="1" s="1"/>
  <c r="O144" i="1"/>
  <c r="AF144" i="1" s="1"/>
  <c r="O138" i="1"/>
  <c r="AF138" i="1" s="1"/>
  <c r="O226" i="1"/>
  <c r="AF226" i="1" s="1"/>
  <c r="O238" i="1"/>
  <c r="AF238" i="1" s="1"/>
  <c r="AA164" i="1"/>
  <c r="O192" i="1"/>
  <c r="AF192" i="1" s="1"/>
  <c r="O195" i="1"/>
  <c r="AF195" i="1" s="1"/>
  <c r="O153" i="1"/>
  <c r="AF153" i="1" s="1"/>
  <c r="O134" i="1"/>
  <c r="AF134" i="1" s="1"/>
  <c r="O140" i="1"/>
  <c r="AF140" i="1" s="1"/>
  <c r="AC211" i="1"/>
  <c r="O221" i="1"/>
  <c r="AF221" i="1" s="1"/>
  <c r="O201" i="1"/>
  <c r="AF201" i="1" s="1"/>
  <c r="O220" i="1"/>
  <c r="AF220" i="1" s="1"/>
  <c r="O185" i="1"/>
  <c r="AF185" i="1" s="1"/>
  <c r="O137" i="1"/>
  <c r="AF137" i="1" s="1"/>
  <c r="O107" i="1"/>
  <c r="AF107" i="1" s="1"/>
  <c r="O166" i="1"/>
  <c r="AF166" i="1" s="1"/>
  <c r="O143" i="1"/>
  <c r="AF143" i="1" s="1"/>
  <c r="O235" i="1"/>
  <c r="AF235" i="1" s="1"/>
  <c r="O136" i="1"/>
  <c r="AF136" i="1" s="1"/>
  <c r="O10" i="1"/>
  <c r="AF10" i="1" s="1"/>
  <c r="O263" i="1"/>
  <c r="AF263" i="1" s="1"/>
  <c r="AE59" i="1"/>
  <c r="AL59" i="1" s="1"/>
  <c r="AM59" i="1" s="1"/>
  <c r="O22" i="1"/>
  <c r="AF22" i="1" s="1"/>
  <c r="O170" i="1"/>
  <c r="AF170" i="1" s="1"/>
  <c r="AG183" i="1"/>
  <c r="O183" i="1"/>
  <c r="AF183" i="1" s="1"/>
  <c r="O267" i="1"/>
  <c r="AF267" i="1" s="1"/>
  <c r="O230" i="1"/>
  <c r="AF230" i="1" s="1"/>
  <c r="AC188" i="1"/>
  <c r="O271" i="1"/>
  <c r="AF271" i="1" s="1"/>
  <c r="O181" i="1"/>
  <c r="AF181" i="1" s="1"/>
  <c r="O261" i="1"/>
  <c r="AF261" i="1" s="1"/>
  <c r="O197" i="1"/>
  <c r="AF197" i="1" s="1"/>
  <c r="O208" i="1"/>
  <c r="AF208" i="1" s="1"/>
  <c r="O162" i="1"/>
  <c r="AF162" i="1" s="1"/>
  <c r="O259" i="1"/>
  <c r="AF259" i="1" s="1"/>
  <c r="O210" i="1"/>
  <c r="AF210" i="1" s="1"/>
  <c r="O227" i="1"/>
  <c r="AF227" i="1" s="1"/>
  <c r="O245" i="1"/>
  <c r="AF245" i="1" s="1"/>
  <c r="O244" i="1"/>
  <c r="AF244" i="1" s="1"/>
  <c r="O42" i="1"/>
  <c r="AF42" i="1" s="1"/>
  <c r="R225" i="1"/>
  <c r="AE225" i="1" s="1"/>
  <c r="O6" i="1"/>
  <c r="AF6" i="1" s="1"/>
  <c r="O206" i="1"/>
  <c r="AF206" i="1" s="1"/>
  <c r="O5" i="1"/>
  <c r="AF5" i="1" s="1"/>
  <c r="O219" i="1"/>
  <c r="AF219" i="1" s="1"/>
  <c r="O251" i="1"/>
  <c r="AF251" i="1" s="1"/>
  <c r="O243" i="1"/>
  <c r="AF243" i="1" s="1"/>
  <c r="O178" i="1"/>
  <c r="AF178" i="1" s="1"/>
  <c r="O94" i="1"/>
  <c r="AF94" i="1" s="1"/>
  <c r="O50" i="1"/>
  <c r="AF50" i="1" s="1"/>
  <c r="O37" i="1"/>
  <c r="AF37" i="1" s="1"/>
  <c r="O231" i="1"/>
  <c r="AF231" i="1" s="1"/>
  <c r="O62" i="1"/>
  <c r="AF62" i="1" s="1"/>
  <c r="O224" i="1"/>
  <c r="AF224" i="1" s="1"/>
  <c r="O30" i="1"/>
  <c r="AF30" i="1" s="1"/>
  <c r="O188" i="1"/>
  <c r="AF188" i="1" s="1"/>
  <c r="AH242" i="1"/>
  <c r="AL106" i="1"/>
  <c r="AM106" i="1" s="1"/>
  <c r="R71" i="1"/>
  <c r="AE71" i="1" s="1"/>
  <c r="O118" i="1"/>
  <c r="AF118" i="1" s="1"/>
  <c r="O112" i="1"/>
  <c r="AF112" i="1" s="1"/>
  <c r="AA76" i="1"/>
  <c r="O41" i="1"/>
  <c r="AF41" i="1" s="1"/>
  <c r="O135" i="1"/>
  <c r="AF135" i="1" s="1"/>
  <c r="O33" i="1"/>
  <c r="AF33" i="1" s="1"/>
  <c r="O198" i="1"/>
  <c r="AF198" i="1" s="1"/>
  <c r="AB184" i="1"/>
  <c r="AA188" i="1"/>
  <c r="AB188" i="1" s="1"/>
  <c r="AC184" i="1"/>
  <c r="O177" i="1"/>
  <c r="AF177" i="1" s="1"/>
  <c r="O268" i="1"/>
  <c r="AF268" i="1" s="1"/>
  <c r="O236" i="1"/>
  <c r="AF236" i="1" s="1"/>
  <c r="O54" i="1"/>
  <c r="AF54" i="1" s="1"/>
  <c r="O173" i="1"/>
  <c r="AF173" i="1" s="1"/>
  <c r="O141" i="1"/>
  <c r="AF141" i="1" s="1"/>
  <c r="O214" i="1"/>
  <c r="AF214" i="1" s="1"/>
  <c r="O129" i="1"/>
  <c r="AF129" i="1" s="1"/>
  <c r="AC183" i="1"/>
  <c r="O53" i="1"/>
  <c r="AF53" i="1" s="1"/>
  <c r="O14" i="1"/>
  <c r="AF14" i="1" s="1"/>
  <c r="O184" i="1"/>
  <c r="AF184" i="1" s="1"/>
  <c r="AD267" i="1"/>
  <c r="AA229" i="1"/>
  <c r="AB229" i="1"/>
  <c r="O229" i="1"/>
  <c r="AF229" i="1" s="1"/>
  <c r="AL223" i="1"/>
  <c r="AM223" i="1" s="1"/>
  <c r="R77" i="1"/>
  <c r="AE77" i="1" s="1"/>
  <c r="R66" i="1"/>
  <c r="AE66" i="1" s="1"/>
  <c r="AL66" i="1" s="1"/>
  <c r="AM66" i="1" s="1"/>
  <c r="AB71" i="1"/>
  <c r="AL48" i="1"/>
  <c r="AM48" i="1" s="1"/>
  <c r="O70" i="1"/>
  <c r="AF70" i="1" s="1"/>
  <c r="AL218" i="1"/>
  <c r="AM218" i="1" s="1"/>
  <c r="AA71" i="1"/>
  <c r="O77" i="1"/>
  <c r="AF77" i="1" s="1"/>
  <c r="AC263" i="1"/>
  <c r="O189" i="1"/>
  <c r="AF189" i="1" s="1"/>
  <c r="O171" i="1"/>
  <c r="AF171" i="1" s="1"/>
  <c r="O32" i="1"/>
  <c r="AF32" i="1" s="1"/>
  <c r="O4" i="1"/>
  <c r="AF4" i="1" s="1"/>
  <c r="O241" i="1"/>
  <c r="AF241" i="1" s="1"/>
  <c r="O270" i="1"/>
  <c r="AF270" i="1" s="1"/>
  <c r="O121" i="1"/>
  <c r="AF121" i="1" s="1"/>
  <c r="O215" i="1"/>
  <c r="AF215" i="1" s="1"/>
  <c r="O76" i="1"/>
  <c r="AF76" i="1" s="1"/>
  <c r="O74" i="1"/>
  <c r="AF74" i="1" s="1"/>
  <c r="AL92" i="1"/>
  <c r="AM92" i="1" s="1"/>
  <c r="R227" i="1"/>
  <c r="AE227" i="1" s="1"/>
  <c r="R239" i="1"/>
  <c r="AE239" i="1" s="1"/>
  <c r="R112" i="1"/>
  <c r="AE112" i="1" s="1"/>
  <c r="R54" i="1"/>
  <c r="AE54" i="1" s="1"/>
  <c r="R6" i="1"/>
  <c r="AE6" i="1" s="1"/>
  <c r="R7" i="1"/>
  <c r="AE7" i="1" s="1"/>
  <c r="AL216" i="1"/>
  <c r="AM216" i="1" s="1"/>
  <c r="AL89" i="1"/>
  <c r="AM89" i="1" s="1"/>
  <c r="R75" i="1"/>
  <c r="AE75" i="1" s="1"/>
  <c r="R36" i="1"/>
  <c r="AE36" i="1" s="1"/>
  <c r="R22" i="1"/>
  <c r="AE22" i="1" s="1"/>
  <c r="R60" i="1"/>
  <c r="AE60" i="1" s="1"/>
  <c r="AL68" i="1"/>
  <c r="AM68" i="1" s="1"/>
  <c r="R8" i="1"/>
  <c r="AE8" i="1" s="1"/>
  <c r="R4" i="1"/>
  <c r="AE4" i="1" s="1"/>
  <c r="R49" i="1"/>
  <c r="AE49" i="1" s="1"/>
  <c r="AL58" i="1"/>
  <c r="AM58" i="1" s="1"/>
  <c r="R95" i="1"/>
  <c r="AE95" i="1" s="1"/>
  <c r="AL95" i="1" s="1"/>
  <c r="AM95" i="1" s="1"/>
  <c r="AL83" i="1"/>
  <c r="AM83" i="1" s="1"/>
  <c r="AL85" i="1"/>
  <c r="AM85" i="1" s="1"/>
  <c r="O52" i="1"/>
  <c r="AF52" i="1" s="1"/>
  <c r="R214" i="1"/>
  <c r="AE214" i="1" s="1"/>
  <c r="O127" i="1"/>
  <c r="AF127" i="1" s="1"/>
  <c r="R78" i="1"/>
  <c r="AE78" i="1" s="1"/>
  <c r="AD79" i="1"/>
  <c r="R42" i="1"/>
  <c r="AE42" i="1" s="1"/>
  <c r="AL40" i="1"/>
  <c r="AM40" i="1" s="1"/>
  <c r="O55" i="1"/>
  <c r="AF55" i="1" s="1"/>
  <c r="AD91" i="1"/>
  <c r="O239" i="1"/>
  <c r="AF239" i="1" s="1"/>
  <c r="O75" i="1"/>
  <c r="AF75" i="1" s="1"/>
  <c r="AL84" i="1"/>
  <c r="AM84" i="1" s="1"/>
  <c r="AL23" i="1"/>
  <c r="AM23" i="1" s="1"/>
  <c r="O187" i="1"/>
  <c r="AF187" i="1" s="1"/>
  <c r="AD217" i="1"/>
  <c r="AL98" i="1"/>
  <c r="AM98" i="1" s="1"/>
  <c r="AL73" i="1"/>
  <c r="AM73" i="1" s="1"/>
  <c r="R51" i="1"/>
  <c r="AE51" i="1" s="1"/>
  <c r="AD121" i="1"/>
  <c r="R82" i="1"/>
  <c r="AE82" i="1" s="1"/>
  <c r="O47" i="1"/>
  <c r="AF47" i="1" s="1"/>
  <c r="R47" i="1"/>
  <c r="AE47" i="1" s="1"/>
  <c r="AL93" i="1"/>
  <c r="AM93" i="1" s="1"/>
  <c r="R45" i="1"/>
  <c r="AE45" i="1" s="1"/>
  <c r="AB76" i="1"/>
  <c r="AL38" i="1"/>
  <c r="AM38" i="1" s="1"/>
  <c r="O91" i="1"/>
  <c r="AF91" i="1" s="1"/>
  <c r="O182" i="1"/>
  <c r="AF182" i="1" s="1"/>
  <c r="AL21" i="1"/>
  <c r="AM21" i="1" s="1"/>
  <c r="O39" i="1"/>
  <c r="AF39" i="1" s="1"/>
  <c r="O60" i="1"/>
  <c r="AF60" i="1" s="1"/>
  <c r="R86" i="1"/>
  <c r="AE86" i="1" s="1"/>
  <c r="O80" i="1"/>
  <c r="AF80" i="1" s="1"/>
  <c r="O31" i="1"/>
  <c r="AF31" i="1" s="1"/>
  <c r="AL57" i="1"/>
  <c r="AM57" i="1" s="1"/>
  <c r="AD78" i="1"/>
  <c r="AL46" i="1"/>
  <c r="AM46" i="1" s="1"/>
  <c r="O163" i="1"/>
  <c r="AF163" i="1" s="1"/>
  <c r="O81" i="1"/>
  <c r="AF81" i="1" s="1"/>
  <c r="O63" i="1"/>
  <c r="AF63" i="1" s="1"/>
  <c r="AL27" i="1"/>
  <c r="AM27" i="1" s="1"/>
  <c r="Q76" i="1"/>
  <c r="AL72" i="1"/>
  <c r="AM72" i="1" s="1"/>
  <c r="O196" i="1"/>
  <c r="AF196" i="1" s="1"/>
  <c r="O82" i="1"/>
  <c r="AF82" i="1" s="1"/>
  <c r="O24" i="1"/>
  <c r="AF24" i="1" s="1"/>
  <c r="O116" i="1"/>
  <c r="AF116" i="1" s="1"/>
  <c r="O180" i="1"/>
  <c r="AF180" i="1" s="1"/>
  <c r="AL2" i="1"/>
  <c r="AM2" i="1" s="1"/>
  <c r="AL234" i="1"/>
  <c r="AM234" i="1" s="1"/>
  <c r="AL15" i="1"/>
  <c r="AM15" i="1" s="1"/>
  <c r="AL213" i="1"/>
  <c r="AM213" i="1" s="1"/>
  <c r="AL69" i="1"/>
  <c r="AM69" i="1" s="1"/>
  <c r="O161" i="1"/>
  <c r="AF161" i="1" s="1"/>
  <c r="O128" i="1"/>
  <c r="AF128" i="1" s="1"/>
  <c r="O35" i="1"/>
  <c r="AF35" i="1" s="1"/>
  <c r="O78" i="1"/>
  <c r="AF78" i="1" s="1"/>
  <c r="O222" i="1"/>
  <c r="AF222" i="1" s="1"/>
  <c r="O20" i="1"/>
  <c r="AF20" i="1" s="1"/>
  <c r="O79" i="1"/>
  <c r="AF79" i="1" s="1"/>
  <c r="O262" i="1"/>
  <c r="AF262" i="1" s="1"/>
  <c r="AL56" i="1"/>
  <c r="AM56" i="1" s="1"/>
  <c r="O109" i="1"/>
  <c r="AF109" i="1" s="1"/>
  <c r="R91" i="1"/>
  <c r="AE91" i="1" s="1"/>
  <c r="O253" i="1"/>
  <c r="AF253" i="1" s="1"/>
  <c r="O11" i="1"/>
  <c r="AF11" i="1" s="1"/>
  <c r="O133" i="1"/>
  <c r="AF133" i="1" s="1"/>
  <c r="O3" i="1"/>
  <c r="AF3" i="1" s="1"/>
  <c r="O65" i="1"/>
  <c r="AF65" i="1" s="1"/>
  <c r="O36" i="1"/>
  <c r="AF36" i="1" s="1"/>
  <c r="R9" i="1"/>
  <c r="AE9" i="1" s="1"/>
  <c r="R88" i="1"/>
  <c r="AE88" i="1" s="1"/>
  <c r="O8" i="1"/>
  <c r="AF8" i="1" s="1"/>
  <c r="O186" i="1"/>
  <c r="AF186" i="1" s="1"/>
  <c r="O176" i="1"/>
  <c r="AF176" i="1" s="1"/>
  <c r="O16" i="1"/>
  <c r="AF16" i="1" s="1"/>
  <c r="AD26" i="1"/>
  <c r="AC135" i="1"/>
  <c r="AB135" i="1"/>
  <c r="AA135" i="1"/>
  <c r="AC153" i="1"/>
  <c r="AA153" i="1"/>
  <c r="AB153" i="1"/>
  <c r="AA178" i="1"/>
  <c r="AB178" i="1" s="1"/>
  <c r="AC178" i="1"/>
  <c r="AA91" i="1"/>
  <c r="AB91" i="1" s="1"/>
  <c r="AC91" i="1"/>
  <c r="AC207" i="1"/>
  <c r="AA207" i="1"/>
  <c r="AB207" i="1" s="1"/>
  <c r="AA269" i="1"/>
  <c r="AB269" i="1" s="1"/>
  <c r="AC269" i="1"/>
  <c r="AB41" i="1"/>
  <c r="AC41" i="1"/>
  <c r="AA41" i="1"/>
  <c r="AA118" i="1"/>
  <c r="AC118" i="1"/>
  <c r="AB118" i="1"/>
  <c r="AA112" i="1"/>
  <c r="AC112" i="1"/>
  <c r="AB112" i="1"/>
  <c r="AC130" i="1"/>
  <c r="AB130" i="1"/>
  <c r="AA130" i="1"/>
  <c r="R19" i="1"/>
  <c r="AE19" i="1" s="1"/>
  <c r="R3" i="1"/>
  <c r="AE3" i="1" s="1"/>
  <c r="AC217" i="1"/>
  <c r="AA217" i="1"/>
  <c r="AB217" i="1" s="1"/>
  <c r="AA39" i="1"/>
  <c r="AB39" i="1"/>
  <c r="AC39" i="1"/>
  <c r="AB22" i="1"/>
  <c r="AC22" i="1"/>
  <c r="AA22" i="1"/>
  <c r="AA227" i="1"/>
  <c r="AB227" i="1" s="1"/>
  <c r="AC227" i="1"/>
  <c r="AA186" i="1"/>
  <c r="AB186" i="1" s="1"/>
  <c r="AC186" i="1"/>
  <c r="AC245" i="1"/>
  <c r="AB245" i="1"/>
  <c r="AA245" i="1"/>
  <c r="AA198" i="1"/>
  <c r="AB198" i="1" s="1"/>
  <c r="AC198" i="1"/>
  <c r="AC176" i="1"/>
  <c r="AA176" i="1"/>
  <c r="AB176" i="1" s="1"/>
  <c r="AC80" i="1"/>
  <c r="AA80" i="1"/>
  <c r="AB80" i="1"/>
  <c r="AB266" i="1"/>
  <c r="AA266" i="1"/>
  <c r="AC266" i="1"/>
  <c r="AC25" i="1"/>
  <c r="AB25" i="1"/>
  <c r="AA25" i="1"/>
  <c r="AC270" i="1"/>
  <c r="AA270" i="1"/>
  <c r="AB270" i="1" s="1"/>
  <c r="AB31" i="1"/>
  <c r="AC31" i="1"/>
  <c r="AA31" i="1"/>
  <c r="AB97" i="1"/>
  <c r="AC97" i="1"/>
  <c r="AA97" i="1"/>
  <c r="AA181" i="1"/>
  <c r="AB181" i="1" s="1"/>
  <c r="AC181" i="1"/>
  <c r="AC152" i="1"/>
  <c r="AB152" i="1"/>
  <c r="AA152" i="1"/>
  <c r="AA43" i="1"/>
  <c r="AC43" i="1"/>
  <c r="AB43" i="1"/>
  <c r="AC259" i="1"/>
  <c r="AA259" i="1"/>
  <c r="AB259" i="1" s="1"/>
  <c r="AA78" i="1"/>
  <c r="AC78" i="1"/>
  <c r="AB78" i="1"/>
  <c r="AA221" i="1"/>
  <c r="AB221" i="1" s="1"/>
  <c r="AC221" i="1"/>
  <c r="R5" i="1"/>
  <c r="AE5" i="1" s="1"/>
  <c r="AC212" i="1"/>
  <c r="AA212" i="1"/>
  <c r="AB212" i="1" s="1"/>
  <c r="AC160" i="1"/>
  <c r="AB160" i="1"/>
  <c r="AA160" i="1"/>
  <c r="AB107" i="1"/>
  <c r="AC107" i="1"/>
  <c r="AA107" i="1"/>
  <c r="AA230" i="1"/>
  <c r="AB230" i="1" s="1"/>
  <c r="AC230" i="1"/>
  <c r="R230" i="1"/>
  <c r="AE230" i="1" s="1"/>
  <c r="AC132" i="1"/>
  <c r="AB132" i="1"/>
  <c r="AA132" i="1"/>
  <c r="AB139" i="1"/>
  <c r="AA139" i="1"/>
  <c r="AC139" i="1"/>
  <c r="AC51" i="1"/>
  <c r="AA51" i="1"/>
  <c r="AB51" i="1"/>
  <c r="R24" i="1"/>
  <c r="AE24" i="1" s="1"/>
  <c r="R31" i="1"/>
  <c r="AE31" i="1" s="1"/>
  <c r="AC226" i="1"/>
  <c r="AA226" i="1"/>
  <c r="AB226" i="1" s="1"/>
  <c r="AA150" i="1"/>
  <c r="AC150" i="1"/>
  <c r="AB150" i="1"/>
  <c r="AC127" i="1"/>
  <c r="AA127" i="1"/>
  <c r="AB127" i="1"/>
  <c r="AB47" i="1"/>
  <c r="AA47" i="1"/>
  <c r="AC47" i="1"/>
  <c r="AC224" i="1"/>
  <c r="AA224" i="1"/>
  <c r="AB224" i="1" s="1"/>
  <c r="AC90" i="1"/>
  <c r="AA90" i="1"/>
  <c r="AB90" i="1" s="1"/>
  <c r="AA45" i="1"/>
  <c r="AC45" i="1"/>
  <c r="AB45" i="1"/>
  <c r="AC100" i="1"/>
  <c r="AA100" i="1"/>
  <c r="AB100" i="1" s="1"/>
  <c r="AA128" i="1"/>
  <c r="AB128" i="1"/>
  <c r="AC128" i="1"/>
  <c r="R222" i="1"/>
  <c r="AE222" i="1" s="1"/>
  <c r="AC96" i="1"/>
  <c r="AA96" i="1"/>
  <c r="AB96" i="1"/>
  <c r="AL18" i="1"/>
  <c r="AM18" i="1" s="1"/>
  <c r="R74" i="1"/>
  <c r="AE74" i="1" s="1"/>
  <c r="A5" i="1"/>
  <c r="G6" i="1"/>
  <c r="R219" i="1"/>
  <c r="AE219" i="1" s="1"/>
  <c r="AB126" i="1"/>
  <c r="AC126" i="1"/>
  <c r="AA126" i="1"/>
  <c r="AA239" i="1"/>
  <c r="AB239" i="1" s="1"/>
  <c r="AC239" i="1"/>
  <c r="AB75" i="1"/>
  <c r="AA75" i="1"/>
  <c r="AC75" i="1"/>
  <c r="AC11" i="1"/>
  <c r="AA11" i="1"/>
  <c r="AB11" i="1"/>
  <c r="R11" i="1"/>
  <c r="AE11" i="1" s="1"/>
  <c r="AC192" i="1"/>
  <c r="AA192" i="1"/>
  <c r="AB192" i="1" s="1"/>
  <c r="AL29" i="1"/>
  <c r="AM29" i="1" s="1"/>
  <c r="AA167" i="1"/>
  <c r="AB167" i="1"/>
  <c r="AC167" i="1"/>
  <c r="AB65" i="1"/>
  <c r="AA65" i="1"/>
  <c r="AC65" i="1"/>
  <c r="R81" i="1"/>
  <c r="AE81" i="1" s="1"/>
  <c r="R39" i="1"/>
  <c r="AE39" i="1" s="1"/>
  <c r="R53" i="1"/>
  <c r="AE53" i="1" s="1"/>
  <c r="AC9" i="1"/>
  <c r="AB9" i="1"/>
  <c r="AA9" i="1"/>
  <c r="O9" i="1"/>
  <c r="AF9" i="1" s="1"/>
  <c r="AC60" i="1"/>
  <c r="AB60" i="1"/>
  <c r="AA60" i="1"/>
  <c r="AA88" i="1"/>
  <c r="AB88" i="1"/>
  <c r="AC88" i="1"/>
  <c r="R10" i="1"/>
  <c r="AE10" i="1" s="1"/>
  <c r="AC243" i="1"/>
  <c r="AA243" i="1"/>
  <c r="AB243" i="1" s="1"/>
  <c r="AB158" i="1"/>
  <c r="AC158" i="1"/>
  <c r="AA158" i="1"/>
  <c r="R80" i="1"/>
  <c r="AE80" i="1" s="1"/>
  <c r="R16" i="1"/>
  <c r="AE16" i="1" s="1"/>
  <c r="AC250" i="1"/>
  <c r="AB250" i="1"/>
  <c r="AA250" i="1"/>
  <c r="AC236" i="1"/>
  <c r="AA236" i="1"/>
  <c r="AB236" i="1" s="1"/>
  <c r="AC215" i="1"/>
  <c r="AA215" i="1"/>
  <c r="AB215" i="1" s="1"/>
  <c r="AC141" i="1"/>
  <c r="AA141" i="1"/>
  <c r="AB141" i="1"/>
  <c r="AB238" i="1"/>
  <c r="AA238" i="1"/>
  <c r="AC238" i="1"/>
  <c r="AC170" i="1"/>
  <c r="AA170" i="1"/>
  <c r="AB170" i="1" s="1"/>
  <c r="AC151" i="1"/>
  <c r="AB151" i="1"/>
  <c r="AA151" i="1"/>
  <c r="AA262" i="1"/>
  <c r="AB262" i="1" s="1"/>
  <c r="AC262" i="1"/>
  <c r="AB42" i="1"/>
  <c r="AA42" i="1"/>
  <c r="AC42" i="1"/>
  <c r="AA55" i="1"/>
  <c r="AC55" i="1"/>
  <c r="AB55" i="1"/>
  <c r="AB267" i="1"/>
  <c r="AC267" i="1"/>
  <c r="AA267" i="1"/>
  <c r="AB134" i="1"/>
  <c r="AC134" i="1"/>
  <c r="AA134" i="1"/>
  <c r="AC201" i="1"/>
  <c r="AA201" i="1"/>
  <c r="AB201" i="1" s="1"/>
  <c r="AB121" i="1"/>
  <c r="AA121" i="1"/>
  <c r="AC121" i="1"/>
  <c r="AC208" i="1"/>
  <c r="AA208" i="1"/>
  <c r="AB208" i="1" s="1"/>
  <c r="AC116" i="1"/>
  <c r="AA116" i="1"/>
  <c r="AB116" i="1"/>
  <c r="AA50" i="1"/>
  <c r="AB50" i="1"/>
  <c r="AC50" i="1"/>
  <c r="AC145" i="1"/>
  <c r="AB145" i="1"/>
  <c r="AA145" i="1"/>
  <c r="AB180" i="1"/>
  <c r="AC180" i="1"/>
  <c r="AA180" i="1"/>
  <c r="AC210" i="1"/>
  <c r="AA210" i="1"/>
  <c r="AB210" i="1" s="1"/>
  <c r="AA233" i="1"/>
  <c r="AB233" i="1" s="1"/>
  <c r="AC233" i="1"/>
  <c r="R61" i="1"/>
  <c r="AE61" i="1" s="1"/>
  <c r="AA206" i="1"/>
  <c r="AB206" i="1" s="1"/>
  <c r="AC206" i="1"/>
  <c r="AC177" i="1"/>
  <c r="AA177" i="1"/>
  <c r="AB177" i="1" s="1"/>
  <c r="AB162" i="1"/>
  <c r="AA162" i="1"/>
  <c r="AC162" i="1"/>
  <c r="AA87" i="1"/>
  <c r="AB87" i="1" s="1"/>
  <c r="AC87" i="1"/>
  <c r="R87" i="1"/>
  <c r="AE87" i="1" s="1"/>
  <c r="AB129" i="1"/>
  <c r="AA129" i="1"/>
  <c r="AC129" i="1"/>
  <c r="R43" i="1"/>
  <c r="AE43" i="1" s="1"/>
  <c r="R90" i="1"/>
  <c r="AE90" i="1" s="1"/>
  <c r="AA222" i="1"/>
  <c r="AB222" i="1" s="1"/>
  <c r="AC222" i="1"/>
  <c r="R20" i="1"/>
  <c r="AE20" i="1" s="1"/>
  <c r="R221" i="1"/>
  <c r="AE221" i="1" s="1"/>
  <c r="AC12" i="1"/>
  <c r="AA12" i="1"/>
  <c r="AB12" i="1"/>
  <c r="AA5" i="1"/>
  <c r="AC5" i="1"/>
  <c r="AB5" i="1"/>
  <c r="AA242" i="1"/>
  <c r="AB242" i="1" s="1"/>
  <c r="AC242" i="1"/>
  <c r="AB101" i="1"/>
  <c r="AC101" i="1"/>
  <c r="AA101" i="1"/>
  <c r="R55" i="1"/>
  <c r="AE55" i="1" s="1"/>
  <c r="AC174" i="1"/>
  <c r="AA174" i="1"/>
  <c r="AB174" i="1" s="1"/>
  <c r="AC26" i="1"/>
  <c r="AB26" i="1"/>
  <c r="AA26" i="1"/>
  <c r="AL64" i="1"/>
  <c r="AM64" i="1" s="1"/>
  <c r="R30" i="1"/>
  <c r="AE30" i="1" s="1"/>
  <c r="AC30" i="1"/>
  <c r="AA30" i="1"/>
  <c r="AB30" i="1"/>
  <c r="AA241" i="1"/>
  <c r="AB241" i="1" s="1"/>
  <c r="AC241" i="1"/>
  <c r="AC182" i="1"/>
  <c r="AA182" i="1"/>
  <c r="AB182" i="1" s="1"/>
  <c r="R33" i="1"/>
  <c r="AE33" i="1" s="1"/>
  <c r="AB115" i="1"/>
  <c r="AC115" i="1"/>
  <c r="AA115" i="1"/>
  <c r="AC220" i="1"/>
  <c r="AA220" i="1"/>
  <c r="AB220" i="1" s="1"/>
  <c r="AC114" i="1"/>
  <c r="AB114" i="1"/>
  <c r="AA114" i="1"/>
  <c r="AA253" i="1"/>
  <c r="AB253" i="1"/>
  <c r="AC253" i="1"/>
  <c r="AA143" i="1"/>
  <c r="AC143" i="1"/>
  <c r="AB143" i="1"/>
  <c r="AC199" i="1"/>
  <c r="AA199" i="1"/>
  <c r="AB199" i="1" s="1"/>
  <c r="AA32" i="1"/>
  <c r="AB32" i="1"/>
  <c r="AC32" i="1"/>
  <c r="R32" i="1"/>
  <c r="AE32" i="1" s="1"/>
  <c r="AC235" i="1"/>
  <c r="AA235" i="1"/>
  <c r="AB235" i="1" s="1"/>
  <c r="AC81" i="1"/>
  <c r="AB81" i="1"/>
  <c r="AA81" i="1"/>
  <c r="AA200" i="1"/>
  <c r="AB200" i="1" s="1"/>
  <c r="AC200" i="1"/>
  <c r="AC36" i="1"/>
  <c r="AB36" i="1"/>
  <c r="AA36" i="1"/>
  <c r="AA7" i="1"/>
  <c r="AC7" i="1"/>
  <c r="AB7" i="1"/>
  <c r="AC53" i="1"/>
  <c r="AB53" i="1"/>
  <c r="AA53" i="1"/>
  <c r="AC86" i="1"/>
  <c r="AA86" i="1"/>
  <c r="AB86" i="1" s="1"/>
  <c r="R63" i="1"/>
  <c r="AE63" i="1" s="1"/>
  <c r="AC62" i="1"/>
  <c r="AA62" i="1"/>
  <c r="AB62" i="1"/>
  <c r="R62" i="1"/>
  <c r="AE62" i="1" s="1"/>
  <c r="AA8" i="1"/>
  <c r="AB8" i="1"/>
  <c r="AC8" i="1"/>
  <c r="AC14" i="1"/>
  <c r="AA14" i="1"/>
  <c r="AB14" i="1"/>
  <c r="AC228" i="1"/>
  <c r="AA228" i="1"/>
  <c r="AB228" i="1" s="1"/>
  <c r="AB28" i="1"/>
  <c r="AC28" i="1"/>
  <c r="AA28" i="1"/>
  <c r="AL67" i="1"/>
  <c r="AM67" i="1" s="1"/>
  <c r="AA203" i="1"/>
  <c r="AB203" i="1" s="1"/>
  <c r="AC203" i="1"/>
  <c r="AC237" i="1"/>
  <c r="AA237" i="1"/>
  <c r="AB237" i="1" s="1"/>
  <c r="AA271" i="1"/>
  <c r="AB271" i="1" s="1"/>
  <c r="AC271" i="1"/>
  <c r="AA24" i="1"/>
  <c r="AB24" i="1"/>
  <c r="AC24" i="1"/>
  <c r="AC4" i="1"/>
  <c r="AB4" i="1"/>
  <c r="AA4" i="1"/>
  <c r="R97" i="1"/>
  <c r="AE97" i="1" s="1"/>
  <c r="AC168" i="1"/>
  <c r="AA168" i="1"/>
  <c r="AB168" i="1" s="1"/>
  <c r="AC35" i="1"/>
  <c r="AB35" i="1"/>
  <c r="AA35" i="1"/>
  <c r="AA74" i="1"/>
  <c r="AB74" i="1"/>
  <c r="AC74" i="1"/>
  <c r="AA173" i="1"/>
  <c r="AB173" i="1" s="1"/>
  <c r="AC173" i="1"/>
  <c r="AA70" i="1"/>
  <c r="AC70" i="1"/>
  <c r="AB70" i="1"/>
  <c r="R70" i="1"/>
  <c r="AE70" i="1" s="1"/>
  <c r="AA195" i="1"/>
  <c r="AB195" i="1" s="1"/>
  <c r="AC195" i="1"/>
  <c r="AC138" i="1"/>
  <c r="AA138" i="1"/>
  <c r="AB138" i="1"/>
  <c r="AA196" i="1"/>
  <c r="AB196" i="1" s="1"/>
  <c r="AC196" i="1"/>
  <c r="AB149" i="1"/>
  <c r="AA149" i="1"/>
  <c r="AC149" i="1"/>
  <c r="AC54" i="1"/>
  <c r="AA54" i="1"/>
  <c r="AB54" i="1"/>
  <c r="AA82" i="1"/>
  <c r="AB82" i="1"/>
  <c r="AC82" i="1"/>
  <c r="R50" i="1"/>
  <c r="AE50" i="1" s="1"/>
  <c r="R226" i="1"/>
  <c r="AE226" i="1" s="1"/>
  <c r="AC37" i="1"/>
  <c r="AA37" i="1"/>
  <c r="AB37" i="1"/>
  <c r="R37" i="1"/>
  <c r="AE37" i="1" s="1"/>
  <c r="R210" i="1"/>
  <c r="AE210" i="1" s="1"/>
  <c r="AA52" i="1"/>
  <c r="AB52" i="1"/>
  <c r="AC52" i="1"/>
  <c r="R52" i="1"/>
  <c r="AE52" i="1" s="1"/>
  <c r="AB108" i="1"/>
  <c r="AC108" i="1"/>
  <c r="AA108" i="1"/>
  <c r="AA61" i="1"/>
  <c r="AB61" i="1"/>
  <c r="AC61" i="1"/>
  <c r="AC49" i="1"/>
  <c r="AA49" i="1"/>
  <c r="AB49" i="1"/>
  <c r="AA214" i="1"/>
  <c r="AB214" i="1" s="1"/>
  <c r="AC214" i="1"/>
  <c r="AA113" i="1"/>
  <c r="AC113" i="1"/>
  <c r="AB113" i="1"/>
  <c r="AC251" i="1"/>
  <c r="AB251" i="1"/>
  <c r="AA251" i="1"/>
  <c r="R251" i="1"/>
  <c r="AE251" i="1" s="1"/>
  <c r="AC268" i="1"/>
  <c r="AA268" i="1"/>
  <c r="AB268" i="1"/>
  <c r="AA261" i="1"/>
  <c r="AB261" i="1" s="1"/>
  <c r="AC261" i="1"/>
  <c r="AC6" i="1"/>
  <c r="AA6" i="1"/>
  <c r="AB6" i="1"/>
  <c r="AC103" i="1"/>
  <c r="AB103" i="1"/>
  <c r="AA103" i="1"/>
  <c r="R100" i="1"/>
  <c r="AE100" i="1" s="1"/>
  <c r="AC161" i="1"/>
  <c r="AA161" i="1"/>
  <c r="AB161" i="1" s="1"/>
  <c r="R35" i="1"/>
  <c r="AE35" i="1" s="1"/>
  <c r="AA20" i="1"/>
  <c r="AC20" i="1"/>
  <c r="AB20" i="1"/>
  <c r="AC231" i="1"/>
  <c r="AA231" i="1"/>
  <c r="AB231" i="1" s="1"/>
  <c r="R12" i="1"/>
  <c r="AE12" i="1" s="1"/>
  <c r="AB79" i="1"/>
  <c r="AA79" i="1"/>
  <c r="AC79" i="1"/>
  <c r="R79" i="1"/>
  <c r="AE79" i="1" s="1"/>
  <c r="AC179" i="1"/>
  <c r="AA179" i="1"/>
  <c r="AB179" i="1" s="1"/>
  <c r="AC136" i="1"/>
  <c r="AB136" i="1"/>
  <c r="AA136" i="1"/>
  <c r="AC246" i="1"/>
  <c r="AB246" i="1"/>
  <c r="AA246" i="1"/>
  <c r="AC219" i="1"/>
  <c r="AA219" i="1"/>
  <c r="AB219" i="1" s="1"/>
  <c r="O26" i="1"/>
  <c r="AF26" i="1" s="1"/>
  <c r="R26" i="1"/>
  <c r="AE26" i="1" s="1"/>
  <c r="AA137" i="1"/>
  <c r="AC137" i="1"/>
  <c r="AB137" i="1"/>
  <c r="AA109" i="1"/>
  <c r="AB109" i="1" s="1"/>
  <c r="AC109" i="1"/>
  <c r="AC166" i="1"/>
  <c r="AB166" i="1"/>
  <c r="AA166" i="1"/>
  <c r="AA189" i="1"/>
  <c r="AB189" i="1" s="1"/>
  <c r="AC189" i="1"/>
  <c r="AB33" i="1"/>
  <c r="AC33" i="1"/>
  <c r="AA33" i="1"/>
  <c r="R41" i="1"/>
  <c r="AE41" i="1" s="1"/>
  <c r="AB171" i="1"/>
  <c r="AA171" i="1"/>
  <c r="AC171" i="1"/>
  <c r="AC111" i="1"/>
  <c r="AA111" i="1"/>
  <c r="AB111" i="1"/>
  <c r="R220" i="1"/>
  <c r="AE220" i="1" s="1"/>
  <c r="AB163" i="1"/>
  <c r="AA163" i="1"/>
  <c r="AC163" i="1"/>
  <c r="AA133" i="1"/>
  <c r="AC133" i="1"/>
  <c r="AB133" i="1"/>
  <c r="AA197" i="1"/>
  <c r="AB197" i="1" s="1"/>
  <c r="AC197" i="1"/>
  <c r="AB19" i="1"/>
  <c r="AC19" i="1"/>
  <c r="AA19" i="1"/>
  <c r="AA3" i="1"/>
  <c r="AC3" i="1"/>
  <c r="AB3" i="1"/>
  <c r="AA187" i="1"/>
  <c r="AB187" i="1" s="1"/>
  <c r="AC187" i="1"/>
  <c r="AC159" i="1"/>
  <c r="AA159" i="1"/>
  <c r="AB159" i="1"/>
  <c r="R65" i="1"/>
  <c r="AE65" i="1" s="1"/>
  <c r="AC102" i="1"/>
  <c r="AB102" i="1"/>
  <c r="AA102" i="1"/>
  <c r="R102" i="1"/>
  <c r="AE102" i="1" s="1"/>
  <c r="AB94" i="1"/>
  <c r="AC94" i="1"/>
  <c r="AA94" i="1"/>
  <c r="R217" i="1"/>
  <c r="AE217" i="1" s="1"/>
  <c r="AB63" i="1"/>
  <c r="AA63" i="1"/>
  <c r="AC63" i="1"/>
  <c r="AC10" i="1"/>
  <c r="AA10" i="1"/>
  <c r="AB10" i="1"/>
  <c r="R28" i="1"/>
  <c r="AE28" i="1" s="1"/>
  <c r="R243" i="1"/>
  <c r="AE243" i="1" s="1"/>
  <c r="AL34" i="1"/>
  <c r="AM34" i="1" s="1"/>
  <c r="AA140" i="1"/>
  <c r="AC140" i="1"/>
  <c r="AB140" i="1"/>
  <c r="AB16" i="1"/>
  <c r="AA16" i="1"/>
  <c r="AC16" i="1"/>
  <c r="R25" i="1"/>
  <c r="AE25" i="1" s="1"/>
  <c r="O242" i="1" l="1"/>
  <c r="AF242" i="1" s="1"/>
  <c r="AL225" i="1"/>
  <c r="AM225" i="1" s="1"/>
  <c r="AL102" i="1"/>
  <c r="AM102" i="1" s="1"/>
  <c r="AL230" i="1"/>
  <c r="AM230" i="1" s="1"/>
  <c r="AL220" i="1"/>
  <c r="AM220" i="1" s="1"/>
  <c r="AL226" i="1"/>
  <c r="AM226" i="1" s="1"/>
  <c r="AL71" i="1"/>
  <c r="AM71" i="1" s="1"/>
  <c r="AL100" i="1"/>
  <c r="AM100" i="1" s="1"/>
  <c r="AL221" i="1"/>
  <c r="AM221" i="1" s="1"/>
  <c r="AL112" i="1"/>
  <c r="AM112" i="1" s="1"/>
  <c r="AL77" i="1"/>
  <c r="AM77" i="1" s="1"/>
  <c r="AL88" i="1"/>
  <c r="AM88" i="1" s="1"/>
  <c r="AL22" i="1"/>
  <c r="AM22" i="1" s="1"/>
  <c r="AL82" i="1"/>
  <c r="AM82" i="1" s="1"/>
  <c r="AL214" i="1"/>
  <c r="AM214" i="1" s="1"/>
  <c r="AL7" i="1"/>
  <c r="AM7" i="1" s="1"/>
  <c r="R76" i="1"/>
  <c r="AE76" i="1" s="1"/>
  <c r="AL76" i="1" s="1"/>
  <c r="AM76" i="1" s="1"/>
  <c r="AL239" i="1"/>
  <c r="AM239" i="1" s="1"/>
  <c r="AL37" i="1"/>
  <c r="AM37" i="1" s="1"/>
  <c r="AL87" i="1"/>
  <c r="AM87" i="1" s="1"/>
  <c r="AL91" i="1"/>
  <c r="AM91" i="1" s="1"/>
  <c r="AL4" i="1"/>
  <c r="AM4" i="1" s="1"/>
  <c r="AL243" i="1"/>
  <c r="AM243" i="1" s="1"/>
  <c r="AL31" i="1"/>
  <c r="AM31" i="1" s="1"/>
  <c r="AL36" i="1"/>
  <c r="AM36" i="1" s="1"/>
  <c r="AL210" i="1"/>
  <c r="AM210" i="1" s="1"/>
  <c r="AL52" i="1"/>
  <c r="AM52" i="1" s="1"/>
  <c r="AL19" i="1"/>
  <c r="AM19" i="1" s="1"/>
  <c r="AL75" i="1"/>
  <c r="AM75" i="1" s="1"/>
  <c r="AL51" i="1"/>
  <c r="AM51" i="1" s="1"/>
  <c r="AL78" i="1"/>
  <c r="AM78" i="1" s="1"/>
  <c r="AL80" i="1"/>
  <c r="AM80" i="1" s="1"/>
  <c r="AL33" i="1"/>
  <c r="AM33" i="1" s="1"/>
  <c r="AL6" i="1"/>
  <c r="AM6" i="1" s="1"/>
  <c r="AL251" i="1"/>
  <c r="AM251" i="1" s="1"/>
  <c r="AL49" i="1"/>
  <c r="AM49" i="1" s="1"/>
  <c r="AL61" i="1"/>
  <c r="AM61" i="1" s="1"/>
  <c r="AL35" i="1"/>
  <c r="AM35" i="1" s="1"/>
  <c r="AL12" i="1"/>
  <c r="AM12" i="1" s="1"/>
  <c r="AL20" i="1"/>
  <c r="AM20" i="1" s="1"/>
  <c r="AL222" i="1"/>
  <c r="AM222" i="1" s="1"/>
  <c r="AL9" i="1"/>
  <c r="AM9" i="1" s="1"/>
  <c r="AL97" i="1"/>
  <c r="AM97" i="1" s="1"/>
  <c r="AL10" i="1"/>
  <c r="AM10" i="1" s="1"/>
  <c r="AL79" i="1"/>
  <c r="AM79" i="1" s="1"/>
  <c r="AL54" i="1"/>
  <c r="AM54" i="1" s="1"/>
  <c r="AL30" i="1"/>
  <c r="AM30" i="1" s="1"/>
  <c r="AL5" i="1"/>
  <c r="AM5" i="1" s="1"/>
  <c r="AL50" i="1"/>
  <c r="AM50" i="1" s="1"/>
  <c r="AL55" i="1"/>
  <c r="AM55" i="1" s="1"/>
  <c r="AL45" i="1"/>
  <c r="AM45" i="1" s="1"/>
  <c r="AL43" i="1"/>
  <c r="AM43" i="1" s="1"/>
  <c r="AL39" i="1"/>
  <c r="AM39" i="1" s="1"/>
  <c r="AL217" i="1"/>
  <c r="AM217" i="1" s="1"/>
  <c r="AL41" i="1"/>
  <c r="AM41" i="1" s="1"/>
  <c r="AL63" i="1"/>
  <c r="AM63" i="1" s="1"/>
  <c r="AL219" i="1"/>
  <c r="AM219" i="1" s="1"/>
  <c r="AL70" i="1"/>
  <c r="AM70" i="1" s="1"/>
  <c r="AL24" i="1"/>
  <c r="AM24" i="1" s="1"/>
  <c r="AL28" i="1"/>
  <c r="AM28" i="1" s="1"/>
  <c r="AL8" i="1"/>
  <c r="AM8" i="1" s="1"/>
  <c r="AL42" i="1"/>
  <c r="AM42" i="1" s="1"/>
  <c r="AL16" i="1"/>
  <c r="AM16" i="1" s="1"/>
  <c r="AL11" i="1"/>
  <c r="AM11" i="1" s="1"/>
  <c r="AL90" i="1"/>
  <c r="AM90" i="1" s="1"/>
  <c r="A6" i="1"/>
  <c r="G7" i="1"/>
  <c r="AL60" i="1"/>
  <c r="AM60" i="1" s="1"/>
  <c r="AL65" i="1"/>
  <c r="AM65" i="1" s="1"/>
  <c r="AL47" i="1"/>
  <c r="AM47" i="1" s="1"/>
  <c r="AL3" i="1"/>
  <c r="AM3" i="1" s="1"/>
  <c r="AL74" i="1"/>
  <c r="AM74" i="1" s="1"/>
  <c r="AL62" i="1"/>
  <c r="AM62" i="1" s="1"/>
  <c r="AL53" i="1"/>
  <c r="AM53" i="1" s="1"/>
  <c r="AL81" i="1"/>
  <c r="AM81" i="1" s="1"/>
  <c r="AL32" i="1"/>
  <c r="AM32" i="1" s="1"/>
  <c r="AL26" i="1"/>
  <c r="AM26" i="1" s="1"/>
  <c r="AL86" i="1"/>
  <c r="AM86" i="1" s="1"/>
  <c r="AL25" i="1"/>
  <c r="AM25" i="1" s="1"/>
  <c r="AL227" i="1"/>
  <c r="AM227" i="1" s="1"/>
  <c r="A7" i="1" l="1"/>
  <c r="P13" i="1"/>
  <c r="G8" i="1"/>
  <c r="A8" i="1" l="1"/>
  <c r="G9" i="1"/>
  <c r="A9" i="1" l="1"/>
  <c r="G10" i="1"/>
  <c r="A10" i="1" l="1"/>
  <c r="G11" i="1"/>
  <c r="A11" i="1" l="1"/>
  <c r="G12" i="1"/>
  <c r="A12" i="1" l="1"/>
  <c r="G13" i="1"/>
  <c r="P17" i="1"/>
  <c r="A13" i="1" l="1"/>
  <c r="G14" i="1"/>
  <c r="Q13" i="1"/>
  <c r="A14" i="1" l="1"/>
  <c r="G15" i="1"/>
  <c r="R13" i="1"/>
  <c r="AE13" i="1" s="1"/>
  <c r="AL13" i="1" l="1"/>
  <c r="AM13" i="1" s="1"/>
  <c r="A15" i="1"/>
  <c r="G16" i="1"/>
  <c r="A16" i="1" l="1"/>
  <c r="G17" i="1"/>
  <c r="A17" i="1" l="1"/>
  <c r="G18" i="1"/>
  <c r="Q17" i="1"/>
  <c r="R17" i="1" l="1"/>
  <c r="AE17" i="1" s="1"/>
  <c r="A18" i="1"/>
  <c r="G19" i="1"/>
  <c r="AL17" i="1" l="1"/>
  <c r="AM17" i="1" s="1"/>
  <c r="A19" i="1"/>
  <c r="G20" i="1"/>
  <c r="A20" i="1" l="1"/>
  <c r="G21" i="1"/>
  <c r="A21" i="1" l="1"/>
  <c r="G22" i="1"/>
  <c r="A22" i="1" l="1"/>
  <c r="G23" i="1"/>
  <c r="A23" i="1" l="1"/>
  <c r="G24" i="1"/>
  <c r="A24" i="1" l="1"/>
  <c r="G25" i="1"/>
  <c r="A25" i="1" l="1"/>
  <c r="G26" i="1"/>
  <c r="P14" i="1"/>
  <c r="A26" i="1" l="1"/>
  <c r="G27" i="1"/>
  <c r="Q14" i="1"/>
  <c r="A27" i="1" l="1"/>
  <c r="G28" i="1"/>
  <c r="R14" i="1"/>
  <c r="AE14" i="1" s="1"/>
  <c r="AL14" i="1" l="1"/>
  <c r="AM14" i="1" s="1"/>
  <c r="A28" i="1"/>
  <c r="G29" i="1"/>
  <c r="A29" i="1" l="1"/>
  <c r="G30" i="1"/>
  <c r="A30" i="1" l="1"/>
  <c r="G31" i="1"/>
  <c r="A31" i="1" l="1"/>
  <c r="G32" i="1"/>
  <c r="A32" i="1" l="1"/>
  <c r="G33" i="1"/>
  <c r="A33" i="1" l="1"/>
  <c r="G34" i="1"/>
  <c r="A34" i="1" l="1"/>
  <c r="G35" i="1"/>
  <c r="A35" i="1" l="1"/>
  <c r="G36" i="1"/>
  <c r="A36" i="1" l="1"/>
  <c r="G37" i="1"/>
  <c r="A37" i="1" l="1"/>
  <c r="G38" i="1"/>
  <c r="A38" i="1" l="1"/>
  <c r="G39" i="1"/>
  <c r="A39" i="1" l="1"/>
  <c r="G40" i="1"/>
  <c r="A40" i="1" l="1"/>
  <c r="G41" i="1"/>
  <c r="A41" i="1" l="1"/>
  <c r="G42" i="1"/>
  <c r="A42" i="1" l="1"/>
  <c r="G43" i="1"/>
  <c r="A43" i="1" l="1"/>
  <c r="G44" i="1"/>
  <c r="A44" i="1" l="1"/>
  <c r="G45" i="1"/>
  <c r="A45" i="1" l="1"/>
  <c r="G46" i="1"/>
  <c r="A46" i="1" l="1"/>
  <c r="G47" i="1"/>
  <c r="A47" i="1" l="1"/>
  <c r="G48" i="1"/>
  <c r="A48" i="1" l="1"/>
  <c r="G49" i="1"/>
  <c r="A49" i="1" l="1"/>
  <c r="G50" i="1"/>
  <c r="A50" i="1" l="1"/>
  <c r="G51" i="1"/>
  <c r="A51" i="1" l="1"/>
  <c r="G52" i="1"/>
  <c r="A52" i="1" l="1"/>
  <c r="G53" i="1"/>
  <c r="A53" i="1" l="1"/>
  <c r="G54" i="1"/>
  <c r="A54" i="1" l="1"/>
  <c r="G55" i="1"/>
  <c r="A55" i="1" l="1"/>
  <c r="G56" i="1"/>
  <c r="A56" i="1" l="1"/>
  <c r="G57" i="1"/>
  <c r="A57" i="1" l="1"/>
  <c r="G58" i="1"/>
  <c r="A58" i="1" l="1"/>
  <c r="G59" i="1"/>
  <c r="A59" i="1" l="1"/>
  <c r="G60" i="1"/>
  <c r="A60" i="1" l="1"/>
  <c r="G61" i="1"/>
  <c r="A61" i="1" l="1"/>
  <c r="G62" i="1"/>
  <c r="A62" i="1" l="1"/>
  <c r="G63" i="1"/>
  <c r="A63" i="1" l="1"/>
  <c r="G64" i="1"/>
  <c r="A64" i="1" l="1"/>
  <c r="G65" i="1"/>
  <c r="A65" i="1" l="1"/>
  <c r="G66" i="1"/>
  <c r="A66" i="1" l="1"/>
  <c r="G67" i="1"/>
  <c r="A67" i="1" l="1"/>
  <c r="G68" i="1"/>
  <c r="A68" i="1" l="1"/>
  <c r="G69" i="1"/>
  <c r="A69" i="1" l="1"/>
  <c r="G70" i="1"/>
  <c r="A70" i="1" l="1"/>
  <c r="G71" i="1"/>
  <c r="A71" i="1" l="1"/>
  <c r="G72" i="1"/>
  <c r="A72" i="1" l="1"/>
  <c r="G73" i="1"/>
  <c r="A73" i="1" l="1"/>
  <c r="G74" i="1"/>
  <c r="A74" i="1" l="1"/>
  <c r="G75" i="1"/>
  <c r="A75" i="1" l="1"/>
  <c r="G76" i="1"/>
  <c r="A76" i="1" l="1"/>
  <c r="G77" i="1"/>
  <c r="A77" i="1" l="1"/>
  <c r="G78" i="1"/>
  <c r="A78" i="1" l="1"/>
  <c r="G79" i="1"/>
  <c r="A79" i="1" l="1"/>
  <c r="G80" i="1"/>
  <c r="A80" i="1" l="1"/>
  <c r="G81" i="1"/>
  <c r="A81" i="1" l="1"/>
  <c r="G82" i="1"/>
  <c r="A82" i="1" l="1"/>
  <c r="G83" i="1"/>
  <c r="A83" i="1" l="1"/>
  <c r="G84" i="1"/>
  <c r="A84" i="1" l="1"/>
  <c r="G85" i="1"/>
  <c r="A85" i="1" l="1"/>
  <c r="G86" i="1"/>
  <c r="A86" i="1" l="1"/>
  <c r="G87" i="1"/>
  <c r="A87" i="1" l="1"/>
  <c r="G88" i="1"/>
  <c r="A88" i="1" l="1"/>
  <c r="G89" i="1"/>
  <c r="A89" i="1" l="1"/>
  <c r="G90" i="1"/>
  <c r="A90" i="1" l="1"/>
  <c r="G91" i="1"/>
  <c r="A91" i="1" l="1"/>
  <c r="G92" i="1"/>
  <c r="A92" i="1" l="1"/>
  <c r="G93" i="1"/>
  <c r="A93" i="1" l="1"/>
  <c r="G94" i="1"/>
  <c r="A94" i="1" l="1"/>
  <c r="G95" i="1"/>
  <c r="A95" i="1" l="1"/>
  <c r="G96" i="1"/>
  <c r="A96" i="1" l="1"/>
  <c r="G97" i="1"/>
  <c r="A97" i="1" l="1"/>
  <c r="A98" i="1" l="1"/>
  <c r="G99" i="1"/>
  <c r="A99" i="1" l="1"/>
  <c r="G100" i="1"/>
  <c r="A100" i="1" l="1"/>
  <c r="G101" i="1"/>
  <c r="P94" i="1"/>
  <c r="Q94" i="1" l="1"/>
  <c r="A101" i="1"/>
  <c r="G102" i="1"/>
  <c r="AO102" i="1" l="1"/>
  <c r="AQ101" i="1"/>
  <c r="AP101" i="1"/>
  <c r="R94" i="1"/>
  <c r="AE94" i="1" s="1"/>
  <c r="AL94" i="1" s="1"/>
  <c r="AM94" i="1" s="1"/>
  <c r="A102" i="1"/>
  <c r="G103" i="1"/>
  <c r="P96" i="1" s="1"/>
  <c r="Q96" i="1" s="1"/>
  <c r="AL96" i="1" s="1"/>
  <c r="AM96" i="1" s="1"/>
  <c r="P99" i="1"/>
  <c r="AO103" i="1" l="1"/>
  <c r="AQ102" i="1"/>
  <c r="AP102" i="1"/>
  <c r="R96" i="1"/>
  <c r="Q99" i="1"/>
  <c r="A103" i="1"/>
  <c r="G104" i="1"/>
  <c r="AQ103" i="1" s="1"/>
  <c r="AP103" i="1" l="1"/>
  <c r="AO104" i="1"/>
  <c r="R99" i="1"/>
  <c r="AE99" i="1" s="1"/>
  <c r="AL99" i="1" s="1"/>
  <c r="AM99" i="1" s="1"/>
  <c r="A104" i="1"/>
  <c r="G105" i="1"/>
  <c r="AP104" i="1" s="1"/>
  <c r="AO105" i="1" l="1"/>
  <c r="AQ104" i="1"/>
  <c r="A105" i="1"/>
  <c r="G106" i="1"/>
  <c r="AP105" i="1" s="1"/>
  <c r="AO106" i="1" l="1"/>
  <c r="AQ105" i="1"/>
  <c r="A106" i="1"/>
  <c r="G107" i="1"/>
  <c r="AP106" i="1" s="1"/>
  <c r="AO107" i="1" l="1"/>
  <c r="AQ106" i="1"/>
  <c r="A107" i="1"/>
  <c r="G108" i="1"/>
  <c r="P101" i="1" s="1"/>
  <c r="Q101" i="1" s="1"/>
  <c r="AL101" i="1" s="1"/>
  <c r="AM101" i="1" s="1"/>
  <c r="P103" i="1" l="1"/>
  <c r="Q103" i="1" s="1"/>
  <c r="AO108" i="1"/>
  <c r="AP107" i="1"/>
  <c r="AQ107" i="1"/>
  <c r="R101" i="1"/>
  <c r="A108" i="1"/>
  <c r="G109" i="1"/>
  <c r="AQ108" i="1" s="1"/>
  <c r="P105" i="1"/>
  <c r="AP108" i="1" l="1"/>
  <c r="AO109" i="1"/>
  <c r="R103" i="1"/>
  <c r="AE103" i="1" s="1"/>
  <c r="AL103" i="1" s="1"/>
  <c r="AM103" i="1" s="1"/>
  <c r="Q105" i="1"/>
  <c r="A109" i="1"/>
  <c r="G110" i="1"/>
  <c r="AO110" i="1" l="1"/>
  <c r="AP109" i="1"/>
  <c r="AQ109" i="1"/>
  <c r="R105" i="1"/>
  <c r="AE105" i="1" s="1"/>
  <c r="AL105" i="1" s="1"/>
  <c r="AM105" i="1" s="1"/>
  <c r="A110" i="1"/>
  <c r="G111" i="1"/>
  <c r="AO111" i="1" l="1"/>
  <c r="P108" i="1"/>
  <c r="AP110" i="1"/>
  <c r="AQ110" i="1"/>
  <c r="A111" i="1"/>
  <c r="G112" i="1"/>
  <c r="AP111" i="1" l="1"/>
  <c r="P104" i="1"/>
  <c r="Q108" i="1"/>
  <c r="AL108" i="1" s="1"/>
  <c r="AM108" i="1" s="1"/>
  <c r="AO112" i="1"/>
  <c r="AQ111" i="1"/>
  <c r="A112" i="1"/>
  <c r="G113" i="1"/>
  <c r="AP112" i="1" s="1"/>
  <c r="P107" i="1"/>
  <c r="R108" i="1" l="1"/>
  <c r="Q104" i="1"/>
  <c r="AO113" i="1"/>
  <c r="AQ112" i="1"/>
  <c r="Q107" i="1"/>
  <c r="A113" i="1"/>
  <c r="G114" i="1"/>
  <c r="R104" i="1" l="1"/>
  <c r="AE104" i="1" s="1"/>
  <c r="AL104" i="1" s="1"/>
  <c r="AM104" i="1" s="1"/>
  <c r="P109" i="1"/>
  <c r="Q109" i="1" s="1"/>
  <c r="AO114" i="1"/>
  <c r="AP113" i="1"/>
  <c r="AQ113" i="1"/>
  <c r="R107" i="1"/>
  <c r="AE107" i="1" s="1"/>
  <c r="AL107" i="1" s="1"/>
  <c r="AM107" i="1" s="1"/>
  <c r="A114" i="1"/>
  <c r="G115" i="1"/>
  <c r="AP114" i="1" s="1"/>
  <c r="AO115" i="1" l="1"/>
  <c r="P110" i="1"/>
  <c r="AQ114" i="1"/>
  <c r="R109" i="1"/>
  <c r="AE109" i="1" s="1"/>
  <c r="AL109" i="1" s="1"/>
  <c r="AM109" i="1" s="1"/>
  <c r="A115" i="1"/>
  <c r="G116" i="1"/>
  <c r="AQ115" i="1" s="1"/>
  <c r="Q110" i="1" l="1"/>
  <c r="AP115" i="1"/>
  <c r="AO116" i="1"/>
  <c r="A116" i="1"/>
  <c r="G117" i="1"/>
  <c r="AP116" i="1" s="1"/>
  <c r="R110" i="1" l="1"/>
  <c r="AE110" i="1" s="1"/>
  <c r="AL110" i="1" s="1"/>
  <c r="AM110" i="1" s="1"/>
  <c r="AO117" i="1"/>
  <c r="AQ116" i="1"/>
  <c r="A117" i="1"/>
  <c r="G118" i="1"/>
  <c r="AP117" i="1" l="1"/>
  <c r="P111" i="1"/>
  <c r="AO118" i="1"/>
  <c r="AQ117" i="1"/>
  <c r="A118" i="1"/>
  <c r="G119" i="1"/>
  <c r="P113" i="1"/>
  <c r="Q111" i="1" l="1"/>
  <c r="AP118" i="1"/>
  <c r="AO119" i="1"/>
  <c r="AQ118" i="1"/>
  <c r="Q113" i="1"/>
  <c r="A119" i="1"/>
  <c r="G120" i="1"/>
  <c r="R111" i="1" l="1"/>
  <c r="AE111" i="1" s="1"/>
  <c r="AL111" i="1" s="1"/>
  <c r="AM111" i="1" s="1"/>
  <c r="P115" i="1"/>
  <c r="Q115" i="1" s="1"/>
  <c r="AO120" i="1"/>
  <c r="AP119" i="1"/>
  <c r="AQ119" i="1"/>
  <c r="R113" i="1"/>
  <c r="AE113" i="1" s="1"/>
  <c r="AL113" i="1" s="1"/>
  <c r="AM113" i="1" s="1"/>
  <c r="A120" i="1"/>
  <c r="G121" i="1"/>
  <c r="P117" i="1"/>
  <c r="AP120" i="1" l="1"/>
  <c r="P118" i="1"/>
  <c r="AO121" i="1"/>
  <c r="P116" i="1"/>
  <c r="AQ120" i="1"/>
  <c r="R115" i="1"/>
  <c r="AE115" i="1" s="1"/>
  <c r="AL115" i="1" s="1"/>
  <c r="AM115" i="1" s="1"/>
  <c r="Q117" i="1"/>
  <c r="A121" i="1"/>
  <c r="G122" i="1"/>
  <c r="AP121" i="1" l="1"/>
  <c r="P114" i="1"/>
  <c r="Q118" i="1"/>
  <c r="Q116" i="1"/>
  <c r="AO122" i="1"/>
  <c r="AQ121" i="1"/>
  <c r="R117" i="1"/>
  <c r="AE117" i="1" s="1"/>
  <c r="AL117" i="1" s="1"/>
  <c r="AM117" i="1" s="1"/>
  <c r="A122" i="1"/>
  <c r="G123" i="1"/>
  <c r="R118" i="1" l="1"/>
  <c r="AE118" i="1" s="1"/>
  <c r="AL118" i="1" s="1"/>
  <c r="AM118" i="1" s="1"/>
  <c r="R116" i="1"/>
  <c r="AE116" i="1" s="1"/>
  <c r="AL116" i="1" s="1"/>
  <c r="AM116" i="1" s="1"/>
  <c r="Q114" i="1"/>
  <c r="AL114" i="1" s="1"/>
  <c r="AM114" i="1" s="1"/>
  <c r="AO123" i="1"/>
  <c r="AP122" i="1"/>
  <c r="AQ122" i="1"/>
  <c r="A123" i="1"/>
  <c r="G124" i="1"/>
  <c r="AQ123" i="1" s="1"/>
  <c r="R114" i="1" l="1"/>
  <c r="AP123" i="1"/>
  <c r="AO124" i="1"/>
  <c r="A124" i="1"/>
  <c r="P119" i="1"/>
  <c r="G125" i="1"/>
  <c r="P120" i="1" s="1"/>
  <c r="Q120" i="1" s="1"/>
  <c r="AP124" i="1" l="1"/>
  <c r="R120" i="1"/>
  <c r="AE120" i="1" s="1"/>
  <c r="AL120" i="1" s="1"/>
  <c r="AM120" i="1" s="1"/>
  <c r="AO125" i="1"/>
  <c r="AQ124" i="1"/>
  <c r="A125" i="1"/>
  <c r="G126" i="1"/>
  <c r="AQ125" i="1" s="1"/>
  <c r="Q119" i="1"/>
  <c r="AP125" i="1" l="1"/>
  <c r="AO126" i="1"/>
  <c r="R119" i="1"/>
  <c r="AE119" i="1" s="1"/>
  <c r="AL119" i="1" s="1"/>
  <c r="AM119" i="1" s="1"/>
  <c r="A126" i="1"/>
  <c r="G127" i="1"/>
  <c r="AO127" i="1" l="1"/>
  <c r="P122" i="1"/>
  <c r="AP126" i="1"/>
  <c r="AQ126" i="1"/>
  <c r="A127" i="1"/>
  <c r="G128" i="1"/>
  <c r="P121" i="1" s="1"/>
  <c r="Q121" i="1" s="1"/>
  <c r="R121" i="1" l="1"/>
  <c r="AE121" i="1" s="1"/>
  <c r="AL121" i="1" s="1"/>
  <c r="AM121" i="1" s="1"/>
  <c r="AP127" i="1"/>
  <c r="P123" i="1"/>
  <c r="Q123" i="1" s="1"/>
  <c r="Q122" i="1"/>
  <c r="AO128" i="1"/>
  <c r="AQ127" i="1"/>
  <c r="A128" i="1"/>
  <c r="G129" i="1"/>
  <c r="AQ128" i="1" l="1"/>
  <c r="R123" i="1"/>
  <c r="AE123" i="1" s="1"/>
  <c r="AL123" i="1" s="1"/>
  <c r="AM123" i="1" s="1"/>
  <c r="R122" i="1"/>
  <c r="AE122" i="1" s="1"/>
  <c r="AL122" i="1" s="1"/>
  <c r="AM122" i="1" s="1"/>
  <c r="AO129" i="1"/>
  <c r="AP128" i="1"/>
  <c r="A129" i="1"/>
  <c r="G130" i="1"/>
  <c r="AO130" i="1" l="1"/>
  <c r="AP129" i="1"/>
  <c r="AQ129" i="1"/>
  <c r="A130" i="1"/>
  <c r="P125" i="1"/>
  <c r="G131" i="1"/>
  <c r="P126" i="1" s="1"/>
  <c r="Q126" i="1" s="1"/>
  <c r="R126" i="1" l="1"/>
  <c r="AE126" i="1" s="1"/>
  <c r="AL126" i="1" s="1"/>
  <c r="AM126" i="1" s="1"/>
  <c r="AO131" i="1"/>
  <c r="AP130" i="1"/>
  <c r="AQ130" i="1"/>
  <c r="A131" i="1"/>
  <c r="G132" i="1"/>
  <c r="Q125" i="1"/>
  <c r="AP131" i="1" l="1"/>
  <c r="P127" i="1"/>
  <c r="Q127" i="1" s="1"/>
  <c r="AO132" i="1"/>
  <c r="AQ131" i="1"/>
  <c r="R125" i="1"/>
  <c r="AE125" i="1" s="1"/>
  <c r="AL125" i="1" s="1"/>
  <c r="AM125" i="1" s="1"/>
  <c r="A132" i="1"/>
  <c r="G133" i="1"/>
  <c r="P124" i="1" s="1"/>
  <c r="Q124" i="1" l="1"/>
  <c r="AQ132" i="1"/>
  <c r="AP132" i="1"/>
  <c r="AO133" i="1"/>
  <c r="P128" i="1"/>
  <c r="R127" i="1"/>
  <c r="AE127" i="1" s="1"/>
  <c r="AL127" i="1" s="1"/>
  <c r="AM127" i="1" s="1"/>
  <c r="A133" i="1"/>
  <c r="G134" i="1"/>
  <c r="R124" i="1" l="1"/>
  <c r="AE124" i="1" s="1"/>
  <c r="AL124" i="1" s="1"/>
  <c r="AM124" i="1" s="1"/>
  <c r="AP133" i="1"/>
  <c r="P129" i="1"/>
  <c r="Q129" i="1" s="1"/>
  <c r="AO134" i="1"/>
  <c r="Q128" i="1"/>
  <c r="AQ133" i="1"/>
  <c r="A134" i="1"/>
  <c r="G135" i="1"/>
  <c r="AQ134" i="1" l="1"/>
  <c r="P130" i="1"/>
  <c r="Q130" i="1" s="1"/>
  <c r="R129" i="1"/>
  <c r="AE129" i="1" s="1"/>
  <c r="AL129" i="1" s="1"/>
  <c r="AM129" i="1" s="1"/>
  <c r="AP134" i="1"/>
  <c r="AO135" i="1"/>
  <c r="R128" i="1"/>
  <c r="AE128" i="1" s="1"/>
  <c r="AL128" i="1" s="1"/>
  <c r="AM128" i="1" s="1"/>
  <c r="A135" i="1"/>
  <c r="G136" i="1"/>
  <c r="R130" i="1" l="1"/>
  <c r="AE130" i="1" s="1"/>
  <c r="AL130" i="1" s="1"/>
  <c r="AM130" i="1" s="1"/>
  <c r="AO136" i="1"/>
  <c r="AQ135" i="1"/>
  <c r="AP135" i="1"/>
  <c r="A136" i="1"/>
  <c r="G137" i="1"/>
  <c r="P132" i="1" s="1"/>
  <c r="Q132" i="1" s="1"/>
  <c r="AO137" i="1" l="1"/>
  <c r="R132" i="1"/>
  <c r="AE132" i="1" s="1"/>
  <c r="AL132" i="1" s="1"/>
  <c r="AM132" i="1" s="1"/>
  <c r="AP136" i="1"/>
  <c r="AQ136" i="1"/>
  <c r="A137" i="1"/>
  <c r="G138" i="1"/>
  <c r="AP137" i="1" l="1"/>
  <c r="P131" i="1"/>
  <c r="Q131" i="1" s="1"/>
  <c r="P133" i="1"/>
  <c r="Q133" i="1" s="1"/>
  <c r="AO138" i="1"/>
  <c r="AQ137" i="1"/>
  <c r="A138" i="1"/>
  <c r="G139" i="1"/>
  <c r="R131" i="1" l="1"/>
  <c r="AE131" i="1" s="1"/>
  <c r="AL131" i="1" s="1"/>
  <c r="AM131" i="1" s="1"/>
  <c r="AQ138" i="1"/>
  <c r="AO139" i="1"/>
  <c r="AP138" i="1"/>
  <c r="R133" i="1"/>
  <c r="AE133" i="1" s="1"/>
  <c r="AL133" i="1" s="1"/>
  <c r="AM133" i="1" s="1"/>
  <c r="A139" i="1"/>
  <c r="G140" i="1"/>
  <c r="AQ139" i="1" l="1"/>
  <c r="P135" i="1"/>
  <c r="Q135" i="1" s="1"/>
  <c r="AP139" i="1"/>
  <c r="AO140" i="1"/>
  <c r="A140" i="1"/>
  <c r="G141" i="1"/>
  <c r="AP140" i="1" l="1"/>
  <c r="P136" i="1"/>
  <c r="Q136" i="1" s="1"/>
  <c r="R135" i="1"/>
  <c r="AE135" i="1" s="1"/>
  <c r="AL135" i="1" s="1"/>
  <c r="AM135" i="1" s="1"/>
  <c r="AO141" i="1"/>
  <c r="AQ140" i="1"/>
  <c r="A141" i="1"/>
  <c r="G142" i="1"/>
  <c r="AP141" i="1" l="1"/>
  <c r="R136" i="1"/>
  <c r="AE136" i="1" s="1"/>
  <c r="AL136" i="1" s="1"/>
  <c r="AM136" i="1" s="1"/>
  <c r="AO142" i="1"/>
  <c r="AQ141" i="1"/>
  <c r="A142" i="1"/>
  <c r="G143" i="1"/>
  <c r="P134" i="1" s="1"/>
  <c r="P137" i="1"/>
  <c r="Q134" i="1" l="1"/>
  <c r="AP142" i="1"/>
  <c r="P138" i="1"/>
  <c r="Q138" i="1" s="1"/>
  <c r="AO143" i="1"/>
  <c r="AQ142" i="1"/>
  <c r="Q137" i="1"/>
  <c r="A143" i="1"/>
  <c r="G144" i="1"/>
  <c r="R134" i="1" l="1"/>
  <c r="AE134" i="1" s="1"/>
  <c r="AL134" i="1" s="1"/>
  <c r="AM134" i="1" s="1"/>
  <c r="R138" i="1"/>
  <c r="AE138" i="1" s="1"/>
  <c r="AL138" i="1" s="1"/>
  <c r="AM138" i="1" s="1"/>
  <c r="P139" i="1"/>
  <c r="Q139" i="1" s="1"/>
  <c r="AO144" i="1"/>
  <c r="AP143" i="1"/>
  <c r="AQ143" i="1"/>
  <c r="R137" i="1"/>
  <c r="AE137" i="1" s="1"/>
  <c r="AL137" i="1" s="1"/>
  <c r="AM137" i="1" s="1"/>
  <c r="A144" i="1"/>
  <c r="G145" i="1"/>
  <c r="AP144" i="1" l="1"/>
  <c r="AO145" i="1"/>
  <c r="P140" i="1"/>
  <c r="AQ144" i="1"/>
  <c r="R139" i="1"/>
  <c r="AE139" i="1" s="1"/>
  <c r="AL139" i="1" s="1"/>
  <c r="AM139" i="1" s="1"/>
  <c r="A145" i="1"/>
  <c r="G146" i="1"/>
  <c r="AP145" i="1" l="1"/>
  <c r="Q140" i="1"/>
  <c r="AO146" i="1"/>
  <c r="AQ145" i="1"/>
  <c r="A146" i="1"/>
  <c r="G147" i="1"/>
  <c r="P142" i="1" s="1"/>
  <c r="Q142" i="1" s="1"/>
  <c r="R142" i="1" l="1"/>
  <c r="AE142" i="1" s="1"/>
  <c r="AL142" i="1" s="1"/>
  <c r="AM142" i="1" s="1"/>
  <c r="R140" i="1"/>
  <c r="AE140" i="1" s="1"/>
  <c r="AL140" i="1" s="1"/>
  <c r="AM140" i="1" s="1"/>
  <c r="AO147" i="1"/>
  <c r="AP146" i="1"/>
  <c r="AQ146" i="1"/>
  <c r="A147" i="1"/>
  <c r="G148" i="1"/>
  <c r="AQ147" i="1" l="1"/>
  <c r="P141" i="1"/>
  <c r="AP147" i="1"/>
  <c r="AO148" i="1"/>
  <c r="A148" i="1"/>
  <c r="G149" i="1"/>
  <c r="AQ148" i="1" s="1"/>
  <c r="P143" i="1"/>
  <c r="Q141" i="1" l="1"/>
  <c r="AP148" i="1"/>
  <c r="AO149" i="1"/>
  <c r="Q143" i="1"/>
  <c r="A149" i="1"/>
  <c r="G150" i="1"/>
  <c r="R141" i="1" l="1"/>
  <c r="AE141" i="1" s="1"/>
  <c r="AL141" i="1" s="1"/>
  <c r="AM141" i="1" s="1"/>
  <c r="P145" i="1"/>
  <c r="Q145" i="1" s="1"/>
  <c r="AO150" i="1"/>
  <c r="AP149" i="1"/>
  <c r="AQ149" i="1"/>
  <c r="R143" i="1"/>
  <c r="AE143" i="1" s="1"/>
  <c r="AL143" i="1" s="1"/>
  <c r="AM143" i="1" s="1"/>
  <c r="A150" i="1"/>
  <c r="G151" i="1"/>
  <c r="AP150" i="1" l="1"/>
  <c r="AO151" i="1"/>
  <c r="P146" i="1"/>
  <c r="AQ150" i="1"/>
  <c r="R145" i="1"/>
  <c r="AE145" i="1" s="1"/>
  <c r="AL145" i="1" s="1"/>
  <c r="AM145" i="1" s="1"/>
  <c r="A151" i="1"/>
  <c r="G152" i="1"/>
  <c r="AQ151" i="1" l="1"/>
  <c r="P147" i="1"/>
  <c r="Q147" i="1" s="1"/>
  <c r="AP151" i="1"/>
  <c r="AO152" i="1"/>
  <c r="Q146" i="1"/>
  <c r="A152" i="1"/>
  <c r="G153" i="1"/>
  <c r="P144" i="1" s="1"/>
  <c r="Q144" i="1" s="1"/>
  <c r="R144" i="1" l="1"/>
  <c r="AE144" i="1" s="1"/>
  <c r="AL144" i="1" s="1"/>
  <c r="AM144" i="1" s="1"/>
  <c r="AQ152" i="1"/>
  <c r="P148" i="1"/>
  <c r="Q148" i="1" s="1"/>
  <c r="R147" i="1"/>
  <c r="AE147" i="1" s="1"/>
  <c r="AL147" i="1" s="1"/>
  <c r="AM147" i="1" s="1"/>
  <c r="AP152" i="1"/>
  <c r="R146" i="1"/>
  <c r="AE146" i="1" s="1"/>
  <c r="AL146" i="1" s="1"/>
  <c r="AM146" i="1" s="1"/>
  <c r="AO153" i="1"/>
  <c r="A153" i="1"/>
  <c r="G154" i="1"/>
  <c r="R148" i="1" l="1"/>
  <c r="AE148" i="1" s="1"/>
  <c r="AL148" i="1" s="1"/>
  <c r="AM148" i="1" s="1"/>
  <c r="AP153" i="1"/>
  <c r="P149" i="1"/>
  <c r="AQ153" i="1"/>
  <c r="AO154" i="1"/>
  <c r="A154" i="1"/>
  <c r="G155" i="1"/>
  <c r="P150" i="1" l="1"/>
  <c r="Q150" i="1" s="1"/>
  <c r="AQ154" i="1"/>
  <c r="Q149" i="1"/>
  <c r="AP154" i="1"/>
  <c r="AO155" i="1"/>
  <c r="A155" i="1"/>
  <c r="G156" i="1"/>
  <c r="R150" i="1" l="1"/>
  <c r="AE150" i="1" s="1"/>
  <c r="AL150" i="1" s="1"/>
  <c r="AM150" i="1" s="1"/>
  <c r="R149" i="1"/>
  <c r="AE149" i="1" s="1"/>
  <c r="AL149" i="1" s="1"/>
  <c r="AM149" i="1" s="1"/>
  <c r="AP155" i="1"/>
  <c r="AQ155" i="1"/>
  <c r="AO156" i="1"/>
  <c r="A156" i="1"/>
  <c r="G157" i="1"/>
  <c r="P152" i="1" s="1"/>
  <c r="Q152" i="1" s="1"/>
  <c r="R152" i="1" l="1"/>
  <c r="AE152" i="1" s="1"/>
  <c r="AL152" i="1" s="1"/>
  <c r="AM152" i="1" s="1"/>
  <c r="AO157" i="1"/>
  <c r="AP156" i="1"/>
  <c r="AQ156" i="1"/>
  <c r="A157" i="1"/>
  <c r="G158" i="1"/>
  <c r="P151" i="1" s="1"/>
  <c r="Q151" i="1" l="1"/>
  <c r="P153" i="1"/>
  <c r="Q153" i="1" s="1"/>
  <c r="AO158" i="1"/>
  <c r="AP157" i="1"/>
  <c r="AQ157" i="1"/>
  <c r="A158" i="1"/>
  <c r="G159" i="1"/>
  <c r="P156" i="1" s="1"/>
  <c r="R151" i="1" l="1"/>
  <c r="AE151" i="1" s="1"/>
  <c r="AL151" i="1" s="1"/>
  <c r="AM151" i="1" s="1"/>
  <c r="Q156" i="1"/>
  <c r="R153" i="1"/>
  <c r="AE153" i="1" s="1"/>
  <c r="AL153" i="1" s="1"/>
  <c r="AM153" i="1" s="1"/>
  <c r="AO159" i="1"/>
  <c r="AP158" i="1"/>
  <c r="AQ158" i="1"/>
  <c r="A159" i="1"/>
  <c r="G160" i="1"/>
  <c r="P155" i="1" l="1"/>
  <c r="Q155" i="1" s="1"/>
  <c r="R156" i="1"/>
  <c r="AE156" i="1" s="1"/>
  <c r="AL156" i="1" s="1"/>
  <c r="AM156" i="1" s="1"/>
  <c r="AQ159" i="1"/>
  <c r="AO160" i="1"/>
  <c r="AQ160" i="1"/>
  <c r="AP160" i="1"/>
  <c r="AO161" i="1"/>
  <c r="AP159" i="1"/>
  <c r="A160" i="1"/>
  <c r="R155" i="1" l="1"/>
  <c r="AE155" i="1" s="1"/>
  <c r="AL155" i="1" s="1"/>
  <c r="AM155" i="1" s="1"/>
  <c r="A161" i="1"/>
  <c r="G162" i="1"/>
  <c r="P157" i="1" l="1"/>
  <c r="Q157" i="1" s="1"/>
  <c r="AO162" i="1"/>
  <c r="AQ161" i="1"/>
  <c r="AP161" i="1"/>
  <c r="A162" i="1"/>
  <c r="G163" i="1"/>
  <c r="P154" i="1" s="1"/>
  <c r="Q154" i="1" s="1"/>
  <c r="R154" i="1" l="1"/>
  <c r="AE154" i="1" s="1"/>
  <c r="AL154" i="1" s="1"/>
  <c r="AM154" i="1" s="1"/>
  <c r="R157" i="1"/>
  <c r="AE157" i="1" s="1"/>
  <c r="AL157" i="1" s="1"/>
  <c r="AM157" i="1" s="1"/>
  <c r="AQ162" i="1"/>
  <c r="P158" i="1"/>
  <c r="AO163" i="1"/>
  <c r="AP162" i="1"/>
  <c r="A163" i="1"/>
  <c r="G164" i="1"/>
  <c r="P159" i="1" s="1"/>
  <c r="Q159" i="1" s="1"/>
  <c r="R159" i="1" l="1"/>
  <c r="AE159" i="1" s="1"/>
  <c r="AL159" i="1" s="1"/>
  <c r="AM159" i="1" s="1"/>
  <c r="Q158" i="1"/>
  <c r="AO164" i="1"/>
  <c r="AQ163" i="1"/>
  <c r="AP163" i="1"/>
  <c r="A164" i="1"/>
  <c r="G165" i="1"/>
  <c r="P160" i="1" s="1"/>
  <c r="Q160" i="1" l="1"/>
  <c r="R158" i="1"/>
  <c r="AE158" i="1" s="1"/>
  <c r="AL158" i="1" s="1"/>
  <c r="AM158" i="1" s="1"/>
  <c r="AQ164" i="1"/>
  <c r="AO165" i="1"/>
  <c r="AP164" i="1"/>
  <c r="A165" i="1"/>
  <c r="G166" i="1"/>
  <c r="R160" i="1" l="1"/>
  <c r="AE160" i="1" s="1"/>
  <c r="AL160" i="1" s="1"/>
  <c r="AM160" i="1" s="1"/>
  <c r="AO166" i="1"/>
  <c r="AQ165" i="1"/>
  <c r="AP165" i="1"/>
  <c r="A166" i="1"/>
  <c r="G167" i="1"/>
  <c r="AQ166" i="1" l="1"/>
  <c r="P162" i="1"/>
  <c r="Q162" i="1" s="1"/>
  <c r="R162" i="1" s="1"/>
  <c r="AE162" i="1" s="1"/>
  <c r="AL162" i="1" s="1"/>
  <c r="AM162" i="1" s="1"/>
  <c r="AO167" i="1"/>
  <c r="AP166" i="1"/>
  <c r="A167" i="1"/>
  <c r="G168" i="1"/>
  <c r="P163" i="1" l="1"/>
  <c r="Q163" i="1" s="1"/>
  <c r="P161" i="1"/>
  <c r="AO168" i="1"/>
  <c r="AP167" i="1"/>
  <c r="AQ167" i="1"/>
  <c r="A168" i="1"/>
  <c r="G169" i="1"/>
  <c r="R163" i="1" l="1"/>
  <c r="AE163" i="1" s="1"/>
  <c r="AL163" i="1" s="1"/>
  <c r="AM163" i="1" s="1"/>
  <c r="Q161" i="1"/>
  <c r="AO169" i="1"/>
  <c r="AP168" i="1"/>
  <c r="AQ168" i="1"/>
  <c r="P167" i="1"/>
  <c r="A169" i="1"/>
  <c r="G170" i="1"/>
  <c r="R161" i="1" l="1"/>
  <c r="AE161" i="1" s="1"/>
  <c r="AL161" i="1" s="1"/>
  <c r="AM161" i="1" s="1"/>
  <c r="AP169" i="1"/>
  <c r="P165" i="1"/>
  <c r="AO170" i="1"/>
  <c r="AQ169" i="1"/>
  <c r="Q167" i="1"/>
  <c r="A170" i="1"/>
  <c r="G171" i="1"/>
  <c r="P166" i="1" l="1"/>
  <c r="Q166" i="1" s="1"/>
  <c r="P168" i="1"/>
  <c r="Q168" i="1" s="1"/>
  <c r="Q165" i="1"/>
  <c r="AO171" i="1"/>
  <c r="AP170" i="1"/>
  <c r="AQ170" i="1"/>
  <c r="R167" i="1"/>
  <c r="AE167" i="1" s="1"/>
  <c r="AL167" i="1" s="1"/>
  <c r="AM167" i="1" s="1"/>
  <c r="A171" i="1"/>
  <c r="G172" i="1"/>
  <c r="P164" i="1" l="1"/>
  <c r="Q164" i="1" s="1"/>
  <c r="R168" i="1"/>
  <c r="AE168" i="1" s="1"/>
  <c r="AL168" i="1" s="1"/>
  <c r="AM168" i="1" s="1"/>
  <c r="R166" i="1"/>
  <c r="AE166" i="1" s="1"/>
  <c r="AL166" i="1" s="1"/>
  <c r="AM166" i="1" s="1"/>
  <c r="R165" i="1"/>
  <c r="AE165" i="1" s="1"/>
  <c r="AL165" i="1" s="1"/>
  <c r="AM165" i="1" s="1"/>
  <c r="AQ171" i="1"/>
  <c r="AP171" i="1"/>
  <c r="AO172" i="1"/>
  <c r="A172" i="1"/>
  <c r="G173" i="1"/>
  <c r="R164" i="1" l="1"/>
  <c r="AE164" i="1" s="1"/>
  <c r="AL164" i="1" s="1"/>
  <c r="AM164" i="1" s="1"/>
  <c r="AO173" i="1"/>
  <c r="AP172" i="1"/>
  <c r="AQ172" i="1"/>
  <c r="A173" i="1"/>
  <c r="G174" i="1"/>
  <c r="AP173" i="1" l="1"/>
  <c r="P169" i="1"/>
  <c r="AO174" i="1"/>
  <c r="AQ173" i="1"/>
  <c r="A174" i="1"/>
  <c r="G175" i="1"/>
  <c r="P170" i="1" s="1"/>
  <c r="Q170" i="1" s="1"/>
  <c r="R170" i="1" l="1"/>
  <c r="AE170" i="1" s="1"/>
  <c r="AL170" i="1" s="1"/>
  <c r="AM170" i="1" s="1"/>
  <c r="Q169" i="1"/>
  <c r="P172" i="1"/>
  <c r="Q172" i="1" s="1"/>
  <c r="AO175" i="1"/>
  <c r="AQ174" i="1"/>
  <c r="AP174" i="1"/>
  <c r="A175" i="1"/>
  <c r="G176" i="1"/>
  <c r="R169" i="1" l="1"/>
  <c r="AE169" i="1" s="1"/>
  <c r="AL169" i="1" s="1"/>
  <c r="AM169" i="1" s="1"/>
  <c r="AP175" i="1"/>
  <c r="AQ175" i="1"/>
  <c r="AO176" i="1"/>
  <c r="R172" i="1"/>
  <c r="AE172" i="1" s="1"/>
  <c r="AL172" i="1" s="1"/>
  <c r="AM172" i="1" s="1"/>
  <c r="A176" i="1"/>
  <c r="G177" i="1"/>
  <c r="P182" i="1" l="1"/>
  <c r="AO177" i="1"/>
  <c r="AP176" i="1"/>
  <c r="AQ176" i="1"/>
  <c r="A177" i="1"/>
  <c r="G178" i="1"/>
  <c r="P171" i="1" s="1"/>
  <c r="Q171" i="1" l="1"/>
  <c r="P175" i="1"/>
  <c r="Q175" i="1" s="1"/>
  <c r="P173" i="1"/>
  <c r="AQ177" i="1"/>
  <c r="AO178" i="1"/>
  <c r="AP177" i="1"/>
  <c r="A178" i="1"/>
  <c r="G179" i="1"/>
  <c r="R171" i="1" l="1"/>
  <c r="AE171" i="1" s="1"/>
  <c r="AL171" i="1" s="1"/>
  <c r="AM171" i="1" s="1"/>
  <c r="P176" i="1"/>
  <c r="Q176" i="1" s="1"/>
  <c r="Q173" i="1"/>
  <c r="R175" i="1"/>
  <c r="AE175" i="1" s="1"/>
  <c r="AL175" i="1" s="1"/>
  <c r="AM175" i="1" s="1"/>
  <c r="AO179" i="1"/>
  <c r="AQ178" i="1"/>
  <c r="AP178" i="1"/>
  <c r="A179" i="1"/>
  <c r="G180" i="1"/>
  <c r="R173" i="1" l="1"/>
  <c r="AE173" i="1" s="1"/>
  <c r="AL173" i="1" s="1"/>
  <c r="AM173" i="1" s="1"/>
  <c r="P185" i="1"/>
  <c r="P177" i="1"/>
  <c r="R176" i="1"/>
  <c r="AE176" i="1" s="1"/>
  <c r="AL176" i="1" s="1"/>
  <c r="AM176" i="1" s="1"/>
  <c r="AO180" i="1"/>
  <c r="AP179" i="1"/>
  <c r="AQ179" i="1"/>
  <c r="A180" i="1"/>
  <c r="G181" i="1"/>
  <c r="Q177" i="1" l="1"/>
  <c r="P186" i="1"/>
  <c r="AO181" i="1"/>
  <c r="AP180" i="1"/>
  <c r="AQ180" i="1"/>
  <c r="A181" i="1"/>
  <c r="G182" i="1"/>
  <c r="P178" i="1"/>
  <c r="Q182" i="1" l="1"/>
  <c r="R177" i="1"/>
  <c r="AE177" i="1" s="1"/>
  <c r="AL177" i="1" s="1"/>
  <c r="AM177" i="1" s="1"/>
  <c r="P179" i="1"/>
  <c r="Q179" i="1" s="1"/>
  <c r="AO182" i="1"/>
  <c r="AP181" i="1"/>
  <c r="AQ181" i="1"/>
  <c r="Q178" i="1"/>
  <c r="A182" i="1"/>
  <c r="G183" i="1"/>
  <c r="AP182" i="1" s="1"/>
  <c r="R182" i="1" l="1"/>
  <c r="AE182" i="1" s="1"/>
  <c r="AL182" i="1" s="1"/>
  <c r="AM182" i="1" s="1"/>
  <c r="P174" i="1"/>
  <c r="Q174" i="1" s="1"/>
  <c r="R179" i="1"/>
  <c r="AE179" i="1" s="1"/>
  <c r="AL179" i="1" s="1"/>
  <c r="AM179" i="1" s="1"/>
  <c r="P180" i="1"/>
  <c r="Q180" i="1" s="1"/>
  <c r="AO183" i="1"/>
  <c r="AQ182" i="1"/>
  <c r="R178" i="1"/>
  <c r="AE178" i="1" s="1"/>
  <c r="AL178" i="1" s="1"/>
  <c r="AM178" i="1" s="1"/>
  <c r="A183" i="1"/>
  <c r="G184" i="1"/>
  <c r="R174" i="1" l="1"/>
  <c r="AE174" i="1" s="1"/>
  <c r="AL174" i="1" s="1"/>
  <c r="AM174" i="1" s="1"/>
  <c r="AQ183" i="1"/>
  <c r="P189" i="1"/>
  <c r="AO184" i="1"/>
  <c r="AP183" i="1"/>
  <c r="R180" i="1"/>
  <c r="AE180" i="1" s="1"/>
  <c r="AL180" i="1" s="1"/>
  <c r="AM180" i="1" s="1"/>
  <c r="A184" i="1"/>
  <c r="G185" i="1"/>
  <c r="P190" i="1" s="1"/>
  <c r="AQ184" i="1" l="1"/>
  <c r="Q185" i="1"/>
  <c r="AO185" i="1"/>
  <c r="AP184" i="1"/>
  <c r="A185" i="1"/>
  <c r="G186" i="1"/>
  <c r="Q186" i="1" s="1"/>
  <c r="R186" i="1" l="1"/>
  <c r="AE186" i="1" s="1"/>
  <c r="R185" i="1"/>
  <c r="AE185" i="1" s="1"/>
  <c r="AP185" i="1"/>
  <c r="P183" i="1"/>
  <c r="AO186" i="1"/>
  <c r="AQ185" i="1"/>
  <c r="A186" i="1"/>
  <c r="G187" i="1"/>
  <c r="P184" i="1" s="1"/>
  <c r="AL186" i="1" l="1"/>
  <c r="AM186" i="1" s="1"/>
  <c r="AL185" i="1"/>
  <c r="AM185" i="1" s="1"/>
  <c r="Q184" i="1"/>
  <c r="Q183" i="1"/>
  <c r="AO187" i="1"/>
  <c r="AQ186" i="1"/>
  <c r="AP186" i="1"/>
  <c r="A187" i="1"/>
  <c r="G188" i="1"/>
  <c r="P193" i="1" l="1"/>
  <c r="P181" i="1"/>
  <c r="R184" i="1"/>
  <c r="AE184" i="1" s="1"/>
  <c r="AL184" i="1" s="1"/>
  <c r="AM184" i="1" s="1"/>
  <c r="R183" i="1"/>
  <c r="AE183" i="1" s="1"/>
  <c r="AL183" i="1" s="1"/>
  <c r="AM183" i="1" s="1"/>
  <c r="AO188" i="1"/>
  <c r="AP187" i="1"/>
  <c r="AQ187" i="1"/>
  <c r="A188" i="1"/>
  <c r="G189" i="1"/>
  <c r="Q181" i="1" l="1"/>
  <c r="Q189" i="1"/>
  <c r="AO189" i="1"/>
  <c r="AP188" i="1"/>
  <c r="AQ188" i="1"/>
  <c r="A189" i="1"/>
  <c r="G190" i="1"/>
  <c r="Q190" i="1" s="1"/>
  <c r="R181" i="1" l="1"/>
  <c r="AE181" i="1" s="1"/>
  <c r="AL181" i="1" s="1"/>
  <c r="AM181" i="1" s="1"/>
  <c r="R189" i="1"/>
  <c r="AE189" i="1" s="1"/>
  <c r="AL189" i="1" s="1"/>
  <c r="AM189" i="1" s="1"/>
  <c r="R190" i="1"/>
  <c r="AE190" i="1" s="1"/>
  <c r="AQ189" i="1"/>
  <c r="P187" i="1"/>
  <c r="AO190" i="1"/>
  <c r="AP189" i="1"/>
  <c r="A190" i="1"/>
  <c r="G191" i="1"/>
  <c r="P188" i="1" s="1"/>
  <c r="AL190" i="1" l="1"/>
  <c r="AM190" i="1" s="1"/>
  <c r="Q188" i="1"/>
  <c r="Q187" i="1"/>
  <c r="AO191" i="1"/>
  <c r="AQ190" i="1"/>
  <c r="AP190" i="1"/>
  <c r="A191" i="1"/>
  <c r="G192" i="1"/>
  <c r="P197" i="1" s="1"/>
  <c r="R188" i="1" l="1"/>
  <c r="AE188" i="1" s="1"/>
  <c r="AL188" i="1" s="1"/>
  <c r="AM188" i="1" s="1"/>
  <c r="R187" i="1"/>
  <c r="AE187" i="1" s="1"/>
  <c r="AL187" i="1" s="1"/>
  <c r="AM187" i="1" s="1"/>
  <c r="AO192" i="1"/>
  <c r="AP191" i="1"/>
  <c r="AQ191" i="1"/>
  <c r="A192" i="1"/>
  <c r="G193" i="1"/>
  <c r="Q193" i="1" l="1"/>
  <c r="AO193" i="1"/>
  <c r="AP192" i="1"/>
  <c r="AQ192" i="1"/>
  <c r="A193" i="1"/>
  <c r="G194" i="1"/>
  <c r="R193" i="1" l="1"/>
  <c r="AE193" i="1" s="1"/>
  <c r="AL193" i="1" s="1"/>
  <c r="AM193" i="1" s="1"/>
  <c r="AQ193" i="1"/>
  <c r="P191" i="1"/>
  <c r="AO194" i="1"/>
  <c r="AP193" i="1"/>
  <c r="A194" i="1"/>
  <c r="G195" i="1"/>
  <c r="P192" i="1" l="1"/>
  <c r="Q192" i="1" s="1"/>
  <c r="Q191" i="1"/>
  <c r="AO195" i="1"/>
  <c r="AQ194" i="1"/>
  <c r="AP194" i="1"/>
  <c r="A195" i="1"/>
  <c r="G196" i="1"/>
  <c r="P201" i="1" s="1"/>
  <c r="R191" i="1" l="1"/>
  <c r="AE191" i="1" s="1"/>
  <c r="AL191" i="1" s="1"/>
  <c r="AM191" i="1" s="1"/>
  <c r="R192" i="1"/>
  <c r="AE192" i="1" s="1"/>
  <c r="AL192" i="1" s="1"/>
  <c r="AM192" i="1" s="1"/>
  <c r="AO196" i="1"/>
  <c r="AP195" i="1"/>
  <c r="AQ195" i="1"/>
  <c r="A196" i="1"/>
  <c r="G197" i="1"/>
  <c r="P194" i="1" s="1"/>
  <c r="Q194" i="1" s="1"/>
  <c r="R194" i="1" l="1"/>
  <c r="AE194" i="1" s="1"/>
  <c r="AL194" i="1" s="1"/>
  <c r="AM194" i="1" s="1"/>
  <c r="Q197" i="1"/>
  <c r="P202" i="1"/>
  <c r="AO197" i="1"/>
  <c r="AP196" i="1"/>
  <c r="AQ196" i="1"/>
  <c r="A197" i="1"/>
  <c r="G198" i="1"/>
  <c r="R197" i="1" l="1"/>
  <c r="AE197" i="1" s="1"/>
  <c r="P195" i="1"/>
  <c r="Q195" i="1" s="1"/>
  <c r="AO198" i="1"/>
  <c r="AP197" i="1"/>
  <c r="AQ197" i="1"/>
  <c r="A198" i="1"/>
  <c r="G199" i="1"/>
  <c r="P196" i="1" s="1"/>
  <c r="AL197" i="1" l="1"/>
  <c r="AM197" i="1" s="1"/>
  <c r="Q196" i="1"/>
  <c r="R195" i="1"/>
  <c r="AE195" i="1" s="1"/>
  <c r="AL195" i="1" s="1"/>
  <c r="AM195" i="1" s="1"/>
  <c r="AO199" i="1"/>
  <c r="AP198" i="1"/>
  <c r="AQ198" i="1"/>
  <c r="A199" i="1"/>
  <c r="G200" i="1"/>
  <c r="AQ199" i="1" l="1"/>
  <c r="P205" i="1"/>
  <c r="R196" i="1"/>
  <c r="AE196" i="1" s="1"/>
  <c r="AL196" i="1" s="1"/>
  <c r="AM196" i="1" s="1"/>
  <c r="AO200" i="1"/>
  <c r="AP199" i="1"/>
  <c r="A200" i="1"/>
  <c r="G201" i="1"/>
  <c r="P198" i="1" s="1"/>
  <c r="Q198" i="1" l="1"/>
  <c r="Q201" i="1"/>
  <c r="AO201" i="1"/>
  <c r="AQ200" i="1"/>
  <c r="AP200" i="1"/>
  <c r="A201" i="1"/>
  <c r="G202" i="1"/>
  <c r="R198" i="1" l="1"/>
  <c r="AE198" i="1" s="1"/>
  <c r="AL198" i="1" s="1"/>
  <c r="AM198" i="1" s="1"/>
  <c r="R201" i="1"/>
  <c r="AE201" i="1" s="1"/>
  <c r="P199" i="1"/>
  <c r="Q199" i="1" s="1"/>
  <c r="Q202" i="1"/>
  <c r="AO202" i="1"/>
  <c r="AP201" i="1"/>
  <c r="AQ201" i="1"/>
  <c r="A202" i="1"/>
  <c r="G203" i="1"/>
  <c r="AL201" i="1" l="1"/>
  <c r="AM201" i="1" s="1"/>
  <c r="R202" i="1"/>
  <c r="AE202" i="1" s="1"/>
  <c r="R199" i="1"/>
  <c r="AE199" i="1" s="1"/>
  <c r="AL199" i="1" s="1"/>
  <c r="AM199" i="1" s="1"/>
  <c r="AO203" i="1"/>
  <c r="AP202" i="1"/>
  <c r="AQ202" i="1"/>
  <c r="A203" i="1"/>
  <c r="G204" i="1"/>
  <c r="P209" i="1" s="1"/>
  <c r="AL202" i="1" l="1"/>
  <c r="AM202" i="1" s="1"/>
  <c r="AO204" i="1"/>
  <c r="AP203" i="1"/>
  <c r="AQ203" i="1"/>
  <c r="A204" i="1"/>
  <c r="G205" i="1"/>
  <c r="AQ204" i="1" l="1"/>
  <c r="Q205" i="1"/>
  <c r="AO205" i="1"/>
  <c r="AP204" i="1"/>
  <c r="A205" i="1"/>
  <c r="G206" i="1"/>
  <c r="P200" i="1" s="1"/>
  <c r="Q200" i="1" l="1"/>
  <c r="P203" i="1"/>
  <c r="Q203" i="1" s="1"/>
  <c r="R205" i="1"/>
  <c r="AE205" i="1" s="1"/>
  <c r="AO206" i="1"/>
  <c r="AQ205" i="1"/>
  <c r="AP205" i="1"/>
  <c r="A206" i="1"/>
  <c r="G207" i="1"/>
  <c r="P204" i="1" s="1"/>
  <c r="R200" i="1" l="1"/>
  <c r="AE200" i="1" s="1"/>
  <c r="AL200" i="1" s="1"/>
  <c r="AM200" i="1" s="1"/>
  <c r="AL205" i="1"/>
  <c r="AM205" i="1" s="1"/>
  <c r="Q204" i="1"/>
  <c r="R203" i="1"/>
  <c r="AE203" i="1" s="1"/>
  <c r="AL203" i="1" s="1"/>
  <c r="AM203" i="1" s="1"/>
  <c r="AO207" i="1"/>
  <c r="AP206" i="1"/>
  <c r="AQ206" i="1"/>
  <c r="A207" i="1"/>
  <c r="G208" i="1"/>
  <c r="R204" i="1" l="1"/>
  <c r="AE204" i="1" s="1"/>
  <c r="AL204" i="1" s="1"/>
  <c r="AM204" i="1" s="1"/>
  <c r="AO208" i="1"/>
  <c r="AP207" i="1"/>
  <c r="AQ207" i="1"/>
  <c r="A208" i="1"/>
  <c r="G209" i="1"/>
  <c r="Q209" i="1" l="1"/>
  <c r="P206" i="1"/>
  <c r="AO209" i="1"/>
  <c r="AP208" i="1"/>
  <c r="AQ208" i="1"/>
  <c r="A209" i="1"/>
  <c r="G210" i="1"/>
  <c r="P207" i="1" s="1"/>
  <c r="R209" i="1" l="1"/>
  <c r="AE209" i="1" s="1"/>
  <c r="AL209" i="1" s="1"/>
  <c r="AM209" i="1" s="1"/>
  <c r="Q206" i="1"/>
  <c r="Q207" i="1"/>
  <c r="AO210" i="1"/>
  <c r="AP209" i="1"/>
  <c r="AQ209" i="1"/>
  <c r="A210" i="1"/>
  <c r="G211" i="1"/>
  <c r="P208" i="1" s="1"/>
  <c r="R206" i="1" l="1"/>
  <c r="AE206" i="1" s="1"/>
  <c r="AL206" i="1" s="1"/>
  <c r="AM206" i="1" s="1"/>
  <c r="Q208" i="1"/>
  <c r="R207" i="1"/>
  <c r="AE207" i="1" s="1"/>
  <c r="AL207" i="1" s="1"/>
  <c r="AM207" i="1" s="1"/>
  <c r="AO211" i="1"/>
  <c r="AP210" i="1"/>
  <c r="AQ210" i="1"/>
  <c r="A211" i="1"/>
  <c r="G212" i="1"/>
  <c r="AQ211" i="1" s="1"/>
  <c r="R208" i="1" l="1"/>
  <c r="AE208" i="1" s="1"/>
  <c r="AL208" i="1" s="1"/>
  <c r="AM208" i="1" s="1"/>
  <c r="AO212" i="1"/>
  <c r="AP211" i="1"/>
  <c r="A212" i="1"/>
  <c r="G213" i="1"/>
  <c r="AO213" i="1" l="1"/>
  <c r="AQ212" i="1"/>
  <c r="AP212" i="1"/>
  <c r="A213" i="1"/>
  <c r="G214" i="1"/>
  <c r="AQ213" i="1" l="1"/>
  <c r="P211" i="1"/>
  <c r="AO214" i="1"/>
  <c r="AP213" i="1"/>
  <c r="A214" i="1"/>
  <c r="G215" i="1"/>
  <c r="P212" i="1" s="1"/>
  <c r="Q212" i="1" l="1"/>
  <c r="Q211" i="1"/>
  <c r="AO215" i="1"/>
  <c r="AQ214" i="1"/>
  <c r="AP214" i="1"/>
  <c r="A215" i="1"/>
  <c r="G216" i="1"/>
  <c r="AQ215" i="1" s="1"/>
  <c r="R212" i="1" l="1"/>
  <c r="AE212" i="1" s="1"/>
  <c r="AL212" i="1" s="1"/>
  <c r="AM212" i="1" s="1"/>
  <c r="R211" i="1"/>
  <c r="AE211" i="1" s="1"/>
  <c r="AL211" i="1" s="1"/>
  <c r="AM211" i="1" s="1"/>
  <c r="AO216" i="1"/>
  <c r="AP215" i="1"/>
  <c r="A216" i="1"/>
  <c r="G217" i="1"/>
  <c r="AO217" i="1" l="1"/>
  <c r="AQ216" i="1"/>
  <c r="AP216" i="1"/>
  <c r="A217" i="1"/>
  <c r="G218" i="1"/>
  <c r="P215" i="1" s="1"/>
  <c r="Q215" i="1" l="1"/>
  <c r="AO218" i="1"/>
  <c r="AP217" i="1"/>
  <c r="AQ217" i="1"/>
  <c r="A218" i="1"/>
  <c r="G219" i="1"/>
  <c r="R215" i="1" l="1"/>
  <c r="AE215" i="1" s="1"/>
  <c r="AL215" i="1" s="1"/>
  <c r="AM215" i="1" s="1"/>
  <c r="AO219" i="1"/>
  <c r="AP218" i="1"/>
  <c r="AQ218" i="1"/>
  <c r="A219" i="1"/>
  <c r="G220" i="1"/>
  <c r="AO220" i="1" l="1"/>
  <c r="AP219" i="1"/>
  <c r="AQ219" i="1"/>
  <c r="A220" i="1"/>
  <c r="G221" i="1"/>
  <c r="AO221" i="1" l="1"/>
  <c r="AP220" i="1"/>
  <c r="AQ220" i="1"/>
  <c r="A221" i="1"/>
  <c r="G222" i="1"/>
  <c r="AQ221" i="1" s="1"/>
  <c r="AO222" i="1" l="1"/>
  <c r="AP221" i="1"/>
  <c r="A222" i="1"/>
  <c r="G223" i="1"/>
  <c r="P229" i="1" l="1"/>
  <c r="AO223" i="1"/>
  <c r="AQ222" i="1"/>
  <c r="AP222" i="1"/>
  <c r="A223" i="1"/>
  <c r="G224" i="1"/>
  <c r="AO224" i="1" l="1"/>
  <c r="AP223" i="1"/>
  <c r="AQ223" i="1"/>
  <c r="A224" i="1"/>
  <c r="G225" i="1"/>
  <c r="P224" i="1" l="1"/>
  <c r="Q224" i="1" s="1"/>
  <c r="AO225" i="1"/>
  <c r="AP224" i="1"/>
  <c r="AQ224" i="1"/>
  <c r="A225" i="1"/>
  <c r="G226" i="1"/>
  <c r="AQ225" i="1" s="1"/>
  <c r="AP225" i="1" l="1"/>
  <c r="AO226" i="1"/>
  <c r="R224" i="1"/>
  <c r="AE224" i="1" s="1"/>
  <c r="AL224" i="1" s="1"/>
  <c r="AM224" i="1" s="1"/>
  <c r="A226" i="1"/>
  <c r="G227" i="1"/>
  <c r="AP226" i="1" s="1"/>
  <c r="AO227" i="1" l="1"/>
  <c r="AQ226" i="1"/>
  <c r="A227" i="1"/>
  <c r="G228" i="1"/>
  <c r="AP227" i="1" s="1"/>
  <c r="AO228" i="1" l="1"/>
  <c r="AQ227" i="1"/>
  <c r="A228" i="1"/>
  <c r="G229" i="1"/>
  <c r="Q229" i="1" l="1"/>
  <c r="AO229" i="1"/>
  <c r="AQ228" i="1"/>
  <c r="AP228" i="1"/>
  <c r="A229" i="1"/>
  <c r="G230" i="1"/>
  <c r="AP229" i="1" s="1"/>
  <c r="R229" i="1" l="1"/>
  <c r="AE229" i="1" s="1"/>
  <c r="P228" i="1"/>
  <c r="Q228" i="1" s="1"/>
  <c r="AO230" i="1"/>
  <c r="AQ229" i="1"/>
  <c r="A230" i="1"/>
  <c r="G231" i="1"/>
  <c r="AQ230" i="1" s="1"/>
  <c r="AL229" i="1" l="1"/>
  <c r="AM229" i="1" s="1"/>
  <c r="AP230" i="1"/>
  <c r="AO231" i="1"/>
  <c r="R228" i="1"/>
  <c r="AE228" i="1" s="1"/>
  <c r="AL228" i="1" s="1"/>
  <c r="AM228" i="1" s="1"/>
  <c r="A231" i="1"/>
  <c r="G232" i="1"/>
  <c r="AP231" i="1" s="1"/>
  <c r="P238" i="1" l="1"/>
  <c r="AO232" i="1"/>
  <c r="AQ231" i="1"/>
  <c r="A232" i="1"/>
  <c r="G233" i="1"/>
  <c r="AP232" i="1" s="1"/>
  <c r="P231" i="1"/>
  <c r="P232" i="1" l="1"/>
  <c r="Q232" i="1" s="1"/>
  <c r="AO233" i="1"/>
  <c r="AQ232" i="1"/>
  <c r="Q231" i="1"/>
  <c r="A233" i="1"/>
  <c r="G234" i="1"/>
  <c r="AP233" i="1" s="1"/>
  <c r="P233" i="1" l="1"/>
  <c r="Q233" i="1" s="1"/>
  <c r="AO234" i="1"/>
  <c r="AQ233" i="1"/>
  <c r="R232" i="1"/>
  <c r="AE232" i="1" s="1"/>
  <c r="AL232" i="1" s="1"/>
  <c r="AM232" i="1" s="1"/>
  <c r="R231" i="1"/>
  <c r="AE231" i="1" s="1"/>
  <c r="AL231" i="1" s="1"/>
  <c r="AM231" i="1" s="1"/>
  <c r="A234" i="1"/>
  <c r="G235" i="1"/>
  <c r="AQ234" i="1" l="1"/>
  <c r="AP234" i="1"/>
  <c r="AO235" i="1"/>
  <c r="R233" i="1"/>
  <c r="AE233" i="1" s="1"/>
  <c r="AL233" i="1" s="1"/>
  <c r="AM233" i="1" s="1"/>
  <c r="A235" i="1"/>
  <c r="G236" i="1"/>
  <c r="AP235" i="1" l="1"/>
  <c r="P242" i="1"/>
  <c r="AO236" i="1"/>
  <c r="AQ235" i="1"/>
  <c r="A236" i="1"/>
  <c r="G237" i="1"/>
  <c r="P235" i="1" l="1"/>
  <c r="Q235" i="1" s="1"/>
  <c r="AO237" i="1"/>
  <c r="AQ236" i="1"/>
  <c r="AP236" i="1"/>
  <c r="A237" i="1"/>
  <c r="G238" i="1"/>
  <c r="AQ237" i="1" s="1"/>
  <c r="AP237" i="1" l="1"/>
  <c r="AO238" i="1"/>
  <c r="Q238" i="1"/>
  <c r="P236" i="1"/>
  <c r="R235" i="1"/>
  <c r="AE235" i="1" s="1"/>
  <c r="A238" i="1"/>
  <c r="G239" i="1"/>
  <c r="R238" i="1" l="1"/>
  <c r="AE238" i="1" s="1"/>
  <c r="AL238" i="1" s="1"/>
  <c r="AM238" i="1" s="1"/>
  <c r="P237" i="1"/>
  <c r="Q237" i="1" s="1"/>
  <c r="AO239" i="1"/>
  <c r="AQ238" i="1"/>
  <c r="AP238" i="1"/>
  <c r="Q236" i="1"/>
  <c r="AL235" i="1"/>
  <c r="AM235" i="1" s="1"/>
  <c r="A239" i="1"/>
  <c r="G240" i="1"/>
  <c r="P246" i="1" s="1"/>
  <c r="AO240" i="1" l="1"/>
  <c r="AP239" i="1"/>
  <c r="AQ239" i="1"/>
  <c r="R236" i="1"/>
  <c r="AE236" i="1" s="1"/>
  <c r="AL236" i="1" s="1"/>
  <c r="AM236" i="1" s="1"/>
  <c r="R237" i="1"/>
  <c r="AE237" i="1" s="1"/>
  <c r="AL237" i="1" s="1"/>
  <c r="AM237" i="1" s="1"/>
  <c r="A240" i="1"/>
  <c r="G241" i="1"/>
  <c r="AQ240" i="1" l="1"/>
  <c r="AP240" i="1"/>
  <c r="AO241" i="1"/>
  <c r="A241" i="1"/>
  <c r="G242" i="1"/>
  <c r="P240" i="1" l="1"/>
  <c r="Q242" i="1"/>
  <c r="AO242" i="1"/>
  <c r="AQ241" i="1"/>
  <c r="AP241" i="1"/>
  <c r="A242" i="1"/>
  <c r="G243" i="1"/>
  <c r="P241" i="1" s="1"/>
  <c r="Q241" i="1" s="1"/>
  <c r="Q240" i="1" l="1"/>
  <c r="R240" i="1" s="1"/>
  <c r="AE240" i="1" s="1"/>
  <c r="R241" i="1"/>
  <c r="AE241" i="1" s="1"/>
  <c r="AL241" i="1" s="1"/>
  <c r="AM241" i="1" s="1"/>
  <c r="R242" i="1"/>
  <c r="AE242" i="1" s="1"/>
  <c r="AO243" i="1"/>
  <c r="AP242" i="1"/>
  <c r="AQ242" i="1"/>
  <c r="A243" i="1"/>
  <c r="G244" i="1"/>
  <c r="P250" i="1" s="1"/>
  <c r="AL242" i="1" l="1"/>
  <c r="AM242" i="1" s="1"/>
  <c r="AO244" i="1"/>
  <c r="AP243" i="1"/>
  <c r="AQ243" i="1"/>
  <c r="A244" i="1"/>
  <c r="G245" i="1"/>
  <c r="AL240" i="1" l="1"/>
  <c r="AM240" i="1" s="1"/>
  <c r="AQ244" i="1"/>
  <c r="AO245" i="1"/>
  <c r="AP244" i="1"/>
  <c r="A245" i="1"/>
  <c r="G246" i="1"/>
  <c r="P244" i="1" l="1"/>
  <c r="Q246" i="1"/>
  <c r="AO246" i="1"/>
  <c r="AQ245" i="1"/>
  <c r="AP245" i="1"/>
  <c r="A246" i="1"/>
  <c r="G247" i="1"/>
  <c r="P245" i="1" l="1"/>
  <c r="Q245" i="1" s="1"/>
  <c r="Q244" i="1"/>
  <c r="R246" i="1"/>
  <c r="AE246" i="1" s="1"/>
  <c r="AO247" i="1"/>
  <c r="AP246" i="1"/>
  <c r="AQ246" i="1"/>
  <c r="A247" i="1"/>
  <c r="G248" i="1"/>
  <c r="R245" i="1" l="1"/>
  <c r="AE245" i="1" s="1"/>
  <c r="AL245" i="1" s="1"/>
  <c r="AM245" i="1" s="1"/>
  <c r="AL246" i="1"/>
  <c r="AM246" i="1" s="1"/>
  <c r="R244" i="1"/>
  <c r="AE244" i="1" s="1"/>
  <c r="AL244" i="1" s="1"/>
  <c r="AM244" i="1" s="1"/>
  <c r="P247" i="1"/>
  <c r="Q247" i="1" s="1"/>
  <c r="AO248" i="1"/>
  <c r="AP247" i="1"/>
  <c r="AQ247" i="1"/>
  <c r="A248" i="1"/>
  <c r="G249" i="1"/>
  <c r="AQ248" i="1" s="1"/>
  <c r="AP248" i="1" l="1"/>
  <c r="AO249" i="1"/>
  <c r="R247" i="1"/>
  <c r="AE247" i="1" s="1"/>
  <c r="AL247" i="1" s="1"/>
  <c r="AM247" i="1" s="1"/>
  <c r="A249" i="1"/>
  <c r="G250" i="1"/>
  <c r="Q250" i="1" s="1"/>
  <c r="R250" i="1" l="1"/>
  <c r="AE250" i="1" s="1"/>
  <c r="AQ249" i="1"/>
  <c r="P248" i="1"/>
  <c r="AP249" i="1"/>
  <c r="P249" i="1"/>
  <c r="Q249" i="1" s="1"/>
  <c r="AO250" i="1"/>
  <c r="A250" i="1"/>
  <c r="G251" i="1"/>
  <c r="AP250" i="1" s="1"/>
  <c r="AL250" i="1" l="1"/>
  <c r="AM250" i="1" s="1"/>
  <c r="Q248" i="1"/>
  <c r="AO251" i="1"/>
  <c r="AQ250" i="1"/>
  <c r="R249" i="1"/>
  <c r="AE249" i="1" s="1"/>
  <c r="AL249" i="1" s="1"/>
  <c r="AM249" i="1" s="1"/>
  <c r="A251" i="1"/>
  <c r="G252" i="1"/>
  <c r="R248" i="1" l="1"/>
  <c r="AE248" i="1" s="1"/>
  <c r="AL248" i="1" s="1"/>
  <c r="AM248" i="1" s="1"/>
  <c r="AO252" i="1"/>
  <c r="AP251" i="1"/>
  <c r="AQ251" i="1"/>
  <c r="A252" i="1"/>
  <c r="G253" i="1"/>
  <c r="AO253" i="1" l="1"/>
  <c r="AQ252" i="1"/>
  <c r="AP252" i="1"/>
  <c r="A253" i="1"/>
  <c r="G254" i="1"/>
  <c r="AQ253" i="1" l="1"/>
  <c r="P252" i="1"/>
  <c r="AO254" i="1"/>
  <c r="AP253" i="1"/>
  <c r="A254" i="1"/>
  <c r="G255" i="1"/>
  <c r="P253" i="1" s="1"/>
  <c r="Q253" i="1" l="1"/>
  <c r="Q252" i="1"/>
  <c r="AO255" i="1"/>
  <c r="AQ254" i="1"/>
  <c r="AP254" i="1"/>
  <c r="A255" i="1"/>
  <c r="G256" i="1"/>
  <c r="P254" i="1"/>
  <c r="R252" i="1" l="1"/>
  <c r="AE252" i="1" s="1"/>
  <c r="AL252" i="1" s="1"/>
  <c r="AM252" i="1" s="1"/>
  <c r="R253" i="1"/>
  <c r="AE253" i="1" s="1"/>
  <c r="AL253" i="1" s="1"/>
  <c r="AM253" i="1" s="1"/>
  <c r="P255" i="1"/>
  <c r="Q255" i="1" s="1"/>
  <c r="AO256" i="1"/>
  <c r="AP255" i="1"/>
  <c r="AQ255" i="1"/>
  <c r="Q254" i="1"/>
  <c r="A256" i="1"/>
  <c r="G257" i="1"/>
  <c r="AP256" i="1" s="1"/>
  <c r="AQ256" i="1" l="1"/>
  <c r="AO257" i="1"/>
  <c r="R255" i="1"/>
  <c r="AE255" i="1" s="1"/>
  <c r="AL255" i="1" s="1"/>
  <c r="AM255" i="1" s="1"/>
  <c r="R254" i="1"/>
  <c r="AE254" i="1" s="1"/>
  <c r="AL254" i="1" s="1"/>
  <c r="AM254" i="1" s="1"/>
  <c r="A257" i="1"/>
  <c r="G258" i="1"/>
  <c r="AQ257" i="1" s="1"/>
  <c r="P256" i="1"/>
  <c r="P257" i="1" l="1"/>
  <c r="Q257" i="1" s="1"/>
  <c r="AO258" i="1"/>
  <c r="AP257" i="1"/>
  <c r="Q256" i="1"/>
  <c r="A258" i="1"/>
  <c r="G259" i="1"/>
  <c r="AO259" i="1" s="1"/>
  <c r="AP258" i="1" l="1"/>
  <c r="AQ258" i="1"/>
  <c r="R257" i="1"/>
  <c r="AE257" i="1" s="1"/>
  <c r="AL257" i="1" s="1"/>
  <c r="AM257" i="1" s="1"/>
  <c r="P258" i="1"/>
  <c r="Q258" i="1" s="1"/>
  <c r="R256" i="1"/>
  <c r="AE256" i="1" s="1"/>
  <c r="AL256" i="1" s="1"/>
  <c r="AM256" i="1" s="1"/>
  <c r="A259" i="1"/>
  <c r="G260" i="1"/>
  <c r="AO260" i="1" l="1"/>
  <c r="P259" i="1"/>
  <c r="AQ259" i="1"/>
  <c r="AP259" i="1"/>
  <c r="R258" i="1"/>
  <c r="AE258" i="1" s="1"/>
  <c r="AL258" i="1" s="1"/>
  <c r="AM258" i="1" s="1"/>
  <c r="A260" i="1"/>
  <c r="G261" i="1"/>
  <c r="AO261" i="1" l="1"/>
  <c r="P260" i="1"/>
  <c r="Q259" i="1"/>
  <c r="AP260" i="1"/>
  <c r="AQ260" i="1"/>
  <c r="A261" i="1"/>
  <c r="G262" i="1"/>
  <c r="Q260" i="1" l="1"/>
  <c r="R260" i="1" s="1"/>
  <c r="AE260" i="1" s="1"/>
  <c r="AL260" i="1" s="1"/>
  <c r="AM260" i="1" s="1"/>
  <c r="R259" i="1"/>
  <c r="AE259" i="1" s="1"/>
  <c r="AL259" i="1" s="1"/>
  <c r="AM259" i="1" s="1"/>
  <c r="AO262" i="1"/>
  <c r="AQ261" i="1"/>
  <c r="AP261" i="1"/>
  <c r="A262" i="1"/>
  <c r="G263" i="1"/>
  <c r="P261" i="1" s="1"/>
  <c r="AO263" i="1" l="1"/>
  <c r="P262" i="1"/>
  <c r="Q261" i="1"/>
  <c r="AQ262" i="1"/>
  <c r="AP262" i="1"/>
  <c r="A263" i="1"/>
  <c r="G264" i="1"/>
  <c r="R261" i="1" l="1"/>
  <c r="AE261" i="1" s="1"/>
  <c r="AL261" i="1" s="1"/>
  <c r="AM261" i="1" s="1"/>
  <c r="AO264" i="1"/>
  <c r="P263" i="1"/>
  <c r="Q262" i="1"/>
  <c r="AP263" i="1"/>
  <c r="AQ263" i="1"/>
  <c r="A264" i="1"/>
  <c r="G265" i="1"/>
  <c r="AO265" i="1" s="1"/>
  <c r="R262" i="1" l="1"/>
  <c r="AE262" i="1" s="1"/>
  <c r="AL262" i="1" s="1"/>
  <c r="AM262" i="1" s="1"/>
  <c r="Q263" i="1"/>
  <c r="AP264" i="1"/>
  <c r="AQ264" i="1"/>
  <c r="A265" i="1"/>
  <c r="G266" i="1"/>
  <c r="AO266" i="1" s="1"/>
  <c r="P264" i="1"/>
  <c r="R263" i="1" l="1"/>
  <c r="AE263" i="1" s="1"/>
  <c r="AL263" i="1" s="1"/>
  <c r="AM263" i="1" s="1"/>
  <c r="AQ265" i="1"/>
  <c r="AP265" i="1"/>
  <c r="Q264" i="1"/>
  <c r="A266" i="1"/>
  <c r="G267" i="1"/>
  <c r="P265" i="1" s="1"/>
  <c r="Q265" i="1" s="1"/>
  <c r="AQ266" i="1" l="1"/>
  <c r="AO267" i="1"/>
  <c r="R265" i="1"/>
  <c r="AE265" i="1" s="1"/>
  <c r="AL265" i="1" s="1"/>
  <c r="AM265" i="1" s="1"/>
  <c r="AP266" i="1"/>
  <c r="R264" i="1"/>
  <c r="AE264" i="1" s="1"/>
  <c r="AL264" i="1" s="1"/>
  <c r="AM264" i="1" s="1"/>
  <c r="A267" i="1"/>
  <c r="G268" i="1"/>
  <c r="P267" i="1" s="1"/>
  <c r="Q267" i="1" l="1"/>
  <c r="AQ267" i="1"/>
  <c r="AO268" i="1"/>
  <c r="AP267" i="1"/>
  <c r="A268" i="1"/>
  <c r="G269" i="1"/>
  <c r="R267" i="1" l="1"/>
  <c r="AE267" i="1" s="1"/>
  <c r="AL267" i="1" s="1"/>
  <c r="AM267" i="1" s="1"/>
  <c r="AP268" i="1"/>
  <c r="AO269" i="1"/>
  <c r="AQ268" i="1"/>
  <c r="A269" i="1"/>
  <c r="G270" i="1"/>
  <c r="P268" i="1" l="1"/>
  <c r="Q268" i="1" s="1"/>
  <c r="P266" i="1"/>
  <c r="AO270" i="1"/>
  <c r="AQ269" i="1"/>
  <c r="AP269" i="1"/>
  <c r="A270" i="1"/>
  <c r="G271" i="1"/>
  <c r="R268" i="1" l="1"/>
  <c r="AE268" i="1" s="1"/>
  <c r="AL268" i="1" s="1"/>
  <c r="AM268" i="1" s="1"/>
  <c r="Q266" i="1"/>
  <c r="P269" i="1"/>
  <c r="Q269" i="1" s="1"/>
  <c r="AQ270" i="1"/>
  <c r="AO271" i="1"/>
  <c r="AP270" i="1"/>
  <c r="A271" i="1"/>
  <c r="G272" i="1"/>
  <c r="P270" i="1" s="1"/>
  <c r="Q270" i="1" s="1"/>
  <c r="R266" i="1" l="1"/>
  <c r="AE266" i="1" s="1"/>
  <c r="AL266" i="1" s="1"/>
  <c r="AM266" i="1" s="1"/>
  <c r="AO272" i="1"/>
  <c r="P271" i="1"/>
  <c r="R269" i="1"/>
  <c r="AE269" i="1" s="1"/>
  <c r="AL269" i="1" s="1"/>
  <c r="AM269" i="1" s="1"/>
  <c r="R270" i="1"/>
  <c r="AE270" i="1" s="1"/>
  <c r="AL270" i="1" s="1"/>
  <c r="AM270" i="1" s="1"/>
  <c r="AP271" i="1"/>
  <c r="G273" i="1"/>
  <c r="AQ271" i="1"/>
  <c r="A272" i="1"/>
  <c r="AO273" i="1" l="1"/>
  <c r="P272" i="1"/>
  <c r="Q271" i="1"/>
  <c r="AP272" i="1"/>
  <c r="AQ272" i="1"/>
  <c r="A273" i="1"/>
  <c r="G274" i="1"/>
  <c r="R271" i="1" l="1"/>
  <c r="AE271" i="1" s="1"/>
  <c r="AL271" i="1" s="1"/>
  <c r="AM271" i="1" s="1"/>
  <c r="Q272" i="1"/>
  <c r="AP273" i="1"/>
  <c r="P273" i="1"/>
  <c r="AQ273" i="1"/>
  <c r="AO274" i="1"/>
  <c r="G275" i="1"/>
  <c r="A274" i="1"/>
  <c r="R272" i="1" l="1"/>
  <c r="AE272" i="1" s="1"/>
  <c r="AL272" i="1" s="1"/>
  <c r="AM272" i="1" s="1"/>
  <c r="G276" i="1"/>
  <c r="P274" i="1"/>
  <c r="Q273" i="1"/>
  <c r="AP274" i="1"/>
  <c r="A275" i="1"/>
  <c r="AO275" i="1"/>
  <c r="AQ274" i="1"/>
  <c r="AP275" i="1" l="1"/>
  <c r="P275" i="1"/>
  <c r="AQ275" i="1"/>
  <c r="G277" i="1"/>
  <c r="AO276" i="1"/>
  <c r="A276" i="1"/>
  <c r="Q274" i="1"/>
  <c r="R273" i="1"/>
  <c r="AE273" i="1" s="1"/>
  <c r="AL273" i="1" s="1"/>
  <c r="AM273" i="1" s="1"/>
  <c r="AQ276" i="1" l="1"/>
  <c r="P276" i="1"/>
  <c r="Q275" i="1"/>
  <c r="G278" i="1"/>
  <c r="G279" i="1" s="1"/>
  <c r="P278" i="1" s="1"/>
  <c r="P277" i="1"/>
  <c r="A277" i="1"/>
  <c r="AO277" i="1"/>
  <c r="AP276" i="1"/>
  <c r="R274" i="1"/>
  <c r="AE274" i="1" s="1"/>
  <c r="AL274" i="1" s="1"/>
  <c r="AM274" i="1" s="1"/>
  <c r="Q276" i="1" l="1"/>
  <c r="R275" i="1"/>
  <c r="AE275" i="1" s="1"/>
  <c r="AL275" i="1" s="1"/>
  <c r="AM275" i="1" s="1"/>
  <c r="AQ277" i="1"/>
  <c r="AP277" i="1"/>
  <c r="AO278" i="1"/>
  <c r="A278" i="1"/>
  <c r="Q278" i="1"/>
  <c r="G280" i="1"/>
  <c r="AQ278" i="1"/>
  <c r="A279" i="1"/>
  <c r="AO279" i="1"/>
  <c r="AP278" i="1"/>
  <c r="Q277" i="1"/>
  <c r="R276" i="1" l="1"/>
  <c r="AE276" i="1" s="1"/>
  <c r="AL276" i="1" s="1"/>
  <c r="AM276" i="1" s="1"/>
  <c r="AQ279" i="1"/>
  <c r="P279" i="1"/>
  <c r="AP279" i="1"/>
  <c r="R278" i="1"/>
  <c r="AE278" i="1" s="1"/>
  <c r="AL278" i="1" s="1"/>
  <c r="AM278" i="1" s="1"/>
  <c r="R277" i="1"/>
  <c r="AE277" i="1" s="1"/>
  <c r="AL277" i="1" s="1"/>
  <c r="AM277" i="1" s="1"/>
  <c r="AO280" i="1"/>
  <c r="G281" i="1"/>
  <c r="P280" i="1" s="1"/>
  <c r="A280" i="1"/>
  <c r="Q280" i="1" l="1"/>
  <c r="Q279" i="1"/>
  <c r="AQ280" i="1"/>
  <c r="G282" i="1"/>
  <c r="P281" i="1" s="1"/>
  <c r="AP280" i="1"/>
  <c r="A281" i="1"/>
  <c r="AO281" i="1"/>
  <c r="R280" i="1" l="1"/>
  <c r="AE280" i="1" s="1"/>
  <c r="AL280" i="1" s="1"/>
  <c r="AM280" i="1" s="1"/>
  <c r="R279" i="1"/>
  <c r="AE279" i="1" s="1"/>
  <c r="AL279" i="1" s="1"/>
  <c r="AM279" i="1" s="1"/>
  <c r="Q281" i="1"/>
  <c r="G283" i="1"/>
  <c r="P282" i="1" s="1"/>
  <c r="A282" i="1"/>
  <c r="AO282" i="1"/>
  <c r="AQ281" i="1"/>
  <c r="AP281" i="1"/>
  <c r="AQ282" i="1" l="1"/>
  <c r="Q282" i="1"/>
  <c r="R281" i="1"/>
  <c r="AE281" i="1" s="1"/>
  <c r="AL281" i="1" s="1"/>
  <c r="AM281" i="1" s="1"/>
  <c r="G284" i="1"/>
  <c r="A283" i="1"/>
  <c r="AO283" i="1"/>
  <c r="AP282" i="1"/>
  <c r="AP283" i="1" l="1"/>
  <c r="P283" i="1"/>
  <c r="R282" i="1"/>
  <c r="AE282" i="1" s="1"/>
  <c r="AL282" i="1" s="1"/>
  <c r="AM282" i="1" s="1"/>
  <c r="AQ283" i="1"/>
  <c r="A284" i="1"/>
  <c r="AO284" i="1"/>
  <c r="G285" i="1"/>
  <c r="AP284" i="1" l="1"/>
  <c r="P284" i="1"/>
  <c r="Q283" i="1"/>
  <c r="AQ284" i="1"/>
  <c r="AO285" i="1"/>
  <c r="G286" i="1"/>
  <c r="A285" i="1"/>
  <c r="R283" i="1" l="1"/>
  <c r="AE283" i="1" s="1"/>
  <c r="AL283" i="1" s="1"/>
  <c r="AM283" i="1" s="1"/>
  <c r="Q284" i="1"/>
  <c r="G287" i="1"/>
  <c r="P285" i="1"/>
  <c r="AQ285" i="1"/>
  <c r="AO286" i="1"/>
  <c r="A286" i="1"/>
  <c r="AP285" i="1"/>
  <c r="R284" i="1" l="1"/>
  <c r="AE284" i="1" s="1"/>
  <c r="AL284" i="1" s="1"/>
  <c r="AM284" i="1" s="1"/>
  <c r="G288" i="1"/>
  <c r="P286" i="1"/>
  <c r="AP286" i="1"/>
  <c r="A287" i="1"/>
  <c r="G289" i="1"/>
  <c r="AQ286" i="1"/>
  <c r="AO287" i="1"/>
  <c r="Q285" i="1"/>
  <c r="AQ288" i="1" l="1"/>
  <c r="P288" i="1"/>
  <c r="A288" i="1"/>
  <c r="P287" i="1"/>
  <c r="AO288" i="1"/>
  <c r="AP287" i="1"/>
  <c r="AQ287" i="1"/>
  <c r="R285" i="1"/>
  <c r="AE285" i="1" s="1"/>
  <c r="AL285" i="1" s="1"/>
  <c r="AM285" i="1" s="1"/>
  <c r="G290" i="1"/>
  <c r="A290" i="1" s="1"/>
  <c r="Q286" i="1"/>
  <c r="AO289" i="1"/>
  <c r="A289" i="1"/>
  <c r="AP288" i="1"/>
  <c r="Q288" i="1" l="1"/>
  <c r="Q287" i="1"/>
  <c r="AP289" i="1"/>
  <c r="AQ289" i="1"/>
  <c r="AO290" i="1"/>
  <c r="R286" i="1"/>
  <c r="AE286" i="1" s="1"/>
  <c r="AL286" i="1" s="1"/>
  <c r="AM286" i="1" s="1"/>
  <c r="G291" i="1"/>
  <c r="P290" i="1" s="1"/>
  <c r="P289" i="1"/>
  <c r="R288" i="1" l="1"/>
  <c r="AE288" i="1" s="1"/>
  <c r="AL288" i="1" s="1"/>
  <c r="AM288" i="1" s="1"/>
  <c r="R287" i="1"/>
  <c r="AE287" i="1" s="1"/>
  <c r="AL287" i="1" s="1"/>
  <c r="AM287" i="1" s="1"/>
  <c r="Q290" i="1"/>
  <c r="Q289" i="1"/>
  <c r="G292" i="1"/>
  <c r="AO291" i="1"/>
  <c r="AP290" i="1"/>
  <c r="A291" i="1"/>
  <c r="AQ290" i="1"/>
  <c r="AP291" i="1" l="1"/>
  <c r="P291" i="1"/>
  <c r="R290" i="1"/>
  <c r="AE290" i="1" s="1"/>
  <c r="AL290" i="1" s="1"/>
  <c r="AM290" i="1" s="1"/>
  <c r="AO292" i="1"/>
  <c r="G293" i="1"/>
  <c r="A292" i="1"/>
  <c r="AQ291" i="1"/>
  <c r="R289" i="1"/>
  <c r="AE289" i="1" s="1"/>
  <c r="AL289" i="1" s="1"/>
  <c r="AM289" i="1" s="1"/>
  <c r="AQ292" i="1" l="1"/>
  <c r="Q291" i="1"/>
  <c r="A293" i="1"/>
  <c r="AO293" i="1"/>
  <c r="G294" i="1"/>
  <c r="P293" i="1" s="1"/>
  <c r="AP292" i="1"/>
  <c r="R291" i="1" l="1"/>
  <c r="AE291" i="1" s="1"/>
  <c r="AL291" i="1" s="1"/>
  <c r="AM291" i="1" s="1"/>
  <c r="Q293" i="1"/>
  <c r="AP293" i="1"/>
  <c r="AQ293" i="1"/>
  <c r="A294" i="1"/>
  <c r="AO294" i="1"/>
  <c r="G295" i="1"/>
  <c r="AQ294" i="1" l="1"/>
  <c r="R293" i="1"/>
  <c r="AE293" i="1" s="1"/>
  <c r="AL293" i="1" s="1"/>
  <c r="AM293" i="1" s="1"/>
  <c r="G296" i="1"/>
  <c r="AO295" i="1"/>
  <c r="A295" i="1"/>
  <c r="AP294" i="1"/>
  <c r="AQ295" i="1" l="1"/>
  <c r="AP295" i="1"/>
  <c r="A296" i="1"/>
  <c r="AO296" i="1"/>
  <c r="G297" i="1"/>
  <c r="A297" i="1" l="1"/>
  <c r="AO297" i="1"/>
  <c r="G298" i="1"/>
  <c r="AP296" i="1"/>
  <c r="AQ296" i="1"/>
  <c r="P297" i="1" l="1"/>
  <c r="Q297" i="1" s="1"/>
  <c r="P294" i="1"/>
  <c r="AQ297" i="1"/>
  <c r="G299" i="1"/>
  <c r="AP297" i="1"/>
  <c r="A298" i="1"/>
  <c r="AO298" i="1"/>
  <c r="Q294" i="1" l="1"/>
  <c r="G300" i="1"/>
  <c r="P298" i="1"/>
  <c r="R297" i="1"/>
  <c r="AE297" i="1" s="1"/>
  <c r="AL297" i="1" s="1"/>
  <c r="AM297" i="1" s="1"/>
  <c r="AQ298" i="1"/>
  <c r="A299" i="1"/>
  <c r="AO299" i="1"/>
  <c r="AP298" i="1"/>
  <c r="AP299" i="1" l="1"/>
  <c r="P296" i="1"/>
  <c r="P292" i="1"/>
  <c r="R294" i="1"/>
  <c r="AE294" i="1" s="1"/>
  <c r="AL294" i="1" s="1"/>
  <c r="AM294" i="1" s="1"/>
  <c r="A300" i="1"/>
  <c r="AO300" i="1"/>
  <c r="P299" i="1"/>
  <c r="AQ299" i="1"/>
  <c r="G301" i="1"/>
  <c r="AO301" i="1" s="1"/>
  <c r="Q298" i="1"/>
  <c r="Q292" i="1" l="1"/>
  <c r="Q296" i="1"/>
  <c r="R296" i="1"/>
  <c r="AE296" i="1" s="1"/>
  <c r="A301" i="1"/>
  <c r="AQ300" i="1"/>
  <c r="Q299" i="1"/>
  <c r="AP300" i="1"/>
  <c r="G302" i="1"/>
  <c r="P301" i="1" s="1"/>
  <c r="Q301" i="1" s="1"/>
  <c r="R298" i="1"/>
  <c r="AE298" i="1" s="1"/>
  <c r="AL298" i="1" s="1"/>
  <c r="AM298" i="1" s="1"/>
  <c r="R292" i="1" l="1"/>
  <c r="AE292" i="1" s="1"/>
  <c r="AL296" i="1"/>
  <c r="AM296" i="1" s="1"/>
  <c r="AL292" i="1"/>
  <c r="AM292" i="1" s="1"/>
  <c r="AP301" i="1"/>
  <c r="A302" i="1"/>
  <c r="G303" i="1"/>
  <c r="AP302" i="1" s="1"/>
  <c r="AO302" i="1"/>
  <c r="AQ301" i="1"/>
  <c r="R299" i="1"/>
  <c r="AE299" i="1" s="1"/>
  <c r="AL299" i="1" s="1"/>
  <c r="AM299" i="1" s="1"/>
  <c r="R301" i="1"/>
  <c r="AE301" i="1" s="1"/>
  <c r="AL301" i="1" s="1"/>
  <c r="AM301" i="1" s="1"/>
  <c r="G304" i="1" l="1"/>
  <c r="P302" i="1"/>
  <c r="AO303" i="1"/>
  <c r="AQ302" i="1"/>
  <c r="A303" i="1"/>
  <c r="A304" i="1" l="1"/>
  <c r="G305" i="1"/>
  <c r="AP303" i="1"/>
  <c r="AO304" i="1"/>
  <c r="AQ303" i="1"/>
  <c r="Q302" i="1"/>
  <c r="AP304" i="1" l="1"/>
  <c r="P304" i="1"/>
  <c r="R302" i="1"/>
  <c r="AE302" i="1" s="1"/>
  <c r="AL302" i="1" s="1"/>
  <c r="AM302" i="1" s="1"/>
  <c r="AO305" i="1"/>
  <c r="G306" i="1"/>
  <c r="P305" i="1" s="1"/>
  <c r="A305" i="1"/>
  <c r="AQ304" i="1"/>
  <c r="Q304" i="1" l="1"/>
  <c r="Q305" i="1"/>
  <c r="G307" i="1"/>
  <c r="AQ305" i="1"/>
  <c r="AP305" i="1"/>
  <c r="AO306" i="1"/>
  <c r="A306" i="1"/>
  <c r="R305" i="1" l="1"/>
  <c r="AE305" i="1" s="1"/>
  <c r="AL305" i="1" s="1"/>
  <c r="AM305" i="1" s="1"/>
  <c r="R304" i="1"/>
  <c r="AE304" i="1" s="1"/>
  <c r="AL304" i="1" s="1"/>
  <c r="AM304" i="1" s="1"/>
  <c r="AQ306" i="1"/>
  <c r="P306" i="1"/>
  <c r="AP306" i="1"/>
  <c r="G308" i="1"/>
  <c r="A307" i="1"/>
  <c r="AO307" i="1"/>
  <c r="AP307" i="1" l="1"/>
  <c r="P307" i="1"/>
  <c r="Q306" i="1"/>
  <c r="AQ307" i="1"/>
  <c r="A308" i="1"/>
  <c r="AO308" i="1"/>
  <c r="G309" i="1"/>
  <c r="Q307" i="1" l="1"/>
  <c r="R306" i="1"/>
  <c r="AE306" i="1" s="1"/>
  <c r="AL306" i="1" s="1"/>
  <c r="AM306" i="1" s="1"/>
  <c r="AQ308" i="1"/>
  <c r="A309" i="1"/>
  <c r="G310" i="1"/>
  <c r="P309" i="1" s="1"/>
  <c r="AO309" i="1"/>
  <c r="AP308" i="1"/>
  <c r="Q309" i="1" l="1"/>
  <c r="R307" i="1"/>
  <c r="AE307" i="1" s="1"/>
  <c r="AL307" i="1" s="1"/>
  <c r="AM307" i="1" s="1"/>
  <c r="G311" i="1"/>
  <c r="G312" i="1" s="1"/>
  <c r="A310" i="1"/>
  <c r="AO310" i="1"/>
  <c r="AQ309" i="1"/>
  <c r="AP309" i="1"/>
  <c r="R309" i="1" l="1"/>
  <c r="AE309" i="1" s="1"/>
  <c r="AL309" i="1" s="1"/>
  <c r="AM309" i="1" s="1"/>
  <c r="AP310" i="1"/>
  <c r="A312" i="1"/>
  <c r="AO312" i="1"/>
  <c r="G313" i="1"/>
  <c r="A311" i="1"/>
  <c r="AO311" i="1"/>
  <c r="AQ311" i="1"/>
  <c r="AP311" i="1"/>
  <c r="AQ310" i="1"/>
  <c r="AQ312" i="1" l="1"/>
  <c r="P312" i="1"/>
  <c r="AP312" i="1"/>
  <c r="A313" i="1"/>
  <c r="AO313" i="1"/>
  <c r="G314" i="1"/>
  <c r="G315" i="1" s="1"/>
  <c r="G316" i="1" s="1"/>
  <c r="G317" i="1" s="1"/>
  <c r="Q312" i="1" l="1"/>
  <c r="R312" i="1"/>
  <c r="AE312" i="1" s="1"/>
  <c r="A317" i="1"/>
  <c r="AO317" i="1"/>
  <c r="G318" i="1"/>
  <c r="A316" i="1"/>
  <c r="AP316" i="1"/>
  <c r="AO316" i="1"/>
  <c r="AQ316" i="1"/>
  <c r="A315" i="1"/>
  <c r="AP315" i="1"/>
  <c r="AO315" i="1"/>
  <c r="AQ315" i="1"/>
  <c r="A314" i="1"/>
  <c r="AP314" i="1"/>
  <c r="AQ314" i="1"/>
  <c r="AO314" i="1"/>
  <c r="AP313" i="1"/>
  <c r="AQ313" i="1"/>
  <c r="AL312" i="1" l="1"/>
  <c r="AM312" i="1" s="1"/>
  <c r="AP317" i="1"/>
  <c r="G319" i="1"/>
  <c r="AQ318" i="1" s="1"/>
  <c r="AQ317" i="1"/>
  <c r="A318" i="1"/>
  <c r="AO318" i="1"/>
  <c r="A319" i="1" l="1"/>
  <c r="AO319" i="1"/>
  <c r="G320" i="1"/>
  <c r="AP318" i="1"/>
  <c r="A320" i="1" l="1"/>
  <c r="AO320" i="1"/>
  <c r="G321" i="1"/>
  <c r="AQ319" i="1"/>
  <c r="AP319" i="1"/>
  <c r="AP320" i="1" l="1"/>
  <c r="G322" i="1"/>
  <c r="AQ320" i="1"/>
  <c r="A321" i="1"/>
  <c r="AO321" i="1"/>
  <c r="AP321" i="1" l="1"/>
  <c r="G323" i="1"/>
  <c r="AP322" i="1" s="1"/>
  <c r="A322" i="1"/>
  <c r="AO322" i="1"/>
  <c r="AQ321" i="1"/>
  <c r="A323" i="1" l="1"/>
  <c r="AO323" i="1"/>
  <c r="G324" i="1"/>
  <c r="G325" i="1" s="1"/>
  <c r="AQ322" i="1"/>
  <c r="A325" i="1" l="1"/>
  <c r="AO325" i="1"/>
  <c r="AP325" i="1"/>
  <c r="AQ325" i="1"/>
  <c r="A324" i="1"/>
  <c r="AO324" i="1"/>
  <c r="AQ324" i="1"/>
  <c r="AP324" i="1"/>
  <c r="AQ323" i="1"/>
  <c r="AP323" i="1"/>
</calcChain>
</file>

<file path=xl/sharedStrings.xml><?xml version="1.0" encoding="utf-8"?>
<sst xmlns="http://schemas.openxmlformats.org/spreadsheetml/2006/main" count="3909" uniqueCount="2374">
  <si>
    <t>00</t>
  </si>
  <si>
    <t>CALL_PAL</t>
  </si>
  <si>
    <t>08</t>
  </si>
  <si>
    <t>LDA</t>
  </si>
  <si>
    <t>09</t>
  </si>
  <si>
    <t>LDAH</t>
  </si>
  <si>
    <t>0A</t>
  </si>
  <si>
    <t>LDBU</t>
  </si>
  <si>
    <t>0B</t>
  </si>
  <si>
    <t>LDQ_U</t>
  </si>
  <si>
    <t>0C</t>
  </si>
  <si>
    <t>LDWU</t>
  </si>
  <si>
    <t>0D</t>
  </si>
  <si>
    <t>STW</t>
  </si>
  <si>
    <t>0E</t>
  </si>
  <si>
    <t>STB</t>
  </si>
  <si>
    <t>0F</t>
  </si>
  <si>
    <t>STQ_U</t>
  </si>
  <si>
    <t>10.00</t>
  </si>
  <si>
    <t>ADDL</t>
  </si>
  <si>
    <t>10.02</t>
  </si>
  <si>
    <t>S4ADDL</t>
  </si>
  <si>
    <t>10.09</t>
  </si>
  <si>
    <t>SUBL</t>
  </si>
  <si>
    <t>10.0B</t>
  </si>
  <si>
    <t>S4SUBL</t>
  </si>
  <si>
    <t>10.0F</t>
  </si>
  <si>
    <t>CMPBGE</t>
  </si>
  <si>
    <t>10.12</t>
  </si>
  <si>
    <t>S8ADDL</t>
  </si>
  <si>
    <t>10.1B</t>
  </si>
  <si>
    <t>S8SUBL</t>
  </si>
  <si>
    <t>10.1D</t>
  </si>
  <si>
    <t>CMPULT</t>
  </si>
  <si>
    <t>10.20</t>
  </si>
  <si>
    <t>ADDQ</t>
  </si>
  <si>
    <t>10.22</t>
  </si>
  <si>
    <t>S4ADDQ</t>
  </si>
  <si>
    <t>10.29</t>
  </si>
  <si>
    <t>SUBQ</t>
  </si>
  <si>
    <t>10.2B</t>
  </si>
  <si>
    <t>S4SUBQ</t>
  </si>
  <si>
    <t>10.2D</t>
  </si>
  <si>
    <t>CMPEQ</t>
  </si>
  <si>
    <t>10.32</t>
  </si>
  <si>
    <t>S8ADDQ</t>
  </si>
  <si>
    <t>10.3B</t>
  </si>
  <si>
    <t>S8SUBQ</t>
  </si>
  <si>
    <t>10.3D</t>
  </si>
  <si>
    <t>CMPULE</t>
  </si>
  <si>
    <t>10.40</t>
  </si>
  <si>
    <t>ADDL/V</t>
  </si>
  <si>
    <t>10.49</t>
  </si>
  <si>
    <t>SUBL/V</t>
  </si>
  <si>
    <t>10.4D</t>
  </si>
  <si>
    <t>CMPLT</t>
  </si>
  <si>
    <t>10.60</t>
  </si>
  <si>
    <t>ADDQ/V</t>
  </si>
  <si>
    <t>10.69</t>
  </si>
  <si>
    <t>SUBQ/V</t>
  </si>
  <si>
    <t>10.6D</t>
  </si>
  <si>
    <t>CMPLE</t>
  </si>
  <si>
    <t>11.00</t>
  </si>
  <si>
    <t>AND</t>
  </si>
  <si>
    <t>11.08</t>
  </si>
  <si>
    <t>BIC</t>
  </si>
  <si>
    <t>11.14</t>
  </si>
  <si>
    <t>CMOVLBS</t>
  </si>
  <si>
    <t>11.16</t>
  </si>
  <si>
    <t>CMOVLBC</t>
  </si>
  <si>
    <t>11.20</t>
  </si>
  <si>
    <t>BIS</t>
  </si>
  <si>
    <t>11.24</t>
  </si>
  <si>
    <t>CMOVEQ</t>
  </si>
  <si>
    <t>11.26</t>
  </si>
  <si>
    <t>CMOVNE</t>
  </si>
  <si>
    <t>11.28</t>
  </si>
  <si>
    <t>ORNOT</t>
  </si>
  <si>
    <t>11.40</t>
  </si>
  <si>
    <t>XOR</t>
  </si>
  <si>
    <t>11.44</t>
  </si>
  <si>
    <t>CMOVLT</t>
  </si>
  <si>
    <t>11.46</t>
  </si>
  <si>
    <t>CMOVGE</t>
  </si>
  <si>
    <t>11.48</t>
  </si>
  <si>
    <t>EQV</t>
  </si>
  <si>
    <t>11.61</t>
  </si>
  <si>
    <t>AMASK</t>
  </si>
  <si>
    <t>11.64</t>
  </si>
  <si>
    <t>CMOVLE</t>
  </si>
  <si>
    <t>11.66</t>
  </si>
  <si>
    <t>CMOVGT</t>
  </si>
  <si>
    <t>11.6C</t>
  </si>
  <si>
    <t>IMPLVER</t>
  </si>
  <si>
    <t>12.02</t>
  </si>
  <si>
    <t>MSKBL</t>
  </si>
  <si>
    <t>12.06</t>
  </si>
  <si>
    <t>EXTBL</t>
  </si>
  <si>
    <t>12.0B</t>
  </si>
  <si>
    <t>INSBL</t>
  </si>
  <si>
    <t>12.12</t>
  </si>
  <si>
    <t>MSKWL</t>
  </si>
  <si>
    <t>12.16</t>
  </si>
  <si>
    <t>EXTWL</t>
  </si>
  <si>
    <t>12.1B</t>
  </si>
  <si>
    <t>INSWL</t>
  </si>
  <si>
    <t>12.22</t>
  </si>
  <si>
    <t>MSKLL</t>
  </si>
  <si>
    <t>12.26</t>
  </si>
  <si>
    <t>EXTLL</t>
  </si>
  <si>
    <t>12.2B</t>
  </si>
  <si>
    <t>INSLL</t>
  </si>
  <si>
    <t>12.30</t>
  </si>
  <si>
    <t>ZAP</t>
  </si>
  <si>
    <t>12.31</t>
  </si>
  <si>
    <t>ZAPNOT</t>
  </si>
  <si>
    <t>12.32</t>
  </si>
  <si>
    <t>MSKQL</t>
  </si>
  <si>
    <t>12.34</t>
  </si>
  <si>
    <t>SRL</t>
  </si>
  <si>
    <t>12.36</t>
  </si>
  <si>
    <t>EXTQL</t>
  </si>
  <si>
    <t>12.39</t>
  </si>
  <si>
    <t>SLL</t>
  </si>
  <si>
    <t>12.3B</t>
  </si>
  <si>
    <t>INSQL</t>
  </si>
  <si>
    <t>12.3C</t>
  </si>
  <si>
    <t>SRA</t>
  </si>
  <si>
    <t>12.52</t>
  </si>
  <si>
    <t>MSKWH</t>
  </si>
  <si>
    <t>12.57</t>
  </si>
  <si>
    <t>INSWH</t>
  </si>
  <si>
    <t>12.5A</t>
  </si>
  <si>
    <t>EXTWH</t>
  </si>
  <si>
    <t>12.62</t>
  </si>
  <si>
    <t>MSKLH</t>
  </si>
  <si>
    <t>12.67</t>
  </si>
  <si>
    <t>INSLH</t>
  </si>
  <si>
    <t>12.6A</t>
  </si>
  <si>
    <t>EXTLH</t>
  </si>
  <si>
    <t>12.72</t>
  </si>
  <si>
    <t>MSKQH</t>
  </si>
  <si>
    <t>12.77</t>
  </si>
  <si>
    <t>INSQH</t>
  </si>
  <si>
    <t>12.7A</t>
  </si>
  <si>
    <t>EXTQH</t>
  </si>
  <si>
    <t>13.00</t>
  </si>
  <si>
    <t>MULL</t>
  </si>
  <si>
    <t>13.20</t>
  </si>
  <si>
    <t>MULQ</t>
  </si>
  <si>
    <t>13.30</t>
  </si>
  <si>
    <t>UMULH</t>
  </si>
  <si>
    <t>13.40</t>
  </si>
  <si>
    <t>MULL/V</t>
  </si>
  <si>
    <t>13.60</t>
  </si>
  <si>
    <t>MULQ/V</t>
  </si>
  <si>
    <t>14.004</t>
  </si>
  <si>
    <t>ITOFS</t>
  </si>
  <si>
    <t>14.00A</t>
  </si>
  <si>
    <t>SQRTF/C</t>
  </si>
  <si>
    <t>14.00B</t>
  </si>
  <si>
    <t>SQRTS/C</t>
  </si>
  <si>
    <t>14.014</t>
  </si>
  <si>
    <t>ITOFF</t>
  </si>
  <si>
    <t>14.024</t>
  </si>
  <si>
    <t>ITOFT</t>
  </si>
  <si>
    <t>14.02A</t>
  </si>
  <si>
    <t>SQRTG/C</t>
  </si>
  <si>
    <t>14.02B</t>
  </si>
  <si>
    <t>SQRTT/C</t>
  </si>
  <si>
    <t>14.04B</t>
  </si>
  <si>
    <t>SQRTS/M</t>
  </si>
  <si>
    <t>14.06B</t>
  </si>
  <si>
    <t>SQRTT/M</t>
  </si>
  <si>
    <t>14.08A</t>
  </si>
  <si>
    <t>SQRTF</t>
  </si>
  <si>
    <t>14.08B</t>
  </si>
  <si>
    <t>SQRTS</t>
  </si>
  <si>
    <t>14.0AA</t>
  </si>
  <si>
    <t>SQRTG</t>
  </si>
  <si>
    <t>14.0AB</t>
  </si>
  <si>
    <t>SQRTT</t>
  </si>
  <si>
    <t>14.0CB</t>
  </si>
  <si>
    <t>SQRTS/D</t>
  </si>
  <si>
    <t>14.0EB</t>
  </si>
  <si>
    <t>SQRTT/D</t>
  </si>
  <si>
    <t>14.10A</t>
  </si>
  <si>
    <t>SQRTF/UC</t>
  </si>
  <si>
    <t>14.10B</t>
  </si>
  <si>
    <t>SQRTS/UC</t>
  </si>
  <si>
    <t>14.12A</t>
  </si>
  <si>
    <t>SQRTG/UC</t>
  </si>
  <si>
    <t>14.12B</t>
  </si>
  <si>
    <t>SQRTT/UC</t>
  </si>
  <si>
    <t>14.14B</t>
  </si>
  <si>
    <t>SQRTS/UM</t>
  </si>
  <si>
    <t>14.16B</t>
  </si>
  <si>
    <t>SQRTT/UM</t>
  </si>
  <si>
    <t>14.18A</t>
  </si>
  <si>
    <t>SQRTF/U</t>
  </si>
  <si>
    <t>14.18B</t>
  </si>
  <si>
    <t>SQRTS/U</t>
  </si>
  <si>
    <t>14.1AA</t>
  </si>
  <si>
    <t>SQRTG/U</t>
  </si>
  <si>
    <t>14.1AB</t>
  </si>
  <si>
    <t>SQRTT/U</t>
  </si>
  <si>
    <t>14.1CB</t>
  </si>
  <si>
    <t>SQRTS/UD</t>
  </si>
  <si>
    <t>14.1EB</t>
  </si>
  <si>
    <t>SQRTT/UD</t>
  </si>
  <si>
    <t>14.40A</t>
  </si>
  <si>
    <t>SQRTF/SC</t>
  </si>
  <si>
    <t>14.42A</t>
  </si>
  <si>
    <t>SQRTG/SC</t>
  </si>
  <si>
    <t>14.48A</t>
  </si>
  <si>
    <t>SQRTF/S</t>
  </si>
  <si>
    <t>14.4AA</t>
  </si>
  <si>
    <t>SQRTG/S</t>
  </si>
  <si>
    <t>14.50A</t>
  </si>
  <si>
    <t>SQRTF/SUC</t>
  </si>
  <si>
    <t>14.50B</t>
  </si>
  <si>
    <t>SQRTS/SUC</t>
  </si>
  <si>
    <t>14.52A</t>
  </si>
  <si>
    <t>SQRTG/SUC</t>
  </si>
  <si>
    <t>14.52B</t>
  </si>
  <si>
    <t>SQRTT/SUC</t>
  </si>
  <si>
    <t>14.54B</t>
  </si>
  <si>
    <t>SQRTS/SUM</t>
  </si>
  <si>
    <t>14.56B</t>
  </si>
  <si>
    <t>SQRTT/SUM</t>
  </si>
  <si>
    <t>14.58A</t>
  </si>
  <si>
    <t>SQRTF/SU</t>
  </si>
  <si>
    <t>14.58B</t>
  </si>
  <si>
    <t>SQRTS/SU</t>
  </si>
  <si>
    <t>14.5AA</t>
  </si>
  <si>
    <t>SQRTG/SU</t>
  </si>
  <si>
    <t>14.5AB</t>
  </si>
  <si>
    <t>SQRTT/SU</t>
  </si>
  <si>
    <t>14.5CB</t>
  </si>
  <si>
    <t>SQRTS/SUD</t>
  </si>
  <si>
    <t>14.5EB</t>
  </si>
  <si>
    <t>SQRTT/SUD</t>
  </si>
  <si>
    <t>14.70B</t>
  </si>
  <si>
    <t>SQRTS/SUIC</t>
  </si>
  <si>
    <t>14.72B</t>
  </si>
  <si>
    <t>SQRTT/SUIC</t>
  </si>
  <si>
    <t>14.74B</t>
  </si>
  <si>
    <t>SQRTS/SUIM</t>
  </si>
  <si>
    <t>14.76B</t>
  </si>
  <si>
    <t>SQRTT/SUIM</t>
  </si>
  <si>
    <t>14.78B</t>
  </si>
  <si>
    <t>SQRTS/SUI</t>
  </si>
  <si>
    <t>14.7AB</t>
  </si>
  <si>
    <t>SQRTT/SUI</t>
  </si>
  <si>
    <t>14.7CB</t>
  </si>
  <si>
    <t>SQRTS/SUID</t>
  </si>
  <si>
    <t>14.7EB</t>
  </si>
  <si>
    <t>SQRTT/SUID</t>
  </si>
  <si>
    <t>15.000</t>
  </si>
  <si>
    <t>ADDF/C</t>
  </si>
  <si>
    <t>15.001</t>
  </si>
  <si>
    <t>SUBF/C</t>
  </si>
  <si>
    <t>15.002</t>
  </si>
  <si>
    <t>MULF/C</t>
  </si>
  <si>
    <t>15.003</t>
  </si>
  <si>
    <t>DIVF/C</t>
  </si>
  <si>
    <t>15.01E</t>
  </si>
  <si>
    <t>CVTDG/C</t>
  </si>
  <si>
    <t>15.020</t>
  </si>
  <si>
    <t>ADDG/C</t>
  </si>
  <si>
    <t>15.021</t>
  </si>
  <si>
    <t>SUBG/C</t>
  </si>
  <si>
    <t>15.022</t>
  </si>
  <si>
    <t>MULG/C</t>
  </si>
  <si>
    <t>15.023</t>
  </si>
  <si>
    <t>DIVG/C</t>
  </si>
  <si>
    <t>15.02C</t>
  </si>
  <si>
    <t>CVTGF/C</t>
  </si>
  <si>
    <t>15.02D</t>
  </si>
  <si>
    <t>CVTGD/C</t>
  </si>
  <si>
    <t>15.02F</t>
  </si>
  <si>
    <t>CVTGQ/C</t>
  </si>
  <si>
    <t>15.03C</t>
  </si>
  <si>
    <t>CVTQF/C</t>
  </si>
  <si>
    <t>15.03E</t>
  </si>
  <si>
    <t>CVTQG/C</t>
  </si>
  <si>
    <t>15.080</t>
  </si>
  <si>
    <t>ADDF</t>
  </si>
  <si>
    <t>15.081</t>
  </si>
  <si>
    <t>SUBF</t>
  </si>
  <si>
    <t>15.082</t>
  </si>
  <si>
    <t>MULF</t>
  </si>
  <si>
    <t>15.083</t>
  </si>
  <si>
    <t>DIVF</t>
  </si>
  <si>
    <t>15.09E</t>
  </si>
  <si>
    <t>CVTDG</t>
  </si>
  <si>
    <t>15.0A0</t>
  </si>
  <si>
    <t>ADDG</t>
  </si>
  <si>
    <t>15.0A1</t>
  </si>
  <si>
    <t>SUBG</t>
  </si>
  <si>
    <t>15.0A2</t>
  </si>
  <si>
    <t>MULG</t>
  </si>
  <si>
    <t>15.0A3</t>
  </si>
  <si>
    <t>DIVG</t>
  </si>
  <si>
    <t>15.0A5</t>
  </si>
  <si>
    <t>CMPGEQ</t>
  </si>
  <si>
    <t>15.0A6</t>
  </si>
  <si>
    <t>CMPGLT</t>
  </si>
  <si>
    <t>15.0A7</t>
  </si>
  <si>
    <t>CMPGLE</t>
  </si>
  <si>
    <t>15.0AC</t>
  </si>
  <si>
    <t>CVTGF</t>
  </si>
  <si>
    <t>15.0AD</t>
  </si>
  <si>
    <t>CVTGD</t>
  </si>
  <si>
    <t>15.0AF</t>
  </si>
  <si>
    <t>CVTGQ</t>
  </si>
  <si>
    <t>15.0BC</t>
  </si>
  <si>
    <t>CVTQF</t>
  </si>
  <si>
    <t>15.0BE</t>
  </si>
  <si>
    <t>CVTQG</t>
  </si>
  <si>
    <t>15.100</t>
  </si>
  <si>
    <t>ADDF/UC</t>
  </si>
  <si>
    <t>15.101</t>
  </si>
  <si>
    <t>SUBF/UC</t>
  </si>
  <si>
    <t>15.102</t>
  </si>
  <si>
    <t>MULF/UC</t>
  </si>
  <si>
    <t>15.103</t>
  </si>
  <si>
    <t>DIVF/UC</t>
  </si>
  <si>
    <t>15.11E</t>
  </si>
  <si>
    <t>CVTDG/UC</t>
  </si>
  <si>
    <t>15.120</t>
  </si>
  <si>
    <t>ADDG/UC</t>
  </si>
  <si>
    <t>15.121</t>
  </si>
  <si>
    <t>SUBG/UC</t>
  </si>
  <si>
    <t>15.122</t>
  </si>
  <si>
    <t>MULG/UC</t>
  </si>
  <si>
    <t>15.123</t>
  </si>
  <si>
    <t>DIVG/UC</t>
  </si>
  <si>
    <t>15.12C</t>
  </si>
  <si>
    <t>CVTGF/UC</t>
  </si>
  <si>
    <t>15.12D</t>
  </si>
  <si>
    <t>CVTGD/UC</t>
  </si>
  <si>
    <t>15.12F</t>
  </si>
  <si>
    <t>CVTGQ/VC</t>
  </si>
  <si>
    <t>15.180</t>
  </si>
  <si>
    <t>ADDF/U</t>
  </si>
  <si>
    <t>15.181</t>
  </si>
  <si>
    <t>SUBF/U</t>
  </si>
  <si>
    <t>15.182</t>
  </si>
  <si>
    <t>MULF/U</t>
  </si>
  <si>
    <t>15.183</t>
  </si>
  <si>
    <t>DIVF/U</t>
  </si>
  <si>
    <t>15.19E</t>
  </si>
  <si>
    <t>CVTDG/U</t>
  </si>
  <si>
    <t>15.1A0</t>
  </si>
  <si>
    <t>ADDG/U</t>
  </si>
  <si>
    <t>15.1A1</t>
  </si>
  <si>
    <t>SUBG/U</t>
  </si>
  <si>
    <t>15.1A2</t>
  </si>
  <si>
    <t>MULG/U</t>
  </si>
  <si>
    <t>15.1A3</t>
  </si>
  <si>
    <t>DIVG/U</t>
  </si>
  <si>
    <t>15.1AC</t>
  </si>
  <si>
    <t>CVTGF/U</t>
  </si>
  <si>
    <t>15.1AD</t>
  </si>
  <si>
    <t>CVTGD/U</t>
  </si>
  <si>
    <t>15.1AF</t>
  </si>
  <si>
    <t>CVTGQ/V</t>
  </si>
  <si>
    <t>15.400</t>
  </si>
  <si>
    <t>ADDF/SC</t>
  </si>
  <si>
    <t>15.401</t>
  </si>
  <si>
    <t>SUBF/SC</t>
  </si>
  <si>
    <t>15.402</t>
  </si>
  <si>
    <t>MULF/SC</t>
  </si>
  <si>
    <t>15.403</t>
  </si>
  <si>
    <t>DIVF/SC</t>
  </si>
  <si>
    <t>15.41E</t>
  </si>
  <si>
    <t>CVTDG/SC</t>
  </si>
  <si>
    <t>15.420</t>
  </si>
  <si>
    <t>ADDG/SC</t>
  </si>
  <si>
    <t>15.421</t>
  </si>
  <si>
    <t>SUBG/SC</t>
  </si>
  <si>
    <t>15.422</t>
  </si>
  <si>
    <t>MULG/SC</t>
  </si>
  <si>
    <t>15.423</t>
  </si>
  <si>
    <t>DIVG/SC</t>
  </si>
  <si>
    <t>15.42C</t>
  </si>
  <si>
    <t>CVTGF/SC</t>
  </si>
  <si>
    <t>15.42D</t>
  </si>
  <si>
    <t>CVTGD/SC</t>
  </si>
  <si>
    <t>15.42F</t>
  </si>
  <si>
    <t>CVTGQ/SC</t>
  </si>
  <si>
    <t>15.480</t>
  </si>
  <si>
    <t>ADDF/S</t>
  </si>
  <si>
    <t>15.481</t>
  </si>
  <si>
    <t>SUBF/S</t>
  </si>
  <si>
    <t>15.482</t>
  </si>
  <si>
    <t>MULF/S</t>
  </si>
  <si>
    <t>15.483</t>
  </si>
  <si>
    <t>DIVF/S</t>
  </si>
  <si>
    <t>15.49E</t>
  </si>
  <si>
    <t>CVTDG/S</t>
  </si>
  <si>
    <t>15.4A0</t>
  </si>
  <si>
    <t>ADDG/S</t>
  </si>
  <si>
    <t>15.4A1</t>
  </si>
  <si>
    <t>SUBG/S</t>
  </si>
  <si>
    <t>15.4A2</t>
  </si>
  <si>
    <t>MULG/S</t>
  </si>
  <si>
    <t>15.4A3</t>
  </si>
  <si>
    <t>DIVG/S</t>
  </si>
  <si>
    <t>15.4A5</t>
  </si>
  <si>
    <t>CMPGEQ/S</t>
  </si>
  <si>
    <t>15.4A6</t>
  </si>
  <si>
    <t>CMPGLT/S</t>
  </si>
  <si>
    <t>15.4A7</t>
  </si>
  <si>
    <t>CMPGLE/S</t>
  </si>
  <si>
    <t>15.4AC</t>
  </si>
  <si>
    <t>CVTGF/S</t>
  </si>
  <si>
    <t>15.4AD</t>
  </si>
  <si>
    <t>CVTGD/S</t>
  </si>
  <si>
    <t>15.4AF</t>
  </si>
  <si>
    <t>CVTGQ/S</t>
  </si>
  <si>
    <t>15.500</t>
  </si>
  <si>
    <t>ADDF/SUC</t>
  </si>
  <si>
    <t>15.501</t>
  </si>
  <si>
    <t>SUBF/SUC</t>
  </si>
  <si>
    <t>15.502</t>
  </si>
  <si>
    <t>MULF/SUC</t>
  </si>
  <si>
    <t>15.503</t>
  </si>
  <si>
    <t>DIVF/SUC</t>
  </si>
  <si>
    <t>15.51E</t>
  </si>
  <si>
    <t>CVTDG/SUC</t>
  </si>
  <si>
    <t>15.520</t>
  </si>
  <si>
    <t>ADDG/SUC</t>
  </si>
  <si>
    <t>15.521</t>
  </si>
  <si>
    <t>SUBG/SUC</t>
  </si>
  <si>
    <t>15.522</t>
  </si>
  <si>
    <t>MULG/SUC</t>
  </si>
  <si>
    <t>15.523</t>
  </si>
  <si>
    <t>DIVG/SUC</t>
  </si>
  <si>
    <t>15.52C</t>
  </si>
  <si>
    <t>CVTGF/SUC</t>
  </si>
  <si>
    <t>15.52D</t>
  </si>
  <si>
    <t>CVTGD/SUC</t>
  </si>
  <si>
    <t>15.52F</t>
  </si>
  <si>
    <t>CVTGQ/SVC</t>
  </si>
  <si>
    <t>15.580</t>
  </si>
  <si>
    <t>ADDF/SU</t>
  </si>
  <si>
    <t>15.581</t>
  </si>
  <si>
    <t>SUBF/SU</t>
  </si>
  <si>
    <t>15.582</t>
  </si>
  <si>
    <t>MULF/SU</t>
  </si>
  <si>
    <t>15.583</t>
  </si>
  <si>
    <t>DIVF/SU</t>
  </si>
  <si>
    <t>15.59E</t>
  </si>
  <si>
    <t>CVTDG/SU</t>
  </si>
  <si>
    <t>15.5A0</t>
  </si>
  <si>
    <t>ADDG/SU</t>
  </si>
  <si>
    <t>15.5A1</t>
  </si>
  <si>
    <t>SUBG/SU</t>
  </si>
  <si>
    <t>15.5A2</t>
  </si>
  <si>
    <t>MULG/SU</t>
  </si>
  <si>
    <t>15.5A3</t>
  </si>
  <si>
    <t>DIVG/SU</t>
  </si>
  <si>
    <t>15.5AC</t>
  </si>
  <si>
    <t>CVTGF/SU</t>
  </si>
  <si>
    <t>15.5AD</t>
  </si>
  <si>
    <t>CVTGD/SU</t>
  </si>
  <si>
    <t>15.5AF</t>
  </si>
  <si>
    <t>CVTGQ/SV</t>
  </si>
  <si>
    <t>16.000</t>
  </si>
  <si>
    <t>ADDS/C</t>
  </si>
  <si>
    <t>16.001</t>
  </si>
  <si>
    <t>SUBS/C</t>
  </si>
  <si>
    <t>16.002</t>
  </si>
  <si>
    <t>MULS/C</t>
  </si>
  <si>
    <t>16.003</t>
  </si>
  <si>
    <t>DIVS/C</t>
  </si>
  <si>
    <t>16.020</t>
  </si>
  <si>
    <t>ADDT/C</t>
  </si>
  <si>
    <t>16.021</t>
  </si>
  <si>
    <t>SUBT/C</t>
  </si>
  <si>
    <t>16.022</t>
  </si>
  <si>
    <t>MULT/C</t>
  </si>
  <si>
    <t>16.023</t>
  </si>
  <si>
    <t>DIVT/C</t>
  </si>
  <si>
    <t>16.02C</t>
  </si>
  <si>
    <t>CVTTS/C</t>
  </si>
  <si>
    <t>16.02F</t>
  </si>
  <si>
    <t>CVTTQ/C</t>
  </si>
  <si>
    <t>16.03C</t>
  </si>
  <si>
    <t>CVTQS/C</t>
  </si>
  <si>
    <t>16.03E</t>
  </si>
  <si>
    <t>CVTQT/C</t>
  </si>
  <si>
    <t>16.040</t>
  </si>
  <si>
    <t>ADDS/M</t>
  </si>
  <si>
    <t>16.041</t>
  </si>
  <si>
    <t>SUBS/M</t>
  </si>
  <si>
    <t>16.042</t>
  </si>
  <si>
    <t>MULS/M</t>
  </si>
  <si>
    <t>16.043</t>
  </si>
  <si>
    <t>DIVS/M</t>
  </si>
  <si>
    <t>16.060</t>
  </si>
  <si>
    <t>ADDT/M</t>
  </si>
  <si>
    <t>16.061</t>
  </si>
  <si>
    <t>SUBT/M</t>
  </si>
  <si>
    <t>16.062</t>
  </si>
  <si>
    <t>MULT/M</t>
  </si>
  <si>
    <t>16.063</t>
  </si>
  <si>
    <t>DIVT/M</t>
  </si>
  <si>
    <t>16.06C</t>
  </si>
  <si>
    <t>CVTTS/M</t>
  </si>
  <si>
    <t>16.06F</t>
  </si>
  <si>
    <t>CVTTQ/M</t>
  </si>
  <si>
    <t>16.07C</t>
  </si>
  <si>
    <t>CVTQS/M</t>
  </si>
  <si>
    <t>16.07E</t>
  </si>
  <si>
    <t>CVTQT/M</t>
  </si>
  <si>
    <t>16.080</t>
  </si>
  <si>
    <t>ADDS</t>
  </si>
  <si>
    <t>16.081</t>
  </si>
  <si>
    <t>SUBS</t>
  </si>
  <si>
    <t>16.082</t>
  </si>
  <si>
    <t>MULS</t>
  </si>
  <si>
    <t>16.083</t>
  </si>
  <si>
    <t>DIVS</t>
  </si>
  <si>
    <t>16.0A0</t>
  </si>
  <si>
    <t>ADDT</t>
  </si>
  <si>
    <t>16.0A1</t>
  </si>
  <si>
    <t>SUBT</t>
  </si>
  <si>
    <t>16.0A2</t>
  </si>
  <si>
    <t>MULT</t>
  </si>
  <si>
    <t>16.0A3</t>
  </si>
  <si>
    <t>DIVT</t>
  </si>
  <si>
    <t>16.0A4</t>
  </si>
  <si>
    <t>CMPTUN</t>
  </si>
  <si>
    <t>16.0A5</t>
  </si>
  <si>
    <t>CMPTEQ</t>
  </si>
  <si>
    <t>16.0A6</t>
  </si>
  <si>
    <t>CMPTLT</t>
  </si>
  <si>
    <t>16.0A7</t>
  </si>
  <si>
    <t>CMPTLE</t>
  </si>
  <si>
    <t>16.0AC</t>
  </si>
  <si>
    <t>CVTTS</t>
  </si>
  <si>
    <t>16.0AF</t>
  </si>
  <si>
    <t>CVTTQ</t>
  </si>
  <si>
    <t>16.0BC</t>
  </si>
  <si>
    <t>CVTQS</t>
  </si>
  <si>
    <t>16.0BE</t>
  </si>
  <si>
    <t>CVTQT</t>
  </si>
  <si>
    <t>16.0C0</t>
  </si>
  <si>
    <t>ADDS/D</t>
  </si>
  <si>
    <t>16.0C1</t>
  </si>
  <si>
    <t>SUBS/D</t>
  </si>
  <si>
    <t>16.0C2</t>
  </si>
  <si>
    <t>MULS/D</t>
  </si>
  <si>
    <t>16.0C3</t>
  </si>
  <si>
    <t>DIVS/D</t>
  </si>
  <si>
    <t>16.0E0</t>
  </si>
  <si>
    <t>ADDT/D</t>
  </si>
  <si>
    <t>16.0E1</t>
  </si>
  <si>
    <t>SUBT/D</t>
  </si>
  <si>
    <t>16.0E2</t>
  </si>
  <si>
    <t>MULT/D</t>
  </si>
  <si>
    <t>16.0E3</t>
  </si>
  <si>
    <t>DIVT/D</t>
  </si>
  <si>
    <t>16.0EC</t>
  </si>
  <si>
    <t>CVTTS/D</t>
  </si>
  <si>
    <t>16.0EF</t>
  </si>
  <si>
    <t>CVTTQ/D</t>
  </si>
  <si>
    <t>16.0FC</t>
  </si>
  <si>
    <t>CVTQS/D</t>
  </si>
  <si>
    <t>16.0FE</t>
  </si>
  <si>
    <t>CVTQT/D</t>
  </si>
  <si>
    <t>16.100</t>
  </si>
  <si>
    <t>ADDS/UC</t>
  </si>
  <si>
    <t>16.101</t>
  </si>
  <si>
    <t>SUBS/UC</t>
  </si>
  <si>
    <t>16.102</t>
  </si>
  <si>
    <t>MULS/UC</t>
  </si>
  <si>
    <t>16.103</t>
  </si>
  <si>
    <t>DIVS/UC</t>
  </si>
  <si>
    <t>16.120</t>
  </si>
  <si>
    <t>ADDT/UC</t>
  </si>
  <si>
    <t>16.121</t>
  </si>
  <si>
    <t>SUBT/UC</t>
  </si>
  <si>
    <t>16.122</t>
  </si>
  <si>
    <t>MULT/UC</t>
  </si>
  <si>
    <t>16.123</t>
  </si>
  <si>
    <t>DIVT/UC</t>
  </si>
  <si>
    <t>16.12C</t>
  </si>
  <si>
    <t>CVTTS/UC</t>
  </si>
  <si>
    <t>16.12F</t>
  </si>
  <si>
    <t>CVTTQ/VC</t>
  </si>
  <si>
    <t>16.140</t>
  </si>
  <si>
    <t>ADDS/UM</t>
  </si>
  <si>
    <t>16.141</t>
  </si>
  <si>
    <t>SUBS/UM</t>
  </si>
  <si>
    <t>16.142</t>
  </si>
  <si>
    <t>MULS/UM</t>
  </si>
  <si>
    <t>16.143</t>
  </si>
  <si>
    <t>DIVS/UM</t>
  </si>
  <si>
    <t>16.160</t>
  </si>
  <si>
    <t>ADDT/UM</t>
  </si>
  <si>
    <t>16.161</t>
  </si>
  <si>
    <t>SUBT/UM</t>
  </si>
  <si>
    <t>16.162</t>
  </si>
  <si>
    <t>MULT/UM</t>
  </si>
  <si>
    <t>16.163</t>
  </si>
  <si>
    <t>DIVT/UM</t>
  </si>
  <si>
    <t>16.16C</t>
  </si>
  <si>
    <t>CVTTS/UM</t>
  </si>
  <si>
    <t>16.16F</t>
  </si>
  <si>
    <t>CVTTQ/VM</t>
  </si>
  <si>
    <t>16.180</t>
  </si>
  <si>
    <t>ADDS/U</t>
  </si>
  <si>
    <t>16.181</t>
  </si>
  <si>
    <t>SUBS/U</t>
  </si>
  <si>
    <t>16.182</t>
  </si>
  <si>
    <t>MULS/U</t>
  </si>
  <si>
    <t>16.183</t>
  </si>
  <si>
    <t>DIVS/U</t>
  </si>
  <si>
    <t>16.1A0</t>
  </si>
  <si>
    <t>ADDT/U</t>
  </si>
  <si>
    <t>16.1A1</t>
  </si>
  <si>
    <t>SUBT/U</t>
  </si>
  <si>
    <t>16.1A2</t>
  </si>
  <si>
    <t>MULT/U</t>
  </si>
  <si>
    <t>16.1A3</t>
  </si>
  <si>
    <t>DIVT/U</t>
  </si>
  <si>
    <t>16.1AC</t>
  </si>
  <si>
    <t>CVTTS/U</t>
  </si>
  <si>
    <t>16.1AF</t>
  </si>
  <si>
    <t>CVTTQ/V</t>
  </si>
  <si>
    <t>16.1C0</t>
  </si>
  <si>
    <t>ADDS/UD</t>
  </si>
  <si>
    <t>16.1C1</t>
  </si>
  <si>
    <t>SUBS/UD</t>
  </si>
  <si>
    <t>16.1C2</t>
  </si>
  <si>
    <t>MULS/UD</t>
  </si>
  <si>
    <t>16.1C3</t>
  </si>
  <si>
    <t>DIVS/UD</t>
  </si>
  <si>
    <t>16.1E0</t>
  </si>
  <si>
    <t>ADDT/UD</t>
  </si>
  <si>
    <t>16.1E1</t>
  </si>
  <si>
    <t>SUBT/UD</t>
  </si>
  <si>
    <t>16.1E2</t>
  </si>
  <si>
    <t>MULT/UD</t>
  </si>
  <si>
    <t>16.1E3</t>
  </si>
  <si>
    <t>DIVT/UD</t>
  </si>
  <si>
    <t>16.1EC</t>
  </si>
  <si>
    <t>CVTTS/UD</t>
  </si>
  <si>
    <t>16.1EF</t>
  </si>
  <si>
    <t>CVTTQ/VD</t>
  </si>
  <si>
    <t>16.2AC</t>
  </si>
  <si>
    <t>CVTST</t>
  </si>
  <si>
    <t>16.500</t>
  </si>
  <si>
    <t>ADDS/SUC</t>
  </si>
  <si>
    <t>16.501</t>
  </si>
  <si>
    <t>SUBS/SUC</t>
  </si>
  <si>
    <t>16.502</t>
  </si>
  <si>
    <t>MULS/SUC</t>
  </si>
  <si>
    <t>16.503</t>
  </si>
  <si>
    <t>DIVS/SUC</t>
  </si>
  <si>
    <t>16.520</t>
  </si>
  <si>
    <t>ADDT/SUC</t>
  </si>
  <si>
    <t>16.521</t>
  </si>
  <si>
    <t>SUBT/SUC</t>
  </si>
  <si>
    <t>16.522</t>
  </si>
  <si>
    <t>MULT/SUC</t>
  </si>
  <si>
    <t>16.523</t>
  </si>
  <si>
    <t>DIVT/SUC</t>
  </si>
  <si>
    <t>16.52C</t>
  </si>
  <si>
    <t>CVTTS/SUC</t>
  </si>
  <si>
    <t>16.52F</t>
  </si>
  <si>
    <t>CVTTQ/SVC</t>
  </si>
  <si>
    <t>16.540</t>
  </si>
  <si>
    <t>ADDS/SUM</t>
  </si>
  <si>
    <t>16.541</t>
  </si>
  <si>
    <t>SUBS/SUM</t>
  </si>
  <si>
    <t>16.542</t>
  </si>
  <si>
    <t>MULS/SUM</t>
  </si>
  <si>
    <t>16.543</t>
  </si>
  <si>
    <t>DIVS/SUM</t>
  </si>
  <si>
    <t>16.560</t>
  </si>
  <si>
    <t>ADDT/SUM</t>
  </si>
  <si>
    <t>16.561</t>
  </si>
  <si>
    <t>SUBT/SUM</t>
  </si>
  <si>
    <t>16.562</t>
  </si>
  <si>
    <t>MULT/SUM</t>
  </si>
  <si>
    <t>16.563</t>
  </si>
  <si>
    <t>DIVT/SUM</t>
  </si>
  <si>
    <t>16.56C</t>
  </si>
  <si>
    <t>CVTTS/SUM</t>
  </si>
  <si>
    <t>16.56F</t>
  </si>
  <si>
    <t>CVTTQ/SVM</t>
  </si>
  <si>
    <t>16.580</t>
  </si>
  <si>
    <t>ADDS/SU</t>
  </si>
  <si>
    <t>16.581</t>
  </si>
  <si>
    <t>SUBS/SU</t>
  </si>
  <si>
    <t>16.582</t>
  </si>
  <si>
    <t>MULS/SU</t>
  </si>
  <si>
    <t>16.583</t>
  </si>
  <si>
    <t>DIVS/SU</t>
  </si>
  <si>
    <t>16.5A0</t>
  </si>
  <si>
    <t>ADDT/SU</t>
  </si>
  <si>
    <t>16.5A1</t>
  </si>
  <si>
    <t>SUBT/SU</t>
  </si>
  <si>
    <t>16.5A2</t>
  </si>
  <si>
    <t>MULT/SU</t>
  </si>
  <si>
    <t>16.5A3</t>
  </si>
  <si>
    <t>DIVT/SU</t>
  </si>
  <si>
    <t>16.5A4</t>
  </si>
  <si>
    <t>CMPTUN/SU</t>
  </si>
  <si>
    <t>16.5A5</t>
  </si>
  <si>
    <t>CMPTEQ/SU</t>
  </si>
  <si>
    <t>16.5A6</t>
  </si>
  <si>
    <t>CMPTLT/SU</t>
  </si>
  <si>
    <t>16.5A7</t>
  </si>
  <si>
    <t>CMPTLE/SU</t>
  </si>
  <si>
    <t>16.5AC</t>
  </si>
  <si>
    <t>CVTTS/SU</t>
  </si>
  <si>
    <t>16.5AF</t>
  </si>
  <si>
    <t>CVTTQ/SV</t>
  </si>
  <si>
    <t>16.5C0</t>
  </si>
  <si>
    <t>ADDS/SUD</t>
  </si>
  <si>
    <t>16.5C1</t>
  </si>
  <si>
    <t>SUBS/SUD</t>
  </si>
  <si>
    <t>16.5C2</t>
  </si>
  <si>
    <t>MULS/SUD</t>
  </si>
  <si>
    <t>16.5C3</t>
  </si>
  <si>
    <t>DIVS/SUD</t>
  </si>
  <si>
    <t>16.5E0</t>
  </si>
  <si>
    <t>ADDT/SUD</t>
  </si>
  <si>
    <t>16.5E1</t>
  </si>
  <si>
    <t>SUBT/SUD</t>
  </si>
  <si>
    <t>16.5E2</t>
  </si>
  <si>
    <t>MULT/SUD</t>
  </si>
  <si>
    <t>16.5E3</t>
  </si>
  <si>
    <t>DIVT/SUD</t>
  </si>
  <si>
    <t>16.5EC</t>
  </si>
  <si>
    <t>CVTTS/SUD</t>
  </si>
  <si>
    <t>16.5EF</t>
  </si>
  <si>
    <t>CVTTQ/SVD</t>
  </si>
  <si>
    <t>16.6AC</t>
  </si>
  <si>
    <t>CVTST/S</t>
  </si>
  <si>
    <t>16.700</t>
  </si>
  <si>
    <t>ADDS/SUIC</t>
  </si>
  <si>
    <t>16.701</t>
  </si>
  <si>
    <t>SUBS/SUIC</t>
  </si>
  <si>
    <t>16.702</t>
  </si>
  <si>
    <t>MULS/SUIC</t>
  </si>
  <si>
    <t>16.703</t>
  </si>
  <si>
    <t>DIVS/SUIC</t>
  </si>
  <si>
    <t>16.720</t>
  </si>
  <si>
    <t>ADDT/SUIC</t>
  </si>
  <si>
    <t>16.721</t>
  </si>
  <si>
    <t>SUBT/SUIC</t>
  </si>
  <si>
    <t>16.722</t>
  </si>
  <si>
    <t>MULT/SUIC</t>
  </si>
  <si>
    <t>16.723</t>
  </si>
  <si>
    <t>DIVT/SUIC</t>
  </si>
  <si>
    <t>16.72C</t>
  </si>
  <si>
    <t>CVTTS/SUIC</t>
  </si>
  <si>
    <t>16.72F</t>
  </si>
  <si>
    <t>CVTTQ/SVIC</t>
  </si>
  <si>
    <t>16.73C</t>
  </si>
  <si>
    <t>CVTQS/SUIC</t>
  </si>
  <si>
    <t>16.73E</t>
  </si>
  <si>
    <t>CVTQT/SUIC</t>
  </si>
  <si>
    <t>16.740</t>
  </si>
  <si>
    <t>ADDS/SUIM</t>
  </si>
  <si>
    <t>16.741</t>
  </si>
  <si>
    <t>SUBS/SUIM</t>
  </si>
  <si>
    <t>16.742</t>
  </si>
  <si>
    <t>MULS/SUIM</t>
  </si>
  <si>
    <t>16.743</t>
  </si>
  <si>
    <t>DIVS/SUIM</t>
  </si>
  <si>
    <t>16.760</t>
  </si>
  <si>
    <t>ADDT/SUIM</t>
  </si>
  <si>
    <t>16.761</t>
  </si>
  <si>
    <t>SUBT/SUIM</t>
  </si>
  <si>
    <t>16.762</t>
  </si>
  <si>
    <t>MULT/SUIM</t>
  </si>
  <si>
    <t>16.763</t>
  </si>
  <si>
    <t>DIVT/SUIM</t>
  </si>
  <si>
    <t>16.76C</t>
  </si>
  <si>
    <t>CVTTS/SUIM</t>
  </si>
  <si>
    <t>16.76F</t>
  </si>
  <si>
    <t>CVTTQ/SVIM</t>
  </si>
  <si>
    <t>16.77C</t>
  </si>
  <si>
    <t>CVTQS/SUIM</t>
  </si>
  <si>
    <t>16.77E</t>
  </si>
  <si>
    <t>CVTQT/SUIM</t>
  </si>
  <si>
    <t>16.780</t>
  </si>
  <si>
    <t>ADDS/SUI</t>
  </si>
  <si>
    <t>16.781</t>
  </si>
  <si>
    <t>SUBS/SUI</t>
  </si>
  <si>
    <t>16.782</t>
  </si>
  <si>
    <t>MULS/SUI</t>
  </si>
  <si>
    <t>16.783</t>
  </si>
  <si>
    <t>DIVS/SUI</t>
  </si>
  <si>
    <t>16.7A0</t>
  </si>
  <si>
    <t>ADDT/SUI</t>
  </si>
  <si>
    <t>16.7A1</t>
  </si>
  <si>
    <t>SUBT/SUI</t>
  </si>
  <si>
    <t>16.7A2</t>
  </si>
  <si>
    <t>MULT/SUI</t>
  </si>
  <si>
    <t>16.7A3</t>
  </si>
  <si>
    <t>DIVT/SUI</t>
  </si>
  <si>
    <t>16.7AC</t>
  </si>
  <si>
    <t>CVTTS/SUI</t>
  </si>
  <si>
    <t>16.7AF</t>
  </si>
  <si>
    <t>CVTTQ/SVI</t>
  </si>
  <si>
    <t>16.7BC</t>
  </si>
  <si>
    <t>CVTQS/SUI</t>
  </si>
  <si>
    <t>16.7BE</t>
  </si>
  <si>
    <t>CVTQT/SUI</t>
  </si>
  <si>
    <t>16.7C0</t>
  </si>
  <si>
    <t>ADDS/SUID</t>
  </si>
  <si>
    <t>16.7C1</t>
  </si>
  <si>
    <t>SUBS/SUID</t>
  </si>
  <si>
    <t>16.7C2</t>
  </si>
  <si>
    <t>MULS/SUID</t>
  </si>
  <si>
    <t>16.7C3</t>
  </si>
  <si>
    <t>DIVS/SUID</t>
  </si>
  <si>
    <t>16.7E0</t>
  </si>
  <si>
    <t>ADDT/SUID</t>
  </si>
  <si>
    <t>16.7E1</t>
  </si>
  <si>
    <t>SUBT/SUID</t>
  </si>
  <si>
    <t>16.7E2</t>
  </si>
  <si>
    <t>MULT/SUID</t>
  </si>
  <si>
    <t>16.7E3</t>
  </si>
  <si>
    <t>DIVT/SUID</t>
  </si>
  <si>
    <t>16.7EC</t>
  </si>
  <si>
    <t>CVTTS/SUID</t>
  </si>
  <si>
    <t>16.7EF</t>
  </si>
  <si>
    <t>CVTTQ/SVID</t>
  </si>
  <si>
    <t>16.7FC</t>
  </si>
  <si>
    <t>CVTQS/SUID</t>
  </si>
  <si>
    <t>16.7FE</t>
  </si>
  <si>
    <t>CVTQT/SUID</t>
  </si>
  <si>
    <t>17.010</t>
  </si>
  <si>
    <t>CVTLQ</t>
  </si>
  <si>
    <t>17.020</t>
  </si>
  <si>
    <t>CPYS</t>
  </si>
  <si>
    <t>17.021</t>
  </si>
  <si>
    <t>CPYSN</t>
  </si>
  <si>
    <t>17.022</t>
  </si>
  <si>
    <t>CPYSE</t>
  </si>
  <si>
    <t>17.024</t>
  </si>
  <si>
    <t>MT_FPCR</t>
  </si>
  <si>
    <t>17.025</t>
  </si>
  <si>
    <t>MF_FPCR</t>
  </si>
  <si>
    <t>17.02A</t>
  </si>
  <si>
    <t>FCMOVEQ</t>
  </si>
  <si>
    <t>17.02B</t>
  </si>
  <si>
    <t>FCMOVNE</t>
  </si>
  <si>
    <t>17.02C</t>
  </si>
  <si>
    <t>FCMOVLT</t>
  </si>
  <si>
    <t>17.02D</t>
  </si>
  <si>
    <t>FCMOVGE</t>
  </si>
  <si>
    <t>17.02E</t>
  </si>
  <si>
    <t>FCMOVLE</t>
  </si>
  <si>
    <t>17.02F</t>
  </si>
  <si>
    <t>FCMOVGT</t>
  </si>
  <si>
    <t>17.030</t>
  </si>
  <si>
    <t>CVTQL</t>
  </si>
  <si>
    <t>17.130</t>
  </si>
  <si>
    <t>CVTQL/V</t>
  </si>
  <si>
    <t>17.530</t>
  </si>
  <si>
    <t>CVTQL/SV</t>
  </si>
  <si>
    <t>18.0000</t>
  </si>
  <si>
    <t>TRAPB</t>
  </si>
  <si>
    <t>18.0400</t>
  </si>
  <si>
    <t>EXCB</t>
  </si>
  <si>
    <t>18.4000</t>
  </si>
  <si>
    <t>MB</t>
  </si>
  <si>
    <t>18.4400</t>
  </si>
  <si>
    <t>WMB</t>
  </si>
  <si>
    <t>18.8000</t>
  </si>
  <si>
    <t>FETCH</t>
  </si>
  <si>
    <t>18.A000</t>
  </si>
  <si>
    <t>FETCH_M</t>
  </si>
  <si>
    <t>18.C000</t>
  </si>
  <si>
    <t>RPCC</t>
  </si>
  <si>
    <t>18.E000</t>
  </si>
  <si>
    <t>RC</t>
  </si>
  <si>
    <t>18.E800</t>
  </si>
  <si>
    <t>ECB</t>
  </si>
  <si>
    <t>18.F000</t>
  </si>
  <si>
    <t>RS</t>
  </si>
  <si>
    <t>18.F800</t>
  </si>
  <si>
    <t>WH64</t>
  </si>
  <si>
    <t>18.FC00</t>
  </si>
  <si>
    <t>WH64EN</t>
  </si>
  <si>
    <t>19</t>
  </si>
  <si>
    <t>JMP</t>
  </si>
  <si>
    <t>JSR</t>
  </si>
  <si>
    <t>RET</t>
  </si>
  <si>
    <t>JSR_COROUTINE</t>
  </si>
  <si>
    <t>1B</t>
  </si>
  <si>
    <t>1C.00</t>
  </si>
  <si>
    <t>SEXTB</t>
  </si>
  <si>
    <t>1C.01</t>
  </si>
  <si>
    <t>SEXTW</t>
  </si>
  <si>
    <t>1C.30</t>
  </si>
  <si>
    <t>CTPOP</t>
  </si>
  <si>
    <t>1C.31</t>
  </si>
  <si>
    <t>PERR</t>
  </si>
  <si>
    <t>1C.32</t>
  </si>
  <si>
    <t>CTLZ</t>
  </si>
  <si>
    <t>1C.33</t>
  </si>
  <si>
    <t>CTTZ</t>
  </si>
  <si>
    <t>1C.34</t>
  </si>
  <si>
    <t>UNPKBW</t>
  </si>
  <si>
    <t>1C.35</t>
  </si>
  <si>
    <t>UNPKBL</t>
  </si>
  <si>
    <t>1C.36</t>
  </si>
  <si>
    <t>PKWB</t>
  </si>
  <si>
    <t>1C.37</t>
  </si>
  <si>
    <t>PKLB</t>
  </si>
  <si>
    <t>1C.38</t>
  </si>
  <si>
    <t>MINSB8</t>
  </si>
  <si>
    <t>1C.39</t>
  </si>
  <si>
    <t>MINSW4</t>
  </si>
  <si>
    <t>1C.3A</t>
  </si>
  <si>
    <t>MINUB8</t>
  </si>
  <si>
    <t>1C.3B</t>
  </si>
  <si>
    <t>MINUW4</t>
  </si>
  <si>
    <t>1C.3C</t>
  </si>
  <si>
    <t>MAXUB8</t>
  </si>
  <si>
    <t>1C.3D</t>
  </si>
  <si>
    <t>MAXUW4</t>
  </si>
  <si>
    <t>1C.3E</t>
  </si>
  <si>
    <t>MAXSB8</t>
  </si>
  <si>
    <t>1C.3F</t>
  </si>
  <si>
    <t>MAXSW4</t>
  </si>
  <si>
    <t>1C.70</t>
  </si>
  <si>
    <t>FTOIT</t>
  </si>
  <si>
    <t>1C.78</t>
  </si>
  <si>
    <t>FTOIS</t>
  </si>
  <si>
    <t>1D</t>
  </si>
  <si>
    <t>1E</t>
  </si>
  <si>
    <t>1F</t>
  </si>
  <si>
    <t>20</t>
  </si>
  <si>
    <t>LDF</t>
  </si>
  <si>
    <t>21</t>
  </si>
  <si>
    <t>LDG</t>
  </si>
  <si>
    <t>22</t>
  </si>
  <si>
    <t>LDS</t>
  </si>
  <si>
    <t>PREFETCH_M</t>
  </si>
  <si>
    <t>23</t>
  </si>
  <si>
    <t>LDT</t>
  </si>
  <si>
    <t>PREFETCH_MEN</t>
  </si>
  <si>
    <t>24</t>
  </si>
  <si>
    <t>STF</t>
  </si>
  <si>
    <t>25</t>
  </si>
  <si>
    <t>STG</t>
  </si>
  <si>
    <t>26</t>
  </si>
  <si>
    <t>STS</t>
  </si>
  <si>
    <t>27</t>
  </si>
  <si>
    <t>STT</t>
  </si>
  <si>
    <t>28</t>
  </si>
  <si>
    <t>LDL</t>
  </si>
  <si>
    <t>PREFETCH</t>
  </si>
  <si>
    <t>29</t>
  </si>
  <si>
    <t>LDQ</t>
  </si>
  <si>
    <t>PREFETCH_EN</t>
  </si>
  <si>
    <t>2A</t>
  </si>
  <si>
    <t>LDL_L</t>
  </si>
  <si>
    <t>2B</t>
  </si>
  <si>
    <t>LDQ_L</t>
  </si>
  <si>
    <t>2C</t>
  </si>
  <si>
    <t>STL</t>
  </si>
  <si>
    <t>2D</t>
  </si>
  <si>
    <t>STQ</t>
  </si>
  <si>
    <t>2E</t>
  </si>
  <si>
    <t>STL_C</t>
  </si>
  <si>
    <t>2F</t>
  </si>
  <si>
    <t>STQ_C</t>
  </si>
  <si>
    <t>30</t>
  </si>
  <si>
    <t>BR</t>
  </si>
  <si>
    <t>31</t>
  </si>
  <si>
    <t>FBEQ</t>
  </si>
  <si>
    <t>32</t>
  </si>
  <si>
    <t>FBLT</t>
  </si>
  <si>
    <t>33</t>
  </si>
  <si>
    <t>FBLE</t>
  </si>
  <si>
    <t>34</t>
  </si>
  <si>
    <t>BSR</t>
  </si>
  <si>
    <t>35</t>
  </si>
  <si>
    <t>FBNE</t>
  </si>
  <si>
    <t>36</t>
  </si>
  <si>
    <t>FBGE</t>
  </si>
  <si>
    <t>37</t>
  </si>
  <si>
    <t>FBGT</t>
  </si>
  <si>
    <t>38</t>
  </si>
  <si>
    <t>BLBC</t>
  </si>
  <si>
    <t>39</t>
  </si>
  <si>
    <t>BEQ</t>
  </si>
  <si>
    <t>3A</t>
  </si>
  <si>
    <t>BLT</t>
  </si>
  <si>
    <t>3B</t>
  </si>
  <si>
    <t>BLE</t>
  </si>
  <si>
    <t>3C</t>
  </si>
  <si>
    <t>BLBS</t>
  </si>
  <si>
    <t>3D</t>
  </si>
  <si>
    <t>BNE</t>
  </si>
  <si>
    <t>3E</t>
  </si>
  <si>
    <t>BGE</t>
  </si>
  <si>
    <t>3F</t>
  </si>
  <si>
    <t>BGT</t>
  </si>
  <si>
    <t>OPCODE(X)</t>
  </si>
  <si>
    <t>INSTRUCTION</t>
  </si>
  <si>
    <t>OPCODE(B)</t>
  </si>
  <si>
    <t>FUNCTION(B)</t>
  </si>
  <si>
    <t>FORMAT</t>
  </si>
  <si>
    <t>Mem</t>
  </si>
  <si>
    <t>MemR31</t>
  </si>
  <si>
    <t>Br</t>
  </si>
  <si>
    <t>Oper</t>
  </si>
  <si>
    <t>FP</t>
  </si>
  <si>
    <t>PAL</t>
  </si>
  <si>
    <t>HW_LD</t>
  </si>
  <si>
    <t>HW_RET</t>
  </si>
  <si>
    <t>HW_M</t>
  </si>
  <si>
    <t>FIELDS</t>
  </si>
  <si>
    <t>A=31</t>
  </si>
  <si>
    <t>NOTES</t>
  </si>
  <si>
    <t>HINT</t>
  </si>
  <si>
    <t>LENGTHS</t>
  </si>
  <si>
    <t>OperL</t>
  </si>
  <si>
    <t>LIT=1</t>
  </si>
  <si>
    <t>LIT=1;A=31,B=31</t>
  </si>
  <si>
    <t>LIT=0</t>
  </si>
  <si>
    <t>LIT=0;A=31</t>
  </si>
  <si>
    <t>LIT=0;A=31,B=31</t>
  </si>
  <si>
    <t>LIT=1;A=31</t>
  </si>
  <si>
    <t>HW_JMP</t>
  </si>
  <si>
    <t>HW_JSR</t>
  </si>
  <si>
    <t>HW_COROUTINE</t>
  </si>
  <si>
    <t>1A</t>
  </si>
  <si>
    <t>Address</t>
  </si>
  <si>
    <t>Statement</t>
  </si>
  <si>
    <t>Operation</t>
  </si>
  <si>
    <t>Type</t>
  </si>
  <si>
    <t>Disp</t>
  </si>
  <si>
    <t>O</t>
  </si>
  <si>
    <t>A</t>
  </si>
  <si>
    <t>B</t>
  </si>
  <si>
    <t>C</t>
  </si>
  <si>
    <t>F</t>
  </si>
  <si>
    <t>L</t>
  </si>
  <si>
    <t>T</t>
  </si>
  <si>
    <t>E</t>
  </si>
  <si>
    <t>H</t>
  </si>
  <si>
    <t>S</t>
  </si>
  <si>
    <t>Z</t>
  </si>
  <si>
    <t>A=31,B=31</t>
  </si>
  <si>
    <t>B=31</t>
  </si>
  <si>
    <t>I</t>
  </si>
  <si>
    <t>M</t>
  </si>
  <si>
    <t xml:space="preserve">OAB      IM  </t>
  </si>
  <si>
    <t xml:space="preserve">OA         F </t>
  </si>
  <si>
    <t>OAB        FC</t>
  </si>
  <si>
    <t xml:space="preserve">OAB  TE    F </t>
  </si>
  <si>
    <t xml:space="preserve">OAB    HS  F </t>
  </si>
  <si>
    <t xml:space="preserve">OAB        F </t>
  </si>
  <si>
    <t>OABZL      FC</t>
  </si>
  <si>
    <t xml:space="preserve">O          F </t>
  </si>
  <si>
    <t>MemB31</t>
  </si>
  <si>
    <t>MemA31</t>
  </si>
  <si>
    <t>MfcA31B31</t>
  </si>
  <si>
    <t>OperA31</t>
  </si>
  <si>
    <t>MfcA31</t>
  </si>
  <si>
    <t>OperA31B31</t>
  </si>
  <si>
    <t>OperLA31</t>
  </si>
  <si>
    <t>OperLA31B31</t>
  </si>
  <si>
    <t>MemA31B31</t>
  </si>
  <si>
    <t>Format</t>
  </si>
  <si>
    <t>Token 2</t>
  </si>
  <si>
    <t>Token 3</t>
  </si>
  <si>
    <t>Token 4</t>
  </si>
  <si>
    <t>Trimmed</t>
  </si>
  <si>
    <t>Literal</t>
  </si>
  <si>
    <t>OPCODE</t>
  </si>
  <si>
    <t>Ra/Fa</t>
  </si>
  <si>
    <t>Rb/Fb</t>
  </si>
  <si>
    <t>Lit</t>
  </si>
  <si>
    <t>Rc/Fc</t>
  </si>
  <si>
    <t>Displ/Func</t>
  </si>
  <si>
    <t>MBZ</t>
  </si>
  <si>
    <t>Len</t>
  </si>
  <si>
    <t>Hint</t>
  </si>
  <si>
    <t>Scoreboard</t>
  </si>
  <si>
    <t>Stall</t>
  </si>
  <si>
    <t>Scoreboard Mask</t>
  </si>
  <si>
    <t>Index</t>
  </si>
  <si>
    <t>ASN</t>
  </si>
  <si>
    <t>ASTER</t>
  </si>
  <si>
    <t>ASTRR</t>
  </si>
  <si>
    <t>PPCE</t>
  </si>
  <si>
    <t>?</t>
  </si>
  <si>
    <t>Meaning</t>
  </si>
  <si>
    <t>Ra=R31/F31</t>
  </si>
  <si>
    <t>Rb=R31/F31</t>
  </si>
  <si>
    <t>Rc=R31/F31</t>
  </si>
  <si>
    <t>SBZ</t>
  </si>
  <si>
    <t>TYPE</t>
  </si>
  <si>
    <t>HW_LD/P</t>
  </si>
  <si>
    <t>HW_LD/V</t>
  </si>
  <si>
    <t>HW_LD/VA</t>
  </si>
  <si>
    <t>HW_LD/PL</t>
  </si>
  <si>
    <t>HW_LD/VPTE</t>
  </si>
  <si>
    <t>HW_LD/VW</t>
  </si>
  <si>
    <t>HW_LD/VWA</t>
  </si>
  <si>
    <t>HW_ST/P</t>
  </si>
  <si>
    <t>HW_ST/PC</t>
  </si>
  <si>
    <t>HW_ST/V</t>
  </si>
  <si>
    <t>HW_ST/VA</t>
  </si>
  <si>
    <t>IPR</t>
  </si>
  <si>
    <t>CC</t>
  </si>
  <si>
    <t>CC_CTL</t>
  </si>
  <si>
    <t>VA</t>
  </si>
  <si>
    <t>VA_CTL</t>
  </si>
  <si>
    <t>VA_FORM</t>
  </si>
  <si>
    <t>11000000</t>
  </si>
  <si>
    <t>11000001</t>
  </si>
  <si>
    <t>11000010</t>
  </si>
  <si>
    <t>11000100</t>
  </si>
  <si>
    <t>11000011</t>
  </si>
  <si>
    <t>ITB_TAG</t>
  </si>
  <si>
    <t>SCRBB</t>
  </si>
  <si>
    <t>ITB_PTE</t>
  </si>
  <si>
    <t>ITB_IAP</t>
  </si>
  <si>
    <t>ITB_IA</t>
  </si>
  <si>
    <t>ITB_IS</t>
  </si>
  <si>
    <t>EXC_ADDR</t>
  </si>
  <si>
    <t>IVA_FORM</t>
  </si>
  <si>
    <t>CM</t>
  </si>
  <si>
    <t>IER</t>
  </si>
  <si>
    <t>IER_CM</t>
  </si>
  <si>
    <t>SIRR</t>
  </si>
  <si>
    <t>ISUM</t>
  </si>
  <si>
    <t>HW_INT_CLR</t>
  </si>
  <si>
    <t>EXC_SUM</t>
  </si>
  <si>
    <t>PAL_BASE</t>
  </si>
  <si>
    <t>I_CTL</t>
  </si>
  <si>
    <t>I_STAT</t>
  </si>
  <si>
    <t>IC_FLUSH</t>
  </si>
  <si>
    <t>IC_FLUSH_ASM</t>
  </si>
  <si>
    <t>CLR_MAP</t>
  </si>
  <si>
    <t>SLEEP</t>
  </si>
  <si>
    <t>PCTX</t>
  </si>
  <si>
    <t>PCTR_CTL</t>
  </si>
  <si>
    <t>DTB_TAG0</t>
  </si>
  <si>
    <t>DTB_TAG1</t>
  </si>
  <si>
    <t>DTB_PTE0</t>
  </si>
  <si>
    <t>DTB_PTE1</t>
  </si>
  <si>
    <t>DTB_ALTMODE</t>
  </si>
  <si>
    <t>DTB_IAP</t>
  </si>
  <si>
    <t>DTB_IA</t>
  </si>
  <si>
    <t>DTB_IS0</t>
  </si>
  <si>
    <t>DTB_IS1</t>
  </si>
  <si>
    <t>DTB_ASN0</t>
  </si>
  <si>
    <t>DTB_ASN1</t>
  </si>
  <si>
    <t>MM_STAT</t>
  </si>
  <si>
    <t>M_CTL</t>
  </si>
  <si>
    <t>DC_CTL</t>
  </si>
  <si>
    <t>DC_STAT</t>
  </si>
  <si>
    <t>C_DATA</t>
  </si>
  <si>
    <t>C_SHFT</t>
  </si>
  <si>
    <t>00000000</t>
  </si>
  <si>
    <t>00000001</t>
  </si>
  <si>
    <t>00000010</t>
  </si>
  <si>
    <t>00000011</t>
  </si>
  <si>
    <t>00000100</t>
  </si>
  <si>
    <t>00000110</t>
  </si>
  <si>
    <t>00000111</t>
  </si>
  <si>
    <t>00001001</t>
  </si>
  <si>
    <t>00001010</t>
  </si>
  <si>
    <t>00001100</t>
  </si>
  <si>
    <t>00001101</t>
  </si>
  <si>
    <t>00001110</t>
  </si>
  <si>
    <t>00001111</t>
  </si>
  <si>
    <t>00010000</t>
  </si>
  <si>
    <t>00010001</t>
  </si>
  <si>
    <t>00010110</t>
  </si>
  <si>
    <t>00010011</t>
  </si>
  <si>
    <t>00010010</t>
  </si>
  <si>
    <t>00010101</t>
  </si>
  <si>
    <t>00010111</t>
  </si>
  <si>
    <t>00010100</t>
  </si>
  <si>
    <t>00100000</t>
  </si>
  <si>
    <t>10100000</t>
  </si>
  <si>
    <t>00100001</t>
  </si>
  <si>
    <t>10100001</t>
  </si>
  <si>
    <t>00100110</t>
  </si>
  <si>
    <t>10100010</t>
  </si>
  <si>
    <t>10100011</t>
  </si>
  <si>
    <t>00100100</t>
  </si>
  <si>
    <t>10100100</t>
  </si>
  <si>
    <t>00100101</t>
  </si>
  <si>
    <t>10100101</t>
  </si>
  <si>
    <t>00100111</t>
  </si>
  <si>
    <t>00101000</t>
  </si>
  <si>
    <t>00101001</t>
  </si>
  <si>
    <t>00101010</t>
  </si>
  <si>
    <t>00101011</t>
  </si>
  <si>
    <t>00101100</t>
  </si>
  <si>
    <t>00001011</t>
  </si>
  <si>
    <t>01000000</t>
  </si>
  <si>
    <t>PCTX Fields</t>
  </si>
  <si>
    <t>Set Bit</t>
  </si>
  <si>
    <t>00001</t>
  </si>
  <si>
    <t>00010</t>
  </si>
  <si>
    <t>00100</t>
  </si>
  <si>
    <t>01000</t>
  </si>
  <si>
    <t>FPE</t>
  </si>
  <si>
    <t>10000</t>
  </si>
  <si>
    <t>010</t>
  </si>
  <si>
    <t>01010000</t>
  </si>
  <si>
    <t>11110000</t>
  </si>
  <si>
    <t>10000000</t>
  </si>
  <si>
    <t>10001000</t>
  </si>
  <si>
    <t>00100010</t>
  </si>
  <si>
    <t>01000100</t>
  </si>
  <si>
    <t>HW_MFPR</t>
  </si>
  <si>
    <t>HW_MTPR</t>
  </si>
  <si>
    <t>IPR Name</t>
  </si>
  <si>
    <t>IPR Field</t>
  </si>
  <si>
    <t>Ra</t>
  </si>
  <si>
    <t>Rb</t>
  </si>
  <si>
    <t>Rc</t>
  </si>
  <si>
    <t>Reg</t>
  </si>
  <si>
    <t>Function</t>
  </si>
  <si>
    <t>00.0000 00.0000 HALT halt halt</t>
  </si>
  <si>
    <t>00.0001 00.0001 CFLUSH cflush cflush</t>
  </si>
  <si>
    <t>00.0002 00.0002 DRAINA draina draina</t>
  </si>
  <si>
    <t>00.0003 00.0003 LDQP — —</t>
  </si>
  <si>
    <t>00.0004 00.0004 STQP — —</t>
  </si>
  <si>
    <t>00.0005 00.0005 SWPCTX — —</t>
  </si>
  <si>
    <t>00.0006 00.0006 MFPR_ASN — —</t>
  </si>
  <si>
    <t>00.0007 00.0007 MTPR_ASTEN — —</t>
  </si>
  <si>
    <t>00.0008 00.0008 MTPR_ASTSR — —</t>
  </si>
  <si>
    <t>00.0009 00.0009 CSERVE cserve cserve</t>
  </si>
  <si>
    <t>00.000A 00.0010 SWPPAL swppal swppal</t>
  </si>
  <si>
    <t>00.000B 00.0011 MFPR_FEN — —</t>
  </si>
  <si>
    <t>00.000C 00.0012 MTPR_FEN — —</t>
  </si>
  <si>
    <t>00.000D 00.0013 MTPR_IPIR wripir wripir</t>
  </si>
  <si>
    <t>00.000E 00.0014 MFPR_IPL — —</t>
  </si>
  <si>
    <t>00.000F 00.0015 MTPR_IPL — —</t>
  </si>
  <si>
    <t>00.0010 00.0016 MFPR_MCES rdmces rdmces</t>
  </si>
  <si>
    <t>00.0011 00.0017 MTPR_MCES wrmces wrmces</t>
  </si>
  <si>
    <t>00.0012 00.0018 MFPR_PCBB — —</t>
  </si>
  <si>
    <t>00.0013 00.0019 MFPR_PRBR — —</t>
  </si>
  <si>
    <t>00.0014 00.0020 MTPR_PRBR — —</t>
  </si>
  <si>
    <t>00.0015 00.0021 MFPR_PTBR — —</t>
  </si>
  <si>
    <t>00.0016 00.0022 MFPR_SCBB — —</t>
  </si>
  <si>
    <t>00.0017 00.0023 MTPR_SCBB — —</t>
  </si>
  <si>
    <t>00.0018 00.0024 MTPR_SIRR — —</t>
  </si>
  <si>
    <t>00.0019 00.0025 MFPR_SISR — —</t>
  </si>
  <si>
    <t>00.001A 00.0026 MFPR_TBCHK — —</t>
  </si>
  <si>
    <t>00.001B 00.0027 MTPR_TBIA — —</t>
  </si>
  <si>
    <t>00.001C 00.0028 MTPR_TBIAP — —</t>
  </si>
  <si>
    <t>00.001D 00.0029 MTPR_TBIS — —</t>
  </si>
  <si>
    <t>00.001E 00.0030 MFPR_ESP — —</t>
  </si>
  <si>
    <t>00.001F 00.0031 MTPR_ESP — —</t>
  </si>
  <si>
    <t>00.0020 00.0032 MFPR_SSP — —</t>
  </si>
  <si>
    <t>00.0021 00.0033 MTPR_SSP — —</t>
  </si>
  <si>
    <t>00.0022 00.0034 MFPR_USP — —</t>
  </si>
  <si>
    <t>00.0023 00.0035 MTPR_USP — —</t>
  </si>
  <si>
    <t>00.0024 00.0036 MTPR_TBISD — —</t>
  </si>
  <si>
    <t>00.0025 00.0037 MTPR_TBISI — —</t>
  </si>
  <si>
    <t>00.0026 00.0038 MFPR_ASTEN — —</t>
  </si>
  <si>
    <t>00.0027 00.0039 MFPR_ASTSR — —</t>
  </si>
  <si>
    <t>00.0029 00.0041 MFPR_VPTB — —</t>
  </si>
  <si>
    <t>00.002A 00.0042 MTPR_VPTB — —</t>
  </si>
  <si>
    <t>00.002B 00.0043 MTPR_PERFMON wrfen wrfen</t>
  </si>
  <si>
    <t>00.002E 00.0046 MTPR_DATFX wrasn —</t>
  </si>
  <si>
    <t>00.003E 00.0062 WTINT wtint wtint</t>
  </si>
  <si>
    <t>00.003F 00.0063 MFPR_WHAMI rti rti</t>
  </si>
  <si>
    <t>00.0080 00.0128 BPT bpt bpt</t>
  </si>
  <si>
    <t>00.0081 00.0129 BUGCHK bugchk bugchk</t>
  </si>
  <si>
    <t>00.0082 00.0130 CHME — —</t>
  </si>
  <si>
    <t>00.0083 00.0131 CHMK callsys callsys</t>
  </si>
  <si>
    <t>00.0084 00.0132 CHMS — —</t>
  </si>
  <si>
    <t>00.0085 00.0133 CHMU — —</t>
  </si>
  <si>
    <t>00.0086 00.0134 IMB imb imb</t>
  </si>
  <si>
    <t>00.0087 00.0135 INSQHIL — —</t>
  </si>
  <si>
    <t>00.0088 00.0136 INSQTIL — —</t>
  </si>
  <si>
    <t>00.0089 00.0137 INSQHIQ — —</t>
  </si>
  <si>
    <t>00.008A 00.0138 INSQTIQ — —</t>
  </si>
  <si>
    <t>00.008B 00.0139 INSQUEL — —</t>
  </si>
  <si>
    <t>00.008C 00.0140 INSQUEQ — —</t>
  </si>
  <si>
    <t>00.008D 00.0141 INSQUEL/D — —</t>
  </si>
  <si>
    <t>00.008E 00.0142 INSQUEQ/D — —</t>
  </si>
  <si>
    <t>00.008F 00.0143 PROBER — —</t>
  </si>
  <si>
    <t>00.0090 00.0144 PROBEW — —</t>
  </si>
  <si>
    <t>00.0091 00.0145 RD_PS — —</t>
  </si>
  <si>
    <t>00.0092 00.0146 REI urti —</t>
  </si>
  <si>
    <t>00.0093 00.0147 REMQHIL — —</t>
  </si>
  <si>
    <t>00.0094 00.0148 REMQTIL — —</t>
  </si>
  <si>
    <t>00.0095 00.0149 REMQHIQ — —</t>
  </si>
  <si>
    <t>00.0096 00.0150 REMQTIQ — —</t>
  </si>
  <si>
    <t>00.0097 00.0151 REMQUEL — —</t>
  </si>
  <si>
    <t>00.0098 00.0152 REMQUEQ — —</t>
  </si>
  <si>
    <t>00.009A 00.0154 REMQUEQ/D — —</t>
  </si>
  <si>
    <t>00.009B 00.0155 SWASTEN — —</t>
  </si>
  <si>
    <t>00.009C 00.0156 WR_PS_SW — —</t>
  </si>
  <si>
    <t>00.009D 00.0157 RSCC — —</t>
  </si>
  <si>
    <t>00.009E 00.0158 READ_UNQ rdunique rdunique</t>
  </si>
  <si>
    <t>00.009F 00.0159 WRITE_UNQ wrunique wrunique</t>
  </si>
  <si>
    <t>00.00A0 00.0160 AMOVRR — —</t>
  </si>
  <si>
    <t>00.00A1 00.0161 AMOVRM — —</t>
  </si>
  <si>
    <t>00.00A2 00.0162 INSQHILR — —</t>
  </si>
  <si>
    <t>00.00A3 00.0163 INSQTILR — —</t>
  </si>
  <si>
    <t>00.00A4 00.0164 INSQHIQR — —</t>
  </si>
  <si>
    <t>00.00A5 00.0165 INSQTIQR — —</t>
  </si>
  <si>
    <t>00.00A6 00.0166 REMQHILR — —</t>
  </si>
  <si>
    <t>00.00A7 00.0167 REMQTILR — —</t>
  </si>
  <si>
    <t>00.00A8 00.0168 REMQHIQR — —</t>
  </si>
  <si>
    <t>00.00A9 00.0169 REMQTIQR —</t>
  </si>
  <si>
    <t>00.00AA 00.0170 GENTRAP gentrap gentrap</t>
  </si>
  <si>
    <t>00.00AE 00.0174 CLRFEN clrfen clrfen</t>
  </si>
  <si>
    <t>00.0099 00.0153 REMQUEL/D — —</t>
  </si>
  <si>
    <t>PALFunc</t>
  </si>
  <si>
    <t>HALT</t>
  </si>
  <si>
    <t>0000</t>
  </si>
  <si>
    <t>CFLUSH</t>
  </si>
  <si>
    <t>0001</t>
  </si>
  <si>
    <t>DRAINA</t>
  </si>
  <si>
    <t>0002</t>
  </si>
  <si>
    <t>LDQP</t>
  </si>
  <si>
    <t>0003</t>
  </si>
  <si>
    <t>STQP</t>
  </si>
  <si>
    <t>0004</t>
  </si>
  <si>
    <t>SWPCTX</t>
  </si>
  <si>
    <t>0005</t>
  </si>
  <si>
    <t>MFPR_ASN</t>
  </si>
  <si>
    <t>0006</t>
  </si>
  <si>
    <t>MTPR_ASTEN</t>
  </si>
  <si>
    <t>0007</t>
  </si>
  <si>
    <t>MTPR_ASTSR</t>
  </si>
  <si>
    <t>0008</t>
  </si>
  <si>
    <t>CSERVE</t>
  </si>
  <si>
    <t>0009</t>
  </si>
  <si>
    <t>SWPPAL</t>
  </si>
  <si>
    <t>000A</t>
  </si>
  <si>
    <t>MFPR_FEN</t>
  </si>
  <si>
    <t>000B</t>
  </si>
  <si>
    <t>MTPR_FEN</t>
  </si>
  <si>
    <t>000C</t>
  </si>
  <si>
    <t>MTPR_IPIR</t>
  </si>
  <si>
    <t>000D</t>
  </si>
  <si>
    <t>MFPR_IPL</t>
  </si>
  <si>
    <t>000E</t>
  </si>
  <si>
    <t>MTPR_IPL</t>
  </si>
  <si>
    <t>000F</t>
  </si>
  <si>
    <t>MFPR_MCES</t>
  </si>
  <si>
    <t>0010</t>
  </si>
  <si>
    <t>MTPR_MCES</t>
  </si>
  <si>
    <t>0011</t>
  </si>
  <si>
    <t>MFPR_PCBB</t>
  </si>
  <si>
    <t>0012</t>
  </si>
  <si>
    <t>MFPR_PRBR</t>
  </si>
  <si>
    <t>0013</t>
  </si>
  <si>
    <t>MTPR_PRBR</t>
  </si>
  <si>
    <t>0014</t>
  </si>
  <si>
    <t>MFPR_PTBR</t>
  </si>
  <si>
    <t>0015</t>
  </si>
  <si>
    <t>MFPR_SCBB</t>
  </si>
  <si>
    <t>0016</t>
  </si>
  <si>
    <t>MTPR_SCBB</t>
  </si>
  <si>
    <t>0017</t>
  </si>
  <si>
    <t>MTPR_SIRR</t>
  </si>
  <si>
    <t>0018</t>
  </si>
  <si>
    <t>MFPR_SISR</t>
  </si>
  <si>
    <t>0019</t>
  </si>
  <si>
    <t>MFPR_TBCHK</t>
  </si>
  <si>
    <t>001A</t>
  </si>
  <si>
    <t>MTPR_TBIA</t>
  </si>
  <si>
    <t>001B</t>
  </si>
  <si>
    <t>MTPR_TBIAP</t>
  </si>
  <si>
    <t>001C</t>
  </si>
  <si>
    <t>MTPR_TBIS</t>
  </si>
  <si>
    <t>001D</t>
  </si>
  <si>
    <t>MFPR_ESP</t>
  </si>
  <si>
    <t>001E</t>
  </si>
  <si>
    <t>MTPR_ESP</t>
  </si>
  <si>
    <t>001F</t>
  </si>
  <si>
    <t>MFPR_SSP</t>
  </si>
  <si>
    <t>0020</t>
  </si>
  <si>
    <t>MTPR_SSP</t>
  </si>
  <si>
    <t>0021</t>
  </si>
  <si>
    <t>MFPR_USP</t>
  </si>
  <si>
    <t>0022</t>
  </si>
  <si>
    <t>MTPR_USP</t>
  </si>
  <si>
    <t>0023</t>
  </si>
  <si>
    <t>MTPR_TBISD</t>
  </si>
  <si>
    <t>0024</t>
  </si>
  <si>
    <t>MTPR_TBISI</t>
  </si>
  <si>
    <t>0025</t>
  </si>
  <si>
    <t>MFPR_ASTEN</t>
  </si>
  <si>
    <t>0026</t>
  </si>
  <si>
    <t>MFPR_ASTSR</t>
  </si>
  <si>
    <t>0027</t>
  </si>
  <si>
    <t>MFPR_VPTB</t>
  </si>
  <si>
    <t>0029</t>
  </si>
  <si>
    <t>MTPR_VPTB</t>
  </si>
  <si>
    <t>002A</t>
  </si>
  <si>
    <t>MTPR_PERFMON</t>
  </si>
  <si>
    <t>002B</t>
  </si>
  <si>
    <t>MTPR_DATFX</t>
  </si>
  <si>
    <t>002E</t>
  </si>
  <si>
    <t>WTINT</t>
  </si>
  <si>
    <t>003E</t>
  </si>
  <si>
    <t>MFPR_WHAMI</t>
  </si>
  <si>
    <t>003F</t>
  </si>
  <si>
    <t>BPT</t>
  </si>
  <si>
    <t>0080</t>
  </si>
  <si>
    <t>BUGCHK</t>
  </si>
  <si>
    <t>0081</t>
  </si>
  <si>
    <t>CHME</t>
  </si>
  <si>
    <t>0082</t>
  </si>
  <si>
    <t>CHMK</t>
  </si>
  <si>
    <t>0083</t>
  </si>
  <si>
    <t>CHMS</t>
  </si>
  <si>
    <t>0084</t>
  </si>
  <si>
    <t>CHMU</t>
  </si>
  <si>
    <t>0085</t>
  </si>
  <si>
    <t>IMB</t>
  </si>
  <si>
    <t>0086</t>
  </si>
  <si>
    <t>INSQHIL</t>
  </si>
  <si>
    <t>0087</t>
  </si>
  <si>
    <t>INSQTIL</t>
  </si>
  <si>
    <t>0088</t>
  </si>
  <si>
    <t>INSQHIQ</t>
  </si>
  <si>
    <t>0089</t>
  </si>
  <si>
    <t>INSQTIQ</t>
  </si>
  <si>
    <t>008A</t>
  </si>
  <si>
    <t>INSQUEL</t>
  </si>
  <si>
    <t>008B</t>
  </si>
  <si>
    <t>INSQUEQ</t>
  </si>
  <si>
    <t>008C</t>
  </si>
  <si>
    <t>INSQUEL/D</t>
  </si>
  <si>
    <t>008D</t>
  </si>
  <si>
    <t>INSQUEQ/D</t>
  </si>
  <si>
    <t>008E</t>
  </si>
  <si>
    <t>PROBER</t>
  </si>
  <si>
    <t>008F</t>
  </si>
  <si>
    <t>PROBEW</t>
  </si>
  <si>
    <t>0090</t>
  </si>
  <si>
    <t>RD_PS</t>
  </si>
  <si>
    <t>0091</t>
  </si>
  <si>
    <t>REI</t>
  </si>
  <si>
    <t>0092</t>
  </si>
  <si>
    <t>REMQHIL</t>
  </si>
  <si>
    <t>0093</t>
  </si>
  <si>
    <t>REMQTIL</t>
  </si>
  <si>
    <t>0094</t>
  </si>
  <si>
    <t>REMQHIQ</t>
  </si>
  <si>
    <t>0095</t>
  </si>
  <si>
    <t>REMQTIQ</t>
  </si>
  <si>
    <t>0096</t>
  </si>
  <si>
    <t>REMQUEL</t>
  </si>
  <si>
    <t>0097</t>
  </si>
  <si>
    <t>REMQUEQ</t>
  </si>
  <si>
    <t>0098</t>
  </si>
  <si>
    <t>REMQUEL/D</t>
  </si>
  <si>
    <t>0099</t>
  </si>
  <si>
    <t>REMQUEQ/D</t>
  </si>
  <si>
    <t>009A</t>
  </si>
  <si>
    <t>SWASTEN</t>
  </si>
  <si>
    <t>009B</t>
  </si>
  <si>
    <t>WR_PS_SW</t>
  </si>
  <si>
    <t>009C</t>
  </si>
  <si>
    <t>RSCC</t>
  </si>
  <si>
    <t>009D</t>
  </si>
  <si>
    <t>READ_UNQ</t>
  </si>
  <si>
    <t>009E</t>
  </si>
  <si>
    <t>WRITE_UNQ</t>
  </si>
  <si>
    <t>009F</t>
  </si>
  <si>
    <t>AMOVRR</t>
  </si>
  <si>
    <t>00A0</t>
  </si>
  <si>
    <t>AMOVRM</t>
  </si>
  <si>
    <t>00A1</t>
  </si>
  <si>
    <t>INSQHILR</t>
  </si>
  <si>
    <t>00A2</t>
  </si>
  <si>
    <t>INSQTILR</t>
  </si>
  <si>
    <t>00A3</t>
  </si>
  <si>
    <t>INSQHIQR</t>
  </si>
  <si>
    <t>00A4</t>
  </si>
  <si>
    <t>INSQTIQR</t>
  </si>
  <si>
    <t>00A5</t>
  </si>
  <si>
    <t>REMQHILR</t>
  </si>
  <si>
    <t>00A6</t>
  </si>
  <si>
    <t>REMQTILR</t>
  </si>
  <si>
    <t>00A7</t>
  </si>
  <si>
    <t>REMQHIQR</t>
  </si>
  <si>
    <t>00A8</t>
  </si>
  <si>
    <t>REMQTIQR</t>
  </si>
  <si>
    <t>00A9</t>
  </si>
  <si>
    <t>GENTRAP</t>
  </si>
  <si>
    <t>00AA</t>
  </si>
  <si>
    <t>CLRFEN</t>
  </si>
  <si>
    <t>00AE</t>
  </si>
  <si>
    <t>Function Binary</t>
  </si>
  <si>
    <t>Instruction (B)</t>
  </si>
  <si>
    <t>Instruction (H)</t>
  </si>
  <si>
    <t>Address (D)</t>
  </si>
  <si>
    <t>Address (H)</t>
  </si>
  <si>
    <t>Symbol</t>
  </si>
  <si>
    <t>.PAL ON</t>
  </si>
  <si>
    <t>PALmode</t>
  </si>
  <si>
    <t>INCR</t>
  </si>
  <si>
    <t>Amt</t>
  </si>
  <si>
    <t>REG</t>
  </si>
  <si>
    <t>R</t>
  </si>
  <si>
    <t>RESET:</t>
  </si>
  <si>
    <t>ADDQ R31,R31,R0</t>
  </si>
  <si>
    <t>ADDQ R31,R31,R1</t>
  </si>
  <si>
    <t>ADDT F31,F31,F0</t>
  </si>
  <si>
    <t>MULT F31,F31,F1</t>
  </si>
  <si>
    <t>ADDQ R31,R31,R2</t>
  </si>
  <si>
    <t>ADDQ R31,R31,R3</t>
  </si>
  <si>
    <t>ADDT F31,F31,F2</t>
  </si>
  <si>
    <t>MULT F31,F31,F3</t>
  </si>
  <si>
    <t>ADDQ R31,R31,R4</t>
  </si>
  <si>
    <t>ADDQ R31,R31,R5</t>
  </si>
  <si>
    <t>ADDT F31,F31,F4</t>
  </si>
  <si>
    <t>MULT F31,F31,F5</t>
  </si>
  <si>
    <t>ADDQ R31,R31,R6</t>
  </si>
  <si>
    <t>ADDT F31,F31,F6</t>
  </si>
  <si>
    <t>MULT F31,F31,F7</t>
  </si>
  <si>
    <t>ADDQ R31,R31,R8</t>
  </si>
  <si>
    <t>ADDQ R31,R31,R9</t>
  </si>
  <si>
    <t>ADDT F31,F31,F8</t>
  </si>
  <si>
    <t>MULT F31,F31,F9</t>
  </si>
  <si>
    <t>ADDQ R31,R31,R10</t>
  </si>
  <si>
    <t>ADDQ R31,R31,R11</t>
  </si>
  <si>
    <t>ADDT F31,F31,F10</t>
  </si>
  <si>
    <t>MULT F31,F31,F11</t>
  </si>
  <si>
    <t>ADDQ R31,R31,R12</t>
  </si>
  <si>
    <t>ADDQ R31,R31,R13</t>
  </si>
  <si>
    <t>ADDT F31,F31,F12</t>
  </si>
  <si>
    <t>MULT F31,F31,F13</t>
  </si>
  <si>
    <t>ADDQ R31,R31,R14</t>
  </si>
  <si>
    <t>ADDQ R31,R31,R15</t>
  </si>
  <si>
    <t>ADDT F31,F31,F14</t>
  </si>
  <si>
    <t>MULT F31,F31,F15</t>
  </si>
  <si>
    <t>ADDQ R31,R31,R16</t>
  </si>
  <si>
    <t>ADDQ R31,R31,R17</t>
  </si>
  <si>
    <t>ADDT F31,F31,F16</t>
  </si>
  <si>
    <t>MULT F31,F31,F17</t>
  </si>
  <si>
    <t>ADDQ R31,R31,R18</t>
  </si>
  <si>
    <t>ADDQ R31,R31,R19</t>
  </si>
  <si>
    <t>ADDT F31,F31,F18</t>
  </si>
  <si>
    <t>MULT F31,F31,F19</t>
  </si>
  <si>
    <t>ADDQ R31,R31,R20</t>
  </si>
  <si>
    <t>ADDQ R31,R31,R21</t>
  </si>
  <si>
    <t>ADDT F31,F31,F20</t>
  </si>
  <si>
    <t>MULT F31,F31,F21</t>
  </si>
  <si>
    <t>ADDQ R31,R31,R22</t>
  </si>
  <si>
    <t>ADDQ R31,R31,R23</t>
  </si>
  <si>
    <t>ADDT F31,F31,F22</t>
  </si>
  <si>
    <t>MULT F31,F31,F23</t>
  </si>
  <si>
    <t>ADDQ R31,R31,R24</t>
  </si>
  <si>
    <t>ADDQ R31,R31,R25</t>
  </si>
  <si>
    <t>ADDT F31,F31,F24</t>
  </si>
  <si>
    <t>MULT F31,F31,F25</t>
  </si>
  <si>
    <t>ADDQ R31,R31,R26</t>
  </si>
  <si>
    <t>ADDQ R31,R31,R27</t>
  </si>
  <si>
    <t>ADDT F31,F31,F26</t>
  </si>
  <si>
    <t>MULT F31,F31,F27</t>
  </si>
  <si>
    <t>ADDQ R31,R31,R28</t>
  </si>
  <si>
    <t>ADDQ R31,R31,R29</t>
  </si>
  <si>
    <t>ADDT F31,F31,F28</t>
  </si>
  <si>
    <t>MULT F31,F31,F29</t>
  </si>
  <si>
    <t>ADDQ R31,R31,R30</t>
  </si>
  <si>
    <t>ADDT F31,F31,F30</t>
  </si>
  <si>
    <t>HW_MTPR R31,ITB_IA</t>
  </si>
  <si>
    <t>HW_MTPR R31,DTB_IA</t>
  </si>
  <si>
    <t>HW_MTPR R31,VA_CTL</t>
  </si>
  <si>
    <t>HW_MTPR R31,M_CTL</t>
  </si>
  <si>
    <t>HW_MTPR R31,DTB_ASN0</t>
  </si>
  <si>
    <t>HW_MTPR R31,DTB_ASN1</t>
  </si>
  <si>
    <t>HW_MTPR R31,CC_CTL</t>
  </si>
  <si>
    <t>HW_MTPR R31,DTB_ALTMODE</t>
  </si>
  <si>
    <t>BR R31, TCH0</t>
  </si>
  <si>
    <t>NXT0:</t>
  </si>
  <si>
    <t>BR R31, NXT1</t>
  </si>
  <si>
    <t>TCH0:</t>
  </si>
  <si>
    <t>BR R31, TCH1</t>
  </si>
  <si>
    <t>NXT1:</t>
  </si>
  <si>
    <t>HW_MTPR R31,IER_CM</t>
  </si>
  <si>
    <t>BR R31, NXT2</t>
  </si>
  <si>
    <t>TCH1:</t>
  </si>
  <si>
    <t>BR R31, TCH2</t>
  </si>
  <si>
    <t>NXT2:</t>
  </si>
  <si>
    <t>BR R31, NXT3</t>
  </si>
  <si>
    <t>TCH2:</t>
  </si>
  <si>
    <t>BR R31, TCH3</t>
  </si>
  <si>
    <t>NXT3:</t>
  </si>
  <si>
    <t>BR R31, NXT4</t>
  </si>
  <si>
    <t>TCH3:</t>
  </si>
  <si>
    <t>BR R31, TCH4</t>
  </si>
  <si>
    <t>NXT4:</t>
  </si>
  <si>
    <t>BR R31, NXT5</t>
  </si>
  <si>
    <t>TCH4:</t>
  </si>
  <si>
    <t>BR R31, TCH5</t>
  </si>
  <si>
    <t>NXT5:</t>
  </si>
  <si>
    <t>BR R31, NXT6</t>
  </si>
  <si>
    <t>TCH5:</t>
  </si>
  <si>
    <t>BR R31, TCH6</t>
  </si>
  <si>
    <t>NXT6:</t>
  </si>
  <si>
    <t>ADDQ R31,R31,R7</t>
  </si>
  <si>
    <t>BR R31, NXT7</t>
  </si>
  <si>
    <t>TCH6:</t>
  </si>
  <si>
    <t>BR R31, TCH7</t>
  </si>
  <si>
    <t>NXT7:</t>
  </si>
  <si>
    <t>BR R31, NXT8</t>
  </si>
  <si>
    <t>TCH7:</t>
  </si>
  <si>
    <t>BR R31, TCH8</t>
  </si>
  <si>
    <t>NXT8:</t>
  </si>
  <si>
    <t>BR R31, NXT9</t>
  </si>
  <si>
    <t>TCH8:</t>
  </si>
  <si>
    <t>BR R31, NXT0</t>
  </si>
  <si>
    <t>NXT9:</t>
  </si>
  <si>
    <t>BR R31, BCCSHF</t>
  </si>
  <si>
    <t>BCCSHF:</t>
  </si>
  <si>
    <t>BR R31,BCCSHF</t>
  </si>
  <si>
    <t>BCCEND:</t>
  </si>
  <si>
    <t>BEQ R31, BCCNXT</t>
  </si>
  <si>
    <t>BCCNXT:</t>
  </si>
  <si>
    <t>HW_MTPR R31,DTB_TAG0</t>
  </si>
  <si>
    <t>HW_MTPR R31,DTB_TAG1</t>
  </si>
  <si>
    <t>HW_MTPR R31,SIRR</t>
  </si>
  <si>
    <t>HW_MTPR R31,CC</t>
  </si>
  <si>
    <t>HW_MTPR R31,PCTR_CTL</t>
  </si>
  <si>
    <t>MULQ/V R31,R31,R0</t>
  </si>
  <si>
    <t>MULQ R31,R31,R0</t>
  </si>
  <si>
    <t>JSR_INIT_LOOP:</t>
  </si>
  <si>
    <t>BSR R31,JSR_INIT_LOOP_NXT</t>
  </si>
  <si>
    <t>JSR_INIT_LOOP_NXT:</t>
  </si>
  <si>
    <t>BR R31,JSR_INIT_LOOP</t>
  </si>
  <si>
    <t>JSR_INIT_DONE:</t>
  </si>
  <si>
    <t>PERR R31,R31,R0</t>
  </si>
  <si>
    <t>MAXUW4 R31,R31,R0</t>
  </si>
  <si>
    <t>RC R0</t>
  </si>
  <si>
    <t>BR60:</t>
  </si>
  <si>
    <t>JMP0:</t>
  </si>
  <si>
    <t>JMP1:</t>
  </si>
  <si>
    <t>LDA R00,134(R31)</t>
  </si>
  <si>
    <t>HW_MTPR R00,I_CTL</t>
  </si>
  <si>
    <t>BEQ R00,BCCEND</t>
  </si>
  <si>
    <t>HW_MTPR R00,DC_CTL</t>
  </si>
  <si>
    <t>HW_MTPR R00,DTB_PTE0</t>
  </si>
  <si>
    <t>HW_MTPR R00,DTB_PTE1</t>
  </si>
  <si>
    <t>HW_MTPR R00,HW_INT_CLR</t>
  </si>
  <si>
    <t>HW_MTPR R00,I_STAT</t>
  </si>
  <si>
    <t>HW_MTPR R00,DC_STAT</t>
  </si>
  <si>
    <t>BEQ R00,JSR_INIT_DONE</t>
  </si>
  <si>
    <t>BR R00, BR60</t>
  </si>
  <si>
    <t>HW_MTPR R00, VA_CTL</t>
  </si>
  <si>
    <t>HW_MTPR R00, M_CTL</t>
  </si>
  <si>
    <t>BR R00, JMP0</t>
  </si>
  <si>
    <t>HW_MTPR R01, PAL_BASE</t>
  </si>
  <si>
    <t>LDA R01, 1(R31)</t>
  </si>
  <si>
    <t>HW_MTPR R01, CC_CTL</t>
  </si>
  <si>
    <t>SLL R01, #32, R01</t>
  </si>
  <si>
    <t>HW_MTPR R31,EXC_ADDR</t>
  </si>
  <si>
    <t>LDA R00,-159(R31)</t>
  </si>
  <si>
    <t>LDA R00,2303(R31)</t>
  </si>
  <si>
    <t>LDA R00,8326(R31)</t>
  </si>
  <si>
    <t>LDAH R00,80(R00)</t>
  </si>
  <si>
    <t>LDA R00,31(R31)</t>
  </si>
  <si>
    <t>SLL R00,#28,R00</t>
  </si>
  <si>
    <t>BIS R31,#1,R00</t>
  </si>
  <si>
    <t>BIS R31,#1,R0</t>
  </si>
  <si>
    <t>LDA R00,1920(R31)</t>
  </si>
  <si>
    <t>BIS R31, #32, R00</t>
  </si>
  <si>
    <t>SUBQ R00,#1,R0</t>
  </si>
  <si>
    <t>LDA R00,1023(R31)</t>
  </si>
  <si>
    <t>SLL R00,#52,R0</t>
  </si>
  <si>
    <t>MULT F00,F00,F00</t>
  </si>
  <si>
    <t>ADDT F00,F00,F00</t>
  </si>
  <si>
    <t>DIVT F00,F00,F00</t>
  </si>
  <si>
    <t>BIS R31, #2, R0</t>
  </si>
  <si>
    <t>BIS R31, #8, R0</t>
  </si>
  <si>
    <t>ADDQ R31,#6,R0</t>
  </si>
  <si>
    <t>SRL R01,#6,R01</t>
  </si>
  <si>
    <t>ADDQ R31,#4,R0</t>
  </si>
  <si>
    <t>ZAP R00,#-4,R0</t>
  </si>
  <si>
    <t>LDQ R01,1920(R31)</t>
  </si>
  <si>
    <t>LDQ R00,1928(R31)</t>
  </si>
  <si>
    <t>STQ R01,1920(R31)</t>
  </si>
  <si>
    <t>STQ R00,1928(R31)</t>
  </si>
  <si>
    <t>.BASE 780</t>
  </si>
  <si>
    <t>ADDQ R00, #17, R00</t>
  </si>
  <si>
    <t>BR R31, #621</t>
  </si>
  <si>
    <t>HW_MTPR R01,C_DATA</t>
  </si>
  <si>
    <t>HW_MTPR R00,PCTX</t>
  </si>
  <si>
    <t>ITOFT F00, F00, R31</t>
  </si>
  <si>
    <t>MT_FPCR F00, R31, R31</t>
  </si>
  <si>
    <t>HW_JMP R00, R31</t>
  </si>
  <si>
    <t>PKWB R31,R00, R00</t>
  </si>
  <si>
    <t>CVTQT F00,F00,F31</t>
  </si>
  <si>
    <t>SQRTT F00,F00,F31</t>
  </si>
  <si>
    <t>ITOFT F00, F00, F31</t>
  </si>
  <si>
    <t>LDA R00,104(R00)</t>
  </si>
  <si>
    <t>LDA R00, 3(R31)</t>
  </si>
  <si>
    <t>.P WHINT R0</t>
  </si>
  <si>
    <t>BC_ENABLE</t>
  </si>
  <si>
    <t>INIT_MODE</t>
  </si>
  <si>
    <t>BC_SIZE</t>
  </si>
  <si>
    <t>INV_TO_DIRTY_E</t>
  </si>
  <si>
    <t>SET_DIRTY_ENA</t>
  </si>
  <si>
    <t>BC_BANK_ENA</t>
  </si>
  <si>
    <t>BC_WRT_STS</t>
  </si>
  <si>
    <t>BC_SIZE[3:0]</t>
  </si>
  <si>
    <t>INV_TO_DIRTY_E[1]</t>
  </si>
  <si>
    <t>ENABLE_EVICT</t>
  </si>
  <si>
    <t>INV_TO_DIRTY_E[0]</t>
  </si>
  <si>
    <t>SET_DIRTY_ENA[0]</t>
  </si>
  <si>
    <t>SET_DIRTY_ENA[2:1]</t>
  </si>
  <si>
    <t>BC_BANK_ENA[0]</t>
  </si>
  <si>
    <t>BC_WRT_STS[0:3]</t>
  </si>
  <si>
    <t>Decimal Value</t>
  </si>
  <si>
    <t>Number of bits</t>
  </si>
  <si>
    <t>WRITE_MANY_CHAIN</t>
  </si>
  <si>
    <t>SHIFTED IN VALUE</t>
  </si>
  <si>
    <t>ZEROBLK_ENA</t>
  </si>
  <si>
    <t>LDA R01, 4096(R31)</t>
  </si>
  <si>
    <t>LDAH R00,80(R31)</t>
  </si>
  <si>
    <t>LDAH R01, 34(R31)</t>
  </si>
  <si>
    <t>END:</t>
  </si>
  <si>
    <t>00000300</t>
  </si>
  <si>
    <t/>
  </si>
  <si>
    <t>43FF0400</t>
  </si>
  <si>
    <t>43FF0401</t>
  </si>
  <si>
    <t>5BFF1400</t>
  </si>
  <si>
    <t>5BFF1441</t>
  </si>
  <si>
    <t>43FF0402</t>
  </si>
  <si>
    <t>43FF0403</t>
  </si>
  <si>
    <t>5BFF1402</t>
  </si>
  <si>
    <t>5BFF1443</t>
  </si>
  <si>
    <t>43FF0404</t>
  </si>
  <si>
    <t>43FF0405</t>
  </si>
  <si>
    <t>5BFF1404</t>
  </si>
  <si>
    <t>5BFF1445</t>
  </si>
  <si>
    <t>43FF0406</t>
  </si>
  <si>
    <t>43FF0407</t>
  </si>
  <si>
    <t>5BFF1406</t>
  </si>
  <si>
    <t>5BFF1447</t>
  </si>
  <si>
    <t>43FF0408</t>
  </si>
  <si>
    <t>43FF0409</t>
  </si>
  <si>
    <t>5BFF1408</t>
  </si>
  <si>
    <t>5BFF1449</t>
  </si>
  <si>
    <t>43FF040A</t>
  </si>
  <si>
    <t>43FF040B</t>
  </si>
  <si>
    <t>5BFF140A</t>
  </si>
  <si>
    <t>5BFF144B</t>
  </si>
  <si>
    <t>43FF040C</t>
  </si>
  <si>
    <t>43FF040D</t>
  </si>
  <si>
    <t>5BFF140C</t>
  </si>
  <si>
    <t>5BFF144D</t>
  </si>
  <si>
    <t>43FF040E</t>
  </si>
  <si>
    <t>43FF040F</t>
  </si>
  <si>
    <t>5BFF140E</t>
  </si>
  <si>
    <t>5BFF144F</t>
  </si>
  <si>
    <t>43FF0410</t>
  </si>
  <si>
    <t>43FF0411</t>
  </si>
  <si>
    <t>5BFF1410</t>
  </si>
  <si>
    <t>5BFF1451</t>
  </si>
  <si>
    <t>43FF0412</t>
  </si>
  <si>
    <t>43FF0413</t>
  </si>
  <si>
    <t>5BFF1412</t>
  </si>
  <si>
    <t>5BFF1453</t>
  </si>
  <si>
    <t>43FF0414</t>
  </si>
  <si>
    <t>43FF0415</t>
  </si>
  <si>
    <t>5BFF1414</t>
  </si>
  <si>
    <t>5BFF1455</t>
  </si>
  <si>
    <t>43FF0416</t>
  </si>
  <si>
    <t>43FF0417</t>
  </si>
  <si>
    <t>5BFF1416</t>
  </si>
  <si>
    <t>5BFF1457</t>
  </si>
  <si>
    <t>43FF0418</t>
  </si>
  <si>
    <t>43FF0419</t>
  </si>
  <si>
    <t>5BFF1418</t>
  </si>
  <si>
    <t>5BFF1459</t>
  </si>
  <si>
    <t>43FF041A</t>
  </si>
  <si>
    <t>43FF041B</t>
  </si>
  <si>
    <t>5BFF141A</t>
  </si>
  <si>
    <t>5BFF145B</t>
  </si>
  <si>
    <t>43FF041C</t>
  </si>
  <si>
    <t>43FF041D</t>
  </si>
  <si>
    <t>5BFF141C</t>
  </si>
  <si>
    <t>5BFF145D</t>
  </si>
  <si>
    <t>43FF041E</t>
  </si>
  <si>
    <t>5BFF141E</t>
  </si>
  <si>
    <t>77E06200</t>
  </si>
  <si>
    <t>77F47000</t>
  </si>
  <si>
    <t>77F88400</t>
  </si>
  <si>
    <t>77E50800</t>
  </si>
  <si>
    <t>77E4A200</t>
  </si>
  <si>
    <t>77F4B000</t>
  </si>
  <si>
    <t>77F82400</t>
  </si>
  <si>
    <t>77E4C800</t>
  </si>
  <si>
    <t>201F0086</t>
  </si>
  <si>
    <t>74022200</t>
  </si>
  <si>
    <t>C3E00014</t>
  </si>
  <si>
    <t>C3E0001C</t>
  </si>
  <si>
    <t>77E16200</t>
  </si>
  <si>
    <t>C3E002EC</t>
  </si>
  <si>
    <t>241F0050</t>
  </si>
  <si>
    <t>243F0022</t>
  </si>
  <si>
    <t>43E0D400</t>
  </si>
  <si>
    <t>63FF0400</t>
  </si>
  <si>
    <t>C3E00008</t>
  </si>
  <si>
    <t>74256800</t>
  </si>
  <si>
    <t>40003520</t>
  </si>
  <si>
    <t>E4000014</t>
  </si>
  <si>
    <t>4820D681</t>
  </si>
  <si>
    <t>C3E003EC</t>
  </si>
  <si>
    <t>77E0C000</t>
  </si>
  <si>
    <t>E7E0000C</t>
  </si>
  <si>
    <t>C3070000</t>
  </si>
  <si>
    <t>43E09400</t>
  </si>
  <si>
    <t>74081000</t>
  </si>
  <si>
    <t>201F0003</t>
  </si>
  <si>
    <t>74052800</t>
  </si>
  <si>
    <t>201F0361</t>
  </si>
  <si>
    <t>481FE580</t>
  </si>
  <si>
    <t>77E40804</t>
  </si>
  <si>
    <t>77F40402</t>
  </si>
  <si>
    <t>74042201</t>
  </si>
  <si>
    <t>74143100</t>
  </si>
  <si>
    <t>77E18200</t>
  </si>
  <si>
    <t>48069720</t>
  </si>
  <si>
    <t>5000049F</t>
  </si>
  <si>
    <t>5C1F049F</t>
  </si>
  <si>
    <t>201F2086</t>
  </si>
  <si>
    <t>24000050</t>
  </si>
  <si>
    <t>77F80400</t>
  </si>
  <si>
    <t>201F001F</t>
  </si>
  <si>
    <t>48039720</t>
  </si>
  <si>
    <t>7401C200</t>
  </si>
  <si>
    <t>7402C200</t>
  </si>
  <si>
    <t>74054800</t>
  </si>
  <si>
    <t>77E28200</t>
  </si>
  <si>
    <t>47E03400</t>
  </si>
  <si>
    <t>4FFF0C00</t>
  </si>
  <si>
    <t>4FFF0400</t>
  </si>
  <si>
    <t>47E41400</t>
  </si>
  <si>
    <t>D3E0000C</t>
  </si>
  <si>
    <t>E4000004</t>
  </si>
  <si>
    <t>C3E003E0</t>
  </si>
  <si>
    <t>58001440</t>
  </si>
  <si>
    <t>58001400</t>
  </si>
  <si>
    <t>58001460</t>
  </si>
  <si>
    <t>5000157F</t>
  </si>
  <si>
    <t>580017DF</t>
  </si>
  <si>
    <t>73FF0620</t>
  </si>
  <si>
    <t>73FF07A0</t>
  </si>
  <si>
    <t>73FF06C0</t>
  </si>
  <si>
    <t>601F0E00</t>
  </si>
  <si>
    <t>C000000C</t>
  </si>
  <si>
    <t>74220200</t>
  </si>
  <si>
    <t>47E05400</t>
  </si>
  <si>
    <t>74188400</t>
  </si>
  <si>
    <t>47E11400</t>
  </si>
  <si>
    <t>74050800</t>
  </si>
  <si>
    <t>C0000004</t>
  </si>
  <si>
    <t>40023400</t>
  </si>
  <si>
    <t>781F0000</t>
  </si>
  <si>
    <t>203F0001</t>
  </si>
  <si>
    <t>48241721</t>
  </si>
  <si>
    <t>74382400</t>
  </si>
  <si>
    <t>; ADDQ R31,R31,R0</t>
  </si>
  <si>
    <t>; ADDQ R31,R31,R1</t>
  </si>
  <si>
    <t>; ADDT F31,F31,F0</t>
  </si>
  <si>
    <t>; MULT F31,F31,F1</t>
  </si>
  <si>
    <t>; ADDQ R31,R31,R2</t>
  </si>
  <si>
    <t>; ADDQ R31,R31,R3</t>
  </si>
  <si>
    <t>; ADDT F31,F31,F2</t>
  </si>
  <si>
    <t>; MULT F31,F31,F3</t>
  </si>
  <si>
    <t>; ADDQ R31,R31,R4</t>
  </si>
  <si>
    <t>; ADDQ R31,R31,R5</t>
  </si>
  <si>
    <t>; ADDT F31,F31,F4</t>
  </si>
  <si>
    <t>; MULT F31,F31,F5</t>
  </si>
  <si>
    <t>; ADDQ R31,R31,R6</t>
  </si>
  <si>
    <t>; ADDQ R31,R31,R7</t>
  </si>
  <si>
    <t>; ADDT F31,F31,F6</t>
  </si>
  <si>
    <t>; MULT F31,F31,F7</t>
  </si>
  <si>
    <t>; ADDQ R31,R31,R8</t>
  </si>
  <si>
    <t>; ADDQ R31,R31,R9</t>
  </si>
  <si>
    <t>; ADDT F31,F31,F8</t>
  </si>
  <si>
    <t>; MULT F31,F31,F9</t>
  </si>
  <si>
    <t>; ADDQ R31,R31,R10</t>
  </si>
  <si>
    <t>; ADDQ R31,R31,R11</t>
  </si>
  <si>
    <t>; ADDT F31,F31,F10</t>
  </si>
  <si>
    <t>; MULT F31,F31,F11</t>
  </si>
  <si>
    <t>; ADDQ R31,R31,R12</t>
  </si>
  <si>
    <t>; ADDQ R31,R31,R13</t>
  </si>
  <si>
    <t>; ADDT F31,F31,F12</t>
  </si>
  <si>
    <t>; MULT F31,F31,F13</t>
  </si>
  <si>
    <t>; ADDQ R31,R31,R14</t>
  </si>
  <si>
    <t>; ADDQ R31,R31,R15</t>
  </si>
  <si>
    <t>; ADDT F31,F31,F14</t>
  </si>
  <si>
    <t>; MULT F31,F31,F15</t>
  </si>
  <si>
    <t>; ADDQ R31,R31,R16</t>
  </si>
  <si>
    <t>; ADDQ R31,R31,R17</t>
  </si>
  <si>
    <t>; ADDT F31,F31,F16</t>
  </si>
  <si>
    <t>; MULT F31,F31,F17</t>
  </si>
  <si>
    <t>; ADDQ R31,R31,R18</t>
  </si>
  <si>
    <t>; ADDQ R31,R31,R19</t>
  </si>
  <si>
    <t>; ADDT F31,F31,F18</t>
  </si>
  <si>
    <t>; MULT F31,F31,F19</t>
  </si>
  <si>
    <t>; ADDQ R31,R31,R20</t>
  </si>
  <si>
    <t>; ADDQ R31,R31,R21</t>
  </si>
  <si>
    <t>; ADDT F31,F31,F20</t>
  </si>
  <si>
    <t>; MULT F31,F31,F21</t>
  </si>
  <si>
    <t>; ADDQ R31,R31,R22</t>
  </si>
  <si>
    <t>; ADDQ R31,R31,R23</t>
  </si>
  <si>
    <t>; ADDT F31,F31,F22</t>
  </si>
  <si>
    <t>; MULT F31,F31,F23</t>
  </si>
  <si>
    <t>; ADDQ R31,R31,R24</t>
  </si>
  <si>
    <t>; ADDQ R31,R31,R25</t>
  </si>
  <si>
    <t>; ADDT F31,F31,F24</t>
  </si>
  <si>
    <t>; MULT F31,F31,F25</t>
  </si>
  <si>
    <t>; ADDQ R31,R31,R26</t>
  </si>
  <si>
    <t>; ADDQ R31,R31,R27</t>
  </si>
  <si>
    <t>; ADDT F31,F31,F26</t>
  </si>
  <si>
    <t>; MULT F31,F31,F27</t>
  </si>
  <si>
    <t>; ADDQ R31,R31,R28</t>
  </si>
  <si>
    <t>; ADDQ R31,R31,R29</t>
  </si>
  <si>
    <t>; ADDT F31,F31,F28</t>
  </si>
  <si>
    <t>; MULT F31,F31,F29</t>
  </si>
  <si>
    <t>; ADDQ R31,R31,R30</t>
  </si>
  <si>
    <t>; ADDT F31,F31,F30</t>
  </si>
  <si>
    <t>; HW_MTPR R31,ITB_IA</t>
  </si>
  <si>
    <t>; HW_MTPR R31,DTB_IA</t>
  </si>
  <si>
    <t>; HW_MTPR R31,VA_CTL</t>
  </si>
  <si>
    <t>; HW_MTPR R31,M_CTL</t>
  </si>
  <si>
    <t>; HW_MTPR R31,DTB_ASN0</t>
  </si>
  <si>
    <t>; HW_MTPR R31,DTB_ASN1</t>
  </si>
  <si>
    <t>; HW_MTPR R31,CC_CTL</t>
  </si>
  <si>
    <t>; HW_MTPR R31,DTB_ALTMODE</t>
  </si>
  <si>
    <t>; BR R31, TCH0</t>
  </si>
  <si>
    <t>; HW_MTPR R00,I_CTL</t>
  </si>
  <si>
    <t>; BR R31, NXT1</t>
  </si>
  <si>
    <t>; BR R31, NXT2</t>
  </si>
  <si>
    <t>; BR R31, NXT3</t>
  </si>
  <si>
    <t>; BR R31, NXT4</t>
  </si>
  <si>
    <t>; BR R31, NXT5</t>
  </si>
  <si>
    <t>; BR R31, NXT6</t>
  </si>
  <si>
    <t>; BR R31, NXT7</t>
  </si>
  <si>
    <t>; NXT7:</t>
  </si>
  <si>
    <t>; BR R31, NXT8</t>
  </si>
  <si>
    <t>; TCH7:</t>
  </si>
  <si>
    <t>; NXT8:</t>
  </si>
  <si>
    <t>; BR R31, NXT9</t>
  </si>
  <si>
    <t>; TCH8:</t>
  </si>
  <si>
    <t>; NXT9:</t>
  </si>
  <si>
    <t>; LDAH R00,80(R31)</t>
  </si>
  <si>
    <t>; LDAH R01, 34(R31)</t>
  </si>
  <si>
    <t>; ADDQ R31,#6,R0</t>
  </si>
  <si>
    <t>; MB</t>
  </si>
  <si>
    <t>; BR R31, BCCSHF</t>
  </si>
  <si>
    <t>; SUBQ R00,#1,R0</t>
  </si>
  <si>
    <t>; BEQ R00,BCCEND</t>
  </si>
  <si>
    <t>; SRL R01,#6,R01</t>
  </si>
  <si>
    <t>; BR R31,BCCSHF</t>
  </si>
  <si>
    <t>; HW_MTPR R31,EXC_ADDR</t>
  </si>
  <si>
    <t>; BEQ R31, BCCNXT</t>
  </si>
  <si>
    <t>; BR R31, #621</t>
  </si>
  <si>
    <t>; HW_MTPR R00,PCTX</t>
  </si>
  <si>
    <t>; LDA R00, 3(R31)</t>
  </si>
  <si>
    <t>; HW_MTPR R00,DC_CTL</t>
  </si>
  <si>
    <t>; LDA R00,-159(R31)</t>
  </si>
  <si>
    <t>; ZAP R00,#-4,R0</t>
  </si>
  <si>
    <t>; HW_MTPR R31,DTB_TAG0</t>
  </si>
  <si>
    <t>; HW_MTPR R31,DTB_TAG1</t>
  </si>
  <si>
    <t>; HW_MTPR R00,DTB_PTE0</t>
  </si>
  <si>
    <t>; HW_MTPR R00,DTB_PTE1</t>
  </si>
  <si>
    <t>; HW_MTPR R31,SIRR</t>
  </si>
  <si>
    <t>; LDA R00,2303(R31)</t>
  </si>
  <si>
    <t>; SLL R00,#52,R0</t>
  </si>
  <si>
    <t>; ITOFT F00, F00, R31</t>
  </si>
  <si>
    <t>; MT_FPCR F00, R31, R31</t>
  </si>
  <si>
    <t>; LDA R00,8326(R31)</t>
  </si>
  <si>
    <t>; LDAH R00,80(R00)</t>
  </si>
  <si>
    <t>; HW_MTPR R31,CC</t>
  </si>
  <si>
    <t>; LDA R00,31(R31)</t>
  </si>
  <si>
    <t>; SLL R00,#28,R00</t>
  </si>
  <si>
    <t>; HW_MTPR R00,HW_INT_CLR</t>
  </si>
  <si>
    <t>; HW_MTPR R00,I_STAT</t>
  </si>
  <si>
    <t>; HW_MTPR R00,DC_STAT</t>
  </si>
  <si>
    <t>; HW_MTPR R31,PCTR_CTL</t>
  </si>
  <si>
    <t>; BIS R31,#1,R00</t>
  </si>
  <si>
    <t>; MULQ/V R31,R31,R0</t>
  </si>
  <si>
    <t>; BIS R31,#1,R0</t>
  </si>
  <si>
    <t>; MULQ R31,R31,R0</t>
  </si>
  <si>
    <t>; LDA R00,1920(R31)</t>
  </si>
  <si>
    <t>; LDQ R01,1920(R31)</t>
  </si>
  <si>
    <t>; LDQ R00,1928(R31)</t>
  </si>
  <si>
    <t>; STQ R01,1920(R31)</t>
  </si>
  <si>
    <t>; STQ R00,1928(R31)</t>
  </si>
  <si>
    <t>; BIS R31, #32, R00</t>
  </si>
  <si>
    <t>; BEQ R00,JSR_INIT_DONE</t>
  </si>
  <si>
    <t>; BR R31,JSR_INIT_LOOP</t>
  </si>
  <si>
    <t>; ITOFT F00, F00, F31</t>
  </si>
  <si>
    <t>; MULT F00,F00,F00</t>
  </si>
  <si>
    <t>; ADDT F00,F00,F00</t>
  </si>
  <si>
    <t>; DIVT F00,F00,F00</t>
  </si>
  <si>
    <t>; SQRTT F00,F00,F31</t>
  </si>
  <si>
    <t>; CVTQT F00,F00,F31</t>
  </si>
  <si>
    <t>; PERR R31,R31,R0</t>
  </si>
  <si>
    <t>; MAXUW4 R31,R31,R0</t>
  </si>
  <si>
    <t>; PKWB R31,R00, R00</t>
  </si>
  <si>
    <t>; RC R0</t>
  </si>
  <si>
    <t>; BR R00, BR60</t>
  </si>
  <si>
    <t>; HW_MTPR R01, PAL_BASE</t>
  </si>
  <si>
    <t>; BIS R31, #2, R0</t>
  </si>
  <si>
    <t>; HW_MTPR R00, VA_CTL</t>
  </si>
  <si>
    <t>; BIS R31, #8, R0</t>
  </si>
  <si>
    <t>; HW_MTPR R00, M_CTL</t>
  </si>
  <si>
    <t>; BR R00, JMP0</t>
  </si>
  <si>
    <t>; HW_JMP R00, R31</t>
  </si>
  <si>
    <t>; SLL R01, #32, R01</t>
  </si>
  <si>
    <t>; HW_MTPR R01, CC_CTL</t>
  </si>
  <si>
    <t>.P_ALIGN_3</t>
  </si>
  <si>
    <t>.PAL OFF</t>
  </si>
  <si>
    <t>4 Byte Align</t>
  </si>
  <si>
    <t>Block Align</t>
  </si>
  <si>
    <t>Difference</t>
  </si>
  <si>
    <t>BIS R31,R31,R31</t>
  </si>
  <si>
    <t>BIS R31, R31, R31</t>
  </si>
  <si>
    <t>BR R31,BR60</t>
  </si>
  <si>
    <t>C3E00010</t>
  </si>
  <si>
    <t>47FF041F</t>
  </si>
  <si>
    <t>203F1000</t>
  </si>
  <si>
    <t>201F8F0F</t>
  </si>
  <si>
    <t>201F7800</t>
  </si>
  <si>
    <t>A43F7800</t>
  </si>
  <si>
    <t>A41F7808</t>
  </si>
  <si>
    <t>B43F7800</t>
  </si>
  <si>
    <t>B41F7808</t>
  </si>
  <si>
    <t>201F3F0F</t>
  </si>
  <si>
    <t>C00003FC</t>
  </si>
  <si>
    <t>20000068</t>
  </si>
  <si>
    <t>; BIS R31,R31,R31</t>
  </si>
  <si>
    <t>; BIS R31, R31, R31</t>
  </si>
  <si>
    <t>; BR R31,BR60</t>
  </si>
  <si>
    <t>; NXT0: ; LDA R00,134(R31)</t>
  </si>
  <si>
    <t>; TCH0: ; BR R31, TCH1</t>
  </si>
  <si>
    <t>; NXT1: ; HW_MTPR R31,IER_CM</t>
  </si>
  <si>
    <t>; TCH1: ; BR R31, TCH2</t>
  </si>
  <si>
    <t>; NXT2: ; ADDQ R31,R31,R0</t>
  </si>
  <si>
    <t>; TCH2: ; BR R31, TCH3</t>
  </si>
  <si>
    <t>; NXT3: ; ADDQ R31,R31,R0</t>
  </si>
  <si>
    <t>; TCH3: ; BR R31, TCH4</t>
  </si>
  <si>
    <t>; NXT4: ; ADDQ R31,R31,R0</t>
  </si>
  <si>
    <t>; TCH4: ; BR R31, TCH5</t>
  </si>
  <si>
    <t>; NXT5: ; ADDQ R31,R31,R4</t>
  </si>
  <si>
    <t>; TCH5: ; BR R31, TCH6</t>
  </si>
  <si>
    <t>; NXT6: ; ADDQ R31,R31,R6</t>
  </si>
  <si>
    <t>; TCH6: ; BR R31, TCH7</t>
  </si>
  <si>
    <t>; NXT7: ; ADDQ R31,R31,R20</t>
  </si>
  <si>
    <t>; TCH7: ; BR R31, TCH8</t>
  </si>
  <si>
    <t>; NXT8: ; ADDQ R31,R31,R22</t>
  </si>
  <si>
    <t>; TCH8: ; BR R31, NXT0</t>
  </si>
  <si>
    <t>; NXT9: ; LDA R01, 4096(R31)</t>
  </si>
  <si>
    <t>; BCCSHF: ; HW_MTPR R01,C_DATA</t>
  </si>
  <si>
    <t>; BCCEND: ; HW_MTPR R31,EXC_ADDR</t>
  </si>
  <si>
    <t>; BCCNXT: ; ADDQ R31,#4,R0</t>
  </si>
  <si>
    <t>; JSR_INIT_LOOP: ; BSR R31,JSR_INIT_LOOP_NXT</t>
  </si>
  <si>
    <t>; JSR_INIT_LOOP_NXT: ; STQ R01,1920(R31)</t>
  </si>
  <si>
    <t>; JSR_INIT_DONE: ; LDA R00,1023(R31)</t>
  </si>
  <si>
    <t>; BR60: ; BR R00, BR60</t>
  </si>
  <si>
    <t>; BR60: ; LDA R00,104(R00)</t>
  </si>
  <si>
    <t>; JMP0: ; ADDQ R00, #17, R00</t>
  </si>
  <si>
    <t>; JMP1: ; LDA R01, 1(R31)</t>
  </si>
  <si>
    <t>; RESET:; .BASE 780; .PAL ON ; ADDQ R31,R31,R0</t>
  </si>
  <si>
    <t>; BIS R31,R31,R31; END: ; .PAL OFF</t>
  </si>
  <si>
    <t>00000304</t>
  </si>
  <si>
    <t>00000308</t>
  </si>
  <si>
    <t>0000030C</t>
  </si>
  <si>
    <t>00000310</t>
  </si>
  <si>
    <t>00000314</t>
  </si>
  <si>
    <t>00000318</t>
  </si>
  <si>
    <t>0000031C</t>
  </si>
  <si>
    <t>00000320</t>
  </si>
  <si>
    <t>00000324</t>
  </si>
  <si>
    <t>00000328</t>
  </si>
  <si>
    <t>0000032C</t>
  </si>
  <si>
    <t>00000330</t>
  </si>
  <si>
    <t>00000334</t>
  </si>
  <si>
    <t>00000338</t>
  </si>
  <si>
    <t>0000033C</t>
  </si>
  <si>
    <t>00000340</t>
  </si>
  <si>
    <t>00000344</t>
  </si>
  <si>
    <t>00000348</t>
  </si>
  <si>
    <t>0000034C</t>
  </si>
  <si>
    <t>00000350</t>
  </si>
  <si>
    <t>00000354</t>
  </si>
  <si>
    <t>00000358</t>
  </si>
  <si>
    <t>0000035C</t>
  </si>
  <si>
    <t>00000360</t>
  </si>
  <si>
    <t>00000364</t>
  </si>
  <si>
    <t>00000368</t>
  </si>
  <si>
    <t>0000036C</t>
  </si>
  <si>
    <t>00000370</t>
  </si>
  <si>
    <t>00000374</t>
  </si>
  <si>
    <t>00000378</t>
  </si>
  <si>
    <t>0000037C</t>
  </si>
  <si>
    <t>00000380</t>
  </si>
  <si>
    <t>00000384</t>
  </si>
  <si>
    <t>00000388</t>
  </si>
  <si>
    <t>0000038C</t>
  </si>
  <si>
    <t>00000390</t>
  </si>
  <si>
    <t>00000394</t>
  </si>
  <si>
    <t>00000398</t>
  </si>
  <si>
    <t>0000039C</t>
  </si>
  <si>
    <t>000003A0</t>
  </si>
  <si>
    <t>000003A4</t>
  </si>
  <si>
    <t>000003A8</t>
  </si>
  <si>
    <t>000003AC</t>
  </si>
  <si>
    <t>000003B0</t>
  </si>
  <si>
    <t>000003B4</t>
  </si>
  <si>
    <t>000003B8</t>
  </si>
  <si>
    <t>000003BC</t>
  </si>
  <si>
    <t>000003C0</t>
  </si>
  <si>
    <t>000003C4</t>
  </si>
  <si>
    <t>000003C8</t>
  </si>
  <si>
    <t>000003CC</t>
  </si>
  <si>
    <t>000003D0</t>
  </si>
  <si>
    <t>000003D4</t>
  </si>
  <si>
    <t>000003D8</t>
  </si>
  <si>
    <t>000003DC</t>
  </si>
  <si>
    <t>000003E0</t>
  </si>
  <si>
    <t>000003E4</t>
  </si>
  <si>
    <t>000003E8</t>
  </si>
  <si>
    <t>000003EC</t>
  </si>
  <si>
    <t>000003F0</t>
  </si>
  <si>
    <t>000003F4</t>
  </si>
  <si>
    <t>000003F8</t>
  </si>
  <si>
    <t>000003FC</t>
  </si>
  <si>
    <t>00000400</t>
  </si>
  <si>
    <t>00000404</t>
  </si>
  <si>
    <t>00000408</t>
  </si>
  <si>
    <t>0000040C</t>
  </si>
  <si>
    <t>00000410</t>
  </si>
  <si>
    <t>00000414</t>
  </si>
  <si>
    <t>00000418</t>
  </si>
  <si>
    <t>0000041C</t>
  </si>
  <si>
    <t>00000420</t>
  </si>
  <si>
    <t>00000424</t>
  </si>
  <si>
    <t>00000428</t>
  </si>
  <si>
    <t>0000042C</t>
  </si>
  <si>
    <t>00000430</t>
  </si>
  <si>
    <t>00000434</t>
  </si>
  <si>
    <t>00000438</t>
  </si>
  <si>
    <t>0000043C</t>
  </si>
  <si>
    <t>00000440</t>
  </si>
  <si>
    <t>00000444</t>
  </si>
  <si>
    <t>00000448</t>
  </si>
  <si>
    <t>0000044C</t>
  </si>
  <si>
    <t>00000450</t>
  </si>
  <si>
    <t>00000454</t>
  </si>
  <si>
    <t>00000458</t>
  </si>
  <si>
    <t>0000045C</t>
  </si>
  <si>
    <t>00000460</t>
  </si>
  <si>
    <t>00000464</t>
  </si>
  <si>
    <t>00000468</t>
  </si>
  <si>
    <t>0000046C</t>
  </si>
  <si>
    <t>00000470</t>
  </si>
  <si>
    <t>00000474</t>
  </si>
  <si>
    <t>00000478</t>
  </si>
  <si>
    <t>0000047C</t>
  </si>
  <si>
    <t>00000480</t>
  </si>
  <si>
    <t>00000484</t>
  </si>
  <si>
    <t>00000488</t>
  </si>
  <si>
    <t>0000048C</t>
  </si>
  <si>
    <t>00000490</t>
  </si>
  <si>
    <t>00000494</t>
  </si>
  <si>
    <t>00000498</t>
  </si>
  <si>
    <t>0000049C</t>
  </si>
  <si>
    <t>000004A0</t>
  </si>
  <si>
    <t>000004A4</t>
  </si>
  <si>
    <t>000004A8</t>
  </si>
  <si>
    <t>000004AC</t>
  </si>
  <si>
    <t>000004B0</t>
  </si>
  <si>
    <t>000004B4</t>
  </si>
  <si>
    <t>000004B8</t>
  </si>
  <si>
    <t>000004BC</t>
  </si>
  <si>
    <t>000004C0</t>
  </si>
  <si>
    <t>000004C4</t>
  </si>
  <si>
    <t>000004C8</t>
  </si>
  <si>
    <t>000004CC</t>
  </si>
  <si>
    <t>000004D0</t>
  </si>
  <si>
    <t>000004D4</t>
  </si>
  <si>
    <t>000004D8</t>
  </si>
  <si>
    <t>000004DC</t>
  </si>
  <si>
    <t>000004E0</t>
  </si>
  <si>
    <t>000004E4</t>
  </si>
  <si>
    <t>000004E8</t>
  </si>
  <si>
    <t>000004EC</t>
  </si>
  <si>
    <t>000004F0</t>
  </si>
  <si>
    <t>000004F4</t>
  </si>
  <si>
    <t>000004F8</t>
  </si>
  <si>
    <t>000004FC</t>
  </si>
  <si>
    <t>00000500</t>
  </si>
  <si>
    <t>00000504</t>
  </si>
  <si>
    <t>00000508</t>
  </si>
  <si>
    <t>0000050C</t>
  </si>
  <si>
    <t>00000510</t>
  </si>
  <si>
    <t>00000514</t>
  </si>
  <si>
    <t>00000518</t>
  </si>
  <si>
    <t>0000051C</t>
  </si>
  <si>
    <t>00000520</t>
  </si>
  <si>
    <t>00000524</t>
  </si>
  <si>
    <t>00000528</t>
  </si>
  <si>
    <t>0000052C</t>
  </si>
  <si>
    <t>00000530</t>
  </si>
  <si>
    <t>00000534</t>
  </si>
  <si>
    <t>00000538</t>
  </si>
  <si>
    <t>0000053C</t>
  </si>
  <si>
    <t>00000540</t>
  </si>
  <si>
    <t>00000544</t>
  </si>
  <si>
    <t>00000548</t>
  </si>
  <si>
    <t>0000054C</t>
  </si>
  <si>
    <t>00000550</t>
  </si>
  <si>
    <t>00000554</t>
  </si>
  <si>
    <t>00000558</t>
  </si>
  <si>
    <t>0000055C</t>
  </si>
  <si>
    <t>00000560</t>
  </si>
  <si>
    <t>00000564</t>
  </si>
  <si>
    <t>00000568</t>
  </si>
  <si>
    <t>0000056C</t>
  </si>
  <si>
    <t>00000570</t>
  </si>
  <si>
    <t>00000574</t>
  </si>
  <si>
    <t>00000578</t>
  </si>
  <si>
    <t>0000057C</t>
  </si>
  <si>
    <t>00000580</t>
  </si>
  <si>
    <t>00000584</t>
  </si>
  <si>
    <t>00000588</t>
  </si>
  <si>
    <t>0000058C</t>
  </si>
  <si>
    <t>00000590</t>
  </si>
  <si>
    <t>00000594</t>
  </si>
  <si>
    <t>00000598</t>
  </si>
  <si>
    <t>0000059C</t>
  </si>
  <si>
    <t>000005A0</t>
  </si>
  <si>
    <t>000005A4</t>
  </si>
  <si>
    <t>000005A8</t>
  </si>
  <si>
    <t>000005AC</t>
  </si>
  <si>
    <t>000005B0</t>
  </si>
  <si>
    <t>000005B4</t>
  </si>
  <si>
    <t>000005B8</t>
  </si>
  <si>
    <t>000005BC</t>
  </si>
  <si>
    <t>000005C0</t>
  </si>
  <si>
    <t>000005C4</t>
  </si>
  <si>
    <t>000005C8</t>
  </si>
  <si>
    <t>000005CC</t>
  </si>
  <si>
    <t>000005D0</t>
  </si>
  <si>
    <t>000005D4</t>
  </si>
  <si>
    <t>000005D8</t>
  </si>
  <si>
    <t>000005DC</t>
  </si>
  <si>
    <t>000005E0</t>
  </si>
  <si>
    <t>000005E4</t>
  </si>
  <si>
    <t>000005E8</t>
  </si>
  <si>
    <t>000005EC</t>
  </si>
  <si>
    <t>000005F0</t>
  </si>
  <si>
    <t>000005F4</t>
  </si>
  <si>
    <t>000005F8</t>
  </si>
  <si>
    <t>000005FC</t>
  </si>
  <si>
    <t>00000600</t>
  </si>
  <si>
    <t>00000604</t>
  </si>
  <si>
    <t>00000608</t>
  </si>
  <si>
    <t>0000060C</t>
  </si>
  <si>
    <t>00000610</t>
  </si>
  <si>
    <t>00000614</t>
  </si>
  <si>
    <t>00000618</t>
  </si>
  <si>
    <t>0000061C</t>
  </si>
  <si>
    <t>00000620</t>
  </si>
  <si>
    <t>00000624</t>
  </si>
  <si>
    <t>00000628</t>
  </si>
  <si>
    <t>0000062C</t>
  </si>
  <si>
    <t>00000630</t>
  </si>
  <si>
    <t>00000634</t>
  </si>
  <si>
    <t>00000638</t>
  </si>
  <si>
    <t>0000063C</t>
  </si>
  <si>
    <t>00000640</t>
  </si>
  <si>
    <t>00000644</t>
  </si>
  <si>
    <t>00000648</t>
  </si>
  <si>
    <t>0000064C</t>
  </si>
  <si>
    <t>00000650</t>
  </si>
  <si>
    <t>00000654</t>
  </si>
  <si>
    <t>00000658</t>
  </si>
  <si>
    <t>0000065C</t>
  </si>
  <si>
    <t>00000660</t>
  </si>
  <si>
    <t>00000664</t>
  </si>
  <si>
    <t>00000668</t>
  </si>
  <si>
    <t>0000066C</t>
  </si>
  <si>
    <t>00000670</t>
  </si>
  <si>
    <t>00000674</t>
  </si>
  <si>
    <t>00000678</t>
  </si>
  <si>
    <t>0000067C</t>
  </si>
  <si>
    <t>00000680</t>
  </si>
  <si>
    <t>00000684</t>
  </si>
  <si>
    <t>00000688</t>
  </si>
  <si>
    <t>0000068C</t>
  </si>
  <si>
    <t>00000690</t>
  </si>
  <si>
    <t>00000694</t>
  </si>
  <si>
    <t>00000698</t>
  </si>
  <si>
    <t>0000069C</t>
  </si>
  <si>
    <t>000006A0</t>
  </si>
  <si>
    <t>000006A4</t>
  </si>
  <si>
    <t>000006A8</t>
  </si>
  <si>
    <t>000006AC</t>
  </si>
  <si>
    <t>000006B0</t>
  </si>
  <si>
    <t>000006B4</t>
  </si>
  <si>
    <t>000006B8</t>
  </si>
  <si>
    <t>000006BC</t>
  </si>
  <si>
    <t>000006C0</t>
  </si>
  <si>
    <t>000006C4</t>
  </si>
  <si>
    <t>000006C8</t>
  </si>
  <si>
    <t>000006CC</t>
  </si>
  <si>
    <t>000006D0</t>
  </si>
  <si>
    <t>000006D4</t>
  </si>
  <si>
    <t>000006D8</t>
  </si>
  <si>
    <t>000006DC</t>
  </si>
  <si>
    <t>000006E0</t>
  </si>
  <si>
    <t>000006E4</t>
  </si>
  <si>
    <t>000006E8</t>
  </si>
  <si>
    <t>000006EC</t>
  </si>
  <si>
    <t>000006F0</t>
  </si>
  <si>
    <t>000006F4</t>
  </si>
  <si>
    <t>000006F8</t>
  </si>
  <si>
    <t>000006FC</t>
  </si>
  <si>
    <t>00000700</t>
  </si>
  <si>
    <t>00000704</t>
  </si>
  <si>
    <t>00000708</t>
  </si>
  <si>
    <t>0000070C</t>
  </si>
  <si>
    <t>00000710</t>
  </si>
  <si>
    <t>00000714</t>
  </si>
  <si>
    <t>00000718</t>
  </si>
  <si>
    <t>0000071C</t>
  </si>
  <si>
    <t>00000720</t>
  </si>
  <si>
    <t>00000724</t>
  </si>
  <si>
    <t>00000728</t>
  </si>
  <si>
    <t>0000072C</t>
  </si>
  <si>
    <t>00000730</t>
  </si>
  <si>
    <t>00000734</t>
  </si>
  <si>
    <t>00000738</t>
  </si>
  <si>
    <t>0000073C</t>
  </si>
  <si>
    <t>00000740</t>
  </si>
  <si>
    <t>00000744</t>
  </si>
  <si>
    <t>00000748</t>
  </si>
  <si>
    <t>0000074C</t>
  </si>
  <si>
    <t>00000750</t>
  </si>
  <si>
    <t>00000754</t>
  </si>
  <si>
    <t>00000758</t>
  </si>
  <si>
    <t>0000075C</t>
  </si>
  <si>
    <t>00000760</t>
  </si>
  <si>
    <t>00000764</t>
  </si>
  <si>
    <t>00000768</t>
  </si>
  <si>
    <t>0000076C</t>
  </si>
  <si>
    <t>00000770</t>
  </si>
  <si>
    <t>00000774</t>
  </si>
  <si>
    <t>00000778</t>
  </si>
  <si>
    <t>0000077C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</si>
</sst>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16"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00"/>
  <sheetViews>
    <sheetView workbookViewId="0">
      <pane ySplit="1" topLeftCell="A310" activePane="bottomLeft" state="frozen"/>
      <selection pane="bottomLeft" activeCell="A2" sqref="A2:AM325"/>
    </sheetView>
  </sheetViews>
  <sheetFormatPr defaultRowHeight="15" x14ac:dyDescent="0.25"/>
  <cols>
    <col min="1" max="1" width="11.28515625" bestFit="1" customWidth="1"/>
    <col min="2" max="2" width="35.42578125" bestFit="1" customWidth="1"/>
    <col min="3" max="3" width="35.42578125" hidden="1" customWidth="1"/>
    <col min="4" max="4" width="7.5703125" hidden="1" customWidth="1"/>
    <col min="5" max="5" width="6.140625" hidden="1" customWidth="1"/>
    <col min="6" max="6" width="4.7109375" hidden="1" customWidth="1"/>
    <col min="7" max="7" width="11.28515625" hidden="1" customWidth="1"/>
    <col min="8" max="8" width="10.140625" hidden="1" customWidth="1"/>
    <col min="9" max="9" width="16" style="3" hidden="1" customWidth="1"/>
    <col min="10" max="10" width="12" hidden="1" customWidth="1"/>
    <col min="11" max="11" width="8.140625" hidden="1" customWidth="1"/>
    <col min="12" max="12" width="27.140625" hidden="1" customWidth="1"/>
    <col min="13" max="13" width="7.85546875" hidden="1" customWidth="1"/>
    <col min="14" max="14" width="6.5703125" hidden="1" customWidth="1"/>
    <col min="15" max="15" width="6.140625" hidden="1" customWidth="1"/>
    <col min="16" max="16" width="8.140625" hidden="1" customWidth="1"/>
    <col min="17" max="18" width="8.42578125" hidden="1" customWidth="1"/>
    <col min="19" max="19" width="11.140625" hidden="1" customWidth="1"/>
    <col min="20" max="20" width="11.28515625" hidden="1" customWidth="1"/>
    <col min="21" max="21" width="11" hidden="1" customWidth="1"/>
    <col min="22" max="25" width="5.5703125" hidden="1" customWidth="1"/>
    <col min="26" max="26" width="17" hidden="1" customWidth="1"/>
    <col min="27" max="27" width="8.7109375" hidden="1" customWidth="1"/>
    <col min="28" max="28" width="9" hidden="1" customWidth="1"/>
    <col min="29" max="29" width="11" hidden="1" customWidth="1"/>
    <col min="30" max="31" width="8.42578125" hidden="1" customWidth="1"/>
    <col min="32" max="32" width="5.5703125" hidden="1" customWidth="1"/>
    <col min="33" max="33" width="12" hidden="1" customWidth="1"/>
    <col min="34" max="34" width="8.42578125" hidden="1" customWidth="1"/>
    <col min="35" max="35" width="22.42578125" hidden="1" customWidth="1"/>
    <col min="36" max="36" width="17.28515625" hidden="1" customWidth="1"/>
    <col min="37" max="37" width="8.42578125" hidden="1" customWidth="1"/>
    <col min="38" max="38" width="35.85546875" hidden="1" customWidth="1"/>
    <col min="39" max="39" width="13.85546875" bestFit="1" customWidth="1"/>
    <col min="40" max="40" width="9.42578125" bestFit="1" customWidth="1"/>
    <col min="41" max="41" width="9.42578125" customWidth="1"/>
    <col min="42" max="42" width="11.42578125" bestFit="1" customWidth="1"/>
    <col min="43" max="43" width="10.7109375" bestFit="1" customWidth="1"/>
    <col min="44" max="44" width="60" bestFit="1" customWidth="1"/>
    <col min="45" max="45" width="19" bestFit="1" customWidth="1"/>
    <col min="46" max="46" width="22.42578125" bestFit="1" customWidth="1"/>
    <col min="47" max="47" width="38" bestFit="1" customWidth="1"/>
  </cols>
  <sheetData>
    <row r="1" spans="1:43" x14ac:dyDescent="0.25">
      <c r="A1" s="1" t="s">
        <v>1512</v>
      </c>
      <c r="B1" s="1" t="s">
        <v>1044</v>
      </c>
      <c r="C1" s="1" t="s">
        <v>1084</v>
      </c>
      <c r="D1" s="1" t="s">
        <v>1513</v>
      </c>
      <c r="E1" s="1" t="s">
        <v>1516</v>
      </c>
      <c r="F1" s="1" t="s">
        <v>1517</v>
      </c>
      <c r="G1" s="1" t="s">
        <v>1511</v>
      </c>
      <c r="H1" s="1" t="s">
        <v>1045</v>
      </c>
      <c r="I1" s="4" t="s">
        <v>1080</v>
      </c>
      <c r="J1" s="1" t="s">
        <v>1046</v>
      </c>
      <c r="K1" s="1" t="s">
        <v>1081</v>
      </c>
      <c r="L1" s="1" t="s">
        <v>1082</v>
      </c>
      <c r="M1" s="1" t="s">
        <v>1083</v>
      </c>
      <c r="N1" s="1" t="s">
        <v>1085</v>
      </c>
      <c r="O1" s="1" t="s">
        <v>1108</v>
      </c>
      <c r="P1" s="1" t="s">
        <v>1043</v>
      </c>
      <c r="Q1" s="1" t="s">
        <v>1047</v>
      </c>
      <c r="R1" s="1" t="s">
        <v>1235</v>
      </c>
      <c r="S1" s="1" t="s">
        <v>1105</v>
      </c>
      <c r="T1" s="1" t="s">
        <v>1106</v>
      </c>
      <c r="U1" s="1" t="s">
        <v>1107</v>
      </c>
      <c r="V1" s="1" t="s">
        <v>1046</v>
      </c>
      <c r="W1" s="1" t="s">
        <v>1093</v>
      </c>
      <c r="X1" s="1" t="s">
        <v>1094</v>
      </c>
      <c r="Y1" s="1" t="s">
        <v>1096</v>
      </c>
      <c r="Z1" s="1" t="s">
        <v>1230</v>
      </c>
      <c r="AA1" s="1" t="s">
        <v>1231</v>
      </c>
      <c r="AB1" s="1" t="s">
        <v>1098</v>
      </c>
      <c r="AC1" s="1" t="s">
        <v>1095</v>
      </c>
      <c r="AD1" s="1" t="s">
        <v>1232</v>
      </c>
      <c r="AE1" s="1" t="s">
        <v>1233</v>
      </c>
      <c r="AF1" s="1" t="s">
        <v>1108</v>
      </c>
      <c r="AG1" s="1" t="s">
        <v>1089</v>
      </c>
      <c r="AH1" s="1" t="s">
        <v>1234</v>
      </c>
      <c r="AI1" s="1" t="s">
        <v>1047</v>
      </c>
      <c r="AJ1" s="1" t="s">
        <v>1236</v>
      </c>
      <c r="AK1" s="1" t="s">
        <v>1086</v>
      </c>
      <c r="AL1" s="1" t="s">
        <v>1509</v>
      </c>
      <c r="AM1" s="1" t="s">
        <v>1510</v>
      </c>
      <c r="AN1" s="1" t="s">
        <v>1515</v>
      </c>
      <c r="AO1" s="1" t="s">
        <v>2037</v>
      </c>
      <c r="AP1" s="1" t="s">
        <v>2035</v>
      </c>
      <c r="AQ1" s="1" t="s">
        <v>2036</v>
      </c>
    </row>
    <row r="2" spans="1:43" x14ac:dyDescent="0.25">
      <c r="A2" t="str">
        <f>IF(LEN(G2)&gt;0,DEC2HEX(G2+IF(AN2,1,0),8),"")</f>
        <v>00000300</v>
      </c>
      <c r="B2" t="s">
        <v>1699</v>
      </c>
      <c r="C2" t="str">
        <f t="shared" ref="C2:C26" si="0">IF(LEN(B2)&gt;0,TRIM(B2),"")</f>
        <v>.BASE 780</v>
      </c>
      <c r="D2" t="str">
        <f t="shared" ref="D2:D26" si="1">IF(LEN(C2)&gt;0,IF(MID(C2,1,IFERROR(FIND(" ",C2),2)-1)=".BASE","",IF(MID(C2,1,4)=".VAR",MID(C2,FIND(" ",C2)+1,99),"")),"")</f>
        <v/>
      </c>
      <c r="E2" t="b">
        <f>FALSE</f>
        <v>0</v>
      </c>
      <c r="F2">
        <f>0</f>
        <v>0</v>
      </c>
      <c r="G2">
        <f>IF(LEN(C2)&gt;0,IF(MID(C2,1,IFERROR(FIND(" ",C2),2)-1)=".BASE",INT(MID(C2,FIND(" ",C2)+1,99))-MOD(INT(MID(C2,FIND(" ",C2)+1,99)),16),0)+IF(AN2,1,0),"")</f>
        <v>768</v>
      </c>
      <c r="H2" t="str">
        <f t="shared" ref="H2:H26" si="2">IF(LEN(C2)&gt;0,IF(IFERROR(FIND(":",C2)&gt;0,FALSE),"",IF(MID(C2,1,1)=".","",TRIM(MID(C2,1,IFERROR(FIND(" ",C2)-1,LEN(C2)))))),"")</f>
        <v/>
      </c>
      <c r="I2" s="3" t="str">
        <f>IF(LEN(H2)&gt;0,VLOOKUP(H2,DATA!$B$2:$G$526,6,FALSE),"")</f>
        <v/>
      </c>
      <c r="J2" t="str">
        <f>IF(LEN(H2)&gt;0,VLOOKUP(H2,DATA!$B$2:$G$526,2,FALSE),"")</f>
        <v/>
      </c>
      <c r="K2" t="str">
        <f>IF(LEN(H2)&gt;0,IF(MID(IF(MID(MID(C2,LEN(H2)+2,99),1,1)="(",MID(MID(C2,LEN(H2)+2,99),2,LEN(MID(C2,LEN(H2)+2,99))-2),MID(C2,LEN(H2)+2,99)),1,1)=VLOOKUP(H2,DATA!$B$2:$I$526,8,FALSE),MID(IF(MID(MID(C2,LEN(H2)+2,99),1,1)="(",MID(MID(C2,LEN(H2)+2,99),2,LEN(MID(C2,LEN(H2)+2,99))-2),MID(C2,LEN(H2)+2,99)),1,3),IF(MID(MID(C2,LEN(H2)+2,99),1,1)="(",MID(MID(C2,LEN(H2)+2,99),2,LEN(MID(C2,LEN(H2)+2,99))-2),MID(C2,LEN(H2)+2,99))),"")</f>
        <v/>
      </c>
      <c r="L2" t="str">
        <f t="shared" ref="L2:L26" si="3">TRIM(MID(IF(LEN(H2)&gt;0,IF(FIND(K2,C2)+LEN(K2)+1&lt;LEN(C2),MID(C2,FIND(K2,C2)+LEN(K2)+1,99),""),""), 1, IFERROR(FIND(",",IF(LEN(H2)&gt;0,IF(FIND(K2,C2)+LEN(K2)+1&lt;LEN(C2),MID(C2,FIND(K2,C2)+LEN(K2)+1,99),""),""))-1,LEN(IF(LEN(H2)&gt;0,IF(FIND(K2,C2)+LEN(K2)+1&lt;LEN(C2),MID(C2,FIND(K2,C2)+LEN(K2)+1,99),""),"")))))</f>
        <v/>
      </c>
      <c r="M2" t="str">
        <f t="shared" ref="M2:M65" si="4">TRIM(IF(LEN(L2)&gt;0,MID(C2,FIND(L2,C2,LEN(H2)+LEN(K2)+1)+LEN(L2)+1,LEN(C2)),""))</f>
        <v/>
      </c>
      <c r="N2" t="str">
        <f t="shared" ref="N2:N26" si="5">IF(MID(I2,5,1)="L",IFERROR(FIND("#",L2)=1,FALSE),"")</f>
        <v/>
      </c>
      <c r="O2" t="str">
        <f t="shared" ref="O2:O26" si="6">IF(MID(I2,4,1)="Z",IF(N2,FALSE,TRUE),"")</f>
        <v/>
      </c>
      <c r="P2" t="str">
        <f t="shared" ref="P2:P12" si="7">IF(MID(I2,12,1)="F",IFERROR(VLOOKUP(L2&amp;":",C:G,5,FALSE),""),"")</f>
        <v/>
      </c>
      <c r="Q2" t="str">
        <f t="shared" ref="Q2:Q26" si="8">IF(LEN(P2)&gt;0,P2-(G2+4),IF(AND(MID(I2,12,1)="F",LEN(L2)&gt;0,MID(L2,1,1)&lt;&gt;"R",MID(L2,1,1)&lt;&gt;"F",MID(L2,1,1)&lt;&gt;"#"),INT(MID(L2,1,FIND("(",L2)-1)),""))</f>
        <v/>
      </c>
      <c r="R2" t="str">
        <f t="shared" ref="R2:R26" si="9">IF(AND(MID(I2,3,1)="B",LEN(P2)=0,LEN(Q2)&lt;&gt;0),MID(L2,LEN(Q2)+2,3),"")</f>
        <v/>
      </c>
      <c r="S2" t="str">
        <f t="shared" ref="S2:S26" si="10">IF(LEN(I2)&gt;0,IF(MID(I2,2,1)="A",IFERROR(FIND("A31",J2)&gt;0,FALSE),""),"")</f>
        <v/>
      </c>
      <c r="T2" t="str">
        <f t="shared" ref="T2:T26" si="11">IF(LEN(I2)&gt;0,IF(MID(I2,3,1)="B",IFERROR(FIND("B31",J2)&gt;0,IF(H2="HW_MFPR",TRUE,FALSE)),""),"")</f>
        <v/>
      </c>
      <c r="U2" t="str">
        <f t="shared" ref="U2:U26" si="12">IF(LEN(I2)&gt;0,IF(MID(I2,13,1)="C",IFERROR(FIND("C31",J2)&gt;0,FALSE),""),"")</f>
        <v/>
      </c>
      <c r="V2" t="str">
        <f>IF(MID(I2,6,1)="T",VLOOKUP(H2,DATA!$B$2:$H$526,7,FALSE),"")</f>
        <v/>
      </c>
      <c r="W2" t="str">
        <f t="shared" ref="W2:W26" si="13">IF(MID(I2,7,1)="E",DEC2BIN(IF(M2="L",0,1),1),"")</f>
        <v/>
      </c>
      <c r="X2" t="str">
        <f>IF(LEN(H2)&gt;0,VLOOKUP(H2,DATA!$B$2:$F$526,5,FALSE),"")</f>
        <v/>
      </c>
      <c r="Y2" t="str">
        <f t="shared" ref="Y2:Y26" si="14">IF(LEN(X2)&gt;0,DEC2BIN(IF(AND(LEN(M2)&gt;0,MID(M2,1,1)="S"),1,0),1),"")</f>
        <v/>
      </c>
      <c r="Z2" t="str">
        <f t="shared" ref="Z2:Z26" si="15">IF(MID(I2,10,1)="I",MID(L2,1,IFERROR(FIND("(",L2)-1,LEN(L2))),"")</f>
        <v/>
      </c>
      <c r="AA2" t="str">
        <f t="shared" ref="AA2:AA26" si="16">IF(AND(LEN(Z2)&gt;0,LEN(Z2)&lt;&gt;LEN(L2)),MID(L2,LEN(Z2)+2,LEN(L2)-LEN(Z2)-2),"")</f>
        <v/>
      </c>
      <c r="AB2" t="str">
        <f>IF(LEN(Z2)&gt;0,VLOOKUP(Z2,DATA!$K$25:$L$69,2,FALSE)&amp;IF(LEN(AA2)&gt;0,VLOOKUP(AA2,DATA!$O$25:$P$29,2,FALSE),""),"")</f>
        <v/>
      </c>
      <c r="AC2" t="str">
        <f>IF(LEN(Z2)&gt;0,VLOOKUP(Z2,DATA!$K$25:$M$69,3,FALSE),"")</f>
        <v/>
      </c>
      <c r="AD2" t="str">
        <f t="shared" ref="AD2:AD26" si="17">IF(MID(I2,2,1)="A",DEC2BIN(IF(S2,"31",MID(K2,2,2)),5),"")</f>
        <v/>
      </c>
      <c r="AE2" t="str">
        <f t="shared" ref="AE2:AE26" si="18">IF(MID(I2,3,1)="B",IF(T2,DEC2BIN("31",5),IF(S2,DEC2BIN(MID(K2,2,2),5),IF(LEN(R2)&gt;0,DEC2BIN(MID(R2,2,2),5),IF(OR(LEN(P2)&gt;0,LEN(Z2)&gt;0,N2),"",DEC2BIN(MID(L2,2,2),5))))),"")</f>
        <v/>
      </c>
      <c r="AF2" t="str">
        <f t="shared" ref="AF2:AF26" si="19">IF(AND(LEN(O2)&gt;0,O2),"0000","")</f>
        <v/>
      </c>
      <c r="AG2" t="str">
        <f t="shared" ref="AG2:AG26" si="20">IF(AND(LEN(N2)&gt;0,N2),DEC2BIN(MID(L2,2,LEN(L2)-1),8)&amp;"1","")</f>
        <v/>
      </c>
      <c r="AH2" t="str">
        <f t="shared" ref="AH2:AH26" si="21">IF(MID(I2,13,1)="C",DEC2BIN(IF(U2,31,MID(M2,2,2)),5),"")</f>
        <v/>
      </c>
      <c r="AI2" t="str">
        <f>IF(LEN(Q2)&gt;0,REPT("0",IF(IF(MID(I2,12,1)="F",VLOOKUP(J2,DATA!$K$2:$Y$20,14,FALSE),0)&gt;10,IF(MID(I2,12,1)="F",VLOOKUP(J2,DATA!$K$2:$Y$20,14,FALSE),0)-10,0)-LEN(X2))&amp;DEC2BIN(Q2,IF(MID(I2,12,1)="F",VLOOKUP(J2,DATA!$K$2:$Y$20,14,FALSE),0)-IF(IF(MID(I2,12,1)="F",VLOOKUP(J2,DATA!$K$2:$Y$20,14,FALSE),0)&gt;10,IF(MID(I2,12,1)="F",VLOOKUP(J2,DATA!$K$2:$Y$20,14,FALSE),0)-10,0)),"")</f>
        <v/>
      </c>
      <c r="AJ2" t="str">
        <f>IF(LEN(H2)&gt;0,IF(H2&lt;&gt;"CALL_PAL",VLOOKUP(H2,DATA!$B$2:$E$526,4,FALSE),VLOOKUP(K2,DATA!$K$72:$M$161,3,FALSE)),"")</f>
        <v/>
      </c>
      <c r="AK2" t="str">
        <f>IF(LEN(H2)&gt;0,VLOOKUP(H2,DATA!$B$2:$D$526,3,FALSE),"")</f>
        <v/>
      </c>
      <c r="AL2" t="str">
        <f t="shared" ref="AL2:AL26" si="22">AK2&amp;AD2&amp;AE2&amp;V2&amp;W2&amp;X2&amp;Y2&amp;AB2&amp;AC2&amp;AF2&amp;AG2&amp;AI2&amp;AJ2&amp;AH2</f>
        <v/>
      </c>
      <c r="AM2" t="str">
        <f t="shared" ref="AM2:AM26" si="23">IF(LEN(AL2)&gt;0,BIN2HEX(MID(AL2,1,8),2)&amp;BIN2HEX(MID(AL2,9,8),2)&amp;BIN2HEX(MID(AL2,17,8),2)&amp;BIN2HEX(MID(AL2,25,8),2),"")</f>
        <v/>
      </c>
      <c r="AN2" t="b">
        <f t="shared" ref="AN2:AN65" si="24">IF(LEN(C2)&gt;0,IF(C2=".PAL ON",TRUE,IF(C2=".PAL OFF",FALSE,IF(ROW()&lt;&gt;2,AN1,FALSE))),"")</f>
        <v>0</v>
      </c>
      <c r="AP2" t="str">
        <f>IF(B2="","",IF(G2=G3,"",INT(G2/16)*16=G2))</f>
        <v/>
      </c>
      <c r="AQ2" t="str">
        <f>IF(B2="","",IF(G2=G3,"",INT(G2/64)*64=G2))</f>
        <v/>
      </c>
    </row>
    <row r="3" spans="1:43" x14ac:dyDescent="0.25">
      <c r="A3" t="str">
        <f t="shared" ref="A3" si="25">IF(LEN(G3)&gt;0,DEC2HEX(G3+IF(AN3,1,0),8),"")</f>
        <v>00000301</v>
      </c>
      <c r="B3" t="s">
        <v>1514</v>
      </c>
      <c r="C3" t="str">
        <f t="shared" si="0"/>
        <v>.PAL ON</v>
      </c>
      <c r="D3" t="str">
        <f t="shared" si="1"/>
        <v/>
      </c>
      <c r="E3" t="b">
        <f>IF(LEN(C3)&gt;0,AND(MID(C2,1,2)&lt;&gt;".B",MID(C2,1,2)&lt;&gt;".P",NOT(IFERROR(FIND(":",C2)&gt;0,FALSE))),"")</f>
        <v>0</v>
      </c>
      <c r="F3">
        <f t="shared" ref="F3:F24" si="26">IF(LEN(C3)&gt;0,IF(MID(C3,1,2)=".V",IF(MID(C3,6,1)="B",1,IF(MID(C3,6,1)="W",2,IF(MID(C3,6,1)="L",4,IF(MID(C3,6,1)="Q",8,4)))),IF(MID(C3,1,2)=".P",0,4)),"")</f>
        <v>0</v>
      </c>
      <c r="G3">
        <f>IF(LEN(C3)&gt;0,IF(IFERROR(FIND(":",C3)&gt;0,FALSE),G2+16-MOD(G2+16,16),IF(E3,G2+F2-MOD(G2+F2,F2),G2)),"")</f>
        <v>768</v>
      </c>
      <c r="H3" t="str">
        <f t="shared" si="2"/>
        <v/>
      </c>
      <c r="I3" s="3" t="str">
        <f>IF(LEN(H3)&gt;0,VLOOKUP(H3,DATA!$B$2:$G$526,6,FALSE),"")</f>
        <v/>
      </c>
      <c r="J3" t="str">
        <f>IF(LEN(H3)&gt;0,VLOOKUP(H3,DATA!$B$2:$G$526,2,FALSE),"")</f>
        <v/>
      </c>
      <c r="K3" t="str">
        <f>IF(LEN(H3)&gt;0,IF(MID(IF(MID(MID(C3,LEN(H3)+2,99),1,1)="(",MID(MID(C3,LEN(H3)+2,99),2,LEN(MID(C3,LEN(H3)+2,99))-2),MID(C3,LEN(H3)+2,99)),1,1)=VLOOKUP(H3,DATA!$B$2:$I$526,8,FALSE),MID(IF(MID(MID(C3,LEN(H3)+2,99),1,1)="(",MID(MID(C3,LEN(H3)+2,99),2,LEN(MID(C3,LEN(H3)+2,99))-2),MID(C3,LEN(H3)+2,99)),1,3),IF(MID(MID(C3,LEN(H3)+2,99),1,1)="(",MID(MID(C3,LEN(H3)+2,99),2,LEN(MID(C3,LEN(H3)+2,99))-2),MID(C3,LEN(H3)+2,99))),"")</f>
        <v/>
      </c>
      <c r="L3" t="str">
        <f t="shared" si="3"/>
        <v/>
      </c>
      <c r="M3" t="str">
        <f t="shared" si="4"/>
        <v/>
      </c>
      <c r="N3" t="str">
        <f t="shared" si="5"/>
        <v/>
      </c>
      <c r="O3" t="str">
        <f t="shared" si="6"/>
        <v/>
      </c>
      <c r="P3" t="str">
        <f t="shared" si="7"/>
        <v/>
      </c>
      <c r="Q3" t="str">
        <f t="shared" si="8"/>
        <v/>
      </c>
      <c r="R3" t="str">
        <f t="shared" si="9"/>
        <v/>
      </c>
      <c r="S3" t="str">
        <f t="shared" si="10"/>
        <v/>
      </c>
      <c r="T3" t="str">
        <f t="shared" si="11"/>
        <v/>
      </c>
      <c r="U3" t="str">
        <f t="shared" si="12"/>
        <v/>
      </c>
      <c r="V3" t="str">
        <f>IF(MID(I3,6,1)="T",VLOOKUP(H3,DATA!$B$2:$H$526,7,FALSE),"")</f>
        <v/>
      </c>
      <c r="W3" t="str">
        <f t="shared" si="13"/>
        <v/>
      </c>
      <c r="X3" t="str">
        <f>IF(LEN(H3)&gt;0,VLOOKUP(H3,DATA!$B$2:$F$526,5,FALSE),"")</f>
        <v/>
      </c>
      <c r="Y3" t="str">
        <f t="shared" si="14"/>
        <v/>
      </c>
      <c r="Z3" t="str">
        <f t="shared" si="15"/>
        <v/>
      </c>
      <c r="AA3" t="str">
        <f t="shared" si="16"/>
        <v/>
      </c>
      <c r="AB3" t="str">
        <f>IF(LEN(Z3)&gt;0,VLOOKUP(Z3,DATA!$K$25:$L$69,2,FALSE)&amp;IF(LEN(AA3)&gt;0,VLOOKUP(AA3,DATA!$O$25:$P$29,2,FALSE),""),"")</f>
        <v/>
      </c>
      <c r="AC3" t="str">
        <f>IF(LEN(Z3)&gt;0,VLOOKUP(Z3,DATA!$K$25:$M$69,3,FALSE),"")</f>
        <v/>
      </c>
      <c r="AD3" t="str">
        <f t="shared" si="17"/>
        <v/>
      </c>
      <c r="AE3" t="str">
        <f t="shared" si="18"/>
        <v/>
      </c>
      <c r="AF3" t="str">
        <f t="shared" si="19"/>
        <v/>
      </c>
      <c r="AG3" t="str">
        <f t="shared" si="20"/>
        <v/>
      </c>
      <c r="AH3" t="str">
        <f t="shared" si="21"/>
        <v/>
      </c>
      <c r="AI3" t="str">
        <f>IF(LEN(Q3)&gt;0,REPT("0",IF(IF(MID(I3,12,1)="F",VLOOKUP(J3,DATA!$K$2:$Y$20,14,FALSE),0)&gt;10,IF(MID(I3,12,1)="F",VLOOKUP(J3,DATA!$K$2:$Y$20,14,FALSE),0)-10,0)-LEN(X3))&amp;DEC2BIN(Q3,IF(MID(I3,12,1)="F",VLOOKUP(J3,DATA!$K$2:$Y$20,14,FALSE),0)-IF(IF(MID(I3,12,1)="F",VLOOKUP(J3,DATA!$K$2:$Y$20,14,FALSE),0)&gt;10,IF(MID(I3,12,1)="F",VLOOKUP(J3,DATA!$K$2:$Y$20,14,FALSE),0)-10,0)),"")</f>
        <v/>
      </c>
      <c r="AJ3" t="str">
        <f>IF(LEN(H3)&gt;0,IF(H3&lt;&gt;"CALL_PAL",VLOOKUP(H3,DATA!$B$2:$E$526,4,FALSE),VLOOKUP(K3,DATA!$K$72:$M$161,3,FALSE)),"")</f>
        <v/>
      </c>
      <c r="AK3" t="str">
        <f>IF(LEN(H3)&gt;0,VLOOKUP(H3,DATA!$B$2:$D$526,3,FALSE),"")</f>
        <v/>
      </c>
      <c r="AL3" t="str">
        <f t="shared" si="22"/>
        <v/>
      </c>
      <c r="AM3" t="str">
        <f t="shared" si="23"/>
        <v/>
      </c>
      <c r="AN3" t="b">
        <f t="shared" si="24"/>
        <v>1</v>
      </c>
      <c r="AO3">
        <f>IF(B3&lt;&gt;"",G3-G2,"")</f>
        <v>0</v>
      </c>
      <c r="AP3" t="str">
        <f>IF(B3="","",IF(G3=G4,"",INT(G3/16)*16=G3))</f>
        <v/>
      </c>
      <c r="AQ3" t="str">
        <f t="shared" ref="AQ3:AQ66" si="27">IF(B3="","",IF(G3=G4,"",INT(G3/64)*64=G3))</f>
        <v/>
      </c>
    </row>
    <row r="4" spans="1:43" x14ac:dyDescent="0.25">
      <c r="A4" t="str">
        <f>IF(LEN(G4)&gt;0,DEC2HEX(G4+IF(AN3,1,0),8),"")</f>
        <v>00000301</v>
      </c>
      <c r="B4" t="s">
        <v>1520</v>
      </c>
      <c r="C4" t="str">
        <f t="shared" si="0"/>
        <v>RESET:</v>
      </c>
      <c r="D4" t="str">
        <f t="shared" si="1"/>
        <v/>
      </c>
      <c r="E4" t="b">
        <f>IF(LEN(C4)&gt;0,AND(MID(C3,1,2)&lt;&gt;".B",MID(C3,1,2)&lt;&gt;".P",NOT(IFERROR(FIND(":",C3)&gt;0,FALSE))),"")</f>
        <v>0</v>
      </c>
      <c r="F4">
        <f t="shared" si="26"/>
        <v>4</v>
      </c>
      <c r="G4">
        <f>G3</f>
        <v>768</v>
      </c>
      <c r="H4" t="str">
        <f t="shared" si="2"/>
        <v/>
      </c>
      <c r="I4" s="3" t="str">
        <f>IF(LEN(H4)&gt;0,VLOOKUP(H4,DATA!$B$2:$G$526,6,FALSE),"")</f>
        <v/>
      </c>
      <c r="J4" t="str">
        <f>IF(LEN(H4)&gt;0,VLOOKUP(H4,DATA!$B$2:$G$526,2,FALSE),"")</f>
        <v/>
      </c>
      <c r="K4" t="str">
        <f>IF(LEN(H4)&gt;0,IF(MID(IF(MID(MID(C4,LEN(H4)+2,99),1,1)="(",MID(MID(C4,LEN(H4)+2,99),2,LEN(MID(C4,LEN(H4)+2,99))-2),MID(C4,LEN(H4)+2,99)),1,1)=VLOOKUP(H4,DATA!$B$2:$I$526,8,FALSE),MID(IF(MID(MID(C4,LEN(H4)+2,99),1,1)="(",MID(MID(C4,LEN(H4)+2,99),2,LEN(MID(C4,LEN(H4)+2,99))-2),MID(C4,LEN(H4)+2,99)),1,3),IF(MID(MID(C4,LEN(H4)+2,99),1,1)="(",MID(MID(C4,LEN(H4)+2,99),2,LEN(MID(C4,LEN(H4)+2,99))-2),MID(C4,LEN(H4)+2,99))),"")</f>
        <v/>
      </c>
      <c r="L4" t="str">
        <f t="shared" si="3"/>
        <v/>
      </c>
      <c r="M4" t="str">
        <f t="shared" si="4"/>
        <v/>
      </c>
      <c r="N4" t="str">
        <f t="shared" si="5"/>
        <v/>
      </c>
      <c r="O4" t="str">
        <f t="shared" si="6"/>
        <v/>
      </c>
      <c r="P4" t="str">
        <f t="shared" si="7"/>
        <v/>
      </c>
      <c r="Q4" t="str">
        <f t="shared" si="8"/>
        <v/>
      </c>
      <c r="R4" t="str">
        <f t="shared" si="9"/>
        <v/>
      </c>
      <c r="S4" t="str">
        <f t="shared" si="10"/>
        <v/>
      </c>
      <c r="T4" t="str">
        <f t="shared" si="11"/>
        <v/>
      </c>
      <c r="U4" t="str">
        <f t="shared" si="12"/>
        <v/>
      </c>
      <c r="V4" t="str">
        <f>IF(MID(I4,6,1)="T",VLOOKUP(H4,DATA!$B$2:$H$526,7,FALSE),"")</f>
        <v/>
      </c>
      <c r="W4" t="str">
        <f t="shared" si="13"/>
        <v/>
      </c>
      <c r="X4" t="str">
        <f>IF(LEN(H4)&gt;0,VLOOKUP(H4,DATA!$B$2:$F$526,5,FALSE),"")</f>
        <v/>
      </c>
      <c r="Y4" t="str">
        <f t="shared" si="14"/>
        <v/>
      </c>
      <c r="Z4" t="str">
        <f t="shared" si="15"/>
        <v/>
      </c>
      <c r="AA4" t="str">
        <f t="shared" si="16"/>
        <v/>
      </c>
      <c r="AB4" t="str">
        <f>IF(LEN(Z4)&gt;0,VLOOKUP(Z4,DATA!$K$25:$L$69,2,FALSE)&amp;IF(LEN(AA4)&gt;0,VLOOKUP(AA4,DATA!$O$25:$P$29,2,FALSE),""),"")</f>
        <v/>
      </c>
      <c r="AC4" t="str">
        <f>IF(LEN(Z4)&gt;0,VLOOKUP(Z4,DATA!$K$25:$M$69,3,FALSE),"")</f>
        <v/>
      </c>
      <c r="AD4" t="str">
        <f t="shared" si="17"/>
        <v/>
      </c>
      <c r="AE4" t="str">
        <f t="shared" si="18"/>
        <v/>
      </c>
      <c r="AF4" t="str">
        <f t="shared" si="19"/>
        <v/>
      </c>
      <c r="AG4" t="str">
        <f t="shared" si="20"/>
        <v/>
      </c>
      <c r="AH4" t="str">
        <f t="shared" si="21"/>
        <v/>
      </c>
      <c r="AI4" t="str">
        <f>IF(LEN(Q4)&gt;0,REPT("0",IF(IF(MID(I4,12,1)="F",VLOOKUP(J4,DATA!$K$2:$Y$20,14,FALSE),0)&gt;10,IF(MID(I4,12,1)="F",VLOOKUP(J4,DATA!$K$2:$Y$20,14,FALSE),0)-10,0)-LEN(X4))&amp;DEC2BIN(Q4,IF(MID(I4,12,1)="F",VLOOKUP(J4,DATA!$K$2:$Y$20,14,FALSE),0)-IF(IF(MID(I4,12,1)="F",VLOOKUP(J4,DATA!$K$2:$Y$20,14,FALSE),0)&gt;10,IF(MID(I4,12,1)="F",VLOOKUP(J4,DATA!$K$2:$Y$20,14,FALSE),0)-10,0)),"")</f>
        <v/>
      </c>
      <c r="AJ4" t="str">
        <f>IF(LEN(H4)&gt;0,IF(H4&lt;&gt;"CALL_PAL",VLOOKUP(H4,DATA!$B$2:$E$526,4,FALSE),VLOOKUP(K4,DATA!$K$72:$M$161,3,FALSE)),"")</f>
        <v/>
      </c>
      <c r="AK4" t="str">
        <f>IF(LEN(H4)&gt;0,VLOOKUP(H4,DATA!$B$2:$D$526,3,FALSE),"")</f>
        <v/>
      </c>
      <c r="AL4" t="str">
        <f t="shared" si="22"/>
        <v/>
      </c>
      <c r="AM4" t="str">
        <f t="shared" si="23"/>
        <v/>
      </c>
      <c r="AN4" t="b">
        <f t="shared" si="24"/>
        <v>1</v>
      </c>
      <c r="AO4">
        <f t="shared" ref="AO4:AO67" si="28">IF(B4&lt;&gt;"",G4-G3,"")</f>
        <v>0</v>
      </c>
      <c r="AP4" t="str">
        <f>IF(B4="","",IF(G4=G5,"",INT(G4/16)*16=G4))</f>
        <v/>
      </c>
      <c r="AQ4" t="str">
        <f t="shared" si="27"/>
        <v/>
      </c>
    </row>
    <row r="5" spans="1:43" x14ac:dyDescent="0.25">
      <c r="A5" t="str">
        <f>IF(LEN(G5)&gt;0,DEC2HEX(G5+IF(AN4,1,0),8),"")</f>
        <v>00000301</v>
      </c>
      <c r="B5" t="s">
        <v>1521</v>
      </c>
      <c r="C5" t="str">
        <f t="shared" si="0"/>
        <v>ADDQ R31,R31,R0</v>
      </c>
      <c r="D5" t="str">
        <f t="shared" si="1"/>
        <v/>
      </c>
      <c r="E5" t="b">
        <f>IF(LEN(C5)&gt;0,AND(MID(C4,1,2)&lt;&gt;".B",MID(C4,1,2)&lt;&gt;".P",NOT(IFERROR(FIND(":",C4)&gt;0,FALSE))),"")</f>
        <v>0</v>
      </c>
      <c r="F5">
        <f t="shared" si="26"/>
        <v>4</v>
      </c>
      <c r="G5">
        <f t="shared" ref="G4:G67" si="29">IF(LEN(C5)&gt;0,IF(IFERROR(FIND(":",C5)&gt;0,FALSE),G4+16-MOD(G4+16,16),IF(E5,G4+F4-MOD(G4+F4,F4),G4)),"")</f>
        <v>768</v>
      </c>
      <c r="H5" t="str">
        <f t="shared" si="2"/>
        <v>ADDQ</v>
      </c>
      <c r="I5" s="3" t="str">
        <f>IF(LEN(H5)&gt;0,VLOOKUP(H5,DATA!$B$2:$G$526,6,FALSE),"")</f>
        <v>OABZL      FC</v>
      </c>
      <c r="J5" t="str">
        <f>IF(LEN(H5)&gt;0,VLOOKUP(H5,DATA!$B$2:$G$526,2,FALSE),"")</f>
        <v>Oper</v>
      </c>
      <c r="K5" t="str">
        <f>IF(LEN(H5)&gt;0,IF(MID(IF(MID(MID(C5,LEN(H5)+2,99),1,1)="(",MID(MID(C5,LEN(H5)+2,99),2,LEN(MID(C5,LEN(H5)+2,99))-2),MID(C5,LEN(H5)+2,99)),1,1)=VLOOKUP(H5,DATA!$B$2:$I$526,8,FALSE),MID(IF(MID(MID(C5,LEN(H5)+2,99),1,1)="(",MID(MID(C5,LEN(H5)+2,99),2,LEN(MID(C5,LEN(H5)+2,99))-2),MID(C5,LEN(H5)+2,99)),1,3),IF(MID(MID(C5,LEN(H5)+2,99),1,1)="(",MID(MID(C5,LEN(H5)+2,99),2,LEN(MID(C5,LEN(H5)+2,99))-2),MID(C5,LEN(H5)+2,99))),"")</f>
        <v>R31</v>
      </c>
      <c r="L5" t="str">
        <f t="shared" si="3"/>
        <v>R31</v>
      </c>
      <c r="M5" t="str">
        <f t="shared" si="4"/>
        <v>R0</v>
      </c>
      <c r="N5" t="b">
        <f t="shared" si="5"/>
        <v>0</v>
      </c>
      <c r="O5" t="b">
        <f t="shared" si="6"/>
        <v>1</v>
      </c>
      <c r="P5" t="str">
        <f t="shared" si="7"/>
        <v/>
      </c>
      <c r="Q5" t="str">
        <f t="shared" si="8"/>
        <v/>
      </c>
      <c r="R5" t="str">
        <f t="shared" si="9"/>
        <v/>
      </c>
      <c r="S5" t="b">
        <f t="shared" si="10"/>
        <v>0</v>
      </c>
      <c r="T5" t="b">
        <f t="shared" si="11"/>
        <v>0</v>
      </c>
      <c r="U5" t="b">
        <f t="shared" si="12"/>
        <v>0</v>
      </c>
      <c r="V5" t="str">
        <f>IF(MID(I5,6,1)="T",VLOOKUP(H5,DATA!$B$2:$H$526,7,FALSE),"")</f>
        <v/>
      </c>
      <c r="W5" t="str">
        <f t="shared" si="13"/>
        <v/>
      </c>
      <c r="X5" t="str">
        <f>IF(LEN(H5)&gt;0,VLOOKUP(H5,DATA!$B$2:$F$526,5,FALSE),"")</f>
        <v/>
      </c>
      <c r="Y5" t="str">
        <f t="shared" si="14"/>
        <v/>
      </c>
      <c r="Z5" t="str">
        <f t="shared" si="15"/>
        <v/>
      </c>
      <c r="AA5" t="str">
        <f t="shared" si="16"/>
        <v/>
      </c>
      <c r="AB5" t="str">
        <f>IF(LEN(Z5)&gt;0,VLOOKUP(Z5,DATA!$K$25:$L$69,2,FALSE)&amp;IF(LEN(AA5)&gt;0,VLOOKUP(AA5,DATA!$O$25:$P$29,2,FALSE),""),"")</f>
        <v/>
      </c>
      <c r="AC5" t="str">
        <f>IF(LEN(Z5)&gt;0,VLOOKUP(Z5,DATA!$K$25:$M$69,3,FALSE),"")</f>
        <v/>
      </c>
      <c r="AD5" t="str">
        <f t="shared" si="17"/>
        <v>11111</v>
      </c>
      <c r="AE5" t="str">
        <f t="shared" si="18"/>
        <v>11111</v>
      </c>
      <c r="AF5" t="str">
        <f t="shared" si="19"/>
        <v>0000</v>
      </c>
      <c r="AG5" t="str">
        <f t="shared" si="20"/>
        <v/>
      </c>
      <c r="AH5" t="str">
        <f t="shared" si="21"/>
        <v>00000</v>
      </c>
      <c r="AI5" t="str">
        <f>IF(LEN(Q5)&gt;0,REPT("0",IF(IF(MID(I5,12,1)="F",VLOOKUP(J5,DATA!$K$2:$Y$20,14,FALSE),0)&gt;10,IF(MID(I5,12,1)="F",VLOOKUP(J5,DATA!$K$2:$Y$20,14,FALSE),0)-10,0)-LEN(X5))&amp;DEC2BIN(Q5,IF(MID(I5,12,1)="F",VLOOKUP(J5,DATA!$K$2:$Y$20,14,FALSE),0)-IF(IF(MID(I5,12,1)="F",VLOOKUP(J5,DATA!$K$2:$Y$20,14,FALSE),0)&gt;10,IF(MID(I5,12,1)="F",VLOOKUP(J5,DATA!$K$2:$Y$20,14,FALSE),0)-10,0)),"")</f>
        <v/>
      </c>
      <c r="AJ5" t="str">
        <f>IF(LEN(H5)&gt;0,IF(H5&lt;&gt;"CALL_PAL",VLOOKUP(H5,DATA!$B$2:$E$526,4,FALSE),VLOOKUP(K5,DATA!$K$72:$M$161,3,FALSE)),"")</f>
        <v>0100000</v>
      </c>
      <c r="AK5" t="str">
        <f>IF(LEN(H5)&gt;0,VLOOKUP(H5,DATA!$B$2:$D$526,3,FALSE),"")</f>
        <v>010000</v>
      </c>
      <c r="AL5" t="str">
        <f t="shared" si="22"/>
        <v>01000011111111110000010000000000</v>
      </c>
      <c r="AM5" t="str">
        <f t="shared" si="23"/>
        <v>43FF0400</v>
      </c>
      <c r="AN5" t="b">
        <f t="shared" si="24"/>
        <v>1</v>
      </c>
      <c r="AO5">
        <f t="shared" si="28"/>
        <v>0</v>
      </c>
      <c r="AP5" t="b">
        <f t="shared" ref="AP5:AP68" si="30">IF(B5="","",IF(G5=G6,"",INT(G5/16)*16=G5))</f>
        <v>1</v>
      </c>
      <c r="AQ5" t="b">
        <f t="shared" si="27"/>
        <v>1</v>
      </c>
    </row>
    <row r="6" spans="1:43" x14ac:dyDescent="0.25">
      <c r="A6" t="str">
        <f t="shared" ref="A6:A69" si="31">IF(LEN(G6)&gt;0,DEC2HEX(G6+IF(AN5,1,0),8),"")</f>
        <v>00000305</v>
      </c>
      <c r="B6" t="s">
        <v>1522</v>
      </c>
      <c r="C6" t="str">
        <f t="shared" si="0"/>
        <v>ADDQ R31,R31,R1</v>
      </c>
      <c r="D6" t="str">
        <f t="shared" si="1"/>
        <v/>
      </c>
      <c r="E6" t="b">
        <f>IF(LEN(C6)&gt;0,AND(MID(C5,1,2)&lt;&gt;".B",MID(C5,1,2)&lt;&gt;".P",NOT(IFERROR(FIND(":",C5)&gt;0,FALSE))),"")</f>
        <v>1</v>
      </c>
      <c r="F6">
        <f t="shared" si="26"/>
        <v>4</v>
      </c>
      <c r="G6">
        <f t="shared" si="29"/>
        <v>772</v>
      </c>
      <c r="H6" t="str">
        <f t="shared" si="2"/>
        <v>ADDQ</v>
      </c>
      <c r="I6" s="3" t="str">
        <f>IF(LEN(H6)&gt;0,VLOOKUP(H6,DATA!$B$2:$G$526,6,FALSE),"")</f>
        <v>OABZL      FC</v>
      </c>
      <c r="J6" t="str">
        <f>IF(LEN(H6)&gt;0,VLOOKUP(H6,DATA!$B$2:$G$526,2,FALSE),"")</f>
        <v>Oper</v>
      </c>
      <c r="K6" t="str">
        <f>IF(LEN(H6)&gt;0,IF(MID(IF(MID(MID(C6,LEN(H6)+2,99),1,1)="(",MID(MID(C6,LEN(H6)+2,99),2,LEN(MID(C6,LEN(H6)+2,99))-2),MID(C6,LEN(H6)+2,99)),1,1)=VLOOKUP(H6,DATA!$B$2:$I$526,8,FALSE),MID(IF(MID(MID(C6,LEN(H6)+2,99),1,1)="(",MID(MID(C6,LEN(H6)+2,99),2,LEN(MID(C6,LEN(H6)+2,99))-2),MID(C6,LEN(H6)+2,99)),1,3),IF(MID(MID(C6,LEN(H6)+2,99),1,1)="(",MID(MID(C6,LEN(H6)+2,99),2,LEN(MID(C6,LEN(H6)+2,99))-2),MID(C6,LEN(H6)+2,99))),"")</f>
        <v>R31</v>
      </c>
      <c r="L6" t="str">
        <f t="shared" si="3"/>
        <v>R31</v>
      </c>
      <c r="M6" t="str">
        <f t="shared" si="4"/>
        <v>R1</v>
      </c>
      <c r="N6" t="b">
        <f t="shared" si="5"/>
        <v>0</v>
      </c>
      <c r="O6" t="b">
        <f t="shared" si="6"/>
        <v>1</v>
      </c>
      <c r="P6" t="str">
        <f t="shared" si="7"/>
        <v/>
      </c>
      <c r="Q6" t="str">
        <f t="shared" si="8"/>
        <v/>
      </c>
      <c r="R6" t="str">
        <f t="shared" si="9"/>
        <v/>
      </c>
      <c r="S6" t="b">
        <f t="shared" si="10"/>
        <v>0</v>
      </c>
      <c r="T6" t="b">
        <f t="shared" si="11"/>
        <v>0</v>
      </c>
      <c r="U6" t="b">
        <f t="shared" si="12"/>
        <v>0</v>
      </c>
      <c r="V6" t="str">
        <f>IF(MID(I6,6,1)="T",VLOOKUP(H6,DATA!$B$2:$H$526,7,FALSE),"")</f>
        <v/>
      </c>
      <c r="W6" t="str">
        <f t="shared" si="13"/>
        <v/>
      </c>
      <c r="X6" t="str">
        <f>IF(LEN(H6)&gt;0,VLOOKUP(H6,DATA!$B$2:$F$526,5,FALSE),"")</f>
        <v/>
      </c>
      <c r="Y6" t="str">
        <f t="shared" si="14"/>
        <v/>
      </c>
      <c r="Z6" t="str">
        <f t="shared" si="15"/>
        <v/>
      </c>
      <c r="AA6" t="str">
        <f t="shared" si="16"/>
        <v/>
      </c>
      <c r="AB6" t="str">
        <f>IF(LEN(Z6)&gt;0,VLOOKUP(Z6,DATA!$K$25:$L$69,2,FALSE)&amp;IF(LEN(AA6)&gt;0,VLOOKUP(AA6,DATA!$O$25:$P$29,2,FALSE),""),"")</f>
        <v/>
      </c>
      <c r="AC6" t="str">
        <f>IF(LEN(Z6)&gt;0,VLOOKUP(Z6,DATA!$K$25:$M$69,3,FALSE),"")</f>
        <v/>
      </c>
      <c r="AD6" t="str">
        <f t="shared" si="17"/>
        <v>11111</v>
      </c>
      <c r="AE6" t="str">
        <f t="shared" si="18"/>
        <v>11111</v>
      </c>
      <c r="AF6" t="str">
        <f t="shared" si="19"/>
        <v>0000</v>
      </c>
      <c r="AG6" t="str">
        <f t="shared" si="20"/>
        <v/>
      </c>
      <c r="AH6" t="str">
        <f t="shared" si="21"/>
        <v>00001</v>
      </c>
      <c r="AI6" t="str">
        <f>IF(LEN(Q6)&gt;0,REPT("0",IF(IF(MID(I6,12,1)="F",VLOOKUP(J6,DATA!$K$2:$Y$20,14,FALSE),0)&gt;10,IF(MID(I6,12,1)="F",VLOOKUP(J6,DATA!$K$2:$Y$20,14,FALSE),0)-10,0)-LEN(X6))&amp;DEC2BIN(Q6,IF(MID(I6,12,1)="F",VLOOKUP(J6,DATA!$K$2:$Y$20,14,FALSE),0)-IF(IF(MID(I6,12,1)="F",VLOOKUP(J6,DATA!$K$2:$Y$20,14,FALSE),0)&gt;10,IF(MID(I6,12,1)="F",VLOOKUP(J6,DATA!$K$2:$Y$20,14,FALSE),0)-10,0)),"")</f>
        <v/>
      </c>
      <c r="AJ6" t="str">
        <f>IF(LEN(H6)&gt;0,IF(H6&lt;&gt;"CALL_PAL",VLOOKUP(H6,DATA!$B$2:$E$526,4,FALSE),VLOOKUP(K6,DATA!$K$72:$M$161,3,FALSE)),"")</f>
        <v>0100000</v>
      </c>
      <c r="AK6" t="str">
        <f>IF(LEN(H6)&gt;0,VLOOKUP(H6,DATA!$B$2:$D$526,3,FALSE),"")</f>
        <v>010000</v>
      </c>
      <c r="AL6" t="str">
        <f t="shared" si="22"/>
        <v>01000011111111110000010000000001</v>
      </c>
      <c r="AM6" t="str">
        <f t="shared" si="23"/>
        <v>43FF0401</v>
      </c>
      <c r="AN6" t="b">
        <f t="shared" si="24"/>
        <v>1</v>
      </c>
      <c r="AO6">
        <f t="shared" si="28"/>
        <v>4</v>
      </c>
      <c r="AP6" t="b">
        <f t="shared" si="30"/>
        <v>0</v>
      </c>
      <c r="AQ6" t="b">
        <f t="shared" si="27"/>
        <v>0</v>
      </c>
    </row>
    <row r="7" spans="1:43" x14ac:dyDescent="0.25">
      <c r="A7" t="str">
        <f t="shared" si="31"/>
        <v>00000309</v>
      </c>
      <c r="B7" t="s">
        <v>1523</v>
      </c>
      <c r="C7" t="str">
        <f t="shared" si="0"/>
        <v>ADDT F31,F31,F0</v>
      </c>
      <c r="D7" t="str">
        <f t="shared" si="1"/>
        <v/>
      </c>
      <c r="E7" t="b">
        <f>IF(LEN(C7)&gt;0,AND(MID(C6,1,2)&lt;&gt;".B",MID(C6,1,2)&lt;&gt;".P",NOT(IFERROR(FIND(":",C6)&gt;0,FALSE))),"")</f>
        <v>1</v>
      </c>
      <c r="F7">
        <f t="shared" si="26"/>
        <v>4</v>
      </c>
      <c r="G7">
        <f t="shared" si="29"/>
        <v>776</v>
      </c>
      <c r="H7" t="str">
        <f t="shared" si="2"/>
        <v>ADDT</v>
      </c>
      <c r="I7" s="3" t="str">
        <f>IF(LEN(H7)&gt;0,VLOOKUP(H7,DATA!$B$2:$G$526,6,FALSE),"")</f>
        <v>OAB        FC</v>
      </c>
      <c r="J7" t="str">
        <f>IF(LEN(H7)&gt;0,VLOOKUP(H7,DATA!$B$2:$G$526,2,FALSE),"")</f>
        <v>FP</v>
      </c>
      <c r="K7" t="str">
        <f>IF(LEN(H7)&gt;0,IF(MID(IF(MID(MID(C7,LEN(H7)+2,99),1,1)="(",MID(MID(C7,LEN(H7)+2,99),2,LEN(MID(C7,LEN(H7)+2,99))-2),MID(C7,LEN(H7)+2,99)),1,1)=VLOOKUP(H7,DATA!$B$2:$I$526,8,FALSE),MID(IF(MID(MID(C7,LEN(H7)+2,99),1,1)="(",MID(MID(C7,LEN(H7)+2,99),2,LEN(MID(C7,LEN(H7)+2,99))-2),MID(C7,LEN(H7)+2,99)),1,3),IF(MID(MID(C7,LEN(H7)+2,99),1,1)="(",MID(MID(C7,LEN(H7)+2,99),2,LEN(MID(C7,LEN(H7)+2,99))-2),MID(C7,LEN(H7)+2,99))),"")</f>
        <v>F31</v>
      </c>
      <c r="L7" t="str">
        <f t="shared" si="3"/>
        <v>F31</v>
      </c>
      <c r="M7" t="str">
        <f t="shared" si="4"/>
        <v>F0</v>
      </c>
      <c r="N7" t="str">
        <f t="shared" si="5"/>
        <v/>
      </c>
      <c r="O7" t="str">
        <f t="shared" si="6"/>
        <v/>
      </c>
      <c r="P7" t="str">
        <f t="shared" si="7"/>
        <v/>
      </c>
      <c r="Q7" t="str">
        <f t="shared" si="8"/>
        <v/>
      </c>
      <c r="R7" t="str">
        <f t="shared" si="9"/>
        <v/>
      </c>
      <c r="S7" t="b">
        <f t="shared" si="10"/>
        <v>0</v>
      </c>
      <c r="T7" t="b">
        <f t="shared" si="11"/>
        <v>0</v>
      </c>
      <c r="U7" t="b">
        <f t="shared" si="12"/>
        <v>0</v>
      </c>
      <c r="V7" t="str">
        <f>IF(MID(I7,6,1)="T",VLOOKUP(H7,DATA!$B$2:$H$526,7,FALSE),"")</f>
        <v/>
      </c>
      <c r="W7" t="str">
        <f t="shared" si="13"/>
        <v/>
      </c>
      <c r="X7" t="str">
        <f>IF(LEN(H7)&gt;0,VLOOKUP(H7,DATA!$B$2:$F$526,5,FALSE),"")</f>
        <v/>
      </c>
      <c r="Y7" t="str">
        <f t="shared" si="14"/>
        <v/>
      </c>
      <c r="Z7" t="str">
        <f t="shared" si="15"/>
        <v/>
      </c>
      <c r="AA7" t="str">
        <f t="shared" si="16"/>
        <v/>
      </c>
      <c r="AB7" t="str">
        <f>IF(LEN(Z7)&gt;0,VLOOKUP(Z7,DATA!$K$25:$L$69,2,FALSE)&amp;IF(LEN(AA7)&gt;0,VLOOKUP(AA7,DATA!$O$25:$P$29,2,FALSE),""),"")</f>
        <v/>
      </c>
      <c r="AC7" t="str">
        <f>IF(LEN(Z7)&gt;0,VLOOKUP(Z7,DATA!$K$25:$M$69,3,FALSE),"")</f>
        <v/>
      </c>
      <c r="AD7" t="str">
        <f t="shared" si="17"/>
        <v>11111</v>
      </c>
      <c r="AE7" t="str">
        <f t="shared" si="18"/>
        <v>11111</v>
      </c>
      <c r="AF7" t="str">
        <f t="shared" si="19"/>
        <v/>
      </c>
      <c r="AG7" t="str">
        <f t="shared" si="20"/>
        <v/>
      </c>
      <c r="AH7" t="str">
        <f t="shared" si="21"/>
        <v>00000</v>
      </c>
      <c r="AI7" t="str">
        <f>IF(LEN(Q7)&gt;0,REPT("0",IF(IF(MID(I7,12,1)="F",VLOOKUP(J7,DATA!$K$2:$Y$20,14,FALSE),0)&gt;10,IF(MID(I7,12,1)="F",VLOOKUP(J7,DATA!$K$2:$Y$20,14,FALSE),0)-10,0)-LEN(X7))&amp;DEC2BIN(Q7,IF(MID(I7,12,1)="F",VLOOKUP(J7,DATA!$K$2:$Y$20,14,FALSE),0)-IF(IF(MID(I7,12,1)="F",VLOOKUP(J7,DATA!$K$2:$Y$20,14,FALSE),0)&gt;10,IF(MID(I7,12,1)="F",VLOOKUP(J7,DATA!$K$2:$Y$20,14,FALSE),0)-10,0)),"")</f>
        <v/>
      </c>
      <c r="AJ7" t="str">
        <f>IF(LEN(H7)&gt;0,IF(H7&lt;&gt;"CALL_PAL",VLOOKUP(H7,DATA!$B$2:$E$526,4,FALSE),VLOOKUP(K7,DATA!$K$72:$M$161,3,FALSE)),"")</f>
        <v>00010100000</v>
      </c>
      <c r="AK7" t="str">
        <f>IF(LEN(H7)&gt;0,VLOOKUP(H7,DATA!$B$2:$D$526,3,FALSE),"")</f>
        <v>010110</v>
      </c>
      <c r="AL7" t="str">
        <f t="shared" si="22"/>
        <v>01011011111111110001010000000000</v>
      </c>
      <c r="AM7" t="str">
        <f t="shared" si="23"/>
        <v>5BFF1400</v>
      </c>
      <c r="AN7" t="b">
        <f t="shared" si="24"/>
        <v>1</v>
      </c>
      <c r="AO7">
        <f t="shared" si="28"/>
        <v>4</v>
      </c>
      <c r="AP7" t="b">
        <f t="shared" si="30"/>
        <v>0</v>
      </c>
      <c r="AQ7" t="b">
        <f t="shared" si="27"/>
        <v>0</v>
      </c>
    </row>
    <row r="8" spans="1:43" x14ac:dyDescent="0.25">
      <c r="A8" t="str">
        <f t="shared" si="31"/>
        <v>0000030D</v>
      </c>
      <c r="B8" t="s">
        <v>1524</v>
      </c>
      <c r="C8" t="str">
        <f t="shared" si="0"/>
        <v>MULT F31,F31,F1</v>
      </c>
      <c r="D8" t="str">
        <f t="shared" si="1"/>
        <v/>
      </c>
      <c r="E8" t="b">
        <f t="shared" ref="E8:E71" si="32">IF(LEN(C8)&gt;0,AND(MID(C7,1,2)&lt;&gt;".B",MID(C7,1,2)&lt;&gt;".P",NOT(IFERROR(FIND(":",C7)&gt;0,FALSE))),"")</f>
        <v>1</v>
      </c>
      <c r="F8">
        <f t="shared" si="26"/>
        <v>4</v>
      </c>
      <c r="G8">
        <f t="shared" si="29"/>
        <v>780</v>
      </c>
      <c r="H8" t="str">
        <f t="shared" si="2"/>
        <v>MULT</v>
      </c>
      <c r="I8" s="3" t="str">
        <f>IF(LEN(H8)&gt;0,VLOOKUP(H8,DATA!$B$2:$G$526,6,FALSE),"")</f>
        <v>OAB        FC</v>
      </c>
      <c r="J8" t="str">
        <f>IF(LEN(H8)&gt;0,VLOOKUP(H8,DATA!$B$2:$G$526,2,FALSE),"")</f>
        <v>FP</v>
      </c>
      <c r="K8" t="str">
        <f>IF(LEN(H8)&gt;0,IF(MID(IF(MID(MID(C8,LEN(H8)+2,99),1,1)="(",MID(MID(C8,LEN(H8)+2,99),2,LEN(MID(C8,LEN(H8)+2,99))-2),MID(C8,LEN(H8)+2,99)),1,1)=VLOOKUP(H8,DATA!$B$2:$I$526,8,FALSE),MID(IF(MID(MID(C8,LEN(H8)+2,99),1,1)="(",MID(MID(C8,LEN(H8)+2,99),2,LEN(MID(C8,LEN(H8)+2,99))-2),MID(C8,LEN(H8)+2,99)),1,3),IF(MID(MID(C8,LEN(H8)+2,99),1,1)="(",MID(MID(C8,LEN(H8)+2,99),2,LEN(MID(C8,LEN(H8)+2,99))-2),MID(C8,LEN(H8)+2,99))),"")</f>
        <v>F31</v>
      </c>
      <c r="L8" t="str">
        <f t="shared" si="3"/>
        <v>F31</v>
      </c>
      <c r="M8" t="str">
        <f t="shared" si="4"/>
        <v>F1</v>
      </c>
      <c r="N8" t="str">
        <f t="shared" si="5"/>
        <v/>
      </c>
      <c r="O8" t="str">
        <f t="shared" si="6"/>
        <v/>
      </c>
      <c r="P8" t="str">
        <f t="shared" si="7"/>
        <v/>
      </c>
      <c r="Q8" t="str">
        <f t="shared" si="8"/>
        <v/>
      </c>
      <c r="R8" t="str">
        <f t="shared" si="9"/>
        <v/>
      </c>
      <c r="S8" t="b">
        <f t="shared" si="10"/>
        <v>0</v>
      </c>
      <c r="T8" t="b">
        <f t="shared" si="11"/>
        <v>0</v>
      </c>
      <c r="U8" t="b">
        <f t="shared" si="12"/>
        <v>0</v>
      </c>
      <c r="V8" t="str">
        <f>IF(MID(I8,6,1)="T",VLOOKUP(H8,DATA!$B$2:$H$526,7,FALSE),"")</f>
        <v/>
      </c>
      <c r="W8" t="str">
        <f t="shared" si="13"/>
        <v/>
      </c>
      <c r="X8" t="str">
        <f>IF(LEN(H8)&gt;0,VLOOKUP(H8,DATA!$B$2:$F$526,5,FALSE),"")</f>
        <v/>
      </c>
      <c r="Y8" t="str">
        <f t="shared" si="14"/>
        <v/>
      </c>
      <c r="Z8" t="str">
        <f t="shared" si="15"/>
        <v/>
      </c>
      <c r="AA8" t="str">
        <f t="shared" si="16"/>
        <v/>
      </c>
      <c r="AB8" t="str">
        <f>IF(LEN(Z8)&gt;0,VLOOKUP(Z8,DATA!$K$25:$L$69,2,FALSE)&amp;IF(LEN(AA8)&gt;0,VLOOKUP(AA8,DATA!$O$25:$P$29,2,FALSE),""),"")</f>
        <v/>
      </c>
      <c r="AC8" t="str">
        <f>IF(LEN(Z8)&gt;0,VLOOKUP(Z8,DATA!$K$25:$M$69,3,FALSE),"")</f>
        <v/>
      </c>
      <c r="AD8" t="str">
        <f t="shared" si="17"/>
        <v>11111</v>
      </c>
      <c r="AE8" t="str">
        <f t="shared" si="18"/>
        <v>11111</v>
      </c>
      <c r="AF8" t="str">
        <f t="shared" si="19"/>
        <v/>
      </c>
      <c r="AG8" t="str">
        <f t="shared" si="20"/>
        <v/>
      </c>
      <c r="AH8" t="str">
        <f t="shared" si="21"/>
        <v>00001</v>
      </c>
      <c r="AI8" t="str">
        <f>IF(LEN(Q8)&gt;0,REPT("0",IF(IF(MID(I8,12,1)="F",VLOOKUP(J8,DATA!$K$2:$Y$20,14,FALSE),0)&gt;10,IF(MID(I8,12,1)="F",VLOOKUP(J8,DATA!$K$2:$Y$20,14,FALSE),0)-10,0)-LEN(X8))&amp;DEC2BIN(Q8,IF(MID(I8,12,1)="F",VLOOKUP(J8,DATA!$K$2:$Y$20,14,FALSE),0)-IF(IF(MID(I8,12,1)="F",VLOOKUP(J8,DATA!$K$2:$Y$20,14,FALSE),0)&gt;10,IF(MID(I8,12,1)="F",VLOOKUP(J8,DATA!$K$2:$Y$20,14,FALSE),0)-10,0)),"")</f>
        <v/>
      </c>
      <c r="AJ8" t="str">
        <f>IF(LEN(H8)&gt;0,IF(H8&lt;&gt;"CALL_PAL",VLOOKUP(H8,DATA!$B$2:$E$526,4,FALSE),VLOOKUP(K8,DATA!$K$72:$M$161,3,FALSE)),"")</f>
        <v>00010100010</v>
      </c>
      <c r="AK8" t="str">
        <f>IF(LEN(H8)&gt;0,VLOOKUP(H8,DATA!$B$2:$D$526,3,FALSE),"")</f>
        <v>010110</v>
      </c>
      <c r="AL8" t="str">
        <f t="shared" si="22"/>
        <v>01011011111111110001010001000001</v>
      </c>
      <c r="AM8" t="str">
        <f t="shared" si="23"/>
        <v>5BFF1441</v>
      </c>
      <c r="AN8" t="b">
        <f t="shared" si="24"/>
        <v>1</v>
      </c>
      <c r="AO8">
        <f t="shared" si="28"/>
        <v>4</v>
      </c>
      <c r="AP8" t="b">
        <f t="shared" si="30"/>
        <v>0</v>
      </c>
      <c r="AQ8" t="b">
        <f t="shared" si="27"/>
        <v>0</v>
      </c>
    </row>
    <row r="9" spans="1:43" x14ac:dyDescent="0.25">
      <c r="A9" t="str">
        <f t="shared" si="31"/>
        <v>00000311</v>
      </c>
      <c r="B9" t="s">
        <v>1525</v>
      </c>
      <c r="C9" t="str">
        <f t="shared" si="0"/>
        <v>ADDQ R31,R31,R2</v>
      </c>
      <c r="D9" t="str">
        <f t="shared" si="1"/>
        <v/>
      </c>
      <c r="E9" t="b">
        <f t="shared" si="32"/>
        <v>1</v>
      </c>
      <c r="F9">
        <f t="shared" si="26"/>
        <v>4</v>
      </c>
      <c r="G9">
        <f t="shared" si="29"/>
        <v>784</v>
      </c>
      <c r="H9" t="str">
        <f t="shared" si="2"/>
        <v>ADDQ</v>
      </c>
      <c r="I9" s="3" t="str">
        <f>IF(LEN(H9)&gt;0,VLOOKUP(H9,DATA!$B$2:$G$526,6,FALSE),"")</f>
        <v>OABZL      FC</v>
      </c>
      <c r="J9" t="str">
        <f>IF(LEN(H9)&gt;0,VLOOKUP(H9,DATA!$B$2:$G$526,2,FALSE),"")</f>
        <v>Oper</v>
      </c>
      <c r="K9" t="str">
        <f>IF(LEN(H9)&gt;0,IF(MID(IF(MID(MID(C9,LEN(H9)+2,99),1,1)="(",MID(MID(C9,LEN(H9)+2,99),2,LEN(MID(C9,LEN(H9)+2,99))-2),MID(C9,LEN(H9)+2,99)),1,1)=VLOOKUP(H9,DATA!$B$2:$I$526,8,FALSE),MID(IF(MID(MID(C9,LEN(H9)+2,99),1,1)="(",MID(MID(C9,LEN(H9)+2,99),2,LEN(MID(C9,LEN(H9)+2,99))-2),MID(C9,LEN(H9)+2,99)),1,3),IF(MID(MID(C9,LEN(H9)+2,99),1,1)="(",MID(MID(C9,LEN(H9)+2,99),2,LEN(MID(C9,LEN(H9)+2,99))-2),MID(C9,LEN(H9)+2,99))),"")</f>
        <v>R31</v>
      </c>
      <c r="L9" t="str">
        <f t="shared" si="3"/>
        <v>R31</v>
      </c>
      <c r="M9" t="str">
        <f t="shared" si="4"/>
        <v>R2</v>
      </c>
      <c r="N9" t="b">
        <f t="shared" si="5"/>
        <v>0</v>
      </c>
      <c r="O9" t="b">
        <f t="shared" si="6"/>
        <v>1</v>
      </c>
      <c r="P9" t="str">
        <f t="shared" si="7"/>
        <v/>
      </c>
      <c r="Q9" t="str">
        <f t="shared" si="8"/>
        <v/>
      </c>
      <c r="R9" t="str">
        <f t="shared" si="9"/>
        <v/>
      </c>
      <c r="S9" t="b">
        <f t="shared" si="10"/>
        <v>0</v>
      </c>
      <c r="T9" t="b">
        <f t="shared" si="11"/>
        <v>0</v>
      </c>
      <c r="U9" t="b">
        <f t="shared" si="12"/>
        <v>0</v>
      </c>
      <c r="V9" t="str">
        <f>IF(MID(I9,6,1)="T",VLOOKUP(H9,DATA!$B$2:$H$526,7,FALSE),"")</f>
        <v/>
      </c>
      <c r="W9" t="str">
        <f t="shared" si="13"/>
        <v/>
      </c>
      <c r="X9" t="str">
        <f>IF(LEN(H9)&gt;0,VLOOKUP(H9,DATA!$B$2:$F$526,5,FALSE),"")</f>
        <v/>
      </c>
      <c r="Y9" t="str">
        <f t="shared" si="14"/>
        <v/>
      </c>
      <c r="Z9" t="str">
        <f t="shared" si="15"/>
        <v/>
      </c>
      <c r="AA9" t="str">
        <f t="shared" si="16"/>
        <v/>
      </c>
      <c r="AB9" t="str">
        <f>IF(LEN(Z9)&gt;0,VLOOKUP(Z9,DATA!$K$25:$L$69,2,FALSE)&amp;IF(LEN(AA9)&gt;0,VLOOKUP(AA9,DATA!$O$25:$P$29,2,FALSE),""),"")</f>
        <v/>
      </c>
      <c r="AC9" t="str">
        <f>IF(LEN(Z9)&gt;0,VLOOKUP(Z9,DATA!$K$25:$M$69,3,FALSE),"")</f>
        <v/>
      </c>
      <c r="AD9" t="str">
        <f t="shared" si="17"/>
        <v>11111</v>
      </c>
      <c r="AE9" t="str">
        <f t="shared" si="18"/>
        <v>11111</v>
      </c>
      <c r="AF9" t="str">
        <f t="shared" si="19"/>
        <v>0000</v>
      </c>
      <c r="AG9" t="str">
        <f t="shared" si="20"/>
        <v/>
      </c>
      <c r="AH9" t="str">
        <f t="shared" si="21"/>
        <v>00010</v>
      </c>
      <c r="AI9" t="str">
        <f>IF(LEN(Q9)&gt;0,REPT("0",IF(IF(MID(I9,12,1)="F",VLOOKUP(J9,DATA!$K$2:$Y$20,14,FALSE),0)&gt;10,IF(MID(I9,12,1)="F",VLOOKUP(J9,DATA!$K$2:$Y$20,14,FALSE),0)-10,0)-LEN(X9))&amp;DEC2BIN(Q9,IF(MID(I9,12,1)="F",VLOOKUP(J9,DATA!$K$2:$Y$20,14,FALSE),0)-IF(IF(MID(I9,12,1)="F",VLOOKUP(J9,DATA!$K$2:$Y$20,14,FALSE),0)&gt;10,IF(MID(I9,12,1)="F",VLOOKUP(J9,DATA!$K$2:$Y$20,14,FALSE),0)-10,0)),"")</f>
        <v/>
      </c>
      <c r="AJ9" t="str">
        <f>IF(LEN(H9)&gt;0,IF(H9&lt;&gt;"CALL_PAL",VLOOKUP(H9,DATA!$B$2:$E$526,4,FALSE),VLOOKUP(K9,DATA!$K$72:$M$161,3,FALSE)),"")</f>
        <v>0100000</v>
      </c>
      <c r="AK9" t="str">
        <f>IF(LEN(H9)&gt;0,VLOOKUP(H9,DATA!$B$2:$D$526,3,FALSE),"")</f>
        <v>010000</v>
      </c>
      <c r="AL9" t="str">
        <f t="shared" si="22"/>
        <v>01000011111111110000010000000010</v>
      </c>
      <c r="AM9" t="str">
        <f t="shared" si="23"/>
        <v>43FF0402</v>
      </c>
      <c r="AN9" t="b">
        <f t="shared" si="24"/>
        <v>1</v>
      </c>
      <c r="AO9">
        <f t="shared" si="28"/>
        <v>4</v>
      </c>
      <c r="AP9" t="b">
        <f t="shared" si="30"/>
        <v>1</v>
      </c>
      <c r="AQ9" t="b">
        <f t="shared" si="27"/>
        <v>0</v>
      </c>
    </row>
    <row r="10" spans="1:43" x14ac:dyDescent="0.25">
      <c r="A10" t="str">
        <f t="shared" si="31"/>
        <v>00000315</v>
      </c>
      <c r="B10" t="s">
        <v>1526</v>
      </c>
      <c r="C10" t="str">
        <f t="shared" si="0"/>
        <v>ADDQ R31,R31,R3</v>
      </c>
      <c r="D10" t="str">
        <f t="shared" si="1"/>
        <v/>
      </c>
      <c r="E10" t="b">
        <f t="shared" si="32"/>
        <v>1</v>
      </c>
      <c r="F10">
        <f t="shared" si="26"/>
        <v>4</v>
      </c>
      <c r="G10">
        <f t="shared" si="29"/>
        <v>788</v>
      </c>
      <c r="H10" t="str">
        <f t="shared" si="2"/>
        <v>ADDQ</v>
      </c>
      <c r="I10" s="3" t="str">
        <f>IF(LEN(H10)&gt;0,VLOOKUP(H10,DATA!$B$2:$G$526,6,FALSE),"")</f>
        <v>OABZL      FC</v>
      </c>
      <c r="J10" t="str">
        <f>IF(LEN(H10)&gt;0,VLOOKUP(H10,DATA!$B$2:$G$526,2,FALSE),"")</f>
        <v>Oper</v>
      </c>
      <c r="K10" t="str">
        <f>IF(LEN(H10)&gt;0,IF(MID(IF(MID(MID(C10,LEN(H10)+2,99),1,1)="(",MID(MID(C10,LEN(H10)+2,99),2,LEN(MID(C10,LEN(H10)+2,99))-2),MID(C10,LEN(H10)+2,99)),1,1)=VLOOKUP(H10,DATA!$B$2:$I$526,8,FALSE),MID(IF(MID(MID(C10,LEN(H10)+2,99),1,1)="(",MID(MID(C10,LEN(H10)+2,99),2,LEN(MID(C10,LEN(H10)+2,99))-2),MID(C10,LEN(H10)+2,99)),1,3),IF(MID(MID(C10,LEN(H10)+2,99),1,1)="(",MID(MID(C10,LEN(H10)+2,99),2,LEN(MID(C10,LEN(H10)+2,99))-2),MID(C10,LEN(H10)+2,99))),"")</f>
        <v>R31</v>
      </c>
      <c r="L10" t="str">
        <f t="shared" si="3"/>
        <v>R31</v>
      </c>
      <c r="M10" t="str">
        <f t="shared" si="4"/>
        <v>R3</v>
      </c>
      <c r="N10" t="b">
        <f t="shared" si="5"/>
        <v>0</v>
      </c>
      <c r="O10" t="b">
        <f t="shared" si="6"/>
        <v>1</v>
      </c>
      <c r="P10" t="str">
        <f t="shared" si="7"/>
        <v/>
      </c>
      <c r="Q10" t="str">
        <f t="shared" si="8"/>
        <v/>
      </c>
      <c r="R10" t="str">
        <f t="shared" si="9"/>
        <v/>
      </c>
      <c r="S10" t="b">
        <f t="shared" si="10"/>
        <v>0</v>
      </c>
      <c r="T10" t="b">
        <f t="shared" si="11"/>
        <v>0</v>
      </c>
      <c r="U10" t="b">
        <f t="shared" si="12"/>
        <v>0</v>
      </c>
      <c r="V10" t="str">
        <f>IF(MID(I10,6,1)="T",VLOOKUP(H10,DATA!$B$2:$H$526,7,FALSE),"")</f>
        <v/>
      </c>
      <c r="W10" t="str">
        <f t="shared" si="13"/>
        <v/>
      </c>
      <c r="X10" t="str">
        <f>IF(LEN(H10)&gt;0,VLOOKUP(H10,DATA!$B$2:$F$526,5,FALSE),"")</f>
        <v/>
      </c>
      <c r="Y10" t="str">
        <f t="shared" si="14"/>
        <v/>
      </c>
      <c r="Z10" t="str">
        <f t="shared" si="15"/>
        <v/>
      </c>
      <c r="AA10" t="str">
        <f t="shared" si="16"/>
        <v/>
      </c>
      <c r="AB10" t="str">
        <f>IF(LEN(Z10)&gt;0,VLOOKUP(Z10,DATA!$K$25:$L$69,2,FALSE)&amp;IF(LEN(AA10)&gt;0,VLOOKUP(AA10,DATA!$O$25:$P$29,2,FALSE),""),"")</f>
        <v/>
      </c>
      <c r="AC10" t="str">
        <f>IF(LEN(Z10)&gt;0,VLOOKUP(Z10,DATA!$K$25:$M$69,3,FALSE),"")</f>
        <v/>
      </c>
      <c r="AD10" t="str">
        <f t="shared" si="17"/>
        <v>11111</v>
      </c>
      <c r="AE10" t="str">
        <f t="shared" si="18"/>
        <v>11111</v>
      </c>
      <c r="AF10" t="str">
        <f t="shared" si="19"/>
        <v>0000</v>
      </c>
      <c r="AG10" t="str">
        <f t="shared" si="20"/>
        <v/>
      </c>
      <c r="AH10" t="str">
        <f t="shared" si="21"/>
        <v>00011</v>
      </c>
      <c r="AI10" t="str">
        <f>IF(LEN(Q10)&gt;0,REPT("0",IF(IF(MID(I10,12,1)="F",VLOOKUP(J10,DATA!$K$2:$Y$20,14,FALSE),0)&gt;10,IF(MID(I10,12,1)="F",VLOOKUP(J10,DATA!$K$2:$Y$20,14,FALSE),0)-10,0)-LEN(X10))&amp;DEC2BIN(Q10,IF(MID(I10,12,1)="F",VLOOKUP(J10,DATA!$K$2:$Y$20,14,FALSE),0)-IF(IF(MID(I10,12,1)="F",VLOOKUP(J10,DATA!$K$2:$Y$20,14,FALSE),0)&gt;10,IF(MID(I10,12,1)="F",VLOOKUP(J10,DATA!$K$2:$Y$20,14,FALSE),0)-10,0)),"")</f>
        <v/>
      </c>
      <c r="AJ10" t="str">
        <f>IF(LEN(H10)&gt;0,IF(H10&lt;&gt;"CALL_PAL",VLOOKUP(H10,DATA!$B$2:$E$526,4,FALSE),VLOOKUP(K10,DATA!$K$72:$M$161,3,FALSE)),"")</f>
        <v>0100000</v>
      </c>
      <c r="AK10" t="str">
        <f>IF(LEN(H10)&gt;0,VLOOKUP(H10,DATA!$B$2:$D$526,3,FALSE),"")</f>
        <v>010000</v>
      </c>
      <c r="AL10" t="str">
        <f t="shared" si="22"/>
        <v>01000011111111110000010000000011</v>
      </c>
      <c r="AM10" t="str">
        <f t="shared" si="23"/>
        <v>43FF0403</v>
      </c>
      <c r="AN10" t="b">
        <f t="shared" si="24"/>
        <v>1</v>
      </c>
      <c r="AO10">
        <f t="shared" si="28"/>
        <v>4</v>
      </c>
      <c r="AP10" t="b">
        <f t="shared" si="30"/>
        <v>0</v>
      </c>
      <c r="AQ10" t="b">
        <f t="shared" si="27"/>
        <v>0</v>
      </c>
    </row>
    <row r="11" spans="1:43" x14ac:dyDescent="0.25">
      <c r="A11" t="str">
        <f t="shared" si="31"/>
        <v>00000319</v>
      </c>
      <c r="B11" t="s">
        <v>1527</v>
      </c>
      <c r="C11" t="str">
        <f t="shared" si="0"/>
        <v>ADDT F31,F31,F2</v>
      </c>
      <c r="D11" t="str">
        <f t="shared" si="1"/>
        <v/>
      </c>
      <c r="E11" t="b">
        <f t="shared" si="32"/>
        <v>1</v>
      </c>
      <c r="F11">
        <f t="shared" si="26"/>
        <v>4</v>
      </c>
      <c r="G11">
        <f t="shared" si="29"/>
        <v>792</v>
      </c>
      <c r="H11" t="str">
        <f t="shared" si="2"/>
        <v>ADDT</v>
      </c>
      <c r="I11" s="3" t="str">
        <f>IF(LEN(H11)&gt;0,VLOOKUP(H11,DATA!$B$2:$G$526,6,FALSE),"")</f>
        <v>OAB        FC</v>
      </c>
      <c r="J11" t="str">
        <f>IF(LEN(H11)&gt;0,VLOOKUP(H11,DATA!$B$2:$G$526,2,FALSE),"")</f>
        <v>FP</v>
      </c>
      <c r="K11" t="str">
        <f>IF(LEN(H11)&gt;0,IF(MID(IF(MID(MID(C11,LEN(H11)+2,99),1,1)="(",MID(MID(C11,LEN(H11)+2,99),2,LEN(MID(C11,LEN(H11)+2,99))-2),MID(C11,LEN(H11)+2,99)),1,1)=VLOOKUP(H11,DATA!$B$2:$I$526,8,FALSE),MID(IF(MID(MID(C11,LEN(H11)+2,99),1,1)="(",MID(MID(C11,LEN(H11)+2,99),2,LEN(MID(C11,LEN(H11)+2,99))-2),MID(C11,LEN(H11)+2,99)),1,3),IF(MID(MID(C11,LEN(H11)+2,99),1,1)="(",MID(MID(C11,LEN(H11)+2,99),2,LEN(MID(C11,LEN(H11)+2,99))-2),MID(C11,LEN(H11)+2,99))),"")</f>
        <v>F31</v>
      </c>
      <c r="L11" t="str">
        <f t="shared" si="3"/>
        <v>F31</v>
      </c>
      <c r="M11" t="str">
        <f t="shared" si="4"/>
        <v>F2</v>
      </c>
      <c r="N11" t="str">
        <f t="shared" si="5"/>
        <v/>
      </c>
      <c r="O11" t="str">
        <f t="shared" si="6"/>
        <v/>
      </c>
      <c r="P11" t="str">
        <f t="shared" si="7"/>
        <v/>
      </c>
      <c r="Q11" t="str">
        <f t="shared" si="8"/>
        <v/>
      </c>
      <c r="R11" t="str">
        <f t="shared" si="9"/>
        <v/>
      </c>
      <c r="S11" t="b">
        <f t="shared" si="10"/>
        <v>0</v>
      </c>
      <c r="T11" t="b">
        <f t="shared" si="11"/>
        <v>0</v>
      </c>
      <c r="U11" t="b">
        <f t="shared" si="12"/>
        <v>0</v>
      </c>
      <c r="V11" t="str">
        <f>IF(MID(I11,6,1)="T",VLOOKUP(H11,DATA!$B$2:$H$526,7,FALSE),"")</f>
        <v/>
      </c>
      <c r="W11" t="str">
        <f t="shared" si="13"/>
        <v/>
      </c>
      <c r="X11" t="str">
        <f>IF(LEN(H11)&gt;0,VLOOKUP(H11,DATA!$B$2:$F$526,5,FALSE),"")</f>
        <v/>
      </c>
      <c r="Y11" t="str">
        <f t="shared" si="14"/>
        <v/>
      </c>
      <c r="Z11" t="str">
        <f t="shared" si="15"/>
        <v/>
      </c>
      <c r="AA11" t="str">
        <f t="shared" si="16"/>
        <v/>
      </c>
      <c r="AB11" t="str">
        <f>IF(LEN(Z11)&gt;0,VLOOKUP(Z11,DATA!$K$25:$L$69,2,FALSE)&amp;IF(LEN(AA11)&gt;0,VLOOKUP(AA11,DATA!$O$25:$P$29,2,FALSE),""),"")</f>
        <v/>
      </c>
      <c r="AC11" t="str">
        <f>IF(LEN(Z11)&gt;0,VLOOKUP(Z11,DATA!$K$25:$M$69,3,FALSE),"")</f>
        <v/>
      </c>
      <c r="AD11" t="str">
        <f t="shared" si="17"/>
        <v>11111</v>
      </c>
      <c r="AE11" t="str">
        <f t="shared" si="18"/>
        <v>11111</v>
      </c>
      <c r="AF11" t="str">
        <f t="shared" si="19"/>
        <v/>
      </c>
      <c r="AG11" t="str">
        <f t="shared" si="20"/>
        <v/>
      </c>
      <c r="AH11" t="str">
        <f t="shared" si="21"/>
        <v>00010</v>
      </c>
      <c r="AI11" t="str">
        <f>IF(LEN(Q11)&gt;0,REPT("0",IF(IF(MID(I11,12,1)="F",VLOOKUP(J11,DATA!$K$2:$Y$20,14,FALSE),0)&gt;10,IF(MID(I11,12,1)="F",VLOOKUP(J11,DATA!$K$2:$Y$20,14,FALSE),0)-10,0)-LEN(X11))&amp;DEC2BIN(Q11,IF(MID(I11,12,1)="F",VLOOKUP(J11,DATA!$K$2:$Y$20,14,FALSE),0)-IF(IF(MID(I11,12,1)="F",VLOOKUP(J11,DATA!$K$2:$Y$20,14,FALSE),0)&gt;10,IF(MID(I11,12,1)="F",VLOOKUP(J11,DATA!$K$2:$Y$20,14,FALSE),0)-10,0)),"")</f>
        <v/>
      </c>
      <c r="AJ11" t="str">
        <f>IF(LEN(H11)&gt;0,IF(H11&lt;&gt;"CALL_PAL",VLOOKUP(H11,DATA!$B$2:$E$526,4,FALSE),VLOOKUP(K11,DATA!$K$72:$M$161,3,FALSE)),"")</f>
        <v>00010100000</v>
      </c>
      <c r="AK11" t="str">
        <f>IF(LEN(H11)&gt;0,VLOOKUP(H11,DATA!$B$2:$D$526,3,FALSE),"")</f>
        <v>010110</v>
      </c>
      <c r="AL11" t="str">
        <f t="shared" si="22"/>
        <v>01011011111111110001010000000010</v>
      </c>
      <c r="AM11" t="str">
        <f t="shared" si="23"/>
        <v>5BFF1402</v>
      </c>
      <c r="AN11" t="b">
        <f t="shared" si="24"/>
        <v>1</v>
      </c>
      <c r="AO11">
        <f t="shared" si="28"/>
        <v>4</v>
      </c>
      <c r="AP11" t="b">
        <f t="shared" si="30"/>
        <v>0</v>
      </c>
      <c r="AQ11" t="b">
        <f t="shared" si="27"/>
        <v>0</v>
      </c>
    </row>
    <row r="12" spans="1:43" x14ac:dyDescent="0.25">
      <c r="A12" t="str">
        <f t="shared" si="31"/>
        <v>0000031D</v>
      </c>
      <c r="B12" t="s">
        <v>1528</v>
      </c>
      <c r="C12" t="str">
        <f t="shared" si="0"/>
        <v>MULT F31,F31,F3</v>
      </c>
      <c r="D12" t="str">
        <f t="shared" si="1"/>
        <v/>
      </c>
      <c r="E12" t="b">
        <f t="shared" si="32"/>
        <v>1</v>
      </c>
      <c r="F12">
        <f t="shared" si="26"/>
        <v>4</v>
      </c>
      <c r="G12">
        <f t="shared" si="29"/>
        <v>796</v>
      </c>
      <c r="H12" t="str">
        <f t="shared" si="2"/>
        <v>MULT</v>
      </c>
      <c r="I12" s="3" t="str">
        <f>IF(LEN(H12)&gt;0,VLOOKUP(H12,DATA!$B$2:$G$526,6,FALSE),"")</f>
        <v>OAB        FC</v>
      </c>
      <c r="J12" t="str">
        <f>IF(LEN(H12)&gt;0,VLOOKUP(H12,DATA!$B$2:$G$526,2,FALSE),"")</f>
        <v>FP</v>
      </c>
      <c r="K12" t="str">
        <f>IF(LEN(H12)&gt;0,IF(MID(IF(MID(MID(C12,LEN(H12)+2,99),1,1)="(",MID(MID(C12,LEN(H12)+2,99),2,LEN(MID(C12,LEN(H12)+2,99))-2),MID(C12,LEN(H12)+2,99)),1,1)=VLOOKUP(H12,DATA!$B$2:$I$526,8,FALSE),MID(IF(MID(MID(C12,LEN(H12)+2,99),1,1)="(",MID(MID(C12,LEN(H12)+2,99),2,LEN(MID(C12,LEN(H12)+2,99))-2),MID(C12,LEN(H12)+2,99)),1,3),IF(MID(MID(C12,LEN(H12)+2,99),1,1)="(",MID(MID(C12,LEN(H12)+2,99),2,LEN(MID(C12,LEN(H12)+2,99))-2),MID(C12,LEN(H12)+2,99))),"")</f>
        <v>F31</v>
      </c>
      <c r="L12" t="str">
        <f t="shared" si="3"/>
        <v>F31</v>
      </c>
      <c r="M12" t="str">
        <f t="shared" si="4"/>
        <v>F3</v>
      </c>
      <c r="N12" t="str">
        <f t="shared" si="5"/>
        <v/>
      </c>
      <c r="O12" t="str">
        <f t="shared" si="6"/>
        <v/>
      </c>
      <c r="P12" t="str">
        <f t="shared" si="7"/>
        <v/>
      </c>
      <c r="Q12" t="str">
        <f t="shared" si="8"/>
        <v/>
      </c>
      <c r="R12" t="str">
        <f t="shared" si="9"/>
        <v/>
      </c>
      <c r="S12" t="b">
        <f t="shared" si="10"/>
        <v>0</v>
      </c>
      <c r="T12" t="b">
        <f t="shared" si="11"/>
        <v>0</v>
      </c>
      <c r="U12" t="b">
        <f t="shared" si="12"/>
        <v>0</v>
      </c>
      <c r="V12" t="str">
        <f>IF(MID(I12,6,1)="T",VLOOKUP(H12,DATA!$B$2:$H$526,7,FALSE),"")</f>
        <v/>
      </c>
      <c r="W12" t="str">
        <f t="shared" si="13"/>
        <v/>
      </c>
      <c r="X12" t="str">
        <f>IF(LEN(H12)&gt;0,VLOOKUP(H12,DATA!$B$2:$F$526,5,FALSE),"")</f>
        <v/>
      </c>
      <c r="Y12" t="str">
        <f t="shared" si="14"/>
        <v/>
      </c>
      <c r="Z12" t="str">
        <f t="shared" si="15"/>
        <v/>
      </c>
      <c r="AA12" t="str">
        <f t="shared" si="16"/>
        <v/>
      </c>
      <c r="AB12" t="str">
        <f>IF(LEN(Z12)&gt;0,VLOOKUP(Z12,DATA!$K$25:$L$69,2,FALSE)&amp;IF(LEN(AA12)&gt;0,VLOOKUP(AA12,DATA!$O$25:$P$29,2,FALSE),""),"")</f>
        <v/>
      </c>
      <c r="AC12" t="str">
        <f>IF(LEN(Z12)&gt;0,VLOOKUP(Z12,DATA!$K$25:$M$69,3,FALSE),"")</f>
        <v/>
      </c>
      <c r="AD12" t="str">
        <f t="shared" si="17"/>
        <v>11111</v>
      </c>
      <c r="AE12" t="str">
        <f t="shared" si="18"/>
        <v>11111</v>
      </c>
      <c r="AF12" t="str">
        <f t="shared" si="19"/>
        <v/>
      </c>
      <c r="AG12" t="str">
        <f t="shared" si="20"/>
        <v/>
      </c>
      <c r="AH12" t="str">
        <f t="shared" si="21"/>
        <v>00011</v>
      </c>
      <c r="AI12" t="str">
        <f>IF(LEN(Q12)&gt;0,REPT("0",IF(IF(MID(I12,12,1)="F",VLOOKUP(J12,DATA!$K$2:$Y$20,14,FALSE),0)&gt;10,IF(MID(I12,12,1)="F",VLOOKUP(J12,DATA!$K$2:$Y$20,14,FALSE),0)-10,0)-LEN(X12))&amp;DEC2BIN(Q12,IF(MID(I12,12,1)="F",VLOOKUP(J12,DATA!$K$2:$Y$20,14,FALSE),0)-IF(IF(MID(I12,12,1)="F",VLOOKUP(J12,DATA!$K$2:$Y$20,14,FALSE),0)&gt;10,IF(MID(I12,12,1)="F",VLOOKUP(J12,DATA!$K$2:$Y$20,14,FALSE),0)-10,0)),"")</f>
        <v/>
      </c>
      <c r="AJ12" t="str">
        <f>IF(LEN(H12)&gt;0,IF(H12&lt;&gt;"CALL_PAL",VLOOKUP(H12,DATA!$B$2:$E$526,4,FALSE),VLOOKUP(K12,DATA!$K$72:$M$161,3,FALSE)),"")</f>
        <v>00010100010</v>
      </c>
      <c r="AK12" t="str">
        <f>IF(LEN(H12)&gt;0,VLOOKUP(H12,DATA!$B$2:$D$526,3,FALSE),"")</f>
        <v>010110</v>
      </c>
      <c r="AL12" t="str">
        <f t="shared" si="22"/>
        <v>01011011111111110001010001000011</v>
      </c>
      <c r="AM12" t="str">
        <f t="shared" si="23"/>
        <v>5BFF1443</v>
      </c>
      <c r="AN12" t="b">
        <f t="shared" si="24"/>
        <v>1</v>
      </c>
      <c r="AO12">
        <f t="shared" si="28"/>
        <v>4</v>
      </c>
      <c r="AP12" t="b">
        <f t="shared" si="30"/>
        <v>0</v>
      </c>
      <c r="AQ12" t="b">
        <f t="shared" si="27"/>
        <v>0</v>
      </c>
    </row>
    <row r="13" spans="1:43" x14ac:dyDescent="0.25">
      <c r="A13" t="str">
        <f t="shared" si="31"/>
        <v>00000321</v>
      </c>
      <c r="B13" t="s">
        <v>1529</v>
      </c>
      <c r="C13" t="str">
        <f t="shared" si="0"/>
        <v>ADDQ R31,R31,R4</v>
      </c>
      <c r="D13" t="str">
        <f t="shared" si="1"/>
        <v/>
      </c>
      <c r="E13" t="b">
        <f t="shared" si="32"/>
        <v>1</v>
      </c>
      <c r="F13">
        <f t="shared" si="26"/>
        <v>4</v>
      </c>
      <c r="G13">
        <f t="shared" si="29"/>
        <v>800</v>
      </c>
      <c r="H13" t="str">
        <f t="shared" si="2"/>
        <v>ADDQ</v>
      </c>
      <c r="I13" s="3" t="str">
        <f>IF(LEN(H13)&gt;0,VLOOKUP(H13,DATA!$B$2:$G$526,6,FALSE),"")</f>
        <v>OABZL      FC</v>
      </c>
      <c r="J13" t="str">
        <f>IF(LEN(H13)&gt;0,VLOOKUP(H13,DATA!$B$2:$G$526,2,FALSE),"")</f>
        <v>Oper</v>
      </c>
      <c r="K13" t="str">
        <f>IF(LEN(H13)&gt;0,IF(MID(IF(MID(MID(C13,LEN(H13)+2,99),1,1)="(",MID(MID(C13,LEN(H13)+2,99),2,LEN(MID(C13,LEN(H13)+2,99))-2),MID(C13,LEN(H13)+2,99)),1,1)=VLOOKUP(H13,DATA!$B$2:$I$526,8,FALSE),MID(IF(MID(MID(C13,LEN(H13)+2,99),1,1)="(",MID(MID(C13,LEN(H13)+2,99),2,LEN(MID(C13,LEN(H13)+2,99))-2),MID(C13,LEN(H13)+2,99)),1,3),IF(MID(MID(C13,LEN(H13)+2,99),1,1)="(",MID(MID(C13,LEN(H13)+2,99),2,LEN(MID(C13,LEN(H13)+2,99))-2),MID(C13,LEN(H13)+2,99))),"")</f>
        <v>R31</v>
      </c>
      <c r="L13" t="str">
        <f t="shared" si="3"/>
        <v>R31</v>
      </c>
      <c r="M13" t="str">
        <f t="shared" si="4"/>
        <v>R4</v>
      </c>
      <c r="N13" t="b">
        <f t="shared" si="5"/>
        <v>0</v>
      </c>
      <c r="O13" t="b">
        <f t="shared" si="6"/>
        <v>1</v>
      </c>
      <c r="P13" t="str">
        <f>IF(MID(I13,12,1)="F",IFERROR(VLOOKUP(L13&amp;":",C:G,5,FALSE),""),"")</f>
        <v/>
      </c>
      <c r="Q13" t="str">
        <f t="shared" si="8"/>
        <v/>
      </c>
      <c r="R13" t="str">
        <f t="shared" si="9"/>
        <v/>
      </c>
      <c r="S13" t="b">
        <f t="shared" si="10"/>
        <v>0</v>
      </c>
      <c r="T13" t="b">
        <f t="shared" si="11"/>
        <v>0</v>
      </c>
      <c r="U13" t="b">
        <f t="shared" si="12"/>
        <v>0</v>
      </c>
      <c r="V13" t="str">
        <f>IF(MID(I13,6,1)="T",VLOOKUP(H13,DATA!$B$2:$H$526,7,FALSE),"")</f>
        <v/>
      </c>
      <c r="W13" t="str">
        <f t="shared" si="13"/>
        <v/>
      </c>
      <c r="X13" t="str">
        <f>IF(LEN(H13)&gt;0,VLOOKUP(H13,DATA!$B$2:$F$526,5,FALSE),"")</f>
        <v/>
      </c>
      <c r="Y13" t="str">
        <f t="shared" si="14"/>
        <v/>
      </c>
      <c r="Z13" t="str">
        <f t="shared" si="15"/>
        <v/>
      </c>
      <c r="AA13" t="str">
        <f t="shared" si="16"/>
        <v/>
      </c>
      <c r="AB13" t="str">
        <f>IF(LEN(Z13)&gt;0,VLOOKUP(Z13,DATA!$K$25:$L$69,2,FALSE)&amp;IF(LEN(AA13)&gt;0,VLOOKUP(AA13,DATA!$O$25:$P$29,2,FALSE),""),"")</f>
        <v/>
      </c>
      <c r="AC13" t="str">
        <f>IF(LEN(Z13)&gt;0,VLOOKUP(Z13,DATA!$K$25:$M$69,3,FALSE),"")</f>
        <v/>
      </c>
      <c r="AD13" t="str">
        <f t="shared" si="17"/>
        <v>11111</v>
      </c>
      <c r="AE13" t="str">
        <f t="shared" si="18"/>
        <v>11111</v>
      </c>
      <c r="AF13" t="str">
        <f t="shared" si="19"/>
        <v>0000</v>
      </c>
      <c r="AG13" t="str">
        <f t="shared" si="20"/>
        <v/>
      </c>
      <c r="AH13" t="str">
        <f t="shared" si="21"/>
        <v>00100</v>
      </c>
      <c r="AI13" t="str">
        <f>IF(LEN(Q13)&gt;0,REPT("0",IF(IF(MID(I13,12,1)="F",VLOOKUP(J13,DATA!$K$2:$Y$20,14,FALSE),0)&gt;10,IF(MID(I13,12,1)="F",VLOOKUP(J13,DATA!$K$2:$Y$20,14,FALSE),0)-10,0)-LEN(X13))&amp;DEC2BIN(Q13,IF(MID(I13,12,1)="F",VLOOKUP(J13,DATA!$K$2:$Y$20,14,FALSE),0)-IF(IF(MID(I13,12,1)="F",VLOOKUP(J13,DATA!$K$2:$Y$20,14,FALSE),0)&gt;10,IF(MID(I13,12,1)="F",VLOOKUP(J13,DATA!$K$2:$Y$20,14,FALSE),0)-10,0)),"")</f>
        <v/>
      </c>
      <c r="AJ13" t="str">
        <f>IF(LEN(H13)&gt;0,IF(H13&lt;&gt;"CALL_PAL",VLOOKUP(H13,DATA!$B$2:$E$526,4,FALSE),VLOOKUP(K13,DATA!$K$72:$M$161,3,FALSE)),"")</f>
        <v>0100000</v>
      </c>
      <c r="AK13" t="str">
        <f>IF(LEN(H13)&gt;0,VLOOKUP(H13,DATA!$B$2:$D$526,3,FALSE),"")</f>
        <v>010000</v>
      </c>
      <c r="AL13" t="str">
        <f t="shared" si="22"/>
        <v>01000011111111110000010000000100</v>
      </c>
      <c r="AM13" t="str">
        <f t="shared" si="23"/>
        <v>43FF0404</v>
      </c>
      <c r="AN13" t="b">
        <f t="shared" si="24"/>
        <v>1</v>
      </c>
      <c r="AO13">
        <f t="shared" si="28"/>
        <v>4</v>
      </c>
      <c r="AP13" t="b">
        <f t="shared" si="30"/>
        <v>1</v>
      </c>
      <c r="AQ13" t="b">
        <f t="shared" si="27"/>
        <v>0</v>
      </c>
    </row>
    <row r="14" spans="1:43" x14ac:dyDescent="0.25">
      <c r="A14" t="str">
        <f t="shared" si="31"/>
        <v>00000325</v>
      </c>
      <c r="B14" t="s">
        <v>1530</v>
      </c>
      <c r="C14" t="str">
        <f t="shared" si="0"/>
        <v>ADDQ R31,R31,R5</v>
      </c>
      <c r="D14" t="str">
        <f t="shared" si="1"/>
        <v/>
      </c>
      <c r="E14" t="b">
        <f t="shared" si="32"/>
        <v>1</v>
      </c>
      <c r="F14">
        <f t="shared" si="26"/>
        <v>4</v>
      </c>
      <c r="G14">
        <f t="shared" si="29"/>
        <v>804</v>
      </c>
      <c r="H14" t="str">
        <f t="shared" si="2"/>
        <v>ADDQ</v>
      </c>
      <c r="I14" s="3" t="str">
        <f>IF(LEN(H14)&gt;0,VLOOKUP(H14,DATA!$B$2:$G$526,6,FALSE),"")</f>
        <v>OABZL      FC</v>
      </c>
      <c r="J14" t="str">
        <f>IF(LEN(H14)&gt;0,VLOOKUP(H14,DATA!$B$2:$G$526,2,FALSE),"")</f>
        <v>Oper</v>
      </c>
      <c r="K14" t="str">
        <f>IF(LEN(H14)&gt;0,IF(MID(IF(MID(MID(C14,LEN(H14)+2,99),1,1)="(",MID(MID(C14,LEN(H14)+2,99),2,LEN(MID(C14,LEN(H14)+2,99))-2),MID(C14,LEN(H14)+2,99)),1,1)=VLOOKUP(H14,DATA!$B$2:$I$526,8,FALSE),MID(IF(MID(MID(C14,LEN(H14)+2,99),1,1)="(",MID(MID(C14,LEN(H14)+2,99),2,LEN(MID(C14,LEN(H14)+2,99))-2),MID(C14,LEN(H14)+2,99)),1,3),IF(MID(MID(C14,LEN(H14)+2,99),1,1)="(",MID(MID(C14,LEN(H14)+2,99),2,LEN(MID(C14,LEN(H14)+2,99))-2),MID(C14,LEN(H14)+2,99))),"")</f>
        <v>R31</v>
      </c>
      <c r="L14" t="str">
        <f t="shared" si="3"/>
        <v>R31</v>
      </c>
      <c r="M14" t="str">
        <f t="shared" si="4"/>
        <v>R5</v>
      </c>
      <c r="N14" t="b">
        <f t="shared" si="5"/>
        <v>0</v>
      </c>
      <c r="O14" t="b">
        <f t="shared" si="6"/>
        <v>1</v>
      </c>
      <c r="P14" t="str">
        <f t="shared" ref="P14:P77" si="33">IF(MID(I14,12,1)="F",IFERROR(VLOOKUP(L14&amp;":",C:G,5,FALSE),""),"")</f>
        <v/>
      </c>
      <c r="Q14" t="str">
        <f t="shared" si="8"/>
        <v/>
      </c>
      <c r="R14" t="str">
        <f t="shared" si="9"/>
        <v/>
      </c>
      <c r="S14" t="b">
        <f t="shared" si="10"/>
        <v>0</v>
      </c>
      <c r="T14" t="b">
        <f t="shared" si="11"/>
        <v>0</v>
      </c>
      <c r="U14" t="b">
        <f t="shared" si="12"/>
        <v>0</v>
      </c>
      <c r="V14" t="str">
        <f>IF(MID(I14,6,1)="T",VLOOKUP(H14,DATA!$B$2:$H$526,7,FALSE),"")</f>
        <v/>
      </c>
      <c r="W14" t="str">
        <f t="shared" si="13"/>
        <v/>
      </c>
      <c r="X14" t="str">
        <f>IF(LEN(H14)&gt;0,VLOOKUP(H14,DATA!$B$2:$F$526,5,FALSE),"")</f>
        <v/>
      </c>
      <c r="Y14" t="str">
        <f t="shared" si="14"/>
        <v/>
      </c>
      <c r="Z14" t="str">
        <f t="shared" si="15"/>
        <v/>
      </c>
      <c r="AA14" t="str">
        <f t="shared" si="16"/>
        <v/>
      </c>
      <c r="AB14" t="str">
        <f>IF(LEN(Z14)&gt;0,VLOOKUP(Z14,DATA!$K$25:$L$69,2,FALSE)&amp;IF(LEN(AA14)&gt;0,VLOOKUP(AA14,DATA!$O$25:$P$29,2,FALSE),""),"")</f>
        <v/>
      </c>
      <c r="AC14" t="str">
        <f>IF(LEN(Z14)&gt;0,VLOOKUP(Z14,DATA!$K$25:$M$69,3,FALSE),"")</f>
        <v/>
      </c>
      <c r="AD14" t="str">
        <f t="shared" si="17"/>
        <v>11111</v>
      </c>
      <c r="AE14" t="str">
        <f t="shared" si="18"/>
        <v>11111</v>
      </c>
      <c r="AF14" t="str">
        <f t="shared" si="19"/>
        <v>0000</v>
      </c>
      <c r="AG14" t="str">
        <f t="shared" si="20"/>
        <v/>
      </c>
      <c r="AH14" t="str">
        <f t="shared" si="21"/>
        <v>00101</v>
      </c>
      <c r="AI14" t="str">
        <f>IF(LEN(Q14)&gt;0,REPT("0",IF(IF(MID(I14,12,1)="F",VLOOKUP(J14,DATA!$K$2:$Y$20,14,FALSE),0)&gt;10,IF(MID(I14,12,1)="F",VLOOKUP(J14,DATA!$K$2:$Y$20,14,FALSE),0)-10,0)-LEN(X14))&amp;DEC2BIN(Q14,IF(MID(I14,12,1)="F",VLOOKUP(J14,DATA!$K$2:$Y$20,14,FALSE),0)-IF(IF(MID(I14,12,1)="F",VLOOKUP(J14,DATA!$K$2:$Y$20,14,FALSE),0)&gt;10,IF(MID(I14,12,1)="F",VLOOKUP(J14,DATA!$K$2:$Y$20,14,FALSE),0)-10,0)),"")</f>
        <v/>
      </c>
      <c r="AJ14" t="str">
        <f>IF(LEN(H14)&gt;0,IF(H14&lt;&gt;"CALL_PAL",VLOOKUP(H14,DATA!$B$2:$E$526,4,FALSE),VLOOKUP(K14,DATA!$K$72:$M$161,3,FALSE)),"")</f>
        <v>0100000</v>
      </c>
      <c r="AK14" t="str">
        <f>IF(LEN(H14)&gt;0,VLOOKUP(H14,DATA!$B$2:$D$526,3,FALSE),"")</f>
        <v>010000</v>
      </c>
      <c r="AL14" t="str">
        <f t="shared" si="22"/>
        <v>01000011111111110000010000000101</v>
      </c>
      <c r="AM14" t="str">
        <f t="shared" si="23"/>
        <v>43FF0405</v>
      </c>
      <c r="AN14" t="b">
        <f t="shared" si="24"/>
        <v>1</v>
      </c>
      <c r="AO14">
        <f t="shared" si="28"/>
        <v>4</v>
      </c>
      <c r="AP14" t="b">
        <f t="shared" si="30"/>
        <v>0</v>
      </c>
      <c r="AQ14" t="b">
        <f t="shared" si="27"/>
        <v>0</v>
      </c>
    </row>
    <row r="15" spans="1:43" x14ac:dyDescent="0.25">
      <c r="A15" t="str">
        <f t="shared" si="31"/>
        <v>00000329</v>
      </c>
      <c r="B15" t="s">
        <v>1531</v>
      </c>
      <c r="C15" t="str">
        <f t="shared" si="0"/>
        <v>ADDT F31,F31,F4</v>
      </c>
      <c r="D15" t="str">
        <f t="shared" si="1"/>
        <v/>
      </c>
      <c r="E15" t="b">
        <f t="shared" si="32"/>
        <v>1</v>
      </c>
      <c r="F15">
        <f t="shared" si="26"/>
        <v>4</v>
      </c>
      <c r="G15">
        <f t="shared" si="29"/>
        <v>808</v>
      </c>
      <c r="H15" t="str">
        <f t="shared" si="2"/>
        <v>ADDT</v>
      </c>
      <c r="I15" s="3" t="str">
        <f>IF(LEN(H15)&gt;0,VLOOKUP(H15,DATA!$B$2:$G$526,6,FALSE),"")</f>
        <v>OAB        FC</v>
      </c>
      <c r="J15" t="str">
        <f>IF(LEN(H15)&gt;0,VLOOKUP(H15,DATA!$B$2:$G$526,2,FALSE),"")</f>
        <v>FP</v>
      </c>
      <c r="K15" t="str">
        <f>IF(LEN(H15)&gt;0,IF(MID(IF(MID(MID(C15,LEN(H15)+2,99),1,1)="(",MID(MID(C15,LEN(H15)+2,99),2,LEN(MID(C15,LEN(H15)+2,99))-2),MID(C15,LEN(H15)+2,99)),1,1)=VLOOKUP(H15,DATA!$B$2:$I$526,8,FALSE),MID(IF(MID(MID(C15,LEN(H15)+2,99),1,1)="(",MID(MID(C15,LEN(H15)+2,99),2,LEN(MID(C15,LEN(H15)+2,99))-2),MID(C15,LEN(H15)+2,99)),1,3),IF(MID(MID(C15,LEN(H15)+2,99),1,1)="(",MID(MID(C15,LEN(H15)+2,99),2,LEN(MID(C15,LEN(H15)+2,99))-2),MID(C15,LEN(H15)+2,99))),"")</f>
        <v>F31</v>
      </c>
      <c r="L15" t="str">
        <f t="shared" si="3"/>
        <v>F31</v>
      </c>
      <c r="M15" t="str">
        <f t="shared" si="4"/>
        <v>F4</v>
      </c>
      <c r="N15" t="str">
        <f t="shared" si="5"/>
        <v/>
      </c>
      <c r="O15" t="str">
        <f t="shared" si="6"/>
        <v/>
      </c>
      <c r="P15" t="str">
        <f t="shared" si="33"/>
        <v/>
      </c>
      <c r="Q15" t="str">
        <f t="shared" si="8"/>
        <v/>
      </c>
      <c r="R15" t="str">
        <f t="shared" si="9"/>
        <v/>
      </c>
      <c r="S15" t="b">
        <f t="shared" si="10"/>
        <v>0</v>
      </c>
      <c r="T15" t="b">
        <f t="shared" si="11"/>
        <v>0</v>
      </c>
      <c r="U15" t="b">
        <f t="shared" si="12"/>
        <v>0</v>
      </c>
      <c r="V15" t="str">
        <f>IF(MID(I15,6,1)="T",VLOOKUP(H15,DATA!$B$2:$H$526,7,FALSE),"")</f>
        <v/>
      </c>
      <c r="W15" t="str">
        <f t="shared" si="13"/>
        <v/>
      </c>
      <c r="X15" t="str">
        <f>IF(LEN(H15)&gt;0,VLOOKUP(H15,DATA!$B$2:$F$526,5,FALSE),"")</f>
        <v/>
      </c>
      <c r="Y15" t="str">
        <f t="shared" si="14"/>
        <v/>
      </c>
      <c r="Z15" t="str">
        <f t="shared" si="15"/>
        <v/>
      </c>
      <c r="AA15" t="str">
        <f t="shared" si="16"/>
        <v/>
      </c>
      <c r="AB15" t="str">
        <f>IF(LEN(Z15)&gt;0,VLOOKUP(Z15,DATA!$K$25:$L$69,2,FALSE)&amp;IF(LEN(AA15)&gt;0,VLOOKUP(AA15,DATA!$O$25:$P$29,2,FALSE),""),"")</f>
        <v/>
      </c>
      <c r="AC15" t="str">
        <f>IF(LEN(Z15)&gt;0,VLOOKUP(Z15,DATA!$K$25:$M$69,3,FALSE),"")</f>
        <v/>
      </c>
      <c r="AD15" t="str">
        <f t="shared" si="17"/>
        <v>11111</v>
      </c>
      <c r="AE15" t="str">
        <f t="shared" si="18"/>
        <v>11111</v>
      </c>
      <c r="AF15" t="str">
        <f t="shared" si="19"/>
        <v/>
      </c>
      <c r="AG15" t="str">
        <f t="shared" si="20"/>
        <v/>
      </c>
      <c r="AH15" t="str">
        <f t="shared" si="21"/>
        <v>00100</v>
      </c>
      <c r="AI15" t="str">
        <f>IF(LEN(Q15)&gt;0,REPT("0",IF(IF(MID(I15,12,1)="F",VLOOKUP(J15,DATA!$K$2:$Y$20,14,FALSE),0)&gt;10,IF(MID(I15,12,1)="F",VLOOKUP(J15,DATA!$K$2:$Y$20,14,FALSE),0)-10,0)-LEN(X15))&amp;DEC2BIN(Q15,IF(MID(I15,12,1)="F",VLOOKUP(J15,DATA!$K$2:$Y$20,14,FALSE),0)-IF(IF(MID(I15,12,1)="F",VLOOKUP(J15,DATA!$K$2:$Y$20,14,FALSE),0)&gt;10,IF(MID(I15,12,1)="F",VLOOKUP(J15,DATA!$K$2:$Y$20,14,FALSE),0)-10,0)),"")</f>
        <v/>
      </c>
      <c r="AJ15" t="str">
        <f>IF(LEN(H15)&gt;0,IF(H15&lt;&gt;"CALL_PAL",VLOOKUP(H15,DATA!$B$2:$E$526,4,FALSE),VLOOKUP(K15,DATA!$K$72:$M$161,3,FALSE)),"")</f>
        <v>00010100000</v>
      </c>
      <c r="AK15" t="str">
        <f>IF(LEN(H15)&gt;0,VLOOKUP(H15,DATA!$B$2:$D$526,3,FALSE),"")</f>
        <v>010110</v>
      </c>
      <c r="AL15" t="str">
        <f t="shared" si="22"/>
        <v>01011011111111110001010000000100</v>
      </c>
      <c r="AM15" t="str">
        <f t="shared" si="23"/>
        <v>5BFF1404</v>
      </c>
      <c r="AN15" t="b">
        <f t="shared" si="24"/>
        <v>1</v>
      </c>
      <c r="AO15">
        <f t="shared" si="28"/>
        <v>4</v>
      </c>
      <c r="AP15" t="b">
        <f t="shared" si="30"/>
        <v>0</v>
      </c>
      <c r="AQ15" t="b">
        <f t="shared" si="27"/>
        <v>0</v>
      </c>
    </row>
    <row r="16" spans="1:43" x14ac:dyDescent="0.25">
      <c r="A16" t="str">
        <f t="shared" si="31"/>
        <v>0000032D</v>
      </c>
      <c r="B16" t="s">
        <v>1532</v>
      </c>
      <c r="C16" t="str">
        <f t="shared" si="0"/>
        <v>MULT F31,F31,F5</v>
      </c>
      <c r="D16" t="str">
        <f t="shared" si="1"/>
        <v/>
      </c>
      <c r="E16" t="b">
        <f t="shared" si="32"/>
        <v>1</v>
      </c>
      <c r="F16">
        <f t="shared" si="26"/>
        <v>4</v>
      </c>
      <c r="G16">
        <f t="shared" si="29"/>
        <v>812</v>
      </c>
      <c r="H16" t="str">
        <f t="shared" si="2"/>
        <v>MULT</v>
      </c>
      <c r="I16" s="3" t="str">
        <f>IF(LEN(H16)&gt;0,VLOOKUP(H16,DATA!$B$2:$G$526,6,FALSE),"")</f>
        <v>OAB        FC</v>
      </c>
      <c r="J16" t="str">
        <f>IF(LEN(H16)&gt;0,VLOOKUP(H16,DATA!$B$2:$G$526,2,FALSE),"")</f>
        <v>FP</v>
      </c>
      <c r="K16" t="str">
        <f>IF(LEN(H16)&gt;0,IF(MID(IF(MID(MID(C16,LEN(H16)+2,99),1,1)="(",MID(MID(C16,LEN(H16)+2,99),2,LEN(MID(C16,LEN(H16)+2,99))-2),MID(C16,LEN(H16)+2,99)),1,1)=VLOOKUP(H16,DATA!$B$2:$I$526,8,FALSE),MID(IF(MID(MID(C16,LEN(H16)+2,99),1,1)="(",MID(MID(C16,LEN(H16)+2,99),2,LEN(MID(C16,LEN(H16)+2,99))-2),MID(C16,LEN(H16)+2,99)),1,3),IF(MID(MID(C16,LEN(H16)+2,99),1,1)="(",MID(MID(C16,LEN(H16)+2,99),2,LEN(MID(C16,LEN(H16)+2,99))-2),MID(C16,LEN(H16)+2,99))),"")</f>
        <v>F31</v>
      </c>
      <c r="L16" t="str">
        <f t="shared" si="3"/>
        <v>F31</v>
      </c>
      <c r="M16" t="str">
        <f t="shared" si="4"/>
        <v>F5</v>
      </c>
      <c r="N16" t="str">
        <f t="shared" si="5"/>
        <v/>
      </c>
      <c r="O16" t="str">
        <f t="shared" si="6"/>
        <v/>
      </c>
      <c r="P16" t="str">
        <f t="shared" si="33"/>
        <v/>
      </c>
      <c r="Q16" t="str">
        <f t="shared" si="8"/>
        <v/>
      </c>
      <c r="R16" t="str">
        <f t="shared" si="9"/>
        <v/>
      </c>
      <c r="S16" t="b">
        <f t="shared" si="10"/>
        <v>0</v>
      </c>
      <c r="T16" t="b">
        <f t="shared" si="11"/>
        <v>0</v>
      </c>
      <c r="U16" t="b">
        <f t="shared" si="12"/>
        <v>0</v>
      </c>
      <c r="V16" t="str">
        <f>IF(MID(I16,6,1)="T",VLOOKUP(H16,DATA!$B$2:$H$526,7,FALSE),"")</f>
        <v/>
      </c>
      <c r="W16" t="str">
        <f t="shared" si="13"/>
        <v/>
      </c>
      <c r="X16" t="str">
        <f>IF(LEN(H16)&gt;0,VLOOKUP(H16,DATA!$B$2:$F$526,5,FALSE),"")</f>
        <v/>
      </c>
      <c r="Y16" t="str">
        <f t="shared" si="14"/>
        <v/>
      </c>
      <c r="Z16" t="str">
        <f t="shared" si="15"/>
        <v/>
      </c>
      <c r="AA16" t="str">
        <f t="shared" si="16"/>
        <v/>
      </c>
      <c r="AB16" t="str">
        <f>IF(LEN(Z16)&gt;0,VLOOKUP(Z16,DATA!$K$25:$L$69,2,FALSE)&amp;IF(LEN(AA16)&gt;0,VLOOKUP(AA16,DATA!$O$25:$P$29,2,FALSE),""),"")</f>
        <v/>
      </c>
      <c r="AC16" t="str">
        <f>IF(LEN(Z16)&gt;0,VLOOKUP(Z16,DATA!$K$25:$M$69,3,FALSE),"")</f>
        <v/>
      </c>
      <c r="AD16" t="str">
        <f t="shared" si="17"/>
        <v>11111</v>
      </c>
      <c r="AE16" t="str">
        <f t="shared" si="18"/>
        <v>11111</v>
      </c>
      <c r="AF16" t="str">
        <f t="shared" si="19"/>
        <v/>
      </c>
      <c r="AG16" t="str">
        <f t="shared" si="20"/>
        <v/>
      </c>
      <c r="AH16" t="str">
        <f t="shared" si="21"/>
        <v>00101</v>
      </c>
      <c r="AI16" t="str">
        <f>IF(LEN(Q16)&gt;0,REPT("0",IF(IF(MID(I16,12,1)="F",VLOOKUP(J16,DATA!$K$2:$Y$20,14,FALSE),0)&gt;10,IF(MID(I16,12,1)="F",VLOOKUP(J16,DATA!$K$2:$Y$20,14,FALSE),0)-10,0)-LEN(X16))&amp;DEC2BIN(Q16,IF(MID(I16,12,1)="F",VLOOKUP(J16,DATA!$K$2:$Y$20,14,FALSE),0)-IF(IF(MID(I16,12,1)="F",VLOOKUP(J16,DATA!$K$2:$Y$20,14,FALSE),0)&gt;10,IF(MID(I16,12,1)="F",VLOOKUP(J16,DATA!$K$2:$Y$20,14,FALSE),0)-10,0)),"")</f>
        <v/>
      </c>
      <c r="AJ16" t="str">
        <f>IF(LEN(H16)&gt;0,IF(H16&lt;&gt;"CALL_PAL",VLOOKUP(H16,DATA!$B$2:$E$526,4,FALSE),VLOOKUP(K16,DATA!$K$72:$M$161,3,FALSE)),"")</f>
        <v>00010100010</v>
      </c>
      <c r="AK16" t="str">
        <f>IF(LEN(H16)&gt;0,VLOOKUP(H16,DATA!$B$2:$D$526,3,FALSE),"")</f>
        <v>010110</v>
      </c>
      <c r="AL16" t="str">
        <f t="shared" si="22"/>
        <v>01011011111111110001010001000101</v>
      </c>
      <c r="AM16" t="str">
        <f t="shared" si="23"/>
        <v>5BFF1445</v>
      </c>
      <c r="AN16" t="b">
        <f t="shared" si="24"/>
        <v>1</v>
      </c>
      <c r="AO16">
        <f t="shared" si="28"/>
        <v>4</v>
      </c>
      <c r="AP16" t="b">
        <f t="shared" si="30"/>
        <v>0</v>
      </c>
      <c r="AQ16" t="b">
        <f t="shared" si="27"/>
        <v>0</v>
      </c>
    </row>
    <row r="17" spans="1:48" x14ac:dyDescent="0.25">
      <c r="A17" t="str">
        <f t="shared" si="31"/>
        <v>00000331</v>
      </c>
      <c r="B17" t="s">
        <v>1533</v>
      </c>
      <c r="C17" t="str">
        <f t="shared" si="0"/>
        <v>ADDQ R31,R31,R6</v>
      </c>
      <c r="D17" t="str">
        <f t="shared" si="1"/>
        <v/>
      </c>
      <c r="E17" t="b">
        <f t="shared" si="32"/>
        <v>1</v>
      </c>
      <c r="F17">
        <f t="shared" si="26"/>
        <v>4</v>
      </c>
      <c r="G17">
        <f t="shared" si="29"/>
        <v>816</v>
      </c>
      <c r="H17" t="str">
        <f t="shared" si="2"/>
        <v>ADDQ</v>
      </c>
      <c r="I17" s="3" t="str">
        <f>IF(LEN(H17)&gt;0,VLOOKUP(H17,DATA!$B$2:$G$526,6,FALSE),"")</f>
        <v>OABZL      FC</v>
      </c>
      <c r="J17" t="str">
        <f>IF(LEN(H17)&gt;0,VLOOKUP(H17,DATA!$B$2:$G$526,2,FALSE),"")</f>
        <v>Oper</v>
      </c>
      <c r="K17" t="str">
        <f>IF(LEN(H17)&gt;0,IF(MID(IF(MID(MID(C17,LEN(H17)+2,99),1,1)="(",MID(MID(C17,LEN(H17)+2,99),2,LEN(MID(C17,LEN(H17)+2,99))-2),MID(C17,LEN(H17)+2,99)),1,1)=VLOOKUP(H17,DATA!$B$2:$I$526,8,FALSE),MID(IF(MID(MID(C17,LEN(H17)+2,99),1,1)="(",MID(MID(C17,LEN(H17)+2,99),2,LEN(MID(C17,LEN(H17)+2,99))-2),MID(C17,LEN(H17)+2,99)),1,3),IF(MID(MID(C17,LEN(H17)+2,99),1,1)="(",MID(MID(C17,LEN(H17)+2,99),2,LEN(MID(C17,LEN(H17)+2,99))-2),MID(C17,LEN(H17)+2,99))),"")</f>
        <v>R31</v>
      </c>
      <c r="L17" t="str">
        <f t="shared" si="3"/>
        <v>R31</v>
      </c>
      <c r="M17" t="str">
        <f t="shared" si="4"/>
        <v>R6</v>
      </c>
      <c r="N17" t="b">
        <f t="shared" si="5"/>
        <v>0</v>
      </c>
      <c r="O17" t="b">
        <f t="shared" si="6"/>
        <v>1</v>
      </c>
      <c r="P17" t="str">
        <f t="shared" si="33"/>
        <v/>
      </c>
      <c r="Q17" t="str">
        <f t="shared" si="8"/>
        <v/>
      </c>
      <c r="R17" t="str">
        <f t="shared" si="9"/>
        <v/>
      </c>
      <c r="S17" t="b">
        <f t="shared" si="10"/>
        <v>0</v>
      </c>
      <c r="T17" t="b">
        <f t="shared" si="11"/>
        <v>0</v>
      </c>
      <c r="U17" t="b">
        <f t="shared" si="12"/>
        <v>0</v>
      </c>
      <c r="V17" t="str">
        <f>IF(MID(I17,6,1)="T",VLOOKUP(H17,DATA!$B$2:$H$526,7,FALSE),"")</f>
        <v/>
      </c>
      <c r="W17" t="str">
        <f t="shared" si="13"/>
        <v/>
      </c>
      <c r="X17" t="str">
        <f>IF(LEN(H17)&gt;0,VLOOKUP(H17,DATA!$B$2:$F$526,5,FALSE),"")</f>
        <v/>
      </c>
      <c r="Y17" t="str">
        <f t="shared" si="14"/>
        <v/>
      </c>
      <c r="Z17" t="str">
        <f t="shared" si="15"/>
        <v/>
      </c>
      <c r="AA17" t="str">
        <f t="shared" si="16"/>
        <v/>
      </c>
      <c r="AB17" t="str">
        <f>IF(LEN(Z17)&gt;0,VLOOKUP(Z17,DATA!$K$25:$L$69,2,FALSE)&amp;IF(LEN(AA17)&gt;0,VLOOKUP(AA17,DATA!$O$25:$P$29,2,FALSE),""),"")</f>
        <v/>
      </c>
      <c r="AC17" t="str">
        <f>IF(LEN(Z17)&gt;0,VLOOKUP(Z17,DATA!$K$25:$M$69,3,FALSE),"")</f>
        <v/>
      </c>
      <c r="AD17" t="str">
        <f t="shared" si="17"/>
        <v>11111</v>
      </c>
      <c r="AE17" t="str">
        <f t="shared" si="18"/>
        <v>11111</v>
      </c>
      <c r="AF17" t="str">
        <f t="shared" si="19"/>
        <v>0000</v>
      </c>
      <c r="AG17" t="str">
        <f t="shared" si="20"/>
        <v/>
      </c>
      <c r="AH17" t="str">
        <f t="shared" si="21"/>
        <v>00110</v>
      </c>
      <c r="AI17" t="str">
        <f>IF(LEN(Q17)&gt;0,REPT("0",IF(IF(MID(I17,12,1)="F",VLOOKUP(J17,DATA!$K$2:$Y$20,14,FALSE),0)&gt;10,IF(MID(I17,12,1)="F",VLOOKUP(J17,DATA!$K$2:$Y$20,14,FALSE),0)-10,0)-LEN(X17))&amp;DEC2BIN(Q17,IF(MID(I17,12,1)="F",VLOOKUP(J17,DATA!$K$2:$Y$20,14,FALSE),0)-IF(IF(MID(I17,12,1)="F",VLOOKUP(J17,DATA!$K$2:$Y$20,14,FALSE),0)&gt;10,IF(MID(I17,12,1)="F",VLOOKUP(J17,DATA!$K$2:$Y$20,14,FALSE),0)-10,0)),"")</f>
        <v/>
      </c>
      <c r="AJ17" t="str">
        <f>IF(LEN(H17)&gt;0,IF(H17&lt;&gt;"CALL_PAL",VLOOKUP(H17,DATA!$B$2:$E$526,4,FALSE),VLOOKUP(K17,DATA!$K$72:$M$161,3,FALSE)),"")</f>
        <v>0100000</v>
      </c>
      <c r="AK17" t="str">
        <f>IF(LEN(H17)&gt;0,VLOOKUP(H17,DATA!$B$2:$D$526,3,FALSE),"")</f>
        <v>010000</v>
      </c>
      <c r="AL17" t="str">
        <f t="shared" si="22"/>
        <v>01000011111111110000010000000110</v>
      </c>
      <c r="AM17" t="str">
        <f t="shared" si="23"/>
        <v>43FF0406</v>
      </c>
      <c r="AN17" t="b">
        <f t="shared" si="24"/>
        <v>1</v>
      </c>
      <c r="AO17">
        <f t="shared" si="28"/>
        <v>4</v>
      </c>
      <c r="AP17" t="b">
        <f t="shared" si="30"/>
        <v>1</v>
      </c>
      <c r="AQ17" t="b">
        <f t="shared" si="27"/>
        <v>0</v>
      </c>
    </row>
    <row r="18" spans="1:48" x14ac:dyDescent="0.25">
      <c r="A18" t="str">
        <f t="shared" si="31"/>
        <v>00000335</v>
      </c>
      <c r="B18" t="s">
        <v>1617</v>
      </c>
      <c r="C18" t="str">
        <f t="shared" si="0"/>
        <v>ADDQ R31,R31,R7</v>
      </c>
      <c r="D18" t="str">
        <f t="shared" si="1"/>
        <v/>
      </c>
      <c r="E18" t="b">
        <f t="shared" si="32"/>
        <v>1</v>
      </c>
      <c r="F18">
        <f t="shared" si="26"/>
        <v>4</v>
      </c>
      <c r="G18">
        <f t="shared" si="29"/>
        <v>820</v>
      </c>
      <c r="H18" t="str">
        <f t="shared" si="2"/>
        <v>ADDQ</v>
      </c>
      <c r="I18" s="3" t="str">
        <f>IF(LEN(H18)&gt;0,VLOOKUP(H18,DATA!$B$2:$G$526,6,FALSE),"")</f>
        <v>OABZL      FC</v>
      </c>
      <c r="J18" t="str">
        <f>IF(LEN(H18)&gt;0,VLOOKUP(H18,DATA!$B$2:$G$526,2,FALSE),"")</f>
        <v>Oper</v>
      </c>
      <c r="K18" t="str">
        <f>IF(LEN(H18)&gt;0,IF(MID(IF(MID(MID(C18,LEN(H18)+2,99),1,1)="(",MID(MID(C18,LEN(H18)+2,99),2,LEN(MID(C18,LEN(H18)+2,99))-2),MID(C18,LEN(H18)+2,99)),1,1)=VLOOKUP(H18,DATA!$B$2:$I$526,8,FALSE),MID(IF(MID(MID(C18,LEN(H18)+2,99),1,1)="(",MID(MID(C18,LEN(H18)+2,99),2,LEN(MID(C18,LEN(H18)+2,99))-2),MID(C18,LEN(H18)+2,99)),1,3),IF(MID(MID(C18,LEN(H18)+2,99),1,1)="(",MID(MID(C18,LEN(H18)+2,99),2,LEN(MID(C18,LEN(H18)+2,99))-2),MID(C18,LEN(H18)+2,99))),"")</f>
        <v>R31</v>
      </c>
      <c r="L18" t="str">
        <f t="shared" si="3"/>
        <v>R31</v>
      </c>
      <c r="M18" t="str">
        <f t="shared" si="4"/>
        <v>R7</v>
      </c>
      <c r="N18" t="b">
        <f t="shared" si="5"/>
        <v>0</v>
      </c>
      <c r="O18" t="b">
        <f t="shared" si="6"/>
        <v>1</v>
      </c>
      <c r="P18" t="str">
        <f t="shared" si="33"/>
        <v/>
      </c>
      <c r="Q18" t="str">
        <f t="shared" si="8"/>
        <v/>
      </c>
      <c r="R18" t="str">
        <f t="shared" si="9"/>
        <v/>
      </c>
      <c r="S18" t="b">
        <f t="shared" si="10"/>
        <v>0</v>
      </c>
      <c r="T18" t="b">
        <f t="shared" si="11"/>
        <v>0</v>
      </c>
      <c r="U18" t="b">
        <f t="shared" si="12"/>
        <v>0</v>
      </c>
      <c r="V18" t="str">
        <f>IF(MID(I18,6,1)="T",VLOOKUP(H18,DATA!$B$2:$H$526,7,FALSE),"")</f>
        <v/>
      </c>
      <c r="W18" t="str">
        <f t="shared" si="13"/>
        <v/>
      </c>
      <c r="X18" t="str">
        <f>IF(LEN(H18)&gt;0,VLOOKUP(H18,DATA!$B$2:$F$526,5,FALSE),"")</f>
        <v/>
      </c>
      <c r="Y18" t="str">
        <f t="shared" si="14"/>
        <v/>
      </c>
      <c r="Z18" t="str">
        <f t="shared" si="15"/>
        <v/>
      </c>
      <c r="AA18" t="str">
        <f t="shared" si="16"/>
        <v/>
      </c>
      <c r="AB18" t="str">
        <f>IF(LEN(Z18)&gt;0,VLOOKUP(Z18,DATA!$K$25:$L$69,2,FALSE)&amp;IF(LEN(AA18)&gt;0,VLOOKUP(AA18,DATA!$O$25:$P$29,2,FALSE),""),"")</f>
        <v/>
      </c>
      <c r="AC18" t="str">
        <f>IF(LEN(Z18)&gt;0,VLOOKUP(Z18,DATA!$K$25:$M$69,3,FALSE),"")</f>
        <v/>
      </c>
      <c r="AD18" t="str">
        <f t="shared" si="17"/>
        <v>11111</v>
      </c>
      <c r="AE18" t="str">
        <f t="shared" si="18"/>
        <v>11111</v>
      </c>
      <c r="AF18" t="str">
        <f t="shared" si="19"/>
        <v>0000</v>
      </c>
      <c r="AG18" t="str">
        <f t="shared" si="20"/>
        <v/>
      </c>
      <c r="AH18" t="str">
        <f t="shared" si="21"/>
        <v>00111</v>
      </c>
      <c r="AI18" t="str">
        <f>IF(LEN(Q18)&gt;0,REPT("0",IF(IF(MID(I18,12,1)="F",VLOOKUP(J18,DATA!$K$2:$Y$20,14,FALSE),0)&gt;10,IF(MID(I18,12,1)="F",VLOOKUP(J18,DATA!$K$2:$Y$20,14,FALSE),0)-10,0)-LEN(X18))&amp;DEC2BIN(Q18,IF(MID(I18,12,1)="F",VLOOKUP(J18,DATA!$K$2:$Y$20,14,FALSE),0)-IF(IF(MID(I18,12,1)="F",VLOOKUP(J18,DATA!$K$2:$Y$20,14,FALSE),0)&gt;10,IF(MID(I18,12,1)="F",VLOOKUP(J18,DATA!$K$2:$Y$20,14,FALSE),0)-10,0)),"")</f>
        <v/>
      </c>
      <c r="AJ18" t="str">
        <f>IF(LEN(H18)&gt;0,IF(H18&lt;&gt;"CALL_PAL",VLOOKUP(H18,DATA!$B$2:$E$526,4,FALSE),VLOOKUP(K18,DATA!$K$72:$M$161,3,FALSE)),"")</f>
        <v>0100000</v>
      </c>
      <c r="AK18" t="str">
        <f>IF(LEN(H18)&gt;0,VLOOKUP(H18,DATA!$B$2:$D$526,3,FALSE),"")</f>
        <v>010000</v>
      </c>
      <c r="AL18" t="str">
        <f t="shared" si="22"/>
        <v>01000011111111110000010000000111</v>
      </c>
      <c r="AM18" t="str">
        <f t="shared" si="23"/>
        <v>43FF0407</v>
      </c>
      <c r="AN18" t="b">
        <f t="shared" si="24"/>
        <v>1</v>
      </c>
      <c r="AO18">
        <f t="shared" si="28"/>
        <v>4</v>
      </c>
      <c r="AP18" t="b">
        <f t="shared" si="30"/>
        <v>0</v>
      </c>
      <c r="AQ18" t="b">
        <f t="shared" si="27"/>
        <v>0</v>
      </c>
    </row>
    <row r="19" spans="1:48" x14ac:dyDescent="0.25">
      <c r="A19" t="str">
        <f t="shared" si="31"/>
        <v>00000339</v>
      </c>
      <c r="B19" t="s">
        <v>1534</v>
      </c>
      <c r="C19" t="str">
        <f t="shared" si="0"/>
        <v>ADDT F31,F31,F6</v>
      </c>
      <c r="D19" t="str">
        <f t="shared" si="1"/>
        <v/>
      </c>
      <c r="E19" t="b">
        <f t="shared" si="32"/>
        <v>1</v>
      </c>
      <c r="F19">
        <f t="shared" si="26"/>
        <v>4</v>
      </c>
      <c r="G19">
        <f t="shared" si="29"/>
        <v>824</v>
      </c>
      <c r="H19" t="str">
        <f t="shared" si="2"/>
        <v>ADDT</v>
      </c>
      <c r="I19" s="3" t="str">
        <f>IF(LEN(H19)&gt;0,VLOOKUP(H19,DATA!$B$2:$G$526,6,FALSE),"")</f>
        <v>OAB        FC</v>
      </c>
      <c r="J19" t="str">
        <f>IF(LEN(H19)&gt;0,VLOOKUP(H19,DATA!$B$2:$G$526,2,FALSE),"")</f>
        <v>FP</v>
      </c>
      <c r="K19" t="str">
        <f>IF(LEN(H19)&gt;0,IF(MID(IF(MID(MID(C19,LEN(H19)+2,99),1,1)="(",MID(MID(C19,LEN(H19)+2,99),2,LEN(MID(C19,LEN(H19)+2,99))-2),MID(C19,LEN(H19)+2,99)),1,1)=VLOOKUP(H19,DATA!$B$2:$I$526,8,FALSE),MID(IF(MID(MID(C19,LEN(H19)+2,99),1,1)="(",MID(MID(C19,LEN(H19)+2,99),2,LEN(MID(C19,LEN(H19)+2,99))-2),MID(C19,LEN(H19)+2,99)),1,3),IF(MID(MID(C19,LEN(H19)+2,99),1,1)="(",MID(MID(C19,LEN(H19)+2,99),2,LEN(MID(C19,LEN(H19)+2,99))-2),MID(C19,LEN(H19)+2,99))),"")</f>
        <v>F31</v>
      </c>
      <c r="L19" t="str">
        <f t="shared" si="3"/>
        <v>F31</v>
      </c>
      <c r="M19" t="str">
        <f t="shared" si="4"/>
        <v>F6</v>
      </c>
      <c r="N19" t="str">
        <f t="shared" si="5"/>
        <v/>
      </c>
      <c r="O19" t="str">
        <f t="shared" si="6"/>
        <v/>
      </c>
      <c r="P19" t="str">
        <f t="shared" si="33"/>
        <v/>
      </c>
      <c r="Q19" t="str">
        <f t="shared" si="8"/>
        <v/>
      </c>
      <c r="R19" t="str">
        <f t="shared" si="9"/>
        <v/>
      </c>
      <c r="S19" t="b">
        <f t="shared" si="10"/>
        <v>0</v>
      </c>
      <c r="T19" t="b">
        <f t="shared" si="11"/>
        <v>0</v>
      </c>
      <c r="U19" t="b">
        <f t="shared" si="12"/>
        <v>0</v>
      </c>
      <c r="V19" t="str">
        <f>IF(MID(I19,6,1)="T",VLOOKUP(H19,DATA!$B$2:$H$526,7,FALSE),"")</f>
        <v/>
      </c>
      <c r="W19" t="str">
        <f t="shared" si="13"/>
        <v/>
      </c>
      <c r="X19" t="str">
        <f>IF(LEN(H19)&gt;0,VLOOKUP(H19,DATA!$B$2:$F$526,5,FALSE),"")</f>
        <v/>
      </c>
      <c r="Y19" t="str">
        <f t="shared" si="14"/>
        <v/>
      </c>
      <c r="Z19" t="str">
        <f t="shared" si="15"/>
        <v/>
      </c>
      <c r="AA19" t="str">
        <f t="shared" si="16"/>
        <v/>
      </c>
      <c r="AB19" t="str">
        <f>IF(LEN(Z19)&gt;0,VLOOKUP(Z19,DATA!$K$25:$L$69,2,FALSE)&amp;IF(LEN(AA19)&gt;0,VLOOKUP(AA19,DATA!$O$25:$P$29,2,FALSE),""),"")</f>
        <v/>
      </c>
      <c r="AC19" t="str">
        <f>IF(LEN(Z19)&gt;0,VLOOKUP(Z19,DATA!$K$25:$M$69,3,FALSE),"")</f>
        <v/>
      </c>
      <c r="AD19" t="str">
        <f t="shared" si="17"/>
        <v>11111</v>
      </c>
      <c r="AE19" t="str">
        <f t="shared" si="18"/>
        <v>11111</v>
      </c>
      <c r="AF19" t="str">
        <f t="shared" si="19"/>
        <v/>
      </c>
      <c r="AG19" t="str">
        <f t="shared" si="20"/>
        <v/>
      </c>
      <c r="AH19" t="str">
        <f t="shared" si="21"/>
        <v>00110</v>
      </c>
      <c r="AI19" t="str">
        <f>IF(LEN(Q19)&gt;0,REPT("0",IF(IF(MID(I19,12,1)="F",VLOOKUP(J19,DATA!$K$2:$Y$20,14,FALSE),0)&gt;10,IF(MID(I19,12,1)="F",VLOOKUP(J19,DATA!$K$2:$Y$20,14,FALSE),0)-10,0)-LEN(X19))&amp;DEC2BIN(Q19,IF(MID(I19,12,1)="F",VLOOKUP(J19,DATA!$K$2:$Y$20,14,FALSE),0)-IF(IF(MID(I19,12,1)="F",VLOOKUP(J19,DATA!$K$2:$Y$20,14,FALSE),0)&gt;10,IF(MID(I19,12,1)="F",VLOOKUP(J19,DATA!$K$2:$Y$20,14,FALSE),0)-10,0)),"")</f>
        <v/>
      </c>
      <c r="AJ19" t="str">
        <f>IF(LEN(H19)&gt;0,IF(H19&lt;&gt;"CALL_PAL",VLOOKUP(H19,DATA!$B$2:$E$526,4,FALSE),VLOOKUP(K19,DATA!$K$72:$M$161,3,FALSE)),"")</f>
        <v>00010100000</v>
      </c>
      <c r="AK19" t="str">
        <f>IF(LEN(H19)&gt;0,VLOOKUP(H19,DATA!$B$2:$D$526,3,FALSE),"")</f>
        <v>010110</v>
      </c>
      <c r="AL19" t="str">
        <f t="shared" si="22"/>
        <v>01011011111111110001010000000110</v>
      </c>
      <c r="AM19" t="str">
        <f t="shared" si="23"/>
        <v>5BFF1406</v>
      </c>
      <c r="AN19" t="b">
        <f t="shared" si="24"/>
        <v>1</v>
      </c>
      <c r="AO19">
        <f t="shared" si="28"/>
        <v>4</v>
      </c>
      <c r="AP19" t="b">
        <f t="shared" si="30"/>
        <v>0</v>
      </c>
      <c r="AQ19" t="b">
        <f t="shared" si="27"/>
        <v>0</v>
      </c>
      <c r="AR19" s="2"/>
      <c r="AS19" s="2"/>
      <c r="AT19" s="2"/>
      <c r="AV19" s="2"/>
    </row>
    <row r="20" spans="1:48" x14ac:dyDescent="0.25">
      <c r="A20" t="str">
        <f t="shared" si="31"/>
        <v>0000033D</v>
      </c>
      <c r="B20" t="s">
        <v>1535</v>
      </c>
      <c r="C20" t="str">
        <f t="shared" si="0"/>
        <v>MULT F31,F31,F7</v>
      </c>
      <c r="D20" t="str">
        <f t="shared" si="1"/>
        <v/>
      </c>
      <c r="E20" t="b">
        <f t="shared" si="32"/>
        <v>1</v>
      </c>
      <c r="F20">
        <f t="shared" si="26"/>
        <v>4</v>
      </c>
      <c r="G20">
        <f t="shared" si="29"/>
        <v>828</v>
      </c>
      <c r="H20" t="str">
        <f t="shared" si="2"/>
        <v>MULT</v>
      </c>
      <c r="I20" s="3" t="str">
        <f>IF(LEN(H20)&gt;0,VLOOKUP(H20,DATA!$B$2:$G$526,6,FALSE),"")</f>
        <v>OAB        FC</v>
      </c>
      <c r="J20" t="str">
        <f>IF(LEN(H20)&gt;0,VLOOKUP(H20,DATA!$B$2:$G$526,2,FALSE),"")</f>
        <v>FP</v>
      </c>
      <c r="K20" t="str">
        <f>IF(LEN(H20)&gt;0,IF(MID(IF(MID(MID(C20,LEN(H20)+2,99),1,1)="(",MID(MID(C20,LEN(H20)+2,99),2,LEN(MID(C20,LEN(H20)+2,99))-2),MID(C20,LEN(H20)+2,99)),1,1)=VLOOKUP(H20,DATA!$B$2:$I$526,8,FALSE),MID(IF(MID(MID(C20,LEN(H20)+2,99),1,1)="(",MID(MID(C20,LEN(H20)+2,99),2,LEN(MID(C20,LEN(H20)+2,99))-2),MID(C20,LEN(H20)+2,99)),1,3),IF(MID(MID(C20,LEN(H20)+2,99),1,1)="(",MID(MID(C20,LEN(H20)+2,99),2,LEN(MID(C20,LEN(H20)+2,99))-2),MID(C20,LEN(H20)+2,99))),"")</f>
        <v>F31</v>
      </c>
      <c r="L20" t="str">
        <f t="shared" si="3"/>
        <v>F31</v>
      </c>
      <c r="M20" t="str">
        <f t="shared" si="4"/>
        <v>F7</v>
      </c>
      <c r="N20" t="str">
        <f t="shared" si="5"/>
        <v/>
      </c>
      <c r="O20" t="str">
        <f t="shared" si="6"/>
        <v/>
      </c>
      <c r="P20" t="str">
        <f t="shared" si="33"/>
        <v/>
      </c>
      <c r="Q20" t="str">
        <f t="shared" si="8"/>
        <v/>
      </c>
      <c r="R20" t="str">
        <f t="shared" si="9"/>
        <v/>
      </c>
      <c r="S20" t="b">
        <f t="shared" si="10"/>
        <v>0</v>
      </c>
      <c r="T20" t="b">
        <f t="shared" si="11"/>
        <v>0</v>
      </c>
      <c r="U20" t="b">
        <f t="shared" si="12"/>
        <v>0</v>
      </c>
      <c r="V20" t="str">
        <f>IF(MID(I20,6,1)="T",VLOOKUP(H20,DATA!$B$2:$H$526,7,FALSE),"")</f>
        <v/>
      </c>
      <c r="W20" t="str">
        <f t="shared" si="13"/>
        <v/>
      </c>
      <c r="X20" t="str">
        <f>IF(LEN(H20)&gt;0,VLOOKUP(H20,DATA!$B$2:$F$526,5,FALSE),"")</f>
        <v/>
      </c>
      <c r="Y20" t="str">
        <f t="shared" si="14"/>
        <v/>
      </c>
      <c r="Z20" t="str">
        <f t="shared" si="15"/>
        <v/>
      </c>
      <c r="AA20" t="str">
        <f t="shared" si="16"/>
        <v/>
      </c>
      <c r="AB20" t="str">
        <f>IF(LEN(Z20)&gt;0,VLOOKUP(Z20,DATA!$K$25:$L$69,2,FALSE)&amp;IF(LEN(AA20)&gt;0,VLOOKUP(AA20,DATA!$O$25:$P$29,2,FALSE),""),"")</f>
        <v/>
      </c>
      <c r="AC20" t="str">
        <f>IF(LEN(Z20)&gt;0,VLOOKUP(Z20,DATA!$K$25:$M$69,3,FALSE),"")</f>
        <v/>
      </c>
      <c r="AD20" t="str">
        <f t="shared" si="17"/>
        <v>11111</v>
      </c>
      <c r="AE20" t="str">
        <f t="shared" si="18"/>
        <v>11111</v>
      </c>
      <c r="AF20" t="str">
        <f t="shared" si="19"/>
        <v/>
      </c>
      <c r="AG20" t="str">
        <f t="shared" si="20"/>
        <v/>
      </c>
      <c r="AH20" t="str">
        <f t="shared" si="21"/>
        <v>00111</v>
      </c>
      <c r="AI20" t="str">
        <f>IF(LEN(Q20)&gt;0,REPT("0",IF(IF(MID(I20,12,1)="F",VLOOKUP(J20,DATA!$K$2:$Y$20,14,FALSE),0)&gt;10,IF(MID(I20,12,1)="F",VLOOKUP(J20,DATA!$K$2:$Y$20,14,FALSE),0)-10,0)-LEN(X20))&amp;DEC2BIN(Q20,IF(MID(I20,12,1)="F",VLOOKUP(J20,DATA!$K$2:$Y$20,14,FALSE),0)-IF(IF(MID(I20,12,1)="F",VLOOKUP(J20,DATA!$K$2:$Y$20,14,FALSE),0)&gt;10,IF(MID(I20,12,1)="F",VLOOKUP(J20,DATA!$K$2:$Y$20,14,FALSE),0)-10,0)),"")</f>
        <v/>
      </c>
      <c r="AJ20" t="str">
        <f>IF(LEN(H20)&gt;0,IF(H20&lt;&gt;"CALL_PAL",VLOOKUP(H20,DATA!$B$2:$E$526,4,FALSE),VLOOKUP(K20,DATA!$K$72:$M$161,3,FALSE)),"")</f>
        <v>00010100010</v>
      </c>
      <c r="AK20" t="str">
        <f>IF(LEN(H20)&gt;0,VLOOKUP(H20,DATA!$B$2:$D$526,3,FALSE),"")</f>
        <v>010110</v>
      </c>
      <c r="AL20" t="str">
        <f t="shared" si="22"/>
        <v>01011011111111110001010001000111</v>
      </c>
      <c r="AM20" t="str">
        <f t="shared" si="23"/>
        <v>5BFF1447</v>
      </c>
      <c r="AN20" t="b">
        <f t="shared" si="24"/>
        <v>1</v>
      </c>
      <c r="AO20">
        <f t="shared" si="28"/>
        <v>4</v>
      </c>
      <c r="AP20" t="b">
        <f t="shared" si="30"/>
        <v>0</v>
      </c>
      <c r="AQ20" t="b">
        <f t="shared" si="27"/>
        <v>0</v>
      </c>
    </row>
    <row r="21" spans="1:48" x14ac:dyDescent="0.25">
      <c r="A21" t="str">
        <f t="shared" si="31"/>
        <v>00000341</v>
      </c>
      <c r="B21" t="s">
        <v>1536</v>
      </c>
      <c r="C21" t="str">
        <f t="shared" si="0"/>
        <v>ADDQ R31,R31,R8</v>
      </c>
      <c r="D21" t="str">
        <f t="shared" si="1"/>
        <v/>
      </c>
      <c r="E21" t="b">
        <f t="shared" si="32"/>
        <v>1</v>
      </c>
      <c r="F21">
        <f t="shared" si="26"/>
        <v>4</v>
      </c>
      <c r="G21">
        <f t="shared" si="29"/>
        <v>832</v>
      </c>
      <c r="H21" t="str">
        <f t="shared" si="2"/>
        <v>ADDQ</v>
      </c>
      <c r="I21" s="3" t="str">
        <f>IF(LEN(H21)&gt;0,VLOOKUP(H21,DATA!$B$2:$G$526,6,FALSE),"")</f>
        <v>OABZL      FC</v>
      </c>
      <c r="J21" t="str">
        <f>IF(LEN(H21)&gt;0,VLOOKUP(H21,DATA!$B$2:$G$526,2,FALSE),"")</f>
        <v>Oper</v>
      </c>
      <c r="K21" t="str">
        <f>IF(LEN(H21)&gt;0,IF(MID(IF(MID(MID(C21,LEN(H21)+2,99),1,1)="(",MID(MID(C21,LEN(H21)+2,99),2,LEN(MID(C21,LEN(H21)+2,99))-2),MID(C21,LEN(H21)+2,99)),1,1)=VLOOKUP(H21,DATA!$B$2:$I$526,8,FALSE),MID(IF(MID(MID(C21,LEN(H21)+2,99),1,1)="(",MID(MID(C21,LEN(H21)+2,99),2,LEN(MID(C21,LEN(H21)+2,99))-2),MID(C21,LEN(H21)+2,99)),1,3),IF(MID(MID(C21,LEN(H21)+2,99),1,1)="(",MID(MID(C21,LEN(H21)+2,99),2,LEN(MID(C21,LEN(H21)+2,99))-2),MID(C21,LEN(H21)+2,99))),"")</f>
        <v>R31</v>
      </c>
      <c r="L21" t="str">
        <f t="shared" si="3"/>
        <v>R31</v>
      </c>
      <c r="M21" t="str">
        <f t="shared" si="4"/>
        <v>R8</v>
      </c>
      <c r="N21" t="b">
        <f t="shared" si="5"/>
        <v>0</v>
      </c>
      <c r="O21" t="b">
        <f t="shared" si="6"/>
        <v>1</v>
      </c>
      <c r="P21" t="str">
        <f t="shared" si="33"/>
        <v/>
      </c>
      <c r="Q21" t="str">
        <f t="shared" si="8"/>
        <v/>
      </c>
      <c r="R21" t="str">
        <f t="shared" si="9"/>
        <v/>
      </c>
      <c r="S21" t="b">
        <f t="shared" si="10"/>
        <v>0</v>
      </c>
      <c r="T21" t="b">
        <f t="shared" si="11"/>
        <v>0</v>
      </c>
      <c r="U21" t="b">
        <f t="shared" si="12"/>
        <v>0</v>
      </c>
      <c r="V21" t="str">
        <f>IF(MID(I21,6,1)="T",VLOOKUP(H21,DATA!$B$2:$H$526,7,FALSE),"")</f>
        <v/>
      </c>
      <c r="W21" t="str">
        <f t="shared" si="13"/>
        <v/>
      </c>
      <c r="X21" t="str">
        <f>IF(LEN(H21)&gt;0,VLOOKUP(H21,DATA!$B$2:$F$526,5,FALSE),"")</f>
        <v/>
      </c>
      <c r="Y21" t="str">
        <f t="shared" si="14"/>
        <v/>
      </c>
      <c r="Z21" t="str">
        <f t="shared" si="15"/>
        <v/>
      </c>
      <c r="AA21" t="str">
        <f t="shared" si="16"/>
        <v/>
      </c>
      <c r="AB21" t="str">
        <f>IF(LEN(Z21)&gt;0,VLOOKUP(Z21,DATA!$K$25:$L$69,2,FALSE)&amp;IF(LEN(AA21)&gt;0,VLOOKUP(AA21,DATA!$O$25:$P$29,2,FALSE),""),"")</f>
        <v/>
      </c>
      <c r="AC21" t="str">
        <f>IF(LEN(Z21)&gt;0,VLOOKUP(Z21,DATA!$K$25:$M$69,3,FALSE),"")</f>
        <v/>
      </c>
      <c r="AD21" t="str">
        <f t="shared" si="17"/>
        <v>11111</v>
      </c>
      <c r="AE21" t="str">
        <f t="shared" si="18"/>
        <v>11111</v>
      </c>
      <c r="AF21" t="str">
        <f t="shared" si="19"/>
        <v>0000</v>
      </c>
      <c r="AG21" t="str">
        <f t="shared" si="20"/>
        <v/>
      </c>
      <c r="AH21" t="str">
        <f t="shared" si="21"/>
        <v>01000</v>
      </c>
      <c r="AI21" t="str">
        <f>IF(LEN(Q21)&gt;0,REPT("0",IF(IF(MID(I21,12,1)="F",VLOOKUP(J21,DATA!$K$2:$Y$20,14,FALSE),0)&gt;10,IF(MID(I21,12,1)="F",VLOOKUP(J21,DATA!$K$2:$Y$20,14,FALSE),0)-10,0)-LEN(X21))&amp;DEC2BIN(Q21,IF(MID(I21,12,1)="F",VLOOKUP(J21,DATA!$K$2:$Y$20,14,FALSE),0)-IF(IF(MID(I21,12,1)="F",VLOOKUP(J21,DATA!$K$2:$Y$20,14,FALSE),0)&gt;10,IF(MID(I21,12,1)="F",VLOOKUP(J21,DATA!$K$2:$Y$20,14,FALSE),0)-10,0)),"")</f>
        <v/>
      </c>
      <c r="AJ21" t="str">
        <f>IF(LEN(H21)&gt;0,IF(H21&lt;&gt;"CALL_PAL",VLOOKUP(H21,DATA!$B$2:$E$526,4,FALSE),VLOOKUP(K21,DATA!$K$72:$M$161,3,FALSE)),"")</f>
        <v>0100000</v>
      </c>
      <c r="AK21" t="str">
        <f>IF(LEN(H21)&gt;0,VLOOKUP(H21,DATA!$B$2:$D$526,3,FALSE),"")</f>
        <v>010000</v>
      </c>
      <c r="AL21" t="str">
        <f t="shared" si="22"/>
        <v>01000011111111110000010000001000</v>
      </c>
      <c r="AM21" t="str">
        <f t="shared" si="23"/>
        <v>43FF0408</v>
      </c>
      <c r="AN21" t="b">
        <f t="shared" si="24"/>
        <v>1</v>
      </c>
      <c r="AO21">
        <f t="shared" si="28"/>
        <v>4</v>
      </c>
      <c r="AP21" t="b">
        <f t="shared" si="30"/>
        <v>1</v>
      </c>
      <c r="AQ21" t="b">
        <f t="shared" si="27"/>
        <v>1</v>
      </c>
    </row>
    <row r="22" spans="1:48" x14ac:dyDescent="0.25">
      <c r="A22" t="str">
        <f t="shared" si="31"/>
        <v>00000345</v>
      </c>
      <c r="B22" t="s">
        <v>1537</v>
      </c>
      <c r="C22" t="str">
        <f t="shared" si="0"/>
        <v>ADDQ R31,R31,R9</v>
      </c>
      <c r="D22" t="str">
        <f t="shared" si="1"/>
        <v/>
      </c>
      <c r="E22" t="b">
        <f t="shared" si="32"/>
        <v>1</v>
      </c>
      <c r="F22">
        <f t="shared" si="26"/>
        <v>4</v>
      </c>
      <c r="G22">
        <f t="shared" si="29"/>
        <v>836</v>
      </c>
      <c r="H22" t="str">
        <f t="shared" si="2"/>
        <v>ADDQ</v>
      </c>
      <c r="I22" s="3" t="str">
        <f>IF(LEN(H22)&gt;0,VLOOKUP(H22,DATA!$B$2:$G$526,6,FALSE),"")</f>
        <v>OABZL      FC</v>
      </c>
      <c r="J22" t="str">
        <f>IF(LEN(H22)&gt;0,VLOOKUP(H22,DATA!$B$2:$G$526,2,FALSE),"")</f>
        <v>Oper</v>
      </c>
      <c r="K22" t="str">
        <f>IF(LEN(H22)&gt;0,IF(MID(IF(MID(MID(C22,LEN(H22)+2,99),1,1)="(",MID(MID(C22,LEN(H22)+2,99),2,LEN(MID(C22,LEN(H22)+2,99))-2),MID(C22,LEN(H22)+2,99)),1,1)=VLOOKUP(H22,DATA!$B$2:$I$526,8,FALSE),MID(IF(MID(MID(C22,LEN(H22)+2,99),1,1)="(",MID(MID(C22,LEN(H22)+2,99),2,LEN(MID(C22,LEN(H22)+2,99))-2),MID(C22,LEN(H22)+2,99)),1,3),IF(MID(MID(C22,LEN(H22)+2,99),1,1)="(",MID(MID(C22,LEN(H22)+2,99),2,LEN(MID(C22,LEN(H22)+2,99))-2),MID(C22,LEN(H22)+2,99))),"")</f>
        <v>R31</v>
      </c>
      <c r="L22" t="str">
        <f t="shared" si="3"/>
        <v>R31</v>
      </c>
      <c r="M22" t="str">
        <f t="shared" si="4"/>
        <v>R9</v>
      </c>
      <c r="N22" t="b">
        <f t="shared" si="5"/>
        <v>0</v>
      </c>
      <c r="O22" t="b">
        <f t="shared" si="6"/>
        <v>1</v>
      </c>
      <c r="P22" t="str">
        <f t="shared" si="33"/>
        <v/>
      </c>
      <c r="Q22" t="str">
        <f t="shared" si="8"/>
        <v/>
      </c>
      <c r="R22" t="str">
        <f t="shared" si="9"/>
        <v/>
      </c>
      <c r="S22" t="b">
        <f t="shared" si="10"/>
        <v>0</v>
      </c>
      <c r="T22" t="b">
        <f t="shared" si="11"/>
        <v>0</v>
      </c>
      <c r="U22" t="b">
        <f t="shared" si="12"/>
        <v>0</v>
      </c>
      <c r="V22" t="str">
        <f>IF(MID(I22,6,1)="T",VLOOKUP(H22,DATA!$B$2:$H$526,7,FALSE),"")</f>
        <v/>
      </c>
      <c r="W22" t="str">
        <f t="shared" si="13"/>
        <v/>
      </c>
      <c r="X22" t="str">
        <f>IF(LEN(H22)&gt;0,VLOOKUP(H22,DATA!$B$2:$F$526,5,FALSE),"")</f>
        <v/>
      </c>
      <c r="Y22" t="str">
        <f t="shared" si="14"/>
        <v/>
      </c>
      <c r="Z22" t="str">
        <f t="shared" si="15"/>
        <v/>
      </c>
      <c r="AA22" t="str">
        <f t="shared" si="16"/>
        <v/>
      </c>
      <c r="AB22" t="str">
        <f>IF(LEN(Z22)&gt;0,VLOOKUP(Z22,DATA!$K$25:$L$69,2,FALSE)&amp;IF(LEN(AA22)&gt;0,VLOOKUP(AA22,DATA!$O$25:$P$29,2,FALSE),""),"")</f>
        <v/>
      </c>
      <c r="AC22" t="str">
        <f>IF(LEN(Z22)&gt;0,VLOOKUP(Z22,DATA!$K$25:$M$69,3,FALSE),"")</f>
        <v/>
      </c>
      <c r="AD22" t="str">
        <f t="shared" si="17"/>
        <v>11111</v>
      </c>
      <c r="AE22" t="str">
        <f t="shared" si="18"/>
        <v>11111</v>
      </c>
      <c r="AF22" t="str">
        <f t="shared" si="19"/>
        <v>0000</v>
      </c>
      <c r="AG22" t="str">
        <f t="shared" si="20"/>
        <v/>
      </c>
      <c r="AH22" t="str">
        <f t="shared" si="21"/>
        <v>01001</v>
      </c>
      <c r="AI22" t="str">
        <f>IF(LEN(Q22)&gt;0,REPT("0",IF(IF(MID(I22,12,1)="F",VLOOKUP(J22,DATA!$K$2:$Y$20,14,FALSE),0)&gt;10,IF(MID(I22,12,1)="F",VLOOKUP(J22,DATA!$K$2:$Y$20,14,FALSE),0)-10,0)-LEN(X22))&amp;DEC2BIN(Q22,IF(MID(I22,12,1)="F",VLOOKUP(J22,DATA!$K$2:$Y$20,14,FALSE),0)-IF(IF(MID(I22,12,1)="F",VLOOKUP(J22,DATA!$K$2:$Y$20,14,FALSE),0)&gt;10,IF(MID(I22,12,1)="F",VLOOKUP(J22,DATA!$K$2:$Y$20,14,FALSE),0)-10,0)),"")</f>
        <v/>
      </c>
      <c r="AJ22" t="str">
        <f>IF(LEN(H22)&gt;0,IF(H22&lt;&gt;"CALL_PAL",VLOOKUP(H22,DATA!$B$2:$E$526,4,FALSE),VLOOKUP(K22,DATA!$K$72:$M$161,3,FALSE)),"")</f>
        <v>0100000</v>
      </c>
      <c r="AK22" t="str">
        <f>IF(LEN(H22)&gt;0,VLOOKUP(H22,DATA!$B$2:$D$526,3,FALSE),"")</f>
        <v>010000</v>
      </c>
      <c r="AL22" t="str">
        <f t="shared" si="22"/>
        <v>01000011111111110000010000001001</v>
      </c>
      <c r="AM22" t="str">
        <f t="shared" si="23"/>
        <v>43FF0409</v>
      </c>
      <c r="AN22" t="b">
        <f t="shared" si="24"/>
        <v>1</v>
      </c>
      <c r="AO22">
        <f t="shared" si="28"/>
        <v>4</v>
      </c>
      <c r="AP22" t="b">
        <f t="shared" si="30"/>
        <v>0</v>
      </c>
      <c r="AQ22" t="b">
        <f t="shared" si="27"/>
        <v>0</v>
      </c>
    </row>
    <row r="23" spans="1:48" x14ac:dyDescent="0.25">
      <c r="A23" t="str">
        <f t="shared" si="31"/>
        <v>00000349</v>
      </c>
      <c r="B23" t="s">
        <v>1538</v>
      </c>
      <c r="C23" t="str">
        <f t="shared" si="0"/>
        <v>ADDT F31,F31,F8</v>
      </c>
      <c r="D23" t="str">
        <f t="shared" si="1"/>
        <v/>
      </c>
      <c r="E23" t="b">
        <f t="shared" si="32"/>
        <v>1</v>
      </c>
      <c r="F23">
        <f t="shared" si="26"/>
        <v>4</v>
      </c>
      <c r="G23">
        <f t="shared" si="29"/>
        <v>840</v>
      </c>
      <c r="H23" t="str">
        <f t="shared" si="2"/>
        <v>ADDT</v>
      </c>
      <c r="I23" s="3" t="str">
        <f>IF(LEN(H23)&gt;0,VLOOKUP(H23,DATA!$B$2:$G$526,6,FALSE),"")</f>
        <v>OAB        FC</v>
      </c>
      <c r="J23" t="str">
        <f>IF(LEN(H23)&gt;0,VLOOKUP(H23,DATA!$B$2:$G$526,2,FALSE),"")</f>
        <v>FP</v>
      </c>
      <c r="K23" t="str">
        <f>IF(LEN(H23)&gt;0,IF(MID(IF(MID(MID(C23,LEN(H23)+2,99),1,1)="(",MID(MID(C23,LEN(H23)+2,99),2,LEN(MID(C23,LEN(H23)+2,99))-2),MID(C23,LEN(H23)+2,99)),1,1)=VLOOKUP(H23,DATA!$B$2:$I$526,8,FALSE),MID(IF(MID(MID(C23,LEN(H23)+2,99),1,1)="(",MID(MID(C23,LEN(H23)+2,99),2,LEN(MID(C23,LEN(H23)+2,99))-2),MID(C23,LEN(H23)+2,99)),1,3),IF(MID(MID(C23,LEN(H23)+2,99),1,1)="(",MID(MID(C23,LEN(H23)+2,99),2,LEN(MID(C23,LEN(H23)+2,99))-2),MID(C23,LEN(H23)+2,99))),"")</f>
        <v>F31</v>
      </c>
      <c r="L23" t="str">
        <f t="shared" si="3"/>
        <v>F31</v>
      </c>
      <c r="M23" t="str">
        <f t="shared" si="4"/>
        <v>F8</v>
      </c>
      <c r="N23" t="str">
        <f t="shared" si="5"/>
        <v/>
      </c>
      <c r="O23" t="str">
        <f t="shared" si="6"/>
        <v/>
      </c>
      <c r="P23" t="str">
        <f t="shared" si="33"/>
        <v/>
      </c>
      <c r="Q23" t="str">
        <f t="shared" si="8"/>
        <v/>
      </c>
      <c r="R23" t="str">
        <f t="shared" si="9"/>
        <v/>
      </c>
      <c r="S23" t="b">
        <f t="shared" si="10"/>
        <v>0</v>
      </c>
      <c r="T23" t="b">
        <f t="shared" si="11"/>
        <v>0</v>
      </c>
      <c r="U23" t="b">
        <f t="shared" si="12"/>
        <v>0</v>
      </c>
      <c r="V23" t="str">
        <f>IF(MID(I23,6,1)="T",VLOOKUP(H23,DATA!$B$2:$H$526,7,FALSE),"")</f>
        <v/>
      </c>
      <c r="W23" t="str">
        <f t="shared" si="13"/>
        <v/>
      </c>
      <c r="X23" t="str">
        <f>IF(LEN(H23)&gt;0,VLOOKUP(H23,DATA!$B$2:$F$526,5,FALSE),"")</f>
        <v/>
      </c>
      <c r="Y23" t="str">
        <f t="shared" si="14"/>
        <v/>
      </c>
      <c r="Z23" t="str">
        <f t="shared" si="15"/>
        <v/>
      </c>
      <c r="AA23" t="str">
        <f t="shared" si="16"/>
        <v/>
      </c>
      <c r="AB23" t="str">
        <f>IF(LEN(Z23)&gt;0,VLOOKUP(Z23,DATA!$K$25:$L$69,2,FALSE)&amp;IF(LEN(AA23)&gt;0,VLOOKUP(AA23,DATA!$O$25:$P$29,2,FALSE),""),"")</f>
        <v/>
      </c>
      <c r="AC23" t="str">
        <f>IF(LEN(Z23)&gt;0,VLOOKUP(Z23,DATA!$K$25:$M$69,3,FALSE),"")</f>
        <v/>
      </c>
      <c r="AD23" t="str">
        <f t="shared" si="17"/>
        <v>11111</v>
      </c>
      <c r="AE23" t="str">
        <f t="shared" si="18"/>
        <v>11111</v>
      </c>
      <c r="AF23" t="str">
        <f t="shared" si="19"/>
        <v/>
      </c>
      <c r="AG23" t="str">
        <f t="shared" si="20"/>
        <v/>
      </c>
      <c r="AH23" t="str">
        <f t="shared" si="21"/>
        <v>01000</v>
      </c>
      <c r="AI23" t="str">
        <f>IF(LEN(Q23)&gt;0,REPT("0",IF(IF(MID(I23,12,1)="F",VLOOKUP(J23,DATA!$K$2:$Y$20,14,FALSE),0)&gt;10,IF(MID(I23,12,1)="F",VLOOKUP(J23,DATA!$K$2:$Y$20,14,FALSE),0)-10,0)-LEN(X23))&amp;DEC2BIN(Q23,IF(MID(I23,12,1)="F",VLOOKUP(J23,DATA!$K$2:$Y$20,14,FALSE),0)-IF(IF(MID(I23,12,1)="F",VLOOKUP(J23,DATA!$K$2:$Y$20,14,FALSE),0)&gt;10,IF(MID(I23,12,1)="F",VLOOKUP(J23,DATA!$K$2:$Y$20,14,FALSE),0)-10,0)),"")</f>
        <v/>
      </c>
      <c r="AJ23" t="str">
        <f>IF(LEN(H23)&gt;0,IF(H23&lt;&gt;"CALL_PAL",VLOOKUP(H23,DATA!$B$2:$E$526,4,FALSE),VLOOKUP(K23,DATA!$K$72:$M$161,3,FALSE)),"")</f>
        <v>00010100000</v>
      </c>
      <c r="AK23" t="str">
        <f>IF(LEN(H23)&gt;0,VLOOKUP(H23,DATA!$B$2:$D$526,3,FALSE),"")</f>
        <v>010110</v>
      </c>
      <c r="AL23" t="str">
        <f t="shared" si="22"/>
        <v>01011011111111110001010000001000</v>
      </c>
      <c r="AM23" t="str">
        <f t="shared" si="23"/>
        <v>5BFF1408</v>
      </c>
      <c r="AN23" t="b">
        <f t="shared" si="24"/>
        <v>1</v>
      </c>
      <c r="AO23">
        <f t="shared" si="28"/>
        <v>4</v>
      </c>
      <c r="AP23" t="b">
        <f t="shared" si="30"/>
        <v>0</v>
      </c>
      <c r="AQ23" t="b">
        <f t="shared" si="27"/>
        <v>0</v>
      </c>
    </row>
    <row r="24" spans="1:48" x14ac:dyDescent="0.25">
      <c r="A24" t="str">
        <f t="shared" si="31"/>
        <v>0000034D</v>
      </c>
      <c r="B24" t="s">
        <v>1539</v>
      </c>
      <c r="C24" t="str">
        <f t="shared" si="0"/>
        <v>MULT F31,F31,F9</v>
      </c>
      <c r="D24" t="str">
        <f t="shared" si="1"/>
        <v/>
      </c>
      <c r="E24" t="b">
        <f t="shared" si="32"/>
        <v>1</v>
      </c>
      <c r="F24">
        <f t="shared" si="26"/>
        <v>4</v>
      </c>
      <c r="G24">
        <f t="shared" si="29"/>
        <v>844</v>
      </c>
      <c r="H24" t="str">
        <f t="shared" si="2"/>
        <v>MULT</v>
      </c>
      <c r="I24" s="3" t="str">
        <f>IF(LEN(H24)&gt;0,VLOOKUP(H24,DATA!$B$2:$G$526,6,FALSE),"")</f>
        <v>OAB        FC</v>
      </c>
      <c r="J24" t="str">
        <f>IF(LEN(H24)&gt;0,VLOOKUP(H24,DATA!$B$2:$G$526,2,FALSE),"")</f>
        <v>FP</v>
      </c>
      <c r="K24" t="str">
        <f>IF(LEN(H24)&gt;0,IF(MID(IF(MID(MID(C24,LEN(H24)+2,99),1,1)="(",MID(MID(C24,LEN(H24)+2,99),2,LEN(MID(C24,LEN(H24)+2,99))-2),MID(C24,LEN(H24)+2,99)),1,1)=VLOOKUP(H24,DATA!$B$2:$I$526,8,FALSE),MID(IF(MID(MID(C24,LEN(H24)+2,99),1,1)="(",MID(MID(C24,LEN(H24)+2,99),2,LEN(MID(C24,LEN(H24)+2,99))-2),MID(C24,LEN(H24)+2,99)),1,3),IF(MID(MID(C24,LEN(H24)+2,99),1,1)="(",MID(MID(C24,LEN(H24)+2,99),2,LEN(MID(C24,LEN(H24)+2,99))-2),MID(C24,LEN(H24)+2,99))),"")</f>
        <v>F31</v>
      </c>
      <c r="L24" t="str">
        <f t="shared" si="3"/>
        <v>F31</v>
      </c>
      <c r="M24" t="str">
        <f t="shared" si="4"/>
        <v>F9</v>
      </c>
      <c r="N24" t="str">
        <f t="shared" si="5"/>
        <v/>
      </c>
      <c r="O24" t="str">
        <f t="shared" si="6"/>
        <v/>
      </c>
      <c r="P24" t="str">
        <f t="shared" si="33"/>
        <v/>
      </c>
      <c r="Q24" t="str">
        <f t="shared" si="8"/>
        <v/>
      </c>
      <c r="R24" t="str">
        <f t="shared" si="9"/>
        <v/>
      </c>
      <c r="S24" t="b">
        <f t="shared" si="10"/>
        <v>0</v>
      </c>
      <c r="T24" t="b">
        <f t="shared" si="11"/>
        <v>0</v>
      </c>
      <c r="U24" t="b">
        <f t="shared" si="12"/>
        <v>0</v>
      </c>
      <c r="V24" t="str">
        <f>IF(MID(I24,6,1)="T",VLOOKUP(H24,DATA!$B$2:$H$526,7,FALSE),"")</f>
        <v/>
      </c>
      <c r="W24" t="str">
        <f t="shared" si="13"/>
        <v/>
      </c>
      <c r="X24" t="str">
        <f>IF(LEN(H24)&gt;0,VLOOKUP(H24,DATA!$B$2:$F$526,5,FALSE),"")</f>
        <v/>
      </c>
      <c r="Y24" t="str">
        <f t="shared" si="14"/>
        <v/>
      </c>
      <c r="Z24" t="str">
        <f t="shared" si="15"/>
        <v/>
      </c>
      <c r="AA24" t="str">
        <f t="shared" si="16"/>
        <v/>
      </c>
      <c r="AB24" t="str">
        <f>IF(LEN(Z24)&gt;0,VLOOKUP(Z24,DATA!$K$25:$L$69,2,FALSE)&amp;IF(LEN(AA24)&gt;0,VLOOKUP(AA24,DATA!$O$25:$P$29,2,FALSE),""),"")</f>
        <v/>
      </c>
      <c r="AC24" t="str">
        <f>IF(LEN(Z24)&gt;0,VLOOKUP(Z24,DATA!$K$25:$M$69,3,FALSE),"")</f>
        <v/>
      </c>
      <c r="AD24" t="str">
        <f t="shared" si="17"/>
        <v>11111</v>
      </c>
      <c r="AE24" t="str">
        <f t="shared" si="18"/>
        <v>11111</v>
      </c>
      <c r="AF24" t="str">
        <f t="shared" si="19"/>
        <v/>
      </c>
      <c r="AG24" t="str">
        <f t="shared" si="20"/>
        <v/>
      </c>
      <c r="AH24" t="str">
        <f t="shared" si="21"/>
        <v>01001</v>
      </c>
      <c r="AI24" t="str">
        <f>IF(LEN(Q24)&gt;0,REPT("0",IF(IF(MID(I24,12,1)="F",VLOOKUP(J24,DATA!$K$2:$Y$20,14,FALSE),0)&gt;10,IF(MID(I24,12,1)="F",VLOOKUP(J24,DATA!$K$2:$Y$20,14,FALSE),0)-10,0)-LEN(X24))&amp;DEC2BIN(Q24,IF(MID(I24,12,1)="F",VLOOKUP(J24,DATA!$K$2:$Y$20,14,FALSE),0)-IF(IF(MID(I24,12,1)="F",VLOOKUP(J24,DATA!$K$2:$Y$20,14,FALSE),0)&gt;10,IF(MID(I24,12,1)="F",VLOOKUP(J24,DATA!$K$2:$Y$20,14,FALSE),0)-10,0)),"")</f>
        <v/>
      </c>
      <c r="AJ24" t="str">
        <f>IF(LEN(H24)&gt;0,IF(H24&lt;&gt;"CALL_PAL",VLOOKUP(H24,DATA!$B$2:$E$526,4,FALSE),VLOOKUP(K24,DATA!$K$72:$M$161,3,FALSE)),"")</f>
        <v>00010100010</v>
      </c>
      <c r="AK24" t="str">
        <f>IF(LEN(H24)&gt;0,VLOOKUP(H24,DATA!$B$2:$D$526,3,FALSE),"")</f>
        <v>010110</v>
      </c>
      <c r="AL24" t="str">
        <f t="shared" si="22"/>
        <v>01011011111111110001010001001001</v>
      </c>
      <c r="AM24" t="str">
        <f t="shared" si="23"/>
        <v>5BFF1449</v>
      </c>
      <c r="AN24" t="b">
        <f t="shared" si="24"/>
        <v>1</v>
      </c>
      <c r="AO24">
        <f t="shared" si="28"/>
        <v>4</v>
      </c>
      <c r="AP24" t="b">
        <f t="shared" si="30"/>
        <v>0</v>
      </c>
      <c r="AQ24" t="b">
        <f t="shared" si="27"/>
        <v>0</v>
      </c>
    </row>
    <row r="25" spans="1:48" x14ac:dyDescent="0.25">
      <c r="A25" t="str">
        <f t="shared" si="31"/>
        <v>00000351</v>
      </c>
      <c r="B25" t="s">
        <v>1540</v>
      </c>
      <c r="C25" t="str">
        <f t="shared" si="0"/>
        <v>ADDQ R31,R31,R10</v>
      </c>
      <c r="D25" t="str">
        <f t="shared" si="1"/>
        <v/>
      </c>
      <c r="E25" t="b">
        <f t="shared" si="32"/>
        <v>1</v>
      </c>
      <c r="F25">
        <f>IF(LEN(C25)&gt;0,IF(MID(C25,1,2)=".V",IF(MID(C25,6,1)="B",1,IF(MID(C25,6,1)="W",2,IF(MID(C25,6,1)="L",4,IF(MID(C25,6,1)="Q",8,4)))),IF(MID(C25,1,2)=".P",0,4)),"")</f>
        <v>4</v>
      </c>
      <c r="G25">
        <f t="shared" si="29"/>
        <v>848</v>
      </c>
      <c r="H25" t="str">
        <f t="shared" si="2"/>
        <v>ADDQ</v>
      </c>
      <c r="I25" s="3" t="str">
        <f>IF(LEN(H25)&gt;0,VLOOKUP(H25,DATA!$B$2:$G$526,6,FALSE),"")</f>
        <v>OABZL      FC</v>
      </c>
      <c r="J25" t="str">
        <f>IF(LEN(H25)&gt;0,VLOOKUP(H25,DATA!$B$2:$G$526,2,FALSE),"")</f>
        <v>Oper</v>
      </c>
      <c r="K25" t="str">
        <f>IF(LEN(H25)&gt;0,IF(MID(IF(MID(MID(C25,LEN(H25)+2,99),1,1)="(",MID(MID(C25,LEN(H25)+2,99),2,LEN(MID(C25,LEN(H25)+2,99))-2),MID(C25,LEN(H25)+2,99)),1,1)=VLOOKUP(H25,DATA!$B$2:$I$526,8,FALSE),MID(IF(MID(MID(C25,LEN(H25)+2,99),1,1)="(",MID(MID(C25,LEN(H25)+2,99),2,LEN(MID(C25,LEN(H25)+2,99))-2),MID(C25,LEN(H25)+2,99)),1,3),IF(MID(MID(C25,LEN(H25)+2,99),1,1)="(",MID(MID(C25,LEN(H25)+2,99),2,LEN(MID(C25,LEN(H25)+2,99))-2),MID(C25,LEN(H25)+2,99))),"")</f>
        <v>R31</v>
      </c>
      <c r="L25" t="str">
        <f t="shared" si="3"/>
        <v>R31</v>
      </c>
      <c r="M25" t="str">
        <f t="shared" si="4"/>
        <v>R10</v>
      </c>
      <c r="N25" t="b">
        <f t="shared" si="5"/>
        <v>0</v>
      </c>
      <c r="O25" t="b">
        <f t="shared" si="6"/>
        <v>1</v>
      </c>
      <c r="P25" t="str">
        <f t="shared" si="33"/>
        <v/>
      </c>
      <c r="Q25" t="str">
        <f t="shared" si="8"/>
        <v/>
      </c>
      <c r="R25" t="str">
        <f t="shared" si="9"/>
        <v/>
      </c>
      <c r="S25" t="b">
        <f t="shared" si="10"/>
        <v>0</v>
      </c>
      <c r="T25" t="b">
        <f t="shared" si="11"/>
        <v>0</v>
      </c>
      <c r="U25" t="b">
        <f t="shared" si="12"/>
        <v>0</v>
      </c>
      <c r="V25" t="str">
        <f>IF(MID(I25,6,1)="T",VLOOKUP(H25,DATA!$B$2:$H$526,7,FALSE),"")</f>
        <v/>
      </c>
      <c r="W25" t="str">
        <f t="shared" si="13"/>
        <v/>
      </c>
      <c r="X25" t="str">
        <f>IF(LEN(H25)&gt;0,VLOOKUP(H25,DATA!$B$2:$F$526,5,FALSE),"")</f>
        <v/>
      </c>
      <c r="Y25" t="str">
        <f t="shared" si="14"/>
        <v/>
      </c>
      <c r="Z25" t="str">
        <f t="shared" si="15"/>
        <v/>
      </c>
      <c r="AA25" t="str">
        <f t="shared" si="16"/>
        <v/>
      </c>
      <c r="AB25" t="str">
        <f>IF(LEN(Z25)&gt;0,VLOOKUP(Z25,DATA!$K$25:$L$69,2,FALSE)&amp;IF(LEN(AA25)&gt;0,VLOOKUP(AA25,DATA!$O$25:$P$29,2,FALSE),""),"")</f>
        <v/>
      </c>
      <c r="AC25" t="str">
        <f>IF(LEN(Z25)&gt;0,VLOOKUP(Z25,DATA!$K$25:$M$69,3,FALSE),"")</f>
        <v/>
      </c>
      <c r="AD25" t="str">
        <f t="shared" si="17"/>
        <v>11111</v>
      </c>
      <c r="AE25" t="str">
        <f t="shared" si="18"/>
        <v>11111</v>
      </c>
      <c r="AF25" t="str">
        <f t="shared" si="19"/>
        <v>0000</v>
      </c>
      <c r="AG25" t="str">
        <f t="shared" si="20"/>
        <v/>
      </c>
      <c r="AH25" t="str">
        <f t="shared" si="21"/>
        <v>01010</v>
      </c>
      <c r="AI25" t="str">
        <f>IF(LEN(Q25)&gt;0,REPT("0",IF(IF(MID(I25,12,1)="F",VLOOKUP(J25,DATA!$K$2:$Y$20,14,FALSE),0)&gt;10,IF(MID(I25,12,1)="F",VLOOKUP(J25,DATA!$K$2:$Y$20,14,FALSE),0)-10,0)-LEN(X25))&amp;DEC2BIN(Q25,IF(MID(I25,12,1)="F",VLOOKUP(J25,DATA!$K$2:$Y$20,14,FALSE),0)-IF(IF(MID(I25,12,1)="F",VLOOKUP(J25,DATA!$K$2:$Y$20,14,FALSE),0)&gt;10,IF(MID(I25,12,1)="F",VLOOKUP(J25,DATA!$K$2:$Y$20,14,FALSE),0)-10,0)),"")</f>
        <v/>
      </c>
      <c r="AJ25" t="str">
        <f>IF(LEN(H25)&gt;0,IF(H25&lt;&gt;"CALL_PAL",VLOOKUP(H25,DATA!$B$2:$E$526,4,FALSE),VLOOKUP(K25,DATA!$K$72:$M$161,3,FALSE)),"")</f>
        <v>0100000</v>
      </c>
      <c r="AK25" t="str">
        <f>IF(LEN(H25)&gt;0,VLOOKUP(H25,DATA!$B$2:$D$526,3,FALSE),"")</f>
        <v>010000</v>
      </c>
      <c r="AL25" t="str">
        <f t="shared" si="22"/>
        <v>01000011111111110000010000001010</v>
      </c>
      <c r="AM25" t="str">
        <f t="shared" si="23"/>
        <v>43FF040A</v>
      </c>
      <c r="AN25" t="b">
        <f t="shared" si="24"/>
        <v>1</v>
      </c>
      <c r="AO25">
        <f t="shared" si="28"/>
        <v>4</v>
      </c>
      <c r="AP25" t="b">
        <f t="shared" si="30"/>
        <v>1</v>
      </c>
      <c r="AQ25" t="b">
        <f t="shared" si="27"/>
        <v>0</v>
      </c>
    </row>
    <row r="26" spans="1:48" x14ac:dyDescent="0.25">
      <c r="A26" t="str">
        <f t="shared" si="31"/>
        <v>00000355</v>
      </c>
      <c r="B26" t="s">
        <v>1541</v>
      </c>
      <c r="C26" t="str">
        <f t="shared" si="0"/>
        <v>ADDQ R31,R31,R11</v>
      </c>
      <c r="D26" t="str">
        <f t="shared" si="1"/>
        <v/>
      </c>
      <c r="E26" t="b">
        <f t="shared" si="32"/>
        <v>1</v>
      </c>
      <c r="F26">
        <f t="shared" ref="F26:F89" si="34">IF(LEN(C26)&gt;0,IF(MID(C26,1,2)=".V",IF(MID(C26,6,1)="B",1,IF(MID(C26,6,1)="W",2,IF(MID(C26,6,1)="L",4,IF(MID(C26,6,1)="Q",8,4)))),IF(MID(C26,1,2)=".P",0,4)),"")</f>
        <v>4</v>
      </c>
      <c r="G26">
        <f t="shared" si="29"/>
        <v>852</v>
      </c>
      <c r="H26" t="str">
        <f t="shared" si="2"/>
        <v>ADDQ</v>
      </c>
      <c r="I26" s="3" t="str">
        <f>IF(LEN(H26)&gt;0,VLOOKUP(H26,DATA!$B$2:$G$526,6,FALSE),"")</f>
        <v>OABZL      FC</v>
      </c>
      <c r="J26" t="str">
        <f>IF(LEN(H26)&gt;0,VLOOKUP(H26,DATA!$B$2:$G$526,2,FALSE),"")</f>
        <v>Oper</v>
      </c>
      <c r="K26" t="str">
        <f>IF(LEN(H26)&gt;0,IF(MID(IF(MID(MID(C26,LEN(H26)+2,99),1,1)="(",MID(MID(C26,LEN(H26)+2,99),2,LEN(MID(C26,LEN(H26)+2,99))-2),MID(C26,LEN(H26)+2,99)),1,1)=VLOOKUP(H26,DATA!$B$2:$I$526,8,FALSE),MID(IF(MID(MID(C26,LEN(H26)+2,99),1,1)="(",MID(MID(C26,LEN(H26)+2,99),2,LEN(MID(C26,LEN(H26)+2,99))-2),MID(C26,LEN(H26)+2,99)),1,3),IF(MID(MID(C26,LEN(H26)+2,99),1,1)="(",MID(MID(C26,LEN(H26)+2,99),2,LEN(MID(C26,LEN(H26)+2,99))-2),MID(C26,LEN(H26)+2,99))),"")</f>
        <v>R31</v>
      </c>
      <c r="L26" t="str">
        <f t="shared" si="3"/>
        <v>R31</v>
      </c>
      <c r="M26" t="str">
        <f t="shared" si="4"/>
        <v>R11</v>
      </c>
      <c r="N26" t="b">
        <f t="shared" si="5"/>
        <v>0</v>
      </c>
      <c r="O26" t="b">
        <f t="shared" si="6"/>
        <v>1</v>
      </c>
      <c r="P26" t="str">
        <f t="shared" si="33"/>
        <v/>
      </c>
      <c r="Q26" t="str">
        <f t="shared" si="8"/>
        <v/>
      </c>
      <c r="R26" t="str">
        <f t="shared" si="9"/>
        <v/>
      </c>
      <c r="S26" t="b">
        <f t="shared" si="10"/>
        <v>0</v>
      </c>
      <c r="T26" t="b">
        <f t="shared" si="11"/>
        <v>0</v>
      </c>
      <c r="U26" t="b">
        <f t="shared" si="12"/>
        <v>0</v>
      </c>
      <c r="V26" t="str">
        <f>IF(MID(I26,6,1)="T",VLOOKUP(H26,DATA!$B$2:$H$526,7,FALSE),"")</f>
        <v/>
      </c>
      <c r="W26" t="str">
        <f t="shared" si="13"/>
        <v/>
      </c>
      <c r="X26" t="str">
        <f>IF(LEN(H26)&gt;0,VLOOKUP(H26,DATA!$B$2:$F$526,5,FALSE),"")</f>
        <v/>
      </c>
      <c r="Y26" t="str">
        <f t="shared" si="14"/>
        <v/>
      </c>
      <c r="Z26" t="str">
        <f t="shared" si="15"/>
        <v/>
      </c>
      <c r="AA26" t="str">
        <f t="shared" si="16"/>
        <v/>
      </c>
      <c r="AB26" t="str">
        <f>IF(LEN(Z26)&gt;0,VLOOKUP(Z26,DATA!$K$25:$L$69,2,FALSE)&amp;IF(LEN(AA26)&gt;0,VLOOKUP(AA26,DATA!$O$25:$P$29,2,FALSE),""),"")</f>
        <v/>
      </c>
      <c r="AC26" t="str">
        <f>IF(LEN(Z26)&gt;0,VLOOKUP(Z26,DATA!$K$25:$M$69,3,FALSE),"")</f>
        <v/>
      </c>
      <c r="AD26" t="str">
        <f t="shared" si="17"/>
        <v>11111</v>
      </c>
      <c r="AE26" t="str">
        <f t="shared" si="18"/>
        <v>11111</v>
      </c>
      <c r="AF26" t="str">
        <f t="shared" si="19"/>
        <v>0000</v>
      </c>
      <c r="AG26" t="str">
        <f t="shared" si="20"/>
        <v/>
      </c>
      <c r="AH26" t="str">
        <f t="shared" si="21"/>
        <v>01011</v>
      </c>
      <c r="AI26" t="str">
        <f>IF(LEN(Q26)&gt;0,REPT("0",IF(IF(MID(I26,12,1)="F",VLOOKUP(J26,DATA!$K$2:$Y$20,14,FALSE),0)&gt;10,IF(MID(I26,12,1)="F",VLOOKUP(J26,DATA!$K$2:$Y$20,14,FALSE),0)-10,0)-LEN(X26))&amp;DEC2BIN(Q26,IF(MID(I26,12,1)="F",VLOOKUP(J26,DATA!$K$2:$Y$20,14,FALSE),0)-IF(IF(MID(I26,12,1)="F",VLOOKUP(J26,DATA!$K$2:$Y$20,14,FALSE),0)&gt;10,IF(MID(I26,12,1)="F",VLOOKUP(J26,DATA!$K$2:$Y$20,14,FALSE),0)-10,0)),"")</f>
        <v/>
      </c>
      <c r="AJ26" t="str">
        <f>IF(LEN(H26)&gt;0,IF(H26&lt;&gt;"CALL_PAL",VLOOKUP(H26,DATA!$B$2:$E$526,4,FALSE),VLOOKUP(K26,DATA!$K$72:$M$161,3,FALSE)),"")</f>
        <v>0100000</v>
      </c>
      <c r="AK26" t="str">
        <f>IF(LEN(H26)&gt;0,VLOOKUP(H26,DATA!$B$2:$D$526,3,FALSE),"")</f>
        <v>010000</v>
      </c>
      <c r="AL26" t="str">
        <f t="shared" si="22"/>
        <v>01000011111111110000010000001011</v>
      </c>
      <c r="AM26" t="str">
        <f t="shared" si="23"/>
        <v>43FF040B</v>
      </c>
      <c r="AN26" t="b">
        <f t="shared" si="24"/>
        <v>1</v>
      </c>
      <c r="AO26">
        <f t="shared" si="28"/>
        <v>4</v>
      </c>
      <c r="AP26" t="b">
        <f t="shared" si="30"/>
        <v>0</v>
      </c>
      <c r="AQ26" t="b">
        <f t="shared" si="27"/>
        <v>0</v>
      </c>
    </row>
    <row r="27" spans="1:48" x14ac:dyDescent="0.25">
      <c r="A27" t="str">
        <f t="shared" si="31"/>
        <v>00000359</v>
      </c>
      <c r="B27" t="s">
        <v>1542</v>
      </c>
      <c r="C27" t="str">
        <f t="shared" ref="C27" si="35">IF(LEN(B27)&gt;0,TRIM(B27),"")</f>
        <v>ADDT F31,F31,F10</v>
      </c>
      <c r="D27" t="str">
        <f t="shared" ref="D27:D69" si="36">IF(LEN(C27)&gt;0,IF(MID(C27,1,IFERROR(FIND(" ",C27),2)-1)=".BASE","",IF(MID(C27,1,4)=".VAR",MID(C27,FIND(" ",C27)+1,99),"")),"")</f>
        <v/>
      </c>
      <c r="E27" t="b">
        <f t="shared" si="32"/>
        <v>1</v>
      </c>
      <c r="F27">
        <f t="shared" si="34"/>
        <v>4</v>
      </c>
      <c r="G27">
        <f t="shared" si="29"/>
        <v>856</v>
      </c>
      <c r="H27" t="str">
        <f>IF(LEN(C27)&gt;0,IF(IFERROR(FIND(":",C27)&gt;0,FALSE),"",IF(MID(C27,1,1)=".","",TRIM(MID(C27,1,IFERROR(FIND(" ",C27)-1,LEN(C27)))))),"")</f>
        <v>ADDT</v>
      </c>
      <c r="I27" s="3" t="str">
        <f>IF(LEN(H27)&gt;0,VLOOKUP(H27,DATA!$B$2:$G$526,6,FALSE),"")</f>
        <v>OAB        FC</v>
      </c>
      <c r="J27" t="str">
        <f>IF(LEN(H27)&gt;0,VLOOKUP(H27,DATA!$B$2:$G$526,2,FALSE),"")</f>
        <v>FP</v>
      </c>
      <c r="K27" t="str">
        <f>IF(LEN(H27)&gt;0,IF(MID(IF(MID(MID(C27,LEN(H27)+2,99),1,1)="(",MID(MID(C27,LEN(H27)+2,99),2,LEN(MID(C27,LEN(H27)+2,99))-2),MID(C27,LEN(H27)+2,99)),1,1)=VLOOKUP(H27,DATA!$B$2:$I$526,8,FALSE),MID(IF(MID(MID(C27,LEN(H27)+2,99),1,1)="(",MID(MID(C27,LEN(H27)+2,99),2,LEN(MID(C27,LEN(H27)+2,99))-2),MID(C27,LEN(H27)+2,99)),1,3),IF(MID(MID(C27,LEN(H27)+2,99),1,1)="(",MID(MID(C27,LEN(H27)+2,99),2,LEN(MID(C27,LEN(H27)+2,99))-2),MID(C27,LEN(H27)+2,99))),"")</f>
        <v>F31</v>
      </c>
      <c r="L27" t="str">
        <f t="shared" ref="L27" si="37">TRIM(MID(IF(LEN(H27)&gt;0,IF(FIND(K27,C27)+LEN(K27)+1&lt;LEN(C27),MID(C27,FIND(K27,C27)+LEN(K27)+1,99),""),""), 1, IFERROR(FIND(",",IF(LEN(H27)&gt;0,IF(FIND(K27,C27)+LEN(K27)+1&lt;LEN(C27),MID(C27,FIND(K27,C27)+LEN(K27)+1,99),""),""))-1,LEN(IF(LEN(H27)&gt;0,IF(FIND(K27,C27)+LEN(K27)+1&lt;LEN(C27),MID(C27,FIND(K27,C27)+LEN(K27)+1,99),""),"")))))</f>
        <v>F31</v>
      </c>
      <c r="M27" t="str">
        <f t="shared" si="4"/>
        <v>F10</v>
      </c>
      <c r="N27" t="str">
        <f t="shared" ref="N27" si="38">IF(MID(I27,5,1)="L",IFERROR(FIND("#",L27)=1,FALSE),"")</f>
        <v/>
      </c>
      <c r="O27" t="str">
        <f t="shared" ref="O27" si="39">IF(MID(I27,4,1)="Z",IF(N27,FALSE,TRUE),"")</f>
        <v/>
      </c>
      <c r="P27" t="str">
        <f t="shared" si="33"/>
        <v/>
      </c>
      <c r="Q27" t="str">
        <f t="shared" ref="Q27" si="40">IF(LEN(P27)&gt;0,P27-(G27+4),IF(AND(MID(I27,12,1)="F",LEN(L27)&gt;0,MID(L27,1,1)&lt;&gt;"R",MID(L27,1,1)&lt;&gt;"F",MID(L27,1,1)&lt;&gt;"#"),INT(MID(L27,1,FIND("(",L27)-1)),""))</f>
        <v/>
      </c>
      <c r="R27" t="str">
        <f t="shared" ref="R27" si="41">IF(AND(MID(I27,3,1)="B",LEN(P27)=0,LEN(Q27)&lt;&gt;0),MID(L27,LEN(Q27)+2,3),"")</f>
        <v/>
      </c>
      <c r="S27" t="b">
        <f t="shared" ref="S27" si="42">IF(LEN(I27)&gt;0,IF(MID(I27,2,1)="A",IFERROR(FIND("A31",J27)&gt;0,FALSE),""),"")</f>
        <v>0</v>
      </c>
      <c r="T27" t="b">
        <f t="shared" ref="T27" si="43">IF(LEN(I27)&gt;0,IF(MID(I27,3,1)="B",IFERROR(FIND("B31",J27)&gt;0,IF(H27="HW_MFPR",TRUE,FALSE)),""),"")</f>
        <v>0</v>
      </c>
      <c r="U27" t="b">
        <f t="shared" ref="U27" si="44">IF(LEN(I27)&gt;0,IF(MID(I27,13,1)="C",IFERROR(FIND("C31",J27)&gt;0,FALSE),""),"")</f>
        <v>0</v>
      </c>
      <c r="V27" t="str">
        <f>IF(MID(I27,6,1)="T",VLOOKUP(H27,DATA!$B$2:$H$526,7,FALSE),"")</f>
        <v/>
      </c>
      <c r="W27" t="str">
        <f t="shared" ref="W27" si="45">IF(MID(I27,7,1)="E",DEC2BIN(IF(M27="L",0,1),1),"")</f>
        <v/>
      </c>
      <c r="X27" t="str">
        <f>IF(LEN(H27)&gt;0,VLOOKUP(H27,DATA!$B$2:$F$526,5,FALSE),"")</f>
        <v/>
      </c>
      <c r="Y27" t="str">
        <f t="shared" ref="Y27" si="46">IF(LEN(X27)&gt;0,DEC2BIN(IF(AND(LEN(M27)&gt;0,MID(M27,1,1)="S"),1,0),1),"")</f>
        <v/>
      </c>
      <c r="Z27" t="str">
        <f t="shared" ref="Z27" si="47">IF(MID(I27,10,1)="I",MID(L27,1,IFERROR(FIND("(",L27)-1,LEN(L27))),"")</f>
        <v/>
      </c>
      <c r="AA27" t="str">
        <f t="shared" ref="AA27" si="48">IF(AND(LEN(Z27)&gt;0,LEN(Z27)&lt;&gt;LEN(L27)),MID(L27,LEN(Z27)+2,LEN(L27)-LEN(Z27)-2),"")</f>
        <v/>
      </c>
      <c r="AB27" t="str">
        <f>IF(LEN(Z27)&gt;0,VLOOKUP(Z27,DATA!$K$25:$L$69,2,FALSE)&amp;IF(LEN(AA27)&gt;0,VLOOKUP(AA27,DATA!$O$25:$P$29,2,FALSE),""),"")</f>
        <v/>
      </c>
      <c r="AC27" t="str">
        <f>IF(LEN(Z27)&gt;0,VLOOKUP(Z27,DATA!$K$25:$M$69,3,FALSE),"")</f>
        <v/>
      </c>
      <c r="AD27" t="str">
        <f t="shared" ref="AD27" si="49">IF(MID(I27,2,1)="A",DEC2BIN(IF(S27,"31",MID(K27,2,2)),5),"")</f>
        <v>11111</v>
      </c>
      <c r="AE27" t="str">
        <f t="shared" ref="AE27" si="50">IF(MID(I27,3,1)="B",IF(T27,DEC2BIN("31",5),IF(S27,DEC2BIN(MID(K27,2,2),5),IF(LEN(R27)&gt;0,DEC2BIN(MID(R27,2,2),5),IF(OR(LEN(P27)&gt;0,LEN(Z27)&gt;0,N27),"",DEC2BIN(MID(L27,2,2),5))))),"")</f>
        <v>11111</v>
      </c>
      <c r="AF27" t="str">
        <f t="shared" ref="AF27" si="51">IF(AND(LEN(O27)&gt;0,O27),"0000","")</f>
        <v/>
      </c>
      <c r="AG27" t="str">
        <f t="shared" ref="AG27" si="52">IF(AND(LEN(N27)&gt;0,N27),DEC2BIN(MID(L27,2,LEN(L27)-1),8)&amp;"1","")</f>
        <v/>
      </c>
      <c r="AH27" t="str">
        <f t="shared" ref="AH27" si="53">IF(MID(I27,13,1)="C",DEC2BIN(IF(U27,31,MID(M27,2,2)),5),"")</f>
        <v>01010</v>
      </c>
      <c r="AI27" t="str">
        <f>IF(LEN(Q27)&gt;0,REPT("0",IF(IF(MID(I27,12,1)="F",VLOOKUP(J27,DATA!$K$2:$Y$20,14,FALSE),0)&gt;10,IF(MID(I27,12,1)="F",VLOOKUP(J27,DATA!$K$2:$Y$20,14,FALSE),0)-10,0)-LEN(X27))&amp;DEC2BIN(Q27,IF(MID(I27,12,1)="F",VLOOKUP(J27,DATA!$K$2:$Y$20,14,FALSE),0)-IF(IF(MID(I27,12,1)="F",VLOOKUP(J27,DATA!$K$2:$Y$20,14,FALSE),0)&gt;10,IF(MID(I27,12,1)="F",VLOOKUP(J27,DATA!$K$2:$Y$20,14,FALSE),0)-10,0)),"")</f>
        <v/>
      </c>
      <c r="AJ27" t="str">
        <f>IF(LEN(H27)&gt;0,IF(H27&lt;&gt;"CALL_PAL",VLOOKUP(H27,DATA!$B$2:$E$526,4,FALSE),VLOOKUP(K27,DATA!$K$72:$M$161,3,FALSE)),"")</f>
        <v>00010100000</v>
      </c>
      <c r="AK27" t="str">
        <f>IF(LEN(H27)&gt;0,VLOOKUP(H27,DATA!$B$2:$D$526,3,FALSE),"")</f>
        <v>010110</v>
      </c>
      <c r="AL27" t="str">
        <f t="shared" ref="AL27" si="54">AK27&amp;AD27&amp;AE27&amp;V27&amp;W27&amp;X27&amp;Y27&amp;AB27&amp;AC27&amp;AF27&amp;AG27&amp;AI27&amp;AJ27&amp;AH27</f>
        <v>01011011111111110001010000001010</v>
      </c>
      <c r="AM27" t="str">
        <f t="shared" ref="AM27" si="55">IF(LEN(AL27)&gt;0,BIN2HEX(MID(AL27,1,8),2)&amp;BIN2HEX(MID(AL27,9,8),2)&amp;BIN2HEX(MID(AL27,17,8),2)&amp;BIN2HEX(MID(AL27,25,8),2),"")</f>
        <v>5BFF140A</v>
      </c>
      <c r="AN27" t="b">
        <f t="shared" si="24"/>
        <v>1</v>
      </c>
      <c r="AO27">
        <f t="shared" si="28"/>
        <v>4</v>
      </c>
      <c r="AP27" t="b">
        <f t="shared" si="30"/>
        <v>0</v>
      </c>
      <c r="AQ27" t="b">
        <f t="shared" si="27"/>
        <v>0</v>
      </c>
    </row>
    <row r="28" spans="1:48" x14ac:dyDescent="0.25">
      <c r="A28" t="str">
        <f t="shared" si="31"/>
        <v>0000035D</v>
      </c>
      <c r="B28" t="s">
        <v>1543</v>
      </c>
      <c r="C28" t="str">
        <f t="shared" ref="C28:C91" si="56">IF(LEN(B28)&gt;0,TRIM(B28),"")</f>
        <v>MULT F31,F31,F11</v>
      </c>
      <c r="D28" t="str">
        <f t="shared" si="36"/>
        <v/>
      </c>
      <c r="E28" t="b">
        <f t="shared" si="32"/>
        <v>1</v>
      </c>
      <c r="F28">
        <f t="shared" si="34"/>
        <v>4</v>
      </c>
      <c r="G28">
        <f t="shared" si="29"/>
        <v>860</v>
      </c>
      <c r="H28" t="str">
        <f t="shared" ref="H28:H91" si="57">IF(LEN(C28)&gt;0,IF(IFERROR(FIND(":",C28)&gt;0,FALSE),"",IF(MID(C28,1,1)=".","",TRIM(MID(C28,1,IFERROR(FIND(" ",C28)-1,LEN(C28)))))),"")</f>
        <v>MULT</v>
      </c>
      <c r="I28" s="3" t="str">
        <f>IF(LEN(H28)&gt;0,VLOOKUP(H28,DATA!$B$2:$G$526,6,FALSE),"")</f>
        <v>OAB        FC</v>
      </c>
      <c r="J28" t="str">
        <f>IF(LEN(H28)&gt;0,VLOOKUP(H28,DATA!$B$2:$G$526,2,FALSE),"")</f>
        <v>FP</v>
      </c>
      <c r="K28" t="str">
        <f>IF(LEN(H28)&gt;0,IF(MID(IF(MID(MID(C28,LEN(H28)+2,99),1,1)="(",MID(MID(C28,LEN(H28)+2,99),2,LEN(MID(C28,LEN(H28)+2,99))-2),MID(C28,LEN(H28)+2,99)),1,1)=VLOOKUP(H28,DATA!$B$2:$I$526,8,FALSE),MID(IF(MID(MID(C28,LEN(H28)+2,99),1,1)="(",MID(MID(C28,LEN(H28)+2,99),2,LEN(MID(C28,LEN(H28)+2,99))-2),MID(C28,LEN(H28)+2,99)),1,3),IF(MID(MID(C28,LEN(H28)+2,99),1,1)="(",MID(MID(C28,LEN(H28)+2,99),2,LEN(MID(C28,LEN(H28)+2,99))-2),MID(C28,LEN(H28)+2,99))),"")</f>
        <v>F31</v>
      </c>
      <c r="L28" t="str">
        <f t="shared" ref="L28:L91" si="58">TRIM(MID(IF(LEN(H28)&gt;0,IF(FIND(K28,C28)+LEN(K28)+1&lt;LEN(C28),MID(C28,FIND(K28,C28)+LEN(K28)+1,99),""),""), 1, IFERROR(FIND(",",IF(LEN(H28)&gt;0,IF(FIND(K28,C28)+LEN(K28)+1&lt;LEN(C28),MID(C28,FIND(K28,C28)+LEN(K28)+1,99),""),""))-1,LEN(IF(LEN(H28)&gt;0,IF(FIND(K28,C28)+LEN(K28)+1&lt;LEN(C28),MID(C28,FIND(K28,C28)+LEN(K28)+1,99),""),"")))))</f>
        <v>F31</v>
      </c>
      <c r="M28" t="str">
        <f t="shared" si="4"/>
        <v>F11</v>
      </c>
      <c r="N28" t="str">
        <f t="shared" ref="N28:N91" si="59">IF(MID(I28,5,1)="L",IFERROR(FIND("#",L28)=1,FALSE),"")</f>
        <v/>
      </c>
      <c r="O28" t="str">
        <f t="shared" ref="O28:O91" si="60">IF(MID(I28,4,1)="Z",IF(N28,FALSE,TRUE),"")</f>
        <v/>
      </c>
      <c r="P28" t="str">
        <f t="shared" si="33"/>
        <v/>
      </c>
      <c r="Q28" t="str">
        <f t="shared" ref="Q28:Q91" si="61">IF(LEN(P28)&gt;0,P28-(G28+4),IF(AND(MID(I28,12,1)="F",LEN(L28)&gt;0,MID(L28,1,1)&lt;&gt;"R",MID(L28,1,1)&lt;&gt;"F",MID(L28,1,1)&lt;&gt;"#"),INT(MID(L28,1,FIND("(",L28)-1)),""))</f>
        <v/>
      </c>
      <c r="R28" t="str">
        <f t="shared" ref="R28:R91" si="62">IF(AND(MID(I28,3,1)="B",LEN(P28)=0,LEN(Q28)&lt;&gt;0),MID(L28,LEN(Q28)+2,3),"")</f>
        <v/>
      </c>
      <c r="S28" t="b">
        <f t="shared" ref="S28:S91" si="63">IF(LEN(I28)&gt;0,IF(MID(I28,2,1)="A",IFERROR(FIND("A31",J28)&gt;0,FALSE),""),"")</f>
        <v>0</v>
      </c>
      <c r="T28" t="b">
        <f t="shared" ref="T28:T91" si="64">IF(LEN(I28)&gt;0,IF(MID(I28,3,1)="B",IFERROR(FIND("B31",J28)&gt;0,IF(H28="HW_MFPR",TRUE,FALSE)),""),"")</f>
        <v>0</v>
      </c>
      <c r="U28" t="b">
        <f t="shared" ref="U28:U91" si="65">IF(LEN(I28)&gt;0,IF(MID(I28,13,1)="C",IFERROR(FIND("C31",J28)&gt;0,FALSE),""),"")</f>
        <v>0</v>
      </c>
      <c r="V28" t="str">
        <f>IF(MID(I28,6,1)="T",VLOOKUP(H28,DATA!$B$2:$H$526,7,FALSE),"")</f>
        <v/>
      </c>
      <c r="W28" t="str">
        <f t="shared" ref="W28:W91" si="66">IF(MID(I28,7,1)="E",DEC2BIN(IF(M28="L",0,1),1),"")</f>
        <v/>
      </c>
      <c r="X28" t="str">
        <f>IF(LEN(H28)&gt;0,VLOOKUP(H28,DATA!$B$2:$F$526,5,FALSE),"")</f>
        <v/>
      </c>
      <c r="Y28" t="str">
        <f t="shared" ref="Y28:Y91" si="67">IF(LEN(X28)&gt;0,DEC2BIN(IF(AND(LEN(M28)&gt;0,MID(M28,1,1)="S"),1,0),1),"")</f>
        <v/>
      </c>
      <c r="Z28" t="str">
        <f t="shared" ref="Z28:Z91" si="68">IF(MID(I28,10,1)="I",MID(L28,1,IFERROR(FIND("(",L28)-1,LEN(L28))),"")</f>
        <v/>
      </c>
      <c r="AA28" t="str">
        <f t="shared" ref="AA28:AA91" si="69">IF(AND(LEN(Z28)&gt;0,LEN(Z28)&lt;&gt;LEN(L28)),MID(L28,LEN(Z28)+2,LEN(L28)-LEN(Z28)-2),"")</f>
        <v/>
      </c>
      <c r="AB28" t="str">
        <f>IF(LEN(Z28)&gt;0,VLOOKUP(Z28,DATA!$K$25:$L$69,2,FALSE)&amp;IF(LEN(AA28)&gt;0,VLOOKUP(AA28,DATA!$O$25:$P$29,2,FALSE),""),"")</f>
        <v/>
      </c>
      <c r="AC28" t="str">
        <f>IF(LEN(Z28)&gt;0,VLOOKUP(Z28,DATA!$K$25:$M$69,3,FALSE),"")</f>
        <v/>
      </c>
      <c r="AD28" t="str">
        <f t="shared" ref="AD28:AD91" si="70">IF(MID(I28,2,1)="A",DEC2BIN(IF(S28,"31",MID(K28,2,2)),5),"")</f>
        <v>11111</v>
      </c>
      <c r="AE28" t="str">
        <f t="shared" ref="AE28:AE91" si="71">IF(MID(I28,3,1)="B",IF(T28,DEC2BIN("31",5),IF(S28,DEC2BIN(MID(K28,2,2),5),IF(LEN(R28)&gt;0,DEC2BIN(MID(R28,2,2),5),IF(OR(LEN(P28)&gt;0,LEN(Z28)&gt;0,N28),"",DEC2BIN(MID(L28,2,2),5))))),"")</f>
        <v>11111</v>
      </c>
      <c r="AF28" t="str">
        <f t="shared" ref="AF28:AF91" si="72">IF(AND(LEN(O28)&gt;0,O28),"0000","")</f>
        <v/>
      </c>
      <c r="AG28" t="str">
        <f t="shared" ref="AG28:AG91" si="73">IF(AND(LEN(N28)&gt;0,N28),DEC2BIN(MID(L28,2,LEN(L28)-1),8)&amp;"1","")</f>
        <v/>
      </c>
      <c r="AH28" t="str">
        <f t="shared" ref="AH28:AH91" si="74">IF(MID(I28,13,1)="C",DEC2BIN(IF(U28,31,MID(M28,2,2)),5),"")</f>
        <v>01011</v>
      </c>
      <c r="AI28" t="str">
        <f>IF(LEN(Q28)&gt;0,REPT("0",IF(IF(MID(I28,12,1)="F",VLOOKUP(J28,DATA!$K$2:$Y$20,14,FALSE),0)&gt;10,IF(MID(I28,12,1)="F",VLOOKUP(J28,DATA!$K$2:$Y$20,14,FALSE),0)-10,0)-LEN(X28))&amp;DEC2BIN(Q28,IF(MID(I28,12,1)="F",VLOOKUP(J28,DATA!$K$2:$Y$20,14,FALSE),0)-IF(IF(MID(I28,12,1)="F",VLOOKUP(J28,DATA!$K$2:$Y$20,14,FALSE),0)&gt;10,IF(MID(I28,12,1)="F",VLOOKUP(J28,DATA!$K$2:$Y$20,14,FALSE),0)-10,0)),"")</f>
        <v/>
      </c>
      <c r="AJ28" t="str">
        <f>IF(LEN(H28)&gt;0,IF(H28&lt;&gt;"CALL_PAL",VLOOKUP(H28,DATA!$B$2:$E$526,4,FALSE),VLOOKUP(K28,DATA!$K$72:$M$161,3,FALSE)),"")</f>
        <v>00010100010</v>
      </c>
      <c r="AK28" t="str">
        <f>IF(LEN(H28)&gt;0,VLOOKUP(H28,DATA!$B$2:$D$526,3,FALSE),"")</f>
        <v>010110</v>
      </c>
      <c r="AL28" t="str">
        <f t="shared" ref="AL28:AL91" si="75">AK28&amp;AD28&amp;AE28&amp;V28&amp;W28&amp;X28&amp;Y28&amp;AB28&amp;AC28&amp;AF28&amp;AG28&amp;AI28&amp;AJ28&amp;AH28</f>
        <v>01011011111111110001010001001011</v>
      </c>
      <c r="AM28" t="str">
        <f t="shared" ref="AM28:AM91" si="76">IF(LEN(AL28)&gt;0,BIN2HEX(MID(AL28,1,8),2)&amp;BIN2HEX(MID(AL28,9,8),2)&amp;BIN2HEX(MID(AL28,17,8),2)&amp;BIN2HEX(MID(AL28,25,8),2),"")</f>
        <v>5BFF144B</v>
      </c>
      <c r="AN28" t="b">
        <f t="shared" si="24"/>
        <v>1</v>
      </c>
      <c r="AO28">
        <f t="shared" si="28"/>
        <v>4</v>
      </c>
      <c r="AP28" t="b">
        <f t="shared" si="30"/>
        <v>0</v>
      </c>
      <c r="AQ28" t="b">
        <f t="shared" si="27"/>
        <v>0</v>
      </c>
    </row>
    <row r="29" spans="1:48" x14ac:dyDescent="0.25">
      <c r="A29" t="str">
        <f t="shared" si="31"/>
        <v>00000361</v>
      </c>
      <c r="B29" t="s">
        <v>1544</v>
      </c>
      <c r="C29" t="str">
        <f t="shared" si="56"/>
        <v>ADDQ R31,R31,R12</v>
      </c>
      <c r="D29" t="str">
        <f t="shared" si="36"/>
        <v/>
      </c>
      <c r="E29" t="b">
        <f t="shared" si="32"/>
        <v>1</v>
      </c>
      <c r="F29">
        <f t="shared" si="34"/>
        <v>4</v>
      </c>
      <c r="G29">
        <f t="shared" si="29"/>
        <v>864</v>
      </c>
      <c r="H29" t="str">
        <f t="shared" si="57"/>
        <v>ADDQ</v>
      </c>
      <c r="I29" s="3" t="str">
        <f>IF(LEN(H29)&gt;0,VLOOKUP(H29,DATA!$B$2:$G$526,6,FALSE),"")</f>
        <v>OABZL      FC</v>
      </c>
      <c r="J29" t="str">
        <f>IF(LEN(H29)&gt;0,VLOOKUP(H29,DATA!$B$2:$G$526,2,FALSE),"")</f>
        <v>Oper</v>
      </c>
      <c r="K29" t="str">
        <f>IF(LEN(H29)&gt;0,IF(MID(IF(MID(MID(C29,LEN(H29)+2,99),1,1)="(",MID(MID(C29,LEN(H29)+2,99),2,LEN(MID(C29,LEN(H29)+2,99))-2),MID(C29,LEN(H29)+2,99)),1,1)=VLOOKUP(H29,DATA!$B$2:$I$526,8,FALSE),MID(IF(MID(MID(C29,LEN(H29)+2,99),1,1)="(",MID(MID(C29,LEN(H29)+2,99),2,LEN(MID(C29,LEN(H29)+2,99))-2),MID(C29,LEN(H29)+2,99)),1,3),IF(MID(MID(C29,LEN(H29)+2,99),1,1)="(",MID(MID(C29,LEN(H29)+2,99),2,LEN(MID(C29,LEN(H29)+2,99))-2),MID(C29,LEN(H29)+2,99))),"")</f>
        <v>R31</v>
      </c>
      <c r="L29" t="str">
        <f t="shared" si="58"/>
        <v>R31</v>
      </c>
      <c r="M29" t="str">
        <f t="shared" si="4"/>
        <v>R12</v>
      </c>
      <c r="N29" t="b">
        <f t="shared" si="59"/>
        <v>0</v>
      </c>
      <c r="O29" t="b">
        <f t="shared" si="60"/>
        <v>1</v>
      </c>
      <c r="P29" t="str">
        <f t="shared" si="33"/>
        <v/>
      </c>
      <c r="Q29" t="str">
        <f t="shared" si="61"/>
        <v/>
      </c>
      <c r="R29" t="str">
        <f t="shared" si="62"/>
        <v/>
      </c>
      <c r="S29" t="b">
        <f t="shared" si="63"/>
        <v>0</v>
      </c>
      <c r="T29" t="b">
        <f t="shared" si="64"/>
        <v>0</v>
      </c>
      <c r="U29" t="b">
        <f t="shared" si="65"/>
        <v>0</v>
      </c>
      <c r="V29" t="str">
        <f>IF(MID(I29,6,1)="T",VLOOKUP(H29,DATA!$B$2:$H$526,7,FALSE),"")</f>
        <v/>
      </c>
      <c r="W29" t="str">
        <f t="shared" si="66"/>
        <v/>
      </c>
      <c r="X29" t="str">
        <f>IF(LEN(H29)&gt;0,VLOOKUP(H29,DATA!$B$2:$F$526,5,FALSE),"")</f>
        <v/>
      </c>
      <c r="Y29" t="str">
        <f t="shared" si="67"/>
        <v/>
      </c>
      <c r="Z29" t="str">
        <f t="shared" si="68"/>
        <v/>
      </c>
      <c r="AA29" t="str">
        <f t="shared" si="69"/>
        <v/>
      </c>
      <c r="AB29" t="str">
        <f>IF(LEN(Z29)&gt;0,VLOOKUP(Z29,DATA!$K$25:$L$69,2,FALSE)&amp;IF(LEN(AA29)&gt;0,VLOOKUP(AA29,DATA!$O$25:$P$29,2,FALSE),""),"")</f>
        <v/>
      </c>
      <c r="AC29" t="str">
        <f>IF(LEN(Z29)&gt;0,VLOOKUP(Z29,DATA!$K$25:$M$69,3,FALSE),"")</f>
        <v/>
      </c>
      <c r="AD29" t="str">
        <f t="shared" si="70"/>
        <v>11111</v>
      </c>
      <c r="AE29" t="str">
        <f t="shared" si="71"/>
        <v>11111</v>
      </c>
      <c r="AF29" t="str">
        <f t="shared" si="72"/>
        <v>0000</v>
      </c>
      <c r="AG29" t="str">
        <f t="shared" si="73"/>
        <v/>
      </c>
      <c r="AH29" t="str">
        <f t="shared" si="74"/>
        <v>01100</v>
      </c>
      <c r="AI29" t="str">
        <f>IF(LEN(Q29)&gt;0,REPT("0",IF(IF(MID(I29,12,1)="F",VLOOKUP(J29,DATA!$K$2:$Y$20,14,FALSE),0)&gt;10,IF(MID(I29,12,1)="F",VLOOKUP(J29,DATA!$K$2:$Y$20,14,FALSE),0)-10,0)-LEN(X29))&amp;DEC2BIN(Q29,IF(MID(I29,12,1)="F",VLOOKUP(J29,DATA!$K$2:$Y$20,14,FALSE),0)-IF(IF(MID(I29,12,1)="F",VLOOKUP(J29,DATA!$K$2:$Y$20,14,FALSE),0)&gt;10,IF(MID(I29,12,1)="F",VLOOKUP(J29,DATA!$K$2:$Y$20,14,FALSE),0)-10,0)),"")</f>
        <v/>
      </c>
      <c r="AJ29" t="str">
        <f>IF(LEN(H29)&gt;0,IF(H29&lt;&gt;"CALL_PAL",VLOOKUP(H29,DATA!$B$2:$E$526,4,FALSE),VLOOKUP(K29,DATA!$K$72:$M$161,3,FALSE)),"")</f>
        <v>0100000</v>
      </c>
      <c r="AK29" t="str">
        <f>IF(LEN(H29)&gt;0,VLOOKUP(H29,DATA!$B$2:$D$526,3,FALSE),"")</f>
        <v>010000</v>
      </c>
      <c r="AL29" t="str">
        <f t="shared" si="75"/>
        <v>01000011111111110000010000001100</v>
      </c>
      <c r="AM29" t="str">
        <f t="shared" si="76"/>
        <v>43FF040C</v>
      </c>
      <c r="AN29" t="b">
        <f t="shared" si="24"/>
        <v>1</v>
      </c>
      <c r="AO29">
        <f t="shared" si="28"/>
        <v>4</v>
      </c>
      <c r="AP29" t="b">
        <f t="shared" si="30"/>
        <v>1</v>
      </c>
      <c r="AQ29" t="b">
        <f t="shared" si="27"/>
        <v>0</v>
      </c>
    </row>
    <row r="30" spans="1:48" x14ac:dyDescent="0.25">
      <c r="A30" t="str">
        <f t="shared" si="31"/>
        <v>00000365</v>
      </c>
      <c r="B30" t="s">
        <v>1545</v>
      </c>
      <c r="C30" t="str">
        <f t="shared" si="56"/>
        <v>ADDQ R31,R31,R13</v>
      </c>
      <c r="D30" t="str">
        <f t="shared" si="36"/>
        <v/>
      </c>
      <c r="E30" t="b">
        <f t="shared" si="32"/>
        <v>1</v>
      </c>
      <c r="F30">
        <f t="shared" si="34"/>
        <v>4</v>
      </c>
      <c r="G30">
        <f t="shared" si="29"/>
        <v>868</v>
      </c>
      <c r="H30" t="str">
        <f t="shared" si="57"/>
        <v>ADDQ</v>
      </c>
      <c r="I30" s="3" t="str">
        <f>IF(LEN(H30)&gt;0,VLOOKUP(H30,DATA!$B$2:$G$526,6,FALSE),"")</f>
        <v>OABZL      FC</v>
      </c>
      <c r="J30" t="str">
        <f>IF(LEN(H30)&gt;0,VLOOKUP(H30,DATA!$B$2:$G$526,2,FALSE),"")</f>
        <v>Oper</v>
      </c>
      <c r="K30" t="str">
        <f>IF(LEN(H30)&gt;0,IF(MID(IF(MID(MID(C30,LEN(H30)+2,99),1,1)="(",MID(MID(C30,LEN(H30)+2,99),2,LEN(MID(C30,LEN(H30)+2,99))-2),MID(C30,LEN(H30)+2,99)),1,1)=VLOOKUP(H30,DATA!$B$2:$I$526,8,FALSE),MID(IF(MID(MID(C30,LEN(H30)+2,99),1,1)="(",MID(MID(C30,LEN(H30)+2,99),2,LEN(MID(C30,LEN(H30)+2,99))-2),MID(C30,LEN(H30)+2,99)),1,3),IF(MID(MID(C30,LEN(H30)+2,99),1,1)="(",MID(MID(C30,LEN(H30)+2,99),2,LEN(MID(C30,LEN(H30)+2,99))-2),MID(C30,LEN(H30)+2,99))),"")</f>
        <v>R31</v>
      </c>
      <c r="L30" t="str">
        <f t="shared" si="58"/>
        <v>R31</v>
      </c>
      <c r="M30" t="str">
        <f t="shared" si="4"/>
        <v>R13</v>
      </c>
      <c r="N30" t="b">
        <f t="shared" si="59"/>
        <v>0</v>
      </c>
      <c r="O30" t="b">
        <f t="shared" si="60"/>
        <v>1</v>
      </c>
      <c r="P30" t="str">
        <f t="shared" si="33"/>
        <v/>
      </c>
      <c r="Q30" t="str">
        <f t="shared" si="61"/>
        <v/>
      </c>
      <c r="R30" t="str">
        <f t="shared" si="62"/>
        <v/>
      </c>
      <c r="S30" t="b">
        <f t="shared" si="63"/>
        <v>0</v>
      </c>
      <c r="T30" t="b">
        <f t="shared" si="64"/>
        <v>0</v>
      </c>
      <c r="U30" t="b">
        <f t="shared" si="65"/>
        <v>0</v>
      </c>
      <c r="V30" t="str">
        <f>IF(MID(I30,6,1)="T",VLOOKUP(H30,DATA!$B$2:$H$526,7,FALSE),"")</f>
        <v/>
      </c>
      <c r="W30" t="str">
        <f t="shared" si="66"/>
        <v/>
      </c>
      <c r="X30" t="str">
        <f>IF(LEN(H30)&gt;0,VLOOKUP(H30,DATA!$B$2:$F$526,5,FALSE),"")</f>
        <v/>
      </c>
      <c r="Y30" t="str">
        <f t="shared" si="67"/>
        <v/>
      </c>
      <c r="Z30" t="str">
        <f t="shared" si="68"/>
        <v/>
      </c>
      <c r="AA30" t="str">
        <f t="shared" si="69"/>
        <v/>
      </c>
      <c r="AB30" t="str">
        <f>IF(LEN(Z30)&gt;0,VLOOKUP(Z30,DATA!$K$25:$L$69,2,FALSE)&amp;IF(LEN(AA30)&gt;0,VLOOKUP(AA30,DATA!$O$25:$P$29,2,FALSE),""),"")</f>
        <v/>
      </c>
      <c r="AC30" t="str">
        <f>IF(LEN(Z30)&gt;0,VLOOKUP(Z30,DATA!$K$25:$M$69,3,FALSE),"")</f>
        <v/>
      </c>
      <c r="AD30" t="str">
        <f t="shared" si="70"/>
        <v>11111</v>
      </c>
      <c r="AE30" t="str">
        <f t="shared" si="71"/>
        <v>11111</v>
      </c>
      <c r="AF30" t="str">
        <f t="shared" si="72"/>
        <v>0000</v>
      </c>
      <c r="AG30" t="str">
        <f t="shared" si="73"/>
        <v/>
      </c>
      <c r="AH30" t="str">
        <f t="shared" si="74"/>
        <v>01101</v>
      </c>
      <c r="AI30" t="str">
        <f>IF(LEN(Q30)&gt;0,REPT("0",IF(IF(MID(I30,12,1)="F",VLOOKUP(J30,DATA!$K$2:$Y$20,14,FALSE),0)&gt;10,IF(MID(I30,12,1)="F",VLOOKUP(J30,DATA!$K$2:$Y$20,14,FALSE),0)-10,0)-LEN(X30))&amp;DEC2BIN(Q30,IF(MID(I30,12,1)="F",VLOOKUP(J30,DATA!$K$2:$Y$20,14,FALSE),0)-IF(IF(MID(I30,12,1)="F",VLOOKUP(J30,DATA!$K$2:$Y$20,14,FALSE),0)&gt;10,IF(MID(I30,12,1)="F",VLOOKUP(J30,DATA!$K$2:$Y$20,14,FALSE),0)-10,0)),"")</f>
        <v/>
      </c>
      <c r="AJ30" t="str">
        <f>IF(LEN(H30)&gt;0,IF(H30&lt;&gt;"CALL_PAL",VLOOKUP(H30,DATA!$B$2:$E$526,4,FALSE),VLOOKUP(K30,DATA!$K$72:$M$161,3,FALSE)),"")</f>
        <v>0100000</v>
      </c>
      <c r="AK30" t="str">
        <f>IF(LEN(H30)&gt;0,VLOOKUP(H30,DATA!$B$2:$D$526,3,FALSE),"")</f>
        <v>010000</v>
      </c>
      <c r="AL30" t="str">
        <f t="shared" si="75"/>
        <v>01000011111111110000010000001101</v>
      </c>
      <c r="AM30" t="str">
        <f t="shared" si="76"/>
        <v>43FF040D</v>
      </c>
      <c r="AN30" t="b">
        <f t="shared" si="24"/>
        <v>1</v>
      </c>
      <c r="AO30">
        <f t="shared" si="28"/>
        <v>4</v>
      </c>
      <c r="AP30" t="b">
        <f t="shared" si="30"/>
        <v>0</v>
      </c>
      <c r="AQ30" t="b">
        <f t="shared" si="27"/>
        <v>0</v>
      </c>
    </row>
    <row r="31" spans="1:48" x14ac:dyDescent="0.25">
      <c r="A31" t="str">
        <f t="shared" si="31"/>
        <v>00000369</v>
      </c>
      <c r="B31" t="s">
        <v>1546</v>
      </c>
      <c r="C31" t="str">
        <f t="shared" si="56"/>
        <v>ADDT F31,F31,F12</v>
      </c>
      <c r="D31" t="str">
        <f t="shared" si="36"/>
        <v/>
      </c>
      <c r="E31" t="b">
        <f t="shared" si="32"/>
        <v>1</v>
      </c>
      <c r="F31">
        <f t="shared" si="34"/>
        <v>4</v>
      </c>
      <c r="G31">
        <f t="shared" si="29"/>
        <v>872</v>
      </c>
      <c r="H31" t="str">
        <f t="shared" si="57"/>
        <v>ADDT</v>
      </c>
      <c r="I31" s="3" t="str">
        <f>IF(LEN(H31)&gt;0,VLOOKUP(H31,DATA!$B$2:$G$526,6,FALSE),"")</f>
        <v>OAB        FC</v>
      </c>
      <c r="J31" t="str">
        <f>IF(LEN(H31)&gt;0,VLOOKUP(H31,DATA!$B$2:$G$526,2,FALSE),"")</f>
        <v>FP</v>
      </c>
      <c r="K31" t="str">
        <f>IF(LEN(H31)&gt;0,IF(MID(IF(MID(MID(C31,LEN(H31)+2,99),1,1)="(",MID(MID(C31,LEN(H31)+2,99),2,LEN(MID(C31,LEN(H31)+2,99))-2),MID(C31,LEN(H31)+2,99)),1,1)=VLOOKUP(H31,DATA!$B$2:$I$526,8,FALSE),MID(IF(MID(MID(C31,LEN(H31)+2,99),1,1)="(",MID(MID(C31,LEN(H31)+2,99),2,LEN(MID(C31,LEN(H31)+2,99))-2),MID(C31,LEN(H31)+2,99)),1,3),IF(MID(MID(C31,LEN(H31)+2,99),1,1)="(",MID(MID(C31,LEN(H31)+2,99),2,LEN(MID(C31,LEN(H31)+2,99))-2),MID(C31,LEN(H31)+2,99))),"")</f>
        <v>F31</v>
      </c>
      <c r="L31" t="str">
        <f t="shared" si="58"/>
        <v>F31</v>
      </c>
      <c r="M31" t="str">
        <f t="shared" si="4"/>
        <v>F12</v>
      </c>
      <c r="N31" t="str">
        <f t="shared" si="59"/>
        <v/>
      </c>
      <c r="O31" t="str">
        <f t="shared" si="60"/>
        <v/>
      </c>
      <c r="P31" t="str">
        <f t="shared" si="33"/>
        <v/>
      </c>
      <c r="Q31" t="str">
        <f t="shared" si="61"/>
        <v/>
      </c>
      <c r="R31" t="str">
        <f t="shared" si="62"/>
        <v/>
      </c>
      <c r="S31" t="b">
        <f t="shared" si="63"/>
        <v>0</v>
      </c>
      <c r="T31" t="b">
        <f t="shared" si="64"/>
        <v>0</v>
      </c>
      <c r="U31" t="b">
        <f t="shared" si="65"/>
        <v>0</v>
      </c>
      <c r="V31" t="str">
        <f>IF(MID(I31,6,1)="T",VLOOKUP(H31,DATA!$B$2:$H$526,7,FALSE),"")</f>
        <v/>
      </c>
      <c r="W31" t="str">
        <f t="shared" si="66"/>
        <v/>
      </c>
      <c r="X31" t="str">
        <f>IF(LEN(H31)&gt;0,VLOOKUP(H31,DATA!$B$2:$F$526,5,FALSE),"")</f>
        <v/>
      </c>
      <c r="Y31" t="str">
        <f t="shared" si="67"/>
        <v/>
      </c>
      <c r="Z31" t="str">
        <f t="shared" si="68"/>
        <v/>
      </c>
      <c r="AA31" t="str">
        <f t="shared" si="69"/>
        <v/>
      </c>
      <c r="AB31" t="str">
        <f>IF(LEN(Z31)&gt;0,VLOOKUP(Z31,DATA!$K$25:$L$69,2,FALSE)&amp;IF(LEN(AA31)&gt;0,VLOOKUP(AA31,DATA!$O$25:$P$29,2,FALSE),""),"")</f>
        <v/>
      </c>
      <c r="AC31" t="str">
        <f>IF(LEN(Z31)&gt;0,VLOOKUP(Z31,DATA!$K$25:$M$69,3,FALSE),"")</f>
        <v/>
      </c>
      <c r="AD31" t="str">
        <f t="shared" si="70"/>
        <v>11111</v>
      </c>
      <c r="AE31" t="str">
        <f t="shared" si="71"/>
        <v>11111</v>
      </c>
      <c r="AF31" t="str">
        <f t="shared" si="72"/>
        <v/>
      </c>
      <c r="AG31" t="str">
        <f t="shared" si="73"/>
        <v/>
      </c>
      <c r="AH31" t="str">
        <f t="shared" si="74"/>
        <v>01100</v>
      </c>
      <c r="AI31" t="str">
        <f>IF(LEN(Q31)&gt;0,REPT("0",IF(IF(MID(I31,12,1)="F",VLOOKUP(J31,DATA!$K$2:$Y$20,14,FALSE),0)&gt;10,IF(MID(I31,12,1)="F",VLOOKUP(J31,DATA!$K$2:$Y$20,14,FALSE),0)-10,0)-LEN(X31))&amp;DEC2BIN(Q31,IF(MID(I31,12,1)="F",VLOOKUP(J31,DATA!$K$2:$Y$20,14,FALSE),0)-IF(IF(MID(I31,12,1)="F",VLOOKUP(J31,DATA!$K$2:$Y$20,14,FALSE),0)&gt;10,IF(MID(I31,12,1)="F",VLOOKUP(J31,DATA!$K$2:$Y$20,14,FALSE),0)-10,0)),"")</f>
        <v/>
      </c>
      <c r="AJ31" t="str">
        <f>IF(LEN(H31)&gt;0,IF(H31&lt;&gt;"CALL_PAL",VLOOKUP(H31,DATA!$B$2:$E$526,4,FALSE),VLOOKUP(K31,DATA!$K$72:$M$161,3,FALSE)),"")</f>
        <v>00010100000</v>
      </c>
      <c r="AK31" t="str">
        <f>IF(LEN(H31)&gt;0,VLOOKUP(H31,DATA!$B$2:$D$526,3,FALSE),"")</f>
        <v>010110</v>
      </c>
      <c r="AL31" t="str">
        <f t="shared" si="75"/>
        <v>01011011111111110001010000001100</v>
      </c>
      <c r="AM31" t="str">
        <f t="shared" si="76"/>
        <v>5BFF140C</v>
      </c>
      <c r="AN31" t="b">
        <f t="shared" si="24"/>
        <v>1</v>
      </c>
      <c r="AO31">
        <f t="shared" si="28"/>
        <v>4</v>
      </c>
      <c r="AP31" t="b">
        <f t="shared" si="30"/>
        <v>0</v>
      </c>
      <c r="AQ31" t="b">
        <f t="shared" si="27"/>
        <v>0</v>
      </c>
    </row>
    <row r="32" spans="1:48" x14ac:dyDescent="0.25">
      <c r="A32" t="str">
        <f t="shared" si="31"/>
        <v>0000036D</v>
      </c>
      <c r="B32" t="s">
        <v>1547</v>
      </c>
      <c r="C32" t="str">
        <f t="shared" si="56"/>
        <v>MULT F31,F31,F13</v>
      </c>
      <c r="D32" t="str">
        <f t="shared" si="36"/>
        <v/>
      </c>
      <c r="E32" t="b">
        <f t="shared" si="32"/>
        <v>1</v>
      </c>
      <c r="F32">
        <f t="shared" si="34"/>
        <v>4</v>
      </c>
      <c r="G32">
        <f t="shared" si="29"/>
        <v>876</v>
      </c>
      <c r="H32" t="str">
        <f t="shared" si="57"/>
        <v>MULT</v>
      </c>
      <c r="I32" s="3" t="str">
        <f>IF(LEN(H32)&gt;0,VLOOKUP(H32,DATA!$B$2:$G$526,6,FALSE),"")</f>
        <v>OAB        FC</v>
      </c>
      <c r="J32" t="str">
        <f>IF(LEN(H32)&gt;0,VLOOKUP(H32,DATA!$B$2:$G$526,2,FALSE),"")</f>
        <v>FP</v>
      </c>
      <c r="K32" t="str">
        <f>IF(LEN(H32)&gt;0,IF(MID(IF(MID(MID(C32,LEN(H32)+2,99),1,1)="(",MID(MID(C32,LEN(H32)+2,99),2,LEN(MID(C32,LEN(H32)+2,99))-2),MID(C32,LEN(H32)+2,99)),1,1)=VLOOKUP(H32,DATA!$B$2:$I$526,8,FALSE),MID(IF(MID(MID(C32,LEN(H32)+2,99),1,1)="(",MID(MID(C32,LEN(H32)+2,99),2,LEN(MID(C32,LEN(H32)+2,99))-2),MID(C32,LEN(H32)+2,99)),1,3),IF(MID(MID(C32,LEN(H32)+2,99),1,1)="(",MID(MID(C32,LEN(H32)+2,99),2,LEN(MID(C32,LEN(H32)+2,99))-2),MID(C32,LEN(H32)+2,99))),"")</f>
        <v>F31</v>
      </c>
      <c r="L32" t="str">
        <f t="shared" si="58"/>
        <v>F31</v>
      </c>
      <c r="M32" t="str">
        <f t="shared" si="4"/>
        <v>F13</v>
      </c>
      <c r="N32" t="str">
        <f t="shared" si="59"/>
        <v/>
      </c>
      <c r="O32" t="str">
        <f t="shared" si="60"/>
        <v/>
      </c>
      <c r="P32" t="str">
        <f t="shared" si="33"/>
        <v/>
      </c>
      <c r="Q32" t="str">
        <f t="shared" si="61"/>
        <v/>
      </c>
      <c r="R32" t="str">
        <f t="shared" si="62"/>
        <v/>
      </c>
      <c r="S32" t="b">
        <f t="shared" si="63"/>
        <v>0</v>
      </c>
      <c r="T32" t="b">
        <f t="shared" si="64"/>
        <v>0</v>
      </c>
      <c r="U32" t="b">
        <f t="shared" si="65"/>
        <v>0</v>
      </c>
      <c r="V32" t="str">
        <f>IF(MID(I32,6,1)="T",VLOOKUP(H32,DATA!$B$2:$H$526,7,FALSE),"")</f>
        <v/>
      </c>
      <c r="W32" t="str">
        <f t="shared" si="66"/>
        <v/>
      </c>
      <c r="X32" t="str">
        <f>IF(LEN(H32)&gt;0,VLOOKUP(H32,DATA!$B$2:$F$526,5,FALSE),"")</f>
        <v/>
      </c>
      <c r="Y32" t="str">
        <f t="shared" si="67"/>
        <v/>
      </c>
      <c r="Z32" t="str">
        <f t="shared" si="68"/>
        <v/>
      </c>
      <c r="AA32" t="str">
        <f t="shared" si="69"/>
        <v/>
      </c>
      <c r="AB32" t="str">
        <f>IF(LEN(Z32)&gt;0,VLOOKUP(Z32,DATA!$K$25:$L$69,2,FALSE)&amp;IF(LEN(AA32)&gt;0,VLOOKUP(AA32,DATA!$O$25:$P$29,2,FALSE),""),"")</f>
        <v/>
      </c>
      <c r="AC32" t="str">
        <f>IF(LEN(Z32)&gt;0,VLOOKUP(Z32,DATA!$K$25:$M$69,3,FALSE),"")</f>
        <v/>
      </c>
      <c r="AD32" t="str">
        <f t="shared" si="70"/>
        <v>11111</v>
      </c>
      <c r="AE32" t="str">
        <f t="shared" si="71"/>
        <v>11111</v>
      </c>
      <c r="AF32" t="str">
        <f t="shared" si="72"/>
        <v/>
      </c>
      <c r="AG32" t="str">
        <f t="shared" si="73"/>
        <v/>
      </c>
      <c r="AH32" t="str">
        <f t="shared" si="74"/>
        <v>01101</v>
      </c>
      <c r="AI32" t="str">
        <f>IF(LEN(Q32)&gt;0,REPT("0",IF(IF(MID(I32,12,1)="F",VLOOKUP(J32,DATA!$K$2:$Y$20,14,FALSE),0)&gt;10,IF(MID(I32,12,1)="F",VLOOKUP(J32,DATA!$K$2:$Y$20,14,FALSE),0)-10,0)-LEN(X32))&amp;DEC2BIN(Q32,IF(MID(I32,12,1)="F",VLOOKUP(J32,DATA!$K$2:$Y$20,14,FALSE),0)-IF(IF(MID(I32,12,1)="F",VLOOKUP(J32,DATA!$K$2:$Y$20,14,FALSE),0)&gt;10,IF(MID(I32,12,1)="F",VLOOKUP(J32,DATA!$K$2:$Y$20,14,FALSE),0)-10,0)),"")</f>
        <v/>
      </c>
      <c r="AJ32" t="str">
        <f>IF(LEN(H32)&gt;0,IF(H32&lt;&gt;"CALL_PAL",VLOOKUP(H32,DATA!$B$2:$E$526,4,FALSE),VLOOKUP(K32,DATA!$K$72:$M$161,3,FALSE)),"")</f>
        <v>00010100010</v>
      </c>
      <c r="AK32" t="str">
        <f>IF(LEN(H32)&gt;0,VLOOKUP(H32,DATA!$B$2:$D$526,3,FALSE),"")</f>
        <v>010110</v>
      </c>
      <c r="AL32" t="str">
        <f t="shared" si="75"/>
        <v>01011011111111110001010001001101</v>
      </c>
      <c r="AM32" t="str">
        <f t="shared" si="76"/>
        <v>5BFF144D</v>
      </c>
      <c r="AN32" t="b">
        <f t="shared" si="24"/>
        <v>1</v>
      </c>
      <c r="AO32">
        <f t="shared" si="28"/>
        <v>4</v>
      </c>
      <c r="AP32" t="b">
        <f t="shared" si="30"/>
        <v>0</v>
      </c>
      <c r="AQ32" t="b">
        <f t="shared" si="27"/>
        <v>0</v>
      </c>
    </row>
    <row r="33" spans="1:43" x14ac:dyDescent="0.25">
      <c r="A33" t="str">
        <f t="shared" si="31"/>
        <v>00000371</v>
      </c>
      <c r="B33" t="s">
        <v>1548</v>
      </c>
      <c r="C33" t="str">
        <f t="shared" si="56"/>
        <v>ADDQ R31,R31,R14</v>
      </c>
      <c r="D33" t="str">
        <f t="shared" si="36"/>
        <v/>
      </c>
      <c r="E33" t="b">
        <f t="shared" si="32"/>
        <v>1</v>
      </c>
      <c r="F33">
        <f t="shared" si="34"/>
        <v>4</v>
      </c>
      <c r="G33">
        <f t="shared" si="29"/>
        <v>880</v>
      </c>
      <c r="H33" t="str">
        <f t="shared" si="57"/>
        <v>ADDQ</v>
      </c>
      <c r="I33" s="3" t="str">
        <f>IF(LEN(H33)&gt;0,VLOOKUP(H33,DATA!$B$2:$G$526,6,FALSE),"")</f>
        <v>OABZL      FC</v>
      </c>
      <c r="J33" t="str">
        <f>IF(LEN(H33)&gt;0,VLOOKUP(H33,DATA!$B$2:$G$526,2,FALSE),"")</f>
        <v>Oper</v>
      </c>
      <c r="K33" t="str">
        <f>IF(LEN(H33)&gt;0,IF(MID(IF(MID(MID(C33,LEN(H33)+2,99),1,1)="(",MID(MID(C33,LEN(H33)+2,99),2,LEN(MID(C33,LEN(H33)+2,99))-2),MID(C33,LEN(H33)+2,99)),1,1)=VLOOKUP(H33,DATA!$B$2:$I$526,8,FALSE),MID(IF(MID(MID(C33,LEN(H33)+2,99),1,1)="(",MID(MID(C33,LEN(H33)+2,99),2,LEN(MID(C33,LEN(H33)+2,99))-2),MID(C33,LEN(H33)+2,99)),1,3),IF(MID(MID(C33,LEN(H33)+2,99),1,1)="(",MID(MID(C33,LEN(H33)+2,99),2,LEN(MID(C33,LEN(H33)+2,99))-2),MID(C33,LEN(H33)+2,99))),"")</f>
        <v>R31</v>
      </c>
      <c r="L33" t="str">
        <f t="shared" si="58"/>
        <v>R31</v>
      </c>
      <c r="M33" t="str">
        <f t="shared" si="4"/>
        <v>R14</v>
      </c>
      <c r="N33" t="b">
        <f t="shared" si="59"/>
        <v>0</v>
      </c>
      <c r="O33" t="b">
        <f t="shared" si="60"/>
        <v>1</v>
      </c>
      <c r="P33" t="str">
        <f t="shared" si="33"/>
        <v/>
      </c>
      <c r="Q33" t="str">
        <f t="shared" si="61"/>
        <v/>
      </c>
      <c r="R33" t="str">
        <f t="shared" si="62"/>
        <v/>
      </c>
      <c r="S33" t="b">
        <f t="shared" si="63"/>
        <v>0</v>
      </c>
      <c r="T33" t="b">
        <f t="shared" si="64"/>
        <v>0</v>
      </c>
      <c r="U33" t="b">
        <f t="shared" si="65"/>
        <v>0</v>
      </c>
      <c r="V33" t="str">
        <f>IF(MID(I33,6,1)="T",VLOOKUP(H33,DATA!$B$2:$H$526,7,FALSE),"")</f>
        <v/>
      </c>
      <c r="W33" t="str">
        <f t="shared" si="66"/>
        <v/>
      </c>
      <c r="X33" t="str">
        <f>IF(LEN(H33)&gt;0,VLOOKUP(H33,DATA!$B$2:$F$526,5,FALSE),"")</f>
        <v/>
      </c>
      <c r="Y33" t="str">
        <f t="shared" si="67"/>
        <v/>
      </c>
      <c r="Z33" t="str">
        <f t="shared" si="68"/>
        <v/>
      </c>
      <c r="AA33" t="str">
        <f t="shared" si="69"/>
        <v/>
      </c>
      <c r="AB33" t="str">
        <f>IF(LEN(Z33)&gt;0,VLOOKUP(Z33,DATA!$K$25:$L$69,2,FALSE)&amp;IF(LEN(AA33)&gt;0,VLOOKUP(AA33,DATA!$O$25:$P$29,2,FALSE),""),"")</f>
        <v/>
      </c>
      <c r="AC33" t="str">
        <f>IF(LEN(Z33)&gt;0,VLOOKUP(Z33,DATA!$K$25:$M$69,3,FALSE),"")</f>
        <v/>
      </c>
      <c r="AD33" t="str">
        <f t="shared" si="70"/>
        <v>11111</v>
      </c>
      <c r="AE33" t="str">
        <f t="shared" si="71"/>
        <v>11111</v>
      </c>
      <c r="AF33" t="str">
        <f t="shared" si="72"/>
        <v>0000</v>
      </c>
      <c r="AG33" t="str">
        <f t="shared" si="73"/>
        <v/>
      </c>
      <c r="AH33" t="str">
        <f t="shared" si="74"/>
        <v>01110</v>
      </c>
      <c r="AI33" t="str">
        <f>IF(LEN(Q33)&gt;0,REPT("0",IF(IF(MID(I33,12,1)="F",VLOOKUP(J33,DATA!$K$2:$Y$20,14,FALSE),0)&gt;10,IF(MID(I33,12,1)="F",VLOOKUP(J33,DATA!$K$2:$Y$20,14,FALSE),0)-10,0)-LEN(X33))&amp;DEC2BIN(Q33,IF(MID(I33,12,1)="F",VLOOKUP(J33,DATA!$K$2:$Y$20,14,FALSE),0)-IF(IF(MID(I33,12,1)="F",VLOOKUP(J33,DATA!$K$2:$Y$20,14,FALSE),0)&gt;10,IF(MID(I33,12,1)="F",VLOOKUP(J33,DATA!$K$2:$Y$20,14,FALSE),0)-10,0)),"")</f>
        <v/>
      </c>
      <c r="AJ33" t="str">
        <f>IF(LEN(H33)&gt;0,IF(H33&lt;&gt;"CALL_PAL",VLOOKUP(H33,DATA!$B$2:$E$526,4,FALSE),VLOOKUP(K33,DATA!$K$72:$M$161,3,FALSE)),"")</f>
        <v>0100000</v>
      </c>
      <c r="AK33" t="str">
        <f>IF(LEN(H33)&gt;0,VLOOKUP(H33,DATA!$B$2:$D$526,3,FALSE),"")</f>
        <v>010000</v>
      </c>
      <c r="AL33" t="str">
        <f t="shared" si="75"/>
        <v>01000011111111110000010000001110</v>
      </c>
      <c r="AM33" t="str">
        <f t="shared" si="76"/>
        <v>43FF040E</v>
      </c>
      <c r="AN33" t="b">
        <f t="shared" si="24"/>
        <v>1</v>
      </c>
      <c r="AO33">
        <f t="shared" si="28"/>
        <v>4</v>
      </c>
      <c r="AP33" t="b">
        <f t="shared" si="30"/>
        <v>1</v>
      </c>
      <c r="AQ33" t="b">
        <f t="shared" si="27"/>
        <v>0</v>
      </c>
    </row>
    <row r="34" spans="1:43" x14ac:dyDescent="0.25">
      <c r="A34" t="str">
        <f t="shared" si="31"/>
        <v>00000375</v>
      </c>
      <c r="B34" t="s">
        <v>1549</v>
      </c>
      <c r="C34" t="str">
        <f t="shared" si="56"/>
        <v>ADDQ R31,R31,R15</v>
      </c>
      <c r="D34" t="str">
        <f t="shared" si="36"/>
        <v/>
      </c>
      <c r="E34" t="b">
        <f t="shared" si="32"/>
        <v>1</v>
      </c>
      <c r="F34">
        <f t="shared" si="34"/>
        <v>4</v>
      </c>
      <c r="G34">
        <f t="shared" si="29"/>
        <v>884</v>
      </c>
      <c r="H34" t="str">
        <f t="shared" si="57"/>
        <v>ADDQ</v>
      </c>
      <c r="I34" s="3" t="str">
        <f>IF(LEN(H34)&gt;0,VLOOKUP(H34,DATA!$B$2:$G$526,6,FALSE),"")</f>
        <v>OABZL      FC</v>
      </c>
      <c r="J34" t="str">
        <f>IF(LEN(H34)&gt;0,VLOOKUP(H34,DATA!$B$2:$G$526,2,FALSE),"")</f>
        <v>Oper</v>
      </c>
      <c r="K34" t="str">
        <f>IF(LEN(H34)&gt;0,IF(MID(IF(MID(MID(C34,LEN(H34)+2,99),1,1)="(",MID(MID(C34,LEN(H34)+2,99),2,LEN(MID(C34,LEN(H34)+2,99))-2),MID(C34,LEN(H34)+2,99)),1,1)=VLOOKUP(H34,DATA!$B$2:$I$526,8,FALSE),MID(IF(MID(MID(C34,LEN(H34)+2,99),1,1)="(",MID(MID(C34,LEN(H34)+2,99),2,LEN(MID(C34,LEN(H34)+2,99))-2),MID(C34,LEN(H34)+2,99)),1,3),IF(MID(MID(C34,LEN(H34)+2,99),1,1)="(",MID(MID(C34,LEN(H34)+2,99),2,LEN(MID(C34,LEN(H34)+2,99))-2),MID(C34,LEN(H34)+2,99))),"")</f>
        <v>R31</v>
      </c>
      <c r="L34" t="str">
        <f t="shared" si="58"/>
        <v>R31</v>
      </c>
      <c r="M34" t="str">
        <f t="shared" si="4"/>
        <v>R15</v>
      </c>
      <c r="N34" t="b">
        <f t="shared" si="59"/>
        <v>0</v>
      </c>
      <c r="O34" t="b">
        <f t="shared" si="60"/>
        <v>1</v>
      </c>
      <c r="P34" t="str">
        <f t="shared" si="33"/>
        <v/>
      </c>
      <c r="Q34" t="str">
        <f t="shared" si="61"/>
        <v/>
      </c>
      <c r="R34" t="str">
        <f t="shared" si="62"/>
        <v/>
      </c>
      <c r="S34" t="b">
        <f t="shared" si="63"/>
        <v>0</v>
      </c>
      <c r="T34" t="b">
        <f t="shared" si="64"/>
        <v>0</v>
      </c>
      <c r="U34" t="b">
        <f t="shared" si="65"/>
        <v>0</v>
      </c>
      <c r="V34" t="str">
        <f>IF(MID(I34,6,1)="T",VLOOKUP(H34,DATA!$B$2:$H$526,7,FALSE),"")</f>
        <v/>
      </c>
      <c r="W34" t="str">
        <f t="shared" si="66"/>
        <v/>
      </c>
      <c r="X34" t="str">
        <f>IF(LEN(H34)&gt;0,VLOOKUP(H34,DATA!$B$2:$F$526,5,FALSE),"")</f>
        <v/>
      </c>
      <c r="Y34" t="str">
        <f t="shared" si="67"/>
        <v/>
      </c>
      <c r="Z34" t="str">
        <f t="shared" si="68"/>
        <v/>
      </c>
      <c r="AA34" t="str">
        <f t="shared" si="69"/>
        <v/>
      </c>
      <c r="AB34" t="str">
        <f>IF(LEN(Z34)&gt;0,VLOOKUP(Z34,DATA!$K$25:$L$69,2,FALSE)&amp;IF(LEN(AA34)&gt;0,VLOOKUP(AA34,DATA!$O$25:$P$29,2,FALSE),""),"")</f>
        <v/>
      </c>
      <c r="AC34" t="str">
        <f>IF(LEN(Z34)&gt;0,VLOOKUP(Z34,DATA!$K$25:$M$69,3,FALSE),"")</f>
        <v/>
      </c>
      <c r="AD34" t="str">
        <f t="shared" si="70"/>
        <v>11111</v>
      </c>
      <c r="AE34" t="str">
        <f t="shared" si="71"/>
        <v>11111</v>
      </c>
      <c r="AF34" t="str">
        <f t="shared" si="72"/>
        <v>0000</v>
      </c>
      <c r="AG34" t="str">
        <f t="shared" si="73"/>
        <v/>
      </c>
      <c r="AH34" t="str">
        <f t="shared" si="74"/>
        <v>01111</v>
      </c>
      <c r="AI34" t="str">
        <f>IF(LEN(Q34)&gt;0,REPT("0",IF(IF(MID(I34,12,1)="F",VLOOKUP(J34,DATA!$K$2:$Y$20,14,FALSE),0)&gt;10,IF(MID(I34,12,1)="F",VLOOKUP(J34,DATA!$K$2:$Y$20,14,FALSE),0)-10,0)-LEN(X34))&amp;DEC2BIN(Q34,IF(MID(I34,12,1)="F",VLOOKUP(J34,DATA!$K$2:$Y$20,14,FALSE),0)-IF(IF(MID(I34,12,1)="F",VLOOKUP(J34,DATA!$K$2:$Y$20,14,FALSE),0)&gt;10,IF(MID(I34,12,1)="F",VLOOKUP(J34,DATA!$K$2:$Y$20,14,FALSE),0)-10,0)),"")</f>
        <v/>
      </c>
      <c r="AJ34" t="str">
        <f>IF(LEN(H34)&gt;0,IF(H34&lt;&gt;"CALL_PAL",VLOOKUP(H34,DATA!$B$2:$E$526,4,FALSE),VLOOKUP(K34,DATA!$K$72:$M$161,3,FALSE)),"")</f>
        <v>0100000</v>
      </c>
      <c r="AK34" t="str">
        <f>IF(LEN(H34)&gt;0,VLOOKUP(H34,DATA!$B$2:$D$526,3,FALSE),"")</f>
        <v>010000</v>
      </c>
      <c r="AL34" t="str">
        <f t="shared" si="75"/>
        <v>01000011111111110000010000001111</v>
      </c>
      <c r="AM34" t="str">
        <f t="shared" si="76"/>
        <v>43FF040F</v>
      </c>
      <c r="AN34" t="b">
        <f t="shared" si="24"/>
        <v>1</v>
      </c>
      <c r="AO34">
        <f t="shared" si="28"/>
        <v>4</v>
      </c>
      <c r="AP34" t="b">
        <f t="shared" si="30"/>
        <v>0</v>
      </c>
      <c r="AQ34" t="b">
        <f t="shared" si="27"/>
        <v>0</v>
      </c>
    </row>
    <row r="35" spans="1:43" x14ac:dyDescent="0.25">
      <c r="A35" t="str">
        <f t="shared" si="31"/>
        <v>00000379</v>
      </c>
      <c r="B35" t="s">
        <v>1550</v>
      </c>
      <c r="C35" t="str">
        <f t="shared" si="56"/>
        <v>ADDT F31,F31,F14</v>
      </c>
      <c r="D35" t="str">
        <f t="shared" si="36"/>
        <v/>
      </c>
      <c r="E35" t="b">
        <f t="shared" si="32"/>
        <v>1</v>
      </c>
      <c r="F35">
        <f t="shared" si="34"/>
        <v>4</v>
      </c>
      <c r="G35">
        <f t="shared" si="29"/>
        <v>888</v>
      </c>
      <c r="H35" t="str">
        <f t="shared" si="57"/>
        <v>ADDT</v>
      </c>
      <c r="I35" s="3" t="str">
        <f>IF(LEN(H35)&gt;0,VLOOKUP(H35,DATA!$B$2:$G$526,6,FALSE),"")</f>
        <v>OAB        FC</v>
      </c>
      <c r="J35" t="str">
        <f>IF(LEN(H35)&gt;0,VLOOKUP(H35,DATA!$B$2:$G$526,2,FALSE),"")</f>
        <v>FP</v>
      </c>
      <c r="K35" t="str">
        <f>IF(LEN(H35)&gt;0,IF(MID(IF(MID(MID(C35,LEN(H35)+2,99),1,1)="(",MID(MID(C35,LEN(H35)+2,99),2,LEN(MID(C35,LEN(H35)+2,99))-2),MID(C35,LEN(H35)+2,99)),1,1)=VLOOKUP(H35,DATA!$B$2:$I$526,8,FALSE),MID(IF(MID(MID(C35,LEN(H35)+2,99),1,1)="(",MID(MID(C35,LEN(H35)+2,99),2,LEN(MID(C35,LEN(H35)+2,99))-2),MID(C35,LEN(H35)+2,99)),1,3),IF(MID(MID(C35,LEN(H35)+2,99),1,1)="(",MID(MID(C35,LEN(H35)+2,99),2,LEN(MID(C35,LEN(H35)+2,99))-2),MID(C35,LEN(H35)+2,99))),"")</f>
        <v>F31</v>
      </c>
      <c r="L35" t="str">
        <f t="shared" si="58"/>
        <v>F31</v>
      </c>
      <c r="M35" t="str">
        <f t="shared" si="4"/>
        <v>F14</v>
      </c>
      <c r="N35" t="str">
        <f t="shared" si="59"/>
        <v/>
      </c>
      <c r="O35" t="str">
        <f t="shared" si="60"/>
        <v/>
      </c>
      <c r="P35" t="str">
        <f t="shared" si="33"/>
        <v/>
      </c>
      <c r="Q35" t="str">
        <f t="shared" si="61"/>
        <v/>
      </c>
      <c r="R35" t="str">
        <f t="shared" si="62"/>
        <v/>
      </c>
      <c r="S35" t="b">
        <f t="shared" si="63"/>
        <v>0</v>
      </c>
      <c r="T35" t="b">
        <f t="shared" si="64"/>
        <v>0</v>
      </c>
      <c r="U35" t="b">
        <f t="shared" si="65"/>
        <v>0</v>
      </c>
      <c r="V35" t="str">
        <f>IF(MID(I35,6,1)="T",VLOOKUP(H35,DATA!$B$2:$H$526,7,FALSE),"")</f>
        <v/>
      </c>
      <c r="W35" t="str">
        <f t="shared" si="66"/>
        <v/>
      </c>
      <c r="X35" t="str">
        <f>IF(LEN(H35)&gt;0,VLOOKUP(H35,DATA!$B$2:$F$526,5,FALSE),"")</f>
        <v/>
      </c>
      <c r="Y35" t="str">
        <f t="shared" si="67"/>
        <v/>
      </c>
      <c r="Z35" t="str">
        <f t="shared" si="68"/>
        <v/>
      </c>
      <c r="AA35" t="str">
        <f t="shared" si="69"/>
        <v/>
      </c>
      <c r="AB35" t="str">
        <f>IF(LEN(Z35)&gt;0,VLOOKUP(Z35,DATA!$K$25:$L$69,2,FALSE)&amp;IF(LEN(AA35)&gt;0,VLOOKUP(AA35,DATA!$O$25:$P$29,2,FALSE),""),"")</f>
        <v/>
      </c>
      <c r="AC35" t="str">
        <f>IF(LEN(Z35)&gt;0,VLOOKUP(Z35,DATA!$K$25:$M$69,3,FALSE),"")</f>
        <v/>
      </c>
      <c r="AD35" t="str">
        <f t="shared" si="70"/>
        <v>11111</v>
      </c>
      <c r="AE35" t="str">
        <f t="shared" si="71"/>
        <v>11111</v>
      </c>
      <c r="AF35" t="str">
        <f t="shared" si="72"/>
        <v/>
      </c>
      <c r="AG35" t="str">
        <f t="shared" si="73"/>
        <v/>
      </c>
      <c r="AH35" t="str">
        <f t="shared" si="74"/>
        <v>01110</v>
      </c>
      <c r="AI35" t="str">
        <f>IF(LEN(Q35)&gt;0,REPT("0",IF(IF(MID(I35,12,1)="F",VLOOKUP(J35,DATA!$K$2:$Y$20,14,FALSE),0)&gt;10,IF(MID(I35,12,1)="F",VLOOKUP(J35,DATA!$K$2:$Y$20,14,FALSE),0)-10,0)-LEN(X35))&amp;DEC2BIN(Q35,IF(MID(I35,12,1)="F",VLOOKUP(J35,DATA!$K$2:$Y$20,14,FALSE),0)-IF(IF(MID(I35,12,1)="F",VLOOKUP(J35,DATA!$K$2:$Y$20,14,FALSE),0)&gt;10,IF(MID(I35,12,1)="F",VLOOKUP(J35,DATA!$K$2:$Y$20,14,FALSE),0)-10,0)),"")</f>
        <v/>
      </c>
      <c r="AJ35" t="str">
        <f>IF(LEN(H35)&gt;0,IF(H35&lt;&gt;"CALL_PAL",VLOOKUP(H35,DATA!$B$2:$E$526,4,FALSE),VLOOKUP(K35,DATA!$K$72:$M$161,3,FALSE)),"")</f>
        <v>00010100000</v>
      </c>
      <c r="AK35" t="str">
        <f>IF(LEN(H35)&gt;0,VLOOKUP(H35,DATA!$B$2:$D$526,3,FALSE),"")</f>
        <v>010110</v>
      </c>
      <c r="AL35" t="str">
        <f t="shared" si="75"/>
        <v>01011011111111110001010000001110</v>
      </c>
      <c r="AM35" t="str">
        <f t="shared" si="76"/>
        <v>5BFF140E</v>
      </c>
      <c r="AN35" t="b">
        <f t="shared" si="24"/>
        <v>1</v>
      </c>
      <c r="AO35">
        <f t="shared" si="28"/>
        <v>4</v>
      </c>
      <c r="AP35" t="b">
        <f t="shared" si="30"/>
        <v>0</v>
      </c>
      <c r="AQ35" t="b">
        <f t="shared" si="27"/>
        <v>0</v>
      </c>
    </row>
    <row r="36" spans="1:43" x14ac:dyDescent="0.25">
      <c r="A36" t="str">
        <f t="shared" si="31"/>
        <v>0000037D</v>
      </c>
      <c r="B36" t="s">
        <v>1551</v>
      </c>
      <c r="C36" t="str">
        <f t="shared" si="56"/>
        <v>MULT F31,F31,F15</v>
      </c>
      <c r="D36" t="str">
        <f t="shared" si="36"/>
        <v/>
      </c>
      <c r="E36" t="b">
        <f t="shared" si="32"/>
        <v>1</v>
      </c>
      <c r="F36">
        <f t="shared" si="34"/>
        <v>4</v>
      </c>
      <c r="G36">
        <f t="shared" si="29"/>
        <v>892</v>
      </c>
      <c r="H36" t="str">
        <f t="shared" si="57"/>
        <v>MULT</v>
      </c>
      <c r="I36" s="3" t="str">
        <f>IF(LEN(H36)&gt;0,VLOOKUP(H36,DATA!$B$2:$G$526,6,FALSE),"")</f>
        <v>OAB        FC</v>
      </c>
      <c r="J36" t="str">
        <f>IF(LEN(H36)&gt;0,VLOOKUP(H36,DATA!$B$2:$G$526,2,FALSE),"")</f>
        <v>FP</v>
      </c>
      <c r="K36" t="str">
        <f>IF(LEN(H36)&gt;0,IF(MID(IF(MID(MID(C36,LEN(H36)+2,99),1,1)="(",MID(MID(C36,LEN(H36)+2,99),2,LEN(MID(C36,LEN(H36)+2,99))-2),MID(C36,LEN(H36)+2,99)),1,1)=VLOOKUP(H36,DATA!$B$2:$I$526,8,FALSE),MID(IF(MID(MID(C36,LEN(H36)+2,99),1,1)="(",MID(MID(C36,LEN(H36)+2,99),2,LEN(MID(C36,LEN(H36)+2,99))-2),MID(C36,LEN(H36)+2,99)),1,3),IF(MID(MID(C36,LEN(H36)+2,99),1,1)="(",MID(MID(C36,LEN(H36)+2,99),2,LEN(MID(C36,LEN(H36)+2,99))-2),MID(C36,LEN(H36)+2,99))),"")</f>
        <v>F31</v>
      </c>
      <c r="L36" t="str">
        <f t="shared" si="58"/>
        <v>F31</v>
      </c>
      <c r="M36" t="str">
        <f t="shared" si="4"/>
        <v>F15</v>
      </c>
      <c r="N36" t="str">
        <f t="shared" si="59"/>
        <v/>
      </c>
      <c r="O36" t="str">
        <f t="shared" si="60"/>
        <v/>
      </c>
      <c r="P36" t="str">
        <f t="shared" si="33"/>
        <v/>
      </c>
      <c r="Q36" t="str">
        <f t="shared" si="61"/>
        <v/>
      </c>
      <c r="R36" t="str">
        <f t="shared" si="62"/>
        <v/>
      </c>
      <c r="S36" t="b">
        <f t="shared" si="63"/>
        <v>0</v>
      </c>
      <c r="T36" t="b">
        <f t="shared" si="64"/>
        <v>0</v>
      </c>
      <c r="U36" t="b">
        <f t="shared" si="65"/>
        <v>0</v>
      </c>
      <c r="V36" t="str">
        <f>IF(MID(I36,6,1)="T",VLOOKUP(H36,DATA!$B$2:$H$526,7,FALSE),"")</f>
        <v/>
      </c>
      <c r="W36" t="str">
        <f t="shared" si="66"/>
        <v/>
      </c>
      <c r="X36" t="str">
        <f>IF(LEN(H36)&gt;0,VLOOKUP(H36,DATA!$B$2:$F$526,5,FALSE),"")</f>
        <v/>
      </c>
      <c r="Y36" t="str">
        <f t="shared" si="67"/>
        <v/>
      </c>
      <c r="Z36" t="str">
        <f t="shared" si="68"/>
        <v/>
      </c>
      <c r="AA36" t="str">
        <f t="shared" si="69"/>
        <v/>
      </c>
      <c r="AB36" t="str">
        <f>IF(LEN(Z36)&gt;0,VLOOKUP(Z36,DATA!$K$25:$L$69,2,FALSE)&amp;IF(LEN(AA36)&gt;0,VLOOKUP(AA36,DATA!$O$25:$P$29,2,FALSE),""),"")</f>
        <v/>
      </c>
      <c r="AC36" t="str">
        <f>IF(LEN(Z36)&gt;0,VLOOKUP(Z36,DATA!$K$25:$M$69,3,FALSE),"")</f>
        <v/>
      </c>
      <c r="AD36" t="str">
        <f t="shared" si="70"/>
        <v>11111</v>
      </c>
      <c r="AE36" t="str">
        <f t="shared" si="71"/>
        <v>11111</v>
      </c>
      <c r="AF36" t="str">
        <f t="shared" si="72"/>
        <v/>
      </c>
      <c r="AG36" t="str">
        <f t="shared" si="73"/>
        <v/>
      </c>
      <c r="AH36" t="str">
        <f t="shared" si="74"/>
        <v>01111</v>
      </c>
      <c r="AI36" t="str">
        <f>IF(LEN(Q36)&gt;0,REPT("0",IF(IF(MID(I36,12,1)="F",VLOOKUP(J36,DATA!$K$2:$Y$20,14,FALSE),0)&gt;10,IF(MID(I36,12,1)="F",VLOOKUP(J36,DATA!$K$2:$Y$20,14,FALSE),0)-10,0)-LEN(X36))&amp;DEC2BIN(Q36,IF(MID(I36,12,1)="F",VLOOKUP(J36,DATA!$K$2:$Y$20,14,FALSE),0)-IF(IF(MID(I36,12,1)="F",VLOOKUP(J36,DATA!$K$2:$Y$20,14,FALSE),0)&gt;10,IF(MID(I36,12,1)="F",VLOOKUP(J36,DATA!$K$2:$Y$20,14,FALSE),0)-10,0)),"")</f>
        <v/>
      </c>
      <c r="AJ36" t="str">
        <f>IF(LEN(H36)&gt;0,IF(H36&lt;&gt;"CALL_PAL",VLOOKUP(H36,DATA!$B$2:$E$526,4,FALSE),VLOOKUP(K36,DATA!$K$72:$M$161,3,FALSE)),"")</f>
        <v>00010100010</v>
      </c>
      <c r="AK36" t="str">
        <f>IF(LEN(H36)&gt;0,VLOOKUP(H36,DATA!$B$2:$D$526,3,FALSE),"")</f>
        <v>010110</v>
      </c>
      <c r="AL36" t="str">
        <f t="shared" si="75"/>
        <v>01011011111111110001010001001111</v>
      </c>
      <c r="AM36" t="str">
        <f t="shared" si="76"/>
        <v>5BFF144F</v>
      </c>
      <c r="AN36" t="b">
        <f t="shared" si="24"/>
        <v>1</v>
      </c>
      <c r="AO36">
        <f t="shared" si="28"/>
        <v>4</v>
      </c>
      <c r="AP36" t="b">
        <f t="shared" si="30"/>
        <v>0</v>
      </c>
      <c r="AQ36" t="b">
        <f t="shared" si="27"/>
        <v>0</v>
      </c>
    </row>
    <row r="37" spans="1:43" x14ac:dyDescent="0.25">
      <c r="A37" t="str">
        <f t="shared" si="31"/>
        <v>00000381</v>
      </c>
      <c r="B37" t="s">
        <v>1552</v>
      </c>
      <c r="C37" t="str">
        <f t="shared" si="56"/>
        <v>ADDQ R31,R31,R16</v>
      </c>
      <c r="D37" t="str">
        <f t="shared" si="36"/>
        <v/>
      </c>
      <c r="E37" t="b">
        <f t="shared" si="32"/>
        <v>1</v>
      </c>
      <c r="F37">
        <f t="shared" si="34"/>
        <v>4</v>
      </c>
      <c r="G37">
        <f t="shared" si="29"/>
        <v>896</v>
      </c>
      <c r="H37" t="str">
        <f t="shared" si="57"/>
        <v>ADDQ</v>
      </c>
      <c r="I37" s="3" t="str">
        <f>IF(LEN(H37)&gt;0,VLOOKUP(H37,DATA!$B$2:$G$526,6,FALSE),"")</f>
        <v>OABZL      FC</v>
      </c>
      <c r="J37" t="str">
        <f>IF(LEN(H37)&gt;0,VLOOKUP(H37,DATA!$B$2:$G$526,2,FALSE),"")</f>
        <v>Oper</v>
      </c>
      <c r="K37" t="str">
        <f>IF(LEN(H37)&gt;0,IF(MID(IF(MID(MID(C37,LEN(H37)+2,99),1,1)="(",MID(MID(C37,LEN(H37)+2,99),2,LEN(MID(C37,LEN(H37)+2,99))-2),MID(C37,LEN(H37)+2,99)),1,1)=VLOOKUP(H37,DATA!$B$2:$I$526,8,FALSE),MID(IF(MID(MID(C37,LEN(H37)+2,99),1,1)="(",MID(MID(C37,LEN(H37)+2,99),2,LEN(MID(C37,LEN(H37)+2,99))-2),MID(C37,LEN(H37)+2,99)),1,3),IF(MID(MID(C37,LEN(H37)+2,99),1,1)="(",MID(MID(C37,LEN(H37)+2,99),2,LEN(MID(C37,LEN(H37)+2,99))-2),MID(C37,LEN(H37)+2,99))),"")</f>
        <v>R31</v>
      </c>
      <c r="L37" t="str">
        <f t="shared" si="58"/>
        <v>R31</v>
      </c>
      <c r="M37" t="str">
        <f t="shared" si="4"/>
        <v>R16</v>
      </c>
      <c r="N37" t="b">
        <f t="shared" si="59"/>
        <v>0</v>
      </c>
      <c r="O37" t="b">
        <f t="shared" si="60"/>
        <v>1</v>
      </c>
      <c r="P37" t="str">
        <f t="shared" si="33"/>
        <v/>
      </c>
      <c r="Q37" t="str">
        <f t="shared" si="61"/>
        <v/>
      </c>
      <c r="R37" t="str">
        <f t="shared" si="62"/>
        <v/>
      </c>
      <c r="S37" t="b">
        <f t="shared" si="63"/>
        <v>0</v>
      </c>
      <c r="T37" t="b">
        <f t="shared" si="64"/>
        <v>0</v>
      </c>
      <c r="U37" t="b">
        <f t="shared" si="65"/>
        <v>0</v>
      </c>
      <c r="V37" t="str">
        <f>IF(MID(I37,6,1)="T",VLOOKUP(H37,DATA!$B$2:$H$526,7,FALSE),"")</f>
        <v/>
      </c>
      <c r="W37" t="str">
        <f t="shared" si="66"/>
        <v/>
      </c>
      <c r="X37" t="str">
        <f>IF(LEN(H37)&gt;0,VLOOKUP(H37,DATA!$B$2:$F$526,5,FALSE),"")</f>
        <v/>
      </c>
      <c r="Y37" t="str">
        <f t="shared" si="67"/>
        <v/>
      </c>
      <c r="Z37" t="str">
        <f t="shared" si="68"/>
        <v/>
      </c>
      <c r="AA37" t="str">
        <f t="shared" si="69"/>
        <v/>
      </c>
      <c r="AB37" t="str">
        <f>IF(LEN(Z37)&gt;0,VLOOKUP(Z37,DATA!$K$25:$L$69,2,FALSE)&amp;IF(LEN(AA37)&gt;0,VLOOKUP(AA37,DATA!$O$25:$P$29,2,FALSE),""),"")</f>
        <v/>
      </c>
      <c r="AC37" t="str">
        <f>IF(LEN(Z37)&gt;0,VLOOKUP(Z37,DATA!$K$25:$M$69,3,FALSE),"")</f>
        <v/>
      </c>
      <c r="AD37" t="str">
        <f t="shared" si="70"/>
        <v>11111</v>
      </c>
      <c r="AE37" t="str">
        <f t="shared" si="71"/>
        <v>11111</v>
      </c>
      <c r="AF37" t="str">
        <f t="shared" si="72"/>
        <v>0000</v>
      </c>
      <c r="AG37" t="str">
        <f t="shared" si="73"/>
        <v/>
      </c>
      <c r="AH37" t="str">
        <f t="shared" si="74"/>
        <v>10000</v>
      </c>
      <c r="AI37" t="str">
        <f>IF(LEN(Q37)&gt;0,REPT("0",IF(IF(MID(I37,12,1)="F",VLOOKUP(J37,DATA!$K$2:$Y$20,14,FALSE),0)&gt;10,IF(MID(I37,12,1)="F",VLOOKUP(J37,DATA!$K$2:$Y$20,14,FALSE),0)-10,0)-LEN(X37))&amp;DEC2BIN(Q37,IF(MID(I37,12,1)="F",VLOOKUP(J37,DATA!$K$2:$Y$20,14,FALSE),0)-IF(IF(MID(I37,12,1)="F",VLOOKUP(J37,DATA!$K$2:$Y$20,14,FALSE),0)&gt;10,IF(MID(I37,12,1)="F",VLOOKUP(J37,DATA!$K$2:$Y$20,14,FALSE),0)-10,0)),"")</f>
        <v/>
      </c>
      <c r="AJ37" t="str">
        <f>IF(LEN(H37)&gt;0,IF(H37&lt;&gt;"CALL_PAL",VLOOKUP(H37,DATA!$B$2:$E$526,4,FALSE),VLOOKUP(K37,DATA!$K$72:$M$161,3,FALSE)),"")</f>
        <v>0100000</v>
      </c>
      <c r="AK37" t="str">
        <f>IF(LEN(H37)&gt;0,VLOOKUP(H37,DATA!$B$2:$D$526,3,FALSE),"")</f>
        <v>010000</v>
      </c>
      <c r="AL37" t="str">
        <f t="shared" si="75"/>
        <v>01000011111111110000010000010000</v>
      </c>
      <c r="AM37" t="str">
        <f t="shared" si="76"/>
        <v>43FF0410</v>
      </c>
      <c r="AN37" t="b">
        <f t="shared" si="24"/>
        <v>1</v>
      </c>
      <c r="AO37">
        <f t="shared" si="28"/>
        <v>4</v>
      </c>
      <c r="AP37" t="b">
        <f t="shared" si="30"/>
        <v>1</v>
      </c>
      <c r="AQ37" t="b">
        <f t="shared" si="27"/>
        <v>1</v>
      </c>
    </row>
    <row r="38" spans="1:43" x14ac:dyDescent="0.25">
      <c r="A38" t="str">
        <f t="shared" si="31"/>
        <v>00000385</v>
      </c>
      <c r="B38" t="s">
        <v>1553</v>
      </c>
      <c r="C38" t="str">
        <f t="shared" si="56"/>
        <v>ADDQ R31,R31,R17</v>
      </c>
      <c r="D38" t="str">
        <f t="shared" si="36"/>
        <v/>
      </c>
      <c r="E38" t="b">
        <f t="shared" si="32"/>
        <v>1</v>
      </c>
      <c r="F38">
        <f t="shared" si="34"/>
        <v>4</v>
      </c>
      <c r="G38">
        <f t="shared" si="29"/>
        <v>900</v>
      </c>
      <c r="H38" t="str">
        <f t="shared" si="57"/>
        <v>ADDQ</v>
      </c>
      <c r="I38" s="3" t="str">
        <f>IF(LEN(H38)&gt;0,VLOOKUP(H38,DATA!$B$2:$G$526,6,FALSE),"")</f>
        <v>OABZL      FC</v>
      </c>
      <c r="J38" t="str">
        <f>IF(LEN(H38)&gt;0,VLOOKUP(H38,DATA!$B$2:$G$526,2,FALSE),"")</f>
        <v>Oper</v>
      </c>
      <c r="K38" t="str">
        <f>IF(LEN(H38)&gt;0,IF(MID(IF(MID(MID(C38,LEN(H38)+2,99),1,1)="(",MID(MID(C38,LEN(H38)+2,99),2,LEN(MID(C38,LEN(H38)+2,99))-2),MID(C38,LEN(H38)+2,99)),1,1)=VLOOKUP(H38,DATA!$B$2:$I$526,8,FALSE),MID(IF(MID(MID(C38,LEN(H38)+2,99),1,1)="(",MID(MID(C38,LEN(H38)+2,99),2,LEN(MID(C38,LEN(H38)+2,99))-2),MID(C38,LEN(H38)+2,99)),1,3),IF(MID(MID(C38,LEN(H38)+2,99),1,1)="(",MID(MID(C38,LEN(H38)+2,99),2,LEN(MID(C38,LEN(H38)+2,99))-2),MID(C38,LEN(H38)+2,99))),"")</f>
        <v>R31</v>
      </c>
      <c r="L38" t="str">
        <f t="shared" si="58"/>
        <v>R31</v>
      </c>
      <c r="M38" t="str">
        <f t="shared" si="4"/>
        <v>R17</v>
      </c>
      <c r="N38" t="b">
        <f t="shared" si="59"/>
        <v>0</v>
      </c>
      <c r="O38" t="b">
        <f t="shared" si="60"/>
        <v>1</v>
      </c>
      <c r="P38" t="str">
        <f t="shared" si="33"/>
        <v/>
      </c>
      <c r="Q38" t="str">
        <f t="shared" si="61"/>
        <v/>
      </c>
      <c r="R38" t="str">
        <f t="shared" si="62"/>
        <v/>
      </c>
      <c r="S38" t="b">
        <f t="shared" si="63"/>
        <v>0</v>
      </c>
      <c r="T38" t="b">
        <f t="shared" si="64"/>
        <v>0</v>
      </c>
      <c r="U38" t="b">
        <f t="shared" si="65"/>
        <v>0</v>
      </c>
      <c r="V38" t="str">
        <f>IF(MID(I38,6,1)="T",VLOOKUP(H38,DATA!$B$2:$H$526,7,FALSE),"")</f>
        <v/>
      </c>
      <c r="W38" t="str">
        <f t="shared" si="66"/>
        <v/>
      </c>
      <c r="X38" t="str">
        <f>IF(LEN(H38)&gt;0,VLOOKUP(H38,DATA!$B$2:$F$526,5,FALSE),"")</f>
        <v/>
      </c>
      <c r="Y38" t="str">
        <f t="shared" si="67"/>
        <v/>
      </c>
      <c r="Z38" t="str">
        <f t="shared" si="68"/>
        <v/>
      </c>
      <c r="AA38" t="str">
        <f t="shared" si="69"/>
        <v/>
      </c>
      <c r="AB38" t="str">
        <f>IF(LEN(Z38)&gt;0,VLOOKUP(Z38,DATA!$K$25:$L$69,2,FALSE)&amp;IF(LEN(AA38)&gt;0,VLOOKUP(AA38,DATA!$O$25:$P$29,2,FALSE),""),"")</f>
        <v/>
      </c>
      <c r="AC38" t="str">
        <f>IF(LEN(Z38)&gt;0,VLOOKUP(Z38,DATA!$K$25:$M$69,3,FALSE),"")</f>
        <v/>
      </c>
      <c r="AD38" t="str">
        <f t="shared" si="70"/>
        <v>11111</v>
      </c>
      <c r="AE38" t="str">
        <f t="shared" si="71"/>
        <v>11111</v>
      </c>
      <c r="AF38" t="str">
        <f t="shared" si="72"/>
        <v>0000</v>
      </c>
      <c r="AG38" t="str">
        <f t="shared" si="73"/>
        <v/>
      </c>
      <c r="AH38" t="str">
        <f t="shared" si="74"/>
        <v>10001</v>
      </c>
      <c r="AI38" t="str">
        <f>IF(LEN(Q38)&gt;0,REPT("0",IF(IF(MID(I38,12,1)="F",VLOOKUP(J38,DATA!$K$2:$Y$20,14,FALSE),0)&gt;10,IF(MID(I38,12,1)="F",VLOOKUP(J38,DATA!$K$2:$Y$20,14,FALSE),0)-10,0)-LEN(X38))&amp;DEC2BIN(Q38,IF(MID(I38,12,1)="F",VLOOKUP(J38,DATA!$K$2:$Y$20,14,FALSE),0)-IF(IF(MID(I38,12,1)="F",VLOOKUP(J38,DATA!$K$2:$Y$20,14,FALSE),0)&gt;10,IF(MID(I38,12,1)="F",VLOOKUP(J38,DATA!$K$2:$Y$20,14,FALSE),0)-10,0)),"")</f>
        <v/>
      </c>
      <c r="AJ38" t="str">
        <f>IF(LEN(H38)&gt;0,IF(H38&lt;&gt;"CALL_PAL",VLOOKUP(H38,DATA!$B$2:$E$526,4,FALSE),VLOOKUP(K38,DATA!$K$72:$M$161,3,FALSE)),"")</f>
        <v>0100000</v>
      </c>
      <c r="AK38" t="str">
        <f>IF(LEN(H38)&gt;0,VLOOKUP(H38,DATA!$B$2:$D$526,3,FALSE),"")</f>
        <v>010000</v>
      </c>
      <c r="AL38" t="str">
        <f t="shared" si="75"/>
        <v>01000011111111110000010000010001</v>
      </c>
      <c r="AM38" t="str">
        <f t="shared" si="76"/>
        <v>43FF0411</v>
      </c>
      <c r="AN38" t="b">
        <f t="shared" si="24"/>
        <v>1</v>
      </c>
      <c r="AO38">
        <f t="shared" si="28"/>
        <v>4</v>
      </c>
      <c r="AP38" t="b">
        <f t="shared" si="30"/>
        <v>0</v>
      </c>
      <c r="AQ38" t="b">
        <f t="shared" si="27"/>
        <v>0</v>
      </c>
    </row>
    <row r="39" spans="1:43" x14ac:dyDescent="0.25">
      <c r="A39" t="str">
        <f t="shared" si="31"/>
        <v>00000389</v>
      </c>
      <c r="B39" t="s">
        <v>1554</v>
      </c>
      <c r="C39" t="str">
        <f t="shared" si="56"/>
        <v>ADDT F31,F31,F16</v>
      </c>
      <c r="D39" t="str">
        <f t="shared" si="36"/>
        <v/>
      </c>
      <c r="E39" t="b">
        <f t="shared" si="32"/>
        <v>1</v>
      </c>
      <c r="F39">
        <f t="shared" si="34"/>
        <v>4</v>
      </c>
      <c r="G39">
        <f t="shared" si="29"/>
        <v>904</v>
      </c>
      <c r="H39" t="str">
        <f t="shared" si="57"/>
        <v>ADDT</v>
      </c>
      <c r="I39" s="3" t="str">
        <f>IF(LEN(H39)&gt;0,VLOOKUP(H39,DATA!$B$2:$G$526,6,FALSE),"")</f>
        <v>OAB        FC</v>
      </c>
      <c r="J39" t="str">
        <f>IF(LEN(H39)&gt;0,VLOOKUP(H39,DATA!$B$2:$G$526,2,FALSE),"")</f>
        <v>FP</v>
      </c>
      <c r="K39" t="str">
        <f>IF(LEN(H39)&gt;0,IF(MID(IF(MID(MID(C39,LEN(H39)+2,99),1,1)="(",MID(MID(C39,LEN(H39)+2,99),2,LEN(MID(C39,LEN(H39)+2,99))-2),MID(C39,LEN(H39)+2,99)),1,1)=VLOOKUP(H39,DATA!$B$2:$I$526,8,FALSE),MID(IF(MID(MID(C39,LEN(H39)+2,99),1,1)="(",MID(MID(C39,LEN(H39)+2,99),2,LEN(MID(C39,LEN(H39)+2,99))-2),MID(C39,LEN(H39)+2,99)),1,3),IF(MID(MID(C39,LEN(H39)+2,99),1,1)="(",MID(MID(C39,LEN(H39)+2,99),2,LEN(MID(C39,LEN(H39)+2,99))-2),MID(C39,LEN(H39)+2,99))),"")</f>
        <v>F31</v>
      </c>
      <c r="L39" t="str">
        <f t="shared" si="58"/>
        <v>F31</v>
      </c>
      <c r="M39" t="str">
        <f t="shared" si="4"/>
        <v>F16</v>
      </c>
      <c r="N39" t="str">
        <f t="shared" si="59"/>
        <v/>
      </c>
      <c r="O39" t="str">
        <f t="shared" si="60"/>
        <v/>
      </c>
      <c r="P39" t="str">
        <f t="shared" si="33"/>
        <v/>
      </c>
      <c r="Q39" t="str">
        <f t="shared" si="61"/>
        <v/>
      </c>
      <c r="R39" t="str">
        <f t="shared" si="62"/>
        <v/>
      </c>
      <c r="S39" t="b">
        <f t="shared" si="63"/>
        <v>0</v>
      </c>
      <c r="T39" t="b">
        <f t="shared" si="64"/>
        <v>0</v>
      </c>
      <c r="U39" t="b">
        <f t="shared" si="65"/>
        <v>0</v>
      </c>
      <c r="V39" t="str">
        <f>IF(MID(I39,6,1)="T",VLOOKUP(H39,DATA!$B$2:$H$526,7,FALSE),"")</f>
        <v/>
      </c>
      <c r="W39" t="str">
        <f t="shared" si="66"/>
        <v/>
      </c>
      <c r="X39" t="str">
        <f>IF(LEN(H39)&gt;0,VLOOKUP(H39,DATA!$B$2:$F$526,5,FALSE),"")</f>
        <v/>
      </c>
      <c r="Y39" t="str">
        <f t="shared" si="67"/>
        <v/>
      </c>
      <c r="Z39" t="str">
        <f t="shared" si="68"/>
        <v/>
      </c>
      <c r="AA39" t="str">
        <f t="shared" si="69"/>
        <v/>
      </c>
      <c r="AB39" t="str">
        <f>IF(LEN(Z39)&gt;0,VLOOKUP(Z39,DATA!$K$25:$L$69,2,FALSE)&amp;IF(LEN(AA39)&gt;0,VLOOKUP(AA39,DATA!$O$25:$P$29,2,FALSE),""),"")</f>
        <v/>
      </c>
      <c r="AC39" t="str">
        <f>IF(LEN(Z39)&gt;0,VLOOKUP(Z39,DATA!$K$25:$M$69,3,FALSE),"")</f>
        <v/>
      </c>
      <c r="AD39" t="str">
        <f t="shared" si="70"/>
        <v>11111</v>
      </c>
      <c r="AE39" t="str">
        <f t="shared" si="71"/>
        <v>11111</v>
      </c>
      <c r="AF39" t="str">
        <f t="shared" si="72"/>
        <v/>
      </c>
      <c r="AG39" t="str">
        <f t="shared" si="73"/>
        <v/>
      </c>
      <c r="AH39" t="str">
        <f t="shared" si="74"/>
        <v>10000</v>
      </c>
      <c r="AI39" t="str">
        <f>IF(LEN(Q39)&gt;0,REPT("0",IF(IF(MID(I39,12,1)="F",VLOOKUP(J39,DATA!$K$2:$Y$20,14,FALSE),0)&gt;10,IF(MID(I39,12,1)="F",VLOOKUP(J39,DATA!$K$2:$Y$20,14,FALSE),0)-10,0)-LEN(X39))&amp;DEC2BIN(Q39,IF(MID(I39,12,1)="F",VLOOKUP(J39,DATA!$K$2:$Y$20,14,FALSE),0)-IF(IF(MID(I39,12,1)="F",VLOOKUP(J39,DATA!$K$2:$Y$20,14,FALSE),0)&gt;10,IF(MID(I39,12,1)="F",VLOOKUP(J39,DATA!$K$2:$Y$20,14,FALSE),0)-10,0)),"")</f>
        <v/>
      </c>
      <c r="AJ39" t="str">
        <f>IF(LEN(H39)&gt;0,IF(H39&lt;&gt;"CALL_PAL",VLOOKUP(H39,DATA!$B$2:$E$526,4,FALSE),VLOOKUP(K39,DATA!$K$72:$M$161,3,FALSE)),"")</f>
        <v>00010100000</v>
      </c>
      <c r="AK39" t="str">
        <f>IF(LEN(H39)&gt;0,VLOOKUP(H39,DATA!$B$2:$D$526,3,FALSE),"")</f>
        <v>010110</v>
      </c>
      <c r="AL39" t="str">
        <f t="shared" si="75"/>
        <v>01011011111111110001010000010000</v>
      </c>
      <c r="AM39" t="str">
        <f t="shared" si="76"/>
        <v>5BFF1410</v>
      </c>
      <c r="AN39" t="b">
        <f t="shared" si="24"/>
        <v>1</v>
      </c>
      <c r="AO39">
        <f t="shared" si="28"/>
        <v>4</v>
      </c>
      <c r="AP39" t="b">
        <f t="shared" si="30"/>
        <v>0</v>
      </c>
      <c r="AQ39" t="b">
        <f t="shared" si="27"/>
        <v>0</v>
      </c>
    </row>
    <row r="40" spans="1:43" x14ac:dyDescent="0.25">
      <c r="A40" t="str">
        <f t="shared" si="31"/>
        <v>0000038D</v>
      </c>
      <c r="B40" t="s">
        <v>1555</v>
      </c>
      <c r="C40" t="str">
        <f t="shared" si="56"/>
        <v>MULT F31,F31,F17</v>
      </c>
      <c r="D40" t="str">
        <f t="shared" si="36"/>
        <v/>
      </c>
      <c r="E40" t="b">
        <f t="shared" si="32"/>
        <v>1</v>
      </c>
      <c r="F40">
        <f t="shared" si="34"/>
        <v>4</v>
      </c>
      <c r="G40">
        <f t="shared" si="29"/>
        <v>908</v>
      </c>
      <c r="H40" t="str">
        <f t="shared" si="57"/>
        <v>MULT</v>
      </c>
      <c r="I40" s="3" t="str">
        <f>IF(LEN(H40)&gt;0,VLOOKUP(H40,DATA!$B$2:$G$526,6,FALSE),"")</f>
        <v>OAB        FC</v>
      </c>
      <c r="J40" t="str">
        <f>IF(LEN(H40)&gt;0,VLOOKUP(H40,DATA!$B$2:$G$526,2,FALSE),"")</f>
        <v>FP</v>
      </c>
      <c r="K40" t="str">
        <f>IF(LEN(H40)&gt;0,IF(MID(IF(MID(MID(C40,LEN(H40)+2,99),1,1)="(",MID(MID(C40,LEN(H40)+2,99),2,LEN(MID(C40,LEN(H40)+2,99))-2),MID(C40,LEN(H40)+2,99)),1,1)=VLOOKUP(H40,DATA!$B$2:$I$526,8,FALSE),MID(IF(MID(MID(C40,LEN(H40)+2,99),1,1)="(",MID(MID(C40,LEN(H40)+2,99),2,LEN(MID(C40,LEN(H40)+2,99))-2),MID(C40,LEN(H40)+2,99)),1,3),IF(MID(MID(C40,LEN(H40)+2,99),1,1)="(",MID(MID(C40,LEN(H40)+2,99),2,LEN(MID(C40,LEN(H40)+2,99))-2),MID(C40,LEN(H40)+2,99))),"")</f>
        <v>F31</v>
      </c>
      <c r="L40" t="str">
        <f t="shared" si="58"/>
        <v>F31</v>
      </c>
      <c r="M40" t="str">
        <f t="shared" si="4"/>
        <v>F17</v>
      </c>
      <c r="N40" t="str">
        <f t="shared" si="59"/>
        <v/>
      </c>
      <c r="O40" t="str">
        <f t="shared" si="60"/>
        <v/>
      </c>
      <c r="P40" t="str">
        <f t="shared" si="33"/>
        <v/>
      </c>
      <c r="Q40" t="str">
        <f t="shared" si="61"/>
        <v/>
      </c>
      <c r="R40" t="str">
        <f t="shared" si="62"/>
        <v/>
      </c>
      <c r="S40" t="b">
        <f t="shared" si="63"/>
        <v>0</v>
      </c>
      <c r="T40" t="b">
        <f t="shared" si="64"/>
        <v>0</v>
      </c>
      <c r="U40" t="b">
        <f t="shared" si="65"/>
        <v>0</v>
      </c>
      <c r="V40" t="str">
        <f>IF(MID(I40,6,1)="T",VLOOKUP(H40,DATA!$B$2:$H$526,7,FALSE),"")</f>
        <v/>
      </c>
      <c r="W40" t="str">
        <f t="shared" si="66"/>
        <v/>
      </c>
      <c r="X40" t="str">
        <f>IF(LEN(H40)&gt;0,VLOOKUP(H40,DATA!$B$2:$F$526,5,FALSE),"")</f>
        <v/>
      </c>
      <c r="Y40" t="str">
        <f t="shared" si="67"/>
        <v/>
      </c>
      <c r="Z40" t="str">
        <f t="shared" si="68"/>
        <v/>
      </c>
      <c r="AA40" t="str">
        <f t="shared" si="69"/>
        <v/>
      </c>
      <c r="AB40" t="str">
        <f>IF(LEN(Z40)&gt;0,VLOOKUP(Z40,DATA!$K$25:$L$69,2,FALSE)&amp;IF(LEN(AA40)&gt;0,VLOOKUP(AA40,DATA!$O$25:$P$29,2,FALSE),""),"")</f>
        <v/>
      </c>
      <c r="AC40" t="str">
        <f>IF(LEN(Z40)&gt;0,VLOOKUP(Z40,DATA!$K$25:$M$69,3,FALSE),"")</f>
        <v/>
      </c>
      <c r="AD40" t="str">
        <f t="shared" si="70"/>
        <v>11111</v>
      </c>
      <c r="AE40" t="str">
        <f t="shared" si="71"/>
        <v>11111</v>
      </c>
      <c r="AF40" t="str">
        <f t="shared" si="72"/>
        <v/>
      </c>
      <c r="AG40" t="str">
        <f t="shared" si="73"/>
        <v/>
      </c>
      <c r="AH40" t="str">
        <f t="shared" si="74"/>
        <v>10001</v>
      </c>
      <c r="AI40" t="str">
        <f>IF(LEN(Q40)&gt;0,REPT("0",IF(IF(MID(I40,12,1)="F",VLOOKUP(J40,DATA!$K$2:$Y$20,14,FALSE),0)&gt;10,IF(MID(I40,12,1)="F",VLOOKUP(J40,DATA!$K$2:$Y$20,14,FALSE),0)-10,0)-LEN(X40))&amp;DEC2BIN(Q40,IF(MID(I40,12,1)="F",VLOOKUP(J40,DATA!$K$2:$Y$20,14,FALSE),0)-IF(IF(MID(I40,12,1)="F",VLOOKUP(J40,DATA!$K$2:$Y$20,14,FALSE),0)&gt;10,IF(MID(I40,12,1)="F",VLOOKUP(J40,DATA!$K$2:$Y$20,14,FALSE),0)-10,0)),"")</f>
        <v/>
      </c>
      <c r="AJ40" t="str">
        <f>IF(LEN(H40)&gt;0,IF(H40&lt;&gt;"CALL_PAL",VLOOKUP(H40,DATA!$B$2:$E$526,4,FALSE),VLOOKUP(K40,DATA!$K$72:$M$161,3,FALSE)),"")</f>
        <v>00010100010</v>
      </c>
      <c r="AK40" t="str">
        <f>IF(LEN(H40)&gt;0,VLOOKUP(H40,DATA!$B$2:$D$526,3,FALSE),"")</f>
        <v>010110</v>
      </c>
      <c r="AL40" t="str">
        <f t="shared" si="75"/>
        <v>01011011111111110001010001010001</v>
      </c>
      <c r="AM40" t="str">
        <f t="shared" si="76"/>
        <v>5BFF1451</v>
      </c>
      <c r="AN40" t="b">
        <f t="shared" si="24"/>
        <v>1</v>
      </c>
      <c r="AO40">
        <f t="shared" si="28"/>
        <v>4</v>
      </c>
      <c r="AP40" t="b">
        <f t="shared" si="30"/>
        <v>0</v>
      </c>
      <c r="AQ40" t="b">
        <f t="shared" si="27"/>
        <v>0</v>
      </c>
    </row>
    <row r="41" spans="1:43" x14ac:dyDescent="0.25">
      <c r="A41" t="str">
        <f t="shared" si="31"/>
        <v>00000391</v>
      </c>
      <c r="B41" t="s">
        <v>1556</v>
      </c>
      <c r="C41" t="str">
        <f t="shared" si="56"/>
        <v>ADDQ R31,R31,R18</v>
      </c>
      <c r="D41" t="str">
        <f t="shared" si="36"/>
        <v/>
      </c>
      <c r="E41" t="b">
        <f t="shared" si="32"/>
        <v>1</v>
      </c>
      <c r="F41">
        <f t="shared" si="34"/>
        <v>4</v>
      </c>
      <c r="G41">
        <f t="shared" si="29"/>
        <v>912</v>
      </c>
      <c r="H41" t="str">
        <f t="shared" si="57"/>
        <v>ADDQ</v>
      </c>
      <c r="I41" s="3" t="str">
        <f>IF(LEN(H41)&gt;0,VLOOKUP(H41,DATA!$B$2:$G$526,6,FALSE),"")</f>
        <v>OABZL      FC</v>
      </c>
      <c r="J41" t="str">
        <f>IF(LEN(H41)&gt;0,VLOOKUP(H41,DATA!$B$2:$G$526,2,FALSE),"")</f>
        <v>Oper</v>
      </c>
      <c r="K41" t="str">
        <f>IF(LEN(H41)&gt;0,IF(MID(IF(MID(MID(C41,LEN(H41)+2,99),1,1)="(",MID(MID(C41,LEN(H41)+2,99),2,LEN(MID(C41,LEN(H41)+2,99))-2),MID(C41,LEN(H41)+2,99)),1,1)=VLOOKUP(H41,DATA!$B$2:$I$526,8,FALSE),MID(IF(MID(MID(C41,LEN(H41)+2,99),1,1)="(",MID(MID(C41,LEN(H41)+2,99),2,LEN(MID(C41,LEN(H41)+2,99))-2),MID(C41,LEN(H41)+2,99)),1,3),IF(MID(MID(C41,LEN(H41)+2,99),1,1)="(",MID(MID(C41,LEN(H41)+2,99),2,LEN(MID(C41,LEN(H41)+2,99))-2),MID(C41,LEN(H41)+2,99))),"")</f>
        <v>R31</v>
      </c>
      <c r="L41" t="str">
        <f t="shared" si="58"/>
        <v>R31</v>
      </c>
      <c r="M41" t="str">
        <f t="shared" si="4"/>
        <v>R18</v>
      </c>
      <c r="N41" t="b">
        <f t="shared" si="59"/>
        <v>0</v>
      </c>
      <c r="O41" t="b">
        <f t="shared" si="60"/>
        <v>1</v>
      </c>
      <c r="P41" t="str">
        <f t="shared" si="33"/>
        <v/>
      </c>
      <c r="Q41" t="str">
        <f t="shared" si="61"/>
        <v/>
      </c>
      <c r="R41" t="str">
        <f t="shared" si="62"/>
        <v/>
      </c>
      <c r="S41" t="b">
        <f t="shared" si="63"/>
        <v>0</v>
      </c>
      <c r="T41" t="b">
        <f t="shared" si="64"/>
        <v>0</v>
      </c>
      <c r="U41" t="b">
        <f t="shared" si="65"/>
        <v>0</v>
      </c>
      <c r="V41" t="str">
        <f>IF(MID(I41,6,1)="T",VLOOKUP(H41,DATA!$B$2:$H$526,7,FALSE),"")</f>
        <v/>
      </c>
      <c r="W41" t="str">
        <f t="shared" si="66"/>
        <v/>
      </c>
      <c r="X41" t="str">
        <f>IF(LEN(H41)&gt;0,VLOOKUP(H41,DATA!$B$2:$F$526,5,FALSE),"")</f>
        <v/>
      </c>
      <c r="Y41" t="str">
        <f t="shared" si="67"/>
        <v/>
      </c>
      <c r="Z41" t="str">
        <f t="shared" si="68"/>
        <v/>
      </c>
      <c r="AA41" t="str">
        <f t="shared" si="69"/>
        <v/>
      </c>
      <c r="AB41" t="str">
        <f>IF(LEN(Z41)&gt;0,VLOOKUP(Z41,DATA!$K$25:$L$69,2,FALSE)&amp;IF(LEN(AA41)&gt;0,VLOOKUP(AA41,DATA!$O$25:$P$29,2,FALSE),""),"")</f>
        <v/>
      </c>
      <c r="AC41" t="str">
        <f>IF(LEN(Z41)&gt;0,VLOOKUP(Z41,DATA!$K$25:$M$69,3,FALSE),"")</f>
        <v/>
      </c>
      <c r="AD41" t="str">
        <f t="shared" si="70"/>
        <v>11111</v>
      </c>
      <c r="AE41" t="str">
        <f t="shared" si="71"/>
        <v>11111</v>
      </c>
      <c r="AF41" t="str">
        <f t="shared" si="72"/>
        <v>0000</v>
      </c>
      <c r="AG41" t="str">
        <f t="shared" si="73"/>
        <v/>
      </c>
      <c r="AH41" t="str">
        <f t="shared" si="74"/>
        <v>10010</v>
      </c>
      <c r="AI41" t="str">
        <f>IF(LEN(Q41)&gt;0,REPT("0",IF(IF(MID(I41,12,1)="F",VLOOKUP(J41,DATA!$K$2:$Y$20,14,FALSE),0)&gt;10,IF(MID(I41,12,1)="F",VLOOKUP(J41,DATA!$K$2:$Y$20,14,FALSE),0)-10,0)-LEN(X41))&amp;DEC2BIN(Q41,IF(MID(I41,12,1)="F",VLOOKUP(J41,DATA!$K$2:$Y$20,14,FALSE),0)-IF(IF(MID(I41,12,1)="F",VLOOKUP(J41,DATA!$K$2:$Y$20,14,FALSE),0)&gt;10,IF(MID(I41,12,1)="F",VLOOKUP(J41,DATA!$K$2:$Y$20,14,FALSE),0)-10,0)),"")</f>
        <v/>
      </c>
      <c r="AJ41" t="str">
        <f>IF(LEN(H41)&gt;0,IF(H41&lt;&gt;"CALL_PAL",VLOOKUP(H41,DATA!$B$2:$E$526,4,FALSE),VLOOKUP(K41,DATA!$K$72:$M$161,3,FALSE)),"")</f>
        <v>0100000</v>
      </c>
      <c r="AK41" t="str">
        <f>IF(LEN(H41)&gt;0,VLOOKUP(H41,DATA!$B$2:$D$526,3,FALSE),"")</f>
        <v>010000</v>
      </c>
      <c r="AL41" t="str">
        <f t="shared" si="75"/>
        <v>01000011111111110000010000010010</v>
      </c>
      <c r="AM41" t="str">
        <f t="shared" si="76"/>
        <v>43FF0412</v>
      </c>
      <c r="AN41" t="b">
        <f t="shared" si="24"/>
        <v>1</v>
      </c>
      <c r="AO41">
        <f t="shared" si="28"/>
        <v>4</v>
      </c>
      <c r="AP41" t="b">
        <f t="shared" si="30"/>
        <v>1</v>
      </c>
      <c r="AQ41" t="b">
        <f t="shared" si="27"/>
        <v>0</v>
      </c>
    </row>
    <row r="42" spans="1:43" x14ac:dyDescent="0.25">
      <c r="A42" t="str">
        <f t="shared" si="31"/>
        <v>00000395</v>
      </c>
      <c r="B42" t="s">
        <v>1557</v>
      </c>
      <c r="C42" t="str">
        <f t="shared" si="56"/>
        <v>ADDQ R31,R31,R19</v>
      </c>
      <c r="D42" t="str">
        <f t="shared" si="36"/>
        <v/>
      </c>
      <c r="E42" t="b">
        <f t="shared" si="32"/>
        <v>1</v>
      </c>
      <c r="F42">
        <f t="shared" si="34"/>
        <v>4</v>
      </c>
      <c r="G42">
        <f t="shared" si="29"/>
        <v>916</v>
      </c>
      <c r="H42" t="str">
        <f t="shared" si="57"/>
        <v>ADDQ</v>
      </c>
      <c r="I42" s="3" t="str">
        <f>IF(LEN(H42)&gt;0,VLOOKUP(H42,DATA!$B$2:$G$526,6,FALSE),"")</f>
        <v>OABZL      FC</v>
      </c>
      <c r="J42" t="str">
        <f>IF(LEN(H42)&gt;0,VLOOKUP(H42,DATA!$B$2:$G$526,2,FALSE),"")</f>
        <v>Oper</v>
      </c>
      <c r="K42" t="str">
        <f>IF(LEN(H42)&gt;0,IF(MID(IF(MID(MID(C42,LEN(H42)+2,99),1,1)="(",MID(MID(C42,LEN(H42)+2,99),2,LEN(MID(C42,LEN(H42)+2,99))-2),MID(C42,LEN(H42)+2,99)),1,1)=VLOOKUP(H42,DATA!$B$2:$I$526,8,FALSE),MID(IF(MID(MID(C42,LEN(H42)+2,99),1,1)="(",MID(MID(C42,LEN(H42)+2,99),2,LEN(MID(C42,LEN(H42)+2,99))-2),MID(C42,LEN(H42)+2,99)),1,3),IF(MID(MID(C42,LEN(H42)+2,99),1,1)="(",MID(MID(C42,LEN(H42)+2,99),2,LEN(MID(C42,LEN(H42)+2,99))-2),MID(C42,LEN(H42)+2,99))),"")</f>
        <v>R31</v>
      </c>
      <c r="L42" t="str">
        <f t="shared" si="58"/>
        <v>R31</v>
      </c>
      <c r="M42" t="str">
        <f t="shared" si="4"/>
        <v>R19</v>
      </c>
      <c r="N42" t="b">
        <f t="shared" si="59"/>
        <v>0</v>
      </c>
      <c r="O42" t="b">
        <f t="shared" si="60"/>
        <v>1</v>
      </c>
      <c r="P42" t="str">
        <f t="shared" si="33"/>
        <v/>
      </c>
      <c r="Q42" t="str">
        <f t="shared" si="61"/>
        <v/>
      </c>
      <c r="R42" t="str">
        <f t="shared" si="62"/>
        <v/>
      </c>
      <c r="S42" t="b">
        <f t="shared" si="63"/>
        <v>0</v>
      </c>
      <c r="T42" t="b">
        <f t="shared" si="64"/>
        <v>0</v>
      </c>
      <c r="U42" t="b">
        <f t="shared" si="65"/>
        <v>0</v>
      </c>
      <c r="V42" t="str">
        <f>IF(MID(I42,6,1)="T",VLOOKUP(H42,DATA!$B$2:$H$526,7,FALSE),"")</f>
        <v/>
      </c>
      <c r="W42" t="str">
        <f t="shared" si="66"/>
        <v/>
      </c>
      <c r="X42" t="str">
        <f>IF(LEN(H42)&gt;0,VLOOKUP(H42,DATA!$B$2:$F$526,5,FALSE),"")</f>
        <v/>
      </c>
      <c r="Y42" t="str">
        <f t="shared" si="67"/>
        <v/>
      </c>
      <c r="Z42" t="str">
        <f t="shared" si="68"/>
        <v/>
      </c>
      <c r="AA42" t="str">
        <f t="shared" si="69"/>
        <v/>
      </c>
      <c r="AB42" t="str">
        <f>IF(LEN(Z42)&gt;0,VLOOKUP(Z42,DATA!$K$25:$L$69,2,FALSE)&amp;IF(LEN(AA42)&gt;0,VLOOKUP(AA42,DATA!$O$25:$P$29,2,FALSE),""),"")</f>
        <v/>
      </c>
      <c r="AC42" t="str">
        <f>IF(LEN(Z42)&gt;0,VLOOKUP(Z42,DATA!$K$25:$M$69,3,FALSE),"")</f>
        <v/>
      </c>
      <c r="AD42" t="str">
        <f t="shared" si="70"/>
        <v>11111</v>
      </c>
      <c r="AE42" t="str">
        <f t="shared" si="71"/>
        <v>11111</v>
      </c>
      <c r="AF42" t="str">
        <f t="shared" si="72"/>
        <v>0000</v>
      </c>
      <c r="AG42" t="str">
        <f t="shared" si="73"/>
        <v/>
      </c>
      <c r="AH42" t="str">
        <f t="shared" si="74"/>
        <v>10011</v>
      </c>
      <c r="AI42" t="str">
        <f>IF(LEN(Q42)&gt;0,REPT("0",IF(IF(MID(I42,12,1)="F",VLOOKUP(J42,DATA!$K$2:$Y$20,14,FALSE),0)&gt;10,IF(MID(I42,12,1)="F",VLOOKUP(J42,DATA!$K$2:$Y$20,14,FALSE),0)-10,0)-LEN(X42))&amp;DEC2BIN(Q42,IF(MID(I42,12,1)="F",VLOOKUP(J42,DATA!$K$2:$Y$20,14,FALSE),0)-IF(IF(MID(I42,12,1)="F",VLOOKUP(J42,DATA!$K$2:$Y$20,14,FALSE),0)&gt;10,IF(MID(I42,12,1)="F",VLOOKUP(J42,DATA!$K$2:$Y$20,14,FALSE),0)-10,0)),"")</f>
        <v/>
      </c>
      <c r="AJ42" t="str">
        <f>IF(LEN(H42)&gt;0,IF(H42&lt;&gt;"CALL_PAL",VLOOKUP(H42,DATA!$B$2:$E$526,4,FALSE),VLOOKUP(K42,DATA!$K$72:$M$161,3,FALSE)),"")</f>
        <v>0100000</v>
      </c>
      <c r="AK42" t="str">
        <f>IF(LEN(H42)&gt;0,VLOOKUP(H42,DATA!$B$2:$D$526,3,FALSE),"")</f>
        <v>010000</v>
      </c>
      <c r="AL42" t="str">
        <f t="shared" si="75"/>
        <v>01000011111111110000010000010011</v>
      </c>
      <c r="AM42" t="str">
        <f t="shared" si="76"/>
        <v>43FF0413</v>
      </c>
      <c r="AN42" t="b">
        <f t="shared" si="24"/>
        <v>1</v>
      </c>
      <c r="AO42">
        <f t="shared" si="28"/>
        <v>4</v>
      </c>
      <c r="AP42" t="b">
        <f t="shared" si="30"/>
        <v>0</v>
      </c>
      <c r="AQ42" t="b">
        <f t="shared" si="27"/>
        <v>0</v>
      </c>
    </row>
    <row r="43" spans="1:43" x14ac:dyDescent="0.25">
      <c r="A43" t="str">
        <f t="shared" si="31"/>
        <v>00000399</v>
      </c>
      <c r="B43" t="s">
        <v>1558</v>
      </c>
      <c r="C43" t="str">
        <f t="shared" si="56"/>
        <v>ADDT F31,F31,F18</v>
      </c>
      <c r="D43" t="str">
        <f t="shared" si="36"/>
        <v/>
      </c>
      <c r="E43" t="b">
        <f t="shared" si="32"/>
        <v>1</v>
      </c>
      <c r="F43">
        <f t="shared" si="34"/>
        <v>4</v>
      </c>
      <c r="G43">
        <f t="shared" si="29"/>
        <v>920</v>
      </c>
      <c r="H43" t="str">
        <f t="shared" si="57"/>
        <v>ADDT</v>
      </c>
      <c r="I43" s="3" t="str">
        <f>IF(LEN(H43)&gt;0,VLOOKUP(H43,DATA!$B$2:$G$526,6,FALSE),"")</f>
        <v>OAB        FC</v>
      </c>
      <c r="J43" t="str">
        <f>IF(LEN(H43)&gt;0,VLOOKUP(H43,DATA!$B$2:$G$526,2,FALSE),"")</f>
        <v>FP</v>
      </c>
      <c r="K43" t="str">
        <f>IF(LEN(H43)&gt;0,IF(MID(IF(MID(MID(C43,LEN(H43)+2,99),1,1)="(",MID(MID(C43,LEN(H43)+2,99),2,LEN(MID(C43,LEN(H43)+2,99))-2),MID(C43,LEN(H43)+2,99)),1,1)=VLOOKUP(H43,DATA!$B$2:$I$526,8,FALSE),MID(IF(MID(MID(C43,LEN(H43)+2,99),1,1)="(",MID(MID(C43,LEN(H43)+2,99),2,LEN(MID(C43,LEN(H43)+2,99))-2),MID(C43,LEN(H43)+2,99)),1,3),IF(MID(MID(C43,LEN(H43)+2,99),1,1)="(",MID(MID(C43,LEN(H43)+2,99),2,LEN(MID(C43,LEN(H43)+2,99))-2),MID(C43,LEN(H43)+2,99))),"")</f>
        <v>F31</v>
      </c>
      <c r="L43" t="str">
        <f t="shared" si="58"/>
        <v>F31</v>
      </c>
      <c r="M43" t="str">
        <f t="shared" si="4"/>
        <v>F18</v>
      </c>
      <c r="N43" t="str">
        <f t="shared" si="59"/>
        <v/>
      </c>
      <c r="O43" t="str">
        <f t="shared" si="60"/>
        <v/>
      </c>
      <c r="P43" t="str">
        <f t="shared" si="33"/>
        <v/>
      </c>
      <c r="Q43" t="str">
        <f t="shared" si="61"/>
        <v/>
      </c>
      <c r="R43" t="str">
        <f t="shared" si="62"/>
        <v/>
      </c>
      <c r="S43" t="b">
        <f t="shared" si="63"/>
        <v>0</v>
      </c>
      <c r="T43" t="b">
        <f t="shared" si="64"/>
        <v>0</v>
      </c>
      <c r="U43" t="b">
        <f t="shared" si="65"/>
        <v>0</v>
      </c>
      <c r="V43" t="str">
        <f>IF(MID(I43,6,1)="T",VLOOKUP(H43,DATA!$B$2:$H$526,7,FALSE),"")</f>
        <v/>
      </c>
      <c r="W43" t="str">
        <f t="shared" si="66"/>
        <v/>
      </c>
      <c r="X43" t="str">
        <f>IF(LEN(H43)&gt;0,VLOOKUP(H43,DATA!$B$2:$F$526,5,FALSE),"")</f>
        <v/>
      </c>
      <c r="Y43" t="str">
        <f t="shared" si="67"/>
        <v/>
      </c>
      <c r="Z43" t="str">
        <f t="shared" si="68"/>
        <v/>
      </c>
      <c r="AA43" t="str">
        <f t="shared" si="69"/>
        <v/>
      </c>
      <c r="AB43" t="str">
        <f>IF(LEN(Z43)&gt;0,VLOOKUP(Z43,DATA!$K$25:$L$69,2,FALSE)&amp;IF(LEN(AA43)&gt;0,VLOOKUP(AA43,DATA!$O$25:$P$29,2,FALSE),""),"")</f>
        <v/>
      </c>
      <c r="AC43" t="str">
        <f>IF(LEN(Z43)&gt;0,VLOOKUP(Z43,DATA!$K$25:$M$69,3,FALSE),"")</f>
        <v/>
      </c>
      <c r="AD43" t="str">
        <f t="shared" si="70"/>
        <v>11111</v>
      </c>
      <c r="AE43" t="str">
        <f t="shared" si="71"/>
        <v>11111</v>
      </c>
      <c r="AF43" t="str">
        <f t="shared" si="72"/>
        <v/>
      </c>
      <c r="AG43" t="str">
        <f t="shared" si="73"/>
        <v/>
      </c>
      <c r="AH43" t="str">
        <f t="shared" si="74"/>
        <v>10010</v>
      </c>
      <c r="AI43" t="str">
        <f>IF(LEN(Q43)&gt;0,REPT("0",IF(IF(MID(I43,12,1)="F",VLOOKUP(J43,DATA!$K$2:$Y$20,14,FALSE),0)&gt;10,IF(MID(I43,12,1)="F",VLOOKUP(J43,DATA!$K$2:$Y$20,14,FALSE),0)-10,0)-LEN(X43))&amp;DEC2BIN(Q43,IF(MID(I43,12,1)="F",VLOOKUP(J43,DATA!$K$2:$Y$20,14,FALSE),0)-IF(IF(MID(I43,12,1)="F",VLOOKUP(J43,DATA!$K$2:$Y$20,14,FALSE),0)&gt;10,IF(MID(I43,12,1)="F",VLOOKUP(J43,DATA!$K$2:$Y$20,14,FALSE),0)-10,0)),"")</f>
        <v/>
      </c>
      <c r="AJ43" t="str">
        <f>IF(LEN(H43)&gt;0,IF(H43&lt;&gt;"CALL_PAL",VLOOKUP(H43,DATA!$B$2:$E$526,4,FALSE),VLOOKUP(K43,DATA!$K$72:$M$161,3,FALSE)),"")</f>
        <v>00010100000</v>
      </c>
      <c r="AK43" t="str">
        <f>IF(LEN(H43)&gt;0,VLOOKUP(H43,DATA!$B$2:$D$526,3,FALSE),"")</f>
        <v>010110</v>
      </c>
      <c r="AL43" t="str">
        <f t="shared" si="75"/>
        <v>01011011111111110001010000010010</v>
      </c>
      <c r="AM43" t="str">
        <f t="shared" si="76"/>
        <v>5BFF1412</v>
      </c>
      <c r="AN43" t="b">
        <f t="shared" si="24"/>
        <v>1</v>
      </c>
      <c r="AO43">
        <f t="shared" si="28"/>
        <v>4</v>
      </c>
      <c r="AP43" t="b">
        <f t="shared" si="30"/>
        <v>0</v>
      </c>
      <c r="AQ43" t="b">
        <f t="shared" si="27"/>
        <v>0</v>
      </c>
    </row>
    <row r="44" spans="1:43" x14ac:dyDescent="0.25">
      <c r="A44" t="str">
        <f t="shared" si="31"/>
        <v>0000039D</v>
      </c>
      <c r="B44" t="s">
        <v>1559</v>
      </c>
      <c r="C44" t="str">
        <f t="shared" si="56"/>
        <v>MULT F31,F31,F19</v>
      </c>
      <c r="D44" t="str">
        <f t="shared" si="36"/>
        <v/>
      </c>
      <c r="E44" t="b">
        <f t="shared" si="32"/>
        <v>1</v>
      </c>
      <c r="F44">
        <f t="shared" si="34"/>
        <v>4</v>
      </c>
      <c r="G44">
        <f t="shared" si="29"/>
        <v>924</v>
      </c>
      <c r="H44" t="str">
        <f t="shared" si="57"/>
        <v>MULT</v>
      </c>
      <c r="I44" s="3" t="str">
        <f>IF(LEN(H44)&gt;0,VLOOKUP(H44,DATA!$B$2:$G$526,6,FALSE),"")</f>
        <v>OAB        FC</v>
      </c>
      <c r="J44" t="str">
        <f>IF(LEN(H44)&gt;0,VLOOKUP(H44,DATA!$B$2:$G$526,2,FALSE),"")</f>
        <v>FP</v>
      </c>
      <c r="K44" t="str">
        <f>IF(LEN(H44)&gt;0,IF(MID(IF(MID(MID(C44,LEN(H44)+2,99),1,1)="(",MID(MID(C44,LEN(H44)+2,99),2,LEN(MID(C44,LEN(H44)+2,99))-2),MID(C44,LEN(H44)+2,99)),1,1)=VLOOKUP(H44,DATA!$B$2:$I$526,8,FALSE),MID(IF(MID(MID(C44,LEN(H44)+2,99),1,1)="(",MID(MID(C44,LEN(H44)+2,99),2,LEN(MID(C44,LEN(H44)+2,99))-2),MID(C44,LEN(H44)+2,99)),1,3),IF(MID(MID(C44,LEN(H44)+2,99),1,1)="(",MID(MID(C44,LEN(H44)+2,99),2,LEN(MID(C44,LEN(H44)+2,99))-2),MID(C44,LEN(H44)+2,99))),"")</f>
        <v>F31</v>
      </c>
      <c r="L44" t="str">
        <f t="shared" si="58"/>
        <v>F31</v>
      </c>
      <c r="M44" t="str">
        <f t="shared" si="4"/>
        <v>F19</v>
      </c>
      <c r="N44" t="str">
        <f t="shared" si="59"/>
        <v/>
      </c>
      <c r="O44" t="str">
        <f t="shared" si="60"/>
        <v/>
      </c>
      <c r="P44" t="str">
        <f t="shared" si="33"/>
        <v/>
      </c>
      <c r="Q44" t="str">
        <f t="shared" si="61"/>
        <v/>
      </c>
      <c r="R44" t="str">
        <f t="shared" si="62"/>
        <v/>
      </c>
      <c r="S44" t="b">
        <f t="shared" si="63"/>
        <v>0</v>
      </c>
      <c r="T44" t="b">
        <f t="shared" si="64"/>
        <v>0</v>
      </c>
      <c r="U44" t="b">
        <f t="shared" si="65"/>
        <v>0</v>
      </c>
      <c r="V44" t="str">
        <f>IF(MID(I44,6,1)="T",VLOOKUP(H44,DATA!$B$2:$H$526,7,FALSE),"")</f>
        <v/>
      </c>
      <c r="W44" t="str">
        <f t="shared" si="66"/>
        <v/>
      </c>
      <c r="X44" t="str">
        <f>IF(LEN(H44)&gt;0,VLOOKUP(H44,DATA!$B$2:$F$526,5,FALSE),"")</f>
        <v/>
      </c>
      <c r="Y44" t="str">
        <f t="shared" si="67"/>
        <v/>
      </c>
      <c r="Z44" t="str">
        <f t="shared" si="68"/>
        <v/>
      </c>
      <c r="AA44" t="str">
        <f t="shared" si="69"/>
        <v/>
      </c>
      <c r="AB44" t="str">
        <f>IF(LEN(Z44)&gt;0,VLOOKUP(Z44,DATA!$K$25:$L$69,2,FALSE)&amp;IF(LEN(AA44)&gt;0,VLOOKUP(AA44,DATA!$O$25:$P$29,2,FALSE),""),"")</f>
        <v/>
      </c>
      <c r="AC44" t="str">
        <f>IF(LEN(Z44)&gt;0,VLOOKUP(Z44,DATA!$K$25:$M$69,3,FALSE),"")</f>
        <v/>
      </c>
      <c r="AD44" t="str">
        <f t="shared" si="70"/>
        <v>11111</v>
      </c>
      <c r="AE44" t="str">
        <f t="shared" si="71"/>
        <v>11111</v>
      </c>
      <c r="AF44" t="str">
        <f t="shared" si="72"/>
        <v/>
      </c>
      <c r="AG44" t="str">
        <f t="shared" si="73"/>
        <v/>
      </c>
      <c r="AH44" t="str">
        <f t="shared" si="74"/>
        <v>10011</v>
      </c>
      <c r="AI44" t="str">
        <f>IF(LEN(Q44)&gt;0,REPT("0",IF(IF(MID(I44,12,1)="F",VLOOKUP(J44,DATA!$K$2:$Y$20,14,FALSE),0)&gt;10,IF(MID(I44,12,1)="F",VLOOKUP(J44,DATA!$K$2:$Y$20,14,FALSE),0)-10,0)-LEN(X44))&amp;DEC2BIN(Q44,IF(MID(I44,12,1)="F",VLOOKUP(J44,DATA!$K$2:$Y$20,14,FALSE),0)-IF(IF(MID(I44,12,1)="F",VLOOKUP(J44,DATA!$K$2:$Y$20,14,FALSE),0)&gt;10,IF(MID(I44,12,1)="F",VLOOKUP(J44,DATA!$K$2:$Y$20,14,FALSE),0)-10,0)),"")</f>
        <v/>
      </c>
      <c r="AJ44" t="str">
        <f>IF(LEN(H44)&gt;0,IF(H44&lt;&gt;"CALL_PAL",VLOOKUP(H44,DATA!$B$2:$E$526,4,FALSE),VLOOKUP(K44,DATA!$K$72:$M$161,3,FALSE)),"")</f>
        <v>00010100010</v>
      </c>
      <c r="AK44" t="str">
        <f>IF(LEN(H44)&gt;0,VLOOKUP(H44,DATA!$B$2:$D$526,3,FALSE),"")</f>
        <v>010110</v>
      </c>
      <c r="AL44" t="str">
        <f t="shared" si="75"/>
        <v>01011011111111110001010001010011</v>
      </c>
      <c r="AM44" t="str">
        <f t="shared" si="76"/>
        <v>5BFF1453</v>
      </c>
      <c r="AN44" t="b">
        <f t="shared" si="24"/>
        <v>1</v>
      </c>
      <c r="AO44">
        <f t="shared" si="28"/>
        <v>4</v>
      </c>
      <c r="AP44" t="b">
        <f t="shared" si="30"/>
        <v>0</v>
      </c>
      <c r="AQ44" t="b">
        <f t="shared" si="27"/>
        <v>0</v>
      </c>
    </row>
    <row r="45" spans="1:43" x14ac:dyDescent="0.25">
      <c r="A45" t="str">
        <f t="shared" si="31"/>
        <v>000003A1</v>
      </c>
      <c r="B45" t="s">
        <v>1560</v>
      </c>
      <c r="C45" t="str">
        <f t="shared" si="56"/>
        <v>ADDQ R31,R31,R20</v>
      </c>
      <c r="D45" t="str">
        <f t="shared" si="36"/>
        <v/>
      </c>
      <c r="E45" t="b">
        <f t="shared" si="32"/>
        <v>1</v>
      </c>
      <c r="F45">
        <f t="shared" si="34"/>
        <v>4</v>
      </c>
      <c r="G45">
        <f t="shared" si="29"/>
        <v>928</v>
      </c>
      <c r="H45" t="str">
        <f t="shared" si="57"/>
        <v>ADDQ</v>
      </c>
      <c r="I45" s="3" t="str">
        <f>IF(LEN(H45)&gt;0,VLOOKUP(H45,DATA!$B$2:$G$526,6,FALSE),"")</f>
        <v>OABZL      FC</v>
      </c>
      <c r="J45" t="str">
        <f>IF(LEN(H45)&gt;0,VLOOKUP(H45,DATA!$B$2:$G$526,2,FALSE),"")</f>
        <v>Oper</v>
      </c>
      <c r="K45" t="str">
        <f>IF(LEN(H45)&gt;0,IF(MID(IF(MID(MID(C45,LEN(H45)+2,99),1,1)="(",MID(MID(C45,LEN(H45)+2,99),2,LEN(MID(C45,LEN(H45)+2,99))-2),MID(C45,LEN(H45)+2,99)),1,1)=VLOOKUP(H45,DATA!$B$2:$I$526,8,FALSE),MID(IF(MID(MID(C45,LEN(H45)+2,99),1,1)="(",MID(MID(C45,LEN(H45)+2,99),2,LEN(MID(C45,LEN(H45)+2,99))-2),MID(C45,LEN(H45)+2,99)),1,3),IF(MID(MID(C45,LEN(H45)+2,99),1,1)="(",MID(MID(C45,LEN(H45)+2,99),2,LEN(MID(C45,LEN(H45)+2,99))-2),MID(C45,LEN(H45)+2,99))),"")</f>
        <v>R31</v>
      </c>
      <c r="L45" t="str">
        <f t="shared" si="58"/>
        <v>R31</v>
      </c>
      <c r="M45" t="str">
        <f t="shared" si="4"/>
        <v>R20</v>
      </c>
      <c r="N45" t="b">
        <f t="shared" si="59"/>
        <v>0</v>
      </c>
      <c r="O45" t="b">
        <f t="shared" si="60"/>
        <v>1</v>
      </c>
      <c r="P45" t="str">
        <f t="shared" si="33"/>
        <v/>
      </c>
      <c r="Q45" t="str">
        <f t="shared" si="61"/>
        <v/>
      </c>
      <c r="R45" t="str">
        <f t="shared" si="62"/>
        <v/>
      </c>
      <c r="S45" t="b">
        <f t="shared" si="63"/>
        <v>0</v>
      </c>
      <c r="T45" t="b">
        <f t="shared" si="64"/>
        <v>0</v>
      </c>
      <c r="U45" t="b">
        <f t="shared" si="65"/>
        <v>0</v>
      </c>
      <c r="V45" t="str">
        <f>IF(MID(I45,6,1)="T",VLOOKUP(H45,DATA!$B$2:$H$526,7,FALSE),"")</f>
        <v/>
      </c>
      <c r="W45" t="str">
        <f t="shared" si="66"/>
        <v/>
      </c>
      <c r="X45" t="str">
        <f>IF(LEN(H45)&gt;0,VLOOKUP(H45,DATA!$B$2:$F$526,5,FALSE),"")</f>
        <v/>
      </c>
      <c r="Y45" t="str">
        <f t="shared" si="67"/>
        <v/>
      </c>
      <c r="Z45" t="str">
        <f t="shared" si="68"/>
        <v/>
      </c>
      <c r="AA45" t="str">
        <f t="shared" si="69"/>
        <v/>
      </c>
      <c r="AB45" t="str">
        <f>IF(LEN(Z45)&gt;0,VLOOKUP(Z45,DATA!$K$25:$L$69,2,FALSE)&amp;IF(LEN(AA45)&gt;0,VLOOKUP(AA45,DATA!$O$25:$P$29,2,FALSE),""),"")</f>
        <v/>
      </c>
      <c r="AC45" t="str">
        <f>IF(LEN(Z45)&gt;0,VLOOKUP(Z45,DATA!$K$25:$M$69,3,FALSE),"")</f>
        <v/>
      </c>
      <c r="AD45" t="str">
        <f t="shared" si="70"/>
        <v>11111</v>
      </c>
      <c r="AE45" t="str">
        <f t="shared" si="71"/>
        <v>11111</v>
      </c>
      <c r="AF45" t="str">
        <f t="shared" si="72"/>
        <v>0000</v>
      </c>
      <c r="AG45" t="str">
        <f t="shared" si="73"/>
        <v/>
      </c>
      <c r="AH45" t="str">
        <f t="shared" si="74"/>
        <v>10100</v>
      </c>
      <c r="AI45" t="str">
        <f>IF(LEN(Q45)&gt;0,REPT("0",IF(IF(MID(I45,12,1)="F",VLOOKUP(J45,DATA!$K$2:$Y$20,14,FALSE),0)&gt;10,IF(MID(I45,12,1)="F",VLOOKUP(J45,DATA!$K$2:$Y$20,14,FALSE),0)-10,0)-LEN(X45))&amp;DEC2BIN(Q45,IF(MID(I45,12,1)="F",VLOOKUP(J45,DATA!$K$2:$Y$20,14,FALSE),0)-IF(IF(MID(I45,12,1)="F",VLOOKUP(J45,DATA!$K$2:$Y$20,14,FALSE),0)&gt;10,IF(MID(I45,12,1)="F",VLOOKUP(J45,DATA!$K$2:$Y$20,14,FALSE),0)-10,0)),"")</f>
        <v/>
      </c>
      <c r="AJ45" t="str">
        <f>IF(LEN(H45)&gt;0,IF(H45&lt;&gt;"CALL_PAL",VLOOKUP(H45,DATA!$B$2:$E$526,4,FALSE),VLOOKUP(K45,DATA!$K$72:$M$161,3,FALSE)),"")</f>
        <v>0100000</v>
      </c>
      <c r="AK45" t="str">
        <f>IF(LEN(H45)&gt;0,VLOOKUP(H45,DATA!$B$2:$D$526,3,FALSE),"")</f>
        <v>010000</v>
      </c>
      <c r="AL45" t="str">
        <f t="shared" si="75"/>
        <v>01000011111111110000010000010100</v>
      </c>
      <c r="AM45" t="str">
        <f t="shared" si="76"/>
        <v>43FF0414</v>
      </c>
      <c r="AN45" t="b">
        <f t="shared" si="24"/>
        <v>1</v>
      </c>
      <c r="AO45">
        <f t="shared" si="28"/>
        <v>4</v>
      </c>
      <c r="AP45" t="b">
        <f t="shared" si="30"/>
        <v>1</v>
      </c>
      <c r="AQ45" t="b">
        <f t="shared" si="27"/>
        <v>0</v>
      </c>
    </row>
    <row r="46" spans="1:43" x14ac:dyDescent="0.25">
      <c r="A46" t="str">
        <f t="shared" si="31"/>
        <v>000003A5</v>
      </c>
      <c r="B46" t="s">
        <v>1561</v>
      </c>
      <c r="C46" t="str">
        <f t="shared" si="56"/>
        <v>ADDQ R31,R31,R21</v>
      </c>
      <c r="D46" t="str">
        <f t="shared" si="36"/>
        <v/>
      </c>
      <c r="E46" t="b">
        <f t="shared" si="32"/>
        <v>1</v>
      </c>
      <c r="F46">
        <f t="shared" si="34"/>
        <v>4</v>
      </c>
      <c r="G46">
        <f t="shared" si="29"/>
        <v>932</v>
      </c>
      <c r="H46" t="str">
        <f t="shared" si="57"/>
        <v>ADDQ</v>
      </c>
      <c r="I46" s="3" t="str">
        <f>IF(LEN(H46)&gt;0,VLOOKUP(H46,DATA!$B$2:$G$526,6,FALSE),"")</f>
        <v>OABZL      FC</v>
      </c>
      <c r="J46" t="str">
        <f>IF(LEN(H46)&gt;0,VLOOKUP(H46,DATA!$B$2:$G$526,2,FALSE),"")</f>
        <v>Oper</v>
      </c>
      <c r="K46" t="str">
        <f>IF(LEN(H46)&gt;0,IF(MID(IF(MID(MID(C46,LEN(H46)+2,99),1,1)="(",MID(MID(C46,LEN(H46)+2,99),2,LEN(MID(C46,LEN(H46)+2,99))-2),MID(C46,LEN(H46)+2,99)),1,1)=VLOOKUP(H46,DATA!$B$2:$I$526,8,FALSE),MID(IF(MID(MID(C46,LEN(H46)+2,99),1,1)="(",MID(MID(C46,LEN(H46)+2,99),2,LEN(MID(C46,LEN(H46)+2,99))-2),MID(C46,LEN(H46)+2,99)),1,3),IF(MID(MID(C46,LEN(H46)+2,99),1,1)="(",MID(MID(C46,LEN(H46)+2,99),2,LEN(MID(C46,LEN(H46)+2,99))-2),MID(C46,LEN(H46)+2,99))),"")</f>
        <v>R31</v>
      </c>
      <c r="L46" t="str">
        <f t="shared" si="58"/>
        <v>R31</v>
      </c>
      <c r="M46" t="str">
        <f t="shared" si="4"/>
        <v>R21</v>
      </c>
      <c r="N46" t="b">
        <f t="shared" si="59"/>
        <v>0</v>
      </c>
      <c r="O46" t="b">
        <f t="shared" si="60"/>
        <v>1</v>
      </c>
      <c r="P46" t="str">
        <f t="shared" si="33"/>
        <v/>
      </c>
      <c r="Q46" t="str">
        <f t="shared" si="61"/>
        <v/>
      </c>
      <c r="R46" t="str">
        <f t="shared" si="62"/>
        <v/>
      </c>
      <c r="S46" t="b">
        <f t="shared" si="63"/>
        <v>0</v>
      </c>
      <c r="T46" t="b">
        <f t="shared" si="64"/>
        <v>0</v>
      </c>
      <c r="U46" t="b">
        <f t="shared" si="65"/>
        <v>0</v>
      </c>
      <c r="V46" t="str">
        <f>IF(MID(I46,6,1)="T",VLOOKUP(H46,DATA!$B$2:$H$526,7,FALSE),"")</f>
        <v/>
      </c>
      <c r="W46" t="str">
        <f t="shared" si="66"/>
        <v/>
      </c>
      <c r="X46" t="str">
        <f>IF(LEN(H46)&gt;0,VLOOKUP(H46,DATA!$B$2:$F$526,5,FALSE),"")</f>
        <v/>
      </c>
      <c r="Y46" t="str">
        <f t="shared" si="67"/>
        <v/>
      </c>
      <c r="Z46" t="str">
        <f t="shared" si="68"/>
        <v/>
      </c>
      <c r="AA46" t="str">
        <f t="shared" si="69"/>
        <v/>
      </c>
      <c r="AB46" t="str">
        <f>IF(LEN(Z46)&gt;0,VLOOKUP(Z46,DATA!$K$25:$L$69,2,FALSE)&amp;IF(LEN(AA46)&gt;0,VLOOKUP(AA46,DATA!$O$25:$P$29,2,FALSE),""),"")</f>
        <v/>
      </c>
      <c r="AC46" t="str">
        <f>IF(LEN(Z46)&gt;0,VLOOKUP(Z46,DATA!$K$25:$M$69,3,FALSE),"")</f>
        <v/>
      </c>
      <c r="AD46" t="str">
        <f t="shared" si="70"/>
        <v>11111</v>
      </c>
      <c r="AE46" t="str">
        <f t="shared" si="71"/>
        <v>11111</v>
      </c>
      <c r="AF46" t="str">
        <f t="shared" si="72"/>
        <v>0000</v>
      </c>
      <c r="AG46" t="str">
        <f t="shared" si="73"/>
        <v/>
      </c>
      <c r="AH46" t="str">
        <f t="shared" si="74"/>
        <v>10101</v>
      </c>
      <c r="AI46" t="str">
        <f>IF(LEN(Q46)&gt;0,REPT("0",IF(IF(MID(I46,12,1)="F",VLOOKUP(J46,DATA!$K$2:$Y$20,14,FALSE),0)&gt;10,IF(MID(I46,12,1)="F",VLOOKUP(J46,DATA!$K$2:$Y$20,14,FALSE),0)-10,0)-LEN(X46))&amp;DEC2BIN(Q46,IF(MID(I46,12,1)="F",VLOOKUP(J46,DATA!$K$2:$Y$20,14,FALSE),0)-IF(IF(MID(I46,12,1)="F",VLOOKUP(J46,DATA!$K$2:$Y$20,14,FALSE),0)&gt;10,IF(MID(I46,12,1)="F",VLOOKUP(J46,DATA!$K$2:$Y$20,14,FALSE),0)-10,0)),"")</f>
        <v/>
      </c>
      <c r="AJ46" t="str">
        <f>IF(LEN(H46)&gt;0,IF(H46&lt;&gt;"CALL_PAL",VLOOKUP(H46,DATA!$B$2:$E$526,4,FALSE),VLOOKUP(K46,DATA!$K$72:$M$161,3,FALSE)),"")</f>
        <v>0100000</v>
      </c>
      <c r="AK46" t="str">
        <f>IF(LEN(H46)&gt;0,VLOOKUP(H46,DATA!$B$2:$D$526,3,FALSE),"")</f>
        <v>010000</v>
      </c>
      <c r="AL46" t="str">
        <f t="shared" si="75"/>
        <v>01000011111111110000010000010101</v>
      </c>
      <c r="AM46" t="str">
        <f t="shared" si="76"/>
        <v>43FF0415</v>
      </c>
      <c r="AN46" t="b">
        <f t="shared" si="24"/>
        <v>1</v>
      </c>
      <c r="AO46">
        <f t="shared" si="28"/>
        <v>4</v>
      </c>
      <c r="AP46" t="b">
        <f t="shared" si="30"/>
        <v>0</v>
      </c>
      <c r="AQ46" t="b">
        <f t="shared" si="27"/>
        <v>0</v>
      </c>
    </row>
    <row r="47" spans="1:43" x14ac:dyDescent="0.25">
      <c r="A47" t="str">
        <f t="shared" si="31"/>
        <v>000003A9</v>
      </c>
      <c r="B47" t="s">
        <v>1562</v>
      </c>
      <c r="C47" t="str">
        <f t="shared" si="56"/>
        <v>ADDT F31,F31,F20</v>
      </c>
      <c r="D47" t="str">
        <f t="shared" si="36"/>
        <v/>
      </c>
      <c r="E47" t="b">
        <f t="shared" si="32"/>
        <v>1</v>
      </c>
      <c r="F47">
        <f t="shared" si="34"/>
        <v>4</v>
      </c>
      <c r="G47">
        <f t="shared" si="29"/>
        <v>936</v>
      </c>
      <c r="H47" t="str">
        <f t="shared" si="57"/>
        <v>ADDT</v>
      </c>
      <c r="I47" s="3" t="str">
        <f>IF(LEN(H47)&gt;0,VLOOKUP(H47,DATA!$B$2:$G$526,6,FALSE),"")</f>
        <v>OAB        FC</v>
      </c>
      <c r="J47" t="str">
        <f>IF(LEN(H47)&gt;0,VLOOKUP(H47,DATA!$B$2:$G$526,2,FALSE),"")</f>
        <v>FP</v>
      </c>
      <c r="K47" t="str">
        <f>IF(LEN(H47)&gt;0,IF(MID(IF(MID(MID(C47,LEN(H47)+2,99),1,1)="(",MID(MID(C47,LEN(H47)+2,99),2,LEN(MID(C47,LEN(H47)+2,99))-2),MID(C47,LEN(H47)+2,99)),1,1)=VLOOKUP(H47,DATA!$B$2:$I$526,8,FALSE),MID(IF(MID(MID(C47,LEN(H47)+2,99),1,1)="(",MID(MID(C47,LEN(H47)+2,99),2,LEN(MID(C47,LEN(H47)+2,99))-2),MID(C47,LEN(H47)+2,99)),1,3),IF(MID(MID(C47,LEN(H47)+2,99),1,1)="(",MID(MID(C47,LEN(H47)+2,99),2,LEN(MID(C47,LEN(H47)+2,99))-2),MID(C47,LEN(H47)+2,99))),"")</f>
        <v>F31</v>
      </c>
      <c r="L47" t="str">
        <f t="shared" si="58"/>
        <v>F31</v>
      </c>
      <c r="M47" t="str">
        <f t="shared" si="4"/>
        <v>F20</v>
      </c>
      <c r="N47" t="str">
        <f t="shared" si="59"/>
        <v/>
      </c>
      <c r="O47" t="str">
        <f t="shared" si="60"/>
        <v/>
      </c>
      <c r="P47" t="str">
        <f t="shared" si="33"/>
        <v/>
      </c>
      <c r="Q47" t="str">
        <f t="shared" si="61"/>
        <v/>
      </c>
      <c r="R47" t="str">
        <f t="shared" si="62"/>
        <v/>
      </c>
      <c r="S47" t="b">
        <f t="shared" si="63"/>
        <v>0</v>
      </c>
      <c r="T47" t="b">
        <f t="shared" si="64"/>
        <v>0</v>
      </c>
      <c r="U47" t="b">
        <f t="shared" si="65"/>
        <v>0</v>
      </c>
      <c r="V47" t="str">
        <f>IF(MID(I47,6,1)="T",VLOOKUP(H47,DATA!$B$2:$H$526,7,FALSE),"")</f>
        <v/>
      </c>
      <c r="W47" t="str">
        <f t="shared" si="66"/>
        <v/>
      </c>
      <c r="X47" t="str">
        <f>IF(LEN(H47)&gt;0,VLOOKUP(H47,DATA!$B$2:$F$526,5,FALSE),"")</f>
        <v/>
      </c>
      <c r="Y47" t="str">
        <f t="shared" si="67"/>
        <v/>
      </c>
      <c r="Z47" t="str">
        <f t="shared" si="68"/>
        <v/>
      </c>
      <c r="AA47" t="str">
        <f t="shared" si="69"/>
        <v/>
      </c>
      <c r="AB47" t="str">
        <f>IF(LEN(Z47)&gt;0,VLOOKUP(Z47,DATA!$K$25:$L$69,2,FALSE)&amp;IF(LEN(AA47)&gt;0,VLOOKUP(AA47,DATA!$O$25:$P$29,2,FALSE),""),"")</f>
        <v/>
      </c>
      <c r="AC47" t="str">
        <f>IF(LEN(Z47)&gt;0,VLOOKUP(Z47,DATA!$K$25:$M$69,3,FALSE),"")</f>
        <v/>
      </c>
      <c r="AD47" t="str">
        <f t="shared" si="70"/>
        <v>11111</v>
      </c>
      <c r="AE47" t="str">
        <f t="shared" si="71"/>
        <v>11111</v>
      </c>
      <c r="AF47" t="str">
        <f t="shared" si="72"/>
        <v/>
      </c>
      <c r="AG47" t="str">
        <f t="shared" si="73"/>
        <v/>
      </c>
      <c r="AH47" t="str">
        <f t="shared" si="74"/>
        <v>10100</v>
      </c>
      <c r="AI47" t="str">
        <f>IF(LEN(Q47)&gt;0,REPT("0",IF(IF(MID(I47,12,1)="F",VLOOKUP(J47,DATA!$K$2:$Y$20,14,FALSE),0)&gt;10,IF(MID(I47,12,1)="F",VLOOKUP(J47,DATA!$K$2:$Y$20,14,FALSE),0)-10,0)-LEN(X47))&amp;DEC2BIN(Q47,IF(MID(I47,12,1)="F",VLOOKUP(J47,DATA!$K$2:$Y$20,14,FALSE),0)-IF(IF(MID(I47,12,1)="F",VLOOKUP(J47,DATA!$K$2:$Y$20,14,FALSE),0)&gt;10,IF(MID(I47,12,1)="F",VLOOKUP(J47,DATA!$K$2:$Y$20,14,FALSE),0)-10,0)),"")</f>
        <v/>
      </c>
      <c r="AJ47" t="str">
        <f>IF(LEN(H47)&gt;0,IF(H47&lt;&gt;"CALL_PAL",VLOOKUP(H47,DATA!$B$2:$E$526,4,FALSE),VLOOKUP(K47,DATA!$K$72:$M$161,3,FALSE)),"")</f>
        <v>00010100000</v>
      </c>
      <c r="AK47" t="str">
        <f>IF(LEN(H47)&gt;0,VLOOKUP(H47,DATA!$B$2:$D$526,3,FALSE),"")</f>
        <v>010110</v>
      </c>
      <c r="AL47" t="str">
        <f t="shared" si="75"/>
        <v>01011011111111110001010000010100</v>
      </c>
      <c r="AM47" t="str">
        <f t="shared" si="76"/>
        <v>5BFF1414</v>
      </c>
      <c r="AN47" t="b">
        <f t="shared" si="24"/>
        <v>1</v>
      </c>
      <c r="AO47">
        <f t="shared" si="28"/>
        <v>4</v>
      </c>
      <c r="AP47" t="b">
        <f t="shared" si="30"/>
        <v>0</v>
      </c>
      <c r="AQ47" t="b">
        <f t="shared" si="27"/>
        <v>0</v>
      </c>
    </row>
    <row r="48" spans="1:43" x14ac:dyDescent="0.25">
      <c r="A48" t="str">
        <f t="shared" si="31"/>
        <v>000003AD</v>
      </c>
      <c r="B48" t="s">
        <v>1563</v>
      </c>
      <c r="C48" t="str">
        <f t="shared" si="56"/>
        <v>MULT F31,F31,F21</v>
      </c>
      <c r="D48" t="str">
        <f t="shared" si="36"/>
        <v/>
      </c>
      <c r="E48" t="b">
        <f t="shared" si="32"/>
        <v>1</v>
      </c>
      <c r="F48">
        <f t="shared" si="34"/>
        <v>4</v>
      </c>
      <c r="G48">
        <f t="shared" si="29"/>
        <v>940</v>
      </c>
      <c r="H48" t="str">
        <f t="shared" si="57"/>
        <v>MULT</v>
      </c>
      <c r="I48" s="3" t="str">
        <f>IF(LEN(H48)&gt;0,VLOOKUP(H48,DATA!$B$2:$G$526,6,FALSE),"")</f>
        <v>OAB        FC</v>
      </c>
      <c r="J48" t="str">
        <f>IF(LEN(H48)&gt;0,VLOOKUP(H48,DATA!$B$2:$G$526,2,FALSE),"")</f>
        <v>FP</v>
      </c>
      <c r="K48" t="str">
        <f>IF(LEN(H48)&gt;0,IF(MID(IF(MID(MID(C48,LEN(H48)+2,99),1,1)="(",MID(MID(C48,LEN(H48)+2,99),2,LEN(MID(C48,LEN(H48)+2,99))-2),MID(C48,LEN(H48)+2,99)),1,1)=VLOOKUP(H48,DATA!$B$2:$I$526,8,FALSE),MID(IF(MID(MID(C48,LEN(H48)+2,99),1,1)="(",MID(MID(C48,LEN(H48)+2,99),2,LEN(MID(C48,LEN(H48)+2,99))-2),MID(C48,LEN(H48)+2,99)),1,3),IF(MID(MID(C48,LEN(H48)+2,99),1,1)="(",MID(MID(C48,LEN(H48)+2,99),2,LEN(MID(C48,LEN(H48)+2,99))-2),MID(C48,LEN(H48)+2,99))),"")</f>
        <v>F31</v>
      </c>
      <c r="L48" t="str">
        <f t="shared" si="58"/>
        <v>F31</v>
      </c>
      <c r="M48" t="str">
        <f t="shared" si="4"/>
        <v>F21</v>
      </c>
      <c r="N48" t="str">
        <f t="shared" si="59"/>
        <v/>
      </c>
      <c r="O48" t="str">
        <f t="shared" si="60"/>
        <v/>
      </c>
      <c r="P48" t="str">
        <f t="shared" si="33"/>
        <v/>
      </c>
      <c r="Q48" t="str">
        <f t="shared" si="61"/>
        <v/>
      </c>
      <c r="R48" t="str">
        <f t="shared" si="62"/>
        <v/>
      </c>
      <c r="S48" t="b">
        <f t="shared" si="63"/>
        <v>0</v>
      </c>
      <c r="T48" t="b">
        <f t="shared" si="64"/>
        <v>0</v>
      </c>
      <c r="U48" t="b">
        <f t="shared" si="65"/>
        <v>0</v>
      </c>
      <c r="V48" t="str">
        <f>IF(MID(I48,6,1)="T",VLOOKUP(H48,DATA!$B$2:$H$526,7,FALSE),"")</f>
        <v/>
      </c>
      <c r="W48" t="str">
        <f t="shared" si="66"/>
        <v/>
      </c>
      <c r="X48" t="str">
        <f>IF(LEN(H48)&gt;0,VLOOKUP(H48,DATA!$B$2:$F$526,5,FALSE),"")</f>
        <v/>
      </c>
      <c r="Y48" t="str">
        <f t="shared" si="67"/>
        <v/>
      </c>
      <c r="Z48" t="str">
        <f t="shared" si="68"/>
        <v/>
      </c>
      <c r="AA48" t="str">
        <f t="shared" si="69"/>
        <v/>
      </c>
      <c r="AB48" t="str">
        <f>IF(LEN(Z48)&gt;0,VLOOKUP(Z48,DATA!$K$25:$L$69,2,FALSE)&amp;IF(LEN(AA48)&gt;0,VLOOKUP(AA48,DATA!$O$25:$P$29,2,FALSE),""),"")</f>
        <v/>
      </c>
      <c r="AC48" t="str">
        <f>IF(LEN(Z48)&gt;0,VLOOKUP(Z48,DATA!$K$25:$M$69,3,FALSE),"")</f>
        <v/>
      </c>
      <c r="AD48" t="str">
        <f t="shared" si="70"/>
        <v>11111</v>
      </c>
      <c r="AE48" t="str">
        <f t="shared" si="71"/>
        <v>11111</v>
      </c>
      <c r="AF48" t="str">
        <f t="shared" si="72"/>
        <v/>
      </c>
      <c r="AG48" t="str">
        <f t="shared" si="73"/>
        <v/>
      </c>
      <c r="AH48" t="str">
        <f t="shared" si="74"/>
        <v>10101</v>
      </c>
      <c r="AI48" t="str">
        <f>IF(LEN(Q48)&gt;0,REPT("0",IF(IF(MID(I48,12,1)="F",VLOOKUP(J48,DATA!$K$2:$Y$20,14,FALSE),0)&gt;10,IF(MID(I48,12,1)="F",VLOOKUP(J48,DATA!$K$2:$Y$20,14,FALSE),0)-10,0)-LEN(X48))&amp;DEC2BIN(Q48,IF(MID(I48,12,1)="F",VLOOKUP(J48,DATA!$K$2:$Y$20,14,FALSE),0)-IF(IF(MID(I48,12,1)="F",VLOOKUP(J48,DATA!$K$2:$Y$20,14,FALSE),0)&gt;10,IF(MID(I48,12,1)="F",VLOOKUP(J48,DATA!$K$2:$Y$20,14,FALSE),0)-10,0)),"")</f>
        <v/>
      </c>
      <c r="AJ48" t="str">
        <f>IF(LEN(H48)&gt;0,IF(H48&lt;&gt;"CALL_PAL",VLOOKUP(H48,DATA!$B$2:$E$526,4,FALSE),VLOOKUP(K48,DATA!$K$72:$M$161,3,FALSE)),"")</f>
        <v>00010100010</v>
      </c>
      <c r="AK48" t="str">
        <f>IF(LEN(H48)&gt;0,VLOOKUP(H48,DATA!$B$2:$D$526,3,FALSE),"")</f>
        <v>010110</v>
      </c>
      <c r="AL48" t="str">
        <f t="shared" si="75"/>
        <v>01011011111111110001010001010101</v>
      </c>
      <c r="AM48" t="str">
        <f t="shared" si="76"/>
        <v>5BFF1455</v>
      </c>
      <c r="AN48" t="b">
        <f t="shared" si="24"/>
        <v>1</v>
      </c>
      <c r="AO48">
        <f t="shared" si="28"/>
        <v>4</v>
      </c>
      <c r="AP48" t="b">
        <f t="shared" si="30"/>
        <v>0</v>
      </c>
      <c r="AQ48" t="b">
        <f t="shared" si="27"/>
        <v>0</v>
      </c>
    </row>
    <row r="49" spans="1:43" x14ac:dyDescent="0.25">
      <c r="A49" t="str">
        <f t="shared" si="31"/>
        <v>000003B1</v>
      </c>
      <c r="B49" t="s">
        <v>1564</v>
      </c>
      <c r="C49" t="str">
        <f t="shared" si="56"/>
        <v>ADDQ R31,R31,R22</v>
      </c>
      <c r="D49" t="str">
        <f t="shared" si="36"/>
        <v/>
      </c>
      <c r="E49" t="b">
        <f t="shared" si="32"/>
        <v>1</v>
      </c>
      <c r="F49">
        <f t="shared" si="34"/>
        <v>4</v>
      </c>
      <c r="G49">
        <f t="shared" si="29"/>
        <v>944</v>
      </c>
      <c r="H49" t="str">
        <f t="shared" si="57"/>
        <v>ADDQ</v>
      </c>
      <c r="I49" s="3" t="str">
        <f>IF(LEN(H49)&gt;0,VLOOKUP(H49,DATA!$B$2:$G$526,6,FALSE),"")</f>
        <v>OABZL      FC</v>
      </c>
      <c r="J49" t="str">
        <f>IF(LEN(H49)&gt;0,VLOOKUP(H49,DATA!$B$2:$G$526,2,FALSE),"")</f>
        <v>Oper</v>
      </c>
      <c r="K49" t="str">
        <f>IF(LEN(H49)&gt;0,IF(MID(IF(MID(MID(C49,LEN(H49)+2,99),1,1)="(",MID(MID(C49,LEN(H49)+2,99),2,LEN(MID(C49,LEN(H49)+2,99))-2),MID(C49,LEN(H49)+2,99)),1,1)=VLOOKUP(H49,DATA!$B$2:$I$526,8,FALSE),MID(IF(MID(MID(C49,LEN(H49)+2,99),1,1)="(",MID(MID(C49,LEN(H49)+2,99),2,LEN(MID(C49,LEN(H49)+2,99))-2),MID(C49,LEN(H49)+2,99)),1,3),IF(MID(MID(C49,LEN(H49)+2,99),1,1)="(",MID(MID(C49,LEN(H49)+2,99),2,LEN(MID(C49,LEN(H49)+2,99))-2),MID(C49,LEN(H49)+2,99))),"")</f>
        <v>R31</v>
      </c>
      <c r="L49" t="str">
        <f t="shared" si="58"/>
        <v>R31</v>
      </c>
      <c r="M49" t="str">
        <f t="shared" si="4"/>
        <v>R22</v>
      </c>
      <c r="N49" t="b">
        <f t="shared" si="59"/>
        <v>0</v>
      </c>
      <c r="O49" t="b">
        <f t="shared" si="60"/>
        <v>1</v>
      </c>
      <c r="P49" t="str">
        <f t="shared" si="33"/>
        <v/>
      </c>
      <c r="Q49" t="str">
        <f t="shared" si="61"/>
        <v/>
      </c>
      <c r="R49" t="str">
        <f t="shared" si="62"/>
        <v/>
      </c>
      <c r="S49" t="b">
        <f t="shared" si="63"/>
        <v>0</v>
      </c>
      <c r="T49" t="b">
        <f t="shared" si="64"/>
        <v>0</v>
      </c>
      <c r="U49" t="b">
        <f t="shared" si="65"/>
        <v>0</v>
      </c>
      <c r="V49" t="str">
        <f>IF(MID(I49,6,1)="T",VLOOKUP(H49,DATA!$B$2:$H$526,7,FALSE),"")</f>
        <v/>
      </c>
      <c r="W49" t="str">
        <f t="shared" si="66"/>
        <v/>
      </c>
      <c r="X49" t="str">
        <f>IF(LEN(H49)&gt;0,VLOOKUP(H49,DATA!$B$2:$F$526,5,FALSE),"")</f>
        <v/>
      </c>
      <c r="Y49" t="str">
        <f t="shared" si="67"/>
        <v/>
      </c>
      <c r="Z49" t="str">
        <f t="shared" si="68"/>
        <v/>
      </c>
      <c r="AA49" t="str">
        <f t="shared" si="69"/>
        <v/>
      </c>
      <c r="AB49" t="str">
        <f>IF(LEN(Z49)&gt;0,VLOOKUP(Z49,DATA!$K$25:$L$69,2,FALSE)&amp;IF(LEN(AA49)&gt;0,VLOOKUP(AA49,DATA!$O$25:$P$29,2,FALSE),""),"")</f>
        <v/>
      </c>
      <c r="AC49" t="str">
        <f>IF(LEN(Z49)&gt;0,VLOOKUP(Z49,DATA!$K$25:$M$69,3,FALSE),"")</f>
        <v/>
      </c>
      <c r="AD49" t="str">
        <f t="shared" si="70"/>
        <v>11111</v>
      </c>
      <c r="AE49" t="str">
        <f t="shared" si="71"/>
        <v>11111</v>
      </c>
      <c r="AF49" t="str">
        <f t="shared" si="72"/>
        <v>0000</v>
      </c>
      <c r="AG49" t="str">
        <f t="shared" si="73"/>
        <v/>
      </c>
      <c r="AH49" t="str">
        <f t="shared" si="74"/>
        <v>10110</v>
      </c>
      <c r="AI49" t="str">
        <f>IF(LEN(Q49)&gt;0,REPT("0",IF(IF(MID(I49,12,1)="F",VLOOKUP(J49,DATA!$K$2:$Y$20,14,FALSE),0)&gt;10,IF(MID(I49,12,1)="F",VLOOKUP(J49,DATA!$K$2:$Y$20,14,FALSE),0)-10,0)-LEN(X49))&amp;DEC2BIN(Q49,IF(MID(I49,12,1)="F",VLOOKUP(J49,DATA!$K$2:$Y$20,14,FALSE),0)-IF(IF(MID(I49,12,1)="F",VLOOKUP(J49,DATA!$K$2:$Y$20,14,FALSE),0)&gt;10,IF(MID(I49,12,1)="F",VLOOKUP(J49,DATA!$K$2:$Y$20,14,FALSE),0)-10,0)),"")</f>
        <v/>
      </c>
      <c r="AJ49" t="str">
        <f>IF(LEN(H49)&gt;0,IF(H49&lt;&gt;"CALL_PAL",VLOOKUP(H49,DATA!$B$2:$E$526,4,FALSE),VLOOKUP(K49,DATA!$K$72:$M$161,3,FALSE)),"")</f>
        <v>0100000</v>
      </c>
      <c r="AK49" t="str">
        <f>IF(LEN(H49)&gt;0,VLOOKUP(H49,DATA!$B$2:$D$526,3,FALSE),"")</f>
        <v>010000</v>
      </c>
      <c r="AL49" t="str">
        <f t="shared" si="75"/>
        <v>01000011111111110000010000010110</v>
      </c>
      <c r="AM49" t="str">
        <f t="shared" si="76"/>
        <v>43FF0416</v>
      </c>
      <c r="AN49" t="b">
        <f t="shared" si="24"/>
        <v>1</v>
      </c>
      <c r="AO49">
        <f t="shared" si="28"/>
        <v>4</v>
      </c>
      <c r="AP49" t="b">
        <f t="shared" si="30"/>
        <v>1</v>
      </c>
      <c r="AQ49" t="b">
        <f t="shared" si="27"/>
        <v>0</v>
      </c>
    </row>
    <row r="50" spans="1:43" x14ac:dyDescent="0.25">
      <c r="A50" t="str">
        <f t="shared" si="31"/>
        <v>000003B5</v>
      </c>
      <c r="B50" t="s">
        <v>1565</v>
      </c>
      <c r="C50" t="str">
        <f t="shared" si="56"/>
        <v>ADDQ R31,R31,R23</v>
      </c>
      <c r="D50" t="str">
        <f t="shared" si="36"/>
        <v/>
      </c>
      <c r="E50" t="b">
        <f t="shared" si="32"/>
        <v>1</v>
      </c>
      <c r="F50">
        <f t="shared" si="34"/>
        <v>4</v>
      </c>
      <c r="G50">
        <f t="shared" si="29"/>
        <v>948</v>
      </c>
      <c r="H50" t="str">
        <f t="shared" si="57"/>
        <v>ADDQ</v>
      </c>
      <c r="I50" s="3" t="str">
        <f>IF(LEN(H50)&gt;0,VLOOKUP(H50,DATA!$B$2:$G$526,6,FALSE),"")</f>
        <v>OABZL      FC</v>
      </c>
      <c r="J50" t="str">
        <f>IF(LEN(H50)&gt;0,VLOOKUP(H50,DATA!$B$2:$G$526,2,FALSE),"")</f>
        <v>Oper</v>
      </c>
      <c r="K50" t="str">
        <f>IF(LEN(H50)&gt;0,IF(MID(IF(MID(MID(C50,LEN(H50)+2,99),1,1)="(",MID(MID(C50,LEN(H50)+2,99),2,LEN(MID(C50,LEN(H50)+2,99))-2),MID(C50,LEN(H50)+2,99)),1,1)=VLOOKUP(H50,DATA!$B$2:$I$526,8,FALSE),MID(IF(MID(MID(C50,LEN(H50)+2,99),1,1)="(",MID(MID(C50,LEN(H50)+2,99),2,LEN(MID(C50,LEN(H50)+2,99))-2),MID(C50,LEN(H50)+2,99)),1,3),IF(MID(MID(C50,LEN(H50)+2,99),1,1)="(",MID(MID(C50,LEN(H50)+2,99),2,LEN(MID(C50,LEN(H50)+2,99))-2),MID(C50,LEN(H50)+2,99))),"")</f>
        <v>R31</v>
      </c>
      <c r="L50" t="str">
        <f t="shared" si="58"/>
        <v>R31</v>
      </c>
      <c r="M50" t="str">
        <f t="shared" si="4"/>
        <v>R23</v>
      </c>
      <c r="N50" t="b">
        <f t="shared" si="59"/>
        <v>0</v>
      </c>
      <c r="O50" t="b">
        <f t="shared" si="60"/>
        <v>1</v>
      </c>
      <c r="P50" t="str">
        <f t="shared" si="33"/>
        <v/>
      </c>
      <c r="Q50" t="str">
        <f t="shared" si="61"/>
        <v/>
      </c>
      <c r="R50" t="str">
        <f t="shared" si="62"/>
        <v/>
      </c>
      <c r="S50" t="b">
        <f t="shared" si="63"/>
        <v>0</v>
      </c>
      <c r="T50" t="b">
        <f t="shared" si="64"/>
        <v>0</v>
      </c>
      <c r="U50" t="b">
        <f t="shared" si="65"/>
        <v>0</v>
      </c>
      <c r="V50" t="str">
        <f>IF(MID(I50,6,1)="T",VLOOKUP(H50,DATA!$B$2:$H$526,7,FALSE),"")</f>
        <v/>
      </c>
      <c r="W50" t="str">
        <f t="shared" si="66"/>
        <v/>
      </c>
      <c r="X50" t="str">
        <f>IF(LEN(H50)&gt;0,VLOOKUP(H50,DATA!$B$2:$F$526,5,FALSE),"")</f>
        <v/>
      </c>
      <c r="Y50" t="str">
        <f t="shared" si="67"/>
        <v/>
      </c>
      <c r="Z50" t="str">
        <f t="shared" si="68"/>
        <v/>
      </c>
      <c r="AA50" t="str">
        <f t="shared" si="69"/>
        <v/>
      </c>
      <c r="AB50" t="str">
        <f>IF(LEN(Z50)&gt;0,VLOOKUP(Z50,DATA!$K$25:$L$69,2,FALSE)&amp;IF(LEN(AA50)&gt;0,VLOOKUP(AA50,DATA!$O$25:$P$29,2,FALSE),""),"")</f>
        <v/>
      </c>
      <c r="AC50" t="str">
        <f>IF(LEN(Z50)&gt;0,VLOOKUP(Z50,DATA!$K$25:$M$69,3,FALSE),"")</f>
        <v/>
      </c>
      <c r="AD50" t="str">
        <f t="shared" si="70"/>
        <v>11111</v>
      </c>
      <c r="AE50" t="str">
        <f t="shared" si="71"/>
        <v>11111</v>
      </c>
      <c r="AF50" t="str">
        <f t="shared" si="72"/>
        <v>0000</v>
      </c>
      <c r="AG50" t="str">
        <f t="shared" si="73"/>
        <v/>
      </c>
      <c r="AH50" t="str">
        <f t="shared" si="74"/>
        <v>10111</v>
      </c>
      <c r="AI50" t="str">
        <f>IF(LEN(Q50)&gt;0,REPT("0",IF(IF(MID(I50,12,1)="F",VLOOKUP(J50,DATA!$K$2:$Y$20,14,FALSE),0)&gt;10,IF(MID(I50,12,1)="F",VLOOKUP(J50,DATA!$K$2:$Y$20,14,FALSE),0)-10,0)-LEN(X50))&amp;DEC2BIN(Q50,IF(MID(I50,12,1)="F",VLOOKUP(J50,DATA!$K$2:$Y$20,14,FALSE),0)-IF(IF(MID(I50,12,1)="F",VLOOKUP(J50,DATA!$K$2:$Y$20,14,FALSE),0)&gt;10,IF(MID(I50,12,1)="F",VLOOKUP(J50,DATA!$K$2:$Y$20,14,FALSE),0)-10,0)),"")</f>
        <v/>
      </c>
      <c r="AJ50" t="str">
        <f>IF(LEN(H50)&gt;0,IF(H50&lt;&gt;"CALL_PAL",VLOOKUP(H50,DATA!$B$2:$E$526,4,FALSE),VLOOKUP(K50,DATA!$K$72:$M$161,3,FALSE)),"")</f>
        <v>0100000</v>
      </c>
      <c r="AK50" t="str">
        <f>IF(LEN(H50)&gt;0,VLOOKUP(H50,DATA!$B$2:$D$526,3,FALSE),"")</f>
        <v>010000</v>
      </c>
      <c r="AL50" t="str">
        <f t="shared" si="75"/>
        <v>01000011111111110000010000010111</v>
      </c>
      <c r="AM50" t="str">
        <f t="shared" si="76"/>
        <v>43FF0417</v>
      </c>
      <c r="AN50" t="b">
        <f t="shared" si="24"/>
        <v>1</v>
      </c>
      <c r="AO50">
        <f t="shared" si="28"/>
        <v>4</v>
      </c>
      <c r="AP50" t="b">
        <f t="shared" si="30"/>
        <v>0</v>
      </c>
      <c r="AQ50" t="b">
        <f t="shared" si="27"/>
        <v>0</v>
      </c>
    </row>
    <row r="51" spans="1:43" x14ac:dyDescent="0.25">
      <c r="A51" t="str">
        <f t="shared" si="31"/>
        <v>000003B9</v>
      </c>
      <c r="B51" t="s">
        <v>1566</v>
      </c>
      <c r="C51" t="str">
        <f t="shared" si="56"/>
        <v>ADDT F31,F31,F22</v>
      </c>
      <c r="D51" t="str">
        <f t="shared" si="36"/>
        <v/>
      </c>
      <c r="E51" t="b">
        <f t="shared" si="32"/>
        <v>1</v>
      </c>
      <c r="F51">
        <f t="shared" si="34"/>
        <v>4</v>
      </c>
      <c r="G51">
        <f t="shared" si="29"/>
        <v>952</v>
      </c>
      <c r="H51" t="str">
        <f t="shared" si="57"/>
        <v>ADDT</v>
      </c>
      <c r="I51" s="3" t="str">
        <f>IF(LEN(H51)&gt;0,VLOOKUP(H51,DATA!$B$2:$G$526,6,FALSE),"")</f>
        <v>OAB        FC</v>
      </c>
      <c r="J51" t="str">
        <f>IF(LEN(H51)&gt;0,VLOOKUP(H51,DATA!$B$2:$G$526,2,FALSE),"")</f>
        <v>FP</v>
      </c>
      <c r="K51" t="str">
        <f>IF(LEN(H51)&gt;0,IF(MID(IF(MID(MID(C51,LEN(H51)+2,99),1,1)="(",MID(MID(C51,LEN(H51)+2,99),2,LEN(MID(C51,LEN(H51)+2,99))-2),MID(C51,LEN(H51)+2,99)),1,1)=VLOOKUP(H51,DATA!$B$2:$I$526,8,FALSE),MID(IF(MID(MID(C51,LEN(H51)+2,99),1,1)="(",MID(MID(C51,LEN(H51)+2,99),2,LEN(MID(C51,LEN(H51)+2,99))-2),MID(C51,LEN(H51)+2,99)),1,3),IF(MID(MID(C51,LEN(H51)+2,99),1,1)="(",MID(MID(C51,LEN(H51)+2,99),2,LEN(MID(C51,LEN(H51)+2,99))-2),MID(C51,LEN(H51)+2,99))),"")</f>
        <v>F31</v>
      </c>
      <c r="L51" t="str">
        <f t="shared" si="58"/>
        <v>F31</v>
      </c>
      <c r="M51" t="str">
        <f t="shared" si="4"/>
        <v>F22</v>
      </c>
      <c r="N51" t="str">
        <f t="shared" si="59"/>
        <v/>
      </c>
      <c r="O51" t="str">
        <f t="shared" si="60"/>
        <v/>
      </c>
      <c r="P51" t="str">
        <f t="shared" si="33"/>
        <v/>
      </c>
      <c r="Q51" t="str">
        <f t="shared" si="61"/>
        <v/>
      </c>
      <c r="R51" t="str">
        <f t="shared" si="62"/>
        <v/>
      </c>
      <c r="S51" t="b">
        <f t="shared" si="63"/>
        <v>0</v>
      </c>
      <c r="T51" t="b">
        <f t="shared" si="64"/>
        <v>0</v>
      </c>
      <c r="U51" t="b">
        <f t="shared" si="65"/>
        <v>0</v>
      </c>
      <c r="V51" t="str">
        <f>IF(MID(I51,6,1)="T",VLOOKUP(H51,DATA!$B$2:$H$526,7,FALSE),"")</f>
        <v/>
      </c>
      <c r="W51" t="str">
        <f t="shared" si="66"/>
        <v/>
      </c>
      <c r="X51" t="str">
        <f>IF(LEN(H51)&gt;0,VLOOKUP(H51,DATA!$B$2:$F$526,5,FALSE),"")</f>
        <v/>
      </c>
      <c r="Y51" t="str">
        <f t="shared" si="67"/>
        <v/>
      </c>
      <c r="Z51" t="str">
        <f t="shared" si="68"/>
        <v/>
      </c>
      <c r="AA51" t="str">
        <f t="shared" si="69"/>
        <v/>
      </c>
      <c r="AB51" t="str">
        <f>IF(LEN(Z51)&gt;0,VLOOKUP(Z51,DATA!$K$25:$L$69,2,FALSE)&amp;IF(LEN(AA51)&gt;0,VLOOKUP(AA51,DATA!$O$25:$P$29,2,FALSE),""),"")</f>
        <v/>
      </c>
      <c r="AC51" t="str">
        <f>IF(LEN(Z51)&gt;0,VLOOKUP(Z51,DATA!$K$25:$M$69,3,FALSE),"")</f>
        <v/>
      </c>
      <c r="AD51" t="str">
        <f t="shared" si="70"/>
        <v>11111</v>
      </c>
      <c r="AE51" t="str">
        <f t="shared" si="71"/>
        <v>11111</v>
      </c>
      <c r="AF51" t="str">
        <f t="shared" si="72"/>
        <v/>
      </c>
      <c r="AG51" t="str">
        <f t="shared" si="73"/>
        <v/>
      </c>
      <c r="AH51" t="str">
        <f t="shared" si="74"/>
        <v>10110</v>
      </c>
      <c r="AI51" t="str">
        <f>IF(LEN(Q51)&gt;0,REPT("0",IF(IF(MID(I51,12,1)="F",VLOOKUP(J51,DATA!$K$2:$Y$20,14,FALSE),0)&gt;10,IF(MID(I51,12,1)="F",VLOOKUP(J51,DATA!$K$2:$Y$20,14,FALSE),0)-10,0)-LEN(X51))&amp;DEC2BIN(Q51,IF(MID(I51,12,1)="F",VLOOKUP(J51,DATA!$K$2:$Y$20,14,FALSE),0)-IF(IF(MID(I51,12,1)="F",VLOOKUP(J51,DATA!$K$2:$Y$20,14,FALSE),0)&gt;10,IF(MID(I51,12,1)="F",VLOOKUP(J51,DATA!$K$2:$Y$20,14,FALSE),0)-10,0)),"")</f>
        <v/>
      </c>
      <c r="AJ51" t="str">
        <f>IF(LEN(H51)&gt;0,IF(H51&lt;&gt;"CALL_PAL",VLOOKUP(H51,DATA!$B$2:$E$526,4,FALSE),VLOOKUP(K51,DATA!$K$72:$M$161,3,FALSE)),"")</f>
        <v>00010100000</v>
      </c>
      <c r="AK51" t="str">
        <f>IF(LEN(H51)&gt;0,VLOOKUP(H51,DATA!$B$2:$D$526,3,FALSE),"")</f>
        <v>010110</v>
      </c>
      <c r="AL51" t="str">
        <f t="shared" si="75"/>
        <v>01011011111111110001010000010110</v>
      </c>
      <c r="AM51" t="str">
        <f t="shared" si="76"/>
        <v>5BFF1416</v>
      </c>
      <c r="AN51" t="b">
        <f t="shared" si="24"/>
        <v>1</v>
      </c>
      <c r="AO51">
        <f t="shared" si="28"/>
        <v>4</v>
      </c>
      <c r="AP51" t="b">
        <f t="shared" si="30"/>
        <v>0</v>
      </c>
      <c r="AQ51" t="b">
        <f t="shared" si="27"/>
        <v>0</v>
      </c>
    </row>
    <row r="52" spans="1:43" x14ac:dyDescent="0.25">
      <c r="A52" t="str">
        <f t="shared" si="31"/>
        <v>000003BD</v>
      </c>
      <c r="B52" t="s">
        <v>1567</v>
      </c>
      <c r="C52" t="str">
        <f t="shared" si="56"/>
        <v>MULT F31,F31,F23</v>
      </c>
      <c r="D52" t="str">
        <f t="shared" si="36"/>
        <v/>
      </c>
      <c r="E52" t="b">
        <f t="shared" si="32"/>
        <v>1</v>
      </c>
      <c r="F52">
        <f t="shared" si="34"/>
        <v>4</v>
      </c>
      <c r="G52">
        <f t="shared" si="29"/>
        <v>956</v>
      </c>
      <c r="H52" t="str">
        <f t="shared" si="57"/>
        <v>MULT</v>
      </c>
      <c r="I52" s="3" t="str">
        <f>IF(LEN(H52)&gt;0,VLOOKUP(H52,DATA!$B$2:$G$526,6,FALSE),"")</f>
        <v>OAB        FC</v>
      </c>
      <c r="J52" t="str">
        <f>IF(LEN(H52)&gt;0,VLOOKUP(H52,DATA!$B$2:$G$526,2,FALSE),"")</f>
        <v>FP</v>
      </c>
      <c r="K52" t="str">
        <f>IF(LEN(H52)&gt;0,IF(MID(IF(MID(MID(C52,LEN(H52)+2,99),1,1)="(",MID(MID(C52,LEN(H52)+2,99),2,LEN(MID(C52,LEN(H52)+2,99))-2),MID(C52,LEN(H52)+2,99)),1,1)=VLOOKUP(H52,DATA!$B$2:$I$526,8,FALSE),MID(IF(MID(MID(C52,LEN(H52)+2,99),1,1)="(",MID(MID(C52,LEN(H52)+2,99),2,LEN(MID(C52,LEN(H52)+2,99))-2),MID(C52,LEN(H52)+2,99)),1,3),IF(MID(MID(C52,LEN(H52)+2,99),1,1)="(",MID(MID(C52,LEN(H52)+2,99),2,LEN(MID(C52,LEN(H52)+2,99))-2),MID(C52,LEN(H52)+2,99))),"")</f>
        <v>F31</v>
      </c>
      <c r="L52" t="str">
        <f t="shared" si="58"/>
        <v>F31</v>
      </c>
      <c r="M52" t="str">
        <f t="shared" si="4"/>
        <v>F23</v>
      </c>
      <c r="N52" t="str">
        <f t="shared" si="59"/>
        <v/>
      </c>
      <c r="O52" t="str">
        <f t="shared" si="60"/>
        <v/>
      </c>
      <c r="P52" t="str">
        <f t="shared" si="33"/>
        <v/>
      </c>
      <c r="Q52" t="str">
        <f t="shared" si="61"/>
        <v/>
      </c>
      <c r="R52" t="str">
        <f t="shared" si="62"/>
        <v/>
      </c>
      <c r="S52" t="b">
        <f t="shared" si="63"/>
        <v>0</v>
      </c>
      <c r="T52" t="b">
        <f t="shared" si="64"/>
        <v>0</v>
      </c>
      <c r="U52" t="b">
        <f t="shared" si="65"/>
        <v>0</v>
      </c>
      <c r="V52" t="str">
        <f>IF(MID(I52,6,1)="T",VLOOKUP(H52,DATA!$B$2:$H$526,7,FALSE),"")</f>
        <v/>
      </c>
      <c r="W52" t="str">
        <f t="shared" si="66"/>
        <v/>
      </c>
      <c r="X52" t="str">
        <f>IF(LEN(H52)&gt;0,VLOOKUP(H52,DATA!$B$2:$F$526,5,FALSE),"")</f>
        <v/>
      </c>
      <c r="Y52" t="str">
        <f t="shared" si="67"/>
        <v/>
      </c>
      <c r="Z52" t="str">
        <f t="shared" si="68"/>
        <v/>
      </c>
      <c r="AA52" t="str">
        <f t="shared" si="69"/>
        <v/>
      </c>
      <c r="AB52" t="str">
        <f>IF(LEN(Z52)&gt;0,VLOOKUP(Z52,DATA!$K$25:$L$69,2,FALSE)&amp;IF(LEN(AA52)&gt;0,VLOOKUP(AA52,DATA!$O$25:$P$29,2,FALSE),""),"")</f>
        <v/>
      </c>
      <c r="AC52" t="str">
        <f>IF(LEN(Z52)&gt;0,VLOOKUP(Z52,DATA!$K$25:$M$69,3,FALSE),"")</f>
        <v/>
      </c>
      <c r="AD52" t="str">
        <f t="shared" si="70"/>
        <v>11111</v>
      </c>
      <c r="AE52" t="str">
        <f t="shared" si="71"/>
        <v>11111</v>
      </c>
      <c r="AF52" t="str">
        <f t="shared" si="72"/>
        <v/>
      </c>
      <c r="AG52" t="str">
        <f t="shared" si="73"/>
        <v/>
      </c>
      <c r="AH52" t="str">
        <f t="shared" si="74"/>
        <v>10111</v>
      </c>
      <c r="AI52" t="str">
        <f>IF(LEN(Q52)&gt;0,REPT("0",IF(IF(MID(I52,12,1)="F",VLOOKUP(J52,DATA!$K$2:$Y$20,14,FALSE),0)&gt;10,IF(MID(I52,12,1)="F",VLOOKUP(J52,DATA!$K$2:$Y$20,14,FALSE),0)-10,0)-LEN(X52))&amp;DEC2BIN(Q52,IF(MID(I52,12,1)="F",VLOOKUP(J52,DATA!$K$2:$Y$20,14,FALSE),0)-IF(IF(MID(I52,12,1)="F",VLOOKUP(J52,DATA!$K$2:$Y$20,14,FALSE),0)&gt;10,IF(MID(I52,12,1)="F",VLOOKUP(J52,DATA!$K$2:$Y$20,14,FALSE),0)-10,0)),"")</f>
        <v/>
      </c>
      <c r="AJ52" t="str">
        <f>IF(LEN(H52)&gt;0,IF(H52&lt;&gt;"CALL_PAL",VLOOKUP(H52,DATA!$B$2:$E$526,4,FALSE),VLOOKUP(K52,DATA!$K$72:$M$161,3,FALSE)),"")</f>
        <v>00010100010</v>
      </c>
      <c r="AK52" t="str">
        <f>IF(LEN(H52)&gt;0,VLOOKUP(H52,DATA!$B$2:$D$526,3,FALSE),"")</f>
        <v>010110</v>
      </c>
      <c r="AL52" t="str">
        <f t="shared" si="75"/>
        <v>01011011111111110001010001010111</v>
      </c>
      <c r="AM52" t="str">
        <f t="shared" si="76"/>
        <v>5BFF1457</v>
      </c>
      <c r="AN52" t="b">
        <f t="shared" si="24"/>
        <v>1</v>
      </c>
      <c r="AO52">
        <f t="shared" si="28"/>
        <v>4</v>
      </c>
      <c r="AP52" t="b">
        <f t="shared" si="30"/>
        <v>0</v>
      </c>
      <c r="AQ52" t="b">
        <f t="shared" si="27"/>
        <v>0</v>
      </c>
    </row>
    <row r="53" spans="1:43" x14ac:dyDescent="0.25">
      <c r="A53" t="str">
        <f t="shared" si="31"/>
        <v>000003C1</v>
      </c>
      <c r="B53" t="s">
        <v>1568</v>
      </c>
      <c r="C53" t="str">
        <f t="shared" si="56"/>
        <v>ADDQ R31,R31,R24</v>
      </c>
      <c r="D53" t="str">
        <f t="shared" si="36"/>
        <v/>
      </c>
      <c r="E53" t="b">
        <f t="shared" si="32"/>
        <v>1</v>
      </c>
      <c r="F53">
        <f t="shared" si="34"/>
        <v>4</v>
      </c>
      <c r="G53">
        <f t="shared" si="29"/>
        <v>960</v>
      </c>
      <c r="H53" t="str">
        <f t="shared" si="57"/>
        <v>ADDQ</v>
      </c>
      <c r="I53" s="3" t="str">
        <f>IF(LEN(H53)&gt;0,VLOOKUP(H53,DATA!$B$2:$G$526,6,FALSE),"")</f>
        <v>OABZL      FC</v>
      </c>
      <c r="J53" t="str">
        <f>IF(LEN(H53)&gt;0,VLOOKUP(H53,DATA!$B$2:$G$526,2,FALSE),"")</f>
        <v>Oper</v>
      </c>
      <c r="K53" t="str">
        <f>IF(LEN(H53)&gt;0,IF(MID(IF(MID(MID(C53,LEN(H53)+2,99),1,1)="(",MID(MID(C53,LEN(H53)+2,99),2,LEN(MID(C53,LEN(H53)+2,99))-2),MID(C53,LEN(H53)+2,99)),1,1)=VLOOKUP(H53,DATA!$B$2:$I$526,8,FALSE),MID(IF(MID(MID(C53,LEN(H53)+2,99),1,1)="(",MID(MID(C53,LEN(H53)+2,99),2,LEN(MID(C53,LEN(H53)+2,99))-2),MID(C53,LEN(H53)+2,99)),1,3),IF(MID(MID(C53,LEN(H53)+2,99),1,1)="(",MID(MID(C53,LEN(H53)+2,99),2,LEN(MID(C53,LEN(H53)+2,99))-2),MID(C53,LEN(H53)+2,99))),"")</f>
        <v>R31</v>
      </c>
      <c r="L53" t="str">
        <f t="shared" si="58"/>
        <v>R31</v>
      </c>
      <c r="M53" t="str">
        <f t="shared" si="4"/>
        <v>R24</v>
      </c>
      <c r="N53" t="b">
        <f t="shared" si="59"/>
        <v>0</v>
      </c>
      <c r="O53" t="b">
        <f t="shared" si="60"/>
        <v>1</v>
      </c>
      <c r="P53" t="str">
        <f t="shared" si="33"/>
        <v/>
      </c>
      <c r="Q53" t="str">
        <f t="shared" si="61"/>
        <v/>
      </c>
      <c r="R53" t="str">
        <f t="shared" si="62"/>
        <v/>
      </c>
      <c r="S53" t="b">
        <f t="shared" si="63"/>
        <v>0</v>
      </c>
      <c r="T53" t="b">
        <f t="shared" si="64"/>
        <v>0</v>
      </c>
      <c r="U53" t="b">
        <f t="shared" si="65"/>
        <v>0</v>
      </c>
      <c r="V53" t="str">
        <f>IF(MID(I53,6,1)="T",VLOOKUP(H53,DATA!$B$2:$H$526,7,FALSE),"")</f>
        <v/>
      </c>
      <c r="W53" t="str">
        <f t="shared" si="66"/>
        <v/>
      </c>
      <c r="X53" t="str">
        <f>IF(LEN(H53)&gt;0,VLOOKUP(H53,DATA!$B$2:$F$526,5,FALSE),"")</f>
        <v/>
      </c>
      <c r="Y53" t="str">
        <f t="shared" si="67"/>
        <v/>
      </c>
      <c r="Z53" t="str">
        <f t="shared" si="68"/>
        <v/>
      </c>
      <c r="AA53" t="str">
        <f t="shared" si="69"/>
        <v/>
      </c>
      <c r="AB53" t="str">
        <f>IF(LEN(Z53)&gt;0,VLOOKUP(Z53,DATA!$K$25:$L$69,2,FALSE)&amp;IF(LEN(AA53)&gt;0,VLOOKUP(AA53,DATA!$O$25:$P$29,2,FALSE),""),"")</f>
        <v/>
      </c>
      <c r="AC53" t="str">
        <f>IF(LEN(Z53)&gt;0,VLOOKUP(Z53,DATA!$K$25:$M$69,3,FALSE),"")</f>
        <v/>
      </c>
      <c r="AD53" t="str">
        <f t="shared" si="70"/>
        <v>11111</v>
      </c>
      <c r="AE53" t="str">
        <f t="shared" si="71"/>
        <v>11111</v>
      </c>
      <c r="AF53" t="str">
        <f t="shared" si="72"/>
        <v>0000</v>
      </c>
      <c r="AG53" t="str">
        <f t="shared" si="73"/>
        <v/>
      </c>
      <c r="AH53" t="str">
        <f t="shared" si="74"/>
        <v>11000</v>
      </c>
      <c r="AI53" t="str">
        <f>IF(LEN(Q53)&gt;0,REPT("0",IF(IF(MID(I53,12,1)="F",VLOOKUP(J53,DATA!$K$2:$Y$20,14,FALSE),0)&gt;10,IF(MID(I53,12,1)="F",VLOOKUP(J53,DATA!$K$2:$Y$20,14,FALSE),0)-10,0)-LEN(X53))&amp;DEC2BIN(Q53,IF(MID(I53,12,1)="F",VLOOKUP(J53,DATA!$K$2:$Y$20,14,FALSE),0)-IF(IF(MID(I53,12,1)="F",VLOOKUP(J53,DATA!$K$2:$Y$20,14,FALSE),0)&gt;10,IF(MID(I53,12,1)="F",VLOOKUP(J53,DATA!$K$2:$Y$20,14,FALSE),0)-10,0)),"")</f>
        <v/>
      </c>
      <c r="AJ53" t="str">
        <f>IF(LEN(H53)&gt;0,IF(H53&lt;&gt;"CALL_PAL",VLOOKUP(H53,DATA!$B$2:$E$526,4,FALSE),VLOOKUP(K53,DATA!$K$72:$M$161,3,FALSE)),"")</f>
        <v>0100000</v>
      </c>
      <c r="AK53" t="str">
        <f>IF(LEN(H53)&gt;0,VLOOKUP(H53,DATA!$B$2:$D$526,3,FALSE),"")</f>
        <v>010000</v>
      </c>
      <c r="AL53" t="str">
        <f t="shared" si="75"/>
        <v>01000011111111110000010000011000</v>
      </c>
      <c r="AM53" t="str">
        <f t="shared" si="76"/>
        <v>43FF0418</v>
      </c>
      <c r="AN53" t="b">
        <f t="shared" si="24"/>
        <v>1</v>
      </c>
      <c r="AO53">
        <f t="shared" si="28"/>
        <v>4</v>
      </c>
      <c r="AP53" t="b">
        <f t="shared" si="30"/>
        <v>1</v>
      </c>
      <c r="AQ53" t="b">
        <f t="shared" si="27"/>
        <v>1</v>
      </c>
    </row>
    <row r="54" spans="1:43" x14ac:dyDescent="0.25">
      <c r="A54" t="str">
        <f t="shared" si="31"/>
        <v>000003C5</v>
      </c>
      <c r="B54" t="s">
        <v>1569</v>
      </c>
      <c r="C54" t="str">
        <f t="shared" si="56"/>
        <v>ADDQ R31,R31,R25</v>
      </c>
      <c r="D54" t="str">
        <f t="shared" si="36"/>
        <v/>
      </c>
      <c r="E54" t="b">
        <f t="shared" si="32"/>
        <v>1</v>
      </c>
      <c r="F54">
        <f t="shared" si="34"/>
        <v>4</v>
      </c>
      <c r="G54">
        <f t="shared" si="29"/>
        <v>964</v>
      </c>
      <c r="H54" t="str">
        <f t="shared" si="57"/>
        <v>ADDQ</v>
      </c>
      <c r="I54" s="3" t="str">
        <f>IF(LEN(H54)&gt;0,VLOOKUP(H54,DATA!$B$2:$G$526,6,FALSE),"")</f>
        <v>OABZL      FC</v>
      </c>
      <c r="J54" t="str">
        <f>IF(LEN(H54)&gt;0,VLOOKUP(H54,DATA!$B$2:$G$526,2,FALSE),"")</f>
        <v>Oper</v>
      </c>
      <c r="K54" t="str">
        <f>IF(LEN(H54)&gt;0,IF(MID(IF(MID(MID(C54,LEN(H54)+2,99),1,1)="(",MID(MID(C54,LEN(H54)+2,99),2,LEN(MID(C54,LEN(H54)+2,99))-2),MID(C54,LEN(H54)+2,99)),1,1)=VLOOKUP(H54,DATA!$B$2:$I$526,8,FALSE),MID(IF(MID(MID(C54,LEN(H54)+2,99),1,1)="(",MID(MID(C54,LEN(H54)+2,99),2,LEN(MID(C54,LEN(H54)+2,99))-2),MID(C54,LEN(H54)+2,99)),1,3),IF(MID(MID(C54,LEN(H54)+2,99),1,1)="(",MID(MID(C54,LEN(H54)+2,99),2,LEN(MID(C54,LEN(H54)+2,99))-2),MID(C54,LEN(H54)+2,99))),"")</f>
        <v>R31</v>
      </c>
      <c r="L54" t="str">
        <f t="shared" si="58"/>
        <v>R31</v>
      </c>
      <c r="M54" t="str">
        <f t="shared" si="4"/>
        <v>R25</v>
      </c>
      <c r="N54" t="b">
        <f t="shared" si="59"/>
        <v>0</v>
      </c>
      <c r="O54" t="b">
        <f t="shared" si="60"/>
        <v>1</v>
      </c>
      <c r="P54" t="str">
        <f t="shared" si="33"/>
        <v/>
      </c>
      <c r="Q54" t="str">
        <f t="shared" si="61"/>
        <v/>
      </c>
      <c r="R54" t="str">
        <f t="shared" si="62"/>
        <v/>
      </c>
      <c r="S54" t="b">
        <f t="shared" si="63"/>
        <v>0</v>
      </c>
      <c r="T54" t="b">
        <f t="shared" si="64"/>
        <v>0</v>
      </c>
      <c r="U54" t="b">
        <f t="shared" si="65"/>
        <v>0</v>
      </c>
      <c r="V54" t="str">
        <f>IF(MID(I54,6,1)="T",VLOOKUP(H54,DATA!$B$2:$H$526,7,FALSE),"")</f>
        <v/>
      </c>
      <c r="W54" t="str">
        <f t="shared" si="66"/>
        <v/>
      </c>
      <c r="X54" t="str">
        <f>IF(LEN(H54)&gt;0,VLOOKUP(H54,DATA!$B$2:$F$526,5,FALSE),"")</f>
        <v/>
      </c>
      <c r="Y54" t="str">
        <f t="shared" si="67"/>
        <v/>
      </c>
      <c r="Z54" t="str">
        <f t="shared" si="68"/>
        <v/>
      </c>
      <c r="AA54" t="str">
        <f t="shared" si="69"/>
        <v/>
      </c>
      <c r="AB54" t="str">
        <f>IF(LEN(Z54)&gt;0,VLOOKUP(Z54,DATA!$K$25:$L$69,2,FALSE)&amp;IF(LEN(AA54)&gt;0,VLOOKUP(AA54,DATA!$O$25:$P$29,2,FALSE),""),"")</f>
        <v/>
      </c>
      <c r="AC54" t="str">
        <f>IF(LEN(Z54)&gt;0,VLOOKUP(Z54,DATA!$K$25:$M$69,3,FALSE),"")</f>
        <v/>
      </c>
      <c r="AD54" t="str">
        <f t="shared" si="70"/>
        <v>11111</v>
      </c>
      <c r="AE54" t="str">
        <f t="shared" si="71"/>
        <v>11111</v>
      </c>
      <c r="AF54" t="str">
        <f t="shared" si="72"/>
        <v>0000</v>
      </c>
      <c r="AG54" t="str">
        <f t="shared" si="73"/>
        <v/>
      </c>
      <c r="AH54" t="str">
        <f t="shared" si="74"/>
        <v>11001</v>
      </c>
      <c r="AI54" t="str">
        <f>IF(LEN(Q54)&gt;0,REPT("0",IF(IF(MID(I54,12,1)="F",VLOOKUP(J54,DATA!$K$2:$Y$20,14,FALSE),0)&gt;10,IF(MID(I54,12,1)="F",VLOOKUP(J54,DATA!$K$2:$Y$20,14,FALSE),0)-10,0)-LEN(X54))&amp;DEC2BIN(Q54,IF(MID(I54,12,1)="F",VLOOKUP(J54,DATA!$K$2:$Y$20,14,FALSE),0)-IF(IF(MID(I54,12,1)="F",VLOOKUP(J54,DATA!$K$2:$Y$20,14,FALSE),0)&gt;10,IF(MID(I54,12,1)="F",VLOOKUP(J54,DATA!$K$2:$Y$20,14,FALSE),0)-10,0)),"")</f>
        <v/>
      </c>
      <c r="AJ54" t="str">
        <f>IF(LEN(H54)&gt;0,IF(H54&lt;&gt;"CALL_PAL",VLOOKUP(H54,DATA!$B$2:$E$526,4,FALSE),VLOOKUP(K54,DATA!$K$72:$M$161,3,FALSE)),"")</f>
        <v>0100000</v>
      </c>
      <c r="AK54" t="str">
        <f>IF(LEN(H54)&gt;0,VLOOKUP(H54,DATA!$B$2:$D$526,3,FALSE),"")</f>
        <v>010000</v>
      </c>
      <c r="AL54" t="str">
        <f t="shared" si="75"/>
        <v>01000011111111110000010000011001</v>
      </c>
      <c r="AM54" t="str">
        <f t="shared" si="76"/>
        <v>43FF0419</v>
      </c>
      <c r="AN54" t="b">
        <f t="shared" si="24"/>
        <v>1</v>
      </c>
      <c r="AO54">
        <f t="shared" si="28"/>
        <v>4</v>
      </c>
      <c r="AP54" t="b">
        <f t="shared" si="30"/>
        <v>0</v>
      </c>
      <c r="AQ54" t="b">
        <f t="shared" si="27"/>
        <v>0</v>
      </c>
    </row>
    <row r="55" spans="1:43" x14ac:dyDescent="0.25">
      <c r="A55" t="str">
        <f t="shared" si="31"/>
        <v>000003C9</v>
      </c>
      <c r="B55" t="s">
        <v>1570</v>
      </c>
      <c r="C55" t="str">
        <f t="shared" si="56"/>
        <v>ADDT F31,F31,F24</v>
      </c>
      <c r="D55" t="str">
        <f t="shared" si="36"/>
        <v/>
      </c>
      <c r="E55" t="b">
        <f t="shared" si="32"/>
        <v>1</v>
      </c>
      <c r="F55">
        <f t="shared" si="34"/>
        <v>4</v>
      </c>
      <c r="G55">
        <f t="shared" si="29"/>
        <v>968</v>
      </c>
      <c r="H55" t="str">
        <f t="shared" si="57"/>
        <v>ADDT</v>
      </c>
      <c r="I55" s="3" t="str">
        <f>IF(LEN(H55)&gt;0,VLOOKUP(H55,DATA!$B$2:$G$526,6,FALSE),"")</f>
        <v>OAB        FC</v>
      </c>
      <c r="J55" t="str">
        <f>IF(LEN(H55)&gt;0,VLOOKUP(H55,DATA!$B$2:$G$526,2,FALSE),"")</f>
        <v>FP</v>
      </c>
      <c r="K55" t="str">
        <f>IF(LEN(H55)&gt;0,IF(MID(IF(MID(MID(C55,LEN(H55)+2,99),1,1)="(",MID(MID(C55,LEN(H55)+2,99),2,LEN(MID(C55,LEN(H55)+2,99))-2),MID(C55,LEN(H55)+2,99)),1,1)=VLOOKUP(H55,DATA!$B$2:$I$526,8,FALSE),MID(IF(MID(MID(C55,LEN(H55)+2,99),1,1)="(",MID(MID(C55,LEN(H55)+2,99),2,LEN(MID(C55,LEN(H55)+2,99))-2),MID(C55,LEN(H55)+2,99)),1,3),IF(MID(MID(C55,LEN(H55)+2,99),1,1)="(",MID(MID(C55,LEN(H55)+2,99),2,LEN(MID(C55,LEN(H55)+2,99))-2),MID(C55,LEN(H55)+2,99))),"")</f>
        <v>F31</v>
      </c>
      <c r="L55" t="str">
        <f t="shared" si="58"/>
        <v>F31</v>
      </c>
      <c r="M55" t="str">
        <f t="shared" si="4"/>
        <v>F24</v>
      </c>
      <c r="N55" t="str">
        <f t="shared" si="59"/>
        <v/>
      </c>
      <c r="O55" t="str">
        <f t="shared" si="60"/>
        <v/>
      </c>
      <c r="P55" t="str">
        <f t="shared" si="33"/>
        <v/>
      </c>
      <c r="Q55" t="str">
        <f t="shared" si="61"/>
        <v/>
      </c>
      <c r="R55" t="str">
        <f t="shared" si="62"/>
        <v/>
      </c>
      <c r="S55" t="b">
        <f t="shared" si="63"/>
        <v>0</v>
      </c>
      <c r="T55" t="b">
        <f t="shared" si="64"/>
        <v>0</v>
      </c>
      <c r="U55" t="b">
        <f t="shared" si="65"/>
        <v>0</v>
      </c>
      <c r="V55" t="str">
        <f>IF(MID(I55,6,1)="T",VLOOKUP(H55,DATA!$B$2:$H$526,7,FALSE),"")</f>
        <v/>
      </c>
      <c r="W55" t="str">
        <f t="shared" si="66"/>
        <v/>
      </c>
      <c r="X55" t="str">
        <f>IF(LEN(H55)&gt;0,VLOOKUP(H55,DATA!$B$2:$F$526,5,FALSE),"")</f>
        <v/>
      </c>
      <c r="Y55" t="str">
        <f t="shared" si="67"/>
        <v/>
      </c>
      <c r="Z55" t="str">
        <f t="shared" si="68"/>
        <v/>
      </c>
      <c r="AA55" t="str">
        <f t="shared" si="69"/>
        <v/>
      </c>
      <c r="AB55" t="str">
        <f>IF(LEN(Z55)&gt;0,VLOOKUP(Z55,DATA!$K$25:$L$69,2,FALSE)&amp;IF(LEN(AA55)&gt;0,VLOOKUP(AA55,DATA!$O$25:$P$29,2,FALSE),""),"")</f>
        <v/>
      </c>
      <c r="AC55" t="str">
        <f>IF(LEN(Z55)&gt;0,VLOOKUP(Z55,DATA!$K$25:$M$69,3,FALSE),"")</f>
        <v/>
      </c>
      <c r="AD55" t="str">
        <f t="shared" si="70"/>
        <v>11111</v>
      </c>
      <c r="AE55" t="str">
        <f t="shared" si="71"/>
        <v>11111</v>
      </c>
      <c r="AF55" t="str">
        <f t="shared" si="72"/>
        <v/>
      </c>
      <c r="AG55" t="str">
        <f t="shared" si="73"/>
        <v/>
      </c>
      <c r="AH55" t="str">
        <f t="shared" si="74"/>
        <v>11000</v>
      </c>
      <c r="AI55" t="str">
        <f>IF(LEN(Q55)&gt;0,REPT("0",IF(IF(MID(I55,12,1)="F",VLOOKUP(J55,DATA!$K$2:$Y$20,14,FALSE),0)&gt;10,IF(MID(I55,12,1)="F",VLOOKUP(J55,DATA!$K$2:$Y$20,14,FALSE),0)-10,0)-LEN(X55))&amp;DEC2BIN(Q55,IF(MID(I55,12,1)="F",VLOOKUP(J55,DATA!$K$2:$Y$20,14,FALSE),0)-IF(IF(MID(I55,12,1)="F",VLOOKUP(J55,DATA!$K$2:$Y$20,14,FALSE),0)&gt;10,IF(MID(I55,12,1)="F",VLOOKUP(J55,DATA!$K$2:$Y$20,14,FALSE),0)-10,0)),"")</f>
        <v/>
      </c>
      <c r="AJ55" t="str">
        <f>IF(LEN(H55)&gt;0,IF(H55&lt;&gt;"CALL_PAL",VLOOKUP(H55,DATA!$B$2:$E$526,4,FALSE),VLOOKUP(K55,DATA!$K$72:$M$161,3,FALSE)),"")</f>
        <v>00010100000</v>
      </c>
      <c r="AK55" t="str">
        <f>IF(LEN(H55)&gt;0,VLOOKUP(H55,DATA!$B$2:$D$526,3,FALSE),"")</f>
        <v>010110</v>
      </c>
      <c r="AL55" t="str">
        <f t="shared" si="75"/>
        <v>01011011111111110001010000011000</v>
      </c>
      <c r="AM55" t="str">
        <f t="shared" si="76"/>
        <v>5BFF1418</v>
      </c>
      <c r="AN55" t="b">
        <f t="shared" si="24"/>
        <v>1</v>
      </c>
      <c r="AO55">
        <f t="shared" si="28"/>
        <v>4</v>
      </c>
      <c r="AP55" t="b">
        <f t="shared" si="30"/>
        <v>0</v>
      </c>
      <c r="AQ55" t="b">
        <f t="shared" si="27"/>
        <v>0</v>
      </c>
    </row>
    <row r="56" spans="1:43" x14ac:dyDescent="0.25">
      <c r="A56" t="str">
        <f t="shared" si="31"/>
        <v>000003CD</v>
      </c>
      <c r="B56" t="s">
        <v>1571</v>
      </c>
      <c r="C56" t="str">
        <f t="shared" si="56"/>
        <v>MULT F31,F31,F25</v>
      </c>
      <c r="D56" t="str">
        <f t="shared" si="36"/>
        <v/>
      </c>
      <c r="E56" t="b">
        <f t="shared" si="32"/>
        <v>1</v>
      </c>
      <c r="F56">
        <f t="shared" si="34"/>
        <v>4</v>
      </c>
      <c r="G56">
        <f t="shared" si="29"/>
        <v>972</v>
      </c>
      <c r="H56" t="str">
        <f t="shared" si="57"/>
        <v>MULT</v>
      </c>
      <c r="I56" s="3" t="str">
        <f>IF(LEN(H56)&gt;0,VLOOKUP(H56,DATA!$B$2:$G$526,6,FALSE),"")</f>
        <v>OAB        FC</v>
      </c>
      <c r="J56" t="str">
        <f>IF(LEN(H56)&gt;0,VLOOKUP(H56,DATA!$B$2:$G$526,2,FALSE),"")</f>
        <v>FP</v>
      </c>
      <c r="K56" t="str">
        <f>IF(LEN(H56)&gt;0,IF(MID(IF(MID(MID(C56,LEN(H56)+2,99),1,1)="(",MID(MID(C56,LEN(H56)+2,99),2,LEN(MID(C56,LEN(H56)+2,99))-2),MID(C56,LEN(H56)+2,99)),1,1)=VLOOKUP(H56,DATA!$B$2:$I$526,8,FALSE),MID(IF(MID(MID(C56,LEN(H56)+2,99),1,1)="(",MID(MID(C56,LEN(H56)+2,99),2,LEN(MID(C56,LEN(H56)+2,99))-2),MID(C56,LEN(H56)+2,99)),1,3),IF(MID(MID(C56,LEN(H56)+2,99),1,1)="(",MID(MID(C56,LEN(H56)+2,99),2,LEN(MID(C56,LEN(H56)+2,99))-2),MID(C56,LEN(H56)+2,99))),"")</f>
        <v>F31</v>
      </c>
      <c r="L56" t="str">
        <f t="shared" si="58"/>
        <v>F31</v>
      </c>
      <c r="M56" t="str">
        <f t="shared" si="4"/>
        <v>F25</v>
      </c>
      <c r="N56" t="str">
        <f t="shared" si="59"/>
        <v/>
      </c>
      <c r="O56" t="str">
        <f t="shared" si="60"/>
        <v/>
      </c>
      <c r="P56" t="str">
        <f t="shared" si="33"/>
        <v/>
      </c>
      <c r="Q56" t="str">
        <f t="shared" si="61"/>
        <v/>
      </c>
      <c r="R56" t="str">
        <f t="shared" si="62"/>
        <v/>
      </c>
      <c r="S56" t="b">
        <f t="shared" si="63"/>
        <v>0</v>
      </c>
      <c r="T56" t="b">
        <f t="shared" si="64"/>
        <v>0</v>
      </c>
      <c r="U56" t="b">
        <f t="shared" si="65"/>
        <v>0</v>
      </c>
      <c r="V56" t="str">
        <f>IF(MID(I56,6,1)="T",VLOOKUP(H56,DATA!$B$2:$H$526,7,FALSE),"")</f>
        <v/>
      </c>
      <c r="W56" t="str">
        <f t="shared" si="66"/>
        <v/>
      </c>
      <c r="X56" t="str">
        <f>IF(LEN(H56)&gt;0,VLOOKUP(H56,DATA!$B$2:$F$526,5,FALSE),"")</f>
        <v/>
      </c>
      <c r="Y56" t="str">
        <f t="shared" si="67"/>
        <v/>
      </c>
      <c r="Z56" t="str">
        <f t="shared" si="68"/>
        <v/>
      </c>
      <c r="AA56" t="str">
        <f t="shared" si="69"/>
        <v/>
      </c>
      <c r="AB56" t="str">
        <f>IF(LEN(Z56)&gt;0,VLOOKUP(Z56,DATA!$K$25:$L$69,2,FALSE)&amp;IF(LEN(AA56)&gt;0,VLOOKUP(AA56,DATA!$O$25:$P$29,2,FALSE),""),"")</f>
        <v/>
      </c>
      <c r="AC56" t="str">
        <f>IF(LEN(Z56)&gt;0,VLOOKUP(Z56,DATA!$K$25:$M$69,3,FALSE),"")</f>
        <v/>
      </c>
      <c r="AD56" t="str">
        <f t="shared" si="70"/>
        <v>11111</v>
      </c>
      <c r="AE56" t="str">
        <f t="shared" si="71"/>
        <v>11111</v>
      </c>
      <c r="AF56" t="str">
        <f t="shared" si="72"/>
        <v/>
      </c>
      <c r="AG56" t="str">
        <f t="shared" si="73"/>
        <v/>
      </c>
      <c r="AH56" t="str">
        <f t="shared" si="74"/>
        <v>11001</v>
      </c>
      <c r="AI56" t="str">
        <f>IF(LEN(Q56)&gt;0,REPT("0",IF(IF(MID(I56,12,1)="F",VLOOKUP(J56,DATA!$K$2:$Y$20,14,FALSE),0)&gt;10,IF(MID(I56,12,1)="F",VLOOKUP(J56,DATA!$K$2:$Y$20,14,FALSE),0)-10,0)-LEN(X56))&amp;DEC2BIN(Q56,IF(MID(I56,12,1)="F",VLOOKUP(J56,DATA!$K$2:$Y$20,14,FALSE),0)-IF(IF(MID(I56,12,1)="F",VLOOKUP(J56,DATA!$K$2:$Y$20,14,FALSE),0)&gt;10,IF(MID(I56,12,1)="F",VLOOKUP(J56,DATA!$K$2:$Y$20,14,FALSE),0)-10,0)),"")</f>
        <v/>
      </c>
      <c r="AJ56" t="str">
        <f>IF(LEN(H56)&gt;0,IF(H56&lt;&gt;"CALL_PAL",VLOOKUP(H56,DATA!$B$2:$E$526,4,FALSE),VLOOKUP(K56,DATA!$K$72:$M$161,3,FALSE)),"")</f>
        <v>00010100010</v>
      </c>
      <c r="AK56" t="str">
        <f>IF(LEN(H56)&gt;0,VLOOKUP(H56,DATA!$B$2:$D$526,3,FALSE),"")</f>
        <v>010110</v>
      </c>
      <c r="AL56" t="str">
        <f t="shared" si="75"/>
        <v>01011011111111110001010001011001</v>
      </c>
      <c r="AM56" t="str">
        <f t="shared" si="76"/>
        <v>5BFF1459</v>
      </c>
      <c r="AN56" t="b">
        <f t="shared" si="24"/>
        <v>1</v>
      </c>
      <c r="AO56">
        <f t="shared" si="28"/>
        <v>4</v>
      </c>
      <c r="AP56" t="b">
        <f t="shared" si="30"/>
        <v>0</v>
      </c>
      <c r="AQ56" t="b">
        <f t="shared" si="27"/>
        <v>0</v>
      </c>
    </row>
    <row r="57" spans="1:43" x14ac:dyDescent="0.25">
      <c r="A57" t="str">
        <f t="shared" si="31"/>
        <v>000003D1</v>
      </c>
      <c r="B57" t="s">
        <v>1572</v>
      </c>
      <c r="C57" t="str">
        <f t="shared" si="56"/>
        <v>ADDQ R31,R31,R26</v>
      </c>
      <c r="D57" t="str">
        <f t="shared" si="36"/>
        <v/>
      </c>
      <c r="E57" t="b">
        <f t="shared" si="32"/>
        <v>1</v>
      </c>
      <c r="F57">
        <f t="shared" si="34"/>
        <v>4</v>
      </c>
      <c r="G57">
        <f t="shared" si="29"/>
        <v>976</v>
      </c>
      <c r="H57" t="str">
        <f t="shared" si="57"/>
        <v>ADDQ</v>
      </c>
      <c r="I57" s="3" t="str">
        <f>IF(LEN(H57)&gt;0,VLOOKUP(H57,DATA!$B$2:$G$526,6,FALSE),"")</f>
        <v>OABZL      FC</v>
      </c>
      <c r="J57" t="str">
        <f>IF(LEN(H57)&gt;0,VLOOKUP(H57,DATA!$B$2:$G$526,2,FALSE),"")</f>
        <v>Oper</v>
      </c>
      <c r="K57" t="str">
        <f>IF(LEN(H57)&gt;0,IF(MID(IF(MID(MID(C57,LEN(H57)+2,99),1,1)="(",MID(MID(C57,LEN(H57)+2,99),2,LEN(MID(C57,LEN(H57)+2,99))-2),MID(C57,LEN(H57)+2,99)),1,1)=VLOOKUP(H57,DATA!$B$2:$I$526,8,FALSE),MID(IF(MID(MID(C57,LEN(H57)+2,99),1,1)="(",MID(MID(C57,LEN(H57)+2,99),2,LEN(MID(C57,LEN(H57)+2,99))-2),MID(C57,LEN(H57)+2,99)),1,3),IF(MID(MID(C57,LEN(H57)+2,99),1,1)="(",MID(MID(C57,LEN(H57)+2,99),2,LEN(MID(C57,LEN(H57)+2,99))-2),MID(C57,LEN(H57)+2,99))),"")</f>
        <v>R31</v>
      </c>
      <c r="L57" t="str">
        <f t="shared" si="58"/>
        <v>R31</v>
      </c>
      <c r="M57" t="str">
        <f t="shared" si="4"/>
        <v>R26</v>
      </c>
      <c r="N57" t="b">
        <f t="shared" si="59"/>
        <v>0</v>
      </c>
      <c r="O57" t="b">
        <f t="shared" si="60"/>
        <v>1</v>
      </c>
      <c r="P57" t="str">
        <f t="shared" si="33"/>
        <v/>
      </c>
      <c r="Q57" t="str">
        <f t="shared" si="61"/>
        <v/>
      </c>
      <c r="R57" t="str">
        <f t="shared" si="62"/>
        <v/>
      </c>
      <c r="S57" t="b">
        <f t="shared" si="63"/>
        <v>0</v>
      </c>
      <c r="T57" t="b">
        <f t="shared" si="64"/>
        <v>0</v>
      </c>
      <c r="U57" t="b">
        <f t="shared" si="65"/>
        <v>0</v>
      </c>
      <c r="V57" t="str">
        <f>IF(MID(I57,6,1)="T",VLOOKUP(H57,DATA!$B$2:$H$526,7,FALSE),"")</f>
        <v/>
      </c>
      <c r="W57" t="str">
        <f t="shared" si="66"/>
        <v/>
      </c>
      <c r="X57" t="str">
        <f>IF(LEN(H57)&gt;0,VLOOKUP(H57,DATA!$B$2:$F$526,5,FALSE),"")</f>
        <v/>
      </c>
      <c r="Y57" t="str">
        <f t="shared" si="67"/>
        <v/>
      </c>
      <c r="Z57" t="str">
        <f t="shared" si="68"/>
        <v/>
      </c>
      <c r="AA57" t="str">
        <f t="shared" si="69"/>
        <v/>
      </c>
      <c r="AB57" t="str">
        <f>IF(LEN(Z57)&gt;0,VLOOKUP(Z57,DATA!$K$25:$L$69,2,FALSE)&amp;IF(LEN(AA57)&gt;0,VLOOKUP(AA57,DATA!$O$25:$P$29,2,FALSE),""),"")</f>
        <v/>
      </c>
      <c r="AC57" t="str">
        <f>IF(LEN(Z57)&gt;0,VLOOKUP(Z57,DATA!$K$25:$M$69,3,FALSE),"")</f>
        <v/>
      </c>
      <c r="AD57" t="str">
        <f t="shared" si="70"/>
        <v>11111</v>
      </c>
      <c r="AE57" t="str">
        <f t="shared" si="71"/>
        <v>11111</v>
      </c>
      <c r="AF57" t="str">
        <f t="shared" si="72"/>
        <v>0000</v>
      </c>
      <c r="AG57" t="str">
        <f t="shared" si="73"/>
        <v/>
      </c>
      <c r="AH57" t="str">
        <f t="shared" si="74"/>
        <v>11010</v>
      </c>
      <c r="AI57" t="str">
        <f>IF(LEN(Q57)&gt;0,REPT("0",IF(IF(MID(I57,12,1)="F",VLOOKUP(J57,DATA!$K$2:$Y$20,14,FALSE),0)&gt;10,IF(MID(I57,12,1)="F",VLOOKUP(J57,DATA!$K$2:$Y$20,14,FALSE),0)-10,0)-LEN(X57))&amp;DEC2BIN(Q57,IF(MID(I57,12,1)="F",VLOOKUP(J57,DATA!$K$2:$Y$20,14,FALSE),0)-IF(IF(MID(I57,12,1)="F",VLOOKUP(J57,DATA!$K$2:$Y$20,14,FALSE),0)&gt;10,IF(MID(I57,12,1)="F",VLOOKUP(J57,DATA!$K$2:$Y$20,14,FALSE),0)-10,0)),"")</f>
        <v/>
      </c>
      <c r="AJ57" t="str">
        <f>IF(LEN(H57)&gt;0,IF(H57&lt;&gt;"CALL_PAL",VLOOKUP(H57,DATA!$B$2:$E$526,4,FALSE),VLOOKUP(K57,DATA!$K$72:$M$161,3,FALSE)),"")</f>
        <v>0100000</v>
      </c>
      <c r="AK57" t="str">
        <f>IF(LEN(H57)&gt;0,VLOOKUP(H57,DATA!$B$2:$D$526,3,FALSE),"")</f>
        <v>010000</v>
      </c>
      <c r="AL57" t="str">
        <f t="shared" si="75"/>
        <v>01000011111111110000010000011010</v>
      </c>
      <c r="AM57" t="str">
        <f t="shared" si="76"/>
        <v>43FF041A</v>
      </c>
      <c r="AN57" t="b">
        <f t="shared" si="24"/>
        <v>1</v>
      </c>
      <c r="AO57">
        <f t="shared" si="28"/>
        <v>4</v>
      </c>
      <c r="AP57" t="b">
        <f t="shared" si="30"/>
        <v>1</v>
      </c>
      <c r="AQ57" t="b">
        <f t="shared" si="27"/>
        <v>0</v>
      </c>
    </row>
    <row r="58" spans="1:43" x14ac:dyDescent="0.25">
      <c r="A58" t="str">
        <f t="shared" si="31"/>
        <v>000003D5</v>
      </c>
      <c r="B58" t="s">
        <v>1573</v>
      </c>
      <c r="C58" t="str">
        <f t="shared" si="56"/>
        <v>ADDQ R31,R31,R27</v>
      </c>
      <c r="D58" t="str">
        <f t="shared" si="36"/>
        <v/>
      </c>
      <c r="E58" t="b">
        <f t="shared" si="32"/>
        <v>1</v>
      </c>
      <c r="F58">
        <f t="shared" si="34"/>
        <v>4</v>
      </c>
      <c r="G58">
        <f t="shared" si="29"/>
        <v>980</v>
      </c>
      <c r="H58" t="str">
        <f t="shared" si="57"/>
        <v>ADDQ</v>
      </c>
      <c r="I58" s="3" t="str">
        <f>IF(LEN(H58)&gt;0,VLOOKUP(H58,DATA!$B$2:$G$526,6,FALSE),"")</f>
        <v>OABZL      FC</v>
      </c>
      <c r="J58" t="str">
        <f>IF(LEN(H58)&gt;0,VLOOKUP(H58,DATA!$B$2:$G$526,2,FALSE),"")</f>
        <v>Oper</v>
      </c>
      <c r="K58" t="str">
        <f>IF(LEN(H58)&gt;0,IF(MID(IF(MID(MID(C58,LEN(H58)+2,99),1,1)="(",MID(MID(C58,LEN(H58)+2,99),2,LEN(MID(C58,LEN(H58)+2,99))-2),MID(C58,LEN(H58)+2,99)),1,1)=VLOOKUP(H58,DATA!$B$2:$I$526,8,FALSE),MID(IF(MID(MID(C58,LEN(H58)+2,99),1,1)="(",MID(MID(C58,LEN(H58)+2,99),2,LEN(MID(C58,LEN(H58)+2,99))-2),MID(C58,LEN(H58)+2,99)),1,3),IF(MID(MID(C58,LEN(H58)+2,99),1,1)="(",MID(MID(C58,LEN(H58)+2,99),2,LEN(MID(C58,LEN(H58)+2,99))-2),MID(C58,LEN(H58)+2,99))),"")</f>
        <v>R31</v>
      </c>
      <c r="L58" t="str">
        <f t="shared" si="58"/>
        <v>R31</v>
      </c>
      <c r="M58" t="str">
        <f t="shared" si="4"/>
        <v>R27</v>
      </c>
      <c r="N58" t="b">
        <f t="shared" si="59"/>
        <v>0</v>
      </c>
      <c r="O58" t="b">
        <f t="shared" si="60"/>
        <v>1</v>
      </c>
      <c r="P58" t="str">
        <f t="shared" si="33"/>
        <v/>
      </c>
      <c r="Q58" t="str">
        <f t="shared" si="61"/>
        <v/>
      </c>
      <c r="R58" t="str">
        <f t="shared" si="62"/>
        <v/>
      </c>
      <c r="S58" t="b">
        <f t="shared" si="63"/>
        <v>0</v>
      </c>
      <c r="T58" t="b">
        <f t="shared" si="64"/>
        <v>0</v>
      </c>
      <c r="U58" t="b">
        <f t="shared" si="65"/>
        <v>0</v>
      </c>
      <c r="V58" t="str">
        <f>IF(MID(I58,6,1)="T",VLOOKUP(H58,DATA!$B$2:$H$526,7,FALSE),"")</f>
        <v/>
      </c>
      <c r="W58" t="str">
        <f t="shared" si="66"/>
        <v/>
      </c>
      <c r="X58" t="str">
        <f>IF(LEN(H58)&gt;0,VLOOKUP(H58,DATA!$B$2:$F$526,5,FALSE),"")</f>
        <v/>
      </c>
      <c r="Y58" t="str">
        <f t="shared" si="67"/>
        <v/>
      </c>
      <c r="Z58" t="str">
        <f t="shared" si="68"/>
        <v/>
      </c>
      <c r="AA58" t="str">
        <f t="shared" si="69"/>
        <v/>
      </c>
      <c r="AB58" t="str">
        <f>IF(LEN(Z58)&gt;0,VLOOKUP(Z58,DATA!$K$25:$L$69,2,FALSE)&amp;IF(LEN(AA58)&gt;0,VLOOKUP(AA58,DATA!$O$25:$P$29,2,FALSE),""),"")</f>
        <v/>
      </c>
      <c r="AC58" t="str">
        <f>IF(LEN(Z58)&gt;0,VLOOKUP(Z58,DATA!$K$25:$M$69,3,FALSE),"")</f>
        <v/>
      </c>
      <c r="AD58" t="str">
        <f t="shared" si="70"/>
        <v>11111</v>
      </c>
      <c r="AE58" t="str">
        <f t="shared" si="71"/>
        <v>11111</v>
      </c>
      <c r="AF58" t="str">
        <f t="shared" si="72"/>
        <v>0000</v>
      </c>
      <c r="AG58" t="str">
        <f t="shared" si="73"/>
        <v/>
      </c>
      <c r="AH58" t="str">
        <f t="shared" si="74"/>
        <v>11011</v>
      </c>
      <c r="AI58" t="str">
        <f>IF(LEN(Q58)&gt;0,REPT("0",IF(IF(MID(I58,12,1)="F",VLOOKUP(J58,DATA!$K$2:$Y$20,14,FALSE),0)&gt;10,IF(MID(I58,12,1)="F",VLOOKUP(J58,DATA!$K$2:$Y$20,14,FALSE),0)-10,0)-LEN(X58))&amp;DEC2BIN(Q58,IF(MID(I58,12,1)="F",VLOOKUP(J58,DATA!$K$2:$Y$20,14,FALSE),0)-IF(IF(MID(I58,12,1)="F",VLOOKUP(J58,DATA!$K$2:$Y$20,14,FALSE),0)&gt;10,IF(MID(I58,12,1)="F",VLOOKUP(J58,DATA!$K$2:$Y$20,14,FALSE),0)-10,0)),"")</f>
        <v/>
      </c>
      <c r="AJ58" t="str">
        <f>IF(LEN(H58)&gt;0,IF(H58&lt;&gt;"CALL_PAL",VLOOKUP(H58,DATA!$B$2:$E$526,4,FALSE),VLOOKUP(K58,DATA!$K$72:$M$161,3,FALSE)),"")</f>
        <v>0100000</v>
      </c>
      <c r="AK58" t="str">
        <f>IF(LEN(H58)&gt;0,VLOOKUP(H58,DATA!$B$2:$D$526,3,FALSE),"")</f>
        <v>010000</v>
      </c>
      <c r="AL58" t="str">
        <f t="shared" si="75"/>
        <v>01000011111111110000010000011011</v>
      </c>
      <c r="AM58" t="str">
        <f t="shared" si="76"/>
        <v>43FF041B</v>
      </c>
      <c r="AN58" t="b">
        <f t="shared" si="24"/>
        <v>1</v>
      </c>
      <c r="AO58">
        <f t="shared" si="28"/>
        <v>4</v>
      </c>
      <c r="AP58" t="b">
        <f t="shared" si="30"/>
        <v>0</v>
      </c>
      <c r="AQ58" t="b">
        <f t="shared" si="27"/>
        <v>0</v>
      </c>
    </row>
    <row r="59" spans="1:43" x14ac:dyDescent="0.25">
      <c r="A59" t="str">
        <f t="shared" si="31"/>
        <v>000003D9</v>
      </c>
      <c r="B59" t="s">
        <v>1574</v>
      </c>
      <c r="C59" t="str">
        <f t="shared" si="56"/>
        <v>ADDT F31,F31,F26</v>
      </c>
      <c r="D59" t="str">
        <f t="shared" si="36"/>
        <v/>
      </c>
      <c r="E59" t="b">
        <f t="shared" si="32"/>
        <v>1</v>
      </c>
      <c r="F59">
        <f t="shared" si="34"/>
        <v>4</v>
      </c>
      <c r="G59">
        <f t="shared" si="29"/>
        <v>984</v>
      </c>
      <c r="H59" t="str">
        <f t="shared" si="57"/>
        <v>ADDT</v>
      </c>
      <c r="I59" s="3" t="str">
        <f>IF(LEN(H59)&gt;0,VLOOKUP(H59,DATA!$B$2:$G$526,6,FALSE),"")</f>
        <v>OAB        FC</v>
      </c>
      <c r="J59" t="str">
        <f>IF(LEN(H59)&gt;0,VLOOKUP(H59,DATA!$B$2:$G$526,2,FALSE),"")</f>
        <v>FP</v>
      </c>
      <c r="K59" t="str">
        <f>IF(LEN(H59)&gt;0,IF(MID(IF(MID(MID(C59,LEN(H59)+2,99),1,1)="(",MID(MID(C59,LEN(H59)+2,99),2,LEN(MID(C59,LEN(H59)+2,99))-2),MID(C59,LEN(H59)+2,99)),1,1)=VLOOKUP(H59,DATA!$B$2:$I$526,8,FALSE),MID(IF(MID(MID(C59,LEN(H59)+2,99),1,1)="(",MID(MID(C59,LEN(H59)+2,99),2,LEN(MID(C59,LEN(H59)+2,99))-2),MID(C59,LEN(H59)+2,99)),1,3),IF(MID(MID(C59,LEN(H59)+2,99),1,1)="(",MID(MID(C59,LEN(H59)+2,99),2,LEN(MID(C59,LEN(H59)+2,99))-2),MID(C59,LEN(H59)+2,99))),"")</f>
        <v>F31</v>
      </c>
      <c r="L59" t="str">
        <f t="shared" si="58"/>
        <v>F31</v>
      </c>
      <c r="M59" t="str">
        <f t="shared" si="4"/>
        <v>F26</v>
      </c>
      <c r="N59" t="str">
        <f t="shared" si="59"/>
        <v/>
      </c>
      <c r="O59" t="str">
        <f t="shared" si="60"/>
        <v/>
      </c>
      <c r="P59" t="str">
        <f t="shared" si="33"/>
        <v/>
      </c>
      <c r="Q59" t="str">
        <f t="shared" si="61"/>
        <v/>
      </c>
      <c r="R59" t="str">
        <f t="shared" si="62"/>
        <v/>
      </c>
      <c r="S59" t="b">
        <f t="shared" si="63"/>
        <v>0</v>
      </c>
      <c r="T59" t="b">
        <f t="shared" si="64"/>
        <v>0</v>
      </c>
      <c r="U59" t="b">
        <f t="shared" si="65"/>
        <v>0</v>
      </c>
      <c r="V59" t="str">
        <f>IF(MID(I59,6,1)="T",VLOOKUP(H59,DATA!$B$2:$H$526,7,FALSE),"")</f>
        <v/>
      </c>
      <c r="W59" t="str">
        <f t="shared" si="66"/>
        <v/>
      </c>
      <c r="X59" t="str">
        <f>IF(LEN(H59)&gt;0,VLOOKUP(H59,DATA!$B$2:$F$526,5,FALSE),"")</f>
        <v/>
      </c>
      <c r="Y59" t="str">
        <f t="shared" si="67"/>
        <v/>
      </c>
      <c r="Z59" t="str">
        <f t="shared" si="68"/>
        <v/>
      </c>
      <c r="AA59" t="str">
        <f t="shared" si="69"/>
        <v/>
      </c>
      <c r="AB59" t="str">
        <f>IF(LEN(Z59)&gt;0,VLOOKUP(Z59,DATA!$K$25:$L$69,2,FALSE)&amp;IF(LEN(AA59)&gt;0,VLOOKUP(AA59,DATA!$O$25:$P$29,2,FALSE),""),"")</f>
        <v/>
      </c>
      <c r="AC59" t="str">
        <f>IF(LEN(Z59)&gt;0,VLOOKUP(Z59,DATA!$K$25:$M$69,3,FALSE),"")</f>
        <v/>
      </c>
      <c r="AD59" t="str">
        <f t="shared" si="70"/>
        <v>11111</v>
      </c>
      <c r="AE59" t="str">
        <f t="shared" si="71"/>
        <v>11111</v>
      </c>
      <c r="AF59" t="str">
        <f t="shared" si="72"/>
        <v/>
      </c>
      <c r="AG59" t="str">
        <f t="shared" si="73"/>
        <v/>
      </c>
      <c r="AH59" t="str">
        <f t="shared" si="74"/>
        <v>11010</v>
      </c>
      <c r="AI59" t="str">
        <f>IF(LEN(Q59)&gt;0,REPT("0",IF(IF(MID(I59,12,1)="F",VLOOKUP(J59,DATA!$K$2:$Y$20,14,FALSE),0)&gt;10,IF(MID(I59,12,1)="F",VLOOKUP(J59,DATA!$K$2:$Y$20,14,FALSE),0)-10,0)-LEN(X59))&amp;DEC2BIN(Q59,IF(MID(I59,12,1)="F",VLOOKUP(J59,DATA!$K$2:$Y$20,14,FALSE),0)-IF(IF(MID(I59,12,1)="F",VLOOKUP(J59,DATA!$K$2:$Y$20,14,FALSE),0)&gt;10,IF(MID(I59,12,1)="F",VLOOKUP(J59,DATA!$K$2:$Y$20,14,FALSE),0)-10,0)),"")</f>
        <v/>
      </c>
      <c r="AJ59" t="str">
        <f>IF(LEN(H59)&gt;0,IF(H59&lt;&gt;"CALL_PAL",VLOOKUP(H59,DATA!$B$2:$E$526,4,FALSE),VLOOKUP(K59,DATA!$K$72:$M$161,3,FALSE)),"")</f>
        <v>00010100000</v>
      </c>
      <c r="AK59" t="str">
        <f>IF(LEN(H59)&gt;0,VLOOKUP(H59,DATA!$B$2:$D$526,3,FALSE),"")</f>
        <v>010110</v>
      </c>
      <c r="AL59" t="str">
        <f t="shared" si="75"/>
        <v>01011011111111110001010000011010</v>
      </c>
      <c r="AM59" t="str">
        <f t="shared" si="76"/>
        <v>5BFF141A</v>
      </c>
      <c r="AN59" t="b">
        <f t="shared" si="24"/>
        <v>1</v>
      </c>
      <c r="AO59">
        <f t="shared" si="28"/>
        <v>4</v>
      </c>
      <c r="AP59" t="b">
        <f t="shared" si="30"/>
        <v>0</v>
      </c>
      <c r="AQ59" t="b">
        <f t="shared" si="27"/>
        <v>0</v>
      </c>
    </row>
    <row r="60" spans="1:43" x14ac:dyDescent="0.25">
      <c r="A60" t="str">
        <f t="shared" si="31"/>
        <v>000003DD</v>
      </c>
      <c r="B60" t="s">
        <v>1575</v>
      </c>
      <c r="C60" t="str">
        <f t="shared" si="56"/>
        <v>MULT F31,F31,F27</v>
      </c>
      <c r="D60" t="str">
        <f t="shared" si="36"/>
        <v/>
      </c>
      <c r="E60" t="b">
        <f t="shared" si="32"/>
        <v>1</v>
      </c>
      <c r="F60">
        <f t="shared" si="34"/>
        <v>4</v>
      </c>
      <c r="G60">
        <f t="shared" si="29"/>
        <v>988</v>
      </c>
      <c r="H60" t="str">
        <f t="shared" si="57"/>
        <v>MULT</v>
      </c>
      <c r="I60" s="3" t="str">
        <f>IF(LEN(H60)&gt;0,VLOOKUP(H60,DATA!$B$2:$G$526,6,FALSE),"")</f>
        <v>OAB        FC</v>
      </c>
      <c r="J60" t="str">
        <f>IF(LEN(H60)&gt;0,VLOOKUP(H60,DATA!$B$2:$G$526,2,FALSE),"")</f>
        <v>FP</v>
      </c>
      <c r="K60" t="str">
        <f>IF(LEN(H60)&gt;0,IF(MID(IF(MID(MID(C60,LEN(H60)+2,99),1,1)="(",MID(MID(C60,LEN(H60)+2,99),2,LEN(MID(C60,LEN(H60)+2,99))-2),MID(C60,LEN(H60)+2,99)),1,1)=VLOOKUP(H60,DATA!$B$2:$I$526,8,FALSE),MID(IF(MID(MID(C60,LEN(H60)+2,99),1,1)="(",MID(MID(C60,LEN(H60)+2,99),2,LEN(MID(C60,LEN(H60)+2,99))-2),MID(C60,LEN(H60)+2,99)),1,3),IF(MID(MID(C60,LEN(H60)+2,99),1,1)="(",MID(MID(C60,LEN(H60)+2,99),2,LEN(MID(C60,LEN(H60)+2,99))-2),MID(C60,LEN(H60)+2,99))),"")</f>
        <v>F31</v>
      </c>
      <c r="L60" t="str">
        <f t="shared" si="58"/>
        <v>F31</v>
      </c>
      <c r="M60" t="str">
        <f t="shared" si="4"/>
        <v>F27</v>
      </c>
      <c r="N60" t="str">
        <f t="shared" si="59"/>
        <v/>
      </c>
      <c r="O60" t="str">
        <f t="shared" si="60"/>
        <v/>
      </c>
      <c r="P60" t="str">
        <f t="shared" si="33"/>
        <v/>
      </c>
      <c r="Q60" t="str">
        <f t="shared" si="61"/>
        <v/>
      </c>
      <c r="R60" t="str">
        <f t="shared" si="62"/>
        <v/>
      </c>
      <c r="S60" t="b">
        <f t="shared" si="63"/>
        <v>0</v>
      </c>
      <c r="T60" t="b">
        <f t="shared" si="64"/>
        <v>0</v>
      </c>
      <c r="U60" t="b">
        <f t="shared" si="65"/>
        <v>0</v>
      </c>
      <c r="V60" t="str">
        <f>IF(MID(I60,6,1)="T",VLOOKUP(H60,DATA!$B$2:$H$526,7,FALSE),"")</f>
        <v/>
      </c>
      <c r="W60" t="str">
        <f t="shared" si="66"/>
        <v/>
      </c>
      <c r="X60" t="str">
        <f>IF(LEN(H60)&gt;0,VLOOKUP(H60,DATA!$B$2:$F$526,5,FALSE),"")</f>
        <v/>
      </c>
      <c r="Y60" t="str">
        <f t="shared" si="67"/>
        <v/>
      </c>
      <c r="Z60" t="str">
        <f t="shared" si="68"/>
        <v/>
      </c>
      <c r="AA60" t="str">
        <f t="shared" si="69"/>
        <v/>
      </c>
      <c r="AB60" t="str">
        <f>IF(LEN(Z60)&gt;0,VLOOKUP(Z60,DATA!$K$25:$L$69,2,FALSE)&amp;IF(LEN(AA60)&gt;0,VLOOKUP(AA60,DATA!$O$25:$P$29,2,FALSE),""),"")</f>
        <v/>
      </c>
      <c r="AC60" t="str">
        <f>IF(LEN(Z60)&gt;0,VLOOKUP(Z60,DATA!$K$25:$M$69,3,FALSE),"")</f>
        <v/>
      </c>
      <c r="AD60" t="str">
        <f t="shared" si="70"/>
        <v>11111</v>
      </c>
      <c r="AE60" t="str">
        <f t="shared" si="71"/>
        <v>11111</v>
      </c>
      <c r="AF60" t="str">
        <f t="shared" si="72"/>
        <v/>
      </c>
      <c r="AG60" t="str">
        <f t="shared" si="73"/>
        <v/>
      </c>
      <c r="AH60" t="str">
        <f t="shared" si="74"/>
        <v>11011</v>
      </c>
      <c r="AI60" t="str">
        <f>IF(LEN(Q60)&gt;0,REPT("0",IF(IF(MID(I60,12,1)="F",VLOOKUP(J60,DATA!$K$2:$Y$20,14,FALSE),0)&gt;10,IF(MID(I60,12,1)="F",VLOOKUP(J60,DATA!$K$2:$Y$20,14,FALSE),0)-10,0)-LEN(X60))&amp;DEC2BIN(Q60,IF(MID(I60,12,1)="F",VLOOKUP(J60,DATA!$K$2:$Y$20,14,FALSE),0)-IF(IF(MID(I60,12,1)="F",VLOOKUP(J60,DATA!$K$2:$Y$20,14,FALSE),0)&gt;10,IF(MID(I60,12,1)="F",VLOOKUP(J60,DATA!$K$2:$Y$20,14,FALSE),0)-10,0)),"")</f>
        <v/>
      </c>
      <c r="AJ60" t="str">
        <f>IF(LEN(H60)&gt;0,IF(H60&lt;&gt;"CALL_PAL",VLOOKUP(H60,DATA!$B$2:$E$526,4,FALSE),VLOOKUP(K60,DATA!$K$72:$M$161,3,FALSE)),"")</f>
        <v>00010100010</v>
      </c>
      <c r="AK60" t="str">
        <f>IF(LEN(H60)&gt;0,VLOOKUP(H60,DATA!$B$2:$D$526,3,FALSE),"")</f>
        <v>010110</v>
      </c>
      <c r="AL60" t="str">
        <f t="shared" si="75"/>
        <v>01011011111111110001010001011011</v>
      </c>
      <c r="AM60" t="str">
        <f t="shared" si="76"/>
        <v>5BFF145B</v>
      </c>
      <c r="AN60" t="b">
        <f t="shared" si="24"/>
        <v>1</v>
      </c>
      <c r="AO60">
        <f t="shared" si="28"/>
        <v>4</v>
      </c>
      <c r="AP60" t="b">
        <f t="shared" si="30"/>
        <v>0</v>
      </c>
      <c r="AQ60" t="b">
        <f t="shared" si="27"/>
        <v>0</v>
      </c>
    </row>
    <row r="61" spans="1:43" x14ac:dyDescent="0.25">
      <c r="A61" t="str">
        <f t="shared" si="31"/>
        <v>000003E1</v>
      </c>
      <c r="B61" t="s">
        <v>1576</v>
      </c>
      <c r="C61" t="str">
        <f t="shared" si="56"/>
        <v>ADDQ R31,R31,R28</v>
      </c>
      <c r="D61" t="str">
        <f t="shared" si="36"/>
        <v/>
      </c>
      <c r="E61" t="b">
        <f t="shared" si="32"/>
        <v>1</v>
      </c>
      <c r="F61">
        <f t="shared" si="34"/>
        <v>4</v>
      </c>
      <c r="G61">
        <f t="shared" si="29"/>
        <v>992</v>
      </c>
      <c r="H61" t="str">
        <f t="shared" si="57"/>
        <v>ADDQ</v>
      </c>
      <c r="I61" s="3" t="str">
        <f>IF(LEN(H61)&gt;0,VLOOKUP(H61,DATA!$B$2:$G$526,6,FALSE),"")</f>
        <v>OABZL      FC</v>
      </c>
      <c r="J61" t="str">
        <f>IF(LEN(H61)&gt;0,VLOOKUP(H61,DATA!$B$2:$G$526,2,FALSE),"")</f>
        <v>Oper</v>
      </c>
      <c r="K61" t="str">
        <f>IF(LEN(H61)&gt;0,IF(MID(IF(MID(MID(C61,LEN(H61)+2,99),1,1)="(",MID(MID(C61,LEN(H61)+2,99),2,LEN(MID(C61,LEN(H61)+2,99))-2),MID(C61,LEN(H61)+2,99)),1,1)=VLOOKUP(H61,DATA!$B$2:$I$526,8,FALSE),MID(IF(MID(MID(C61,LEN(H61)+2,99),1,1)="(",MID(MID(C61,LEN(H61)+2,99),2,LEN(MID(C61,LEN(H61)+2,99))-2),MID(C61,LEN(H61)+2,99)),1,3),IF(MID(MID(C61,LEN(H61)+2,99),1,1)="(",MID(MID(C61,LEN(H61)+2,99),2,LEN(MID(C61,LEN(H61)+2,99))-2),MID(C61,LEN(H61)+2,99))),"")</f>
        <v>R31</v>
      </c>
      <c r="L61" t="str">
        <f t="shared" si="58"/>
        <v>R31</v>
      </c>
      <c r="M61" t="str">
        <f t="shared" si="4"/>
        <v>R28</v>
      </c>
      <c r="N61" t="b">
        <f t="shared" si="59"/>
        <v>0</v>
      </c>
      <c r="O61" t="b">
        <f t="shared" si="60"/>
        <v>1</v>
      </c>
      <c r="P61" t="str">
        <f t="shared" si="33"/>
        <v/>
      </c>
      <c r="Q61" t="str">
        <f t="shared" si="61"/>
        <v/>
      </c>
      <c r="R61" t="str">
        <f t="shared" si="62"/>
        <v/>
      </c>
      <c r="S61" t="b">
        <f t="shared" si="63"/>
        <v>0</v>
      </c>
      <c r="T61" t="b">
        <f t="shared" si="64"/>
        <v>0</v>
      </c>
      <c r="U61" t="b">
        <f t="shared" si="65"/>
        <v>0</v>
      </c>
      <c r="V61" t="str">
        <f>IF(MID(I61,6,1)="T",VLOOKUP(H61,DATA!$B$2:$H$526,7,FALSE),"")</f>
        <v/>
      </c>
      <c r="W61" t="str">
        <f t="shared" si="66"/>
        <v/>
      </c>
      <c r="X61" t="str">
        <f>IF(LEN(H61)&gt;0,VLOOKUP(H61,DATA!$B$2:$F$526,5,FALSE),"")</f>
        <v/>
      </c>
      <c r="Y61" t="str">
        <f t="shared" si="67"/>
        <v/>
      </c>
      <c r="Z61" t="str">
        <f t="shared" si="68"/>
        <v/>
      </c>
      <c r="AA61" t="str">
        <f t="shared" si="69"/>
        <v/>
      </c>
      <c r="AB61" t="str">
        <f>IF(LEN(Z61)&gt;0,VLOOKUP(Z61,DATA!$K$25:$L$69,2,FALSE)&amp;IF(LEN(AA61)&gt;0,VLOOKUP(AA61,DATA!$O$25:$P$29,2,FALSE),""),"")</f>
        <v/>
      </c>
      <c r="AC61" t="str">
        <f>IF(LEN(Z61)&gt;0,VLOOKUP(Z61,DATA!$K$25:$M$69,3,FALSE),"")</f>
        <v/>
      </c>
      <c r="AD61" t="str">
        <f t="shared" si="70"/>
        <v>11111</v>
      </c>
      <c r="AE61" t="str">
        <f t="shared" si="71"/>
        <v>11111</v>
      </c>
      <c r="AF61" t="str">
        <f t="shared" si="72"/>
        <v>0000</v>
      </c>
      <c r="AG61" t="str">
        <f t="shared" si="73"/>
        <v/>
      </c>
      <c r="AH61" t="str">
        <f t="shared" si="74"/>
        <v>11100</v>
      </c>
      <c r="AI61" t="str">
        <f>IF(LEN(Q61)&gt;0,REPT("0",IF(IF(MID(I61,12,1)="F",VLOOKUP(J61,DATA!$K$2:$Y$20,14,FALSE),0)&gt;10,IF(MID(I61,12,1)="F",VLOOKUP(J61,DATA!$K$2:$Y$20,14,FALSE),0)-10,0)-LEN(X61))&amp;DEC2BIN(Q61,IF(MID(I61,12,1)="F",VLOOKUP(J61,DATA!$K$2:$Y$20,14,FALSE),0)-IF(IF(MID(I61,12,1)="F",VLOOKUP(J61,DATA!$K$2:$Y$20,14,FALSE),0)&gt;10,IF(MID(I61,12,1)="F",VLOOKUP(J61,DATA!$K$2:$Y$20,14,FALSE),0)-10,0)),"")</f>
        <v/>
      </c>
      <c r="AJ61" t="str">
        <f>IF(LEN(H61)&gt;0,IF(H61&lt;&gt;"CALL_PAL",VLOOKUP(H61,DATA!$B$2:$E$526,4,FALSE),VLOOKUP(K61,DATA!$K$72:$M$161,3,FALSE)),"")</f>
        <v>0100000</v>
      </c>
      <c r="AK61" t="str">
        <f>IF(LEN(H61)&gt;0,VLOOKUP(H61,DATA!$B$2:$D$526,3,FALSE),"")</f>
        <v>010000</v>
      </c>
      <c r="AL61" t="str">
        <f t="shared" si="75"/>
        <v>01000011111111110000010000011100</v>
      </c>
      <c r="AM61" t="str">
        <f t="shared" si="76"/>
        <v>43FF041C</v>
      </c>
      <c r="AN61" t="b">
        <f t="shared" si="24"/>
        <v>1</v>
      </c>
      <c r="AO61">
        <f t="shared" si="28"/>
        <v>4</v>
      </c>
      <c r="AP61" t="b">
        <f t="shared" si="30"/>
        <v>1</v>
      </c>
      <c r="AQ61" t="b">
        <f t="shared" si="27"/>
        <v>0</v>
      </c>
    </row>
    <row r="62" spans="1:43" x14ac:dyDescent="0.25">
      <c r="A62" t="str">
        <f t="shared" si="31"/>
        <v>000003E5</v>
      </c>
      <c r="B62" t="s">
        <v>1577</v>
      </c>
      <c r="C62" t="str">
        <f t="shared" si="56"/>
        <v>ADDQ R31,R31,R29</v>
      </c>
      <c r="D62" t="str">
        <f t="shared" si="36"/>
        <v/>
      </c>
      <c r="E62" t="b">
        <f t="shared" si="32"/>
        <v>1</v>
      </c>
      <c r="F62">
        <f t="shared" si="34"/>
        <v>4</v>
      </c>
      <c r="G62">
        <f t="shared" si="29"/>
        <v>996</v>
      </c>
      <c r="H62" t="str">
        <f t="shared" si="57"/>
        <v>ADDQ</v>
      </c>
      <c r="I62" s="3" t="str">
        <f>IF(LEN(H62)&gt;0,VLOOKUP(H62,DATA!$B$2:$G$526,6,FALSE),"")</f>
        <v>OABZL      FC</v>
      </c>
      <c r="J62" t="str">
        <f>IF(LEN(H62)&gt;0,VLOOKUP(H62,DATA!$B$2:$G$526,2,FALSE),"")</f>
        <v>Oper</v>
      </c>
      <c r="K62" t="str">
        <f>IF(LEN(H62)&gt;0,IF(MID(IF(MID(MID(C62,LEN(H62)+2,99),1,1)="(",MID(MID(C62,LEN(H62)+2,99),2,LEN(MID(C62,LEN(H62)+2,99))-2),MID(C62,LEN(H62)+2,99)),1,1)=VLOOKUP(H62,DATA!$B$2:$I$526,8,FALSE),MID(IF(MID(MID(C62,LEN(H62)+2,99),1,1)="(",MID(MID(C62,LEN(H62)+2,99),2,LEN(MID(C62,LEN(H62)+2,99))-2),MID(C62,LEN(H62)+2,99)),1,3),IF(MID(MID(C62,LEN(H62)+2,99),1,1)="(",MID(MID(C62,LEN(H62)+2,99),2,LEN(MID(C62,LEN(H62)+2,99))-2),MID(C62,LEN(H62)+2,99))),"")</f>
        <v>R31</v>
      </c>
      <c r="L62" t="str">
        <f t="shared" si="58"/>
        <v>R31</v>
      </c>
      <c r="M62" t="str">
        <f t="shared" si="4"/>
        <v>R29</v>
      </c>
      <c r="N62" t="b">
        <f t="shared" si="59"/>
        <v>0</v>
      </c>
      <c r="O62" t="b">
        <f t="shared" si="60"/>
        <v>1</v>
      </c>
      <c r="P62" t="str">
        <f t="shared" si="33"/>
        <v/>
      </c>
      <c r="Q62" t="str">
        <f t="shared" si="61"/>
        <v/>
      </c>
      <c r="R62" t="str">
        <f t="shared" si="62"/>
        <v/>
      </c>
      <c r="S62" t="b">
        <f t="shared" si="63"/>
        <v>0</v>
      </c>
      <c r="T62" t="b">
        <f t="shared" si="64"/>
        <v>0</v>
      </c>
      <c r="U62" t="b">
        <f t="shared" si="65"/>
        <v>0</v>
      </c>
      <c r="V62" t="str">
        <f>IF(MID(I62,6,1)="T",VLOOKUP(H62,DATA!$B$2:$H$526,7,FALSE),"")</f>
        <v/>
      </c>
      <c r="W62" t="str">
        <f t="shared" si="66"/>
        <v/>
      </c>
      <c r="X62" t="str">
        <f>IF(LEN(H62)&gt;0,VLOOKUP(H62,DATA!$B$2:$F$526,5,FALSE),"")</f>
        <v/>
      </c>
      <c r="Y62" t="str">
        <f t="shared" si="67"/>
        <v/>
      </c>
      <c r="Z62" t="str">
        <f t="shared" si="68"/>
        <v/>
      </c>
      <c r="AA62" t="str">
        <f t="shared" si="69"/>
        <v/>
      </c>
      <c r="AB62" t="str">
        <f>IF(LEN(Z62)&gt;0,VLOOKUP(Z62,DATA!$K$25:$L$69,2,FALSE)&amp;IF(LEN(AA62)&gt;0,VLOOKUP(AA62,DATA!$O$25:$P$29,2,FALSE),""),"")</f>
        <v/>
      </c>
      <c r="AC62" t="str">
        <f>IF(LEN(Z62)&gt;0,VLOOKUP(Z62,DATA!$K$25:$M$69,3,FALSE),"")</f>
        <v/>
      </c>
      <c r="AD62" t="str">
        <f t="shared" si="70"/>
        <v>11111</v>
      </c>
      <c r="AE62" t="str">
        <f t="shared" si="71"/>
        <v>11111</v>
      </c>
      <c r="AF62" t="str">
        <f t="shared" si="72"/>
        <v>0000</v>
      </c>
      <c r="AG62" t="str">
        <f t="shared" si="73"/>
        <v/>
      </c>
      <c r="AH62" t="str">
        <f t="shared" si="74"/>
        <v>11101</v>
      </c>
      <c r="AI62" t="str">
        <f>IF(LEN(Q62)&gt;0,REPT("0",IF(IF(MID(I62,12,1)="F",VLOOKUP(J62,DATA!$K$2:$Y$20,14,FALSE),0)&gt;10,IF(MID(I62,12,1)="F",VLOOKUP(J62,DATA!$K$2:$Y$20,14,FALSE),0)-10,0)-LEN(X62))&amp;DEC2BIN(Q62,IF(MID(I62,12,1)="F",VLOOKUP(J62,DATA!$K$2:$Y$20,14,FALSE),0)-IF(IF(MID(I62,12,1)="F",VLOOKUP(J62,DATA!$K$2:$Y$20,14,FALSE),0)&gt;10,IF(MID(I62,12,1)="F",VLOOKUP(J62,DATA!$K$2:$Y$20,14,FALSE),0)-10,0)),"")</f>
        <v/>
      </c>
      <c r="AJ62" t="str">
        <f>IF(LEN(H62)&gt;0,IF(H62&lt;&gt;"CALL_PAL",VLOOKUP(H62,DATA!$B$2:$E$526,4,FALSE),VLOOKUP(K62,DATA!$K$72:$M$161,3,FALSE)),"")</f>
        <v>0100000</v>
      </c>
      <c r="AK62" t="str">
        <f>IF(LEN(H62)&gt;0,VLOOKUP(H62,DATA!$B$2:$D$526,3,FALSE),"")</f>
        <v>010000</v>
      </c>
      <c r="AL62" t="str">
        <f t="shared" si="75"/>
        <v>01000011111111110000010000011101</v>
      </c>
      <c r="AM62" t="str">
        <f t="shared" si="76"/>
        <v>43FF041D</v>
      </c>
      <c r="AN62" t="b">
        <f t="shared" si="24"/>
        <v>1</v>
      </c>
      <c r="AO62">
        <f t="shared" si="28"/>
        <v>4</v>
      </c>
      <c r="AP62" t="b">
        <f t="shared" si="30"/>
        <v>0</v>
      </c>
      <c r="AQ62" t="b">
        <f t="shared" si="27"/>
        <v>0</v>
      </c>
    </row>
    <row r="63" spans="1:43" x14ac:dyDescent="0.25">
      <c r="A63" t="str">
        <f t="shared" si="31"/>
        <v>000003E9</v>
      </c>
      <c r="B63" t="s">
        <v>1578</v>
      </c>
      <c r="C63" t="str">
        <f t="shared" si="56"/>
        <v>ADDT F31,F31,F28</v>
      </c>
      <c r="D63" t="str">
        <f t="shared" si="36"/>
        <v/>
      </c>
      <c r="E63" t="b">
        <f t="shared" si="32"/>
        <v>1</v>
      </c>
      <c r="F63">
        <f t="shared" si="34"/>
        <v>4</v>
      </c>
      <c r="G63">
        <f t="shared" si="29"/>
        <v>1000</v>
      </c>
      <c r="H63" t="str">
        <f t="shared" si="57"/>
        <v>ADDT</v>
      </c>
      <c r="I63" s="3" t="str">
        <f>IF(LEN(H63)&gt;0,VLOOKUP(H63,DATA!$B$2:$G$526,6,FALSE),"")</f>
        <v>OAB        FC</v>
      </c>
      <c r="J63" t="str">
        <f>IF(LEN(H63)&gt;0,VLOOKUP(H63,DATA!$B$2:$G$526,2,FALSE),"")</f>
        <v>FP</v>
      </c>
      <c r="K63" t="str">
        <f>IF(LEN(H63)&gt;0,IF(MID(IF(MID(MID(C63,LEN(H63)+2,99),1,1)="(",MID(MID(C63,LEN(H63)+2,99),2,LEN(MID(C63,LEN(H63)+2,99))-2),MID(C63,LEN(H63)+2,99)),1,1)=VLOOKUP(H63,DATA!$B$2:$I$526,8,FALSE),MID(IF(MID(MID(C63,LEN(H63)+2,99),1,1)="(",MID(MID(C63,LEN(H63)+2,99),2,LEN(MID(C63,LEN(H63)+2,99))-2),MID(C63,LEN(H63)+2,99)),1,3),IF(MID(MID(C63,LEN(H63)+2,99),1,1)="(",MID(MID(C63,LEN(H63)+2,99),2,LEN(MID(C63,LEN(H63)+2,99))-2),MID(C63,LEN(H63)+2,99))),"")</f>
        <v>F31</v>
      </c>
      <c r="L63" t="str">
        <f t="shared" si="58"/>
        <v>F31</v>
      </c>
      <c r="M63" t="str">
        <f t="shared" si="4"/>
        <v>F28</v>
      </c>
      <c r="N63" t="str">
        <f t="shared" si="59"/>
        <v/>
      </c>
      <c r="O63" t="str">
        <f t="shared" si="60"/>
        <v/>
      </c>
      <c r="P63" t="str">
        <f t="shared" si="33"/>
        <v/>
      </c>
      <c r="Q63" t="str">
        <f t="shared" si="61"/>
        <v/>
      </c>
      <c r="R63" t="str">
        <f t="shared" si="62"/>
        <v/>
      </c>
      <c r="S63" t="b">
        <f t="shared" si="63"/>
        <v>0</v>
      </c>
      <c r="T63" t="b">
        <f t="shared" si="64"/>
        <v>0</v>
      </c>
      <c r="U63" t="b">
        <f t="shared" si="65"/>
        <v>0</v>
      </c>
      <c r="V63" t="str">
        <f>IF(MID(I63,6,1)="T",VLOOKUP(H63,DATA!$B$2:$H$526,7,FALSE),"")</f>
        <v/>
      </c>
      <c r="W63" t="str">
        <f t="shared" si="66"/>
        <v/>
      </c>
      <c r="X63" t="str">
        <f>IF(LEN(H63)&gt;0,VLOOKUP(H63,DATA!$B$2:$F$526,5,FALSE),"")</f>
        <v/>
      </c>
      <c r="Y63" t="str">
        <f t="shared" si="67"/>
        <v/>
      </c>
      <c r="Z63" t="str">
        <f t="shared" si="68"/>
        <v/>
      </c>
      <c r="AA63" t="str">
        <f t="shared" si="69"/>
        <v/>
      </c>
      <c r="AB63" t="str">
        <f>IF(LEN(Z63)&gt;0,VLOOKUP(Z63,DATA!$K$25:$L$69,2,FALSE)&amp;IF(LEN(AA63)&gt;0,VLOOKUP(AA63,DATA!$O$25:$P$29,2,FALSE),""),"")</f>
        <v/>
      </c>
      <c r="AC63" t="str">
        <f>IF(LEN(Z63)&gt;0,VLOOKUP(Z63,DATA!$K$25:$M$69,3,FALSE),"")</f>
        <v/>
      </c>
      <c r="AD63" t="str">
        <f t="shared" si="70"/>
        <v>11111</v>
      </c>
      <c r="AE63" t="str">
        <f t="shared" si="71"/>
        <v>11111</v>
      </c>
      <c r="AF63" t="str">
        <f t="shared" si="72"/>
        <v/>
      </c>
      <c r="AG63" t="str">
        <f t="shared" si="73"/>
        <v/>
      </c>
      <c r="AH63" t="str">
        <f t="shared" si="74"/>
        <v>11100</v>
      </c>
      <c r="AI63" t="str">
        <f>IF(LEN(Q63)&gt;0,REPT("0",IF(IF(MID(I63,12,1)="F",VLOOKUP(J63,DATA!$K$2:$Y$20,14,FALSE),0)&gt;10,IF(MID(I63,12,1)="F",VLOOKUP(J63,DATA!$K$2:$Y$20,14,FALSE),0)-10,0)-LEN(X63))&amp;DEC2BIN(Q63,IF(MID(I63,12,1)="F",VLOOKUP(J63,DATA!$K$2:$Y$20,14,FALSE),0)-IF(IF(MID(I63,12,1)="F",VLOOKUP(J63,DATA!$K$2:$Y$20,14,FALSE),0)&gt;10,IF(MID(I63,12,1)="F",VLOOKUP(J63,DATA!$K$2:$Y$20,14,FALSE),0)-10,0)),"")</f>
        <v/>
      </c>
      <c r="AJ63" t="str">
        <f>IF(LEN(H63)&gt;0,IF(H63&lt;&gt;"CALL_PAL",VLOOKUP(H63,DATA!$B$2:$E$526,4,FALSE),VLOOKUP(K63,DATA!$K$72:$M$161,3,FALSE)),"")</f>
        <v>00010100000</v>
      </c>
      <c r="AK63" t="str">
        <f>IF(LEN(H63)&gt;0,VLOOKUP(H63,DATA!$B$2:$D$526,3,FALSE),"")</f>
        <v>010110</v>
      </c>
      <c r="AL63" t="str">
        <f t="shared" si="75"/>
        <v>01011011111111110001010000011100</v>
      </c>
      <c r="AM63" t="str">
        <f t="shared" si="76"/>
        <v>5BFF141C</v>
      </c>
      <c r="AN63" t="b">
        <f t="shared" si="24"/>
        <v>1</v>
      </c>
      <c r="AO63">
        <f t="shared" si="28"/>
        <v>4</v>
      </c>
      <c r="AP63" t="b">
        <f t="shared" si="30"/>
        <v>0</v>
      </c>
      <c r="AQ63" t="b">
        <f t="shared" si="27"/>
        <v>0</v>
      </c>
    </row>
    <row r="64" spans="1:43" x14ac:dyDescent="0.25">
      <c r="A64" t="str">
        <f t="shared" si="31"/>
        <v>000003ED</v>
      </c>
      <c r="B64" t="s">
        <v>1579</v>
      </c>
      <c r="C64" t="str">
        <f t="shared" si="56"/>
        <v>MULT F31,F31,F29</v>
      </c>
      <c r="D64" t="str">
        <f t="shared" si="36"/>
        <v/>
      </c>
      <c r="E64" t="b">
        <f t="shared" si="32"/>
        <v>1</v>
      </c>
      <c r="F64">
        <f t="shared" si="34"/>
        <v>4</v>
      </c>
      <c r="G64">
        <f t="shared" si="29"/>
        <v>1004</v>
      </c>
      <c r="H64" t="str">
        <f t="shared" si="57"/>
        <v>MULT</v>
      </c>
      <c r="I64" s="3" t="str">
        <f>IF(LEN(H64)&gt;0,VLOOKUP(H64,DATA!$B$2:$G$526,6,FALSE),"")</f>
        <v>OAB        FC</v>
      </c>
      <c r="J64" t="str">
        <f>IF(LEN(H64)&gt;0,VLOOKUP(H64,DATA!$B$2:$G$526,2,FALSE),"")</f>
        <v>FP</v>
      </c>
      <c r="K64" t="str">
        <f>IF(LEN(H64)&gt;0,IF(MID(IF(MID(MID(C64,LEN(H64)+2,99),1,1)="(",MID(MID(C64,LEN(H64)+2,99),2,LEN(MID(C64,LEN(H64)+2,99))-2),MID(C64,LEN(H64)+2,99)),1,1)=VLOOKUP(H64,DATA!$B$2:$I$526,8,FALSE),MID(IF(MID(MID(C64,LEN(H64)+2,99),1,1)="(",MID(MID(C64,LEN(H64)+2,99),2,LEN(MID(C64,LEN(H64)+2,99))-2),MID(C64,LEN(H64)+2,99)),1,3),IF(MID(MID(C64,LEN(H64)+2,99),1,1)="(",MID(MID(C64,LEN(H64)+2,99),2,LEN(MID(C64,LEN(H64)+2,99))-2),MID(C64,LEN(H64)+2,99))),"")</f>
        <v>F31</v>
      </c>
      <c r="L64" t="str">
        <f t="shared" si="58"/>
        <v>F31</v>
      </c>
      <c r="M64" t="str">
        <f t="shared" si="4"/>
        <v>F29</v>
      </c>
      <c r="N64" t="str">
        <f t="shared" si="59"/>
        <v/>
      </c>
      <c r="O64" t="str">
        <f t="shared" si="60"/>
        <v/>
      </c>
      <c r="P64" t="str">
        <f t="shared" si="33"/>
        <v/>
      </c>
      <c r="Q64" t="str">
        <f t="shared" si="61"/>
        <v/>
      </c>
      <c r="R64" t="str">
        <f t="shared" si="62"/>
        <v/>
      </c>
      <c r="S64" t="b">
        <f t="shared" si="63"/>
        <v>0</v>
      </c>
      <c r="T64" t="b">
        <f t="shared" si="64"/>
        <v>0</v>
      </c>
      <c r="U64" t="b">
        <f t="shared" si="65"/>
        <v>0</v>
      </c>
      <c r="V64" t="str">
        <f>IF(MID(I64,6,1)="T",VLOOKUP(H64,DATA!$B$2:$H$526,7,FALSE),"")</f>
        <v/>
      </c>
      <c r="W64" t="str">
        <f t="shared" si="66"/>
        <v/>
      </c>
      <c r="X64" t="str">
        <f>IF(LEN(H64)&gt;0,VLOOKUP(H64,DATA!$B$2:$F$526,5,FALSE),"")</f>
        <v/>
      </c>
      <c r="Y64" t="str">
        <f t="shared" si="67"/>
        <v/>
      </c>
      <c r="Z64" t="str">
        <f t="shared" si="68"/>
        <v/>
      </c>
      <c r="AA64" t="str">
        <f t="shared" si="69"/>
        <v/>
      </c>
      <c r="AB64" t="str">
        <f>IF(LEN(Z64)&gt;0,VLOOKUP(Z64,DATA!$K$25:$L$69,2,FALSE)&amp;IF(LEN(AA64)&gt;0,VLOOKUP(AA64,DATA!$O$25:$P$29,2,FALSE),""),"")</f>
        <v/>
      </c>
      <c r="AC64" t="str">
        <f>IF(LEN(Z64)&gt;0,VLOOKUP(Z64,DATA!$K$25:$M$69,3,FALSE),"")</f>
        <v/>
      </c>
      <c r="AD64" t="str">
        <f t="shared" si="70"/>
        <v>11111</v>
      </c>
      <c r="AE64" t="str">
        <f t="shared" si="71"/>
        <v>11111</v>
      </c>
      <c r="AF64" t="str">
        <f t="shared" si="72"/>
        <v/>
      </c>
      <c r="AG64" t="str">
        <f t="shared" si="73"/>
        <v/>
      </c>
      <c r="AH64" t="str">
        <f t="shared" si="74"/>
        <v>11101</v>
      </c>
      <c r="AI64" t="str">
        <f>IF(LEN(Q64)&gt;0,REPT("0",IF(IF(MID(I64,12,1)="F",VLOOKUP(J64,DATA!$K$2:$Y$20,14,FALSE),0)&gt;10,IF(MID(I64,12,1)="F",VLOOKUP(J64,DATA!$K$2:$Y$20,14,FALSE),0)-10,0)-LEN(X64))&amp;DEC2BIN(Q64,IF(MID(I64,12,1)="F",VLOOKUP(J64,DATA!$K$2:$Y$20,14,FALSE),0)-IF(IF(MID(I64,12,1)="F",VLOOKUP(J64,DATA!$K$2:$Y$20,14,FALSE),0)&gt;10,IF(MID(I64,12,1)="F",VLOOKUP(J64,DATA!$K$2:$Y$20,14,FALSE),0)-10,0)),"")</f>
        <v/>
      </c>
      <c r="AJ64" t="str">
        <f>IF(LEN(H64)&gt;0,IF(H64&lt;&gt;"CALL_PAL",VLOOKUP(H64,DATA!$B$2:$E$526,4,FALSE),VLOOKUP(K64,DATA!$K$72:$M$161,3,FALSE)),"")</f>
        <v>00010100010</v>
      </c>
      <c r="AK64" t="str">
        <f>IF(LEN(H64)&gt;0,VLOOKUP(H64,DATA!$B$2:$D$526,3,FALSE),"")</f>
        <v>010110</v>
      </c>
      <c r="AL64" t="str">
        <f t="shared" si="75"/>
        <v>01011011111111110001010001011101</v>
      </c>
      <c r="AM64" t="str">
        <f t="shared" si="76"/>
        <v>5BFF145D</v>
      </c>
      <c r="AN64" t="b">
        <f t="shared" si="24"/>
        <v>1</v>
      </c>
      <c r="AO64">
        <f t="shared" si="28"/>
        <v>4</v>
      </c>
      <c r="AP64" t="b">
        <f t="shared" si="30"/>
        <v>0</v>
      </c>
      <c r="AQ64" t="b">
        <f t="shared" si="27"/>
        <v>0</v>
      </c>
    </row>
    <row r="65" spans="1:43" x14ac:dyDescent="0.25">
      <c r="A65" t="str">
        <f t="shared" si="31"/>
        <v>000003F1</v>
      </c>
      <c r="B65" t="s">
        <v>1580</v>
      </c>
      <c r="C65" t="str">
        <f t="shared" si="56"/>
        <v>ADDQ R31,R31,R30</v>
      </c>
      <c r="D65" t="str">
        <f t="shared" si="36"/>
        <v/>
      </c>
      <c r="E65" t="b">
        <f t="shared" si="32"/>
        <v>1</v>
      </c>
      <c r="F65">
        <f t="shared" si="34"/>
        <v>4</v>
      </c>
      <c r="G65">
        <f t="shared" si="29"/>
        <v>1008</v>
      </c>
      <c r="H65" t="str">
        <f t="shared" si="57"/>
        <v>ADDQ</v>
      </c>
      <c r="I65" s="3" t="str">
        <f>IF(LEN(H65)&gt;0,VLOOKUP(H65,DATA!$B$2:$G$526,6,FALSE),"")</f>
        <v>OABZL      FC</v>
      </c>
      <c r="J65" t="str">
        <f>IF(LEN(H65)&gt;0,VLOOKUP(H65,DATA!$B$2:$G$526,2,FALSE),"")</f>
        <v>Oper</v>
      </c>
      <c r="K65" t="str">
        <f>IF(LEN(H65)&gt;0,IF(MID(IF(MID(MID(C65,LEN(H65)+2,99),1,1)="(",MID(MID(C65,LEN(H65)+2,99),2,LEN(MID(C65,LEN(H65)+2,99))-2),MID(C65,LEN(H65)+2,99)),1,1)=VLOOKUP(H65,DATA!$B$2:$I$526,8,FALSE),MID(IF(MID(MID(C65,LEN(H65)+2,99),1,1)="(",MID(MID(C65,LEN(H65)+2,99),2,LEN(MID(C65,LEN(H65)+2,99))-2),MID(C65,LEN(H65)+2,99)),1,3),IF(MID(MID(C65,LEN(H65)+2,99),1,1)="(",MID(MID(C65,LEN(H65)+2,99),2,LEN(MID(C65,LEN(H65)+2,99))-2),MID(C65,LEN(H65)+2,99))),"")</f>
        <v>R31</v>
      </c>
      <c r="L65" t="str">
        <f t="shared" si="58"/>
        <v>R31</v>
      </c>
      <c r="M65" t="str">
        <f t="shared" si="4"/>
        <v>R30</v>
      </c>
      <c r="N65" t="b">
        <f t="shared" si="59"/>
        <v>0</v>
      </c>
      <c r="O65" t="b">
        <f t="shared" si="60"/>
        <v>1</v>
      </c>
      <c r="P65" t="str">
        <f t="shared" si="33"/>
        <v/>
      </c>
      <c r="Q65" t="str">
        <f t="shared" si="61"/>
        <v/>
      </c>
      <c r="R65" t="str">
        <f t="shared" si="62"/>
        <v/>
      </c>
      <c r="S65" t="b">
        <f t="shared" si="63"/>
        <v>0</v>
      </c>
      <c r="T65" t="b">
        <f t="shared" si="64"/>
        <v>0</v>
      </c>
      <c r="U65" t="b">
        <f t="shared" si="65"/>
        <v>0</v>
      </c>
      <c r="V65" t="str">
        <f>IF(MID(I65,6,1)="T",VLOOKUP(H65,DATA!$B$2:$H$526,7,FALSE),"")</f>
        <v/>
      </c>
      <c r="W65" t="str">
        <f t="shared" si="66"/>
        <v/>
      </c>
      <c r="X65" t="str">
        <f>IF(LEN(H65)&gt;0,VLOOKUP(H65,DATA!$B$2:$F$526,5,FALSE),"")</f>
        <v/>
      </c>
      <c r="Y65" t="str">
        <f t="shared" si="67"/>
        <v/>
      </c>
      <c r="Z65" t="str">
        <f t="shared" si="68"/>
        <v/>
      </c>
      <c r="AA65" t="str">
        <f t="shared" si="69"/>
        <v/>
      </c>
      <c r="AB65" t="str">
        <f>IF(LEN(Z65)&gt;0,VLOOKUP(Z65,DATA!$K$25:$L$69,2,FALSE)&amp;IF(LEN(AA65)&gt;0,VLOOKUP(AA65,DATA!$O$25:$P$29,2,FALSE),""),"")</f>
        <v/>
      </c>
      <c r="AC65" t="str">
        <f>IF(LEN(Z65)&gt;0,VLOOKUP(Z65,DATA!$K$25:$M$69,3,FALSE),"")</f>
        <v/>
      </c>
      <c r="AD65" t="str">
        <f t="shared" si="70"/>
        <v>11111</v>
      </c>
      <c r="AE65" t="str">
        <f t="shared" si="71"/>
        <v>11111</v>
      </c>
      <c r="AF65" t="str">
        <f t="shared" si="72"/>
        <v>0000</v>
      </c>
      <c r="AG65" t="str">
        <f t="shared" si="73"/>
        <v/>
      </c>
      <c r="AH65" t="str">
        <f t="shared" si="74"/>
        <v>11110</v>
      </c>
      <c r="AI65" t="str">
        <f>IF(LEN(Q65)&gt;0,REPT("0",IF(IF(MID(I65,12,1)="F",VLOOKUP(J65,DATA!$K$2:$Y$20,14,FALSE),0)&gt;10,IF(MID(I65,12,1)="F",VLOOKUP(J65,DATA!$K$2:$Y$20,14,FALSE),0)-10,0)-LEN(X65))&amp;DEC2BIN(Q65,IF(MID(I65,12,1)="F",VLOOKUP(J65,DATA!$K$2:$Y$20,14,FALSE),0)-IF(IF(MID(I65,12,1)="F",VLOOKUP(J65,DATA!$K$2:$Y$20,14,FALSE),0)&gt;10,IF(MID(I65,12,1)="F",VLOOKUP(J65,DATA!$K$2:$Y$20,14,FALSE),0)-10,0)),"")</f>
        <v/>
      </c>
      <c r="AJ65" t="str">
        <f>IF(LEN(H65)&gt;0,IF(H65&lt;&gt;"CALL_PAL",VLOOKUP(H65,DATA!$B$2:$E$526,4,FALSE),VLOOKUP(K65,DATA!$K$72:$M$161,3,FALSE)),"")</f>
        <v>0100000</v>
      </c>
      <c r="AK65" t="str">
        <f>IF(LEN(H65)&gt;0,VLOOKUP(H65,DATA!$B$2:$D$526,3,FALSE),"")</f>
        <v>010000</v>
      </c>
      <c r="AL65" t="str">
        <f t="shared" si="75"/>
        <v>01000011111111110000010000011110</v>
      </c>
      <c r="AM65" t="str">
        <f t="shared" si="76"/>
        <v>43FF041E</v>
      </c>
      <c r="AN65" t="b">
        <f t="shared" si="24"/>
        <v>1</v>
      </c>
      <c r="AO65">
        <f t="shared" si="28"/>
        <v>4</v>
      </c>
      <c r="AP65" t="b">
        <f t="shared" si="30"/>
        <v>1</v>
      </c>
      <c r="AQ65" t="b">
        <f t="shared" si="27"/>
        <v>0</v>
      </c>
    </row>
    <row r="66" spans="1:43" x14ac:dyDescent="0.25">
      <c r="A66" t="str">
        <f t="shared" si="31"/>
        <v>000003F5</v>
      </c>
      <c r="B66" t="s">
        <v>1581</v>
      </c>
      <c r="C66" t="str">
        <f t="shared" si="56"/>
        <v>ADDT F31,F31,F30</v>
      </c>
      <c r="D66" t="str">
        <f t="shared" si="36"/>
        <v/>
      </c>
      <c r="E66" t="b">
        <f t="shared" si="32"/>
        <v>1</v>
      </c>
      <c r="F66">
        <f t="shared" si="34"/>
        <v>4</v>
      </c>
      <c r="G66">
        <f t="shared" si="29"/>
        <v>1012</v>
      </c>
      <c r="H66" t="str">
        <f t="shared" si="57"/>
        <v>ADDT</v>
      </c>
      <c r="I66" s="3" t="str">
        <f>IF(LEN(H66)&gt;0,VLOOKUP(H66,DATA!$B$2:$G$526,6,FALSE),"")</f>
        <v>OAB        FC</v>
      </c>
      <c r="J66" t="str">
        <f>IF(LEN(H66)&gt;0,VLOOKUP(H66,DATA!$B$2:$G$526,2,FALSE),"")</f>
        <v>FP</v>
      </c>
      <c r="K66" t="str">
        <f>IF(LEN(H66)&gt;0,IF(MID(IF(MID(MID(C66,LEN(H66)+2,99),1,1)="(",MID(MID(C66,LEN(H66)+2,99),2,LEN(MID(C66,LEN(H66)+2,99))-2),MID(C66,LEN(H66)+2,99)),1,1)=VLOOKUP(H66,DATA!$B$2:$I$526,8,FALSE),MID(IF(MID(MID(C66,LEN(H66)+2,99),1,1)="(",MID(MID(C66,LEN(H66)+2,99),2,LEN(MID(C66,LEN(H66)+2,99))-2),MID(C66,LEN(H66)+2,99)),1,3),IF(MID(MID(C66,LEN(H66)+2,99),1,1)="(",MID(MID(C66,LEN(H66)+2,99),2,LEN(MID(C66,LEN(H66)+2,99))-2),MID(C66,LEN(H66)+2,99))),"")</f>
        <v>F31</v>
      </c>
      <c r="L66" t="str">
        <f t="shared" si="58"/>
        <v>F31</v>
      </c>
      <c r="M66" t="str">
        <f t="shared" ref="M66:M129" si="77">TRIM(IF(LEN(L66)&gt;0,MID(C66,FIND(L66,C66,LEN(H66)+LEN(K66)+1)+LEN(L66)+1,LEN(C66)),""))</f>
        <v>F30</v>
      </c>
      <c r="N66" t="str">
        <f t="shared" si="59"/>
        <v/>
      </c>
      <c r="O66" t="str">
        <f t="shared" si="60"/>
        <v/>
      </c>
      <c r="P66" t="str">
        <f t="shared" si="33"/>
        <v/>
      </c>
      <c r="Q66" t="str">
        <f t="shared" si="61"/>
        <v/>
      </c>
      <c r="R66" t="str">
        <f t="shared" si="62"/>
        <v/>
      </c>
      <c r="S66" t="b">
        <f t="shared" si="63"/>
        <v>0</v>
      </c>
      <c r="T66" t="b">
        <f t="shared" si="64"/>
        <v>0</v>
      </c>
      <c r="U66" t="b">
        <f t="shared" si="65"/>
        <v>0</v>
      </c>
      <c r="V66" t="str">
        <f>IF(MID(I66,6,1)="T",VLOOKUP(H66,DATA!$B$2:$H$526,7,FALSE),"")</f>
        <v/>
      </c>
      <c r="W66" t="str">
        <f t="shared" si="66"/>
        <v/>
      </c>
      <c r="X66" t="str">
        <f>IF(LEN(H66)&gt;0,VLOOKUP(H66,DATA!$B$2:$F$526,5,FALSE),"")</f>
        <v/>
      </c>
      <c r="Y66" t="str">
        <f t="shared" si="67"/>
        <v/>
      </c>
      <c r="Z66" t="str">
        <f t="shared" si="68"/>
        <v/>
      </c>
      <c r="AA66" t="str">
        <f t="shared" si="69"/>
        <v/>
      </c>
      <c r="AB66" t="str">
        <f>IF(LEN(Z66)&gt;0,VLOOKUP(Z66,DATA!$K$25:$L$69,2,FALSE)&amp;IF(LEN(AA66)&gt;0,VLOOKUP(AA66,DATA!$O$25:$P$29,2,FALSE),""),"")</f>
        <v/>
      </c>
      <c r="AC66" t="str">
        <f>IF(LEN(Z66)&gt;0,VLOOKUP(Z66,DATA!$K$25:$M$69,3,FALSE),"")</f>
        <v/>
      </c>
      <c r="AD66" t="str">
        <f t="shared" si="70"/>
        <v>11111</v>
      </c>
      <c r="AE66" t="str">
        <f t="shared" si="71"/>
        <v>11111</v>
      </c>
      <c r="AF66" t="str">
        <f t="shared" si="72"/>
        <v/>
      </c>
      <c r="AG66" t="str">
        <f t="shared" si="73"/>
        <v/>
      </c>
      <c r="AH66" t="str">
        <f t="shared" si="74"/>
        <v>11110</v>
      </c>
      <c r="AI66" t="str">
        <f>IF(LEN(Q66)&gt;0,REPT("0",IF(IF(MID(I66,12,1)="F",VLOOKUP(J66,DATA!$K$2:$Y$20,14,FALSE),0)&gt;10,IF(MID(I66,12,1)="F",VLOOKUP(J66,DATA!$K$2:$Y$20,14,FALSE),0)-10,0)-LEN(X66))&amp;DEC2BIN(Q66,IF(MID(I66,12,1)="F",VLOOKUP(J66,DATA!$K$2:$Y$20,14,FALSE),0)-IF(IF(MID(I66,12,1)="F",VLOOKUP(J66,DATA!$K$2:$Y$20,14,FALSE),0)&gt;10,IF(MID(I66,12,1)="F",VLOOKUP(J66,DATA!$K$2:$Y$20,14,FALSE),0)-10,0)),"")</f>
        <v/>
      </c>
      <c r="AJ66" t="str">
        <f>IF(LEN(H66)&gt;0,IF(H66&lt;&gt;"CALL_PAL",VLOOKUP(H66,DATA!$B$2:$E$526,4,FALSE),VLOOKUP(K66,DATA!$K$72:$M$161,3,FALSE)),"")</f>
        <v>00010100000</v>
      </c>
      <c r="AK66" t="str">
        <f>IF(LEN(H66)&gt;0,VLOOKUP(H66,DATA!$B$2:$D$526,3,FALSE),"")</f>
        <v>010110</v>
      </c>
      <c r="AL66" t="str">
        <f t="shared" si="75"/>
        <v>01011011111111110001010000011110</v>
      </c>
      <c r="AM66" t="str">
        <f t="shared" si="76"/>
        <v>5BFF141E</v>
      </c>
      <c r="AN66" t="b">
        <f t="shared" ref="AN66:AN84" si="78">IF(LEN(C66)&gt;0,IF(C66=".PAL ON",TRUE,IF(C66=".PAL OFF",FALSE,IF(ROW()&lt;&gt;2,AN65,FALSE))),"")</f>
        <v>1</v>
      </c>
      <c r="AO66">
        <f t="shared" si="28"/>
        <v>4</v>
      </c>
      <c r="AP66" t="b">
        <f t="shared" si="30"/>
        <v>0</v>
      </c>
      <c r="AQ66" t="b">
        <f t="shared" si="27"/>
        <v>0</v>
      </c>
    </row>
    <row r="67" spans="1:43" x14ac:dyDescent="0.25">
      <c r="A67" t="str">
        <f t="shared" si="31"/>
        <v>000003F9</v>
      </c>
      <c r="B67" t="s">
        <v>1521</v>
      </c>
      <c r="C67" t="str">
        <f t="shared" si="56"/>
        <v>ADDQ R31,R31,R0</v>
      </c>
      <c r="D67" t="str">
        <f t="shared" si="36"/>
        <v/>
      </c>
      <c r="E67" t="b">
        <f t="shared" si="32"/>
        <v>1</v>
      </c>
      <c r="F67">
        <f t="shared" si="34"/>
        <v>4</v>
      </c>
      <c r="G67">
        <f t="shared" si="29"/>
        <v>1016</v>
      </c>
      <c r="H67" t="str">
        <f t="shared" si="57"/>
        <v>ADDQ</v>
      </c>
      <c r="I67" s="3" t="str">
        <f>IF(LEN(H67)&gt;0,VLOOKUP(H67,DATA!$B$2:$G$526,6,FALSE),"")</f>
        <v>OABZL      FC</v>
      </c>
      <c r="J67" t="str">
        <f>IF(LEN(H67)&gt;0,VLOOKUP(H67,DATA!$B$2:$G$526,2,FALSE),"")</f>
        <v>Oper</v>
      </c>
      <c r="K67" t="str">
        <f>IF(LEN(H67)&gt;0,IF(MID(IF(MID(MID(C67,LEN(H67)+2,99),1,1)="(",MID(MID(C67,LEN(H67)+2,99),2,LEN(MID(C67,LEN(H67)+2,99))-2),MID(C67,LEN(H67)+2,99)),1,1)=VLOOKUP(H67,DATA!$B$2:$I$526,8,FALSE),MID(IF(MID(MID(C67,LEN(H67)+2,99),1,1)="(",MID(MID(C67,LEN(H67)+2,99),2,LEN(MID(C67,LEN(H67)+2,99))-2),MID(C67,LEN(H67)+2,99)),1,3),IF(MID(MID(C67,LEN(H67)+2,99),1,1)="(",MID(MID(C67,LEN(H67)+2,99),2,LEN(MID(C67,LEN(H67)+2,99))-2),MID(C67,LEN(H67)+2,99))),"")</f>
        <v>R31</v>
      </c>
      <c r="L67" t="str">
        <f t="shared" si="58"/>
        <v>R31</v>
      </c>
      <c r="M67" t="str">
        <f t="shared" si="77"/>
        <v>R0</v>
      </c>
      <c r="N67" t="b">
        <f t="shared" si="59"/>
        <v>0</v>
      </c>
      <c r="O67" t="b">
        <f t="shared" si="60"/>
        <v>1</v>
      </c>
      <c r="P67" t="str">
        <f t="shared" si="33"/>
        <v/>
      </c>
      <c r="Q67" t="str">
        <f t="shared" si="61"/>
        <v/>
      </c>
      <c r="R67" t="str">
        <f t="shared" si="62"/>
        <v/>
      </c>
      <c r="S67" t="b">
        <f t="shared" si="63"/>
        <v>0</v>
      </c>
      <c r="T67" t="b">
        <f t="shared" si="64"/>
        <v>0</v>
      </c>
      <c r="U67" t="b">
        <f t="shared" si="65"/>
        <v>0</v>
      </c>
      <c r="V67" t="str">
        <f>IF(MID(I67,6,1)="T",VLOOKUP(H67,DATA!$B$2:$H$526,7,FALSE),"")</f>
        <v/>
      </c>
      <c r="W67" t="str">
        <f t="shared" si="66"/>
        <v/>
      </c>
      <c r="X67" t="str">
        <f>IF(LEN(H67)&gt;0,VLOOKUP(H67,DATA!$B$2:$F$526,5,FALSE),"")</f>
        <v/>
      </c>
      <c r="Y67" t="str">
        <f t="shared" si="67"/>
        <v/>
      </c>
      <c r="Z67" t="str">
        <f t="shared" si="68"/>
        <v/>
      </c>
      <c r="AA67" t="str">
        <f t="shared" si="69"/>
        <v/>
      </c>
      <c r="AB67" t="str">
        <f>IF(LEN(Z67)&gt;0,VLOOKUP(Z67,DATA!$K$25:$L$69,2,FALSE)&amp;IF(LEN(AA67)&gt;0,VLOOKUP(AA67,DATA!$O$25:$P$29,2,FALSE),""),"")</f>
        <v/>
      </c>
      <c r="AC67" t="str">
        <f>IF(LEN(Z67)&gt;0,VLOOKUP(Z67,DATA!$K$25:$M$69,3,FALSE),"")</f>
        <v/>
      </c>
      <c r="AD67" t="str">
        <f t="shared" si="70"/>
        <v>11111</v>
      </c>
      <c r="AE67" t="str">
        <f t="shared" si="71"/>
        <v>11111</v>
      </c>
      <c r="AF67" t="str">
        <f t="shared" si="72"/>
        <v>0000</v>
      </c>
      <c r="AG67" t="str">
        <f t="shared" si="73"/>
        <v/>
      </c>
      <c r="AH67" t="str">
        <f t="shared" si="74"/>
        <v>00000</v>
      </c>
      <c r="AI67" t="str">
        <f>IF(LEN(Q67)&gt;0,REPT("0",IF(IF(MID(I67,12,1)="F",VLOOKUP(J67,DATA!$K$2:$Y$20,14,FALSE),0)&gt;10,IF(MID(I67,12,1)="F",VLOOKUP(J67,DATA!$K$2:$Y$20,14,FALSE),0)-10,0)-LEN(X67))&amp;DEC2BIN(Q67,IF(MID(I67,12,1)="F",VLOOKUP(J67,DATA!$K$2:$Y$20,14,FALSE),0)-IF(IF(MID(I67,12,1)="F",VLOOKUP(J67,DATA!$K$2:$Y$20,14,FALSE),0)&gt;10,IF(MID(I67,12,1)="F",VLOOKUP(J67,DATA!$K$2:$Y$20,14,FALSE),0)-10,0)),"")</f>
        <v/>
      </c>
      <c r="AJ67" t="str">
        <f>IF(LEN(H67)&gt;0,IF(H67&lt;&gt;"CALL_PAL",VLOOKUP(H67,DATA!$B$2:$E$526,4,FALSE),VLOOKUP(K67,DATA!$K$72:$M$161,3,FALSE)),"")</f>
        <v>0100000</v>
      </c>
      <c r="AK67" t="str">
        <f>IF(LEN(H67)&gt;0,VLOOKUP(H67,DATA!$B$2:$D$526,3,FALSE),"")</f>
        <v>010000</v>
      </c>
      <c r="AL67" t="str">
        <f t="shared" si="75"/>
        <v>01000011111111110000010000000000</v>
      </c>
      <c r="AM67" t="str">
        <f t="shared" si="76"/>
        <v>43FF0400</v>
      </c>
      <c r="AN67" t="b">
        <f t="shared" si="78"/>
        <v>1</v>
      </c>
      <c r="AO67">
        <f t="shared" si="28"/>
        <v>4</v>
      </c>
      <c r="AP67" t="b">
        <f t="shared" si="30"/>
        <v>0</v>
      </c>
      <c r="AQ67" t="b">
        <f t="shared" ref="AQ67:AQ130" si="79">IF(B67="","",IF(G67=G68,"",INT(G67/64)*64=G67))</f>
        <v>0</v>
      </c>
    </row>
    <row r="68" spans="1:43" x14ac:dyDescent="0.25">
      <c r="A68" t="str">
        <f t="shared" si="31"/>
        <v>000003FD</v>
      </c>
      <c r="B68" t="s">
        <v>1521</v>
      </c>
      <c r="C68" t="str">
        <f t="shared" si="56"/>
        <v>ADDQ R31,R31,R0</v>
      </c>
      <c r="D68" t="str">
        <f t="shared" si="36"/>
        <v/>
      </c>
      <c r="E68" t="b">
        <f t="shared" si="32"/>
        <v>1</v>
      </c>
      <c r="F68">
        <f t="shared" si="34"/>
        <v>4</v>
      </c>
      <c r="G68">
        <f t="shared" ref="G68:G131" si="80">IF(LEN(C68)&gt;0,IF(IFERROR(FIND(":",C68)&gt;0,FALSE),G67+16-MOD(G67+16,16),IF(E68,G67+F67-MOD(G67+F67,F67),G67)),"")</f>
        <v>1020</v>
      </c>
      <c r="H68" t="str">
        <f t="shared" si="57"/>
        <v>ADDQ</v>
      </c>
      <c r="I68" s="3" t="str">
        <f>IF(LEN(H68)&gt;0,VLOOKUP(H68,DATA!$B$2:$G$526,6,FALSE),"")</f>
        <v>OABZL      FC</v>
      </c>
      <c r="J68" t="str">
        <f>IF(LEN(H68)&gt;0,VLOOKUP(H68,DATA!$B$2:$G$526,2,FALSE),"")</f>
        <v>Oper</v>
      </c>
      <c r="K68" t="str">
        <f>IF(LEN(H68)&gt;0,IF(MID(IF(MID(MID(C68,LEN(H68)+2,99),1,1)="(",MID(MID(C68,LEN(H68)+2,99),2,LEN(MID(C68,LEN(H68)+2,99))-2),MID(C68,LEN(H68)+2,99)),1,1)=VLOOKUP(H68,DATA!$B$2:$I$526,8,FALSE),MID(IF(MID(MID(C68,LEN(H68)+2,99),1,1)="(",MID(MID(C68,LEN(H68)+2,99),2,LEN(MID(C68,LEN(H68)+2,99))-2),MID(C68,LEN(H68)+2,99)),1,3),IF(MID(MID(C68,LEN(H68)+2,99),1,1)="(",MID(MID(C68,LEN(H68)+2,99),2,LEN(MID(C68,LEN(H68)+2,99))-2),MID(C68,LEN(H68)+2,99))),"")</f>
        <v>R31</v>
      </c>
      <c r="L68" t="str">
        <f t="shared" si="58"/>
        <v>R31</v>
      </c>
      <c r="M68" t="str">
        <f t="shared" si="77"/>
        <v>R0</v>
      </c>
      <c r="N68" t="b">
        <f t="shared" si="59"/>
        <v>0</v>
      </c>
      <c r="O68" t="b">
        <f t="shared" si="60"/>
        <v>1</v>
      </c>
      <c r="P68" t="str">
        <f t="shared" si="33"/>
        <v/>
      </c>
      <c r="Q68" t="str">
        <f t="shared" si="61"/>
        <v/>
      </c>
      <c r="R68" t="str">
        <f t="shared" si="62"/>
        <v/>
      </c>
      <c r="S68" t="b">
        <f t="shared" si="63"/>
        <v>0</v>
      </c>
      <c r="T68" t="b">
        <f t="shared" si="64"/>
        <v>0</v>
      </c>
      <c r="U68" t="b">
        <f t="shared" si="65"/>
        <v>0</v>
      </c>
      <c r="V68" t="str">
        <f>IF(MID(I68,6,1)="T",VLOOKUP(H68,DATA!$B$2:$H$526,7,FALSE),"")</f>
        <v/>
      </c>
      <c r="W68" t="str">
        <f t="shared" si="66"/>
        <v/>
      </c>
      <c r="X68" t="str">
        <f>IF(LEN(H68)&gt;0,VLOOKUP(H68,DATA!$B$2:$F$526,5,FALSE),"")</f>
        <v/>
      </c>
      <c r="Y68" t="str">
        <f t="shared" si="67"/>
        <v/>
      </c>
      <c r="Z68" t="str">
        <f t="shared" si="68"/>
        <v/>
      </c>
      <c r="AA68" t="str">
        <f t="shared" si="69"/>
        <v/>
      </c>
      <c r="AB68" t="str">
        <f>IF(LEN(Z68)&gt;0,VLOOKUP(Z68,DATA!$K$25:$L$69,2,FALSE)&amp;IF(LEN(AA68)&gt;0,VLOOKUP(AA68,DATA!$O$25:$P$29,2,FALSE),""),"")</f>
        <v/>
      </c>
      <c r="AC68" t="str">
        <f>IF(LEN(Z68)&gt;0,VLOOKUP(Z68,DATA!$K$25:$M$69,3,FALSE),"")</f>
        <v/>
      </c>
      <c r="AD68" t="str">
        <f t="shared" si="70"/>
        <v>11111</v>
      </c>
      <c r="AE68" t="str">
        <f t="shared" si="71"/>
        <v>11111</v>
      </c>
      <c r="AF68" t="str">
        <f t="shared" si="72"/>
        <v>0000</v>
      </c>
      <c r="AG68" t="str">
        <f t="shared" si="73"/>
        <v/>
      </c>
      <c r="AH68" t="str">
        <f t="shared" si="74"/>
        <v>00000</v>
      </c>
      <c r="AI68" t="str">
        <f>IF(LEN(Q68)&gt;0,REPT("0",IF(IF(MID(I68,12,1)="F",VLOOKUP(J68,DATA!$K$2:$Y$20,14,FALSE),0)&gt;10,IF(MID(I68,12,1)="F",VLOOKUP(J68,DATA!$K$2:$Y$20,14,FALSE),0)-10,0)-LEN(X68))&amp;DEC2BIN(Q68,IF(MID(I68,12,1)="F",VLOOKUP(J68,DATA!$K$2:$Y$20,14,FALSE),0)-IF(IF(MID(I68,12,1)="F",VLOOKUP(J68,DATA!$K$2:$Y$20,14,FALSE),0)&gt;10,IF(MID(I68,12,1)="F",VLOOKUP(J68,DATA!$K$2:$Y$20,14,FALSE),0)-10,0)),"")</f>
        <v/>
      </c>
      <c r="AJ68" t="str">
        <f>IF(LEN(H68)&gt;0,IF(H68&lt;&gt;"CALL_PAL",VLOOKUP(H68,DATA!$B$2:$E$526,4,FALSE),VLOOKUP(K68,DATA!$K$72:$M$161,3,FALSE)),"")</f>
        <v>0100000</v>
      </c>
      <c r="AK68" t="str">
        <f>IF(LEN(H68)&gt;0,VLOOKUP(H68,DATA!$B$2:$D$526,3,FALSE),"")</f>
        <v>010000</v>
      </c>
      <c r="AL68" t="str">
        <f t="shared" si="75"/>
        <v>01000011111111110000010000000000</v>
      </c>
      <c r="AM68" t="str">
        <f t="shared" si="76"/>
        <v>43FF0400</v>
      </c>
      <c r="AN68" t="b">
        <f t="shared" si="78"/>
        <v>1</v>
      </c>
      <c r="AO68">
        <f t="shared" ref="AO68:AO131" si="81">IF(B68&lt;&gt;"",G68-G67,"")</f>
        <v>4</v>
      </c>
      <c r="AP68" t="b">
        <f t="shared" si="30"/>
        <v>0</v>
      </c>
      <c r="AQ68" t="b">
        <f t="shared" si="79"/>
        <v>0</v>
      </c>
    </row>
    <row r="69" spans="1:43" x14ac:dyDescent="0.25">
      <c r="A69" t="str">
        <f t="shared" si="31"/>
        <v>00000401</v>
      </c>
      <c r="B69" t="s">
        <v>1521</v>
      </c>
      <c r="C69" t="str">
        <f t="shared" si="56"/>
        <v>ADDQ R31,R31,R0</v>
      </c>
      <c r="D69" t="str">
        <f t="shared" si="36"/>
        <v/>
      </c>
      <c r="E69" t="b">
        <f t="shared" si="32"/>
        <v>1</v>
      </c>
      <c r="F69">
        <f t="shared" si="34"/>
        <v>4</v>
      </c>
      <c r="G69">
        <f t="shared" si="80"/>
        <v>1024</v>
      </c>
      <c r="H69" t="str">
        <f t="shared" si="57"/>
        <v>ADDQ</v>
      </c>
      <c r="I69" s="3" t="str">
        <f>IF(LEN(H69)&gt;0,VLOOKUP(H69,DATA!$B$2:$G$526,6,FALSE),"")</f>
        <v>OABZL      FC</v>
      </c>
      <c r="J69" t="str">
        <f>IF(LEN(H69)&gt;0,VLOOKUP(H69,DATA!$B$2:$G$526,2,FALSE),"")</f>
        <v>Oper</v>
      </c>
      <c r="K69" t="str">
        <f>IF(LEN(H69)&gt;0,IF(MID(IF(MID(MID(C69,LEN(H69)+2,99),1,1)="(",MID(MID(C69,LEN(H69)+2,99),2,LEN(MID(C69,LEN(H69)+2,99))-2),MID(C69,LEN(H69)+2,99)),1,1)=VLOOKUP(H69,DATA!$B$2:$I$526,8,FALSE),MID(IF(MID(MID(C69,LEN(H69)+2,99),1,1)="(",MID(MID(C69,LEN(H69)+2,99),2,LEN(MID(C69,LEN(H69)+2,99))-2),MID(C69,LEN(H69)+2,99)),1,3),IF(MID(MID(C69,LEN(H69)+2,99),1,1)="(",MID(MID(C69,LEN(H69)+2,99),2,LEN(MID(C69,LEN(H69)+2,99))-2),MID(C69,LEN(H69)+2,99))),"")</f>
        <v>R31</v>
      </c>
      <c r="L69" t="str">
        <f t="shared" si="58"/>
        <v>R31</v>
      </c>
      <c r="M69" t="str">
        <f t="shared" si="77"/>
        <v>R0</v>
      </c>
      <c r="N69" t="b">
        <f t="shared" si="59"/>
        <v>0</v>
      </c>
      <c r="O69" t="b">
        <f t="shared" si="60"/>
        <v>1</v>
      </c>
      <c r="P69" t="str">
        <f t="shared" si="33"/>
        <v/>
      </c>
      <c r="Q69" t="str">
        <f t="shared" si="61"/>
        <v/>
      </c>
      <c r="R69" t="str">
        <f t="shared" si="62"/>
        <v/>
      </c>
      <c r="S69" t="b">
        <f t="shared" si="63"/>
        <v>0</v>
      </c>
      <c r="T69" t="b">
        <f t="shared" si="64"/>
        <v>0</v>
      </c>
      <c r="U69" t="b">
        <f t="shared" si="65"/>
        <v>0</v>
      </c>
      <c r="V69" t="str">
        <f>IF(MID(I69,6,1)="T",VLOOKUP(H69,DATA!$B$2:$H$526,7,FALSE),"")</f>
        <v/>
      </c>
      <c r="W69" t="str">
        <f t="shared" si="66"/>
        <v/>
      </c>
      <c r="X69" t="str">
        <f>IF(LEN(H69)&gt;0,VLOOKUP(H69,DATA!$B$2:$F$526,5,FALSE),"")</f>
        <v/>
      </c>
      <c r="Y69" t="str">
        <f t="shared" si="67"/>
        <v/>
      </c>
      <c r="Z69" t="str">
        <f t="shared" si="68"/>
        <v/>
      </c>
      <c r="AA69" t="str">
        <f t="shared" si="69"/>
        <v/>
      </c>
      <c r="AB69" t="str">
        <f>IF(LEN(Z69)&gt;0,VLOOKUP(Z69,DATA!$K$25:$L$69,2,FALSE)&amp;IF(LEN(AA69)&gt;0,VLOOKUP(AA69,DATA!$O$25:$P$29,2,FALSE),""),"")</f>
        <v/>
      </c>
      <c r="AC69" t="str">
        <f>IF(LEN(Z69)&gt;0,VLOOKUP(Z69,DATA!$K$25:$M$69,3,FALSE),"")</f>
        <v/>
      </c>
      <c r="AD69" t="str">
        <f t="shared" si="70"/>
        <v>11111</v>
      </c>
      <c r="AE69" t="str">
        <f t="shared" si="71"/>
        <v>11111</v>
      </c>
      <c r="AF69" t="str">
        <f t="shared" si="72"/>
        <v>0000</v>
      </c>
      <c r="AG69" t="str">
        <f t="shared" si="73"/>
        <v/>
      </c>
      <c r="AH69" t="str">
        <f t="shared" si="74"/>
        <v>00000</v>
      </c>
      <c r="AI69" t="str">
        <f>IF(LEN(Q69)&gt;0,REPT("0",IF(IF(MID(I69,12,1)="F",VLOOKUP(J69,DATA!$K$2:$Y$20,14,FALSE),0)&gt;10,IF(MID(I69,12,1)="F",VLOOKUP(J69,DATA!$K$2:$Y$20,14,FALSE),0)-10,0)-LEN(X69))&amp;DEC2BIN(Q69,IF(MID(I69,12,1)="F",VLOOKUP(J69,DATA!$K$2:$Y$20,14,FALSE),0)-IF(IF(MID(I69,12,1)="F",VLOOKUP(J69,DATA!$K$2:$Y$20,14,FALSE),0)&gt;10,IF(MID(I69,12,1)="F",VLOOKUP(J69,DATA!$K$2:$Y$20,14,FALSE),0)-10,0)),"")</f>
        <v/>
      </c>
      <c r="AJ69" t="str">
        <f>IF(LEN(H69)&gt;0,IF(H69&lt;&gt;"CALL_PAL",VLOOKUP(H69,DATA!$B$2:$E$526,4,FALSE),VLOOKUP(K69,DATA!$K$72:$M$161,3,FALSE)),"")</f>
        <v>0100000</v>
      </c>
      <c r="AK69" t="str">
        <f>IF(LEN(H69)&gt;0,VLOOKUP(H69,DATA!$B$2:$D$526,3,FALSE),"")</f>
        <v>010000</v>
      </c>
      <c r="AL69" t="str">
        <f t="shared" si="75"/>
        <v>01000011111111110000010000000000</v>
      </c>
      <c r="AM69" t="str">
        <f t="shared" si="76"/>
        <v>43FF0400</v>
      </c>
      <c r="AN69" t="b">
        <f t="shared" si="78"/>
        <v>1</v>
      </c>
      <c r="AO69">
        <f t="shared" si="81"/>
        <v>4</v>
      </c>
      <c r="AP69" t="b">
        <f t="shared" ref="AP69:AP132" si="82">IF(B69="","",IF(G69=G70,"",INT(G69/16)*16=G69))</f>
        <v>1</v>
      </c>
      <c r="AQ69" t="b">
        <f t="shared" si="79"/>
        <v>1</v>
      </c>
    </row>
    <row r="70" spans="1:43" x14ac:dyDescent="0.25">
      <c r="A70" t="str">
        <f t="shared" ref="A70:A133" si="83">IF(LEN(G70)&gt;0,DEC2HEX(G70+IF(AN69,1,0),8),"")</f>
        <v>00000405</v>
      </c>
      <c r="B70" t="s">
        <v>1521</v>
      </c>
      <c r="C70" t="str">
        <f t="shared" si="56"/>
        <v>ADDQ R31,R31,R0</v>
      </c>
      <c r="D70" t="str">
        <f t="shared" ref="D70:D133" si="84">IF(LEN(C70)&gt;0,IF(MID(C70,1,IFERROR(FIND(" ",C70),2)-1)=".BASE","",IF(MID(C70,1,4)=".VAR",MID(C70,FIND(" ",C70)+1,99),"")),"")</f>
        <v/>
      </c>
      <c r="E70" t="b">
        <f t="shared" si="32"/>
        <v>1</v>
      </c>
      <c r="F70">
        <f t="shared" si="34"/>
        <v>4</v>
      </c>
      <c r="G70">
        <f t="shared" si="80"/>
        <v>1028</v>
      </c>
      <c r="H70" t="str">
        <f t="shared" si="57"/>
        <v>ADDQ</v>
      </c>
      <c r="I70" s="3" t="str">
        <f>IF(LEN(H70)&gt;0,VLOOKUP(H70,DATA!$B$2:$G$526,6,FALSE),"")</f>
        <v>OABZL      FC</v>
      </c>
      <c r="J70" t="str">
        <f>IF(LEN(H70)&gt;0,VLOOKUP(H70,DATA!$B$2:$G$526,2,FALSE),"")</f>
        <v>Oper</v>
      </c>
      <c r="K70" t="str">
        <f>IF(LEN(H70)&gt;0,IF(MID(IF(MID(MID(C70,LEN(H70)+2,99),1,1)="(",MID(MID(C70,LEN(H70)+2,99),2,LEN(MID(C70,LEN(H70)+2,99))-2),MID(C70,LEN(H70)+2,99)),1,1)=VLOOKUP(H70,DATA!$B$2:$I$526,8,FALSE),MID(IF(MID(MID(C70,LEN(H70)+2,99),1,1)="(",MID(MID(C70,LEN(H70)+2,99),2,LEN(MID(C70,LEN(H70)+2,99))-2),MID(C70,LEN(H70)+2,99)),1,3),IF(MID(MID(C70,LEN(H70)+2,99),1,1)="(",MID(MID(C70,LEN(H70)+2,99),2,LEN(MID(C70,LEN(H70)+2,99))-2),MID(C70,LEN(H70)+2,99))),"")</f>
        <v>R31</v>
      </c>
      <c r="L70" t="str">
        <f t="shared" si="58"/>
        <v>R31</v>
      </c>
      <c r="M70" t="str">
        <f t="shared" si="77"/>
        <v>R0</v>
      </c>
      <c r="N70" t="b">
        <f t="shared" si="59"/>
        <v>0</v>
      </c>
      <c r="O70" t="b">
        <f t="shared" si="60"/>
        <v>1</v>
      </c>
      <c r="P70" t="str">
        <f t="shared" si="33"/>
        <v/>
      </c>
      <c r="Q70" t="str">
        <f t="shared" si="61"/>
        <v/>
      </c>
      <c r="R70" t="str">
        <f t="shared" si="62"/>
        <v/>
      </c>
      <c r="S70" t="b">
        <f t="shared" si="63"/>
        <v>0</v>
      </c>
      <c r="T70" t="b">
        <f t="shared" si="64"/>
        <v>0</v>
      </c>
      <c r="U70" t="b">
        <f t="shared" si="65"/>
        <v>0</v>
      </c>
      <c r="V70" t="str">
        <f>IF(MID(I70,6,1)="T",VLOOKUP(H70,DATA!$B$2:$H$526,7,FALSE),"")</f>
        <v/>
      </c>
      <c r="W70" t="str">
        <f t="shared" si="66"/>
        <v/>
      </c>
      <c r="X70" t="str">
        <f>IF(LEN(H70)&gt;0,VLOOKUP(H70,DATA!$B$2:$F$526,5,FALSE),"")</f>
        <v/>
      </c>
      <c r="Y70" t="str">
        <f t="shared" si="67"/>
        <v/>
      </c>
      <c r="Z70" t="str">
        <f t="shared" si="68"/>
        <v/>
      </c>
      <c r="AA70" t="str">
        <f t="shared" si="69"/>
        <v/>
      </c>
      <c r="AB70" t="str">
        <f>IF(LEN(Z70)&gt;0,VLOOKUP(Z70,DATA!$K$25:$L$69,2,FALSE)&amp;IF(LEN(AA70)&gt;0,VLOOKUP(AA70,DATA!$O$25:$P$29,2,FALSE),""),"")</f>
        <v/>
      </c>
      <c r="AC70" t="str">
        <f>IF(LEN(Z70)&gt;0,VLOOKUP(Z70,DATA!$K$25:$M$69,3,FALSE),"")</f>
        <v/>
      </c>
      <c r="AD70" t="str">
        <f t="shared" si="70"/>
        <v>11111</v>
      </c>
      <c r="AE70" t="str">
        <f t="shared" si="71"/>
        <v>11111</v>
      </c>
      <c r="AF70" t="str">
        <f t="shared" si="72"/>
        <v>0000</v>
      </c>
      <c r="AG70" t="str">
        <f t="shared" si="73"/>
        <v/>
      </c>
      <c r="AH70" t="str">
        <f t="shared" si="74"/>
        <v>00000</v>
      </c>
      <c r="AI70" t="str">
        <f>IF(LEN(Q70)&gt;0,REPT("0",IF(IF(MID(I70,12,1)="F",VLOOKUP(J70,DATA!$K$2:$Y$20,14,FALSE),0)&gt;10,IF(MID(I70,12,1)="F",VLOOKUP(J70,DATA!$K$2:$Y$20,14,FALSE),0)-10,0)-LEN(X70))&amp;DEC2BIN(Q70,IF(MID(I70,12,1)="F",VLOOKUP(J70,DATA!$K$2:$Y$20,14,FALSE),0)-IF(IF(MID(I70,12,1)="F",VLOOKUP(J70,DATA!$K$2:$Y$20,14,FALSE),0)&gt;10,IF(MID(I70,12,1)="F",VLOOKUP(J70,DATA!$K$2:$Y$20,14,FALSE),0)-10,0)),"")</f>
        <v/>
      </c>
      <c r="AJ70" t="str">
        <f>IF(LEN(H70)&gt;0,IF(H70&lt;&gt;"CALL_PAL",VLOOKUP(H70,DATA!$B$2:$E$526,4,FALSE),VLOOKUP(K70,DATA!$K$72:$M$161,3,FALSE)),"")</f>
        <v>0100000</v>
      </c>
      <c r="AK70" t="str">
        <f>IF(LEN(H70)&gt;0,VLOOKUP(H70,DATA!$B$2:$D$526,3,FALSE),"")</f>
        <v>010000</v>
      </c>
      <c r="AL70" t="str">
        <f t="shared" si="75"/>
        <v>01000011111111110000010000000000</v>
      </c>
      <c r="AM70" t="str">
        <f t="shared" si="76"/>
        <v>43FF0400</v>
      </c>
      <c r="AN70" t="b">
        <f t="shared" si="78"/>
        <v>1</v>
      </c>
      <c r="AO70">
        <f t="shared" si="81"/>
        <v>4</v>
      </c>
      <c r="AP70" t="b">
        <f t="shared" si="82"/>
        <v>0</v>
      </c>
      <c r="AQ70" t="b">
        <f t="shared" si="79"/>
        <v>0</v>
      </c>
    </row>
    <row r="71" spans="1:43" x14ac:dyDescent="0.25">
      <c r="A71" t="str">
        <f t="shared" si="83"/>
        <v>00000409</v>
      </c>
      <c r="B71" t="s">
        <v>1521</v>
      </c>
      <c r="C71" t="str">
        <f t="shared" si="56"/>
        <v>ADDQ R31,R31,R0</v>
      </c>
      <c r="D71" t="str">
        <f t="shared" si="84"/>
        <v/>
      </c>
      <c r="E71" t="b">
        <f t="shared" si="32"/>
        <v>1</v>
      </c>
      <c r="F71">
        <f t="shared" si="34"/>
        <v>4</v>
      </c>
      <c r="G71">
        <f t="shared" si="80"/>
        <v>1032</v>
      </c>
      <c r="H71" t="str">
        <f t="shared" si="57"/>
        <v>ADDQ</v>
      </c>
      <c r="I71" s="3" t="str">
        <f>IF(LEN(H71)&gt;0,VLOOKUP(H71,DATA!$B$2:$G$526,6,FALSE),"")</f>
        <v>OABZL      FC</v>
      </c>
      <c r="J71" t="str">
        <f>IF(LEN(H71)&gt;0,VLOOKUP(H71,DATA!$B$2:$G$526,2,FALSE),"")</f>
        <v>Oper</v>
      </c>
      <c r="K71" t="str">
        <f>IF(LEN(H71)&gt;0,IF(MID(IF(MID(MID(C71,LEN(H71)+2,99),1,1)="(",MID(MID(C71,LEN(H71)+2,99),2,LEN(MID(C71,LEN(H71)+2,99))-2),MID(C71,LEN(H71)+2,99)),1,1)=VLOOKUP(H71,DATA!$B$2:$I$526,8,FALSE),MID(IF(MID(MID(C71,LEN(H71)+2,99),1,1)="(",MID(MID(C71,LEN(H71)+2,99),2,LEN(MID(C71,LEN(H71)+2,99))-2),MID(C71,LEN(H71)+2,99)),1,3),IF(MID(MID(C71,LEN(H71)+2,99),1,1)="(",MID(MID(C71,LEN(H71)+2,99),2,LEN(MID(C71,LEN(H71)+2,99))-2),MID(C71,LEN(H71)+2,99))),"")</f>
        <v>R31</v>
      </c>
      <c r="L71" t="str">
        <f t="shared" si="58"/>
        <v>R31</v>
      </c>
      <c r="M71" t="str">
        <f t="shared" si="77"/>
        <v>R0</v>
      </c>
      <c r="N71" t="b">
        <f t="shared" si="59"/>
        <v>0</v>
      </c>
      <c r="O71" t="b">
        <f t="shared" si="60"/>
        <v>1</v>
      </c>
      <c r="P71" t="str">
        <f t="shared" si="33"/>
        <v/>
      </c>
      <c r="Q71" t="str">
        <f t="shared" si="61"/>
        <v/>
      </c>
      <c r="R71" t="str">
        <f t="shared" si="62"/>
        <v/>
      </c>
      <c r="S71" t="b">
        <f t="shared" si="63"/>
        <v>0</v>
      </c>
      <c r="T71" t="b">
        <f t="shared" si="64"/>
        <v>0</v>
      </c>
      <c r="U71" t="b">
        <f t="shared" si="65"/>
        <v>0</v>
      </c>
      <c r="V71" t="str">
        <f>IF(MID(I71,6,1)="T",VLOOKUP(H71,DATA!$B$2:$H$526,7,FALSE),"")</f>
        <v/>
      </c>
      <c r="W71" t="str">
        <f t="shared" si="66"/>
        <v/>
      </c>
      <c r="X71" t="str">
        <f>IF(LEN(H71)&gt;0,VLOOKUP(H71,DATA!$B$2:$F$526,5,FALSE),"")</f>
        <v/>
      </c>
      <c r="Y71" t="str">
        <f t="shared" si="67"/>
        <v/>
      </c>
      <c r="Z71" t="str">
        <f t="shared" si="68"/>
        <v/>
      </c>
      <c r="AA71" t="str">
        <f t="shared" si="69"/>
        <v/>
      </c>
      <c r="AB71" t="str">
        <f>IF(LEN(Z71)&gt;0,VLOOKUP(Z71,DATA!$K$25:$L$69,2,FALSE)&amp;IF(LEN(AA71)&gt;0,VLOOKUP(AA71,DATA!$O$25:$P$29,2,FALSE),""),"")</f>
        <v/>
      </c>
      <c r="AC71" t="str">
        <f>IF(LEN(Z71)&gt;0,VLOOKUP(Z71,DATA!$K$25:$M$69,3,FALSE),"")</f>
        <v/>
      </c>
      <c r="AD71" t="str">
        <f t="shared" si="70"/>
        <v>11111</v>
      </c>
      <c r="AE71" t="str">
        <f t="shared" si="71"/>
        <v>11111</v>
      </c>
      <c r="AF71" t="str">
        <f t="shared" si="72"/>
        <v>0000</v>
      </c>
      <c r="AG71" t="str">
        <f t="shared" si="73"/>
        <v/>
      </c>
      <c r="AH71" t="str">
        <f t="shared" si="74"/>
        <v>00000</v>
      </c>
      <c r="AI71" t="str">
        <f>IF(LEN(Q71)&gt;0,REPT("0",IF(IF(MID(I71,12,1)="F",VLOOKUP(J71,DATA!$K$2:$Y$20,14,FALSE),0)&gt;10,IF(MID(I71,12,1)="F",VLOOKUP(J71,DATA!$K$2:$Y$20,14,FALSE),0)-10,0)-LEN(X71))&amp;DEC2BIN(Q71,IF(MID(I71,12,1)="F",VLOOKUP(J71,DATA!$K$2:$Y$20,14,FALSE),0)-IF(IF(MID(I71,12,1)="F",VLOOKUP(J71,DATA!$K$2:$Y$20,14,FALSE),0)&gt;10,IF(MID(I71,12,1)="F",VLOOKUP(J71,DATA!$K$2:$Y$20,14,FALSE),0)-10,0)),"")</f>
        <v/>
      </c>
      <c r="AJ71" t="str">
        <f>IF(LEN(H71)&gt;0,IF(H71&lt;&gt;"CALL_PAL",VLOOKUP(H71,DATA!$B$2:$E$526,4,FALSE),VLOOKUP(K71,DATA!$K$72:$M$161,3,FALSE)),"")</f>
        <v>0100000</v>
      </c>
      <c r="AK71" t="str">
        <f>IF(LEN(H71)&gt;0,VLOOKUP(H71,DATA!$B$2:$D$526,3,FALSE),"")</f>
        <v>010000</v>
      </c>
      <c r="AL71" t="str">
        <f t="shared" si="75"/>
        <v>01000011111111110000010000000000</v>
      </c>
      <c r="AM71" t="str">
        <f t="shared" si="76"/>
        <v>43FF0400</v>
      </c>
      <c r="AN71" t="b">
        <f t="shared" si="78"/>
        <v>1</v>
      </c>
      <c r="AO71">
        <f t="shared" si="81"/>
        <v>4</v>
      </c>
      <c r="AP71" t="b">
        <f t="shared" si="82"/>
        <v>0</v>
      </c>
      <c r="AQ71" t="b">
        <f t="shared" si="79"/>
        <v>0</v>
      </c>
    </row>
    <row r="72" spans="1:43" x14ac:dyDescent="0.25">
      <c r="A72" t="str">
        <f t="shared" si="83"/>
        <v>0000040D</v>
      </c>
      <c r="B72" t="s">
        <v>1521</v>
      </c>
      <c r="C72" t="str">
        <f t="shared" si="56"/>
        <v>ADDQ R31,R31,R0</v>
      </c>
      <c r="D72" t="str">
        <f t="shared" si="84"/>
        <v/>
      </c>
      <c r="E72" t="b">
        <f t="shared" ref="E72:E135" si="85">IF(LEN(C72)&gt;0,AND(MID(C71,1,2)&lt;&gt;".B",MID(C71,1,2)&lt;&gt;".P",NOT(IFERROR(FIND(":",C71)&gt;0,FALSE))),"")</f>
        <v>1</v>
      </c>
      <c r="F72">
        <f t="shared" si="34"/>
        <v>4</v>
      </c>
      <c r="G72">
        <f t="shared" si="80"/>
        <v>1036</v>
      </c>
      <c r="H72" t="str">
        <f t="shared" si="57"/>
        <v>ADDQ</v>
      </c>
      <c r="I72" s="3" t="str">
        <f>IF(LEN(H72)&gt;0,VLOOKUP(H72,DATA!$B$2:$G$526,6,FALSE),"")</f>
        <v>OABZL      FC</v>
      </c>
      <c r="J72" t="str">
        <f>IF(LEN(H72)&gt;0,VLOOKUP(H72,DATA!$B$2:$G$526,2,FALSE),"")</f>
        <v>Oper</v>
      </c>
      <c r="K72" t="str">
        <f>IF(LEN(H72)&gt;0,IF(MID(IF(MID(MID(C72,LEN(H72)+2,99),1,1)="(",MID(MID(C72,LEN(H72)+2,99),2,LEN(MID(C72,LEN(H72)+2,99))-2),MID(C72,LEN(H72)+2,99)),1,1)=VLOOKUP(H72,DATA!$B$2:$I$526,8,FALSE),MID(IF(MID(MID(C72,LEN(H72)+2,99),1,1)="(",MID(MID(C72,LEN(H72)+2,99),2,LEN(MID(C72,LEN(H72)+2,99))-2),MID(C72,LEN(H72)+2,99)),1,3),IF(MID(MID(C72,LEN(H72)+2,99),1,1)="(",MID(MID(C72,LEN(H72)+2,99),2,LEN(MID(C72,LEN(H72)+2,99))-2),MID(C72,LEN(H72)+2,99))),"")</f>
        <v>R31</v>
      </c>
      <c r="L72" t="str">
        <f t="shared" si="58"/>
        <v>R31</v>
      </c>
      <c r="M72" t="str">
        <f t="shared" si="77"/>
        <v>R0</v>
      </c>
      <c r="N72" t="b">
        <f t="shared" si="59"/>
        <v>0</v>
      </c>
      <c r="O72" t="b">
        <f t="shared" si="60"/>
        <v>1</v>
      </c>
      <c r="P72" t="str">
        <f t="shared" si="33"/>
        <v/>
      </c>
      <c r="Q72" t="str">
        <f t="shared" si="61"/>
        <v/>
      </c>
      <c r="R72" t="str">
        <f t="shared" si="62"/>
        <v/>
      </c>
      <c r="S72" t="b">
        <f t="shared" si="63"/>
        <v>0</v>
      </c>
      <c r="T72" t="b">
        <f t="shared" si="64"/>
        <v>0</v>
      </c>
      <c r="U72" t="b">
        <f t="shared" si="65"/>
        <v>0</v>
      </c>
      <c r="V72" t="str">
        <f>IF(MID(I72,6,1)="T",VLOOKUP(H72,DATA!$B$2:$H$526,7,FALSE),"")</f>
        <v/>
      </c>
      <c r="W72" t="str">
        <f t="shared" si="66"/>
        <v/>
      </c>
      <c r="X72" t="str">
        <f>IF(LEN(H72)&gt;0,VLOOKUP(H72,DATA!$B$2:$F$526,5,FALSE),"")</f>
        <v/>
      </c>
      <c r="Y72" t="str">
        <f t="shared" si="67"/>
        <v/>
      </c>
      <c r="Z72" t="str">
        <f t="shared" si="68"/>
        <v/>
      </c>
      <c r="AA72" t="str">
        <f t="shared" si="69"/>
        <v/>
      </c>
      <c r="AB72" t="str">
        <f>IF(LEN(Z72)&gt;0,VLOOKUP(Z72,DATA!$K$25:$L$69,2,FALSE)&amp;IF(LEN(AA72)&gt;0,VLOOKUP(AA72,DATA!$O$25:$P$29,2,FALSE),""),"")</f>
        <v/>
      </c>
      <c r="AC72" t="str">
        <f>IF(LEN(Z72)&gt;0,VLOOKUP(Z72,DATA!$K$25:$M$69,3,FALSE),"")</f>
        <v/>
      </c>
      <c r="AD72" t="str">
        <f t="shared" si="70"/>
        <v>11111</v>
      </c>
      <c r="AE72" t="str">
        <f t="shared" si="71"/>
        <v>11111</v>
      </c>
      <c r="AF72" t="str">
        <f t="shared" si="72"/>
        <v>0000</v>
      </c>
      <c r="AG72" t="str">
        <f t="shared" si="73"/>
        <v/>
      </c>
      <c r="AH72" t="str">
        <f t="shared" si="74"/>
        <v>00000</v>
      </c>
      <c r="AI72" t="str">
        <f>IF(LEN(Q72)&gt;0,REPT("0",IF(IF(MID(I72,12,1)="F",VLOOKUP(J72,DATA!$K$2:$Y$20,14,FALSE),0)&gt;10,IF(MID(I72,12,1)="F",VLOOKUP(J72,DATA!$K$2:$Y$20,14,FALSE),0)-10,0)-LEN(X72))&amp;DEC2BIN(Q72,IF(MID(I72,12,1)="F",VLOOKUP(J72,DATA!$K$2:$Y$20,14,FALSE),0)-IF(IF(MID(I72,12,1)="F",VLOOKUP(J72,DATA!$K$2:$Y$20,14,FALSE),0)&gt;10,IF(MID(I72,12,1)="F",VLOOKUP(J72,DATA!$K$2:$Y$20,14,FALSE),0)-10,0)),"")</f>
        <v/>
      </c>
      <c r="AJ72" t="str">
        <f>IF(LEN(H72)&gt;0,IF(H72&lt;&gt;"CALL_PAL",VLOOKUP(H72,DATA!$B$2:$E$526,4,FALSE),VLOOKUP(K72,DATA!$K$72:$M$161,3,FALSE)),"")</f>
        <v>0100000</v>
      </c>
      <c r="AK72" t="str">
        <f>IF(LEN(H72)&gt;0,VLOOKUP(H72,DATA!$B$2:$D$526,3,FALSE),"")</f>
        <v>010000</v>
      </c>
      <c r="AL72" t="str">
        <f t="shared" si="75"/>
        <v>01000011111111110000010000000000</v>
      </c>
      <c r="AM72" t="str">
        <f t="shared" si="76"/>
        <v>43FF0400</v>
      </c>
      <c r="AN72" t="b">
        <f t="shared" si="78"/>
        <v>1</v>
      </c>
      <c r="AO72">
        <f t="shared" si="81"/>
        <v>4</v>
      </c>
      <c r="AP72" t="b">
        <f t="shared" si="82"/>
        <v>0</v>
      </c>
      <c r="AQ72" t="b">
        <f t="shared" si="79"/>
        <v>0</v>
      </c>
    </row>
    <row r="73" spans="1:43" x14ac:dyDescent="0.25">
      <c r="A73" t="str">
        <f t="shared" si="83"/>
        <v>00000411</v>
      </c>
      <c r="B73" t="s">
        <v>1521</v>
      </c>
      <c r="C73" t="str">
        <f t="shared" si="56"/>
        <v>ADDQ R31,R31,R0</v>
      </c>
      <c r="D73" t="str">
        <f t="shared" si="84"/>
        <v/>
      </c>
      <c r="E73" t="b">
        <f t="shared" si="85"/>
        <v>1</v>
      </c>
      <c r="F73">
        <f t="shared" si="34"/>
        <v>4</v>
      </c>
      <c r="G73">
        <f t="shared" si="80"/>
        <v>1040</v>
      </c>
      <c r="H73" t="str">
        <f t="shared" si="57"/>
        <v>ADDQ</v>
      </c>
      <c r="I73" s="3" t="str">
        <f>IF(LEN(H73)&gt;0,VLOOKUP(H73,DATA!$B$2:$G$526,6,FALSE),"")</f>
        <v>OABZL      FC</v>
      </c>
      <c r="J73" t="str">
        <f>IF(LEN(H73)&gt;0,VLOOKUP(H73,DATA!$B$2:$G$526,2,FALSE),"")</f>
        <v>Oper</v>
      </c>
      <c r="K73" t="str">
        <f>IF(LEN(H73)&gt;0,IF(MID(IF(MID(MID(C73,LEN(H73)+2,99),1,1)="(",MID(MID(C73,LEN(H73)+2,99),2,LEN(MID(C73,LEN(H73)+2,99))-2),MID(C73,LEN(H73)+2,99)),1,1)=VLOOKUP(H73,DATA!$B$2:$I$526,8,FALSE),MID(IF(MID(MID(C73,LEN(H73)+2,99),1,1)="(",MID(MID(C73,LEN(H73)+2,99),2,LEN(MID(C73,LEN(H73)+2,99))-2),MID(C73,LEN(H73)+2,99)),1,3),IF(MID(MID(C73,LEN(H73)+2,99),1,1)="(",MID(MID(C73,LEN(H73)+2,99),2,LEN(MID(C73,LEN(H73)+2,99))-2),MID(C73,LEN(H73)+2,99))),"")</f>
        <v>R31</v>
      </c>
      <c r="L73" t="str">
        <f t="shared" si="58"/>
        <v>R31</v>
      </c>
      <c r="M73" t="str">
        <f t="shared" si="77"/>
        <v>R0</v>
      </c>
      <c r="N73" t="b">
        <f t="shared" si="59"/>
        <v>0</v>
      </c>
      <c r="O73" t="b">
        <f t="shared" si="60"/>
        <v>1</v>
      </c>
      <c r="P73" t="str">
        <f t="shared" si="33"/>
        <v/>
      </c>
      <c r="Q73" t="str">
        <f t="shared" si="61"/>
        <v/>
      </c>
      <c r="R73" t="str">
        <f t="shared" si="62"/>
        <v/>
      </c>
      <c r="S73" t="b">
        <f t="shared" si="63"/>
        <v>0</v>
      </c>
      <c r="T73" t="b">
        <f t="shared" si="64"/>
        <v>0</v>
      </c>
      <c r="U73" t="b">
        <f t="shared" si="65"/>
        <v>0</v>
      </c>
      <c r="V73" t="str">
        <f>IF(MID(I73,6,1)="T",VLOOKUP(H73,DATA!$B$2:$H$526,7,FALSE),"")</f>
        <v/>
      </c>
      <c r="W73" t="str">
        <f t="shared" si="66"/>
        <v/>
      </c>
      <c r="X73" t="str">
        <f>IF(LEN(H73)&gt;0,VLOOKUP(H73,DATA!$B$2:$F$526,5,FALSE),"")</f>
        <v/>
      </c>
      <c r="Y73" t="str">
        <f t="shared" si="67"/>
        <v/>
      </c>
      <c r="Z73" t="str">
        <f t="shared" si="68"/>
        <v/>
      </c>
      <c r="AA73" t="str">
        <f t="shared" si="69"/>
        <v/>
      </c>
      <c r="AB73" t="str">
        <f>IF(LEN(Z73)&gt;0,VLOOKUP(Z73,DATA!$K$25:$L$69,2,FALSE)&amp;IF(LEN(AA73)&gt;0,VLOOKUP(AA73,DATA!$O$25:$P$29,2,FALSE),""),"")</f>
        <v/>
      </c>
      <c r="AC73" t="str">
        <f>IF(LEN(Z73)&gt;0,VLOOKUP(Z73,DATA!$K$25:$M$69,3,FALSE),"")</f>
        <v/>
      </c>
      <c r="AD73" t="str">
        <f t="shared" si="70"/>
        <v>11111</v>
      </c>
      <c r="AE73" t="str">
        <f t="shared" si="71"/>
        <v>11111</v>
      </c>
      <c r="AF73" t="str">
        <f t="shared" si="72"/>
        <v>0000</v>
      </c>
      <c r="AG73" t="str">
        <f t="shared" si="73"/>
        <v/>
      </c>
      <c r="AH73" t="str">
        <f t="shared" si="74"/>
        <v>00000</v>
      </c>
      <c r="AI73" t="str">
        <f>IF(LEN(Q73)&gt;0,REPT("0",IF(IF(MID(I73,12,1)="F",VLOOKUP(J73,DATA!$K$2:$Y$20,14,FALSE),0)&gt;10,IF(MID(I73,12,1)="F",VLOOKUP(J73,DATA!$K$2:$Y$20,14,FALSE),0)-10,0)-LEN(X73))&amp;DEC2BIN(Q73,IF(MID(I73,12,1)="F",VLOOKUP(J73,DATA!$K$2:$Y$20,14,FALSE),0)-IF(IF(MID(I73,12,1)="F",VLOOKUP(J73,DATA!$K$2:$Y$20,14,FALSE),0)&gt;10,IF(MID(I73,12,1)="F",VLOOKUP(J73,DATA!$K$2:$Y$20,14,FALSE),0)-10,0)),"")</f>
        <v/>
      </c>
      <c r="AJ73" t="str">
        <f>IF(LEN(H73)&gt;0,IF(H73&lt;&gt;"CALL_PAL",VLOOKUP(H73,DATA!$B$2:$E$526,4,FALSE),VLOOKUP(K73,DATA!$K$72:$M$161,3,FALSE)),"")</f>
        <v>0100000</v>
      </c>
      <c r="AK73" t="str">
        <f>IF(LEN(H73)&gt;0,VLOOKUP(H73,DATA!$B$2:$D$526,3,FALSE),"")</f>
        <v>010000</v>
      </c>
      <c r="AL73" t="str">
        <f t="shared" si="75"/>
        <v>01000011111111110000010000000000</v>
      </c>
      <c r="AM73" t="str">
        <f t="shared" si="76"/>
        <v>43FF0400</v>
      </c>
      <c r="AN73" t="b">
        <f t="shared" si="78"/>
        <v>1</v>
      </c>
      <c r="AO73">
        <f t="shared" si="81"/>
        <v>4</v>
      </c>
      <c r="AP73" t="b">
        <f t="shared" si="82"/>
        <v>1</v>
      </c>
      <c r="AQ73" t="b">
        <f t="shared" si="79"/>
        <v>0</v>
      </c>
    </row>
    <row r="74" spans="1:43" x14ac:dyDescent="0.25">
      <c r="A74" t="str">
        <f t="shared" si="83"/>
        <v>00000415</v>
      </c>
      <c r="B74" t="s">
        <v>1521</v>
      </c>
      <c r="C74" t="str">
        <f t="shared" si="56"/>
        <v>ADDQ R31,R31,R0</v>
      </c>
      <c r="D74" t="str">
        <f t="shared" si="84"/>
        <v/>
      </c>
      <c r="E74" t="b">
        <f t="shared" si="85"/>
        <v>1</v>
      </c>
      <c r="F74">
        <f t="shared" si="34"/>
        <v>4</v>
      </c>
      <c r="G74">
        <f t="shared" si="80"/>
        <v>1044</v>
      </c>
      <c r="H74" t="str">
        <f t="shared" si="57"/>
        <v>ADDQ</v>
      </c>
      <c r="I74" s="3" t="str">
        <f>IF(LEN(H74)&gt;0,VLOOKUP(H74,DATA!$B$2:$G$526,6,FALSE),"")</f>
        <v>OABZL      FC</v>
      </c>
      <c r="J74" t="str">
        <f>IF(LEN(H74)&gt;0,VLOOKUP(H74,DATA!$B$2:$G$526,2,FALSE),"")</f>
        <v>Oper</v>
      </c>
      <c r="K74" t="str">
        <f>IF(LEN(H74)&gt;0,IF(MID(IF(MID(MID(C74,LEN(H74)+2,99),1,1)="(",MID(MID(C74,LEN(H74)+2,99),2,LEN(MID(C74,LEN(H74)+2,99))-2),MID(C74,LEN(H74)+2,99)),1,1)=VLOOKUP(H74,DATA!$B$2:$I$526,8,FALSE),MID(IF(MID(MID(C74,LEN(H74)+2,99),1,1)="(",MID(MID(C74,LEN(H74)+2,99),2,LEN(MID(C74,LEN(H74)+2,99))-2),MID(C74,LEN(H74)+2,99)),1,3),IF(MID(MID(C74,LEN(H74)+2,99),1,1)="(",MID(MID(C74,LEN(H74)+2,99),2,LEN(MID(C74,LEN(H74)+2,99))-2),MID(C74,LEN(H74)+2,99))),"")</f>
        <v>R31</v>
      </c>
      <c r="L74" t="str">
        <f t="shared" si="58"/>
        <v>R31</v>
      </c>
      <c r="M74" t="str">
        <f t="shared" si="77"/>
        <v>R0</v>
      </c>
      <c r="N74" t="b">
        <f t="shared" si="59"/>
        <v>0</v>
      </c>
      <c r="O74" t="b">
        <f t="shared" si="60"/>
        <v>1</v>
      </c>
      <c r="P74" t="str">
        <f t="shared" si="33"/>
        <v/>
      </c>
      <c r="Q74" t="str">
        <f t="shared" si="61"/>
        <v/>
      </c>
      <c r="R74" t="str">
        <f t="shared" si="62"/>
        <v/>
      </c>
      <c r="S74" t="b">
        <f t="shared" si="63"/>
        <v>0</v>
      </c>
      <c r="T74" t="b">
        <f t="shared" si="64"/>
        <v>0</v>
      </c>
      <c r="U74" t="b">
        <f t="shared" si="65"/>
        <v>0</v>
      </c>
      <c r="V74" t="str">
        <f>IF(MID(I74,6,1)="T",VLOOKUP(H74,DATA!$B$2:$H$526,7,FALSE),"")</f>
        <v/>
      </c>
      <c r="W74" t="str">
        <f t="shared" si="66"/>
        <v/>
      </c>
      <c r="X74" t="str">
        <f>IF(LEN(H74)&gt;0,VLOOKUP(H74,DATA!$B$2:$F$526,5,FALSE),"")</f>
        <v/>
      </c>
      <c r="Y74" t="str">
        <f t="shared" si="67"/>
        <v/>
      </c>
      <c r="Z74" t="str">
        <f t="shared" si="68"/>
        <v/>
      </c>
      <c r="AA74" t="str">
        <f t="shared" si="69"/>
        <v/>
      </c>
      <c r="AB74" t="str">
        <f>IF(LEN(Z74)&gt;0,VLOOKUP(Z74,DATA!$K$25:$L$69,2,FALSE)&amp;IF(LEN(AA74)&gt;0,VLOOKUP(AA74,DATA!$O$25:$P$29,2,FALSE),""),"")</f>
        <v/>
      </c>
      <c r="AC74" t="str">
        <f>IF(LEN(Z74)&gt;0,VLOOKUP(Z74,DATA!$K$25:$M$69,3,FALSE),"")</f>
        <v/>
      </c>
      <c r="AD74" t="str">
        <f t="shared" si="70"/>
        <v>11111</v>
      </c>
      <c r="AE74" t="str">
        <f t="shared" si="71"/>
        <v>11111</v>
      </c>
      <c r="AF74" t="str">
        <f t="shared" si="72"/>
        <v>0000</v>
      </c>
      <c r="AG74" t="str">
        <f t="shared" si="73"/>
        <v/>
      </c>
      <c r="AH74" t="str">
        <f t="shared" si="74"/>
        <v>00000</v>
      </c>
      <c r="AI74" t="str">
        <f>IF(LEN(Q74)&gt;0,REPT("0",IF(IF(MID(I74,12,1)="F",VLOOKUP(J74,DATA!$K$2:$Y$20,14,FALSE),0)&gt;10,IF(MID(I74,12,1)="F",VLOOKUP(J74,DATA!$K$2:$Y$20,14,FALSE),0)-10,0)-LEN(X74))&amp;DEC2BIN(Q74,IF(MID(I74,12,1)="F",VLOOKUP(J74,DATA!$K$2:$Y$20,14,FALSE),0)-IF(IF(MID(I74,12,1)="F",VLOOKUP(J74,DATA!$K$2:$Y$20,14,FALSE),0)&gt;10,IF(MID(I74,12,1)="F",VLOOKUP(J74,DATA!$K$2:$Y$20,14,FALSE),0)-10,0)),"")</f>
        <v/>
      </c>
      <c r="AJ74" t="str">
        <f>IF(LEN(H74)&gt;0,IF(H74&lt;&gt;"CALL_PAL",VLOOKUP(H74,DATA!$B$2:$E$526,4,FALSE),VLOOKUP(K74,DATA!$K$72:$M$161,3,FALSE)),"")</f>
        <v>0100000</v>
      </c>
      <c r="AK74" t="str">
        <f>IF(LEN(H74)&gt;0,VLOOKUP(H74,DATA!$B$2:$D$526,3,FALSE),"")</f>
        <v>010000</v>
      </c>
      <c r="AL74" t="str">
        <f t="shared" si="75"/>
        <v>01000011111111110000010000000000</v>
      </c>
      <c r="AM74" t="str">
        <f t="shared" si="76"/>
        <v>43FF0400</v>
      </c>
      <c r="AN74" t="b">
        <f t="shared" si="78"/>
        <v>1</v>
      </c>
      <c r="AO74">
        <f t="shared" si="81"/>
        <v>4</v>
      </c>
      <c r="AP74" t="b">
        <f t="shared" si="82"/>
        <v>0</v>
      </c>
      <c r="AQ74" t="b">
        <f t="shared" si="79"/>
        <v>0</v>
      </c>
    </row>
    <row r="75" spans="1:43" x14ac:dyDescent="0.25">
      <c r="A75" t="str">
        <f t="shared" si="83"/>
        <v>00000419</v>
      </c>
      <c r="B75" t="s">
        <v>1521</v>
      </c>
      <c r="C75" t="str">
        <f t="shared" si="56"/>
        <v>ADDQ R31,R31,R0</v>
      </c>
      <c r="D75" t="str">
        <f t="shared" si="84"/>
        <v/>
      </c>
      <c r="E75" t="b">
        <f t="shared" si="85"/>
        <v>1</v>
      </c>
      <c r="F75">
        <f t="shared" si="34"/>
        <v>4</v>
      </c>
      <c r="G75">
        <f t="shared" si="80"/>
        <v>1048</v>
      </c>
      <c r="H75" t="str">
        <f t="shared" si="57"/>
        <v>ADDQ</v>
      </c>
      <c r="I75" s="3" t="str">
        <f>IF(LEN(H75)&gt;0,VLOOKUP(H75,DATA!$B$2:$G$526,6,FALSE),"")</f>
        <v>OABZL      FC</v>
      </c>
      <c r="J75" t="str">
        <f>IF(LEN(H75)&gt;0,VLOOKUP(H75,DATA!$B$2:$G$526,2,FALSE),"")</f>
        <v>Oper</v>
      </c>
      <c r="K75" t="str">
        <f>IF(LEN(H75)&gt;0,IF(MID(IF(MID(MID(C75,LEN(H75)+2,99),1,1)="(",MID(MID(C75,LEN(H75)+2,99),2,LEN(MID(C75,LEN(H75)+2,99))-2),MID(C75,LEN(H75)+2,99)),1,1)=VLOOKUP(H75,DATA!$B$2:$I$526,8,FALSE),MID(IF(MID(MID(C75,LEN(H75)+2,99),1,1)="(",MID(MID(C75,LEN(H75)+2,99),2,LEN(MID(C75,LEN(H75)+2,99))-2),MID(C75,LEN(H75)+2,99)),1,3),IF(MID(MID(C75,LEN(H75)+2,99),1,1)="(",MID(MID(C75,LEN(H75)+2,99),2,LEN(MID(C75,LEN(H75)+2,99))-2),MID(C75,LEN(H75)+2,99))),"")</f>
        <v>R31</v>
      </c>
      <c r="L75" t="str">
        <f t="shared" si="58"/>
        <v>R31</v>
      </c>
      <c r="M75" t="str">
        <f t="shared" si="77"/>
        <v>R0</v>
      </c>
      <c r="N75" t="b">
        <f t="shared" si="59"/>
        <v>0</v>
      </c>
      <c r="O75" t="b">
        <f t="shared" si="60"/>
        <v>1</v>
      </c>
      <c r="P75" t="str">
        <f t="shared" si="33"/>
        <v/>
      </c>
      <c r="Q75" t="str">
        <f t="shared" si="61"/>
        <v/>
      </c>
      <c r="R75" t="str">
        <f t="shared" si="62"/>
        <v/>
      </c>
      <c r="S75" t="b">
        <f t="shared" si="63"/>
        <v>0</v>
      </c>
      <c r="T75" t="b">
        <f t="shared" si="64"/>
        <v>0</v>
      </c>
      <c r="U75" t="b">
        <f t="shared" si="65"/>
        <v>0</v>
      </c>
      <c r="V75" t="str">
        <f>IF(MID(I75,6,1)="T",VLOOKUP(H75,DATA!$B$2:$H$526,7,FALSE),"")</f>
        <v/>
      </c>
      <c r="W75" t="str">
        <f t="shared" si="66"/>
        <v/>
      </c>
      <c r="X75" t="str">
        <f>IF(LEN(H75)&gt;0,VLOOKUP(H75,DATA!$B$2:$F$526,5,FALSE),"")</f>
        <v/>
      </c>
      <c r="Y75" t="str">
        <f t="shared" si="67"/>
        <v/>
      </c>
      <c r="Z75" t="str">
        <f t="shared" si="68"/>
        <v/>
      </c>
      <c r="AA75" t="str">
        <f t="shared" si="69"/>
        <v/>
      </c>
      <c r="AB75" t="str">
        <f>IF(LEN(Z75)&gt;0,VLOOKUP(Z75,DATA!$K$25:$L$69,2,FALSE)&amp;IF(LEN(AA75)&gt;0,VLOOKUP(AA75,DATA!$O$25:$P$29,2,FALSE),""),"")</f>
        <v/>
      </c>
      <c r="AC75" t="str">
        <f>IF(LEN(Z75)&gt;0,VLOOKUP(Z75,DATA!$K$25:$M$69,3,FALSE),"")</f>
        <v/>
      </c>
      <c r="AD75" t="str">
        <f t="shared" si="70"/>
        <v>11111</v>
      </c>
      <c r="AE75" t="str">
        <f t="shared" si="71"/>
        <v>11111</v>
      </c>
      <c r="AF75" t="str">
        <f t="shared" si="72"/>
        <v>0000</v>
      </c>
      <c r="AG75" t="str">
        <f t="shared" si="73"/>
        <v/>
      </c>
      <c r="AH75" t="str">
        <f t="shared" si="74"/>
        <v>00000</v>
      </c>
      <c r="AI75" t="str">
        <f>IF(LEN(Q75)&gt;0,REPT("0",IF(IF(MID(I75,12,1)="F",VLOOKUP(J75,DATA!$K$2:$Y$20,14,FALSE),0)&gt;10,IF(MID(I75,12,1)="F",VLOOKUP(J75,DATA!$K$2:$Y$20,14,FALSE),0)-10,0)-LEN(X75))&amp;DEC2BIN(Q75,IF(MID(I75,12,1)="F",VLOOKUP(J75,DATA!$K$2:$Y$20,14,FALSE),0)-IF(IF(MID(I75,12,1)="F",VLOOKUP(J75,DATA!$K$2:$Y$20,14,FALSE),0)&gt;10,IF(MID(I75,12,1)="F",VLOOKUP(J75,DATA!$K$2:$Y$20,14,FALSE),0)-10,0)),"")</f>
        <v/>
      </c>
      <c r="AJ75" t="str">
        <f>IF(LEN(H75)&gt;0,IF(H75&lt;&gt;"CALL_PAL",VLOOKUP(H75,DATA!$B$2:$E$526,4,FALSE),VLOOKUP(K75,DATA!$K$72:$M$161,3,FALSE)),"")</f>
        <v>0100000</v>
      </c>
      <c r="AK75" t="str">
        <f>IF(LEN(H75)&gt;0,VLOOKUP(H75,DATA!$B$2:$D$526,3,FALSE),"")</f>
        <v>010000</v>
      </c>
      <c r="AL75" t="str">
        <f t="shared" si="75"/>
        <v>01000011111111110000010000000000</v>
      </c>
      <c r="AM75" t="str">
        <f t="shared" si="76"/>
        <v>43FF0400</v>
      </c>
      <c r="AN75" t="b">
        <f t="shared" si="78"/>
        <v>1</v>
      </c>
      <c r="AO75">
        <f t="shared" si="81"/>
        <v>4</v>
      </c>
      <c r="AP75" t="b">
        <f t="shared" si="82"/>
        <v>0</v>
      </c>
      <c r="AQ75" t="b">
        <f t="shared" si="79"/>
        <v>0</v>
      </c>
    </row>
    <row r="76" spans="1:43" x14ac:dyDescent="0.25">
      <c r="A76" t="str">
        <f t="shared" si="83"/>
        <v>0000041D</v>
      </c>
      <c r="B76" t="s">
        <v>1521</v>
      </c>
      <c r="C76" t="str">
        <f t="shared" si="56"/>
        <v>ADDQ R31,R31,R0</v>
      </c>
      <c r="D76" t="str">
        <f t="shared" si="84"/>
        <v/>
      </c>
      <c r="E76" t="b">
        <f t="shared" si="85"/>
        <v>1</v>
      </c>
      <c r="F76">
        <f t="shared" si="34"/>
        <v>4</v>
      </c>
      <c r="G76">
        <f t="shared" si="80"/>
        <v>1052</v>
      </c>
      <c r="H76" t="str">
        <f t="shared" si="57"/>
        <v>ADDQ</v>
      </c>
      <c r="I76" s="3" t="str">
        <f>IF(LEN(H76)&gt;0,VLOOKUP(H76,DATA!$B$2:$G$526,6,FALSE),"")</f>
        <v>OABZL      FC</v>
      </c>
      <c r="J76" t="str">
        <f>IF(LEN(H76)&gt;0,VLOOKUP(H76,DATA!$B$2:$G$526,2,FALSE),"")</f>
        <v>Oper</v>
      </c>
      <c r="K76" t="str">
        <f>IF(LEN(H76)&gt;0,IF(MID(IF(MID(MID(C76,LEN(H76)+2,99),1,1)="(",MID(MID(C76,LEN(H76)+2,99),2,LEN(MID(C76,LEN(H76)+2,99))-2),MID(C76,LEN(H76)+2,99)),1,1)=VLOOKUP(H76,DATA!$B$2:$I$526,8,FALSE),MID(IF(MID(MID(C76,LEN(H76)+2,99),1,1)="(",MID(MID(C76,LEN(H76)+2,99),2,LEN(MID(C76,LEN(H76)+2,99))-2),MID(C76,LEN(H76)+2,99)),1,3),IF(MID(MID(C76,LEN(H76)+2,99),1,1)="(",MID(MID(C76,LEN(H76)+2,99),2,LEN(MID(C76,LEN(H76)+2,99))-2),MID(C76,LEN(H76)+2,99))),"")</f>
        <v>R31</v>
      </c>
      <c r="L76" t="str">
        <f t="shared" si="58"/>
        <v>R31</v>
      </c>
      <c r="M76" t="str">
        <f t="shared" si="77"/>
        <v>R0</v>
      </c>
      <c r="N76" t="b">
        <f t="shared" si="59"/>
        <v>0</v>
      </c>
      <c r="O76" t="b">
        <f t="shared" si="60"/>
        <v>1</v>
      </c>
      <c r="P76" t="str">
        <f t="shared" si="33"/>
        <v/>
      </c>
      <c r="Q76" t="str">
        <f t="shared" si="61"/>
        <v/>
      </c>
      <c r="R76" t="str">
        <f t="shared" si="62"/>
        <v/>
      </c>
      <c r="S76" t="b">
        <f t="shared" si="63"/>
        <v>0</v>
      </c>
      <c r="T76" t="b">
        <f t="shared" si="64"/>
        <v>0</v>
      </c>
      <c r="U76" t="b">
        <f t="shared" si="65"/>
        <v>0</v>
      </c>
      <c r="V76" t="str">
        <f>IF(MID(I76,6,1)="T",VLOOKUP(H76,DATA!$B$2:$H$526,7,FALSE),"")</f>
        <v/>
      </c>
      <c r="W76" t="str">
        <f t="shared" si="66"/>
        <v/>
      </c>
      <c r="X76" t="str">
        <f>IF(LEN(H76)&gt;0,VLOOKUP(H76,DATA!$B$2:$F$526,5,FALSE),"")</f>
        <v/>
      </c>
      <c r="Y76" t="str">
        <f t="shared" si="67"/>
        <v/>
      </c>
      <c r="Z76" t="str">
        <f t="shared" si="68"/>
        <v/>
      </c>
      <c r="AA76" t="str">
        <f t="shared" si="69"/>
        <v/>
      </c>
      <c r="AB76" t="str">
        <f>IF(LEN(Z76)&gt;0,VLOOKUP(Z76,DATA!$K$25:$L$69,2,FALSE)&amp;IF(LEN(AA76)&gt;0,VLOOKUP(AA76,DATA!$O$25:$P$29,2,FALSE),""),"")</f>
        <v/>
      </c>
      <c r="AC76" t="str">
        <f>IF(LEN(Z76)&gt;0,VLOOKUP(Z76,DATA!$K$25:$M$69,3,FALSE),"")</f>
        <v/>
      </c>
      <c r="AD76" t="str">
        <f t="shared" si="70"/>
        <v>11111</v>
      </c>
      <c r="AE76" t="str">
        <f t="shared" si="71"/>
        <v>11111</v>
      </c>
      <c r="AF76" t="str">
        <f t="shared" si="72"/>
        <v>0000</v>
      </c>
      <c r="AG76" t="str">
        <f t="shared" si="73"/>
        <v/>
      </c>
      <c r="AH76" t="str">
        <f t="shared" si="74"/>
        <v>00000</v>
      </c>
      <c r="AI76" t="str">
        <f>IF(LEN(Q76)&gt;0,REPT("0",IF(IF(MID(I76,12,1)="F",VLOOKUP(J76,DATA!$K$2:$Y$20,14,FALSE),0)&gt;10,IF(MID(I76,12,1)="F",VLOOKUP(J76,DATA!$K$2:$Y$20,14,FALSE),0)-10,0)-LEN(X76))&amp;DEC2BIN(Q76,IF(MID(I76,12,1)="F",VLOOKUP(J76,DATA!$K$2:$Y$20,14,FALSE),0)-IF(IF(MID(I76,12,1)="F",VLOOKUP(J76,DATA!$K$2:$Y$20,14,FALSE),0)&gt;10,IF(MID(I76,12,1)="F",VLOOKUP(J76,DATA!$K$2:$Y$20,14,FALSE),0)-10,0)),"")</f>
        <v/>
      </c>
      <c r="AJ76" t="str">
        <f>IF(LEN(H76)&gt;0,IF(H76&lt;&gt;"CALL_PAL",VLOOKUP(H76,DATA!$B$2:$E$526,4,FALSE),VLOOKUP(K76,DATA!$K$72:$M$161,3,FALSE)),"")</f>
        <v>0100000</v>
      </c>
      <c r="AK76" t="str">
        <f>IF(LEN(H76)&gt;0,VLOOKUP(H76,DATA!$B$2:$D$526,3,FALSE),"")</f>
        <v>010000</v>
      </c>
      <c r="AL76" t="str">
        <f t="shared" si="75"/>
        <v>01000011111111110000010000000000</v>
      </c>
      <c r="AM76" t="str">
        <f t="shared" si="76"/>
        <v>43FF0400</v>
      </c>
      <c r="AN76" t="b">
        <f t="shared" si="78"/>
        <v>1</v>
      </c>
      <c r="AO76">
        <f t="shared" si="81"/>
        <v>4</v>
      </c>
      <c r="AP76" t="b">
        <f t="shared" si="82"/>
        <v>0</v>
      </c>
      <c r="AQ76" t="b">
        <f t="shared" si="79"/>
        <v>0</v>
      </c>
    </row>
    <row r="77" spans="1:43" x14ac:dyDescent="0.25">
      <c r="A77" t="str">
        <f t="shared" si="83"/>
        <v>00000421</v>
      </c>
      <c r="B77" t="s">
        <v>1521</v>
      </c>
      <c r="C77" t="str">
        <f t="shared" si="56"/>
        <v>ADDQ R31,R31,R0</v>
      </c>
      <c r="D77" t="str">
        <f t="shared" si="84"/>
        <v/>
      </c>
      <c r="E77" t="b">
        <f t="shared" si="85"/>
        <v>1</v>
      </c>
      <c r="F77">
        <f t="shared" si="34"/>
        <v>4</v>
      </c>
      <c r="G77">
        <f t="shared" si="80"/>
        <v>1056</v>
      </c>
      <c r="H77" t="str">
        <f t="shared" si="57"/>
        <v>ADDQ</v>
      </c>
      <c r="I77" s="3" t="str">
        <f>IF(LEN(H77)&gt;0,VLOOKUP(H77,DATA!$B$2:$G$526,6,FALSE),"")</f>
        <v>OABZL      FC</v>
      </c>
      <c r="J77" t="str">
        <f>IF(LEN(H77)&gt;0,VLOOKUP(H77,DATA!$B$2:$G$526,2,FALSE),"")</f>
        <v>Oper</v>
      </c>
      <c r="K77" t="str">
        <f>IF(LEN(H77)&gt;0,IF(MID(IF(MID(MID(C77,LEN(H77)+2,99),1,1)="(",MID(MID(C77,LEN(H77)+2,99),2,LEN(MID(C77,LEN(H77)+2,99))-2),MID(C77,LEN(H77)+2,99)),1,1)=VLOOKUP(H77,DATA!$B$2:$I$526,8,FALSE),MID(IF(MID(MID(C77,LEN(H77)+2,99),1,1)="(",MID(MID(C77,LEN(H77)+2,99),2,LEN(MID(C77,LEN(H77)+2,99))-2),MID(C77,LEN(H77)+2,99)),1,3),IF(MID(MID(C77,LEN(H77)+2,99),1,1)="(",MID(MID(C77,LEN(H77)+2,99),2,LEN(MID(C77,LEN(H77)+2,99))-2),MID(C77,LEN(H77)+2,99))),"")</f>
        <v>R31</v>
      </c>
      <c r="L77" t="str">
        <f t="shared" si="58"/>
        <v>R31</v>
      </c>
      <c r="M77" t="str">
        <f t="shared" si="77"/>
        <v>R0</v>
      </c>
      <c r="N77" t="b">
        <f t="shared" si="59"/>
        <v>0</v>
      </c>
      <c r="O77" t="b">
        <f t="shared" si="60"/>
        <v>1</v>
      </c>
      <c r="P77" t="str">
        <f t="shared" si="33"/>
        <v/>
      </c>
      <c r="Q77" t="str">
        <f t="shared" si="61"/>
        <v/>
      </c>
      <c r="R77" t="str">
        <f t="shared" si="62"/>
        <v/>
      </c>
      <c r="S77" t="b">
        <f t="shared" si="63"/>
        <v>0</v>
      </c>
      <c r="T77" t="b">
        <f t="shared" si="64"/>
        <v>0</v>
      </c>
      <c r="U77" t="b">
        <f t="shared" si="65"/>
        <v>0</v>
      </c>
      <c r="V77" t="str">
        <f>IF(MID(I77,6,1)="T",VLOOKUP(H77,DATA!$B$2:$H$526,7,FALSE),"")</f>
        <v/>
      </c>
      <c r="W77" t="str">
        <f t="shared" si="66"/>
        <v/>
      </c>
      <c r="X77" t="str">
        <f>IF(LEN(H77)&gt;0,VLOOKUP(H77,DATA!$B$2:$F$526,5,FALSE),"")</f>
        <v/>
      </c>
      <c r="Y77" t="str">
        <f t="shared" si="67"/>
        <v/>
      </c>
      <c r="Z77" t="str">
        <f t="shared" si="68"/>
        <v/>
      </c>
      <c r="AA77" t="str">
        <f t="shared" si="69"/>
        <v/>
      </c>
      <c r="AB77" t="str">
        <f>IF(LEN(Z77)&gt;0,VLOOKUP(Z77,DATA!$K$25:$L$69,2,FALSE)&amp;IF(LEN(AA77)&gt;0,VLOOKUP(AA77,DATA!$O$25:$P$29,2,FALSE),""),"")</f>
        <v/>
      </c>
      <c r="AC77" t="str">
        <f>IF(LEN(Z77)&gt;0,VLOOKUP(Z77,DATA!$K$25:$M$69,3,FALSE),"")</f>
        <v/>
      </c>
      <c r="AD77" t="str">
        <f t="shared" si="70"/>
        <v>11111</v>
      </c>
      <c r="AE77" t="str">
        <f t="shared" si="71"/>
        <v>11111</v>
      </c>
      <c r="AF77" t="str">
        <f t="shared" si="72"/>
        <v>0000</v>
      </c>
      <c r="AG77" t="str">
        <f t="shared" si="73"/>
        <v/>
      </c>
      <c r="AH77" t="str">
        <f t="shared" si="74"/>
        <v>00000</v>
      </c>
      <c r="AI77" t="str">
        <f>IF(LEN(Q77)&gt;0,REPT("0",IF(IF(MID(I77,12,1)="F",VLOOKUP(J77,DATA!$K$2:$Y$20,14,FALSE),0)&gt;10,IF(MID(I77,12,1)="F",VLOOKUP(J77,DATA!$K$2:$Y$20,14,FALSE),0)-10,0)-LEN(X77))&amp;DEC2BIN(Q77,IF(MID(I77,12,1)="F",VLOOKUP(J77,DATA!$K$2:$Y$20,14,FALSE),0)-IF(IF(MID(I77,12,1)="F",VLOOKUP(J77,DATA!$K$2:$Y$20,14,FALSE),0)&gt;10,IF(MID(I77,12,1)="F",VLOOKUP(J77,DATA!$K$2:$Y$20,14,FALSE),0)-10,0)),"")</f>
        <v/>
      </c>
      <c r="AJ77" t="str">
        <f>IF(LEN(H77)&gt;0,IF(H77&lt;&gt;"CALL_PAL",VLOOKUP(H77,DATA!$B$2:$E$526,4,FALSE),VLOOKUP(K77,DATA!$K$72:$M$161,3,FALSE)),"")</f>
        <v>0100000</v>
      </c>
      <c r="AK77" t="str">
        <f>IF(LEN(H77)&gt;0,VLOOKUP(H77,DATA!$B$2:$D$526,3,FALSE),"")</f>
        <v>010000</v>
      </c>
      <c r="AL77" t="str">
        <f t="shared" si="75"/>
        <v>01000011111111110000010000000000</v>
      </c>
      <c r="AM77" t="str">
        <f t="shared" si="76"/>
        <v>43FF0400</v>
      </c>
      <c r="AN77" t="b">
        <f t="shared" si="78"/>
        <v>1</v>
      </c>
      <c r="AO77">
        <f t="shared" si="81"/>
        <v>4</v>
      </c>
      <c r="AP77" t="b">
        <f t="shared" si="82"/>
        <v>1</v>
      </c>
      <c r="AQ77" t="b">
        <f t="shared" si="79"/>
        <v>0</v>
      </c>
    </row>
    <row r="78" spans="1:43" x14ac:dyDescent="0.25">
      <c r="A78" t="str">
        <f t="shared" si="83"/>
        <v>00000425</v>
      </c>
      <c r="B78" t="s">
        <v>1521</v>
      </c>
      <c r="C78" t="str">
        <f t="shared" si="56"/>
        <v>ADDQ R31,R31,R0</v>
      </c>
      <c r="D78" t="str">
        <f t="shared" si="84"/>
        <v/>
      </c>
      <c r="E78" t="b">
        <f t="shared" si="85"/>
        <v>1</v>
      </c>
      <c r="F78">
        <f t="shared" si="34"/>
        <v>4</v>
      </c>
      <c r="G78">
        <f t="shared" si="80"/>
        <v>1060</v>
      </c>
      <c r="H78" t="str">
        <f t="shared" si="57"/>
        <v>ADDQ</v>
      </c>
      <c r="I78" s="3" t="str">
        <f>IF(LEN(H78)&gt;0,VLOOKUP(H78,DATA!$B$2:$G$526,6,FALSE),"")</f>
        <v>OABZL      FC</v>
      </c>
      <c r="J78" t="str">
        <f>IF(LEN(H78)&gt;0,VLOOKUP(H78,DATA!$B$2:$G$526,2,FALSE),"")</f>
        <v>Oper</v>
      </c>
      <c r="K78" t="str">
        <f>IF(LEN(H78)&gt;0,IF(MID(IF(MID(MID(C78,LEN(H78)+2,99),1,1)="(",MID(MID(C78,LEN(H78)+2,99),2,LEN(MID(C78,LEN(H78)+2,99))-2),MID(C78,LEN(H78)+2,99)),1,1)=VLOOKUP(H78,DATA!$B$2:$I$526,8,FALSE),MID(IF(MID(MID(C78,LEN(H78)+2,99),1,1)="(",MID(MID(C78,LEN(H78)+2,99),2,LEN(MID(C78,LEN(H78)+2,99))-2),MID(C78,LEN(H78)+2,99)),1,3),IF(MID(MID(C78,LEN(H78)+2,99),1,1)="(",MID(MID(C78,LEN(H78)+2,99),2,LEN(MID(C78,LEN(H78)+2,99))-2),MID(C78,LEN(H78)+2,99))),"")</f>
        <v>R31</v>
      </c>
      <c r="L78" t="str">
        <f t="shared" si="58"/>
        <v>R31</v>
      </c>
      <c r="M78" t="str">
        <f t="shared" si="77"/>
        <v>R0</v>
      </c>
      <c r="N78" t="b">
        <f t="shared" si="59"/>
        <v>0</v>
      </c>
      <c r="O78" t="b">
        <f t="shared" si="60"/>
        <v>1</v>
      </c>
      <c r="P78" t="str">
        <f t="shared" ref="P78:P141" si="86">IF(MID(I78,12,1)="F",IFERROR(VLOOKUP(L78&amp;":",C:G,5,FALSE),""),"")</f>
        <v/>
      </c>
      <c r="Q78" t="str">
        <f t="shared" si="61"/>
        <v/>
      </c>
      <c r="R78" t="str">
        <f t="shared" si="62"/>
        <v/>
      </c>
      <c r="S78" t="b">
        <f t="shared" si="63"/>
        <v>0</v>
      </c>
      <c r="T78" t="b">
        <f t="shared" si="64"/>
        <v>0</v>
      </c>
      <c r="U78" t="b">
        <f t="shared" si="65"/>
        <v>0</v>
      </c>
      <c r="V78" t="str">
        <f>IF(MID(I78,6,1)="T",VLOOKUP(H78,DATA!$B$2:$H$526,7,FALSE),"")</f>
        <v/>
      </c>
      <c r="W78" t="str">
        <f t="shared" si="66"/>
        <v/>
      </c>
      <c r="X78" t="str">
        <f>IF(LEN(H78)&gt;0,VLOOKUP(H78,DATA!$B$2:$F$526,5,FALSE),"")</f>
        <v/>
      </c>
      <c r="Y78" t="str">
        <f t="shared" si="67"/>
        <v/>
      </c>
      <c r="Z78" t="str">
        <f t="shared" si="68"/>
        <v/>
      </c>
      <c r="AA78" t="str">
        <f t="shared" si="69"/>
        <v/>
      </c>
      <c r="AB78" t="str">
        <f>IF(LEN(Z78)&gt;0,VLOOKUP(Z78,DATA!$K$25:$L$69,2,FALSE)&amp;IF(LEN(AA78)&gt;0,VLOOKUP(AA78,DATA!$O$25:$P$29,2,FALSE),""),"")</f>
        <v/>
      </c>
      <c r="AC78" t="str">
        <f>IF(LEN(Z78)&gt;0,VLOOKUP(Z78,DATA!$K$25:$M$69,3,FALSE),"")</f>
        <v/>
      </c>
      <c r="AD78" t="str">
        <f t="shared" si="70"/>
        <v>11111</v>
      </c>
      <c r="AE78" t="str">
        <f t="shared" si="71"/>
        <v>11111</v>
      </c>
      <c r="AF78" t="str">
        <f t="shared" si="72"/>
        <v>0000</v>
      </c>
      <c r="AG78" t="str">
        <f t="shared" si="73"/>
        <v/>
      </c>
      <c r="AH78" t="str">
        <f t="shared" si="74"/>
        <v>00000</v>
      </c>
      <c r="AI78" t="str">
        <f>IF(LEN(Q78)&gt;0,REPT("0",IF(IF(MID(I78,12,1)="F",VLOOKUP(J78,DATA!$K$2:$Y$20,14,FALSE),0)&gt;10,IF(MID(I78,12,1)="F",VLOOKUP(J78,DATA!$K$2:$Y$20,14,FALSE),0)-10,0)-LEN(X78))&amp;DEC2BIN(Q78,IF(MID(I78,12,1)="F",VLOOKUP(J78,DATA!$K$2:$Y$20,14,FALSE),0)-IF(IF(MID(I78,12,1)="F",VLOOKUP(J78,DATA!$K$2:$Y$20,14,FALSE),0)&gt;10,IF(MID(I78,12,1)="F",VLOOKUP(J78,DATA!$K$2:$Y$20,14,FALSE),0)-10,0)),"")</f>
        <v/>
      </c>
      <c r="AJ78" t="str">
        <f>IF(LEN(H78)&gt;0,IF(H78&lt;&gt;"CALL_PAL",VLOOKUP(H78,DATA!$B$2:$E$526,4,FALSE),VLOOKUP(K78,DATA!$K$72:$M$161,3,FALSE)),"")</f>
        <v>0100000</v>
      </c>
      <c r="AK78" t="str">
        <f>IF(LEN(H78)&gt;0,VLOOKUP(H78,DATA!$B$2:$D$526,3,FALSE),"")</f>
        <v>010000</v>
      </c>
      <c r="AL78" t="str">
        <f t="shared" si="75"/>
        <v>01000011111111110000010000000000</v>
      </c>
      <c r="AM78" t="str">
        <f t="shared" si="76"/>
        <v>43FF0400</v>
      </c>
      <c r="AN78" t="b">
        <f t="shared" si="78"/>
        <v>1</v>
      </c>
      <c r="AO78">
        <f t="shared" si="81"/>
        <v>4</v>
      </c>
      <c r="AP78" t="b">
        <f t="shared" si="82"/>
        <v>0</v>
      </c>
      <c r="AQ78" t="b">
        <f t="shared" si="79"/>
        <v>0</v>
      </c>
    </row>
    <row r="79" spans="1:43" x14ac:dyDescent="0.25">
      <c r="A79" t="str">
        <f t="shared" si="83"/>
        <v>00000429</v>
      </c>
      <c r="B79" t="s">
        <v>1521</v>
      </c>
      <c r="C79" t="str">
        <f t="shared" si="56"/>
        <v>ADDQ R31,R31,R0</v>
      </c>
      <c r="D79" t="str">
        <f t="shared" si="84"/>
        <v/>
      </c>
      <c r="E79" t="b">
        <f t="shared" si="85"/>
        <v>1</v>
      </c>
      <c r="F79">
        <f t="shared" si="34"/>
        <v>4</v>
      </c>
      <c r="G79">
        <f t="shared" si="80"/>
        <v>1064</v>
      </c>
      <c r="H79" t="str">
        <f t="shared" si="57"/>
        <v>ADDQ</v>
      </c>
      <c r="I79" s="3" t="str">
        <f>IF(LEN(H79)&gt;0,VLOOKUP(H79,DATA!$B$2:$G$526,6,FALSE),"")</f>
        <v>OABZL      FC</v>
      </c>
      <c r="J79" t="str">
        <f>IF(LEN(H79)&gt;0,VLOOKUP(H79,DATA!$B$2:$G$526,2,FALSE),"")</f>
        <v>Oper</v>
      </c>
      <c r="K79" t="str">
        <f>IF(LEN(H79)&gt;0,IF(MID(IF(MID(MID(C79,LEN(H79)+2,99),1,1)="(",MID(MID(C79,LEN(H79)+2,99),2,LEN(MID(C79,LEN(H79)+2,99))-2),MID(C79,LEN(H79)+2,99)),1,1)=VLOOKUP(H79,DATA!$B$2:$I$526,8,FALSE),MID(IF(MID(MID(C79,LEN(H79)+2,99),1,1)="(",MID(MID(C79,LEN(H79)+2,99),2,LEN(MID(C79,LEN(H79)+2,99))-2),MID(C79,LEN(H79)+2,99)),1,3),IF(MID(MID(C79,LEN(H79)+2,99),1,1)="(",MID(MID(C79,LEN(H79)+2,99),2,LEN(MID(C79,LEN(H79)+2,99))-2),MID(C79,LEN(H79)+2,99))),"")</f>
        <v>R31</v>
      </c>
      <c r="L79" t="str">
        <f t="shared" si="58"/>
        <v>R31</v>
      </c>
      <c r="M79" t="str">
        <f t="shared" si="77"/>
        <v>R0</v>
      </c>
      <c r="N79" t="b">
        <f t="shared" si="59"/>
        <v>0</v>
      </c>
      <c r="O79" t="b">
        <f t="shared" si="60"/>
        <v>1</v>
      </c>
      <c r="P79" t="str">
        <f t="shared" si="86"/>
        <v/>
      </c>
      <c r="Q79" t="str">
        <f t="shared" si="61"/>
        <v/>
      </c>
      <c r="R79" t="str">
        <f t="shared" si="62"/>
        <v/>
      </c>
      <c r="S79" t="b">
        <f t="shared" si="63"/>
        <v>0</v>
      </c>
      <c r="T79" t="b">
        <f t="shared" si="64"/>
        <v>0</v>
      </c>
      <c r="U79" t="b">
        <f t="shared" si="65"/>
        <v>0</v>
      </c>
      <c r="V79" t="str">
        <f>IF(MID(I79,6,1)="T",VLOOKUP(H79,DATA!$B$2:$H$526,7,FALSE),"")</f>
        <v/>
      </c>
      <c r="W79" t="str">
        <f t="shared" si="66"/>
        <v/>
      </c>
      <c r="X79" t="str">
        <f>IF(LEN(H79)&gt;0,VLOOKUP(H79,DATA!$B$2:$F$526,5,FALSE),"")</f>
        <v/>
      </c>
      <c r="Y79" t="str">
        <f t="shared" si="67"/>
        <v/>
      </c>
      <c r="Z79" t="str">
        <f t="shared" si="68"/>
        <v/>
      </c>
      <c r="AA79" t="str">
        <f t="shared" si="69"/>
        <v/>
      </c>
      <c r="AB79" t="str">
        <f>IF(LEN(Z79)&gt;0,VLOOKUP(Z79,DATA!$K$25:$L$69,2,FALSE)&amp;IF(LEN(AA79)&gt;0,VLOOKUP(AA79,DATA!$O$25:$P$29,2,FALSE),""),"")</f>
        <v/>
      </c>
      <c r="AC79" t="str">
        <f>IF(LEN(Z79)&gt;0,VLOOKUP(Z79,DATA!$K$25:$M$69,3,FALSE),"")</f>
        <v/>
      </c>
      <c r="AD79" t="str">
        <f t="shared" si="70"/>
        <v>11111</v>
      </c>
      <c r="AE79" t="str">
        <f t="shared" si="71"/>
        <v>11111</v>
      </c>
      <c r="AF79" t="str">
        <f t="shared" si="72"/>
        <v>0000</v>
      </c>
      <c r="AG79" t="str">
        <f t="shared" si="73"/>
        <v/>
      </c>
      <c r="AH79" t="str">
        <f t="shared" si="74"/>
        <v>00000</v>
      </c>
      <c r="AI79" t="str">
        <f>IF(LEN(Q79)&gt;0,REPT("0",IF(IF(MID(I79,12,1)="F",VLOOKUP(J79,DATA!$K$2:$Y$20,14,FALSE),0)&gt;10,IF(MID(I79,12,1)="F",VLOOKUP(J79,DATA!$K$2:$Y$20,14,FALSE),0)-10,0)-LEN(X79))&amp;DEC2BIN(Q79,IF(MID(I79,12,1)="F",VLOOKUP(J79,DATA!$K$2:$Y$20,14,FALSE),0)-IF(IF(MID(I79,12,1)="F",VLOOKUP(J79,DATA!$K$2:$Y$20,14,FALSE),0)&gt;10,IF(MID(I79,12,1)="F",VLOOKUP(J79,DATA!$K$2:$Y$20,14,FALSE),0)-10,0)),"")</f>
        <v/>
      </c>
      <c r="AJ79" t="str">
        <f>IF(LEN(H79)&gt;0,IF(H79&lt;&gt;"CALL_PAL",VLOOKUP(H79,DATA!$B$2:$E$526,4,FALSE),VLOOKUP(K79,DATA!$K$72:$M$161,3,FALSE)),"")</f>
        <v>0100000</v>
      </c>
      <c r="AK79" t="str">
        <f>IF(LEN(H79)&gt;0,VLOOKUP(H79,DATA!$B$2:$D$526,3,FALSE),"")</f>
        <v>010000</v>
      </c>
      <c r="AL79" t="str">
        <f t="shared" si="75"/>
        <v>01000011111111110000010000000000</v>
      </c>
      <c r="AM79" t="str">
        <f t="shared" si="76"/>
        <v>43FF0400</v>
      </c>
      <c r="AN79" t="b">
        <f t="shared" si="78"/>
        <v>1</v>
      </c>
      <c r="AO79">
        <f t="shared" si="81"/>
        <v>4</v>
      </c>
      <c r="AP79" t="b">
        <f t="shared" si="82"/>
        <v>0</v>
      </c>
      <c r="AQ79" t="b">
        <f t="shared" si="79"/>
        <v>0</v>
      </c>
    </row>
    <row r="80" spans="1:43" x14ac:dyDescent="0.25">
      <c r="A80" t="str">
        <f t="shared" si="83"/>
        <v>0000042D</v>
      </c>
      <c r="B80" t="s">
        <v>1521</v>
      </c>
      <c r="C80" t="str">
        <f t="shared" si="56"/>
        <v>ADDQ R31,R31,R0</v>
      </c>
      <c r="D80" t="str">
        <f t="shared" si="84"/>
        <v/>
      </c>
      <c r="E80" t="b">
        <f t="shared" si="85"/>
        <v>1</v>
      </c>
      <c r="F80">
        <f t="shared" si="34"/>
        <v>4</v>
      </c>
      <c r="G80">
        <f t="shared" si="80"/>
        <v>1068</v>
      </c>
      <c r="H80" t="str">
        <f t="shared" si="57"/>
        <v>ADDQ</v>
      </c>
      <c r="I80" s="3" t="str">
        <f>IF(LEN(H80)&gt;0,VLOOKUP(H80,DATA!$B$2:$G$526,6,FALSE),"")</f>
        <v>OABZL      FC</v>
      </c>
      <c r="J80" t="str">
        <f>IF(LEN(H80)&gt;0,VLOOKUP(H80,DATA!$B$2:$G$526,2,FALSE),"")</f>
        <v>Oper</v>
      </c>
      <c r="K80" t="str">
        <f>IF(LEN(H80)&gt;0,IF(MID(IF(MID(MID(C80,LEN(H80)+2,99),1,1)="(",MID(MID(C80,LEN(H80)+2,99),2,LEN(MID(C80,LEN(H80)+2,99))-2),MID(C80,LEN(H80)+2,99)),1,1)=VLOOKUP(H80,DATA!$B$2:$I$526,8,FALSE),MID(IF(MID(MID(C80,LEN(H80)+2,99),1,1)="(",MID(MID(C80,LEN(H80)+2,99),2,LEN(MID(C80,LEN(H80)+2,99))-2),MID(C80,LEN(H80)+2,99)),1,3),IF(MID(MID(C80,LEN(H80)+2,99),1,1)="(",MID(MID(C80,LEN(H80)+2,99),2,LEN(MID(C80,LEN(H80)+2,99))-2),MID(C80,LEN(H80)+2,99))),"")</f>
        <v>R31</v>
      </c>
      <c r="L80" t="str">
        <f t="shared" si="58"/>
        <v>R31</v>
      </c>
      <c r="M80" t="str">
        <f t="shared" si="77"/>
        <v>R0</v>
      </c>
      <c r="N80" t="b">
        <f t="shared" si="59"/>
        <v>0</v>
      </c>
      <c r="O80" t="b">
        <f t="shared" si="60"/>
        <v>1</v>
      </c>
      <c r="P80" t="str">
        <f t="shared" si="86"/>
        <v/>
      </c>
      <c r="Q80" t="str">
        <f t="shared" si="61"/>
        <v/>
      </c>
      <c r="R80" t="str">
        <f t="shared" si="62"/>
        <v/>
      </c>
      <c r="S80" t="b">
        <f t="shared" si="63"/>
        <v>0</v>
      </c>
      <c r="T80" t="b">
        <f t="shared" si="64"/>
        <v>0</v>
      </c>
      <c r="U80" t="b">
        <f t="shared" si="65"/>
        <v>0</v>
      </c>
      <c r="V80" t="str">
        <f>IF(MID(I80,6,1)="T",VLOOKUP(H80,DATA!$B$2:$H$526,7,FALSE),"")</f>
        <v/>
      </c>
      <c r="W80" t="str">
        <f t="shared" si="66"/>
        <v/>
      </c>
      <c r="X80" t="str">
        <f>IF(LEN(H80)&gt;0,VLOOKUP(H80,DATA!$B$2:$F$526,5,FALSE),"")</f>
        <v/>
      </c>
      <c r="Y80" t="str">
        <f t="shared" si="67"/>
        <v/>
      </c>
      <c r="Z80" t="str">
        <f t="shared" si="68"/>
        <v/>
      </c>
      <c r="AA80" t="str">
        <f t="shared" si="69"/>
        <v/>
      </c>
      <c r="AB80" t="str">
        <f>IF(LEN(Z80)&gt;0,VLOOKUP(Z80,DATA!$K$25:$L$69,2,FALSE)&amp;IF(LEN(AA80)&gt;0,VLOOKUP(AA80,DATA!$O$25:$P$29,2,FALSE),""),"")</f>
        <v/>
      </c>
      <c r="AC80" t="str">
        <f>IF(LEN(Z80)&gt;0,VLOOKUP(Z80,DATA!$K$25:$M$69,3,FALSE),"")</f>
        <v/>
      </c>
      <c r="AD80" t="str">
        <f t="shared" si="70"/>
        <v>11111</v>
      </c>
      <c r="AE80" t="str">
        <f t="shared" si="71"/>
        <v>11111</v>
      </c>
      <c r="AF80" t="str">
        <f t="shared" si="72"/>
        <v>0000</v>
      </c>
      <c r="AG80" t="str">
        <f t="shared" si="73"/>
        <v/>
      </c>
      <c r="AH80" t="str">
        <f t="shared" si="74"/>
        <v>00000</v>
      </c>
      <c r="AI80" t="str">
        <f>IF(LEN(Q80)&gt;0,REPT("0",IF(IF(MID(I80,12,1)="F",VLOOKUP(J80,DATA!$K$2:$Y$20,14,FALSE),0)&gt;10,IF(MID(I80,12,1)="F",VLOOKUP(J80,DATA!$K$2:$Y$20,14,FALSE),0)-10,0)-LEN(X80))&amp;DEC2BIN(Q80,IF(MID(I80,12,1)="F",VLOOKUP(J80,DATA!$K$2:$Y$20,14,FALSE),0)-IF(IF(MID(I80,12,1)="F",VLOOKUP(J80,DATA!$K$2:$Y$20,14,FALSE),0)&gt;10,IF(MID(I80,12,1)="F",VLOOKUP(J80,DATA!$K$2:$Y$20,14,FALSE),0)-10,0)),"")</f>
        <v/>
      </c>
      <c r="AJ80" t="str">
        <f>IF(LEN(H80)&gt;0,IF(H80&lt;&gt;"CALL_PAL",VLOOKUP(H80,DATA!$B$2:$E$526,4,FALSE),VLOOKUP(K80,DATA!$K$72:$M$161,3,FALSE)),"")</f>
        <v>0100000</v>
      </c>
      <c r="AK80" t="str">
        <f>IF(LEN(H80)&gt;0,VLOOKUP(H80,DATA!$B$2:$D$526,3,FALSE),"")</f>
        <v>010000</v>
      </c>
      <c r="AL80" t="str">
        <f t="shared" si="75"/>
        <v>01000011111111110000010000000000</v>
      </c>
      <c r="AM80" t="str">
        <f t="shared" si="76"/>
        <v>43FF0400</v>
      </c>
      <c r="AN80" t="b">
        <f t="shared" si="78"/>
        <v>1</v>
      </c>
      <c r="AO80">
        <f t="shared" si="81"/>
        <v>4</v>
      </c>
      <c r="AP80" t="b">
        <f t="shared" si="82"/>
        <v>0</v>
      </c>
      <c r="AQ80" t="b">
        <f t="shared" si="79"/>
        <v>0</v>
      </c>
    </row>
    <row r="81" spans="1:43" x14ac:dyDescent="0.25">
      <c r="A81" t="str">
        <f t="shared" si="83"/>
        <v>00000431</v>
      </c>
      <c r="B81" t="s">
        <v>1521</v>
      </c>
      <c r="C81" t="str">
        <f t="shared" si="56"/>
        <v>ADDQ R31,R31,R0</v>
      </c>
      <c r="D81" t="str">
        <f t="shared" si="84"/>
        <v/>
      </c>
      <c r="E81" t="b">
        <f t="shared" si="85"/>
        <v>1</v>
      </c>
      <c r="F81">
        <f t="shared" si="34"/>
        <v>4</v>
      </c>
      <c r="G81">
        <f t="shared" si="80"/>
        <v>1072</v>
      </c>
      <c r="H81" t="str">
        <f t="shared" si="57"/>
        <v>ADDQ</v>
      </c>
      <c r="I81" s="3" t="str">
        <f>IF(LEN(H81)&gt;0,VLOOKUP(H81,DATA!$B$2:$G$526,6,FALSE),"")</f>
        <v>OABZL      FC</v>
      </c>
      <c r="J81" t="str">
        <f>IF(LEN(H81)&gt;0,VLOOKUP(H81,DATA!$B$2:$G$526,2,FALSE),"")</f>
        <v>Oper</v>
      </c>
      <c r="K81" t="str">
        <f>IF(LEN(H81)&gt;0,IF(MID(IF(MID(MID(C81,LEN(H81)+2,99),1,1)="(",MID(MID(C81,LEN(H81)+2,99),2,LEN(MID(C81,LEN(H81)+2,99))-2),MID(C81,LEN(H81)+2,99)),1,1)=VLOOKUP(H81,DATA!$B$2:$I$526,8,FALSE),MID(IF(MID(MID(C81,LEN(H81)+2,99),1,1)="(",MID(MID(C81,LEN(H81)+2,99),2,LEN(MID(C81,LEN(H81)+2,99))-2),MID(C81,LEN(H81)+2,99)),1,3),IF(MID(MID(C81,LEN(H81)+2,99),1,1)="(",MID(MID(C81,LEN(H81)+2,99),2,LEN(MID(C81,LEN(H81)+2,99))-2),MID(C81,LEN(H81)+2,99))),"")</f>
        <v>R31</v>
      </c>
      <c r="L81" t="str">
        <f t="shared" si="58"/>
        <v>R31</v>
      </c>
      <c r="M81" t="str">
        <f t="shared" si="77"/>
        <v>R0</v>
      </c>
      <c r="N81" t="b">
        <f t="shared" si="59"/>
        <v>0</v>
      </c>
      <c r="O81" t="b">
        <f t="shared" si="60"/>
        <v>1</v>
      </c>
      <c r="P81" t="str">
        <f t="shared" si="86"/>
        <v/>
      </c>
      <c r="Q81" t="str">
        <f t="shared" si="61"/>
        <v/>
      </c>
      <c r="R81" t="str">
        <f t="shared" si="62"/>
        <v/>
      </c>
      <c r="S81" t="b">
        <f t="shared" si="63"/>
        <v>0</v>
      </c>
      <c r="T81" t="b">
        <f t="shared" si="64"/>
        <v>0</v>
      </c>
      <c r="U81" t="b">
        <f t="shared" si="65"/>
        <v>0</v>
      </c>
      <c r="V81" t="str">
        <f>IF(MID(I81,6,1)="T",VLOOKUP(H81,DATA!$B$2:$H$526,7,FALSE),"")</f>
        <v/>
      </c>
      <c r="W81" t="str">
        <f t="shared" si="66"/>
        <v/>
      </c>
      <c r="X81" t="str">
        <f>IF(LEN(H81)&gt;0,VLOOKUP(H81,DATA!$B$2:$F$526,5,FALSE),"")</f>
        <v/>
      </c>
      <c r="Y81" t="str">
        <f t="shared" si="67"/>
        <v/>
      </c>
      <c r="Z81" t="str">
        <f t="shared" si="68"/>
        <v/>
      </c>
      <c r="AA81" t="str">
        <f t="shared" si="69"/>
        <v/>
      </c>
      <c r="AB81" t="str">
        <f>IF(LEN(Z81)&gt;0,VLOOKUP(Z81,DATA!$K$25:$L$69,2,FALSE)&amp;IF(LEN(AA81)&gt;0,VLOOKUP(AA81,DATA!$O$25:$P$29,2,FALSE),""),"")</f>
        <v/>
      </c>
      <c r="AC81" t="str">
        <f>IF(LEN(Z81)&gt;0,VLOOKUP(Z81,DATA!$K$25:$M$69,3,FALSE),"")</f>
        <v/>
      </c>
      <c r="AD81" t="str">
        <f t="shared" si="70"/>
        <v>11111</v>
      </c>
      <c r="AE81" t="str">
        <f t="shared" si="71"/>
        <v>11111</v>
      </c>
      <c r="AF81" t="str">
        <f t="shared" si="72"/>
        <v>0000</v>
      </c>
      <c r="AG81" t="str">
        <f t="shared" si="73"/>
        <v/>
      </c>
      <c r="AH81" t="str">
        <f t="shared" si="74"/>
        <v>00000</v>
      </c>
      <c r="AI81" t="str">
        <f>IF(LEN(Q81)&gt;0,REPT("0",IF(IF(MID(I81,12,1)="F",VLOOKUP(J81,DATA!$K$2:$Y$20,14,FALSE),0)&gt;10,IF(MID(I81,12,1)="F",VLOOKUP(J81,DATA!$K$2:$Y$20,14,FALSE),0)-10,0)-LEN(X81))&amp;DEC2BIN(Q81,IF(MID(I81,12,1)="F",VLOOKUP(J81,DATA!$K$2:$Y$20,14,FALSE),0)-IF(IF(MID(I81,12,1)="F",VLOOKUP(J81,DATA!$K$2:$Y$20,14,FALSE),0)&gt;10,IF(MID(I81,12,1)="F",VLOOKUP(J81,DATA!$K$2:$Y$20,14,FALSE),0)-10,0)),"")</f>
        <v/>
      </c>
      <c r="AJ81" t="str">
        <f>IF(LEN(H81)&gt;0,IF(H81&lt;&gt;"CALL_PAL",VLOOKUP(H81,DATA!$B$2:$E$526,4,FALSE),VLOOKUP(K81,DATA!$K$72:$M$161,3,FALSE)),"")</f>
        <v>0100000</v>
      </c>
      <c r="AK81" t="str">
        <f>IF(LEN(H81)&gt;0,VLOOKUP(H81,DATA!$B$2:$D$526,3,FALSE),"")</f>
        <v>010000</v>
      </c>
      <c r="AL81" t="str">
        <f t="shared" si="75"/>
        <v>01000011111111110000010000000000</v>
      </c>
      <c r="AM81" t="str">
        <f t="shared" si="76"/>
        <v>43FF0400</v>
      </c>
      <c r="AN81" t="b">
        <f t="shared" si="78"/>
        <v>1</v>
      </c>
      <c r="AO81">
        <f t="shared" si="81"/>
        <v>4</v>
      </c>
      <c r="AP81" t="b">
        <f t="shared" si="82"/>
        <v>1</v>
      </c>
      <c r="AQ81" t="b">
        <f t="shared" si="79"/>
        <v>0</v>
      </c>
    </row>
    <row r="82" spans="1:43" x14ac:dyDescent="0.25">
      <c r="A82" t="str">
        <f t="shared" si="83"/>
        <v>00000435</v>
      </c>
      <c r="B82" t="s">
        <v>1521</v>
      </c>
      <c r="C82" t="str">
        <f t="shared" si="56"/>
        <v>ADDQ R31,R31,R0</v>
      </c>
      <c r="D82" t="str">
        <f t="shared" si="84"/>
        <v/>
      </c>
      <c r="E82" t="b">
        <f t="shared" si="85"/>
        <v>1</v>
      </c>
      <c r="F82">
        <f t="shared" si="34"/>
        <v>4</v>
      </c>
      <c r="G82">
        <f t="shared" si="80"/>
        <v>1076</v>
      </c>
      <c r="H82" t="str">
        <f t="shared" si="57"/>
        <v>ADDQ</v>
      </c>
      <c r="I82" s="3" t="str">
        <f>IF(LEN(H82)&gt;0,VLOOKUP(H82,DATA!$B$2:$G$526,6,FALSE),"")</f>
        <v>OABZL      FC</v>
      </c>
      <c r="J82" t="str">
        <f>IF(LEN(H82)&gt;0,VLOOKUP(H82,DATA!$B$2:$G$526,2,FALSE),"")</f>
        <v>Oper</v>
      </c>
      <c r="K82" t="str">
        <f>IF(LEN(H82)&gt;0,IF(MID(IF(MID(MID(C82,LEN(H82)+2,99),1,1)="(",MID(MID(C82,LEN(H82)+2,99),2,LEN(MID(C82,LEN(H82)+2,99))-2),MID(C82,LEN(H82)+2,99)),1,1)=VLOOKUP(H82,DATA!$B$2:$I$526,8,FALSE),MID(IF(MID(MID(C82,LEN(H82)+2,99),1,1)="(",MID(MID(C82,LEN(H82)+2,99),2,LEN(MID(C82,LEN(H82)+2,99))-2),MID(C82,LEN(H82)+2,99)),1,3),IF(MID(MID(C82,LEN(H82)+2,99),1,1)="(",MID(MID(C82,LEN(H82)+2,99),2,LEN(MID(C82,LEN(H82)+2,99))-2),MID(C82,LEN(H82)+2,99))),"")</f>
        <v>R31</v>
      </c>
      <c r="L82" t="str">
        <f t="shared" si="58"/>
        <v>R31</v>
      </c>
      <c r="M82" t="str">
        <f t="shared" si="77"/>
        <v>R0</v>
      </c>
      <c r="N82" t="b">
        <f t="shared" si="59"/>
        <v>0</v>
      </c>
      <c r="O82" t="b">
        <f t="shared" si="60"/>
        <v>1</v>
      </c>
      <c r="P82" t="str">
        <f t="shared" si="86"/>
        <v/>
      </c>
      <c r="Q82" t="str">
        <f t="shared" si="61"/>
        <v/>
      </c>
      <c r="R82" t="str">
        <f t="shared" si="62"/>
        <v/>
      </c>
      <c r="S82" t="b">
        <f t="shared" si="63"/>
        <v>0</v>
      </c>
      <c r="T82" t="b">
        <f t="shared" si="64"/>
        <v>0</v>
      </c>
      <c r="U82" t="b">
        <f t="shared" si="65"/>
        <v>0</v>
      </c>
      <c r="V82" t="str">
        <f>IF(MID(I82,6,1)="T",VLOOKUP(H82,DATA!$B$2:$H$526,7,FALSE),"")</f>
        <v/>
      </c>
      <c r="W82" t="str">
        <f t="shared" si="66"/>
        <v/>
      </c>
      <c r="X82" t="str">
        <f>IF(LEN(H82)&gt;0,VLOOKUP(H82,DATA!$B$2:$F$526,5,FALSE),"")</f>
        <v/>
      </c>
      <c r="Y82" t="str">
        <f t="shared" si="67"/>
        <v/>
      </c>
      <c r="Z82" t="str">
        <f t="shared" si="68"/>
        <v/>
      </c>
      <c r="AA82" t="str">
        <f t="shared" si="69"/>
        <v/>
      </c>
      <c r="AB82" t="str">
        <f>IF(LEN(Z82)&gt;0,VLOOKUP(Z82,DATA!$K$25:$L$69,2,FALSE)&amp;IF(LEN(AA82)&gt;0,VLOOKUP(AA82,DATA!$O$25:$P$29,2,FALSE),""),"")</f>
        <v/>
      </c>
      <c r="AC82" t="str">
        <f>IF(LEN(Z82)&gt;0,VLOOKUP(Z82,DATA!$K$25:$M$69,3,FALSE),"")</f>
        <v/>
      </c>
      <c r="AD82" t="str">
        <f t="shared" si="70"/>
        <v>11111</v>
      </c>
      <c r="AE82" t="str">
        <f t="shared" si="71"/>
        <v>11111</v>
      </c>
      <c r="AF82" t="str">
        <f t="shared" si="72"/>
        <v>0000</v>
      </c>
      <c r="AG82" t="str">
        <f t="shared" si="73"/>
        <v/>
      </c>
      <c r="AH82" t="str">
        <f t="shared" si="74"/>
        <v>00000</v>
      </c>
      <c r="AI82" t="str">
        <f>IF(LEN(Q82)&gt;0,REPT("0",IF(IF(MID(I82,12,1)="F",VLOOKUP(J82,DATA!$K$2:$Y$20,14,FALSE),0)&gt;10,IF(MID(I82,12,1)="F",VLOOKUP(J82,DATA!$K$2:$Y$20,14,FALSE),0)-10,0)-LEN(X82))&amp;DEC2BIN(Q82,IF(MID(I82,12,1)="F",VLOOKUP(J82,DATA!$K$2:$Y$20,14,FALSE),0)-IF(IF(MID(I82,12,1)="F",VLOOKUP(J82,DATA!$K$2:$Y$20,14,FALSE),0)&gt;10,IF(MID(I82,12,1)="F",VLOOKUP(J82,DATA!$K$2:$Y$20,14,FALSE),0)-10,0)),"")</f>
        <v/>
      </c>
      <c r="AJ82" t="str">
        <f>IF(LEN(H82)&gt;0,IF(H82&lt;&gt;"CALL_PAL",VLOOKUP(H82,DATA!$B$2:$E$526,4,FALSE),VLOOKUP(K82,DATA!$K$72:$M$161,3,FALSE)),"")</f>
        <v>0100000</v>
      </c>
      <c r="AK82" t="str">
        <f>IF(LEN(H82)&gt;0,VLOOKUP(H82,DATA!$B$2:$D$526,3,FALSE),"")</f>
        <v>010000</v>
      </c>
      <c r="AL82" t="str">
        <f t="shared" si="75"/>
        <v>01000011111111110000010000000000</v>
      </c>
      <c r="AM82" t="str">
        <f t="shared" si="76"/>
        <v>43FF0400</v>
      </c>
      <c r="AN82" t="b">
        <f t="shared" si="78"/>
        <v>1</v>
      </c>
      <c r="AO82">
        <f t="shared" si="81"/>
        <v>4</v>
      </c>
      <c r="AP82" t="b">
        <f t="shared" si="82"/>
        <v>0</v>
      </c>
      <c r="AQ82" t="b">
        <f t="shared" si="79"/>
        <v>0</v>
      </c>
    </row>
    <row r="83" spans="1:43" x14ac:dyDescent="0.25">
      <c r="A83" t="str">
        <f t="shared" si="83"/>
        <v>00000439</v>
      </c>
      <c r="B83" t="s">
        <v>1521</v>
      </c>
      <c r="C83" t="str">
        <f t="shared" si="56"/>
        <v>ADDQ R31,R31,R0</v>
      </c>
      <c r="D83" t="str">
        <f t="shared" si="84"/>
        <v/>
      </c>
      <c r="E83" t="b">
        <f t="shared" si="85"/>
        <v>1</v>
      </c>
      <c r="F83">
        <f t="shared" si="34"/>
        <v>4</v>
      </c>
      <c r="G83">
        <f t="shared" si="80"/>
        <v>1080</v>
      </c>
      <c r="H83" t="str">
        <f t="shared" si="57"/>
        <v>ADDQ</v>
      </c>
      <c r="I83" s="3" t="str">
        <f>IF(LEN(H83)&gt;0,VLOOKUP(H83,DATA!$B$2:$G$526,6,FALSE),"")</f>
        <v>OABZL      FC</v>
      </c>
      <c r="J83" t="str">
        <f>IF(LEN(H83)&gt;0,VLOOKUP(H83,DATA!$B$2:$G$526,2,FALSE),"")</f>
        <v>Oper</v>
      </c>
      <c r="K83" t="str">
        <f>IF(LEN(H83)&gt;0,IF(MID(IF(MID(MID(C83,LEN(H83)+2,99),1,1)="(",MID(MID(C83,LEN(H83)+2,99),2,LEN(MID(C83,LEN(H83)+2,99))-2),MID(C83,LEN(H83)+2,99)),1,1)=VLOOKUP(H83,DATA!$B$2:$I$526,8,FALSE),MID(IF(MID(MID(C83,LEN(H83)+2,99),1,1)="(",MID(MID(C83,LEN(H83)+2,99),2,LEN(MID(C83,LEN(H83)+2,99))-2),MID(C83,LEN(H83)+2,99)),1,3),IF(MID(MID(C83,LEN(H83)+2,99),1,1)="(",MID(MID(C83,LEN(H83)+2,99),2,LEN(MID(C83,LEN(H83)+2,99))-2),MID(C83,LEN(H83)+2,99))),"")</f>
        <v>R31</v>
      </c>
      <c r="L83" t="str">
        <f t="shared" si="58"/>
        <v>R31</v>
      </c>
      <c r="M83" t="str">
        <f t="shared" si="77"/>
        <v>R0</v>
      </c>
      <c r="N83" t="b">
        <f t="shared" si="59"/>
        <v>0</v>
      </c>
      <c r="O83" t="b">
        <f t="shared" si="60"/>
        <v>1</v>
      </c>
      <c r="P83" t="str">
        <f t="shared" si="86"/>
        <v/>
      </c>
      <c r="Q83" t="str">
        <f t="shared" si="61"/>
        <v/>
      </c>
      <c r="R83" t="str">
        <f t="shared" si="62"/>
        <v/>
      </c>
      <c r="S83" t="b">
        <f t="shared" si="63"/>
        <v>0</v>
      </c>
      <c r="T83" t="b">
        <f t="shared" si="64"/>
        <v>0</v>
      </c>
      <c r="U83" t="b">
        <f t="shared" si="65"/>
        <v>0</v>
      </c>
      <c r="V83" t="str">
        <f>IF(MID(I83,6,1)="T",VLOOKUP(H83,DATA!$B$2:$H$526,7,FALSE),"")</f>
        <v/>
      </c>
      <c r="W83" t="str">
        <f t="shared" si="66"/>
        <v/>
      </c>
      <c r="X83" t="str">
        <f>IF(LEN(H83)&gt;0,VLOOKUP(H83,DATA!$B$2:$F$526,5,FALSE),"")</f>
        <v/>
      </c>
      <c r="Y83" t="str">
        <f t="shared" si="67"/>
        <v/>
      </c>
      <c r="Z83" t="str">
        <f t="shared" si="68"/>
        <v/>
      </c>
      <c r="AA83" t="str">
        <f t="shared" si="69"/>
        <v/>
      </c>
      <c r="AB83" t="str">
        <f>IF(LEN(Z83)&gt;0,VLOOKUP(Z83,DATA!$K$25:$L$69,2,FALSE)&amp;IF(LEN(AA83)&gt;0,VLOOKUP(AA83,DATA!$O$25:$P$29,2,FALSE),""),"")</f>
        <v/>
      </c>
      <c r="AC83" t="str">
        <f>IF(LEN(Z83)&gt;0,VLOOKUP(Z83,DATA!$K$25:$M$69,3,FALSE),"")</f>
        <v/>
      </c>
      <c r="AD83" t="str">
        <f t="shared" si="70"/>
        <v>11111</v>
      </c>
      <c r="AE83" t="str">
        <f t="shared" si="71"/>
        <v>11111</v>
      </c>
      <c r="AF83" t="str">
        <f t="shared" si="72"/>
        <v>0000</v>
      </c>
      <c r="AG83" t="str">
        <f t="shared" si="73"/>
        <v/>
      </c>
      <c r="AH83" t="str">
        <f t="shared" si="74"/>
        <v>00000</v>
      </c>
      <c r="AI83" t="str">
        <f>IF(LEN(Q83)&gt;0,REPT("0",IF(IF(MID(I83,12,1)="F",VLOOKUP(J83,DATA!$K$2:$Y$20,14,FALSE),0)&gt;10,IF(MID(I83,12,1)="F",VLOOKUP(J83,DATA!$K$2:$Y$20,14,FALSE),0)-10,0)-LEN(X83))&amp;DEC2BIN(Q83,IF(MID(I83,12,1)="F",VLOOKUP(J83,DATA!$K$2:$Y$20,14,FALSE),0)-IF(IF(MID(I83,12,1)="F",VLOOKUP(J83,DATA!$K$2:$Y$20,14,FALSE),0)&gt;10,IF(MID(I83,12,1)="F",VLOOKUP(J83,DATA!$K$2:$Y$20,14,FALSE),0)-10,0)),"")</f>
        <v/>
      </c>
      <c r="AJ83" t="str">
        <f>IF(LEN(H83)&gt;0,IF(H83&lt;&gt;"CALL_PAL",VLOOKUP(H83,DATA!$B$2:$E$526,4,FALSE),VLOOKUP(K83,DATA!$K$72:$M$161,3,FALSE)),"")</f>
        <v>0100000</v>
      </c>
      <c r="AK83" t="str">
        <f>IF(LEN(H83)&gt;0,VLOOKUP(H83,DATA!$B$2:$D$526,3,FALSE),"")</f>
        <v>010000</v>
      </c>
      <c r="AL83" t="str">
        <f t="shared" si="75"/>
        <v>01000011111111110000010000000000</v>
      </c>
      <c r="AM83" t="str">
        <f t="shared" si="76"/>
        <v>43FF0400</v>
      </c>
      <c r="AN83" t="b">
        <f t="shared" si="78"/>
        <v>1</v>
      </c>
      <c r="AO83">
        <f t="shared" si="81"/>
        <v>4</v>
      </c>
      <c r="AP83" t="b">
        <f t="shared" si="82"/>
        <v>0</v>
      </c>
      <c r="AQ83" t="b">
        <f t="shared" si="79"/>
        <v>0</v>
      </c>
    </row>
    <row r="84" spans="1:43" x14ac:dyDescent="0.25">
      <c r="A84" t="str">
        <f t="shared" si="83"/>
        <v>0000043D</v>
      </c>
      <c r="B84" t="s">
        <v>1521</v>
      </c>
      <c r="C84" t="str">
        <f t="shared" si="56"/>
        <v>ADDQ R31,R31,R0</v>
      </c>
      <c r="D84" t="str">
        <f t="shared" si="84"/>
        <v/>
      </c>
      <c r="E84" t="b">
        <f t="shared" si="85"/>
        <v>1</v>
      </c>
      <c r="F84">
        <f t="shared" si="34"/>
        <v>4</v>
      </c>
      <c r="G84">
        <f t="shared" si="80"/>
        <v>1084</v>
      </c>
      <c r="H84" t="str">
        <f t="shared" si="57"/>
        <v>ADDQ</v>
      </c>
      <c r="I84" s="3" t="str">
        <f>IF(LEN(H84)&gt;0,VLOOKUP(H84,DATA!$B$2:$G$526,6,FALSE),"")</f>
        <v>OABZL      FC</v>
      </c>
      <c r="J84" t="str">
        <f>IF(LEN(H84)&gt;0,VLOOKUP(H84,DATA!$B$2:$G$526,2,FALSE),"")</f>
        <v>Oper</v>
      </c>
      <c r="K84" t="str">
        <f>IF(LEN(H84)&gt;0,IF(MID(IF(MID(MID(C84,LEN(H84)+2,99),1,1)="(",MID(MID(C84,LEN(H84)+2,99),2,LEN(MID(C84,LEN(H84)+2,99))-2),MID(C84,LEN(H84)+2,99)),1,1)=VLOOKUP(H84,DATA!$B$2:$I$526,8,FALSE),MID(IF(MID(MID(C84,LEN(H84)+2,99),1,1)="(",MID(MID(C84,LEN(H84)+2,99),2,LEN(MID(C84,LEN(H84)+2,99))-2),MID(C84,LEN(H84)+2,99)),1,3),IF(MID(MID(C84,LEN(H84)+2,99),1,1)="(",MID(MID(C84,LEN(H84)+2,99),2,LEN(MID(C84,LEN(H84)+2,99))-2),MID(C84,LEN(H84)+2,99))),"")</f>
        <v>R31</v>
      </c>
      <c r="L84" t="str">
        <f t="shared" si="58"/>
        <v>R31</v>
      </c>
      <c r="M84" t="str">
        <f t="shared" si="77"/>
        <v>R0</v>
      </c>
      <c r="N84" t="b">
        <f t="shared" si="59"/>
        <v>0</v>
      </c>
      <c r="O84" t="b">
        <f t="shared" si="60"/>
        <v>1</v>
      </c>
      <c r="P84" t="str">
        <f t="shared" si="86"/>
        <v/>
      </c>
      <c r="Q84" t="str">
        <f t="shared" si="61"/>
        <v/>
      </c>
      <c r="R84" t="str">
        <f t="shared" si="62"/>
        <v/>
      </c>
      <c r="S84" t="b">
        <f t="shared" si="63"/>
        <v>0</v>
      </c>
      <c r="T84" t="b">
        <f t="shared" si="64"/>
        <v>0</v>
      </c>
      <c r="U84" t="b">
        <f t="shared" si="65"/>
        <v>0</v>
      </c>
      <c r="V84" t="str">
        <f>IF(MID(I84,6,1)="T",VLOOKUP(H84,DATA!$B$2:$H$526,7,FALSE),"")</f>
        <v/>
      </c>
      <c r="W84" t="str">
        <f t="shared" si="66"/>
        <v/>
      </c>
      <c r="X84" t="str">
        <f>IF(LEN(H84)&gt;0,VLOOKUP(H84,DATA!$B$2:$F$526,5,FALSE),"")</f>
        <v/>
      </c>
      <c r="Y84" t="str">
        <f t="shared" si="67"/>
        <v/>
      </c>
      <c r="Z84" t="str">
        <f t="shared" si="68"/>
        <v/>
      </c>
      <c r="AA84" t="str">
        <f t="shared" si="69"/>
        <v/>
      </c>
      <c r="AB84" t="str">
        <f>IF(LEN(Z84)&gt;0,VLOOKUP(Z84,DATA!$K$25:$L$69,2,FALSE)&amp;IF(LEN(AA84)&gt;0,VLOOKUP(AA84,DATA!$O$25:$P$29,2,FALSE),""),"")</f>
        <v/>
      </c>
      <c r="AC84" t="str">
        <f>IF(LEN(Z84)&gt;0,VLOOKUP(Z84,DATA!$K$25:$M$69,3,FALSE),"")</f>
        <v/>
      </c>
      <c r="AD84" t="str">
        <f t="shared" si="70"/>
        <v>11111</v>
      </c>
      <c r="AE84" t="str">
        <f t="shared" si="71"/>
        <v>11111</v>
      </c>
      <c r="AF84" t="str">
        <f t="shared" si="72"/>
        <v>0000</v>
      </c>
      <c r="AG84" t="str">
        <f t="shared" si="73"/>
        <v/>
      </c>
      <c r="AH84" t="str">
        <f t="shared" si="74"/>
        <v>00000</v>
      </c>
      <c r="AI84" t="str">
        <f>IF(LEN(Q84)&gt;0,REPT("0",IF(IF(MID(I84,12,1)="F",VLOOKUP(J84,DATA!$K$2:$Y$20,14,FALSE),0)&gt;10,IF(MID(I84,12,1)="F",VLOOKUP(J84,DATA!$K$2:$Y$20,14,FALSE),0)-10,0)-LEN(X84))&amp;DEC2BIN(Q84,IF(MID(I84,12,1)="F",VLOOKUP(J84,DATA!$K$2:$Y$20,14,FALSE),0)-IF(IF(MID(I84,12,1)="F",VLOOKUP(J84,DATA!$K$2:$Y$20,14,FALSE),0)&gt;10,IF(MID(I84,12,1)="F",VLOOKUP(J84,DATA!$K$2:$Y$20,14,FALSE),0)-10,0)),"")</f>
        <v/>
      </c>
      <c r="AJ84" t="str">
        <f>IF(LEN(H84)&gt;0,IF(H84&lt;&gt;"CALL_PAL",VLOOKUP(H84,DATA!$B$2:$E$526,4,FALSE),VLOOKUP(K84,DATA!$K$72:$M$161,3,FALSE)),"")</f>
        <v>0100000</v>
      </c>
      <c r="AK84" t="str">
        <f>IF(LEN(H84)&gt;0,VLOOKUP(H84,DATA!$B$2:$D$526,3,FALSE),"")</f>
        <v>010000</v>
      </c>
      <c r="AL84" t="str">
        <f t="shared" si="75"/>
        <v>01000011111111110000010000000000</v>
      </c>
      <c r="AM84" t="str">
        <f t="shared" si="76"/>
        <v>43FF0400</v>
      </c>
      <c r="AN84" t="b">
        <f t="shared" si="78"/>
        <v>1</v>
      </c>
      <c r="AO84">
        <f t="shared" si="81"/>
        <v>4</v>
      </c>
      <c r="AP84" t="b">
        <f t="shared" si="82"/>
        <v>0</v>
      </c>
      <c r="AQ84" t="b">
        <f t="shared" si="79"/>
        <v>0</v>
      </c>
    </row>
    <row r="85" spans="1:43" x14ac:dyDescent="0.25">
      <c r="A85" t="str">
        <f t="shared" si="83"/>
        <v>00000441</v>
      </c>
      <c r="B85" t="s">
        <v>1582</v>
      </c>
      <c r="C85" t="str">
        <f t="shared" si="56"/>
        <v>HW_MTPR R31,ITB_IA</v>
      </c>
      <c r="D85" t="str">
        <f t="shared" si="84"/>
        <v/>
      </c>
      <c r="E85" t="b">
        <f t="shared" si="85"/>
        <v>1</v>
      </c>
      <c r="F85">
        <f t="shared" si="34"/>
        <v>4</v>
      </c>
      <c r="G85">
        <f t="shared" si="80"/>
        <v>1088</v>
      </c>
      <c r="H85" t="str">
        <f t="shared" si="57"/>
        <v>HW_MTPR</v>
      </c>
      <c r="I85" s="3" t="str">
        <f>IF(LEN(H85)&gt;0,VLOOKUP(H85,DATA!$B$2:$G$526,6,FALSE),"")</f>
        <v xml:space="preserve">OAB      IM  </v>
      </c>
      <c r="J85" t="str">
        <f>IF(LEN(H85)&gt;0,VLOOKUP(H85,DATA!$B$2:$G$526,2,FALSE),"")</f>
        <v>HW_M</v>
      </c>
      <c r="K85" t="str">
        <f>IF(LEN(H85)&gt;0,IF(MID(IF(MID(MID(C85,LEN(H85)+2,99),1,1)="(",MID(MID(C85,LEN(H85)+2,99),2,LEN(MID(C85,LEN(H85)+2,99))-2),MID(C85,LEN(H85)+2,99)),1,1)=VLOOKUP(H85,DATA!$B$2:$I$526,8,FALSE),MID(IF(MID(MID(C85,LEN(H85)+2,99),1,1)="(",MID(MID(C85,LEN(H85)+2,99),2,LEN(MID(C85,LEN(H85)+2,99))-2),MID(C85,LEN(H85)+2,99)),1,3),IF(MID(MID(C85,LEN(H85)+2,99),1,1)="(",MID(MID(C85,LEN(H85)+2,99),2,LEN(MID(C85,LEN(H85)+2,99))-2),MID(C85,LEN(H85)+2,99))),"")</f>
        <v>R31</v>
      </c>
      <c r="L85" t="str">
        <f t="shared" si="58"/>
        <v>ITB_IA</v>
      </c>
      <c r="M85" t="str">
        <f t="shared" si="77"/>
        <v/>
      </c>
      <c r="N85" t="str">
        <f t="shared" si="59"/>
        <v/>
      </c>
      <c r="O85" t="str">
        <f t="shared" si="60"/>
        <v/>
      </c>
      <c r="P85" t="str">
        <f t="shared" si="86"/>
        <v/>
      </c>
      <c r="Q85" t="str">
        <f t="shared" si="61"/>
        <v/>
      </c>
      <c r="R85" t="str">
        <f t="shared" si="62"/>
        <v/>
      </c>
      <c r="S85" t="b">
        <f t="shared" si="63"/>
        <v>0</v>
      </c>
      <c r="T85" t="b">
        <f t="shared" si="64"/>
        <v>0</v>
      </c>
      <c r="U85" t="str">
        <f t="shared" si="65"/>
        <v/>
      </c>
      <c r="V85" t="str">
        <f>IF(MID(I85,6,1)="T",VLOOKUP(H85,DATA!$B$2:$H$526,7,FALSE),"")</f>
        <v/>
      </c>
      <c r="W85" t="str">
        <f t="shared" si="66"/>
        <v/>
      </c>
      <c r="X85" t="str">
        <f>IF(LEN(H85)&gt;0,VLOOKUP(H85,DATA!$B$2:$F$526,5,FALSE),"")</f>
        <v/>
      </c>
      <c r="Y85" t="str">
        <f t="shared" si="67"/>
        <v/>
      </c>
      <c r="Z85" t="str">
        <f t="shared" si="68"/>
        <v>ITB_IA</v>
      </c>
      <c r="AA85" t="str">
        <f t="shared" si="69"/>
        <v/>
      </c>
      <c r="AB85" t="str">
        <f>IF(LEN(Z85)&gt;0,VLOOKUP(Z85,DATA!$K$25:$L$69,2,FALSE)&amp;IF(LEN(AA85)&gt;0,VLOOKUP(AA85,DATA!$O$25:$P$29,2,FALSE),""),"")</f>
        <v>00000011</v>
      </c>
      <c r="AC85" t="str">
        <f>IF(LEN(Z85)&gt;0,VLOOKUP(Z85,DATA!$K$25:$M$69,3,FALSE),"")</f>
        <v>00010000</v>
      </c>
      <c r="AD85" t="str">
        <f t="shared" si="70"/>
        <v>11111</v>
      </c>
      <c r="AE85" t="str">
        <f t="shared" si="71"/>
        <v/>
      </c>
      <c r="AF85" t="str">
        <f t="shared" si="72"/>
        <v/>
      </c>
      <c r="AG85" t="str">
        <f t="shared" si="73"/>
        <v/>
      </c>
      <c r="AH85" t="str">
        <f t="shared" si="74"/>
        <v/>
      </c>
      <c r="AI85" t="str">
        <f>IF(LEN(Q85)&gt;0,REPT("0",IF(IF(MID(I85,12,1)="F",VLOOKUP(J85,DATA!$K$2:$Y$20,14,FALSE),0)&gt;10,IF(MID(I85,12,1)="F",VLOOKUP(J85,DATA!$K$2:$Y$20,14,FALSE),0)-10,0)-LEN(X85))&amp;DEC2BIN(Q85,IF(MID(I85,12,1)="F",VLOOKUP(J85,DATA!$K$2:$Y$20,14,FALSE),0)-IF(IF(MID(I85,12,1)="F",VLOOKUP(J85,DATA!$K$2:$Y$20,14,FALSE),0)&gt;10,IF(MID(I85,12,1)="F",VLOOKUP(J85,DATA!$K$2:$Y$20,14,FALSE),0)-10,0)),"")</f>
        <v/>
      </c>
      <c r="AJ85" t="str">
        <f>IF(LEN(H85)&gt;0,IF(H85&lt;&gt;"CALL_PAL",VLOOKUP(H85,DATA!$B$2:$E$526,4,FALSE),VLOOKUP(K85,DATA!$K$72:$M$161,3,FALSE)),"")</f>
        <v/>
      </c>
      <c r="AK85" t="str">
        <f>IF(LEN(H85)&gt;0,VLOOKUP(H85,DATA!$B$2:$D$526,3,FALSE),"")</f>
        <v>011101</v>
      </c>
      <c r="AL85" t="str">
        <f t="shared" si="75"/>
        <v>011101111110000001100010000</v>
      </c>
      <c r="AM85" t="str">
        <f t="shared" si="76"/>
        <v>77E06200</v>
      </c>
      <c r="AN85" t="b">
        <f>IF(LEN(C85)&gt;0,IF(C85=".PAL ON",TRUE,IF(C85=".PAL OFF",FALSE,IF(ROW()&lt;&gt;2,AN84,FALSE))),"")</f>
        <v>1</v>
      </c>
      <c r="AO85">
        <f t="shared" si="81"/>
        <v>4</v>
      </c>
      <c r="AP85" t="b">
        <f t="shared" si="82"/>
        <v>1</v>
      </c>
      <c r="AQ85" t="b">
        <f t="shared" si="79"/>
        <v>1</v>
      </c>
    </row>
    <row r="86" spans="1:43" x14ac:dyDescent="0.25">
      <c r="A86" t="str">
        <f t="shared" si="83"/>
        <v>00000445</v>
      </c>
      <c r="B86" t="s">
        <v>1583</v>
      </c>
      <c r="C86" t="str">
        <f t="shared" si="56"/>
        <v>HW_MTPR R31,DTB_IA</v>
      </c>
      <c r="D86" t="str">
        <f t="shared" si="84"/>
        <v/>
      </c>
      <c r="E86" t="b">
        <f t="shared" si="85"/>
        <v>1</v>
      </c>
      <c r="F86">
        <f t="shared" si="34"/>
        <v>4</v>
      </c>
      <c r="G86">
        <f t="shared" si="80"/>
        <v>1092</v>
      </c>
      <c r="H86" t="str">
        <f t="shared" si="57"/>
        <v>HW_MTPR</v>
      </c>
      <c r="I86" s="3" t="str">
        <f>IF(LEN(H86)&gt;0,VLOOKUP(H86,DATA!$B$2:$G$526,6,FALSE),"")</f>
        <v xml:space="preserve">OAB      IM  </v>
      </c>
      <c r="J86" t="str">
        <f>IF(LEN(H86)&gt;0,VLOOKUP(H86,DATA!$B$2:$G$526,2,FALSE),"")</f>
        <v>HW_M</v>
      </c>
      <c r="K86" t="str">
        <f>IF(LEN(H86)&gt;0,IF(MID(IF(MID(MID(C86,LEN(H86)+2,99),1,1)="(",MID(MID(C86,LEN(H86)+2,99),2,LEN(MID(C86,LEN(H86)+2,99))-2),MID(C86,LEN(H86)+2,99)),1,1)=VLOOKUP(H86,DATA!$B$2:$I$526,8,FALSE),MID(IF(MID(MID(C86,LEN(H86)+2,99),1,1)="(",MID(MID(C86,LEN(H86)+2,99),2,LEN(MID(C86,LEN(H86)+2,99))-2),MID(C86,LEN(H86)+2,99)),1,3),IF(MID(MID(C86,LEN(H86)+2,99),1,1)="(",MID(MID(C86,LEN(H86)+2,99),2,LEN(MID(C86,LEN(H86)+2,99))-2),MID(C86,LEN(H86)+2,99))),"")</f>
        <v>R31</v>
      </c>
      <c r="L86" t="str">
        <f t="shared" si="58"/>
        <v>DTB_IA</v>
      </c>
      <c r="M86" t="str">
        <f t="shared" si="77"/>
        <v/>
      </c>
      <c r="N86" t="str">
        <f t="shared" si="59"/>
        <v/>
      </c>
      <c r="O86" t="str">
        <f t="shared" si="60"/>
        <v/>
      </c>
      <c r="P86" t="str">
        <f t="shared" si="86"/>
        <v/>
      </c>
      <c r="Q86" t="str">
        <f t="shared" si="61"/>
        <v/>
      </c>
      <c r="R86" t="str">
        <f t="shared" si="62"/>
        <v/>
      </c>
      <c r="S86" t="b">
        <f t="shared" si="63"/>
        <v>0</v>
      </c>
      <c r="T86" t="b">
        <f t="shared" si="64"/>
        <v>0</v>
      </c>
      <c r="U86" t="str">
        <f t="shared" si="65"/>
        <v/>
      </c>
      <c r="V86" t="str">
        <f>IF(MID(I86,6,1)="T",VLOOKUP(H86,DATA!$B$2:$H$526,7,FALSE),"")</f>
        <v/>
      </c>
      <c r="W86" t="str">
        <f t="shared" si="66"/>
        <v/>
      </c>
      <c r="X86" t="str">
        <f>IF(LEN(H86)&gt;0,VLOOKUP(H86,DATA!$B$2:$F$526,5,FALSE),"")</f>
        <v/>
      </c>
      <c r="Y86" t="str">
        <f t="shared" si="67"/>
        <v/>
      </c>
      <c r="Z86" t="str">
        <f t="shared" si="68"/>
        <v>DTB_IA</v>
      </c>
      <c r="AA86" t="str">
        <f t="shared" si="69"/>
        <v/>
      </c>
      <c r="AB86" t="str">
        <f>IF(LEN(Z86)&gt;0,VLOOKUP(Z86,DATA!$K$25:$L$69,2,FALSE)&amp;IF(LEN(AA86)&gt;0,VLOOKUP(AA86,DATA!$O$25:$P$29,2,FALSE),""),"")</f>
        <v>10100011</v>
      </c>
      <c r="AC86" t="str">
        <f>IF(LEN(Z86)&gt;0,VLOOKUP(Z86,DATA!$K$25:$M$69,3,FALSE),"")</f>
        <v>10000000</v>
      </c>
      <c r="AD86" t="str">
        <f t="shared" si="70"/>
        <v>11111</v>
      </c>
      <c r="AE86" t="str">
        <f t="shared" si="71"/>
        <v/>
      </c>
      <c r="AF86" t="str">
        <f t="shared" si="72"/>
        <v/>
      </c>
      <c r="AG86" t="str">
        <f t="shared" si="73"/>
        <v/>
      </c>
      <c r="AH86" t="str">
        <f t="shared" si="74"/>
        <v/>
      </c>
      <c r="AI86" t="str">
        <f>IF(LEN(Q86)&gt;0,REPT("0",IF(IF(MID(I86,12,1)="F",VLOOKUP(J86,DATA!$K$2:$Y$20,14,FALSE),0)&gt;10,IF(MID(I86,12,1)="F",VLOOKUP(J86,DATA!$K$2:$Y$20,14,FALSE),0)-10,0)-LEN(X86))&amp;DEC2BIN(Q86,IF(MID(I86,12,1)="F",VLOOKUP(J86,DATA!$K$2:$Y$20,14,FALSE),0)-IF(IF(MID(I86,12,1)="F",VLOOKUP(J86,DATA!$K$2:$Y$20,14,FALSE),0)&gt;10,IF(MID(I86,12,1)="F",VLOOKUP(J86,DATA!$K$2:$Y$20,14,FALSE),0)-10,0)),"")</f>
        <v/>
      </c>
      <c r="AJ86" t="str">
        <f>IF(LEN(H86)&gt;0,IF(H86&lt;&gt;"CALL_PAL",VLOOKUP(H86,DATA!$B$2:$E$526,4,FALSE),VLOOKUP(K86,DATA!$K$72:$M$161,3,FALSE)),"")</f>
        <v/>
      </c>
      <c r="AK86" t="str">
        <f>IF(LEN(H86)&gt;0,VLOOKUP(H86,DATA!$B$2:$D$526,3,FALSE),"")</f>
        <v>011101</v>
      </c>
      <c r="AL86" t="str">
        <f t="shared" si="75"/>
        <v>011101111111010001110000000</v>
      </c>
      <c r="AM86" t="str">
        <f t="shared" si="76"/>
        <v>77F47000</v>
      </c>
      <c r="AN86" t="b">
        <f t="shared" ref="AN86:AN149" si="87">IF(LEN(C86)&gt;0,IF(C86=".PAL ON",TRUE,IF(C86=".PAL OFF",FALSE,IF(ROW()&lt;&gt;2,AN85,FALSE))),"")</f>
        <v>1</v>
      </c>
      <c r="AO86">
        <f t="shared" si="81"/>
        <v>4</v>
      </c>
      <c r="AP86" t="b">
        <f t="shared" si="82"/>
        <v>0</v>
      </c>
      <c r="AQ86" t="b">
        <f t="shared" si="79"/>
        <v>0</v>
      </c>
    </row>
    <row r="87" spans="1:43" x14ac:dyDescent="0.25">
      <c r="A87" t="str">
        <f t="shared" si="83"/>
        <v>00000449</v>
      </c>
      <c r="B87" t="s">
        <v>1584</v>
      </c>
      <c r="C87" t="str">
        <f t="shared" si="56"/>
        <v>HW_MTPR R31,VA_CTL</v>
      </c>
      <c r="D87" t="str">
        <f t="shared" si="84"/>
        <v/>
      </c>
      <c r="E87" t="b">
        <f t="shared" si="85"/>
        <v>1</v>
      </c>
      <c r="F87">
        <f t="shared" si="34"/>
        <v>4</v>
      </c>
      <c r="G87">
        <f t="shared" si="80"/>
        <v>1096</v>
      </c>
      <c r="H87" t="str">
        <f t="shared" si="57"/>
        <v>HW_MTPR</v>
      </c>
      <c r="I87" s="3" t="str">
        <f>IF(LEN(H87)&gt;0,VLOOKUP(H87,DATA!$B$2:$G$526,6,FALSE),"")</f>
        <v xml:space="preserve">OAB      IM  </v>
      </c>
      <c r="J87" t="str">
        <f>IF(LEN(H87)&gt;0,VLOOKUP(H87,DATA!$B$2:$G$526,2,FALSE),"")</f>
        <v>HW_M</v>
      </c>
      <c r="K87" t="str">
        <f>IF(LEN(H87)&gt;0,IF(MID(IF(MID(MID(C87,LEN(H87)+2,99),1,1)="(",MID(MID(C87,LEN(H87)+2,99),2,LEN(MID(C87,LEN(H87)+2,99))-2),MID(C87,LEN(H87)+2,99)),1,1)=VLOOKUP(H87,DATA!$B$2:$I$526,8,FALSE),MID(IF(MID(MID(C87,LEN(H87)+2,99),1,1)="(",MID(MID(C87,LEN(H87)+2,99),2,LEN(MID(C87,LEN(H87)+2,99))-2),MID(C87,LEN(H87)+2,99)),1,3),IF(MID(MID(C87,LEN(H87)+2,99),1,1)="(",MID(MID(C87,LEN(H87)+2,99),2,LEN(MID(C87,LEN(H87)+2,99))-2),MID(C87,LEN(H87)+2,99))),"")</f>
        <v>R31</v>
      </c>
      <c r="L87" t="str">
        <f t="shared" si="58"/>
        <v>VA_CTL</v>
      </c>
      <c r="M87" t="str">
        <f t="shared" si="77"/>
        <v/>
      </c>
      <c r="N87" t="str">
        <f t="shared" si="59"/>
        <v/>
      </c>
      <c r="O87" t="str">
        <f t="shared" si="60"/>
        <v/>
      </c>
      <c r="P87" t="str">
        <f t="shared" si="86"/>
        <v/>
      </c>
      <c r="Q87" t="str">
        <f t="shared" si="61"/>
        <v/>
      </c>
      <c r="R87" t="str">
        <f t="shared" si="62"/>
        <v/>
      </c>
      <c r="S87" t="b">
        <f t="shared" si="63"/>
        <v>0</v>
      </c>
      <c r="T87" t="b">
        <f t="shared" si="64"/>
        <v>0</v>
      </c>
      <c r="U87" t="str">
        <f t="shared" si="65"/>
        <v/>
      </c>
      <c r="V87" t="str">
        <f>IF(MID(I87,6,1)="T",VLOOKUP(H87,DATA!$B$2:$H$526,7,FALSE),"")</f>
        <v/>
      </c>
      <c r="W87" t="str">
        <f t="shared" si="66"/>
        <v/>
      </c>
      <c r="X87" t="str">
        <f>IF(LEN(H87)&gt;0,VLOOKUP(H87,DATA!$B$2:$F$526,5,FALSE),"")</f>
        <v/>
      </c>
      <c r="Y87" t="str">
        <f t="shared" si="67"/>
        <v/>
      </c>
      <c r="Z87" t="str">
        <f t="shared" si="68"/>
        <v>VA_CTL</v>
      </c>
      <c r="AA87" t="str">
        <f t="shared" si="69"/>
        <v/>
      </c>
      <c r="AB87" t="str">
        <f>IF(LEN(Z87)&gt;0,VLOOKUP(Z87,DATA!$K$25:$L$69,2,FALSE)&amp;IF(LEN(AA87)&gt;0,VLOOKUP(AA87,DATA!$O$25:$P$29,2,FALSE),""),"")</f>
        <v>11000100</v>
      </c>
      <c r="AC87" t="str">
        <f>IF(LEN(Z87)&gt;0,VLOOKUP(Z87,DATA!$K$25:$M$69,3,FALSE),"")</f>
        <v>00100000</v>
      </c>
      <c r="AD87" t="str">
        <f t="shared" si="70"/>
        <v>11111</v>
      </c>
      <c r="AE87" t="str">
        <f t="shared" si="71"/>
        <v/>
      </c>
      <c r="AF87" t="str">
        <f t="shared" si="72"/>
        <v/>
      </c>
      <c r="AG87" t="str">
        <f t="shared" si="73"/>
        <v/>
      </c>
      <c r="AH87" t="str">
        <f t="shared" si="74"/>
        <v/>
      </c>
      <c r="AI87" t="str">
        <f>IF(LEN(Q87)&gt;0,REPT("0",IF(IF(MID(I87,12,1)="F",VLOOKUP(J87,DATA!$K$2:$Y$20,14,FALSE),0)&gt;10,IF(MID(I87,12,1)="F",VLOOKUP(J87,DATA!$K$2:$Y$20,14,FALSE),0)-10,0)-LEN(X87))&amp;DEC2BIN(Q87,IF(MID(I87,12,1)="F",VLOOKUP(J87,DATA!$K$2:$Y$20,14,FALSE),0)-IF(IF(MID(I87,12,1)="F",VLOOKUP(J87,DATA!$K$2:$Y$20,14,FALSE),0)&gt;10,IF(MID(I87,12,1)="F",VLOOKUP(J87,DATA!$K$2:$Y$20,14,FALSE),0)-10,0)),"")</f>
        <v/>
      </c>
      <c r="AJ87" t="str">
        <f>IF(LEN(H87)&gt;0,IF(H87&lt;&gt;"CALL_PAL",VLOOKUP(H87,DATA!$B$2:$E$526,4,FALSE),VLOOKUP(K87,DATA!$K$72:$M$161,3,FALSE)),"")</f>
        <v/>
      </c>
      <c r="AK87" t="str">
        <f>IF(LEN(H87)&gt;0,VLOOKUP(H87,DATA!$B$2:$D$526,3,FALSE),"")</f>
        <v>011101</v>
      </c>
      <c r="AL87" t="str">
        <f t="shared" si="75"/>
        <v>011101111111100010000100000</v>
      </c>
      <c r="AM87" t="str">
        <f t="shared" si="76"/>
        <v>77F88400</v>
      </c>
      <c r="AN87" t="b">
        <f t="shared" si="87"/>
        <v>1</v>
      </c>
      <c r="AO87">
        <f t="shared" si="81"/>
        <v>4</v>
      </c>
      <c r="AP87" t="b">
        <f t="shared" si="82"/>
        <v>0</v>
      </c>
      <c r="AQ87" t="b">
        <f t="shared" si="79"/>
        <v>0</v>
      </c>
    </row>
    <row r="88" spans="1:43" x14ac:dyDescent="0.25">
      <c r="A88" t="str">
        <f t="shared" si="83"/>
        <v>0000044D</v>
      </c>
      <c r="B88" t="s">
        <v>1585</v>
      </c>
      <c r="C88" t="str">
        <f t="shared" si="56"/>
        <v>HW_MTPR R31,M_CTL</v>
      </c>
      <c r="D88" t="str">
        <f t="shared" si="84"/>
        <v/>
      </c>
      <c r="E88" t="b">
        <f t="shared" si="85"/>
        <v>1</v>
      </c>
      <c r="F88">
        <f t="shared" si="34"/>
        <v>4</v>
      </c>
      <c r="G88">
        <f t="shared" si="80"/>
        <v>1100</v>
      </c>
      <c r="H88" t="str">
        <f t="shared" si="57"/>
        <v>HW_MTPR</v>
      </c>
      <c r="I88" s="3" t="str">
        <f>IF(LEN(H88)&gt;0,VLOOKUP(H88,DATA!$B$2:$G$526,6,FALSE),"")</f>
        <v xml:space="preserve">OAB      IM  </v>
      </c>
      <c r="J88" t="str">
        <f>IF(LEN(H88)&gt;0,VLOOKUP(H88,DATA!$B$2:$G$526,2,FALSE),"")</f>
        <v>HW_M</v>
      </c>
      <c r="K88" t="str">
        <f>IF(LEN(H88)&gt;0,IF(MID(IF(MID(MID(C88,LEN(H88)+2,99),1,1)="(",MID(MID(C88,LEN(H88)+2,99),2,LEN(MID(C88,LEN(H88)+2,99))-2),MID(C88,LEN(H88)+2,99)),1,1)=VLOOKUP(H88,DATA!$B$2:$I$526,8,FALSE),MID(IF(MID(MID(C88,LEN(H88)+2,99),1,1)="(",MID(MID(C88,LEN(H88)+2,99),2,LEN(MID(C88,LEN(H88)+2,99))-2),MID(C88,LEN(H88)+2,99)),1,3),IF(MID(MID(C88,LEN(H88)+2,99),1,1)="(",MID(MID(C88,LEN(H88)+2,99),2,LEN(MID(C88,LEN(H88)+2,99))-2),MID(C88,LEN(H88)+2,99))),"")</f>
        <v>R31</v>
      </c>
      <c r="L88" t="str">
        <f t="shared" si="58"/>
        <v>M_CTL</v>
      </c>
      <c r="M88" t="str">
        <f t="shared" si="77"/>
        <v/>
      </c>
      <c r="N88" t="str">
        <f t="shared" si="59"/>
        <v/>
      </c>
      <c r="O88" t="str">
        <f t="shared" si="60"/>
        <v/>
      </c>
      <c r="P88" t="str">
        <f t="shared" si="86"/>
        <v/>
      </c>
      <c r="Q88" t="str">
        <f t="shared" si="61"/>
        <v/>
      </c>
      <c r="R88" t="str">
        <f t="shared" si="62"/>
        <v/>
      </c>
      <c r="S88" t="b">
        <f t="shared" si="63"/>
        <v>0</v>
      </c>
      <c r="T88" t="b">
        <f t="shared" si="64"/>
        <v>0</v>
      </c>
      <c r="U88" t="str">
        <f t="shared" si="65"/>
        <v/>
      </c>
      <c r="V88" t="str">
        <f>IF(MID(I88,6,1)="T",VLOOKUP(H88,DATA!$B$2:$H$526,7,FALSE),"")</f>
        <v/>
      </c>
      <c r="W88" t="str">
        <f t="shared" si="66"/>
        <v/>
      </c>
      <c r="X88" t="str">
        <f>IF(LEN(H88)&gt;0,VLOOKUP(H88,DATA!$B$2:$F$526,5,FALSE),"")</f>
        <v/>
      </c>
      <c r="Y88" t="str">
        <f t="shared" si="67"/>
        <v/>
      </c>
      <c r="Z88" t="str">
        <f t="shared" si="68"/>
        <v>M_CTL</v>
      </c>
      <c r="AA88" t="str">
        <f t="shared" si="69"/>
        <v/>
      </c>
      <c r="AB88" t="str">
        <f>IF(LEN(Z88)&gt;0,VLOOKUP(Z88,DATA!$K$25:$L$69,2,FALSE)&amp;IF(LEN(AA88)&gt;0,VLOOKUP(AA88,DATA!$O$25:$P$29,2,FALSE),""),"")</f>
        <v>00101000</v>
      </c>
      <c r="AC88" t="str">
        <f>IF(LEN(Z88)&gt;0,VLOOKUP(Z88,DATA!$K$25:$M$69,3,FALSE),"")</f>
        <v>01000000</v>
      </c>
      <c r="AD88" t="str">
        <f t="shared" si="70"/>
        <v>11111</v>
      </c>
      <c r="AE88" t="str">
        <f t="shared" si="71"/>
        <v/>
      </c>
      <c r="AF88" t="str">
        <f t="shared" si="72"/>
        <v/>
      </c>
      <c r="AG88" t="str">
        <f t="shared" si="73"/>
        <v/>
      </c>
      <c r="AH88" t="str">
        <f t="shared" si="74"/>
        <v/>
      </c>
      <c r="AI88" t="str">
        <f>IF(LEN(Q88)&gt;0,REPT("0",IF(IF(MID(I88,12,1)="F",VLOOKUP(J88,DATA!$K$2:$Y$20,14,FALSE),0)&gt;10,IF(MID(I88,12,1)="F",VLOOKUP(J88,DATA!$K$2:$Y$20,14,FALSE),0)-10,0)-LEN(X88))&amp;DEC2BIN(Q88,IF(MID(I88,12,1)="F",VLOOKUP(J88,DATA!$K$2:$Y$20,14,FALSE),0)-IF(IF(MID(I88,12,1)="F",VLOOKUP(J88,DATA!$K$2:$Y$20,14,FALSE),0)&gt;10,IF(MID(I88,12,1)="F",VLOOKUP(J88,DATA!$K$2:$Y$20,14,FALSE),0)-10,0)),"")</f>
        <v/>
      </c>
      <c r="AJ88" t="str">
        <f>IF(LEN(H88)&gt;0,IF(H88&lt;&gt;"CALL_PAL",VLOOKUP(H88,DATA!$B$2:$E$526,4,FALSE),VLOOKUP(K88,DATA!$K$72:$M$161,3,FALSE)),"")</f>
        <v/>
      </c>
      <c r="AK88" t="str">
        <f>IF(LEN(H88)&gt;0,VLOOKUP(H88,DATA!$B$2:$D$526,3,FALSE),"")</f>
        <v>011101</v>
      </c>
      <c r="AL88" t="str">
        <f t="shared" si="75"/>
        <v>011101111110010100001000000</v>
      </c>
      <c r="AM88" t="str">
        <f t="shared" si="76"/>
        <v>77E50800</v>
      </c>
      <c r="AN88" t="b">
        <f t="shared" si="87"/>
        <v>1</v>
      </c>
      <c r="AO88">
        <f t="shared" si="81"/>
        <v>4</v>
      </c>
      <c r="AP88" t="b">
        <f t="shared" si="82"/>
        <v>0</v>
      </c>
      <c r="AQ88" t="b">
        <f t="shared" si="79"/>
        <v>0</v>
      </c>
    </row>
    <row r="89" spans="1:43" x14ac:dyDescent="0.25">
      <c r="A89" t="str">
        <f t="shared" si="83"/>
        <v>00000451</v>
      </c>
      <c r="B89" t="s">
        <v>1586</v>
      </c>
      <c r="C89" t="str">
        <f t="shared" si="56"/>
        <v>HW_MTPR R31,DTB_ASN0</v>
      </c>
      <c r="D89" t="str">
        <f t="shared" si="84"/>
        <v/>
      </c>
      <c r="E89" t="b">
        <f t="shared" si="85"/>
        <v>1</v>
      </c>
      <c r="F89">
        <f t="shared" si="34"/>
        <v>4</v>
      </c>
      <c r="G89">
        <f t="shared" si="80"/>
        <v>1104</v>
      </c>
      <c r="H89" t="str">
        <f t="shared" si="57"/>
        <v>HW_MTPR</v>
      </c>
      <c r="I89" s="3" t="str">
        <f>IF(LEN(H89)&gt;0,VLOOKUP(H89,DATA!$B$2:$G$526,6,FALSE),"")</f>
        <v xml:space="preserve">OAB      IM  </v>
      </c>
      <c r="J89" t="str">
        <f>IF(LEN(H89)&gt;0,VLOOKUP(H89,DATA!$B$2:$G$526,2,FALSE),"")</f>
        <v>HW_M</v>
      </c>
      <c r="K89" t="str">
        <f>IF(LEN(H89)&gt;0,IF(MID(IF(MID(MID(C89,LEN(H89)+2,99),1,1)="(",MID(MID(C89,LEN(H89)+2,99),2,LEN(MID(C89,LEN(H89)+2,99))-2),MID(C89,LEN(H89)+2,99)),1,1)=VLOOKUP(H89,DATA!$B$2:$I$526,8,FALSE),MID(IF(MID(MID(C89,LEN(H89)+2,99),1,1)="(",MID(MID(C89,LEN(H89)+2,99),2,LEN(MID(C89,LEN(H89)+2,99))-2),MID(C89,LEN(H89)+2,99)),1,3),IF(MID(MID(C89,LEN(H89)+2,99),1,1)="(",MID(MID(C89,LEN(H89)+2,99),2,LEN(MID(C89,LEN(H89)+2,99))-2),MID(C89,LEN(H89)+2,99))),"")</f>
        <v>R31</v>
      </c>
      <c r="L89" t="str">
        <f t="shared" si="58"/>
        <v>DTB_ASN0</v>
      </c>
      <c r="M89" t="str">
        <f t="shared" si="77"/>
        <v/>
      </c>
      <c r="N89" t="str">
        <f t="shared" si="59"/>
        <v/>
      </c>
      <c r="O89" t="str">
        <f t="shared" si="60"/>
        <v/>
      </c>
      <c r="P89" t="str">
        <f t="shared" si="86"/>
        <v/>
      </c>
      <c r="Q89" t="str">
        <f t="shared" si="61"/>
        <v/>
      </c>
      <c r="R89" t="str">
        <f t="shared" si="62"/>
        <v/>
      </c>
      <c r="S89" t="b">
        <f t="shared" si="63"/>
        <v>0</v>
      </c>
      <c r="T89" t="b">
        <f t="shared" si="64"/>
        <v>0</v>
      </c>
      <c r="U89" t="str">
        <f t="shared" si="65"/>
        <v/>
      </c>
      <c r="V89" t="str">
        <f>IF(MID(I89,6,1)="T",VLOOKUP(H89,DATA!$B$2:$H$526,7,FALSE),"")</f>
        <v/>
      </c>
      <c r="W89" t="str">
        <f t="shared" si="66"/>
        <v/>
      </c>
      <c r="X89" t="str">
        <f>IF(LEN(H89)&gt;0,VLOOKUP(H89,DATA!$B$2:$F$526,5,FALSE),"")</f>
        <v/>
      </c>
      <c r="Y89" t="str">
        <f t="shared" si="67"/>
        <v/>
      </c>
      <c r="Z89" t="str">
        <f t="shared" si="68"/>
        <v>DTB_ASN0</v>
      </c>
      <c r="AA89" t="str">
        <f t="shared" si="69"/>
        <v/>
      </c>
      <c r="AB89" t="str">
        <f>IF(LEN(Z89)&gt;0,VLOOKUP(Z89,DATA!$K$25:$L$69,2,FALSE)&amp;IF(LEN(AA89)&gt;0,VLOOKUP(AA89,DATA!$O$25:$P$29,2,FALSE),""),"")</f>
        <v>00100101</v>
      </c>
      <c r="AC89" t="str">
        <f>IF(LEN(Z89)&gt;0,VLOOKUP(Z89,DATA!$K$25:$M$69,3,FALSE),"")</f>
        <v>00010000</v>
      </c>
      <c r="AD89" t="str">
        <f t="shared" si="70"/>
        <v>11111</v>
      </c>
      <c r="AE89" t="str">
        <f t="shared" si="71"/>
        <v/>
      </c>
      <c r="AF89" t="str">
        <f t="shared" si="72"/>
        <v/>
      </c>
      <c r="AG89" t="str">
        <f t="shared" si="73"/>
        <v/>
      </c>
      <c r="AH89" t="str">
        <f t="shared" si="74"/>
        <v/>
      </c>
      <c r="AI89" t="str">
        <f>IF(LEN(Q89)&gt;0,REPT("0",IF(IF(MID(I89,12,1)="F",VLOOKUP(J89,DATA!$K$2:$Y$20,14,FALSE),0)&gt;10,IF(MID(I89,12,1)="F",VLOOKUP(J89,DATA!$K$2:$Y$20,14,FALSE),0)-10,0)-LEN(X89))&amp;DEC2BIN(Q89,IF(MID(I89,12,1)="F",VLOOKUP(J89,DATA!$K$2:$Y$20,14,FALSE),0)-IF(IF(MID(I89,12,1)="F",VLOOKUP(J89,DATA!$K$2:$Y$20,14,FALSE),0)&gt;10,IF(MID(I89,12,1)="F",VLOOKUP(J89,DATA!$K$2:$Y$20,14,FALSE),0)-10,0)),"")</f>
        <v/>
      </c>
      <c r="AJ89" t="str">
        <f>IF(LEN(H89)&gt;0,IF(H89&lt;&gt;"CALL_PAL",VLOOKUP(H89,DATA!$B$2:$E$526,4,FALSE),VLOOKUP(K89,DATA!$K$72:$M$161,3,FALSE)),"")</f>
        <v/>
      </c>
      <c r="AK89" t="str">
        <f>IF(LEN(H89)&gt;0,VLOOKUP(H89,DATA!$B$2:$D$526,3,FALSE),"")</f>
        <v>011101</v>
      </c>
      <c r="AL89" t="str">
        <f t="shared" si="75"/>
        <v>011101111110010010100010000</v>
      </c>
      <c r="AM89" t="str">
        <f t="shared" si="76"/>
        <v>77E4A200</v>
      </c>
      <c r="AN89" t="b">
        <f t="shared" si="87"/>
        <v>1</v>
      </c>
      <c r="AO89">
        <f t="shared" si="81"/>
        <v>4</v>
      </c>
      <c r="AP89" t="b">
        <f t="shared" si="82"/>
        <v>1</v>
      </c>
      <c r="AQ89" t="b">
        <f t="shared" si="79"/>
        <v>0</v>
      </c>
    </row>
    <row r="90" spans="1:43" x14ac:dyDescent="0.25">
      <c r="A90" t="str">
        <f t="shared" si="83"/>
        <v>00000455</v>
      </c>
      <c r="B90" t="s">
        <v>1587</v>
      </c>
      <c r="C90" t="str">
        <f t="shared" si="56"/>
        <v>HW_MTPR R31,DTB_ASN1</v>
      </c>
      <c r="D90" t="str">
        <f t="shared" si="84"/>
        <v/>
      </c>
      <c r="E90" t="b">
        <f t="shared" si="85"/>
        <v>1</v>
      </c>
      <c r="F90">
        <f t="shared" ref="F90:F153" si="88">IF(LEN(C90)&gt;0,IF(MID(C90,1,2)=".V",IF(MID(C90,6,1)="B",1,IF(MID(C90,6,1)="W",2,IF(MID(C90,6,1)="L",4,IF(MID(C90,6,1)="Q",8,4)))),IF(MID(C90,1,2)=".P",0,4)),"")</f>
        <v>4</v>
      </c>
      <c r="G90">
        <f t="shared" si="80"/>
        <v>1108</v>
      </c>
      <c r="H90" t="str">
        <f t="shared" si="57"/>
        <v>HW_MTPR</v>
      </c>
      <c r="I90" s="3" t="str">
        <f>IF(LEN(H90)&gt;0,VLOOKUP(H90,DATA!$B$2:$G$526,6,FALSE),"")</f>
        <v xml:space="preserve">OAB      IM  </v>
      </c>
      <c r="J90" t="str">
        <f>IF(LEN(H90)&gt;0,VLOOKUP(H90,DATA!$B$2:$G$526,2,FALSE),"")</f>
        <v>HW_M</v>
      </c>
      <c r="K90" t="str">
        <f>IF(LEN(H90)&gt;0,IF(MID(IF(MID(MID(C90,LEN(H90)+2,99),1,1)="(",MID(MID(C90,LEN(H90)+2,99),2,LEN(MID(C90,LEN(H90)+2,99))-2),MID(C90,LEN(H90)+2,99)),1,1)=VLOOKUP(H90,DATA!$B$2:$I$526,8,FALSE),MID(IF(MID(MID(C90,LEN(H90)+2,99),1,1)="(",MID(MID(C90,LEN(H90)+2,99),2,LEN(MID(C90,LEN(H90)+2,99))-2),MID(C90,LEN(H90)+2,99)),1,3),IF(MID(MID(C90,LEN(H90)+2,99),1,1)="(",MID(MID(C90,LEN(H90)+2,99),2,LEN(MID(C90,LEN(H90)+2,99))-2),MID(C90,LEN(H90)+2,99))),"")</f>
        <v>R31</v>
      </c>
      <c r="L90" t="str">
        <f t="shared" si="58"/>
        <v>DTB_ASN1</v>
      </c>
      <c r="M90" t="str">
        <f t="shared" si="77"/>
        <v/>
      </c>
      <c r="N90" t="str">
        <f t="shared" si="59"/>
        <v/>
      </c>
      <c r="O90" t="str">
        <f t="shared" si="60"/>
        <v/>
      </c>
      <c r="P90" t="str">
        <f t="shared" si="86"/>
        <v/>
      </c>
      <c r="Q90" t="str">
        <f t="shared" si="61"/>
        <v/>
      </c>
      <c r="R90" t="str">
        <f t="shared" si="62"/>
        <v/>
      </c>
      <c r="S90" t="b">
        <f t="shared" si="63"/>
        <v>0</v>
      </c>
      <c r="T90" t="b">
        <f t="shared" si="64"/>
        <v>0</v>
      </c>
      <c r="U90" t="str">
        <f t="shared" si="65"/>
        <v/>
      </c>
      <c r="V90" t="str">
        <f>IF(MID(I90,6,1)="T",VLOOKUP(H90,DATA!$B$2:$H$526,7,FALSE),"")</f>
        <v/>
      </c>
      <c r="W90" t="str">
        <f t="shared" si="66"/>
        <v/>
      </c>
      <c r="X90" t="str">
        <f>IF(LEN(H90)&gt;0,VLOOKUP(H90,DATA!$B$2:$F$526,5,FALSE),"")</f>
        <v/>
      </c>
      <c r="Y90" t="str">
        <f t="shared" si="67"/>
        <v/>
      </c>
      <c r="Z90" t="str">
        <f t="shared" si="68"/>
        <v>DTB_ASN1</v>
      </c>
      <c r="AA90" t="str">
        <f t="shared" si="69"/>
        <v/>
      </c>
      <c r="AB90" t="str">
        <f>IF(LEN(Z90)&gt;0,VLOOKUP(Z90,DATA!$K$25:$L$69,2,FALSE)&amp;IF(LEN(AA90)&gt;0,VLOOKUP(AA90,DATA!$O$25:$P$29,2,FALSE),""),"")</f>
        <v>10100101</v>
      </c>
      <c r="AC90" t="str">
        <f>IF(LEN(Z90)&gt;0,VLOOKUP(Z90,DATA!$K$25:$M$69,3,FALSE),"")</f>
        <v>10000000</v>
      </c>
      <c r="AD90" t="str">
        <f t="shared" si="70"/>
        <v>11111</v>
      </c>
      <c r="AE90" t="str">
        <f t="shared" si="71"/>
        <v/>
      </c>
      <c r="AF90" t="str">
        <f t="shared" si="72"/>
        <v/>
      </c>
      <c r="AG90" t="str">
        <f t="shared" si="73"/>
        <v/>
      </c>
      <c r="AH90" t="str">
        <f t="shared" si="74"/>
        <v/>
      </c>
      <c r="AI90" t="str">
        <f>IF(LEN(Q90)&gt;0,REPT("0",IF(IF(MID(I90,12,1)="F",VLOOKUP(J90,DATA!$K$2:$Y$20,14,FALSE),0)&gt;10,IF(MID(I90,12,1)="F",VLOOKUP(J90,DATA!$K$2:$Y$20,14,FALSE),0)-10,0)-LEN(X90))&amp;DEC2BIN(Q90,IF(MID(I90,12,1)="F",VLOOKUP(J90,DATA!$K$2:$Y$20,14,FALSE),0)-IF(IF(MID(I90,12,1)="F",VLOOKUP(J90,DATA!$K$2:$Y$20,14,FALSE),0)&gt;10,IF(MID(I90,12,1)="F",VLOOKUP(J90,DATA!$K$2:$Y$20,14,FALSE),0)-10,0)),"")</f>
        <v/>
      </c>
      <c r="AJ90" t="str">
        <f>IF(LEN(H90)&gt;0,IF(H90&lt;&gt;"CALL_PAL",VLOOKUP(H90,DATA!$B$2:$E$526,4,FALSE),VLOOKUP(K90,DATA!$K$72:$M$161,3,FALSE)),"")</f>
        <v/>
      </c>
      <c r="AK90" t="str">
        <f>IF(LEN(H90)&gt;0,VLOOKUP(H90,DATA!$B$2:$D$526,3,FALSE),"")</f>
        <v>011101</v>
      </c>
      <c r="AL90" t="str">
        <f t="shared" si="75"/>
        <v>011101111111010010110000000</v>
      </c>
      <c r="AM90" t="str">
        <f t="shared" si="76"/>
        <v>77F4B000</v>
      </c>
      <c r="AN90" t="b">
        <f t="shared" si="87"/>
        <v>1</v>
      </c>
      <c r="AO90">
        <f t="shared" si="81"/>
        <v>4</v>
      </c>
      <c r="AP90" t="b">
        <f t="shared" si="82"/>
        <v>0</v>
      </c>
      <c r="AQ90" t="b">
        <f t="shared" si="79"/>
        <v>0</v>
      </c>
    </row>
    <row r="91" spans="1:43" x14ac:dyDescent="0.25">
      <c r="A91" t="str">
        <f t="shared" si="83"/>
        <v>00000459</v>
      </c>
      <c r="B91" t="s">
        <v>1588</v>
      </c>
      <c r="C91" t="str">
        <f t="shared" si="56"/>
        <v>HW_MTPR R31,CC_CTL</v>
      </c>
      <c r="D91" t="str">
        <f t="shared" si="84"/>
        <v/>
      </c>
      <c r="E91" t="b">
        <f t="shared" si="85"/>
        <v>1</v>
      </c>
      <c r="F91">
        <f t="shared" si="88"/>
        <v>4</v>
      </c>
      <c r="G91">
        <f t="shared" si="80"/>
        <v>1112</v>
      </c>
      <c r="H91" t="str">
        <f t="shared" si="57"/>
        <v>HW_MTPR</v>
      </c>
      <c r="I91" s="3" t="str">
        <f>IF(LEN(H91)&gt;0,VLOOKUP(H91,DATA!$B$2:$G$526,6,FALSE),"")</f>
        <v xml:space="preserve">OAB      IM  </v>
      </c>
      <c r="J91" t="str">
        <f>IF(LEN(H91)&gt;0,VLOOKUP(H91,DATA!$B$2:$G$526,2,FALSE),"")</f>
        <v>HW_M</v>
      </c>
      <c r="K91" t="str">
        <f>IF(LEN(H91)&gt;0,IF(MID(IF(MID(MID(C91,LEN(H91)+2,99),1,1)="(",MID(MID(C91,LEN(H91)+2,99),2,LEN(MID(C91,LEN(H91)+2,99))-2),MID(C91,LEN(H91)+2,99)),1,1)=VLOOKUP(H91,DATA!$B$2:$I$526,8,FALSE),MID(IF(MID(MID(C91,LEN(H91)+2,99),1,1)="(",MID(MID(C91,LEN(H91)+2,99),2,LEN(MID(C91,LEN(H91)+2,99))-2),MID(C91,LEN(H91)+2,99)),1,3),IF(MID(MID(C91,LEN(H91)+2,99),1,1)="(",MID(MID(C91,LEN(H91)+2,99),2,LEN(MID(C91,LEN(H91)+2,99))-2),MID(C91,LEN(H91)+2,99))),"")</f>
        <v>R31</v>
      </c>
      <c r="L91" t="str">
        <f t="shared" si="58"/>
        <v>CC_CTL</v>
      </c>
      <c r="M91" t="str">
        <f t="shared" si="77"/>
        <v/>
      </c>
      <c r="N91" t="str">
        <f t="shared" si="59"/>
        <v/>
      </c>
      <c r="O91" t="str">
        <f t="shared" si="60"/>
        <v/>
      </c>
      <c r="P91" t="str">
        <f t="shared" si="86"/>
        <v/>
      </c>
      <c r="Q91" t="str">
        <f t="shared" si="61"/>
        <v/>
      </c>
      <c r="R91" t="str">
        <f t="shared" si="62"/>
        <v/>
      </c>
      <c r="S91" t="b">
        <f t="shared" si="63"/>
        <v>0</v>
      </c>
      <c r="T91" t="b">
        <f t="shared" si="64"/>
        <v>0</v>
      </c>
      <c r="U91" t="str">
        <f t="shared" si="65"/>
        <v/>
      </c>
      <c r="V91" t="str">
        <f>IF(MID(I91,6,1)="T",VLOOKUP(H91,DATA!$B$2:$H$526,7,FALSE),"")</f>
        <v/>
      </c>
      <c r="W91" t="str">
        <f t="shared" si="66"/>
        <v/>
      </c>
      <c r="X91" t="str">
        <f>IF(LEN(H91)&gt;0,VLOOKUP(H91,DATA!$B$2:$F$526,5,FALSE),"")</f>
        <v/>
      </c>
      <c r="Y91" t="str">
        <f t="shared" si="67"/>
        <v/>
      </c>
      <c r="Z91" t="str">
        <f t="shared" si="68"/>
        <v>CC_CTL</v>
      </c>
      <c r="AA91" t="str">
        <f t="shared" si="69"/>
        <v/>
      </c>
      <c r="AB91" t="str">
        <f>IF(LEN(Z91)&gt;0,VLOOKUP(Z91,DATA!$K$25:$L$69,2,FALSE)&amp;IF(LEN(AA91)&gt;0,VLOOKUP(AA91,DATA!$O$25:$P$29,2,FALSE),""),"")</f>
        <v>11000001</v>
      </c>
      <c r="AC91" t="str">
        <f>IF(LEN(Z91)&gt;0,VLOOKUP(Z91,DATA!$K$25:$M$69,3,FALSE),"")</f>
        <v>00100000</v>
      </c>
      <c r="AD91" t="str">
        <f t="shared" si="70"/>
        <v>11111</v>
      </c>
      <c r="AE91" t="str">
        <f t="shared" si="71"/>
        <v/>
      </c>
      <c r="AF91" t="str">
        <f t="shared" si="72"/>
        <v/>
      </c>
      <c r="AG91" t="str">
        <f t="shared" si="73"/>
        <v/>
      </c>
      <c r="AH91" t="str">
        <f t="shared" si="74"/>
        <v/>
      </c>
      <c r="AI91" t="str">
        <f>IF(LEN(Q91)&gt;0,REPT("0",IF(IF(MID(I91,12,1)="F",VLOOKUP(J91,DATA!$K$2:$Y$20,14,FALSE),0)&gt;10,IF(MID(I91,12,1)="F",VLOOKUP(J91,DATA!$K$2:$Y$20,14,FALSE),0)-10,0)-LEN(X91))&amp;DEC2BIN(Q91,IF(MID(I91,12,1)="F",VLOOKUP(J91,DATA!$K$2:$Y$20,14,FALSE),0)-IF(IF(MID(I91,12,1)="F",VLOOKUP(J91,DATA!$K$2:$Y$20,14,FALSE),0)&gt;10,IF(MID(I91,12,1)="F",VLOOKUP(J91,DATA!$K$2:$Y$20,14,FALSE),0)-10,0)),"")</f>
        <v/>
      </c>
      <c r="AJ91" t="str">
        <f>IF(LEN(H91)&gt;0,IF(H91&lt;&gt;"CALL_PAL",VLOOKUP(H91,DATA!$B$2:$E$526,4,FALSE),VLOOKUP(K91,DATA!$K$72:$M$161,3,FALSE)),"")</f>
        <v/>
      </c>
      <c r="AK91" t="str">
        <f>IF(LEN(H91)&gt;0,VLOOKUP(H91,DATA!$B$2:$D$526,3,FALSE),"")</f>
        <v>011101</v>
      </c>
      <c r="AL91" t="str">
        <f t="shared" si="75"/>
        <v>011101111111100000100100000</v>
      </c>
      <c r="AM91" t="str">
        <f t="shared" si="76"/>
        <v>77F82400</v>
      </c>
      <c r="AN91" t="b">
        <f t="shared" si="87"/>
        <v>1</v>
      </c>
      <c r="AO91">
        <f t="shared" si="81"/>
        <v>4</v>
      </c>
      <c r="AP91" t="b">
        <f t="shared" si="82"/>
        <v>0</v>
      </c>
      <c r="AQ91" t="b">
        <f t="shared" si="79"/>
        <v>0</v>
      </c>
    </row>
    <row r="92" spans="1:43" x14ac:dyDescent="0.25">
      <c r="A92" t="str">
        <f t="shared" si="83"/>
        <v>0000045D</v>
      </c>
      <c r="B92" t="s">
        <v>1589</v>
      </c>
      <c r="C92" t="str">
        <f t="shared" ref="C92:C155" si="89">IF(LEN(B92)&gt;0,TRIM(B92),"")</f>
        <v>HW_MTPR R31,DTB_ALTMODE</v>
      </c>
      <c r="D92" t="str">
        <f t="shared" si="84"/>
        <v/>
      </c>
      <c r="E92" t="b">
        <f t="shared" si="85"/>
        <v>1</v>
      </c>
      <c r="F92">
        <f t="shared" si="88"/>
        <v>4</v>
      </c>
      <c r="G92">
        <f t="shared" si="80"/>
        <v>1116</v>
      </c>
      <c r="H92" t="str">
        <f t="shared" ref="H92:H155" si="90">IF(LEN(C92)&gt;0,IF(IFERROR(FIND(":",C92)&gt;0,FALSE),"",IF(MID(C92,1,1)=".","",TRIM(MID(C92,1,IFERROR(FIND(" ",C92)-1,LEN(C92)))))),"")</f>
        <v>HW_MTPR</v>
      </c>
      <c r="I92" s="3" t="str">
        <f>IF(LEN(H92)&gt;0,VLOOKUP(H92,DATA!$B$2:$G$526,6,FALSE),"")</f>
        <v xml:space="preserve">OAB      IM  </v>
      </c>
      <c r="J92" t="str">
        <f>IF(LEN(H92)&gt;0,VLOOKUP(H92,DATA!$B$2:$G$526,2,FALSE),"")</f>
        <v>HW_M</v>
      </c>
      <c r="K92" t="str">
        <f>IF(LEN(H92)&gt;0,IF(MID(IF(MID(MID(C92,LEN(H92)+2,99),1,1)="(",MID(MID(C92,LEN(H92)+2,99),2,LEN(MID(C92,LEN(H92)+2,99))-2),MID(C92,LEN(H92)+2,99)),1,1)=VLOOKUP(H92,DATA!$B$2:$I$526,8,FALSE),MID(IF(MID(MID(C92,LEN(H92)+2,99),1,1)="(",MID(MID(C92,LEN(H92)+2,99),2,LEN(MID(C92,LEN(H92)+2,99))-2),MID(C92,LEN(H92)+2,99)),1,3),IF(MID(MID(C92,LEN(H92)+2,99),1,1)="(",MID(MID(C92,LEN(H92)+2,99),2,LEN(MID(C92,LEN(H92)+2,99))-2),MID(C92,LEN(H92)+2,99))),"")</f>
        <v>R31</v>
      </c>
      <c r="L92" t="str">
        <f t="shared" ref="L92:L155" si="91">TRIM(MID(IF(LEN(H92)&gt;0,IF(FIND(K92,C92)+LEN(K92)+1&lt;LEN(C92),MID(C92,FIND(K92,C92)+LEN(K92)+1,99),""),""), 1, IFERROR(FIND(",",IF(LEN(H92)&gt;0,IF(FIND(K92,C92)+LEN(K92)+1&lt;LEN(C92),MID(C92,FIND(K92,C92)+LEN(K92)+1,99),""),""))-1,LEN(IF(LEN(H92)&gt;0,IF(FIND(K92,C92)+LEN(K92)+1&lt;LEN(C92),MID(C92,FIND(K92,C92)+LEN(K92)+1,99),""),"")))))</f>
        <v>DTB_ALTMODE</v>
      </c>
      <c r="M92" t="str">
        <f t="shared" si="77"/>
        <v/>
      </c>
      <c r="N92" t="str">
        <f t="shared" ref="N92:N155" si="92">IF(MID(I92,5,1)="L",IFERROR(FIND("#",L92)=1,FALSE),"")</f>
        <v/>
      </c>
      <c r="O92" t="str">
        <f t="shared" ref="O92:O155" si="93">IF(MID(I92,4,1)="Z",IF(N92,FALSE,TRUE),"")</f>
        <v/>
      </c>
      <c r="P92" t="str">
        <f t="shared" si="86"/>
        <v/>
      </c>
      <c r="Q92" t="str">
        <f t="shared" ref="Q92:Q155" si="94">IF(LEN(P92)&gt;0,P92-(G92+4),IF(AND(MID(I92,12,1)="F",LEN(L92)&gt;0,MID(L92,1,1)&lt;&gt;"R",MID(L92,1,1)&lt;&gt;"F",MID(L92,1,1)&lt;&gt;"#"),INT(MID(L92,1,FIND("(",L92)-1)),""))</f>
        <v/>
      </c>
      <c r="R92" t="str">
        <f t="shared" ref="R92:R155" si="95">IF(AND(MID(I92,3,1)="B",LEN(P92)=0,LEN(Q92)&lt;&gt;0),MID(L92,LEN(Q92)+2,3),"")</f>
        <v/>
      </c>
      <c r="S92" t="b">
        <f t="shared" ref="S92:S155" si="96">IF(LEN(I92)&gt;0,IF(MID(I92,2,1)="A",IFERROR(FIND("A31",J92)&gt;0,FALSE),""),"")</f>
        <v>0</v>
      </c>
      <c r="T92" t="b">
        <f t="shared" ref="T92:T155" si="97">IF(LEN(I92)&gt;0,IF(MID(I92,3,1)="B",IFERROR(FIND("B31",J92)&gt;0,IF(H92="HW_MFPR",TRUE,FALSE)),""),"")</f>
        <v>0</v>
      </c>
      <c r="U92" t="str">
        <f t="shared" ref="U92:U155" si="98">IF(LEN(I92)&gt;0,IF(MID(I92,13,1)="C",IFERROR(FIND("C31",J92)&gt;0,FALSE),""),"")</f>
        <v/>
      </c>
      <c r="V92" t="str">
        <f>IF(MID(I92,6,1)="T",VLOOKUP(H92,DATA!$B$2:$H$526,7,FALSE),"")</f>
        <v/>
      </c>
      <c r="W92" t="str">
        <f t="shared" ref="W92:W155" si="99">IF(MID(I92,7,1)="E",DEC2BIN(IF(M92="L",0,1),1),"")</f>
        <v/>
      </c>
      <c r="X92" t="str">
        <f>IF(LEN(H92)&gt;0,VLOOKUP(H92,DATA!$B$2:$F$526,5,FALSE),"")</f>
        <v/>
      </c>
      <c r="Y92" t="str">
        <f t="shared" ref="Y92:Y155" si="100">IF(LEN(X92)&gt;0,DEC2BIN(IF(AND(LEN(M92)&gt;0,MID(M92,1,1)="S"),1,0),1),"")</f>
        <v/>
      </c>
      <c r="Z92" t="str">
        <f t="shared" ref="Z92:Z155" si="101">IF(MID(I92,10,1)="I",MID(L92,1,IFERROR(FIND("(",L92)-1,LEN(L92))),"")</f>
        <v>DTB_ALTMODE</v>
      </c>
      <c r="AA92" t="str">
        <f t="shared" ref="AA92:AA155" si="102">IF(AND(LEN(Z92)&gt;0,LEN(Z92)&lt;&gt;LEN(L92)),MID(L92,LEN(Z92)+2,LEN(L92)-LEN(Z92)-2),"")</f>
        <v/>
      </c>
      <c r="AB92" t="str">
        <f>IF(LEN(Z92)&gt;0,VLOOKUP(Z92,DATA!$K$25:$L$69,2,FALSE)&amp;IF(LEN(AA92)&gt;0,VLOOKUP(AA92,DATA!$O$25:$P$29,2,FALSE),""),"")</f>
        <v>00100110</v>
      </c>
      <c r="AC92" t="str">
        <f>IF(LEN(Z92)&gt;0,VLOOKUP(Z92,DATA!$K$25:$M$69,3,FALSE),"")</f>
        <v>01000000</v>
      </c>
      <c r="AD92" t="str">
        <f t="shared" ref="AD92:AD155" si="103">IF(MID(I92,2,1)="A",DEC2BIN(IF(S92,"31",MID(K92,2,2)),5),"")</f>
        <v>11111</v>
      </c>
      <c r="AE92" t="str">
        <f t="shared" ref="AE92:AE155" si="104">IF(MID(I92,3,1)="B",IF(T92,DEC2BIN("31",5),IF(S92,DEC2BIN(MID(K92,2,2),5),IF(LEN(R92)&gt;0,DEC2BIN(MID(R92,2,2),5),IF(OR(LEN(P92)&gt;0,LEN(Z92)&gt;0,N92),"",DEC2BIN(MID(L92,2,2),5))))),"")</f>
        <v/>
      </c>
      <c r="AF92" t="str">
        <f t="shared" ref="AF92:AF155" si="105">IF(AND(LEN(O92)&gt;0,O92),"0000","")</f>
        <v/>
      </c>
      <c r="AG92" t="str">
        <f t="shared" ref="AG92:AG155" si="106">IF(AND(LEN(N92)&gt;0,N92),DEC2BIN(MID(L92,2,LEN(L92)-1),8)&amp;"1","")</f>
        <v/>
      </c>
      <c r="AH92" t="str">
        <f t="shared" ref="AH92:AH155" si="107">IF(MID(I92,13,1)="C",DEC2BIN(IF(U92,31,MID(M92,2,2)),5),"")</f>
        <v/>
      </c>
      <c r="AI92" t="str">
        <f>IF(LEN(Q92)&gt;0,REPT("0",IF(IF(MID(I92,12,1)="F",VLOOKUP(J92,DATA!$K$2:$Y$20,14,FALSE),0)&gt;10,IF(MID(I92,12,1)="F",VLOOKUP(J92,DATA!$K$2:$Y$20,14,FALSE),0)-10,0)-LEN(X92))&amp;DEC2BIN(Q92,IF(MID(I92,12,1)="F",VLOOKUP(J92,DATA!$K$2:$Y$20,14,FALSE),0)-IF(IF(MID(I92,12,1)="F",VLOOKUP(J92,DATA!$K$2:$Y$20,14,FALSE),0)&gt;10,IF(MID(I92,12,1)="F",VLOOKUP(J92,DATA!$K$2:$Y$20,14,FALSE),0)-10,0)),"")</f>
        <v/>
      </c>
      <c r="AJ92" t="str">
        <f>IF(LEN(H92)&gt;0,IF(H92&lt;&gt;"CALL_PAL",VLOOKUP(H92,DATA!$B$2:$E$526,4,FALSE),VLOOKUP(K92,DATA!$K$72:$M$161,3,FALSE)),"")</f>
        <v/>
      </c>
      <c r="AK92" t="str">
        <f>IF(LEN(H92)&gt;0,VLOOKUP(H92,DATA!$B$2:$D$526,3,FALSE),"")</f>
        <v>011101</v>
      </c>
      <c r="AL92" t="str">
        <f t="shared" ref="AL92:AL155" si="108">AK92&amp;AD92&amp;AE92&amp;V92&amp;W92&amp;X92&amp;Y92&amp;AB92&amp;AC92&amp;AF92&amp;AG92&amp;AI92&amp;AJ92&amp;AH92</f>
        <v>011101111110010011001000000</v>
      </c>
      <c r="AM92" t="str">
        <f t="shared" ref="AM92:AM155" si="109">IF(LEN(AL92)&gt;0,BIN2HEX(MID(AL92,1,8),2)&amp;BIN2HEX(MID(AL92,9,8),2)&amp;BIN2HEX(MID(AL92,17,8),2)&amp;BIN2HEX(MID(AL92,25,8),2),"")</f>
        <v>77E4C800</v>
      </c>
      <c r="AN92" t="b">
        <f t="shared" si="87"/>
        <v>1</v>
      </c>
      <c r="AO92">
        <f t="shared" si="81"/>
        <v>4</v>
      </c>
      <c r="AP92" t="b">
        <f t="shared" si="82"/>
        <v>0</v>
      </c>
      <c r="AQ92" t="b">
        <f t="shared" si="79"/>
        <v>0</v>
      </c>
    </row>
    <row r="93" spans="1:43" x14ac:dyDescent="0.25">
      <c r="A93" t="str">
        <f t="shared" si="83"/>
        <v>00000461</v>
      </c>
      <c r="B93" t="s">
        <v>1521</v>
      </c>
      <c r="C93" t="str">
        <f t="shared" si="89"/>
        <v>ADDQ R31,R31,R0</v>
      </c>
      <c r="D93" t="str">
        <f t="shared" si="84"/>
        <v/>
      </c>
      <c r="E93" t="b">
        <f t="shared" si="85"/>
        <v>1</v>
      </c>
      <c r="F93">
        <f t="shared" si="88"/>
        <v>4</v>
      </c>
      <c r="G93">
        <f t="shared" si="80"/>
        <v>1120</v>
      </c>
      <c r="H93" t="str">
        <f t="shared" si="90"/>
        <v>ADDQ</v>
      </c>
      <c r="I93" s="3" t="str">
        <f>IF(LEN(H93)&gt;0,VLOOKUP(H93,DATA!$B$2:$G$526,6,FALSE),"")</f>
        <v>OABZL      FC</v>
      </c>
      <c r="J93" t="str">
        <f>IF(LEN(H93)&gt;0,VLOOKUP(H93,DATA!$B$2:$G$526,2,FALSE),"")</f>
        <v>Oper</v>
      </c>
      <c r="K93" t="str">
        <f>IF(LEN(H93)&gt;0,IF(MID(IF(MID(MID(C93,LEN(H93)+2,99),1,1)="(",MID(MID(C93,LEN(H93)+2,99),2,LEN(MID(C93,LEN(H93)+2,99))-2),MID(C93,LEN(H93)+2,99)),1,1)=VLOOKUP(H93,DATA!$B$2:$I$526,8,FALSE),MID(IF(MID(MID(C93,LEN(H93)+2,99),1,1)="(",MID(MID(C93,LEN(H93)+2,99),2,LEN(MID(C93,LEN(H93)+2,99))-2),MID(C93,LEN(H93)+2,99)),1,3),IF(MID(MID(C93,LEN(H93)+2,99),1,1)="(",MID(MID(C93,LEN(H93)+2,99),2,LEN(MID(C93,LEN(H93)+2,99))-2),MID(C93,LEN(H93)+2,99))),"")</f>
        <v>R31</v>
      </c>
      <c r="L93" t="str">
        <f t="shared" si="91"/>
        <v>R31</v>
      </c>
      <c r="M93" t="str">
        <f t="shared" si="77"/>
        <v>R0</v>
      </c>
      <c r="N93" t="b">
        <f t="shared" si="92"/>
        <v>0</v>
      </c>
      <c r="O93" t="b">
        <f t="shared" si="93"/>
        <v>1</v>
      </c>
      <c r="P93" t="str">
        <f t="shared" si="86"/>
        <v/>
      </c>
      <c r="Q93" t="str">
        <f t="shared" si="94"/>
        <v/>
      </c>
      <c r="R93" t="str">
        <f t="shared" si="95"/>
        <v/>
      </c>
      <c r="S93" t="b">
        <f t="shared" si="96"/>
        <v>0</v>
      </c>
      <c r="T93" t="b">
        <f t="shared" si="97"/>
        <v>0</v>
      </c>
      <c r="U93" t="b">
        <f t="shared" si="98"/>
        <v>0</v>
      </c>
      <c r="V93" t="str">
        <f>IF(MID(I93,6,1)="T",VLOOKUP(H93,DATA!$B$2:$H$526,7,FALSE),"")</f>
        <v/>
      </c>
      <c r="W93" t="str">
        <f t="shared" si="99"/>
        <v/>
      </c>
      <c r="X93" t="str">
        <f>IF(LEN(H93)&gt;0,VLOOKUP(H93,DATA!$B$2:$F$526,5,FALSE),"")</f>
        <v/>
      </c>
      <c r="Y93" t="str">
        <f t="shared" si="100"/>
        <v/>
      </c>
      <c r="Z93" t="str">
        <f t="shared" si="101"/>
        <v/>
      </c>
      <c r="AA93" t="str">
        <f t="shared" si="102"/>
        <v/>
      </c>
      <c r="AB93" t="str">
        <f>IF(LEN(Z93)&gt;0,VLOOKUP(Z93,DATA!$K$25:$L$69,2,FALSE)&amp;IF(LEN(AA93)&gt;0,VLOOKUP(AA93,DATA!$O$25:$P$29,2,FALSE),""),"")</f>
        <v/>
      </c>
      <c r="AC93" t="str">
        <f>IF(LEN(Z93)&gt;0,VLOOKUP(Z93,DATA!$K$25:$M$69,3,FALSE),"")</f>
        <v/>
      </c>
      <c r="AD93" t="str">
        <f t="shared" si="103"/>
        <v>11111</v>
      </c>
      <c r="AE93" t="str">
        <f t="shared" si="104"/>
        <v>11111</v>
      </c>
      <c r="AF93" t="str">
        <f t="shared" si="105"/>
        <v>0000</v>
      </c>
      <c r="AG93" t="str">
        <f t="shared" si="106"/>
        <v/>
      </c>
      <c r="AH93" t="str">
        <f t="shared" si="107"/>
        <v>00000</v>
      </c>
      <c r="AI93" t="str">
        <f>IF(LEN(Q93)&gt;0,REPT("0",IF(IF(MID(I93,12,1)="F",VLOOKUP(J93,DATA!$K$2:$Y$20,14,FALSE),0)&gt;10,IF(MID(I93,12,1)="F",VLOOKUP(J93,DATA!$K$2:$Y$20,14,FALSE),0)-10,0)-LEN(X93))&amp;DEC2BIN(Q93,IF(MID(I93,12,1)="F",VLOOKUP(J93,DATA!$K$2:$Y$20,14,FALSE),0)-IF(IF(MID(I93,12,1)="F",VLOOKUP(J93,DATA!$K$2:$Y$20,14,FALSE),0)&gt;10,IF(MID(I93,12,1)="F",VLOOKUP(J93,DATA!$K$2:$Y$20,14,FALSE),0)-10,0)),"")</f>
        <v/>
      </c>
      <c r="AJ93" t="str">
        <f>IF(LEN(H93)&gt;0,IF(H93&lt;&gt;"CALL_PAL",VLOOKUP(H93,DATA!$B$2:$E$526,4,FALSE),VLOOKUP(K93,DATA!$K$72:$M$161,3,FALSE)),"")</f>
        <v>0100000</v>
      </c>
      <c r="AK93" t="str">
        <f>IF(LEN(H93)&gt;0,VLOOKUP(H93,DATA!$B$2:$D$526,3,FALSE),"")</f>
        <v>010000</v>
      </c>
      <c r="AL93" t="str">
        <f t="shared" si="108"/>
        <v>01000011111111110000010000000000</v>
      </c>
      <c r="AM93" t="str">
        <f t="shared" si="109"/>
        <v>43FF0400</v>
      </c>
      <c r="AN93" t="b">
        <f t="shared" si="87"/>
        <v>1</v>
      </c>
      <c r="AO93">
        <f t="shared" si="81"/>
        <v>4</v>
      </c>
      <c r="AP93" t="b">
        <f t="shared" si="82"/>
        <v>1</v>
      </c>
      <c r="AQ93" t="b">
        <f t="shared" si="79"/>
        <v>0</v>
      </c>
    </row>
    <row r="94" spans="1:43" x14ac:dyDescent="0.25">
      <c r="A94" t="str">
        <f t="shared" si="83"/>
        <v>00000465</v>
      </c>
      <c r="B94" t="s">
        <v>1521</v>
      </c>
      <c r="C94" t="str">
        <f t="shared" si="89"/>
        <v>ADDQ R31,R31,R0</v>
      </c>
      <c r="D94" t="str">
        <f t="shared" si="84"/>
        <v/>
      </c>
      <c r="E94" t="b">
        <f t="shared" si="85"/>
        <v>1</v>
      </c>
      <c r="F94">
        <f t="shared" si="88"/>
        <v>4</v>
      </c>
      <c r="G94">
        <f t="shared" si="80"/>
        <v>1124</v>
      </c>
      <c r="H94" t="str">
        <f t="shared" si="90"/>
        <v>ADDQ</v>
      </c>
      <c r="I94" s="3" t="str">
        <f>IF(LEN(H94)&gt;0,VLOOKUP(H94,DATA!$B$2:$G$526,6,FALSE),"")</f>
        <v>OABZL      FC</v>
      </c>
      <c r="J94" t="str">
        <f>IF(LEN(H94)&gt;0,VLOOKUP(H94,DATA!$B$2:$G$526,2,FALSE),"")</f>
        <v>Oper</v>
      </c>
      <c r="K94" t="str">
        <f>IF(LEN(H94)&gt;0,IF(MID(IF(MID(MID(C94,LEN(H94)+2,99),1,1)="(",MID(MID(C94,LEN(H94)+2,99),2,LEN(MID(C94,LEN(H94)+2,99))-2),MID(C94,LEN(H94)+2,99)),1,1)=VLOOKUP(H94,DATA!$B$2:$I$526,8,FALSE),MID(IF(MID(MID(C94,LEN(H94)+2,99),1,1)="(",MID(MID(C94,LEN(H94)+2,99),2,LEN(MID(C94,LEN(H94)+2,99))-2),MID(C94,LEN(H94)+2,99)),1,3),IF(MID(MID(C94,LEN(H94)+2,99),1,1)="(",MID(MID(C94,LEN(H94)+2,99),2,LEN(MID(C94,LEN(H94)+2,99))-2),MID(C94,LEN(H94)+2,99))),"")</f>
        <v>R31</v>
      </c>
      <c r="L94" t="str">
        <f t="shared" si="91"/>
        <v>R31</v>
      </c>
      <c r="M94" t="str">
        <f t="shared" si="77"/>
        <v>R0</v>
      </c>
      <c r="N94" t="b">
        <f t="shared" si="92"/>
        <v>0</v>
      </c>
      <c r="O94" t="b">
        <f t="shared" si="93"/>
        <v>1</v>
      </c>
      <c r="P94" t="str">
        <f t="shared" si="86"/>
        <v/>
      </c>
      <c r="Q94" t="str">
        <f t="shared" si="94"/>
        <v/>
      </c>
      <c r="R94" t="str">
        <f t="shared" si="95"/>
        <v/>
      </c>
      <c r="S94" t="b">
        <f t="shared" si="96"/>
        <v>0</v>
      </c>
      <c r="T94" t="b">
        <f t="shared" si="97"/>
        <v>0</v>
      </c>
      <c r="U94" t="b">
        <f t="shared" si="98"/>
        <v>0</v>
      </c>
      <c r="V94" t="str">
        <f>IF(MID(I94,6,1)="T",VLOOKUP(H94,DATA!$B$2:$H$526,7,FALSE),"")</f>
        <v/>
      </c>
      <c r="W94" t="str">
        <f t="shared" si="99"/>
        <v/>
      </c>
      <c r="X94" t="str">
        <f>IF(LEN(H94)&gt;0,VLOOKUP(H94,DATA!$B$2:$F$526,5,FALSE),"")</f>
        <v/>
      </c>
      <c r="Y94" t="str">
        <f t="shared" si="100"/>
        <v/>
      </c>
      <c r="Z94" t="str">
        <f t="shared" si="101"/>
        <v/>
      </c>
      <c r="AA94" t="str">
        <f t="shared" si="102"/>
        <v/>
      </c>
      <c r="AB94" t="str">
        <f>IF(LEN(Z94)&gt;0,VLOOKUP(Z94,DATA!$K$25:$L$69,2,FALSE)&amp;IF(LEN(AA94)&gt;0,VLOOKUP(AA94,DATA!$O$25:$P$29,2,FALSE),""),"")</f>
        <v/>
      </c>
      <c r="AC94" t="str">
        <f>IF(LEN(Z94)&gt;0,VLOOKUP(Z94,DATA!$K$25:$M$69,3,FALSE),"")</f>
        <v/>
      </c>
      <c r="AD94" t="str">
        <f t="shared" si="103"/>
        <v>11111</v>
      </c>
      <c r="AE94" t="str">
        <f t="shared" si="104"/>
        <v>11111</v>
      </c>
      <c r="AF94" t="str">
        <f t="shared" si="105"/>
        <v>0000</v>
      </c>
      <c r="AG94" t="str">
        <f t="shared" si="106"/>
        <v/>
      </c>
      <c r="AH94" t="str">
        <f t="shared" si="107"/>
        <v>00000</v>
      </c>
      <c r="AI94" t="str">
        <f>IF(LEN(Q94)&gt;0,REPT("0",IF(IF(MID(I94,12,1)="F",VLOOKUP(J94,DATA!$K$2:$Y$20,14,FALSE),0)&gt;10,IF(MID(I94,12,1)="F",VLOOKUP(J94,DATA!$K$2:$Y$20,14,FALSE),0)-10,0)-LEN(X94))&amp;DEC2BIN(Q94,IF(MID(I94,12,1)="F",VLOOKUP(J94,DATA!$K$2:$Y$20,14,FALSE),0)-IF(IF(MID(I94,12,1)="F",VLOOKUP(J94,DATA!$K$2:$Y$20,14,FALSE),0)&gt;10,IF(MID(I94,12,1)="F",VLOOKUP(J94,DATA!$K$2:$Y$20,14,FALSE),0)-10,0)),"")</f>
        <v/>
      </c>
      <c r="AJ94" t="str">
        <f>IF(LEN(H94)&gt;0,IF(H94&lt;&gt;"CALL_PAL",VLOOKUP(H94,DATA!$B$2:$E$526,4,FALSE),VLOOKUP(K94,DATA!$K$72:$M$161,3,FALSE)),"")</f>
        <v>0100000</v>
      </c>
      <c r="AK94" t="str">
        <f>IF(LEN(H94)&gt;0,VLOOKUP(H94,DATA!$B$2:$D$526,3,FALSE),"")</f>
        <v>010000</v>
      </c>
      <c r="AL94" t="str">
        <f t="shared" si="108"/>
        <v>01000011111111110000010000000000</v>
      </c>
      <c r="AM94" t="str">
        <f t="shared" si="109"/>
        <v>43FF0400</v>
      </c>
      <c r="AN94" t="b">
        <f t="shared" si="87"/>
        <v>1</v>
      </c>
      <c r="AO94">
        <f t="shared" si="81"/>
        <v>4</v>
      </c>
      <c r="AP94" t="b">
        <f t="shared" si="82"/>
        <v>0</v>
      </c>
      <c r="AQ94" t="b">
        <f t="shared" si="79"/>
        <v>0</v>
      </c>
    </row>
    <row r="95" spans="1:43" x14ac:dyDescent="0.25">
      <c r="A95" t="str">
        <f t="shared" si="83"/>
        <v>00000469</v>
      </c>
      <c r="B95" t="s">
        <v>1521</v>
      </c>
      <c r="C95" t="str">
        <f t="shared" si="89"/>
        <v>ADDQ R31,R31,R0</v>
      </c>
      <c r="D95" t="str">
        <f t="shared" si="84"/>
        <v/>
      </c>
      <c r="E95" t="b">
        <f t="shared" si="85"/>
        <v>1</v>
      </c>
      <c r="F95">
        <f t="shared" si="88"/>
        <v>4</v>
      </c>
      <c r="G95">
        <f t="shared" si="80"/>
        <v>1128</v>
      </c>
      <c r="H95" t="str">
        <f t="shared" si="90"/>
        <v>ADDQ</v>
      </c>
      <c r="I95" s="3" t="str">
        <f>IF(LEN(H95)&gt;0,VLOOKUP(H95,DATA!$B$2:$G$526,6,FALSE),"")</f>
        <v>OABZL      FC</v>
      </c>
      <c r="J95" t="str">
        <f>IF(LEN(H95)&gt;0,VLOOKUP(H95,DATA!$B$2:$G$526,2,FALSE),"")</f>
        <v>Oper</v>
      </c>
      <c r="K95" t="str">
        <f>IF(LEN(H95)&gt;0,IF(MID(IF(MID(MID(C95,LEN(H95)+2,99),1,1)="(",MID(MID(C95,LEN(H95)+2,99),2,LEN(MID(C95,LEN(H95)+2,99))-2),MID(C95,LEN(H95)+2,99)),1,1)=VLOOKUP(H95,DATA!$B$2:$I$526,8,FALSE),MID(IF(MID(MID(C95,LEN(H95)+2,99),1,1)="(",MID(MID(C95,LEN(H95)+2,99),2,LEN(MID(C95,LEN(H95)+2,99))-2),MID(C95,LEN(H95)+2,99)),1,3),IF(MID(MID(C95,LEN(H95)+2,99),1,1)="(",MID(MID(C95,LEN(H95)+2,99),2,LEN(MID(C95,LEN(H95)+2,99))-2),MID(C95,LEN(H95)+2,99))),"")</f>
        <v>R31</v>
      </c>
      <c r="L95" t="str">
        <f t="shared" si="91"/>
        <v>R31</v>
      </c>
      <c r="M95" t="str">
        <f t="shared" si="77"/>
        <v>R0</v>
      </c>
      <c r="N95" t="b">
        <f t="shared" si="92"/>
        <v>0</v>
      </c>
      <c r="O95" t="b">
        <f t="shared" si="93"/>
        <v>1</v>
      </c>
      <c r="P95" t="str">
        <f t="shared" si="86"/>
        <v/>
      </c>
      <c r="Q95" t="str">
        <f t="shared" si="94"/>
        <v/>
      </c>
      <c r="R95" t="str">
        <f t="shared" si="95"/>
        <v/>
      </c>
      <c r="S95" t="b">
        <f t="shared" si="96"/>
        <v>0</v>
      </c>
      <c r="T95" t="b">
        <f t="shared" si="97"/>
        <v>0</v>
      </c>
      <c r="U95" t="b">
        <f t="shared" si="98"/>
        <v>0</v>
      </c>
      <c r="V95" t="str">
        <f>IF(MID(I95,6,1)="T",VLOOKUP(H95,DATA!$B$2:$H$526,7,FALSE),"")</f>
        <v/>
      </c>
      <c r="W95" t="str">
        <f t="shared" si="99"/>
        <v/>
      </c>
      <c r="X95" t="str">
        <f>IF(LEN(H95)&gt;0,VLOOKUP(H95,DATA!$B$2:$F$526,5,FALSE),"")</f>
        <v/>
      </c>
      <c r="Y95" t="str">
        <f t="shared" si="100"/>
        <v/>
      </c>
      <c r="Z95" t="str">
        <f t="shared" si="101"/>
        <v/>
      </c>
      <c r="AA95" t="str">
        <f t="shared" si="102"/>
        <v/>
      </c>
      <c r="AB95" t="str">
        <f>IF(LEN(Z95)&gt;0,VLOOKUP(Z95,DATA!$K$25:$L$69,2,FALSE)&amp;IF(LEN(AA95)&gt;0,VLOOKUP(AA95,DATA!$O$25:$P$29,2,FALSE),""),"")</f>
        <v/>
      </c>
      <c r="AC95" t="str">
        <f>IF(LEN(Z95)&gt;0,VLOOKUP(Z95,DATA!$K$25:$M$69,3,FALSE),"")</f>
        <v/>
      </c>
      <c r="AD95" t="str">
        <f t="shared" si="103"/>
        <v>11111</v>
      </c>
      <c r="AE95" t="str">
        <f t="shared" si="104"/>
        <v>11111</v>
      </c>
      <c r="AF95" t="str">
        <f t="shared" si="105"/>
        <v>0000</v>
      </c>
      <c r="AG95" t="str">
        <f t="shared" si="106"/>
        <v/>
      </c>
      <c r="AH95" t="str">
        <f t="shared" si="107"/>
        <v>00000</v>
      </c>
      <c r="AI95" t="str">
        <f>IF(LEN(Q95)&gt;0,REPT("0",IF(IF(MID(I95,12,1)="F",VLOOKUP(J95,DATA!$K$2:$Y$20,14,FALSE),0)&gt;10,IF(MID(I95,12,1)="F",VLOOKUP(J95,DATA!$K$2:$Y$20,14,FALSE),0)-10,0)-LEN(X95))&amp;DEC2BIN(Q95,IF(MID(I95,12,1)="F",VLOOKUP(J95,DATA!$K$2:$Y$20,14,FALSE),0)-IF(IF(MID(I95,12,1)="F",VLOOKUP(J95,DATA!$K$2:$Y$20,14,FALSE),0)&gt;10,IF(MID(I95,12,1)="F",VLOOKUP(J95,DATA!$K$2:$Y$20,14,FALSE),0)-10,0)),"")</f>
        <v/>
      </c>
      <c r="AJ95" t="str">
        <f>IF(LEN(H95)&gt;0,IF(H95&lt;&gt;"CALL_PAL",VLOOKUP(H95,DATA!$B$2:$E$526,4,FALSE),VLOOKUP(K95,DATA!$K$72:$M$161,3,FALSE)),"")</f>
        <v>0100000</v>
      </c>
      <c r="AK95" t="str">
        <f>IF(LEN(H95)&gt;0,VLOOKUP(H95,DATA!$B$2:$D$526,3,FALSE),"")</f>
        <v>010000</v>
      </c>
      <c r="AL95" t="str">
        <f t="shared" si="108"/>
        <v>01000011111111110000010000000000</v>
      </c>
      <c r="AM95" t="str">
        <f t="shared" si="109"/>
        <v>43FF0400</v>
      </c>
      <c r="AN95" t="b">
        <f t="shared" si="87"/>
        <v>1</v>
      </c>
      <c r="AO95">
        <f t="shared" si="81"/>
        <v>4</v>
      </c>
      <c r="AP95" t="b">
        <f t="shared" si="82"/>
        <v>0</v>
      </c>
      <c r="AQ95" t="b">
        <f t="shared" si="79"/>
        <v>0</v>
      </c>
    </row>
    <row r="96" spans="1:43" x14ac:dyDescent="0.25">
      <c r="A96" t="str">
        <f t="shared" si="83"/>
        <v>0000046D</v>
      </c>
      <c r="B96" t="s">
        <v>1590</v>
      </c>
      <c r="C96" t="str">
        <f t="shared" si="89"/>
        <v>BR R31, TCH0</v>
      </c>
      <c r="D96" t="str">
        <f t="shared" si="84"/>
        <v/>
      </c>
      <c r="E96" t="b">
        <f t="shared" si="85"/>
        <v>1</v>
      </c>
      <c r="F96">
        <f t="shared" si="88"/>
        <v>4</v>
      </c>
      <c r="G96">
        <f t="shared" si="80"/>
        <v>1132</v>
      </c>
      <c r="H96" t="str">
        <f t="shared" si="90"/>
        <v>BR</v>
      </c>
      <c r="I96" s="3" t="str">
        <f>IF(LEN(H96)&gt;0,VLOOKUP(H96,DATA!$B$2:$G$526,6,FALSE),"")</f>
        <v xml:space="preserve">OA         F </v>
      </c>
      <c r="J96" t="str">
        <f>IF(LEN(H96)&gt;0,VLOOKUP(H96,DATA!$B$2:$G$526,2,FALSE),"")</f>
        <v>Br</v>
      </c>
      <c r="K96" t="str">
        <f>IF(LEN(H96)&gt;0,IF(MID(IF(MID(MID(C96,LEN(H96)+2,99),1,1)="(",MID(MID(C96,LEN(H96)+2,99),2,LEN(MID(C96,LEN(H96)+2,99))-2),MID(C96,LEN(H96)+2,99)),1,1)=VLOOKUP(H96,DATA!$B$2:$I$526,8,FALSE),MID(IF(MID(MID(C96,LEN(H96)+2,99),1,1)="(",MID(MID(C96,LEN(H96)+2,99),2,LEN(MID(C96,LEN(H96)+2,99))-2),MID(C96,LEN(H96)+2,99)),1,3),IF(MID(MID(C96,LEN(H96)+2,99),1,1)="(",MID(MID(C96,LEN(H96)+2,99),2,LEN(MID(C96,LEN(H96)+2,99))-2),MID(C96,LEN(H96)+2,99))),"")</f>
        <v>R31</v>
      </c>
      <c r="L96" t="str">
        <f t="shared" si="91"/>
        <v>TCH0</v>
      </c>
      <c r="M96" t="str">
        <f t="shared" si="77"/>
        <v/>
      </c>
      <c r="N96" t="str">
        <f t="shared" si="92"/>
        <v/>
      </c>
      <c r="O96" t="str">
        <f t="shared" si="93"/>
        <v/>
      </c>
      <c r="P96">
        <f t="shared" si="86"/>
        <v>1152</v>
      </c>
      <c r="Q96">
        <f t="shared" si="94"/>
        <v>16</v>
      </c>
      <c r="R96" t="str">
        <f t="shared" si="95"/>
        <v/>
      </c>
      <c r="S96" t="b">
        <f t="shared" si="96"/>
        <v>0</v>
      </c>
      <c r="T96" t="str">
        <f t="shared" si="97"/>
        <v/>
      </c>
      <c r="U96" t="str">
        <f t="shared" si="98"/>
        <v/>
      </c>
      <c r="V96" t="str">
        <f>IF(MID(I96,6,1)="T",VLOOKUP(H96,DATA!$B$2:$H$526,7,FALSE),"")</f>
        <v/>
      </c>
      <c r="W96" t="str">
        <f t="shared" si="99"/>
        <v/>
      </c>
      <c r="X96" t="str">
        <f>IF(LEN(H96)&gt;0,VLOOKUP(H96,DATA!$B$2:$F$526,5,FALSE),"")</f>
        <v/>
      </c>
      <c r="Y96" t="str">
        <f t="shared" si="100"/>
        <v/>
      </c>
      <c r="Z96" t="str">
        <f t="shared" si="101"/>
        <v/>
      </c>
      <c r="AA96" t="str">
        <f t="shared" si="102"/>
        <v/>
      </c>
      <c r="AB96" t="str">
        <f>IF(LEN(Z96)&gt;0,VLOOKUP(Z96,DATA!$K$25:$L$69,2,FALSE)&amp;IF(LEN(AA96)&gt;0,VLOOKUP(AA96,DATA!$O$25:$P$29,2,FALSE),""),"")</f>
        <v/>
      </c>
      <c r="AC96" t="str">
        <f>IF(LEN(Z96)&gt;0,VLOOKUP(Z96,DATA!$K$25:$M$69,3,FALSE),"")</f>
        <v/>
      </c>
      <c r="AD96" t="str">
        <f t="shared" si="103"/>
        <v>11111</v>
      </c>
      <c r="AE96" t="str">
        <f t="shared" si="104"/>
        <v/>
      </c>
      <c r="AF96" t="str">
        <f t="shared" si="105"/>
        <v/>
      </c>
      <c r="AG96" t="str">
        <f t="shared" si="106"/>
        <v/>
      </c>
      <c r="AH96" t="str">
        <f t="shared" si="107"/>
        <v/>
      </c>
      <c r="AI96" t="str">
        <f>IF(LEN(Q96)&gt;0,REPT("0",IF(IF(MID(I96,12,1)="F",VLOOKUP(J96,DATA!$K$2:$Y$20,14,FALSE),0)&gt;10,IF(MID(I96,12,1)="F",VLOOKUP(J96,DATA!$K$2:$Y$20,14,FALSE),0)-10,0)-LEN(X96))&amp;DEC2BIN(Q96,IF(MID(I96,12,1)="F",VLOOKUP(J96,DATA!$K$2:$Y$20,14,FALSE),0)-IF(IF(MID(I96,12,1)="F",VLOOKUP(J96,DATA!$K$2:$Y$20,14,FALSE),0)&gt;10,IF(MID(I96,12,1)="F",VLOOKUP(J96,DATA!$K$2:$Y$20,14,FALSE),0)-10,0)),"")</f>
        <v>000000000000000010000</v>
      </c>
      <c r="AJ96" t="str">
        <f>IF(LEN(H96)&gt;0,IF(H96&lt;&gt;"CALL_PAL",VLOOKUP(H96,DATA!$B$2:$E$526,4,FALSE),VLOOKUP(K96,DATA!$K$72:$M$161,3,FALSE)),"")</f>
        <v/>
      </c>
      <c r="AK96" t="str">
        <f>IF(LEN(H96)&gt;0,VLOOKUP(H96,DATA!$B$2:$D$526,3,FALSE),"")</f>
        <v>110000</v>
      </c>
      <c r="AL96" t="str">
        <f t="shared" si="108"/>
        <v>11000011111000000000000000010000</v>
      </c>
      <c r="AM96" t="str">
        <f t="shared" si="109"/>
        <v>C3E00010</v>
      </c>
      <c r="AN96" t="b">
        <f t="shared" si="87"/>
        <v>1</v>
      </c>
      <c r="AO96">
        <f t="shared" si="81"/>
        <v>4</v>
      </c>
      <c r="AP96" t="b">
        <f t="shared" si="82"/>
        <v>0</v>
      </c>
      <c r="AQ96" t="b">
        <f t="shared" si="79"/>
        <v>0</v>
      </c>
    </row>
    <row r="97" spans="1:43" x14ac:dyDescent="0.25">
      <c r="A97" t="str">
        <f t="shared" si="83"/>
        <v>00000471</v>
      </c>
      <c r="B97" t="s">
        <v>2033</v>
      </c>
      <c r="C97" t="str">
        <f t="shared" si="89"/>
        <v>.P_ALIGN_3</v>
      </c>
      <c r="D97" t="str">
        <f t="shared" si="84"/>
        <v/>
      </c>
      <c r="E97" t="b">
        <f t="shared" si="85"/>
        <v>1</v>
      </c>
      <c r="F97">
        <f t="shared" si="88"/>
        <v>0</v>
      </c>
      <c r="G97">
        <f t="shared" si="80"/>
        <v>1136</v>
      </c>
      <c r="H97" t="str">
        <f t="shared" si="90"/>
        <v/>
      </c>
      <c r="I97" s="3" t="str">
        <f>IF(LEN(H97)&gt;0,VLOOKUP(H97,DATA!$B$2:$G$526,6,FALSE),"")</f>
        <v/>
      </c>
      <c r="J97" t="str">
        <f>IF(LEN(H97)&gt;0,VLOOKUP(H97,DATA!$B$2:$G$526,2,FALSE),"")</f>
        <v/>
      </c>
      <c r="K97" t="str">
        <f>IF(LEN(H97)&gt;0,IF(MID(IF(MID(MID(C97,LEN(H97)+2,99),1,1)="(",MID(MID(C97,LEN(H97)+2,99),2,LEN(MID(C97,LEN(H97)+2,99))-2),MID(C97,LEN(H97)+2,99)),1,1)=VLOOKUP(H97,DATA!$B$2:$I$526,8,FALSE),MID(IF(MID(MID(C97,LEN(H97)+2,99),1,1)="(",MID(MID(C97,LEN(H97)+2,99),2,LEN(MID(C97,LEN(H97)+2,99))-2),MID(C97,LEN(H97)+2,99)),1,3),IF(MID(MID(C97,LEN(H97)+2,99),1,1)="(",MID(MID(C97,LEN(H97)+2,99),2,LEN(MID(C97,LEN(H97)+2,99))-2),MID(C97,LEN(H97)+2,99))),"")</f>
        <v/>
      </c>
      <c r="L97" t="str">
        <f t="shared" si="91"/>
        <v/>
      </c>
      <c r="M97" t="str">
        <f t="shared" si="77"/>
        <v/>
      </c>
      <c r="N97" t="str">
        <f t="shared" si="92"/>
        <v/>
      </c>
      <c r="O97" t="str">
        <f t="shared" si="93"/>
        <v/>
      </c>
      <c r="P97" t="str">
        <f t="shared" si="86"/>
        <v/>
      </c>
      <c r="Q97" t="str">
        <f t="shared" si="94"/>
        <v/>
      </c>
      <c r="R97" t="str">
        <f t="shared" si="95"/>
        <v/>
      </c>
      <c r="S97" t="str">
        <f t="shared" si="96"/>
        <v/>
      </c>
      <c r="T97" t="str">
        <f t="shared" si="97"/>
        <v/>
      </c>
      <c r="U97" t="str">
        <f t="shared" si="98"/>
        <v/>
      </c>
      <c r="V97" t="str">
        <f>IF(MID(I97,6,1)="T",VLOOKUP(H97,DATA!$B$2:$H$526,7,FALSE),"")</f>
        <v/>
      </c>
      <c r="W97" t="str">
        <f t="shared" si="99"/>
        <v/>
      </c>
      <c r="X97" t="str">
        <f>IF(LEN(H97)&gt;0,VLOOKUP(H97,DATA!$B$2:$F$526,5,FALSE),"")</f>
        <v/>
      </c>
      <c r="Y97" t="str">
        <f t="shared" si="100"/>
        <v/>
      </c>
      <c r="Z97" t="str">
        <f t="shared" si="101"/>
        <v/>
      </c>
      <c r="AA97" t="str">
        <f t="shared" si="102"/>
        <v/>
      </c>
      <c r="AB97" t="str">
        <f>IF(LEN(Z97)&gt;0,VLOOKUP(Z97,DATA!$K$25:$L$69,2,FALSE)&amp;IF(LEN(AA97)&gt;0,VLOOKUP(AA97,DATA!$O$25:$P$29,2,FALSE),""),"")</f>
        <v/>
      </c>
      <c r="AC97" t="str">
        <f>IF(LEN(Z97)&gt;0,VLOOKUP(Z97,DATA!$K$25:$M$69,3,FALSE),"")</f>
        <v/>
      </c>
      <c r="AD97" t="str">
        <f t="shared" si="103"/>
        <v/>
      </c>
      <c r="AE97" t="str">
        <f t="shared" si="104"/>
        <v/>
      </c>
      <c r="AF97" t="str">
        <f t="shared" si="105"/>
        <v/>
      </c>
      <c r="AG97" t="str">
        <f t="shared" si="106"/>
        <v/>
      </c>
      <c r="AH97" t="str">
        <f t="shared" si="107"/>
        <v/>
      </c>
      <c r="AI97" t="str">
        <f>IF(LEN(Q97)&gt;0,REPT("0",IF(IF(MID(I97,12,1)="F",VLOOKUP(J97,DATA!$K$2:$Y$20,14,FALSE),0)&gt;10,IF(MID(I97,12,1)="F",VLOOKUP(J97,DATA!$K$2:$Y$20,14,FALSE),0)-10,0)-LEN(X97))&amp;DEC2BIN(Q97,IF(MID(I97,12,1)="F",VLOOKUP(J97,DATA!$K$2:$Y$20,14,FALSE),0)-IF(IF(MID(I97,12,1)="F",VLOOKUP(J97,DATA!$K$2:$Y$20,14,FALSE),0)&gt;10,IF(MID(I97,12,1)="F",VLOOKUP(J97,DATA!$K$2:$Y$20,14,FALSE),0)-10,0)),"")</f>
        <v/>
      </c>
      <c r="AJ97" t="str">
        <f>IF(LEN(H97)&gt;0,IF(H97&lt;&gt;"CALL_PAL",VLOOKUP(H97,DATA!$B$2:$E$526,4,FALSE),VLOOKUP(K97,DATA!$K$72:$M$161,3,FALSE)),"")</f>
        <v/>
      </c>
      <c r="AK97" t="str">
        <f>IF(LEN(H97)&gt;0,VLOOKUP(H97,DATA!$B$2:$D$526,3,FALSE),"")</f>
        <v/>
      </c>
      <c r="AL97" t="str">
        <f t="shared" si="108"/>
        <v/>
      </c>
      <c r="AM97" t="str">
        <f t="shared" si="109"/>
        <v/>
      </c>
      <c r="AN97" t="b">
        <f t="shared" si="87"/>
        <v>1</v>
      </c>
      <c r="AO97">
        <f t="shared" si="81"/>
        <v>4</v>
      </c>
      <c r="AP97" t="str">
        <f t="shared" si="82"/>
        <v/>
      </c>
      <c r="AQ97" t="str">
        <f t="shared" si="79"/>
        <v/>
      </c>
    </row>
    <row r="98" spans="1:43" x14ac:dyDescent="0.25">
      <c r="A98" t="str">
        <f t="shared" si="83"/>
        <v>00000471</v>
      </c>
      <c r="B98" t="s">
        <v>1591</v>
      </c>
      <c r="C98" t="str">
        <f t="shared" si="89"/>
        <v>NXT0:</v>
      </c>
      <c r="D98" t="str">
        <f t="shared" si="84"/>
        <v/>
      </c>
      <c r="E98" t="b">
        <f t="shared" si="85"/>
        <v>0</v>
      </c>
      <c r="F98">
        <f t="shared" si="88"/>
        <v>4</v>
      </c>
      <c r="G98">
        <f>G97</f>
        <v>1136</v>
      </c>
      <c r="H98" t="str">
        <f t="shared" si="90"/>
        <v/>
      </c>
      <c r="I98" s="3" t="str">
        <f>IF(LEN(H98)&gt;0,VLOOKUP(H98,DATA!$B$2:$G$526,6,FALSE),"")</f>
        <v/>
      </c>
      <c r="J98" t="str">
        <f>IF(LEN(H98)&gt;0,VLOOKUP(H98,DATA!$B$2:$G$526,2,FALSE),"")</f>
        <v/>
      </c>
      <c r="K98" t="str">
        <f>IF(LEN(H98)&gt;0,IF(MID(IF(MID(MID(C98,LEN(H98)+2,99),1,1)="(",MID(MID(C98,LEN(H98)+2,99),2,LEN(MID(C98,LEN(H98)+2,99))-2),MID(C98,LEN(H98)+2,99)),1,1)=VLOOKUP(H98,DATA!$B$2:$I$526,8,FALSE),MID(IF(MID(MID(C98,LEN(H98)+2,99),1,1)="(",MID(MID(C98,LEN(H98)+2,99),2,LEN(MID(C98,LEN(H98)+2,99))-2),MID(C98,LEN(H98)+2,99)),1,3),IF(MID(MID(C98,LEN(H98)+2,99),1,1)="(",MID(MID(C98,LEN(H98)+2,99),2,LEN(MID(C98,LEN(H98)+2,99))-2),MID(C98,LEN(H98)+2,99))),"")</f>
        <v/>
      </c>
      <c r="L98" t="str">
        <f t="shared" si="91"/>
        <v/>
      </c>
      <c r="M98" t="str">
        <f t="shared" si="77"/>
        <v/>
      </c>
      <c r="N98" t="str">
        <f t="shared" si="92"/>
        <v/>
      </c>
      <c r="O98" t="str">
        <f t="shared" si="93"/>
        <v/>
      </c>
      <c r="P98" t="str">
        <f t="shared" si="86"/>
        <v/>
      </c>
      <c r="Q98" t="str">
        <f t="shared" si="94"/>
        <v/>
      </c>
      <c r="R98" t="str">
        <f t="shared" si="95"/>
        <v/>
      </c>
      <c r="S98" t="str">
        <f t="shared" si="96"/>
        <v/>
      </c>
      <c r="T98" t="str">
        <f t="shared" si="97"/>
        <v/>
      </c>
      <c r="U98" t="str">
        <f t="shared" si="98"/>
        <v/>
      </c>
      <c r="V98" t="str">
        <f>IF(MID(I98,6,1)="T",VLOOKUP(H98,DATA!$B$2:$H$526,7,FALSE),"")</f>
        <v/>
      </c>
      <c r="W98" t="str">
        <f t="shared" si="99"/>
        <v/>
      </c>
      <c r="X98" t="str">
        <f>IF(LEN(H98)&gt;0,VLOOKUP(H98,DATA!$B$2:$F$526,5,FALSE),"")</f>
        <v/>
      </c>
      <c r="Y98" t="str">
        <f t="shared" si="100"/>
        <v/>
      </c>
      <c r="Z98" t="str">
        <f t="shared" si="101"/>
        <v/>
      </c>
      <c r="AA98" t="str">
        <f t="shared" si="102"/>
        <v/>
      </c>
      <c r="AB98" t="str">
        <f>IF(LEN(Z98)&gt;0,VLOOKUP(Z98,DATA!$K$25:$L$69,2,FALSE)&amp;IF(LEN(AA98)&gt;0,VLOOKUP(AA98,DATA!$O$25:$P$29,2,FALSE),""),"")</f>
        <v/>
      </c>
      <c r="AC98" t="str">
        <f>IF(LEN(Z98)&gt;0,VLOOKUP(Z98,DATA!$K$25:$M$69,3,FALSE),"")</f>
        <v/>
      </c>
      <c r="AD98" t="str">
        <f t="shared" si="103"/>
        <v/>
      </c>
      <c r="AE98" t="str">
        <f t="shared" si="104"/>
        <v/>
      </c>
      <c r="AF98" t="str">
        <f t="shared" si="105"/>
        <v/>
      </c>
      <c r="AG98" t="str">
        <f t="shared" si="106"/>
        <v/>
      </c>
      <c r="AH98" t="str">
        <f t="shared" si="107"/>
        <v/>
      </c>
      <c r="AI98" t="str">
        <f>IF(LEN(Q98)&gt;0,REPT("0",IF(IF(MID(I98,12,1)="F",VLOOKUP(J98,DATA!$K$2:$Y$20,14,FALSE),0)&gt;10,IF(MID(I98,12,1)="F",VLOOKUP(J98,DATA!$K$2:$Y$20,14,FALSE),0)-10,0)-LEN(X98))&amp;DEC2BIN(Q98,IF(MID(I98,12,1)="F",VLOOKUP(J98,DATA!$K$2:$Y$20,14,FALSE),0)-IF(IF(MID(I98,12,1)="F",VLOOKUP(J98,DATA!$K$2:$Y$20,14,FALSE),0)&gt;10,IF(MID(I98,12,1)="F",VLOOKUP(J98,DATA!$K$2:$Y$20,14,FALSE),0)-10,0)),"")</f>
        <v/>
      </c>
      <c r="AJ98" t="str">
        <f>IF(LEN(H98)&gt;0,IF(H98&lt;&gt;"CALL_PAL",VLOOKUP(H98,DATA!$B$2:$E$526,4,FALSE),VLOOKUP(K98,DATA!$K$72:$M$161,3,FALSE)),"")</f>
        <v/>
      </c>
      <c r="AK98" t="str">
        <f>IF(LEN(H98)&gt;0,VLOOKUP(H98,DATA!$B$2:$D$526,3,FALSE),"")</f>
        <v/>
      </c>
      <c r="AL98" t="str">
        <f t="shared" si="108"/>
        <v/>
      </c>
      <c r="AM98" t="str">
        <f t="shared" si="109"/>
        <v/>
      </c>
      <c r="AN98" t="b">
        <f t="shared" si="87"/>
        <v>1</v>
      </c>
      <c r="AO98">
        <f t="shared" si="81"/>
        <v>0</v>
      </c>
      <c r="AP98" t="str">
        <f t="shared" si="82"/>
        <v/>
      </c>
      <c r="AQ98" t="str">
        <f t="shared" si="79"/>
        <v/>
      </c>
    </row>
    <row r="99" spans="1:43" x14ac:dyDescent="0.25">
      <c r="A99" t="str">
        <f t="shared" si="83"/>
        <v>00000471</v>
      </c>
      <c r="B99" t="s">
        <v>1654</v>
      </c>
      <c r="C99" t="str">
        <f t="shared" si="89"/>
        <v>LDA R00,134(R31)</v>
      </c>
      <c r="D99" t="str">
        <f t="shared" si="84"/>
        <v/>
      </c>
      <c r="E99" t="b">
        <f t="shared" si="85"/>
        <v>0</v>
      </c>
      <c r="F99">
        <f t="shared" si="88"/>
        <v>4</v>
      </c>
      <c r="G99">
        <f t="shared" si="80"/>
        <v>1136</v>
      </c>
      <c r="H99" t="str">
        <f t="shared" si="90"/>
        <v>LDA</v>
      </c>
      <c r="I99" s="3" t="str">
        <f>IF(LEN(H99)&gt;0,VLOOKUP(H99,DATA!$B$2:$G$526,6,FALSE),"")</f>
        <v xml:space="preserve">OAB        F </v>
      </c>
      <c r="J99" t="str">
        <f>IF(LEN(H99)&gt;0,VLOOKUP(H99,DATA!$B$2:$G$526,2,FALSE),"")</f>
        <v>Mem</v>
      </c>
      <c r="K99" t="str">
        <f>IF(LEN(H99)&gt;0,IF(MID(IF(MID(MID(C99,LEN(H99)+2,99),1,1)="(",MID(MID(C99,LEN(H99)+2,99),2,LEN(MID(C99,LEN(H99)+2,99))-2),MID(C99,LEN(H99)+2,99)),1,1)=VLOOKUP(H99,DATA!$B$2:$I$526,8,FALSE),MID(IF(MID(MID(C99,LEN(H99)+2,99),1,1)="(",MID(MID(C99,LEN(H99)+2,99),2,LEN(MID(C99,LEN(H99)+2,99))-2),MID(C99,LEN(H99)+2,99)),1,3),IF(MID(MID(C99,LEN(H99)+2,99),1,1)="(",MID(MID(C99,LEN(H99)+2,99),2,LEN(MID(C99,LEN(H99)+2,99))-2),MID(C99,LEN(H99)+2,99))),"")</f>
        <v>R00</v>
      </c>
      <c r="L99" t="str">
        <f t="shared" si="91"/>
        <v>134(R31)</v>
      </c>
      <c r="M99" t="str">
        <f t="shared" si="77"/>
        <v/>
      </c>
      <c r="N99" t="str">
        <f t="shared" si="92"/>
        <v/>
      </c>
      <c r="O99" t="str">
        <f t="shared" si="93"/>
        <v/>
      </c>
      <c r="P99" t="str">
        <f t="shared" si="86"/>
        <v/>
      </c>
      <c r="Q99">
        <f t="shared" si="94"/>
        <v>134</v>
      </c>
      <c r="R99" t="str">
        <f t="shared" si="95"/>
        <v>R31</v>
      </c>
      <c r="S99" t="b">
        <f t="shared" si="96"/>
        <v>0</v>
      </c>
      <c r="T99" t="b">
        <f t="shared" si="97"/>
        <v>0</v>
      </c>
      <c r="U99" t="str">
        <f t="shared" si="98"/>
        <v/>
      </c>
      <c r="V99" t="str">
        <f>IF(MID(I99,6,1)="T",VLOOKUP(H99,DATA!$B$2:$H$526,7,FALSE),"")</f>
        <v/>
      </c>
      <c r="W99" t="str">
        <f t="shared" si="99"/>
        <v/>
      </c>
      <c r="X99" t="str">
        <f>IF(LEN(H99)&gt;0,VLOOKUP(H99,DATA!$B$2:$F$526,5,FALSE),"")</f>
        <v/>
      </c>
      <c r="Y99" t="str">
        <f t="shared" si="100"/>
        <v/>
      </c>
      <c r="Z99" t="str">
        <f t="shared" si="101"/>
        <v/>
      </c>
      <c r="AA99" t="str">
        <f t="shared" si="102"/>
        <v/>
      </c>
      <c r="AB99" t="str">
        <f>IF(LEN(Z99)&gt;0,VLOOKUP(Z99,DATA!$K$25:$L$69,2,FALSE)&amp;IF(LEN(AA99)&gt;0,VLOOKUP(AA99,DATA!$O$25:$P$29,2,FALSE),""),"")</f>
        <v/>
      </c>
      <c r="AC99" t="str">
        <f>IF(LEN(Z99)&gt;0,VLOOKUP(Z99,DATA!$K$25:$M$69,3,FALSE),"")</f>
        <v/>
      </c>
      <c r="AD99" t="str">
        <f t="shared" si="103"/>
        <v>00000</v>
      </c>
      <c r="AE99" t="str">
        <f t="shared" si="104"/>
        <v>11111</v>
      </c>
      <c r="AF99" t="str">
        <f t="shared" si="105"/>
        <v/>
      </c>
      <c r="AG99" t="str">
        <f t="shared" si="106"/>
        <v/>
      </c>
      <c r="AH99" t="str">
        <f t="shared" si="107"/>
        <v/>
      </c>
      <c r="AI99" t="str">
        <f>IF(LEN(Q99)&gt;0,REPT("0",IF(IF(MID(I99,12,1)="F",VLOOKUP(J99,DATA!$K$2:$Y$20,14,FALSE),0)&gt;10,IF(MID(I99,12,1)="F",VLOOKUP(J99,DATA!$K$2:$Y$20,14,FALSE),0)-10,0)-LEN(X99))&amp;DEC2BIN(Q99,IF(MID(I99,12,1)="F",VLOOKUP(J99,DATA!$K$2:$Y$20,14,FALSE),0)-IF(IF(MID(I99,12,1)="F",VLOOKUP(J99,DATA!$K$2:$Y$20,14,FALSE),0)&gt;10,IF(MID(I99,12,1)="F",VLOOKUP(J99,DATA!$K$2:$Y$20,14,FALSE),0)-10,0)),"")</f>
        <v>0000000010000110</v>
      </c>
      <c r="AJ99" t="str">
        <f>IF(LEN(H99)&gt;0,IF(H99&lt;&gt;"CALL_PAL",VLOOKUP(H99,DATA!$B$2:$E$526,4,FALSE),VLOOKUP(K99,DATA!$K$72:$M$161,3,FALSE)),"")</f>
        <v/>
      </c>
      <c r="AK99" t="str">
        <f>IF(LEN(H99)&gt;0,VLOOKUP(H99,DATA!$B$2:$D$526,3,FALSE),"")</f>
        <v>001000</v>
      </c>
      <c r="AL99" t="str">
        <f t="shared" si="108"/>
        <v>00100000000111110000000010000110</v>
      </c>
      <c r="AM99" t="str">
        <f t="shared" si="109"/>
        <v>201F0086</v>
      </c>
      <c r="AN99" t="b">
        <f t="shared" si="87"/>
        <v>1</v>
      </c>
      <c r="AO99">
        <f t="shared" si="81"/>
        <v>0</v>
      </c>
      <c r="AP99" t="b">
        <f t="shared" si="82"/>
        <v>1</v>
      </c>
      <c r="AQ99" t="b">
        <f t="shared" si="79"/>
        <v>0</v>
      </c>
    </row>
    <row r="100" spans="1:43" x14ac:dyDescent="0.25">
      <c r="A100" t="str">
        <f t="shared" si="83"/>
        <v>00000475</v>
      </c>
      <c r="B100" t="s">
        <v>1655</v>
      </c>
      <c r="C100" t="str">
        <f t="shared" si="89"/>
        <v>HW_MTPR R00,I_CTL</v>
      </c>
      <c r="D100" t="str">
        <f t="shared" si="84"/>
        <v/>
      </c>
      <c r="E100" t="b">
        <f t="shared" si="85"/>
        <v>1</v>
      </c>
      <c r="F100">
        <f t="shared" si="88"/>
        <v>4</v>
      </c>
      <c r="G100">
        <f t="shared" si="80"/>
        <v>1140</v>
      </c>
      <c r="H100" t="str">
        <f t="shared" si="90"/>
        <v>HW_MTPR</v>
      </c>
      <c r="I100" s="3" t="str">
        <f>IF(LEN(H100)&gt;0,VLOOKUP(H100,DATA!$B$2:$G$526,6,FALSE),"")</f>
        <v xml:space="preserve">OAB      IM  </v>
      </c>
      <c r="J100" t="str">
        <f>IF(LEN(H100)&gt;0,VLOOKUP(H100,DATA!$B$2:$G$526,2,FALSE),"")</f>
        <v>HW_M</v>
      </c>
      <c r="K100" t="str">
        <f>IF(LEN(H100)&gt;0,IF(MID(IF(MID(MID(C100,LEN(H100)+2,99),1,1)="(",MID(MID(C100,LEN(H100)+2,99),2,LEN(MID(C100,LEN(H100)+2,99))-2),MID(C100,LEN(H100)+2,99)),1,1)=VLOOKUP(H100,DATA!$B$2:$I$526,8,FALSE),MID(IF(MID(MID(C100,LEN(H100)+2,99),1,1)="(",MID(MID(C100,LEN(H100)+2,99),2,LEN(MID(C100,LEN(H100)+2,99))-2),MID(C100,LEN(H100)+2,99)),1,3),IF(MID(MID(C100,LEN(H100)+2,99),1,1)="(",MID(MID(C100,LEN(H100)+2,99),2,LEN(MID(C100,LEN(H100)+2,99))-2),MID(C100,LEN(H100)+2,99))),"")</f>
        <v>R00</v>
      </c>
      <c r="L100" t="str">
        <f t="shared" si="91"/>
        <v>I_CTL</v>
      </c>
      <c r="M100" t="str">
        <f t="shared" si="77"/>
        <v/>
      </c>
      <c r="N100" t="str">
        <f t="shared" si="92"/>
        <v/>
      </c>
      <c r="O100" t="str">
        <f t="shared" si="93"/>
        <v/>
      </c>
      <c r="P100" t="str">
        <f t="shared" si="86"/>
        <v/>
      </c>
      <c r="Q100" t="str">
        <f t="shared" si="94"/>
        <v/>
      </c>
      <c r="R100" t="str">
        <f t="shared" si="95"/>
        <v/>
      </c>
      <c r="S100" t="b">
        <f t="shared" si="96"/>
        <v>0</v>
      </c>
      <c r="T100" t="b">
        <f t="shared" si="97"/>
        <v>0</v>
      </c>
      <c r="U100" t="str">
        <f t="shared" si="98"/>
        <v/>
      </c>
      <c r="V100" t="str">
        <f>IF(MID(I100,6,1)="T",VLOOKUP(H100,DATA!$B$2:$H$526,7,FALSE),"")</f>
        <v/>
      </c>
      <c r="W100" t="str">
        <f t="shared" si="99"/>
        <v/>
      </c>
      <c r="X100" t="str">
        <f>IF(LEN(H100)&gt;0,VLOOKUP(H100,DATA!$B$2:$F$526,5,FALSE),"")</f>
        <v/>
      </c>
      <c r="Y100" t="str">
        <f t="shared" si="100"/>
        <v/>
      </c>
      <c r="Z100" t="str">
        <f t="shared" si="101"/>
        <v>I_CTL</v>
      </c>
      <c r="AA100" t="str">
        <f t="shared" si="102"/>
        <v/>
      </c>
      <c r="AB100" t="str">
        <f>IF(LEN(Z100)&gt;0,VLOOKUP(Z100,DATA!$K$25:$L$69,2,FALSE)&amp;IF(LEN(AA100)&gt;0,VLOOKUP(AA100,DATA!$O$25:$P$29,2,FALSE),""),"")</f>
        <v>00010001</v>
      </c>
      <c r="AC100" t="str">
        <f>IF(LEN(Z100)&gt;0,VLOOKUP(Z100,DATA!$K$25:$M$69,3,FALSE),"")</f>
        <v>00010000</v>
      </c>
      <c r="AD100" t="str">
        <f t="shared" si="103"/>
        <v>00000</v>
      </c>
      <c r="AE100" t="str">
        <f t="shared" si="104"/>
        <v/>
      </c>
      <c r="AF100" t="str">
        <f t="shared" si="105"/>
        <v/>
      </c>
      <c r="AG100" t="str">
        <f t="shared" si="106"/>
        <v/>
      </c>
      <c r="AH100" t="str">
        <f t="shared" si="107"/>
        <v/>
      </c>
      <c r="AI100" t="str">
        <f>IF(LEN(Q100)&gt;0,REPT("0",IF(IF(MID(I100,12,1)="F",VLOOKUP(J100,DATA!$K$2:$Y$20,14,FALSE),0)&gt;10,IF(MID(I100,12,1)="F",VLOOKUP(J100,DATA!$K$2:$Y$20,14,FALSE),0)-10,0)-LEN(X100))&amp;DEC2BIN(Q100,IF(MID(I100,12,1)="F",VLOOKUP(J100,DATA!$K$2:$Y$20,14,FALSE),0)-IF(IF(MID(I100,12,1)="F",VLOOKUP(J100,DATA!$K$2:$Y$20,14,FALSE),0)&gt;10,IF(MID(I100,12,1)="F",VLOOKUP(J100,DATA!$K$2:$Y$20,14,FALSE),0)-10,0)),"")</f>
        <v/>
      </c>
      <c r="AJ100" t="str">
        <f>IF(LEN(H100)&gt;0,IF(H100&lt;&gt;"CALL_PAL",VLOOKUP(H100,DATA!$B$2:$E$526,4,FALSE),VLOOKUP(K100,DATA!$K$72:$M$161,3,FALSE)),"")</f>
        <v/>
      </c>
      <c r="AK100" t="str">
        <f>IF(LEN(H100)&gt;0,VLOOKUP(H100,DATA!$B$2:$D$526,3,FALSE),"")</f>
        <v>011101</v>
      </c>
      <c r="AL100" t="str">
        <f t="shared" si="108"/>
        <v>011101000000001000100010000</v>
      </c>
      <c r="AM100" t="str">
        <f t="shared" si="109"/>
        <v>74022200</v>
      </c>
      <c r="AN100" t="b">
        <f t="shared" si="87"/>
        <v>1</v>
      </c>
      <c r="AO100">
        <f t="shared" si="81"/>
        <v>4</v>
      </c>
      <c r="AP100" t="b">
        <f t="shared" si="82"/>
        <v>0</v>
      </c>
      <c r="AQ100" t="b">
        <f t="shared" si="79"/>
        <v>0</v>
      </c>
    </row>
    <row r="101" spans="1:43" x14ac:dyDescent="0.25">
      <c r="A101" t="str">
        <f t="shared" si="83"/>
        <v>00000479</v>
      </c>
      <c r="B101" t="s">
        <v>1592</v>
      </c>
      <c r="C101" t="str">
        <f t="shared" si="89"/>
        <v>BR R31, NXT1</v>
      </c>
      <c r="D101" t="str">
        <f t="shared" si="84"/>
        <v/>
      </c>
      <c r="E101" t="b">
        <f t="shared" si="85"/>
        <v>1</v>
      </c>
      <c r="F101">
        <f t="shared" si="88"/>
        <v>4</v>
      </c>
      <c r="G101">
        <f t="shared" si="80"/>
        <v>1144</v>
      </c>
      <c r="H101" t="str">
        <f t="shared" si="90"/>
        <v>BR</v>
      </c>
      <c r="I101" s="3" t="str">
        <f>IF(LEN(H101)&gt;0,VLOOKUP(H101,DATA!$B$2:$G$526,6,FALSE),"")</f>
        <v xml:space="preserve">OA         F </v>
      </c>
      <c r="J101" t="str">
        <f>IF(LEN(H101)&gt;0,VLOOKUP(H101,DATA!$B$2:$G$526,2,FALSE),"")</f>
        <v>Br</v>
      </c>
      <c r="K101" t="str">
        <f>IF(LEN(H101)&gt;0,IF(MID(IF(MID(MID(C101,LEN(H101)+2,99),1,1)="(",MID(MID(C101,LEN(H101)+2,99),2,LEN(MID(C101,LEN(H101)+2,99))-2),MID(C101,LEN(H101)+2,99)),1,1)=VLOOKUP(H101,DATA!$B$2:$I$526,8,FALSE),MID(IF(MID(MID(C101,LEN(H101)+2,99),1,1)="(",MID(MID(C101,LEN(H101)+2,99),2,LEN(MID(C101,LEN(H101)+2,99))-2),MID(C101,LEN(H101)+2,99)),1,3),IF(MID(MID(C101,LEN(H101)+2,99),1,1)="(",MID(MID(C101,LEN(H101)+2,99),2,LEN(MID(C101,LEN(H101)+2,99))-2),MID(C101,LEN(H101)+2,99))),"")</f>
        <v>R31</v>
      </c>
      <c r="L101" t="str">
        <f t="shared" si="91"/>
        <v>NXT1</v>
      </c>
      <c r="M101" t="str">
        <f t="shared" si="77"/>
        <v/>
      </c>
      <c r="N101" t="str">
        <f t="shared" si="92"/>
        <v/>
      </c>
      <c r="O101" t="str">
        <f t="shared" si="93"/>
        <v/>
      </c>
      <c r="P101">
        <f t="shared" si="86"/>
        <v>1168</v>
      </c>
      <c r="Q101">
        <f t="shared" si="94"/>
        <v>20</v>
      </c>
      <c r="R101" t="str">
        <f t="shared" si="95"/>
        <v/>
      </c>
      <c r="S101" t="b">
        <f t="shared" si="96"/>
        <v>0</v>
      </c>
      <c r="T101" t="str">
        <f t="shared" si="97"/>
        <v/>
      </c>
      <c r="U101" t="str">
        <f t="shared" si="98"/>
        <v/>
      </c>
      <c r="V101" t="str">
        <f>IF(MID(I101,6,1)="T",VLOOKUP(H101,DATA!$B$2:$H$526,7,FALSE),"")</f>
        <v/>
      </c>
      <c r="W101" t="str">
        <f t="shared" si="99"/>
        <v/>
      </c>
      <c r="X101" t="str">
        <f>IF(LEN(H101)&gt;0,VLOOKUP(H101,DATA!$B$2:$F$526,5,FALSE),"")</f>
        <v/>
      </c>
      <c r="Y101" t="str">
        <f t="shared" si="100"/>
        <v/>
      </c>
      <c r="Z101" t="str">
        <f t="shared" si="101"/>
        <v/>
      </c>
      <c r="AA101" t="str">
        <f t="shared" si="102"/>
        <v/>
      </c>
      <c r="AB101" t="str">
        <f>IF(LEN(Z101)&gt;0,VLOOKUP(Z101,DATA!$K$25:$L$69,2,FALSE)&amp;IF(LEN(AA101)&gt;0,VLOOKUP(AA101,DATA!$O$25:$P$29,2,FALSE),""),"")</f>
        <v/>
      </c>
      <c r="AC101" t="str">
        <f>IF(LEN(Z101)&gt;0,VLOOKUP(Z101,DATA!$K$25:$M$69,3,FALSE),"")</f>
        <v/>
      </c>
      <c r="AD101" t="str">
        <f t="shared" si="103"/>
        <v>11111</v>
      </c>
      <c r="AE101" t="str">
        <f t="shared" si="104"/>
        <v/>
      </c>
      <c r="AF101" t="str">
        <f t="shared" si="105"/>
        <v/>
      </c>
      <c r="AG101" t="str">
        <f t="shared" si="106"/>
        <v/>
      </c>
      <c r="AH101" t="str">
        <f t="shared" si="107"/>
        <v/>
      </c>
      <c r="AI101" t="str">
        <f>IF(LEN(Q101)&gt;0,REPT("0",IF(IF(MID(I101,12,1)="F",VLOOKUP(J101,DATA!$K$2:$Y$20,14,FALSE),0)&gt;10,IF(MID(I101,12,1)="F",VLOOKUP(J101,DATA!$K$2:$Y$20,14,FALSE),0)-10,0)-LEN(X101))&amp;DEC2BIN(Q101,IF(MID(I101,12,1)="F",VLOOKUP(J101,DATA!$K$2:$Y$20,14,FALSE),0)-IF(IF(MID(I101,12,1)="F",VLOOKUP(J101,DATA!$K$2:$Y$20,14,FALSE),0)&gt;10,IF(MID(I101,12,1)="F",VLOOKUP(J101,DATA!$K$2:$Y$20,14,FALSE),0)-10,0)),"")</f>
        <v>000000000000000010100</v>
      </c>
      <c r="AJ101" t="str">
        <f>IF(LEN(H101)&gt;0,IF(H101&lt;&gt;"CALL_PAL",VLOOKUP(H101,DATA!$B$2:$E$526,4,FALSE),VLOOKUP(K101,DATA!$K$72:$M$161,3,FALSE)),"")</f>
        <v/>
      </c>
      <c r="AK101" t="str">
        <f>IF(LEN(H101)&gt;0,VLOOKUP(H101,DATA!$B$2:$D$526,3,FALSE),"")</f>
        <v>110000</v>
      </c>
      <c r="AL101" t="str">
        <f t="shared" si="108"/>
        <v>11000011111000000000000000010100</v>
      </c>
      <c r="AM101" t="str">
        <f t="shared" si="109"/>
        <v>C3E00014</v>
      </c>
      <c r="AN101" t="b">
        <f t="shared" si="87"/>
        <v>1</v>
      </c>
      <c r="AO101">
        <f t="shared" si="81"/>
        <v>4</v>
      </c>
      <c r="AP101" t="b">
        <f t="shared" si="82"/>
        <v>0</v>
      </c>
      <c r="AQ101" t="b">
        <f t="shared" si="79"/>
        <v>0</v>
      </c>
    </row>
    <row r="102" spans="1:43" x14ac:dyDescent="0.25">
      <c r="A102" t="str">
        <f t="shared" si="83"/>
        <v>0000047D</v>
      </c>
      <c r="B102" t="s">
        <v>2038</v>
      </c>
      <c r="C102" t="str">
        <f t="shared" si="89"/>
        <v>BIS R31,R31,R31</v>
      </c>
      <c r="D102" t="str">
        <f t="shared" si="84"/>
        <v/>
      </c>
      <c r="E102" t="b">
        <f t="shared" si="85"/>
        <v>1</v>
      </c>
      <c r="F102">
        <f t="shared" si="88"/>
        <v>4</v>
      </c>
      <c r="G102">
        <f t="shared" si="80"/>
        <v>1148</v>
      </c>
      <c r="H102" t="str">
        <f t="shared" si="90"/>
        <v>BIS</v>
      </c>
      <c r="I102" s="3" t="str">
        <f>IF(LEN(H102)&gt;0,VLOOKUP(H102,DATA!$B$2:$G$526,6,FALSE),"")</f>
        <v>OABZL      FC</v>
      </c>
      <c r="J102" t="str">
        <f>IF(LEN(H102)&gt;0,VLOOKUP(H102,DATA!$B$2:$G$526,2,FALSE),"")</f>
        <v>Oper</v>
      </c>
      <c r="K102" t="str">
        <f>IF(LEN(H102)&gt;0,IF(MID(IF(MID(MID(C102,LEN(H102)+2,99),1,1)="(",MID(MID(C102,LEN(H102)+2,99),2,LEN(MID(C102,LEN(H102)+2,99))-2),MID(C102,LEN(H102)+2,99)),1,1)=VLOOKUP(H102,DATA!$B$2:$I$526,8,FALSE),MID(IF(MID(MID(C102,LEN(H102)+2,99),1,1)="(",MID(MID(C102,LEN(H102)+2,99),2,LEN(MID(C102,LEN(H102)+2,99))-2),MID(C102,LEN(H102)+2,99)),1,3),IF(MID(MID(C102,LEN(H102)+2,99),1,1)="(",MID(MID(C102,LEN(H102)+2,99),2,LEN(MID(C102,LEN(H102)+2,99))-2),MID(C102,LEN(H102)+2,99))),"")</f>
        <v>R31</v>
      </c>
      <c r="L102" t="str">
        <f t="shared" si="91"/>
        <v>R31</v>
      </c>
      <c r="M102" t="str">
        <f t="shared" si="77"/>
        <v>R31</v>
      </c>
      <c r="N102" t="b">
        <f t="shared" si="92"/>
        <v>0</v>
      </c>
      <c r="O102" t="b">
        <f t="shared" si="93"/>
        <v>1</v>
      </c>
      <c r="P102" t="str">
        <f t="shared" si="86"/>
        <v/>
      </c>
      <c r="Q102" t="str">
        <f t="shared" si="94"/>
        <v/>
      </c>
      <c r="R102" t="str">
        <f t="shared" si="95"/>
        <v/>
      </c>
      <c r="S102" t="b">
        <f t="shared" si="96"/>
        <v>0</v>
      </c>
      <c r="T102" t="b">
        <f t="shared" si="97"/>
        <v>0</v>
      </c>
      <c r="U102" t="b">
        <f t="shared" si="98"/>
        <v>0</v>
      </c>
      <c r="V102" t="str">
        <f>IF(MID(I102,6,1)="T",VLOOKUP(H102,DATA!$B$2:$H$526,7,FALSE),"")</f>
        <v/>
      </c>
      <c r="W102" t="str">
        <f t="shared" si="99"/>
        <v/>
      </c>
      <c r="X102" t="str">
        <f>IF(LEN(H102)&gt;0,VLOOKUP(H102,DATA!$B$2:$F$526,5,FALSE),"")</f>
        <v/>
      </c>
      <c r="Y102" t="str">
        <f t="shared" si="100"/>
        <v/>
      </c>
      <c r="Z102" t="str">
        <f t="shared" si="101"/>
        <v/>
      </c>
      <c r="AA102" t="str">
        <f t="shared" si="102"/>
        <v/>
      </c>
      <c r="AB102" t="str">
        <f>IF(LEN(Z102)&gt;0,VLOOKUP(Z102,DATA!$K$25:$L$69,2,FALSE)&amp;IF(LEN(AA102)&gt;0,VLOOKUP(AA102,DATA!$O$25:$P$29,2,FALSE),""),"")</f>
        <v/>
      </c>
      <c r="AC102" t="str">
        <f>IF(LEN(Z102)&gt;0,VLOOKUP(Z102,DATA!$K$25:$M$69,3,FALSE),"")</f>
        <v/>
      </c>
      <c r="AD102" t="str">
        <f t="shared" si="103"/>
        <v>11111</v>
      </c>
      <c r="AE102" t="str">
        <f t="shared" si="104"/>
        <v>11111</v>
      </c>
      <c r="AF102" t="str">
        <f t="shared" si="105"/>
        <v>0000</v>
      </c>
      <c r="AG102" t="str">
        <f t="shared" si="106"/>
        <v/>
      </c>
      <c r="AH102" t="str">
        <f t="shared" si="107"/>
        <v>11111</v>
      </c>
      <c r="AI102" t="str">
        <f>IF(LEN(Q102)&gt;0,REPT("0",IF(IF(MID(I102,12,1)="F",VLOOKUP(J102,DATA!$K$2:$Y$20,14,FALSE),0)&gt;10,IF(MID(I102,12,1)="F",VLOOKUP(J102,DATA!$K$2:$Y$20,14,FALSE),0)-10,0)-LEN(X102))&amp;DEC2BIN(Q102,IF(MID(I102,12,1)="F",VLOOKUP(J102,DATA!$K$2:$Y$20,14,FALSE),0)-IF(IF(MID(I102,12,1)="F",VLOOKUP(J102,DATA!$K$2:$Y$20,14,FALSE),0)&gt;10,IF(MID(I102,12,1)="F",VLOOKUP(J102,DATA!$K$2:$Y$20,14,FALSE),0)-10,0)),"")</f>
        <v/>
      </c>
      <c r="AJ102" t="str">
        <f>IF(LEN(H102)&gt;0,IF(H102&lt;&gt;"CALL_PAL",VLOOKUP(H102,DATA!$B$2:$E$526,4,FALSE),VLOOKUP(K102,DATA!$K$72:$M$161,3,FALSE)),"")</f>
        <v>0100000</v>
      </c>
      <c r="AK102" t="str">
        <f>IF(LEN(H102)&gt;0,VLOOKUP(H102,DATA!$B$2:$D$526,3,FALSE),"")</f>
        <v>010001</v>
      </c>
      <c r="AL102" t="str">
        <f t="shared" si="108"/>
        <v>01000111111111110000010000011111</v>
      </c>
      <c r="AM102" t="str">
        <f t="shared" si="109"/>
        <v>47FF041F</v>
      </c>
      <c r="AN102" t="b">
        <f t="shared" si="87"/>
        <v>1</v>
      </c>
      <c r="AO102">
        <f t="shared" si="81"/>
        <v>4</v>
      </c>
      <c r="AP102" t="b">
        <f t="shared" si="82"/>
        <v>0</v>
      </c>
      <c r="AQ102" t="b">
        <f t="shared" si="79"/>
        <v>0</v>
      </c>
    </row>
    <row r="103" spans="1:43" x14ac:dyDescent="0.25">
      <c r="A103" t="str">
        <f t="shared" si="83"/>
        <v>00000481</v>
      </c>
      <c r="B103" t="s">
        <v>1593</v>
      </c>
      <c r="C103" t="str">
        <f t="shared" si="89"/>
        <v>TCH0:</v>
      </c>
      <c r="D103" t="str">
        <f t="shared" si="84"/>
        <v/>
      </c>
      <c r="E103" t="b">
        <f t="shared" si="85"/>
        <v>1</v>
      </c>
      <c r="F103">
        <f t="shared" si="88"/>
        <v>4</v>
      </c>
      <c r="G103">
        <f t="shared" si="80"/>
        <v>1152</v>
      </c>
      <c r="H103" t="str">
        <f t="shared" si="90"/>
        <v/>
      </c>
      <c r="I103" s="3" t="str">
        <f>IF(LEN(H103)&gt;0,VLOOKUP(H103,DATA!$B$2:$G$526,6,FALSE),"")</f>
        <v/>
      </c>
      <c r="J103" t="str">
        <f>IF(LEN(H103)&gt;0,VLOOKUP(H103,DATA!$B$2:$G$526,2,FALSE),"")</f>
        <v/>
      </c>
      <c r="K103" t="str">
        <f>IF(LEN(H103)&gt;0,IF(MID(IF(MID(MID(C103,LEN(H103)+2,99),1,1)="(",MID(MID(C103,LEN(H103)+2,99),2,LEN(MID(C103,LEN(H103)+2,99))-2),MID(C103,LEN(H103)+2,99)),1,1)=VLOOKUP(H103,DATA!$B$2:$I$526,8,FALSE),MID(IF(MID(MID(C103,LEN(H103)+2,99),1,1)="(",MID(MID(C103,LEN(H103)+2,99),2,LEN(MID(C103,LEN(H103)+2,99))-2),MID(C103,LEN(H103)+2,99)),1,3),IF(MID(MID(C103,LEN(H103)+2,99),1,1)="(",MID(MID(C103,LEN(H103)+2,99),2,LEN(MID(C103,LEN(H103)+2,99))-2),MID(C103,LEN(H103)+2,99))),"")</f>
        <v/>
      </c>
      <c r="L103" t="str">
        <f t="shared" si="91"/>
        <v/>
      </c>
      <c r="M103" t="str">
        <f t="shared" si="77"/>
        <v/>
      </c>
      <c r="N103" t="str">
        <f t="shared" si="92"/>
        <v/>
      </c>
      <c r="O103" t="str">
        <f t="shared" si="93"/>
        <v/>
      </c>
      <c r="P103" t="str">
        <f t="shared" si="86"/>
        <v/>
      </c>
      <c r="Q103" t="str">
        <f t="shared" si="94"/>
        <v/>
      </c>
      <c r="R103" t="str">
        <f t="shared" si="95"/>
        <v/>
      </c>
      <c r="S103" t="str">
        <f t="shared" si="96"/>
        <v/>
      </c>
      <c r="T103" t="str">
        <f t="shared" si="97"/>
        <v/>
      </c>
      <c r="U103" t="str">
        <f t="shared" si="98"/>
        <v/>
      </c>
      <c r="V103" t="str">
        <f>IF(MID(I103,6,1)="T",VLOOKUP(H103,DATA!$B$2:$H$526,7,FALSE),"")</f>
        <v/>
      </c>
      <c r="W103" t="str">
        <f t="shared" si="99"/>
        <v/>
      </c>
      <c r="X103" t="str">
        <f>IF(LEN(H103)&gt;0,VLOOKUP(H103,DATA!$B$2:$F$526,5,FALSE),"")</f>
        <v/>
      </c>
      <c r="Y103" t="str">
        <f t="shared" si="100"/>
        <v/>
      </c>
      <c r="Z103" t="str">
        <f t="shared" si="101"/>
        <v/>
      </c>
      <c r="AA103" t="str">
        <f t="shared" si="102"/>
        <v/>
      </c>
      <c r="AB103" t="str">
        <f>IF(LEN(Z103)&gt;0,VLOOKUP(Z103,DATA!$K$25:$L$69,2,FALSE)&amp;IF(LEN(AA103)&gt;0,VLOOKUP(AA103,DATA!$O$25:$P$29,2,FALSE),""),"")</f>
        <v/>
      </c>
      <c r="AC103" t="str">
        <f>IF(LEN(Z103)&gt;0,VLOOKUP(Z103,DATA!$K$25:$M$69,3,FALSE),"")</f>
        <v/>
      </c>
      <c r="AD103" t="str">
        <f t="shared" si="103"/>
        <v/>
      </c>
      <c r="AE103" t="str">
        <f t="shared" si="104"/>
        <v/>
      </c>
      <c r="AF103" t="str">
        <f t="shared" si="105"/>
        <v/>
      </c>
      <c r="AG103" t="str">
        <f t="shared" si="106"/>
        <v/>
      </c>
      <c r="AH103" t="str">
        <f t="shared" si="107"/>
        <v/>
      </c>
      <c r="AI103" t="str">
        <f>IF(LEN(Q103)&gt;0,REPT("0",IF(IF(MID(I103,12,1)="F",VLOOKUP(J103,DATA!$K$2:$Y$20,14,FALSE),0)&gt;10,IF(MID(I103,12,1)="F",VLOOKUP(J103,DATA!$K$2:$Y$20,14,FALSE),0)-10,0)-LEN(X103))&amp;DEC2BIN(Q103,IF(MID(I103,12,1)="F",VLOOKUP(J103,DATA!$K$2:$Y$20,14,FALSE),0)-IF(IF(MID(I103,12,1)="F",VLOOKUP(J103,DATA!$K$2:$Y$20,14,FALSE),0)&gt;10,IF(MID(I103,12,1)="F",VLOOKUP(J103,DATA!$K$2:$Y$20,14,FALSE),0)-10,0)),"")</f>
        <v/>
      </c>
      <c r="AJ103" t="str">
        <f>IF(LEN(H103)&gt;0,IF(H103&lt;&gt;"CALL_PAL",VLOOKUP(H103,DATA!$B$2:$E$526,4,FALSE),VLOOKUP(K103,DATA!$K$72:$M$161,3,FALSE)),"")</f>
        <v/>
      </c>
      <c r="AK103" t="str">
        <f>IF(LEN(H103)&gt;0,VLOOKUP(H103,DATA!$B$2:$D$526,3,FALSE),"")</f>
        <v/>
      </c>
      <c r="AL103" t="str">
        <f t="shared" si="108"/>
        <v/>
      </c>
      <c r="AM103" t="str">
        <f t="shared" si="109"/>
        <v/>
      </c>
      <c r="AN103" t="b">
        <f t="shared" si="87"/>
        <v>1</v>
      </c>
      <c r="AO103">
        <f t="shared" si="81"/>
        <v>4</v>
      </c>
      <c r="AP103" t="str">
        <f t="shared" si="82"/>
        <v/>
      </c>
      <c r="AQ103" t="str">
        <f t="shared" si="79"/>
        <v/>
      </c>
    </row>
    <row r="104" spans="1:43" x14ac:dyDescent="0.25">
      <c r="A104" t="str">
        <f t="shared" si="83"/>
        <v>00000481</v>
      </c>
      <c r="B104" t="s">
        <v>1594</v>
      </c>
      <c r="C104" t="str">
        <f t="shared" si="89"/>
        <v>BR R31, TCH1</v>
      </c>
      <c r="D104" t="str">
        <f t="shared" si="84"/>
        <v/>
      </c>
      <c r="E104" t="b">
        <f t="shared" si="85"/>
        <v>0</v>
      </c>
      <c r="F104">
        <f t="shared" si="88"/>
        <v>4</v>
      </c>
      <c r="G104">
        <f t="shared" si="80"/>
        <v>1152</v>
      </c>
      <c r="H104" t="str">
        <f t="shared" si="90"/>
        <v>BR</v>
      </c>
      <c r="I104" s="3" t="str">
        <f>IF(LEN(H104)&gt;0,VLOOKUP(H104,DATA!$B$2:$G$526,6,FALSE),"")</f>
        <v xml:space="preserve">OA         F </v>
      </c>
      <c r="J104" t="str">
        <f>IF(LEN(H104)&gt;0,VLOOKUP(H104,DATA!$B$2:$G$526,2,FALSE),"")</f>
        <v>Br</v>
      </c>
      <c r="K104" t="str">
        <f>IF(LEN(H104)&gt;0,IF(MID(IF(MID(MID(C104,LEN(H104)+2,99),1,1)="(",MID(MID(C104,LEN(H104)+2,99),2,LEN(MID(C104,LEN(H104)+2,99))-2),MID(C104,LEN(H104)+2,99)),1,1)=VLOOKUP(H104,DATA!$B$2:$I$526,8,FALSE),MID(IF(MID(MID(C104,LEN(H104)+2,99),1,1)="(",MID(MID(C104,LEN(H104)+2,99),2,LEN(MID(C104,LEN(H104)+2,99))-2),MID(C104,LEN(H104)+2,99)),1,3),IF(MID(MID(C104,LEN(H104)+2,99),1,1)="(",MID(MID(C104,LEN(H104)+2,99),2,LEN(MID(C104,LEN(H104)+2,99))-2),MID(C104,LEN(H104)+2,99))),"")</f>
        <v>R31</v>
      </c>
      <c r="L104" t="str">
        <f t="shared" si="91"/>
        <v>TCH1</v>
      </c>
      <c r="M104" t="str">
        <f t="shared" si="77"/>
        <v/>
      </c>
      <c r="N104" t="str">
        <f t="shared" si="92"/>
        <v/>
      </c>
      <c r="O104" t="str">
        <f t="shared" si="93"/>
        <v/>
      </c>
      <c r="P104">
        <f t="shared" si="86"/>
        <v>1184</v>
      </c>
      <c r="Q104">
        <f t="shared" si="94"/>
        <v>28</v>
      </c>
      <c r="R104" t="str">
        <f t="shared" si="95"/>
        <v/>
      </c>
      <c r="S104" t="b">
        <f t="shared" si="96"/>
        <v>0</v>
      </c>
      <c r="T104" t="str">
        <f t="shared" si="97"/>
        <v/>
      </c>
      <c r="U104" t="str">
        <f t="shared" si="98"/>
        <v/>
      </c>
      <c r="V104" t="str">
        <f>IF(MID(I104,6,1)="T",VLOOKUP(H104,DATA!$B$2:$H$526,7,FALSE),"")</f>
        <v/>
      </c>
      <c r="W104" t="str">
        <f t="shared" si="99"/>
        <v/>
      </c>
      <c r="X104" t="str">
        <f>IF(LEN(H104)&gt;0,VLOOKUP(H104,DATA!$B$2:$F$526,5,FALSE),"")</f>
        <v/>
      </c>
      <c r="Y104" t="str">
        <f t="shared" si="100"/>
        <v/>
      </c>
      <c r="Z104" t="str">
        <f t="shared" si="101"/>
        <v/>
      </c>
      <c r="AA104" t="str">
        <f t="shared" si="102"/>
        <v/>
      </c>
      <c r="AB104" t="str">
        <f>IF(LEN(Z104)&gt;0,VLOOKUP(Z104,DATA!$K$25:$L$69,2,FALSE)&amp;IF(LEN(AA104)&gt;0,VLOOKUP(AA104,DATA!$O$25:$P$29,2,FALSE),""),"")</f>
        <v/>
      </c>
      <c r="AC104" t="str">
        <f>IF(LEN(Z104)&gt;0,VLOOKUP(Z104,DATA!$K$25:$M$69,3,FALSE),"")</f>
        <v/>
      </c>
      <c r="AD104" t="str">
        <f t="shared" si="103"/>
        <v>11111</v>
      </c>
      <c r="AE104" t="str">
        <f t="shared" si="104"/>
        <v/>
      </c>
      <c r="AF104" t="str">
        <f t="shared" si="105"/>
        <v/>
      </c>
      <c r="AG104" t="str">
        <f t="shared" si="106"/>
        <v/>
      </c>
      <c r="AH104" t="str">
        <f t="shared" si="107"/>
        <v/>
      </c>
      <c r="AI104" t="str">
        <f>IF(LEN(Q104)&gt;0,REPT("0",IF(IF(MID(I104,12,1)="F",VLOOKUP(J104,DATA!$K$2:$Y$20,14,FALSE),0)&gt;10,IF(MID(I104,12,1)="F",VLOOKUP(J104,DATA!$K$2:$Y$20,14,FALSE),0)-10,0)-LEN(X104))&amp;DEC2BIN(Q104,IF(MID(I104,12,1)="F",VLOOKUP(J104,DATA!$K$2:$Y$20,14,FALSE),0)-IF(IF(MID(I104,12,1)="F",VLOOKUP(J104,DATA!$K$2:$Y$20,14,FALSE),0)&gt;10,IF(MID(I104,12,1)="F",VLOOKUP(J104,DATA!$K$2:$Y$20,14,FALSE),0)-10,0)),"")</f>
        <v>000000000000000011100</v>
      </c>
      <c r="AJ104" t="str">
        <f>IF(LEN(H104)&gt;0,IF(H104&lt;&gt;"CALL_PAL",VLOOKUP(H104,DATA!$B$2:$E$526,4,FALSE),VLOOKUP(K104,DATA!$K$72:$M$161,3,FALSE)),"")</f>
        <v/>
      </c>
      <c r="AK104" t="str">
        <f>IF(LEN(H104)&gt;0,VLOOKUP(H104,DATA!$B$2:$D$526,3,FALSE),"")</f>
        <v>110000</v>
      </c>
      <c r="AL104" t="str">
        <f t="shared" si="108"/>
        <v>11000011111000000000000000011100</v>
      </c>
      <c r="AM104" t="str">
        <f t="shared" si="109"/>
        <v>C3E0001C</v>
      </c>
      <c r="AN104" t="b">
        <f t="shared" si="87"/>
        <v>1</v>
      </c>
      <c r="AO104">
        <f t="shared" si="81"/>
        <v>0</v>
      </c>
      <c r="AP104" t="b">
        <f t="shared" si="82"/>
        <v>1</v>
      </c>
      <c r="AQ104" t="b">
        <f t="shared" si="79"/>
        <v>1</v>
      </c>
    </row>
    <row r="105" spans="1:43" x14ac:dyDescent="0.25">
      <c r="A105" t="str">
        <f t="shared" si="83"/>
        <v>00000485</v>
      </c>
      <c r="B105" t="s">
        <v>2038</v>
      </c>
      <c r="C105" t="str">
        <f t="shared" si="89"/>
        <v>BIS R31,R31,R31</v>
      </c>
      <c r="D105" t="str">
        <f t="shared" si="84"/>
        <v/>
      </c>
      <c r="E105" t="b">
        <f t="shared" si="85"/>
        <v>1</v>
      </c>
      <c r="F105">
        <f t="shared" si="88"/>
        <v>4</v>
      </c>
      <c r="G105">
        <f t="shared" si="80"/>
        <v>1156</v>
      </c>
      <c r="H105" t="str">
        <f t="shared" si="90"/>
        <v>BIS</v>
      </c>
      <c r="I105" s="3" t="str">
        <f>IF(LEN(H105)&gt;0,VLOOKUP(H105,DATA!$B$2:$G$526,6,FALSE),"")</f>
        <v>OABZL      FC</v>
      </c>
      <c r="J105" t="str">
        <f>IF(LEN(H105)&gt;0,VLOOKUP(H105,DATA!$B$2:$G$526,2,FALSE),"")</f>
        <v>Oper</v>
      </c>
      <c r="K105" t="str">
        <f>IF(LEN(H105)&gt;0,IF(MID(IF(MID(MID(C105,LEN(H105)+2,99),1,1)="(",MID(MID(C105,LEN(H105)+2,99),2,LEN(MID(C105,LEN(H105)+2,99))-2),MID(C105,LEN(H105)+2,99)),1,1)=VLOOKUP(H105,DATA!$B$2:$I$526,8,FALSE),MID(IF(MID(MID(C105,LEN(H105)+2,99),1,1)="(",MID(MID(C105,LEN(H105)+2,99),2,LEN(MID(C105,LEN(H105)+2,99))-2),MID(C105,LEN(H105)+2,99)),1,3),IF(MID(MID(C105,LEN(H105)+2,99),1,1)="(",MID(MID(C105,LEN(H105)+2,99),2,LEN(MID(C105,LEN(H105)+2,99))-2),MID(C105,LEN(H105)+2,99))),"")</f>
        <v>R31</v>
      </c>
      <c r="L105" t="str">
        <f t="shared" si="91"/>
        <v>R31</v>
      </c>
      <c r="M105" t="str">
        <f t="shared" si="77"/>
        <v>R31</v>
      </c>
      <c r="N105" t="b">
        <f t="shared" si="92"/>
        <v>0</v>
      </c>
      <c r="O105" t="b">
        <f t="shared" si="93"/>
        <v>1</v>
      </c>
      <c r="P105" t="str">
        <f t="shared" si="86"/>
        <v/>
      </c>
      <c r="Q105" t="str">
        <f t="shared" si="94"/>
        <v/>
      </c>
      <c r="R105" t="str">
        <f t="shared" si="95"/>
        <v/>
      </c>
      <c r="S105" t="b">
        <f t="shared" si="96"/>
        <v>0</v>
      </c>
      <c r="T105" t="b">
        <f t="shared" si="97"/>
        <v>0</v>
      </c>
      <c r="U105" t="b">
        <f t="shared" si="98"/>
        <v>0</v>
      </c>
      <c r="V105" t="str">
        <f>IF(MID(I105,6,1)="T",VLOOKUP(H105,DATA!$B$2:$H$526,7,FALSE),"")</f>
        <v/>
      </c>
      <c r="W105" t="str">
        <f t="shared" si="99"/>
        <v/>
      </c>
      <c r="X105" t="str">
        <f>IF(LEN(H105)&gt;0,VLOOKUP(H105,DATA!$B$2:$F$526,5,FALSE),"")</f>
        <v/>
      </c>
      <c r="Y105" t="str">
        <f t="shared" si="100"/>
        <v/>
      </c>
      <c r="Z105" t="str">
        <f t="shared" si="101"/>
        <v/>
      </c>
      <c r="AA105" t="str">
        <f t="shared" si="102"/>
        <v/>
      </c>
      <c r="AB105" t="str">
        <f>IF(LEN(Z105)&gt;0,VLOOKUP(Z105,DATA!$K$25:$L$69,2,FALSE)&amp;IF(LEN(AA105)&gt;0,VLOOKUP(AA105,DATA!$O$25:$P$29,2,FALSE),""),"")</f>
        <v/>
      </c>
      <c r="AC105" t="str">
        <f>IF(LEN(Z105)&gt;0,VLOOKUP(Z105,DATA!$K$25:$M$69,3,FALSE),"")</f>
        <v/>
      </c>
      <c r="AD105" t="str">
        <f t="shared" si="103"/>
        <v>11111</v>
      </c>
      <c r="AE105" t="str">
        <f t="shared" si="104"/>
        <v>11111</v>
      </c>
      <c r="AF105" t="str">
        <f t="shared" si="105"/>
        <v>0000</v>
      </c>
      <c r="AG105" t="str">
        <f t="shared" si="106"/>
        <v/>
      </c>
      <c r="AH105" t="str">
        <f t="shared" si="107"/>
        <v>11111</v>
      </c>
      <c r="AI105" t="str">
        <f>IF(LEN(Q105)&gt;0,REPT("0",IF(IF(MID(I105,12,1)="F",VLOOKUP(J105,DATA!$K$2:$Y$20,14,FALSE),0)&gt;10,IF(MID(I105,12,1)="F",VLOOKUP(J105,DATA!$K$2:$Y$20,14,FALSE),0)-10,0)-LEN(X105))&amp;DEC2BIN(Q105,IF(MID(I105,12,1)="F",VLOOKUP(J105,DATA!$K$2:$Y$20,14,FALSE),0)-IF(IF(MID(I105,12,1)="F",VLOOKUP(J105,DATA!$K$2:$Y$20,14,FALSE),0)&gt;10,IF(MID(I105,12,1)="F",VLOOKUP(J105,DATA!$K$2:$Y$20,14,FALSE),0)-10,0)),"")</f>
        <v/>
      </c>
      <c r="AJ105" t="str">
        <f>IF(LEN(H105)&gt;0,IF(H105&lt;&gt;"CALL_PAL",VLOOKUP(H105,DATA!$B$2:$E$526,4,FALSE),VLOOKUP(K105,DATA!$K$72:$M$161,3,FALSE)),"")</f>
        <v>0100000</v>
      </c>
      <c r="AK105" t="str">
        <f>IF(LEN(H105)&gt;0,VLOOKUP(H105,DATA!$B$2:$D$526,3,FALSE),"")</f>
        <v>010001</v>
      </c>
      <c r="AL105" t="str">
        <f t="shared" si="108"/>
        <v>01000111111111110000010000011111</v>
      </c>
      <c r="AM105" t="str">
        <f t="shared" si="109"/>
        <v>47FF041F</v>
      </c>
      <c r="AN105" t="b">
        <f t="shared" si="87"/>
        <v>1</v>
      </c>
      <c r="AO105">
        <f t="shared" si="81"/>
        <v>4</v>
      </c>
      <c r="AP105" t="b">
        <f t="shared" si="82"/>
        <v>0</v>
      </c>
      <c r="AQ105" t="b">
        <f t="shared" si="79"/>
        <v>0</v>
      </c>
    </row>
    <row r="106" spans="1:43" x14ac:dyDescent="0.25">
      <c r="A106" t="str">
        <f t="shared" si="83"/>
        <v>00000489</v>
      </c>
      <c r="B106" t="s">
        <v>2038</v>
      </c>
      <c r="C106" t="str">
        <f t="shared" si="89"/>
        <v>BIS R31,R31,R31</v>
      </c>
      <c r="D106" t="str">
        <f t="shared" si="84"/>
        <v/>
      </c>
      <c r="E106" t="b">
        <f t="shared" si="85"/>
        <v>1</v>
      </c>
      <c r="F106">
        <f t="shared" si="88"/>
        <v>4</v>
      </c>
      <c r="G106">
        <f t="shared" si="80"/>
        <v>1160</v>
      </c>
      <c r="H106" t="str">
        <f t="shared" si="90"/>
        <v>BIS</v>
      </c>
      <c r="I106" s="3" t="str">
        <f>IF(LEN(H106)&gt;0,VLOOKUP(H106,DATA!$B$2:$G$526,6,FALSE),"")</f>
        <v>OABZL      FC</v>
      </c>
      <c r="J106" t="str">
        <f>IF(LEN(H106)&gt;0,VLOOKUP(H106,DATA!$B$2:$G$526,2,FALSE),"")</f>
        <v>Oper</v>
      </c>
      <c r="K106" t="str">
        <f>IF(LEN(H106)&gt;0,IF(MID(IF(MID(MID(C106,LEN(H106)+2,99),1,1)="(",MID(MID(C106,LEN(H106)+2,99),2,LEN(MID(C106,LEN(H106)+2,99))-2),MID(C106,LEN(H106)+2,99)),1,1)=VLOOKUP(H106,DATA!$B$2:$I$526,8,FALSE),MID(IF(MID(MID(C106,LEN(H106)+2,99),1,1)="(",MID(MID(C106,LEN(H106)+2,99),2,LEN(MID(C106,LEN(H106)+2,99))-2),MID(C106,LEN(H106)+2,99)),1,3),IF(MID(MID(C106,LEN(H106)+2,99),1,1)="(",MID(MID(C106,LEN(H106)+2,99),2,LEN(MID(C106,LEN(H106)+2,99))-2),MID(C106,LEN(H106)+2,99))),"")</f>
        <v>R31</v>
      </c>
      <c r="L106" t="str">
        <f t="shared" si="91"/>
        <v>R31</v>
      </c>
      <c r="M106" t="str">
        <f t="shared" si="77"/>
        <v>R31</v>
      </c>
      <c r="N106" t="b">
        <f t="shared" si="92"/>
        <v>0</v>
      </c>
      <c r="O106" t="b">
        <f t="shared" si="93"/>
        <v>1</v>
      </c>
      <c r="P106" t="str">
        <f t="shared" si="86"/>
        <v/>
      </c>
      <c r="Q106" t="str">
        <f t="shared" si="94"/>
        <v/>
      </c>
      <c r="R106" t="str">
        <f t="shared" si="95"/>
        <v/>
      </c>
      <c r="S106" t="b">
        <f t="shared" si="96"/>
        <v>0</v>
      </c>
      <c r="T106" t="b">
        <f t="shared" si="97"/>
        <v>0</v>
      </c>
      <c r="U106" t="b">
        <f t="shared" si="98"/>
        <v>0</v>
      </c>
      <c r="V106" t="str">
        <f>IF(MID(I106,6,1)="T",VLOOKUP(H106,DATA!$B$2:$H$526,7,FALSE),"")</f>
        <v/>
      </c>
      <c r="W106" t="str">
        <f t="shared" si="99"/>
        <v/>
      </c>
      <c r="X106" t="str">
        <f>IF(LEN(H106)&gt;0,VLOOKUP(H106,DATA!$B$2:$F$526,5,FALSE),"")</f>
        <v/>
      </c>
      <c r="Y106" t="str">
        <f t="shared" si="100"/>
        <v/>
      </c>
      <c r="Z106" t="str">
        <f t="shared" si="101"/>
        <v/>
      </c>
      <c r="AA106" t="str">
        <f t="shared" si="102"/>
        <v/>
      </c>
      <c r="AB106" t="str">
        <f>IF(LEN(Z106)&gt;0,VLOOKUP(Z106,DATA!$K$25:$L$69,2,FALSE)&amp;IF(LEN(AA106)&gt;0,VLOOKUP(AA106,DATA!$O$25:$P$29,2,FALSE),""),"")</f>
        <v/>
      </c>
      <c r="AC106" t="str">
        <f>IF(LEN(Z106)&gt;0,VLOOKUP(Z106,DATA!$K$25:$M$69,3,FALSE),"")</f>
        <v/>
      </c>
      <c r="AD106" t="str">
        <f t="shared" si="103"/>
        <v>11111</v>
      </c>
      <c r="AE106" t="str">
        <f t="shared" si="104"/>
        <v>11111</v>
      </c>
      <c r="AF106" t="str">
        <f t="shared" si="105"/>
        <v>0000</v>
      </c>
      <c r="AG106" t="str">
        <f t="shared" si="106"/>
        <v/>
      </c>
      <c r="AH106" t="str">
        <f t="shared" si="107"/>
        <v>11111</v>
      </c>
      <c r="AI106" t="str">
        <f>IF(LEN(Q106)&gt;0,REPT("0",IF(IF(MID(I106,12,1)="F",VLOOKUP(J106,DATA!$K$2:$Y$20,14,FALSE),0)&gt;10,IF(MID(I106,12,1)="F",VLOOKUP(J106,DATA!$K$2:$Y$20,14,FALSE),0)-10,0)-LEN(X106))&amp;DEC2BIN(Q106,IF(MID(I106,12,1)="F",VLOOKUP(J106,DATA!$K$2:$Y$20,14,FALSE),0)-IF(IF(MID(I106,12,1)="F",VLOOKUP(J106,DATA!$K$2:$Y$20,14,FALSE),0)&gt;10,IF(MID(I106,12,1)="F",VLOOKUP(J106,DATA!$K$2:$Y$20,14,FALSE),0)-10,0)),"")</f>
        <v/>
      </c>
      <c r="AJ106" t="str">
        <f>IF(LEN(H106)&gt;0,IF(H106&lt;&gt;"CALL_PAL",VLOOKUP(H106,DATA!$B$2:$E$526,4,FALSE),VLOOKUP(K106,DATA!$K$72:$M$161,3,FALSE)),"")</f>
        <v>0100000</v>
      </c>
      <c r="AK106" t="str">
        <f>IF(LEN(H106)&gt;0,VLOOKUP(H106,DATA!$B$2:$D$526,3,FALSE),"")</f>
        <v>010001</v>
      </c>
      <c r="AL106" t="str">
        <f t="shared" si="108"/>
        <v>01000111111111110000010000011111</v>
      </c>
      <c r="AM106" t="str">
        <f t="shared" si="109"/>
        <v>47FF041F</v>
      </c>
      <c r="AN106" t="b">
        <f t="shared" si="87"/>
        <v>1</v>
      </c>
      <c r="AO106">
        <f t="shared" si="81"/>
        <v>4</v>
      </c>
      <c r="AP106" t="b">
        <f t="shared" si="82"/>
        <v>0</v>
      </c>
      <c r="AQ106" t="b">
        <f t="shared" si="79"/>
        <v>0</v>
      </c>
    </row>
    <row r="107" spans="1:43" x14ac:dyDescent="0.25">
      <c r="A107" t="str">
        <f t="shared" si="83"/>
        <v>0000048D</v>
      </c>
      <c r="B107" t="s">
        <v>2038</v>
      </c>
      <c r="C107" t="str">
        <f t="shared" si="89"/>
        <v>BIS R31,R31,R31</v>
      </c>
      <c r="D107" t="str">
        <f t="shared" si="84"/>
        <v/>
      </c>
      <c r="E107" t="b">
        <f t="shared" si="85"/>
        <v>1</v>
      </c>
      <c r="F107">
        <f t="shared" si="88"/>
        <v>4</v>
      </c>
      <c r="G107">
        <f t="shared" si="80"/>
        <v>1164</v>
      </c>
      <c r="H107" t="str">
        <f t="shared" si="90"/>
        <v>BIS</v>
      </c>
      <c r="I107" s="3" t="str">
        <f>IF(LEN(H107)&gt;0,VLOOKUP(H107,DATA!$B$2:$G$526,6,FALSE),"")</f>
        <v>OABZL      FC</v>
      </c>
      <c r="J107" t="str">
        <f>IF(LEN(H107)&gt;0,VLOOKUP(H107,DATA!$B$2:$G$526,2,FALSE),"")</f>
        <v>Oper</v>
      </c>
      <c r="K107" t="str">
        <f>IF(LEN(H107)&gt;0,IF(MID(IF(MID(MID(C107,LEN(H107)+2,99),1,1)="(",MID(MID(C107,LEN(H107)+2,99),2,LEN(MID(C107,LEN(H107)+2,99))-2),MID(C107,LEN(H107)+2,99)),1,1)=VLOOKUP(H107,DATA!$B$2:$I$526,8,FALSE),MID(IF(MID(MID(C107,LEN(H107)+2,99),1,1)="(",MID(MID(C107,LEN(H107)+2,99),2,LEN(MID(C107,LEN(H107)+2,99))-2),MID(C107,LEN(H107)+2,99)),1,3),IF(MID(MID(C107,LEN(H107)+2,99),1,1)="(",MID(MID(C107,LEN(H107)+2,99),2,LEN(MID(C107,LEN(H107)+2,99))-2),MID(C107,LEN(H107)+2,99))),"")</f>
        <v>R31</v>
      </c>
      <c r="L107" t="str">
        <f t="shared" si="91"/>
        <v>R31</v>
      </c>
      <c r="M107" t="str">
        <f t="shared" si="77"/>
        <v>R31</v>
      </c>
      <c r="N107" t="b">
        <f t="shared" si="92"/>
        <v>0</v>
      </c>
      <c r="O107" t="b">
        <f t="shared" si="93"/>
        <v>1</v>
      </c>
      <c r="P107" t="str">
        <f t="shared" si="86"/>
        <v/>
      </c>
      <c r="Q107" t="str">
        <f t="shared" si="94"/>
        <v/>
      </c>
      <c r="R107" t="str">
        <f t="shared" si="95"/>
        <v/>
      </c>
      <c r="S107" t="b">
        <f t="shared" si="96"/>
        <v>0</v>
      </c>
      <c r="T107" t="b">
        <f t="shared" si="97"/>
        <v>0</v>
      </c>
      <c r="U107" t="b">
        <f t="shared" si="98"/>
        <v>0</v>
      </c>
      <c r="V107" t="str">
        <f>IF(MID(I107,6,1)="T",VLOOKUP(H107,DATA!$B$2:$H$526,7,FALSE),"")</f>
        <v/>
      </c>
      <c r="W107" t="str">
        <f t="shared" si="99"/>
        <v/>
      </c>
      <c r="X107" t="str">
        <f>IF(LEN(H107)&gt;0,VLOOKUP(H107,DATA!$B$2:$F$526,5,FALSE),"")</f>
        <v/>
      </c>
      <c r="Y107" t="str">
        <f t="shared" si="100"/>
        <v/>
      </c>
      <c r="Z107" t="str">
        <f t="shared" si="101"/>
        <v/>
      </c>
      <c r="AA107" t="str">
        <f t="shared" si="102"/>
        <v/>
      </c>
      <c r="AB107" t="str">
        <f>IF(LEN(Z107)&gt;0,VLOOKUP(Z107,DATA!$K$25:$L$69,2,FALSE)&amp;IF(LEN(AA107)&gt;0,VLOOKUP(AA107,DATA!$O$25:$P$29,2,FALSE),""),"")</f>
        <v/>
      </c>
      <c r="AC107" t="str">
        <f>IF(LEN(Z107)&gt;0,VLOOKUP(Z107,DATA!$K$25:$M$69,3,FALSE),"")</f>
        <v/>
      </c>
      <c r="AD107" t="str">
        <f t="shared" si="103"/>
        <v>11111</v>
      </c>
      <c r="AE107" t="str">
        <f t="shared" si="104"/>
        <v>11111</v>
      </c>
      <c r="AF107" t="str">
        <f t="shared" si="105"/>
        <v>0000</v>
      </c>
      <c r="AG107" t="str">
        <f t="shared" si="106"/>
        <v/>
      </c>
      <c r="AH107" t="str">
        <f t="shared" si="107"/>
        <v>11111</v>
      </c>
      <c r="AI107" t="str">
        <f>IF(LEN(Q107)&gt;0,REPT("0",IF(IF(MID(I107,12,1)="F",VLOOKUP(J107,DATA!$K$2:$Y$20,14,FALSE),0)&gt;10,IF(MID(I107,12,1)="F",VLOOKUP(J107,DATA!$K$2:$Y$20,14,FALSE),0)-10,0)-LEN(X107))&amp;DEC2BIN(Q107,IF(MID(I107,12,1)="F",VLOOKUP(J107,DATA!$K$2:$Y$20,14,FALSE),0)-IF(IF(MID(I107,12,1)="F",VLOOKUP(J107,DATA!$K$2:$Y$20,14,FALSE),0)&gt;10,IF(MID(I107,12,1)="F",VLOOKUP(J107,DATA!$K$2:$Y$20,14,FALSE),0)-10,0)),"")</f>
        <v/>
      </c>
      <c r="AJ107" t="str">
        <f>IF(LEN(H107)&gt;0,IF(H107&lt;&gt;"CALL_PAL",VLOOKUP(H107,DATA!$B$2:$E$526,4,FALSE),VLOOKUP(K107,DATA!$K$72:$M$161,3,FALSE)),"")</f>
        <v>0100000</v>
      </c>
      <c r="AK107" t="str">
        <f>IF(LEN(H107)&gt;0,VLOOKUP(H107,DATA!$B$2:$D$526,3,FALSE),"")</f>
        <v>010001</v>
      </c>
      <c r="AL107" t="str">
        <f t="shared" si="108"/>
        <v>01000111111111110000010000011111</v>
      </c>
      <c r="AM107" t="str">
        <f t="shared" si="109"/>
        <v>47FF041F</v>
      </c>
      <c r="AN107" t="b">
        <f t="shared" si="87"/>
        <v>1</v>
      </c>
      <c r="AO107">
        <f t="shared" si="81"/>
        <v>4</v>
      </c>
      <c r="AP107" t="b">
        <f t="shared" si="82"/>
        <v>0</v>
      </c>
      <c r="AQ107" t="b">
        <f t="shared" si="79"/>
        <v>0</v>
      </c>
    </row>
    <row r="108" spans="1:43" x14ac:dyDescent="0.25">
      <c r="A108" t="str">
        <f t="shared" si="83"/>
        <v>00000491</v>
      </c>
      <c r="B108" t="s">
        <v>1595</v>
      </c>
      <c r="C108" t="str">
        <f t="shared" si="89"/>
        <v>NXT1:</v>
      </c>
      <c r="D108" t="str">
        <f t="shared" si="84"/>
        <v/>
      </c>
      <c r="E108" t="b">
        <f t="shared" si="85"/>
        <v>1</v>
      </c>
      <c r="F108">
        <f t="shared" si="88"/>
        <v>4</v>
      </c>
      <c r="G108">
        <f t="shared" si="80"/>
        <v>1168</v>
      </c>
      <c r="H108" t="str">
        <f t="shared" si="90"/>
        <v/>
      </c>
      <c r="I108" s="3" t="str">
        <f>IF(LEN(H108)&gt;0,VLOOKUP(H108,DATA!$B$2:$G$526,6,FALSE),"")</f>
        <v/>
      </c>
      <c r="J108" t="str">
        <f>IF(LEN(H108)&gt;0,VLOOKUP(H108,DATA!$B$2:$G$526,2,FALSE),"")</f>
        <v/>
      </c>
      <c r="K108" t="str">
        <f>IF(LEN(H108)&gt;0,IF(MID(IF(MID(MID(C108,LEN(H108)+2,99),1,1)="(",MID(MID(C108,LEN(H108)+2,99),2,LEN(MID(C108,LEN(H108)+2,99))-2),MID(C108,LEN(H108)+2,99)),1,1)=VLOOKUP(H108,DATA!$B$2:$I$526,8,FALSE),MID(IF(MID(MID(C108,LEN(H108)+2,99),1,1)="(",MID(MID(C108,LEN(H108)+2,99),2,LEN(MID(C108,LEN(H108)+2,99))-2),MID(C108,LEN(H108)+2,99)),1,3),IF(MID(MID(C108,LEN(H108)+2,99),1,1)="(",MID(MID(C108,LEN(H108)+2,99),2,LEN(MID(C108,LEN(H108)+2,99))-2),MID(C108,LEN(H108)+2,99))),"")</f>
        <v/>
      </c>
      <c r="L108" t="str">
        <f t="shared" si="91"/>
        <v/>
      </c>
      <c r="M108" t="str">
        <f t="shared" si="77"/>
        <v/>
      </c>
      <c r="N108" t="str">
        <f t="shared" si="92"/>
        <v/>
      </c>
      <c r="O108" t="str">
        <f t="shared" si="93"/>
        <v/>
      </c>
      <c r="P108" t="str">
        <f t="shared" si="86"/>
        <v/>
      </c>
      <c r="Q108" t="str">
        <f t="shared" si="94"/>
        <v/>
      </c>
      <c r="R108" t="str">
        <f t="shared" si="95"/>
        <v/>
      </c>
      <c r="S108" t="str">
        <f t="shared" si="96"/>
        <v/>
      </c>
      <c r="T108" t="str">
        <f t="shared" si="97"/>
        <v/>
      </c>
      <c r="U108" t="str">
        <f t="shared" si="98"/>
        <v/>
      </c>
      <c r="V108" t="str">
        <f>IF(MID(I108,6,1)="T",VLOOKUP(H108,DATA!$B$2:$H$526,7,FALSE),"")</f>
        <v/>
      </c>
      <c r="W108" t="str">
        <f t="shared" si="99"/>
        <v/>
      </c>
      <c r="X108" t="str">
        <f>IF(LEN(H108)&gt;0,VLOOKUP(H108,DATA!$B$2:$F$526,5,FALSE),"")</f>
        <v/>
      </c>
      <c r="Y108" t="str">
        <f t="shared" si="100"/>
        <v/>
      </c>
      <c r="Z108" t="str">
        <f t="shared" si="101"/>
        <v/>
      </c>
      <c r="AA108" t="str">
        <f t="shared" si="102"/>
        <v/>
      </c>
      <c r="AB108" t="str">
        <f>IF(LEN(Z108)&gt;0,VLOOKUP(Z108,DATA!$K$25:$L$69,2,FALSE)&amp;IF(LEN(AA108)&gt;0,VLOOKUP(AA108,DATA!$O$25:$P$29,2,FALSE),""),"")</f>
        <v/>
      </c>
      <c r="AC108" t="str">
        <f>IF(LEN(Z108)&gt;0,VLOOKUP(Z108,DATA!$K$25:$M$69,3,FALSE),"")</f>
        <v/>
      </c>
      <c r="AD108" t="str">
        <f t="shared" si="103"/>
        <v/>
      </c>
      <c r="AE108" t="str">
        <f t="shared" si="104"/>
        <v/>
      </c>
      <c r="AF108" t="str">
        <f t="shared" si="105"/>
        <v/>
      </c>
      <c r="AG108" t="str">
        <f t="shared" si="106"/>
        <v/>
      </c>
      <c r="AH108" t="str">
        <f t="shared" si="107"/>
        <v/>
      </c>
      <c r="AI108" t="str">
        <f>IF(LEN(Q108)&gt;0,REPT("0",IF(IF(MID(I108,12,1)="F",VLOOKUP(J108,DATA!$K$2:$Y$20,14,FALSE),0)&gt;10,IF(MID(I108,12,1)="F",VLOOKUP(J108,DATA!$K$2:$Y$20,14,FALSE),0)-10,0)-LEN(X108))&amp;DEC2BIN(Q108,IF(MID(I108,12,1)="F",VLOOKUP(J108,DATA!$K$2:$Y$20,14,FALSE),0)-IF(IF(MID(I108,12,1)="F",VLOOKUP(J108,DATA!$K$2:$Y$20,14,FALSE),0)&gt;10,IF(MID(I108,12,1)="F",VLOOKUP(J108,DATA!$K$2:$Y$20,14,FALSE),0)-10,0)),"")</f>
        <v/>
      </c>
      <c r="AJ108" t="str">
        <f>IF(LEN(H108)&gt;0,IF(H108&lt;&gt;"CALL_PAL",VLOOKUP(H108,DATA!$B$2:$E$526,4,FALSE),VLOOKUP(K108,DATA!$K$72:$M$161,3,FALSE)),"")</f>
        <v/>
      </c>
      <c r="AK108" t="str">
        <f>IF(LEN(H108)&gt;0,VLOOKUP(H108,DATA!$B$2:$D$526,3,FALSE),"")</f>
        <v/>
      </c>
      <c r="AL108" t="str">
        <f t="shared" si="108"/>
        <v/>
      </c>
      <c r="AM108" t="str">
        <f t="shared" si="109"/>
        <v/>
      </c>
      <c r="AN108" t="b">
        <f t="shared" si="87"/>
        <v>1</v>
      </c>
      <c r="AO108">
        <f t="shared" si="81"/>
        <v>4</v>
      </c>
      <c r="AP108" t="str">
        <f t="shared" si="82"/>
        <v/>
      </c>
      <c r="AQ108" t="str">
        <f t="shared" si="79"/>
        <v/>
      </c>
    </row>
    <row r="109" spans="1:43" x14ac:dyDescent="0.25">
      <c r="A109" t="str">
        <f t="shared" si="83"/>
        <v>00000491</v>
      </c>
      <c r="B109" t="s">
        <v>1596</v>
      </c>
      <c r="C109" t="str">
        <f t="shared" si="89"/>
        <v>HW_MTPR R31,IER_CM</v>
      </c>
      <c r="D109" t="str">
        <f t="shared" si="84"/>
        <v/>
      </c>
      <c r="E109" t="b">
        <f t="shared" si="85"/>
        <v>0</v>
      </c>
      <c r="F109">
        <f t="shared" si="88"/>
        <v>4</v>
      </c>
      <c r="G109">
        <f t="shared" si="80"/>
        <v>1168</v>
      </c>
      <c r="H109" t="str">
        <f t="shared" si="90"/>
        <v>HW_MTPR</v>
      </c>
      <c r="I109" s="3" t="str">
        <f>IF(LEN(H109)&gt;0,VLOOKUP(H109,DATA!$B$2:$G$526,6,FALSE),"")</f>
        <v xml:space="preserve">OAB      IM  </v>
      </c>
      <c r="J109" t="str">
        <f>IF(LEN(H109)&gt;0,VLOOKUP(H109,DATA!$B$2:$G$526,2,FALSE),"")</f>
        <v>HW_M</v>
      </c>
      <c r="K109" t="str">
        <f>IF(LEN(H109)&gt;0,IF(MID(IF(MID(MID(C109,LEN(H109)+2,99),1,1)="(",MID(MID(C109,LEN(H109)+2,99),2,LEN(MID(C109,LEN(H109)+2,99))-2),MID(C109,LEN(H109)+2,99)),1,1)=VLOOKUP(H109,DATA!$B$2:$I$526,8,FALSE),MID(IF(MID(MID(C109,LEN(H109)+2,99),1,1)="(",MID(MID(C109,LEN(H109)+2,99),2,LEN(MID(C109,LEN(H109)+2,99))-2),MID(C109,LEN(H109)+2,99)),1,3),IF(MID(MID(C109,LEN(H109)+2,99),1,1)="(",MID(MID(C109,LEN(H109)+2,99),2,LEN(MID(C109,LEN(H109)+2,99))-2),MID(C109,LEN(H109)+2,99))),"")</f>
        <v>R31</v>
      </c>
      <c r="L109" t="str">
        <f t="shared" si="91"/>
        <v>IER_CM</v>
      </c>
      <c r="M109" t="str">
        <f t="shared" si="77"/>
        <v/>
      </c>
      <c r="N109" t="str">
        <f t="shared" si="92"/>
        <v/>
      </c>
      <c r="O109" t="str">
        <f t="shared" si="93"/>
        <v/>
      </c>
      <c r="P109" t="str">
        <f t="shared" si="86"/>
        <v/>
      </c>
      <c r="Q109" t="str">
        <f t="shared" si="94"/>
        <v/>
      </c>
      <c r="R109" t="str">
        <f t="shared" si="95"/>
        <v/>
      </c>
      <c r="S109" t="b">
        <f t="shared" si="96"/>
        <v>0</v>
      </c>
      <c r="T109" t="b">
        <f t="shared" si="97"/>
        <v>0</v>
      </c>
      <c r="U109" t="str">
        <f t="shared" si="98"/>
        <v/>
      </c>
      <c r="V109" t="str">
        <f>IF(MID(I109,6,1)="T",VLOOKUP(H109,DATA!$B$2:$H$526,7,FALSE),"")</f>
        <v/>
      </c>
      <c r="W109" t="str">
        <f t="shared" si="99"/>
        <v/>
      </c>
      <c r="X109" t="str">
        <f>IF(LEN(H109)&gt;0,VLOOKUP(H109,DATA!$B$2:$F$526,5,FALSE),"")</f>
        <v/>
      </c>
      <c r="Y109" t="str">
        <f t="shared" si="100"/>
        <v/>
      </c>
      <c r="Z109" t="str">
        <f t="shared" si="101"/>
        <v>IER_CM</v>
      </c>
      <c r="AA109" t="str">
        <f t="shared" si="102"/>
        <v/>
      </c>
      <c r="AB109" t="str">
        <f>IF(LEN(Z109)&gt;0,VLOOKUP(Z109,DATA!$K$25:$L$69,2,FALSE)&amp;IF(LEN(AA109)&gt;0,VLOOKUP(AA109,DATA!$O$25:$P$29,2,FALSE),""),"")</f>
        <v>00001011</v>
      </c>
      <c r="AC109" t="str">
        <f>IF(LEN(Z109)&gt;0,VLOOKUP(Z109,DATA!$K$25:$M$69,3,FALSE),"")</f>
        <v>00010000</v>
      </c>
      <c r="AD109" t="str">
        <f t="shared" si="103"/>
        <v>11111</v>
      </c>
      <c r="AE109" t="str">
        <f t="shared" si="104"/>
        <v/>
      </c>
      <c r="AF109" t="str">
        <f t="shared" si="105"/>
        <v/>
      </c>
      <c r="AG109" t="str">
        <f t="shared" si="106"/>
        <v/>
      </c>
      <c r="AH109" t="str">
        <f t="shared" si="107"/>
        <v/>
      </c>
      <c r="AI109" t="str">
        <f>IF(LEN(Q109)&gt;0,REPT("0",IF(IF(MID(I109,12,1)="F",VLOOKUP(J109,DATA!$K$2:$Y$20,14,FALSE),0)&gt;10,IF(MID(I109,12,1)="F",VLOOKUP(J109,DATA!$K$2:$Y$20,14,FALSE),0)-10,0)-LEN(X109))&amp;DEC2BIN(Q109,IF(MID(I109,12,1)="F",VLOOKUP(J109,DATA!$K$2:$Y$20,14,FALSE),0)-IF(IF(MID(I109,12,1)="F",VLOOKUP(J109,DATA!$K$2:$Y$20,14,FALSE),0)&gt;10,IF(MID(I109,12,1)="F",VLOOKUP(J109,DATA!$K$2:$Y$20,14,FALSE),0)-10,0)),"")</f>
        <v/>
      </c>
      <c r="AJ109" t="str">
        <f>IF(LEN(H109)&gt;0,IF(H109&lt;&gt;"CALL_PAL",VLOOKUP(H109,DATA!$B$2:$E$526,4,FALSE),VLOOKUP(K109,DATA!$K$72:$M$161,3,FALSE)),"")</f>
        <v/>
      </c>
      <c r="AK109" t="str">
        <f>IF(LEN(H109)&gt;0,VLOOKUP(H109,DATA!$B$2:$D$526,3,FALSE),"")</f>
        <v>011101</v>
      </c>
      <c r="AL109" t="str">
        <f t="shared" si="108"/>
        <v>011101111110000101100010000</v>
      </c>
      <c r="AM109" t="str">
        <f t="shared" si="109"/>
        <v>77E16200</v>
      </c>
      <c r="AN109" t="b">
        <f t="shared" si="87"/>
        <v>1</v>
      </c>
      <c r="AO109">
        <f t="shared" si="81"/>
        <v>0</v>
      </c>
      <c r="AP109" t="b">
        <f t="shared" si="82"/>
        <v>1</v>
      </c>
      <c r="AQ109" t="b">
        <f t="shared" si="79"/>
        <v>0</v>
      </c>
    </row>
    <row r="110" spans="1:43" x14ac:dyDescent="0.25">
      <c r="A110" t="str">
        <f t="shared" si="83"/>
        <v>00000495</v>
      </c>
      <c r="B110" t="s">
        <v>1521</v>
      </c>
      <c r="C110" t="str">
        <f t="shared" si="89"/>
        <v>ADDQ R31,R31,R0</v>
      </c>
      <c r="D110" t="str">
        <f t="shared" si="84"/>
        <v/>
      </c>
      <c r="E110" t="b">
        <f t="shared" si="85"/>
        <v>1</v>
      </c>
      <c r="F110">
        <f t="shared" si="88"/>
        <v>4</v>
      </c>
      <c r="G110">
        <f t="shared" si="80"/>
        <v>1172</v>
      </c>
      <c r="H110" t="str">
        <f t="shared" si="90"/>
        <v>ADDQ</v>
      </c>
      <c r="I110" s="3" t="str">
        <f>IF(LEN(H110)&gt;0,VLOOKUP(H110,DATA!$B$2:$G$526,6,FALSE),"")</f>
        <v>OABZL      FC</v>
      </c>
      <c r="J110" t="str">
        <f>IF(LEN(H110)&gt;0,VLOOKUP(H110,DATA!$B$2:$G$526,2,FALSE),"")</f>
        <v>Oper</v>
      </c>
      <c r="K110" t="str">
        <f>IF(LEN(H110)&gt;0,IF(MID(IF(MID(MID(C110,LEN(H110)+2,99),1,1)="(",MID(MID(C110,LEN(H110)+2,99),2,LEN(MID(C110,LEN(H110)+2,99))-2),MID(C110,LEN(H110)+2,99)),1,1)=VLOOKUP(H110,DATA!$B$2:$I$526,8,FALSE),MID(IF(MID(MID(C110,LEN(H110)+2,99),1,1)="(",MID(MID(C110,LEN(H110)+2,99),2,LEN(MID(C110,LEN(H110)+2,99))-2),MID(C110,LEN(H110)+2,99)),1,3),IF(MID(MID(C110,LEN(H110)+2,99),1,1)="(",MID(MID(C110,LEN(H110)+2,99),2,LEN(MID(C110,LEN(H110)+2,99))-2),MID(C110,LEN(H110)+2,99))),"")</f>
        <v>R31</v>
      </c>
      <c r="L110" t="str">
        <f t="shared" si="91"/>
        <v>R31</v>
      </c>
      <c r="M110" t="str">
        <f t="shared" si="77"/>
        <v>R0</v>
      </c>
      <c r="N110" t="b">
        <f t="shared" si="92"/>
        <v>0</v>
      </c>
      <c r="O110" t="b">
        <f t="shared" si="93"/>
        <v>1</v>
      </c>
      <c r="P110" t="str">
        <f t="shared" si="86"/>
        <v/>
      </c>
      <c r="Q110" t="str">
        <f t="shared" si="94"/>
        <v/>
      </c>
      <c r="R110" t="str">
        <f t="shared" si="95"/>
        <v/>
      </c>
      <c r="S110" t="b">
        <f t="shared" si="96"/>
        <v>0</v>
      </c>
      <c r="T110" t="b">
        <f t="shared" si="97"/>
        <v>0</v>
      </c>
      <c r="U110" t="b">
        <f t="shared" si="98"/>
        <v>0</v>
      </c>
      <c r="V110" t="str">
        <f>IF(MID(I110,6,1)="T",VLOOKUP(H110,DATA!$B$2:$H$526,7,FALSE),"")</f>
        <v/>
      </c>
      <c r="W110" t="str">
        <f t="shared" si="99"/>
        <v/>
      </c>
      <c r="X110" t="str">
        <f>IF(LEN(H110)&gt;0,VLOOKUP(H110,DATA!$B$2:$F$526,5,FALSE),"")</f>
        <v/>
      </c>
      <c r="Y110" t="str">
        <f t="shared" si="100"/>
        <v/>
      </c>
      <c r="Z110" t="str">
        <f t="shared" si="101"/>
        <v/>
      </c>
      <c r="AA110" t="str">
        <f t="shared" si="102"/>
        <v/>
      </c>
      <c r="AB110" t="str">
        <f>IF(LEN(Z110)&gt;0,VLOOKUP(Z110,DATA!$K$25:$L$69,2,FALSE)&amp;IF(LEN(AA110)&gt;0,VLOOKUP(AA110,DATA!$O$25:$P$29,2,FALSE),""),"")</f>
        <v/>
      </c>
      <c r="AC110" t="str">
        <f>IF(LEN(Z110)&gt;0,VLOOKUP(Z110,DATA!$K$25:$M$69,3,FALSE),"")</f>
        <v/>
      </c>
      <c r="AD110" t="str">
        <f t="shared" si="103"/>
        <v>11111</v>
      </c>
      <c r="AE110" t="str">
        <f t="shared" si="104"/>
        <v>11111</v>
      </c>
      <c r="AF110" t="str">
        <f t="shared" si="105"/>
        <v>0000</v>
      </c>
      <c r="AG110" t="str">
        <f t="shared" si="106"/>
        <v/>
      </c>
      <c r="AH110" t="str">
        <f t="shared" si="107"/>
        <v>00000</v>
      </c>
      <c r="AI110" t="str">
        <f>IF(LEN(Q110)&gt;0,REPT("0",IF(IF(MID(I110,12,1)="F",VLOOKUP(J110,DATA!$K$2:$Y$20,14,FALSE),0)&gt;10,IF(MID(I110,12,1)="F",VLOOKUP(J110,DATA!$K$2:$Y$20,14,FALSE),0)-10,0)-LEN(X110))&amp;DEC2BIN(Q110,IF(MID(I110,12,1)="F",VLOOKUP(J110,DATA!$K$2:$Y$20,14,FALSE),0)-IF(IF(MID(I110,12,1)="F",VLOOKUP(J110,DATA!$K$2:$Y$20,14,FALSE),0)&gt;10,IF(MID(I110,12,1)="F",VLOOKUP(J110,DATA!$K$2:$Y$20,14,FALSE),0)-10,0)),"")</f>
        <v/>
      </c>
      <c r="AJ110" t="str">
        <f>IF(LEN(H110)&gt;0,IF(H110&lt;&gt;"CALL_PAL",VLOOKUP(H110,DATA!$B$2:$E$526,4,FALSE),VLOOKUP(K110,DATA!$K$72:$M$161,3,FALSE)),"")</f>
        <v>0100000</v>
      </c>
      <c r="AK110" t="str">
        <f>IF(LEN(H110)&gt;0,VLOOKUP(H110,DATA!$B$2:$D$526,3,FALSE),"")</f>
        <v>010000</v>
      </c>
      <c r="AL110" t="str">
        <f t="shared" si="108"/>
        <v>01000011111111110000010000000000</v>
      </c>
      <c r="AM110" t="str">
        <f t="shared" si="109"/>
        <v>43FF0400</v>
      </c>
      <c r="AN110" t="b">
        <f t="shared" si="87"/>
        <v>1</v>
      </c>
      <c r="AO110">
        <f t="shared" si="81"/>
        <v>4</v>
      </c>
      <c r="AP110" t="b">
        <f t="shared" si="82"/>
        <v>0</v>
      </c>
      <c r="AQ110" t="b">
        <f t="shared" si="79"/>
        <v>0</v>
      </c>
    </row>
    <row r="111" spans="1:43" x14ac:dyDescent="0.25">
      <c r="A111" t="str">
        <f t="shared" si="83"/>
        <v>00000499</v>
      </c>
      <c r="B111" t="s">
        <v>1597</v>
      </c>
      <c r="C111" t="str">
        <f t="shared" si="89"/>
        <v>BR R31, NXT2</v>
      </c>
      <c r="D111" t="str">
        <f t="shared" si="84"/>
        <v/>
      </c>
      <c r="E111" t="b">
        <f t="shared" si="85"/>
        <v>1</v>
      </c>
      <c r="F111">
        <f t="shared" si="88"/>
        <v>4</v>
      </c>
      <c r="G111">
        <f t="shared" si="80"/>
        <v>1176</v>
      </c>
      <c r="H111" t="str">
        <f t="shared" si="90"/>
        <v>BR</v>
      </c>
      <c r="I111" s="3" t="str">
        <f>IF(LEN(H111)&gt;0,VLOOKUP(H111,DATA!$B$2:$G$526,6,FALSE),"")</f>
        <v xml:space="preserve">OA         F </v>
      </c>
      <c r="J111" t="str">
        <f>IF(LEN(H111)&gt;0,VLOOKUP(H111,DATA!$B$2:$G$526,2,FALSE),"")</f>
        <v>Br</v>
      </c>
      <c r="K111" t="str">
        <f>IF(LEN(H111)&gt;0,IF(MID(IF(MID(MID(C111,LEN(H111)+2,99),1,1)="(",MID(MID(C111,LEN(H111)+2,99),2,LEN(MID(C111,LEN(H111)+2,99))-2),MID(C111,LEN(H111)+2,99)),1,1)=VLOOKUP(H111,DATA!$B$2:$I$526,8,FALSE),MID(IF(MID(MID(C111,LEN(H111)+2,99),1,1)="(",MID(MID(C111,LEN(H111)+2,99),2,LEN(MID(C111,LEN(H111)+2,99))-2),MID(C111,LEN(H111)+2,99)),1,3),IF(MID(MID(C111,LEN(H111)+2,99),1,1)="(",MID(MID(C111,LEN(H111)+2,99),2,LEN(MID(C111,LEN(H111)+2,99))-2),MID(C111,LEN(H111)+2,99))),"")</f>
        <v>R31</v>
      </c>
      <c r="L111" t="str">
        <f t="shared" si="91"/>
        <v>NXT2</v>
      </c>
      <c r="M111" t="str">
        <f t="shared" si="77"/>
        <v/>
      </c>
      <c r="N111" t="str">
        <f t="shared" si="92"/>
        <v/>
      </c>
      <c r="O111" t="str">
        <f t="shared" si="93"/>
        <v/>
      </c>
      <c r="P111">
        <f t="shared" si="86"/>
        <v>1200</v>
      </c>
      <c r="Q111">
        <f t="shared" si="94"/>
        <v>20</v>
      </c>
      <c r="R111" t="str">
        <f t="shared" si="95"/>
        <v/>
      </c>
      <c r="S111" t="b">
        <f t="shared" si="96"/>
        <v>0</v>
      </c>
      <c r="T111" t="str">
        <f t="shared" si="97"/>
        <v/>
      </c>
      <c r="U111" t="str">
        <f t="shared" si="98"/>
        <v/>
      </c>
      <c r="V111" t="str">
        <f>IF(MID(I111,6,1)="T",VLOOKUP(H111,DATA!$B$2:$H$526,7,FALSE),"")</f>
        <v/>
      </c>
      <c r="W111" t="str">
        <f t="shared" si="99"/>
        <v/>
      </c>
      <c r="X111" t="str">
        <f>IF(LEN(H111)&gt;0,VLOOKUP(H111,DATA!$B$2:$F$526,5,FALSE),"")</f>
        <v/>
      </c>
      <c r="Y111" t="str">
        <f t="shared" si="100"/>
        <v/>
      </c>
      <c r="Z111" t="str">
        <f t="shared" si="101"/>
        <v/>
      </c>
      <c r="AA111" t="str">
        <f t="shared" si="102"/>
        <v/>
      </c>
      <c r="AB111" t="str">
        <f>IF(LEN(Z111)&gt;0,VLOOKUP(Z111,DATA!$K$25:$L$69,2,FALSE)&amp;IF(LEN(AA111)&gt;0,VLOOKUP(AA111,DATA!$O$25:$P$29,2,FALSE),""),"")</f>
        <v/>
      </c>
      <c r="AC111" t="str">
        <f>IF(LEN(Z111)&gt;0,VLOOKUP(Z111,DATA!$K$25:$M$69,3,FALSE),"")</f>
        <v/>
      </c>
      <c r="AD111" t="str">
        <f t="shared" si="103"/>
        <v>11111</v>
      </c>
      <c r="AE111" t="str">
        <f t="shared" si="104"/>
        <v/>
      </c>
      <c r="AF111" t="str">
        <f t="shared" si="105"/>
        <v/>
      </c>
      <c r="AG111" t="str">
        <f t="shared" si="106"/>
        <v/>
      </c>
      <c r="AH111" t="str">
        <f t="shared" si="107"/>
        <v/>
      </c>
      <c r="AI111" t="str">
        <f>IF(LEN(Q111)&gt;0,REPT("0",IF(IF(MID(I111,12,1)="F",VLOOKUP(J111,DATA!$K$2:$Y$20,14,FALSE),0)&gt;10,IF(MID(I111,12,1)="F",VLOOKUP(J111,DATA!$K$2:$Y$20,14,FALSE),0)-10,0)-LEN(X111))&amp;DEC2BIN(Q111,IF(MID(I111,12,1)="F",VLOOKUP(J111,DATA!$K$2:$Y$20,14,FALSE),0)-IF(IF(MID(I111,12,1)="F",VLOOKUP(J111,DATA!$K$2:$Y$20,14,FALSE),0)&gt;10,IF(MID(I111,12,1)="F",VLOOKUP(J111,DATA!$K$2:$Y$20,14,FALSE),0)-10,0)),"")</f>
        <v>000000000000000010100</v>
      </c>
      <c r="AJ111" t="str">
        <f>IF(LEN(H111)&gt;0,IF(H111&lt;&gt;"CALL_PAL",VLOOKUP(H111,DATA!$B$2:$E$526,4,FALSE),VLOOKUP(K111,DATA!$K$72:$M$161,3,FALSE)),"")</f>
        <v/>
      </c>
      <c r="AK111" t="str">
        <f>IF(LEN(H111)&gt;0,VLOOKUP(H111,DATA!$B$2:$D$526,3,FALSE),"")</f>
        <v>110000</v>
      </c>
      <c r="AL111" t="str">
        <f t="shared" si="108"/>
        <v>11000011111000000000000000010100</v>
      </c>
      <c r="AM111" t="str">
        <f t="shared" si="109"/>
        <v>C3E00014</v>
      </c>
      <c r="AN111" t="b">
        <f t="shared" si="87"/>
        <v>1</v>
      </c>
      <c r="AO111">
        <f t="shared" si="81"/>
        <v>4</v>
      </c>
      <c r="AP111" t="b">
        <f t="shared" si="82"/>
        <v>0</v>
      </c>
      <c r="AQ111" t="b">
        <f t="shared" si="79"/>
        <v>0</v>
      </c>
    </row>
    <row r="112" spans="1:43" x14ac:dyDescent="0.25">
      <c r="A112" t="str">
        <f t="shared" si="83"/>
        <v>0000049D</v>
      </c>
      <c r="B112" t="s">
        <v>2038</v>
      </c>
      <c r="C112" t="str">
        <f t="shared" si="89"/>
        <v>BIS R31,R31,R31</v>
      </c>
      <c r="D112" t="str">
        <f t="shared" si="84"/>
        <v/>
      </c>
      <c r="E112" t="b">
        <f t="shared" si="85"/>
        <v>1</v>
      </c>
      <c r="F112">
        <f t="shared" si="88"/>
        <v>4</v>
      </c>
      <c r="G112">
        <f t="shared" si="80"/>
        <v>1180</v>
      </c>
      <c r="H112" t="str">
        <f t="shared" si="90"/>
        <v>BIS</v>
      </c>
      <c r="I112" s="3" t="str">
        <f>IF(LEN(H112)&gt;0,VLOOKUP(H112,DATA!$B$2:$G$526,6,FALSE),"")</f>
        <v>OABZL      FC</v>
      </c>
      <c r="J112" t="str">
        <f>IF(LEN(H112)&gt;0,VLOOKUP(H112,DATA!$B$2:$G$526,2,FALSE),"")</f>
        <v>Oper</v>
      </c>
      <c r="K112" t="str">
        <f>IF(LEN(H112)&gt;0,IF(MID(IF(MID(MID(C112,LEN(H112)+2,99),1,1)="(",MID(MID(C112,LEN(H112)+2,99),2,LEN(MID(C112,LEN(H112)+2,99))-2),MID(C112,LEN(H112)+2,99)),1,1)=VLOOKUP(H112,DATA!$B$2:$I$526,8,FALSE),MID(IF(MID(MID(C112,LEN(H112)+2,99),1,1)="(",MID(MID(C112,LEN(H112)+2,99),2,LEN(MID(C112,LEN(H112)+2,99))-2),MID(C112,LEN(H112)+2,99)),1,3),IF(MID(MID(C112,LEN(H112)+2,99),1,1)="(",MID(MID(C112,LEN(H112)+2,99),2,LEN(MID(C112,LEN(H112)+2,99))-2),MID(C112,LEN(H112)+2,99))),"")</f>
        <v>R31</v>
      </c>
      <c r="L112" t="str">
        <f t="shared" si="91"/>
        <v>R31</v>
      </c>
      <c r="M112" t="str">
        <f t="shared" si="77"/>
        <v>R31</v>
      </c>
      <c r="N112" t="b">
        <f t="shared" si="92"/>
        <v>0</v>
      </c>
      <c r="O112" t="b">
        <f t="shared" si="93"/>
        <v>1</v>
      </c>
      <c r="P112" t="str">
        <f t="shared" si="86"/>
        <v/>
      </c>
      <c r="Q112" t="str">
        <f t="shared" si="94"/>
        <v/>
      </c>
      <c r="R112" t="str">
        <f t="shared" si="95"/>
        <v/>
      </c>
      <c r="S112" t="b">
        <f t="shared" si="96"/>
        <v>0</v>
      </c>
      <c r="T112" t="b">
        <f t="shared" si="97"/>
        <v>0</v>
      </c>
      <c r="U112" t="b">
        <f t="shared" si="98"/>
        <v>0</v>
      </c>
      <c r="V112" t="str">
        <f>IF(MID(I112,6,1)="T",VLOOKUP(H112,DATA!$B$2:$H$526,7,FALSE),"")</f>
        <v/>
      </c>
      <c r="W112" t="str">
        <f t="shared" si="99"/>
        <v/>
      </c>
      <c r="X112" t="str">
        <f>IF(LEN(H112)&gt;0,VLOOKUP(H112,DATA!$B$2:$F$526,5,FALSE),"")</f>
        <v/>
      </c>
      <c r="Y112" t="str">
        <f t="shared" si="100"/>
        <v/>
      </c>
      <c r="Z112" t="str">
        <f t="shared" si="101"/>
        <v/>
      </c>
      <c r="AA112" t="str">
        <f t="shared" si="102"/>
        <v/>
      </c>
      <c r="AB112" t="str">
        <f>IF(LEN(Z112)&gt;0,VLOOKUP(Z112,DATA!$K$25:$L$69,2,FALSE)&amp;IF(LEN(AA112)&gt;0,VLOOKUP(AA112,DATA!$O$25:$P$29,2,FALSE),""),"")</f>
        <v/>
      </c>
      <c r="AC112" t="str">
        <f>IF(LEN(Z112)&gt;0,VLOOKUP(Z112,DATA!$K$25:$M$69,3,FALSE),"")</f>
        <v/>
      </c>
      <c r="AD112" t="str">
        <f t="shared" si="103"/>
        <v>11111</v>
      </c>
      <c r="AE112" t="str">
        <f t="shared" si="104"/>
        <v>11111</v>
      </c>
      <c r="AF112" t="str">
        <f t="shared" si="105"/>
        <v>0000</v>
      </c>
      <c r="AG112" t="str">
        <f t="shared" si="106"/>
        <v/>
      </c>
      <c r="AH112" t="str">
        <f t="shared" si="107"/>
        <v>11111</v>
      </c>
      <c r="AI112" t="str">
        <f>IF(LEN(Q112)&gt;0,REPT("0",IF(IF(MID(I112,12,1)="F",VLOOKUP(J112,DATA!$K$2:$Y$20,14,FALSE),0)&gt;10,IF(MID(I112,12,1)="F",VLOOKUP(J112,DATA!$K$2:$Y$20,14,FALSE),0)-10,0)-LEN(X112))&amp;DEC2BIN(Q112,IF(MID(I112,12,1)="F",VLOOKUP(J112,DATA!$K$2:$Y$20,14,FALSE),0)-IF(IF(MID(I112,12,1)="F",VLOOKUP(J112,DATA!$K$2:$Y$20,14,FALSE),0)&gt;10,IF(MID(I112,12,1)="F",VLOOKUP(J112,DATA!$K$2:$Y$20,14,FALSE),0)-10,0)),"")</f>
        <v/>
      </c>
      <c r="AJ112" t="str">
        <f>IF(LEN(H112)&gt;0,IF(H112&lt;&gt;"CALL_PAL",VLOOKUP(H112,DATA!$B$2:$E$526,4,FALSE),VLOOKUP(K112,DATA!$K$72:$M$161,3,FALSE)),"")</f>
        <v>0100000</v>
      </c>
      <c r="AK112" t="str">
        <f>IF(LEN(H112)&gt;0,VLOOKUP(H112,DATA!$B$2:$D$526,3,FALSE),"")</f>
        <v>010001</v>
      </c>
      <c r="AL112" t="str">
        <f t="shared" si="108"/>
        <v>01000111111111110000010000011111</v>
      </c>
      <c r="AM112" t="str">
        <f t="shared" si="109"/>
        <v>47FF041F</v>
      </c>
      <c r="AN112" t="b">
        <f t="shared" si="87"/>
        <v>1</v>
      </c>
      <c r="AO112">
        <f t="shared" si="81"/>
        <v>4</v>
      </c>
      <c r="AP112" t="b">
        <f t="shared" si="82"/>
        <v>0</v>
      </c>
      <c r="AQ112" t="b">
        <f t="shared" si="79"/>
        <v>0</v>
      </c>
    </row>
    <row r="113" spans="1:43" x14ac:dyDescent="0.25">
      <c r="A113" t="str">
        <f t="shared" si="83"/>
        <v>000004A1</v>
      </c>
      <c r="B113" t="s">
        <v>1598</v>
      </c>
      <c r="C113" t="str">
        <f t="shared" si="89"/>
        <v>TCH1:</v>
      </c>
      <c r="D113" t="str">
        <f t="shared" si="84"/>
        <v/>
      </c>
      <c r="E113" t="b">
        <f t="shared" si="85"/>
        <v>1</v>
      </c>
      <c r="F113">
        <f t="shared" si="88"/>
        <v>4</v>
      </c>
      <c r="G113">
        <f t="shared" si="80"/>
        <v>1184</v>
      </c>
      <c r="H113" t="str">
        <f t="shared" si="90"/>
        <v/>
      </c>
      <c r="I113" s="3" t="str">
        <f>IF(LEN(H113)&gt;0,VLOOKUP(H113,DATA!$B$2:$G$526,6,FALSE),"")</f>
        <v/>
      </c>
      <c r="J113" t="str">
        <f>IF(LEN(H113)&gt;0,VLOOKUP(H113,DATA!$B$2:$G$526,2,FALSE),"")</f>
        <v/>
      </c>
      <c r="K113" t="str">
        <f>IF(LEN(H113)&gt;0,IF(MID(IF(MID(MID(C113,LEN(H113)+2,99),1,1)="(",MID(MID(C113,LEN(H113)+2,99),2,LEN(MID(C113,LEN(H113)+2,99))-2),MID(C113,LEN(H113)+2,99)),1,1)=VLOOKUP(H113,DATA!$B$2:$I$526,8,FALSE),MID(IF(MID(MID(C113,LEN(H113)+2,99),1,1)="(",MID(MID(C113,LEN(H113)+2,99),2,LEN(MID(C113,LEN(H113)+2,99))-2),MID(C113,LEN(H113)+2,99)),1,3),IF(MID(MID(C113,LEN(H113)+2,99),1,1)="(",MID(MID(C113,LEN(H113)+2,99),2,LEN(MID(C113,LEN(H113)+2,99))-2),MID(C113,LEN(H113)+2,99))),"")</f>
        <v/>
      </c>
      <c r="L113" t="str">
        <f t="shared" si="91"/>
        <v/>
      </c>
      <c r="M113" t="str">
        <f t="shared" si="77"/>
        <v/>
      </c>
      <c r="N113" t="str">
        <f t="shared" si="92"/>
        <v/>
      </c>
      <c r="O113" t="str">
        <f t="shared" si="93"/>
        <v/>
      </c>
      <c r="P113" t="str">
        <f t="shared" si="86"/>
        <v/>
      </c>
      <c r="Q113" t="str">
        <f t="shared" si="94"/>
        <v/>
      </c>
      <c r="R113" t="str">
        <f t="shared" si="95"/>
        <v/>
      </c>
      <c r="S113" t="str">
        <f t="shared" si="96"/>
        <v/>
      </c>
      <c r="T113" t="str">
        <f t="shared" si="97"/>
        <v/>
      </c>
      <c r="U113" t="str">
        <f t="shared" si="98"/>
        <v/>
      </c>
      <c r="V113" t="str">
        <f>IF(MID(I113,6,1)="T",VLOOKUP(H113,DATA!$B$2:$H$526,7,FALSE),"")</f>
        <v/>
      </c>
      <c r="W113" t="str">
        <f t="shared" si="99"/>
        <v/>
      </c>
      <c r="X113" t="str">
        <f>IF(LEN(H113)&gt;0,VLOOKUP(H113,DATA!$B$2:$F$526,5,FALSE),"")</f>
        <v/>
      </c>
      <c r="Y113" t="str">
        <f t="shared" si="100"/>
        <v/>
      </c>
      <c r="Z113" t="str">
        <f t="shared" si="101"/>
        <v/>
      </c>
      <c r="AA113" t="str">
        <f t="shared" si="102"/>
        <v/>
      </c>
      <c r="AB113" t="str">
        <f>IF(LEN(Z113)&gt;0,VLOOKUP(Z113,DATA!$K$25:$L$69,2,FALSE)&amp;IF(LEN(AA113)&gt;0,VLOOKUP(AA113,DATA!$O$25:$P$29,2,FALSE),""),"")</f>
        <v/>
      </c>
      <c r="AC113" t="str">
        <f>IF(LEN(Z113)&gt;0,VLOOKUP(Z113,DATA!$K$25:$M$69,3,FALSE),"")</f>
        <v/>
      </c>
      <c r="AD113" t="str">
        <f t="shared" si="103"/>
        <v/>
      </c>
      <c r="AE113" t="str">
        <f t="shared" si="104"/>
        <v/>
      </c>
      <c r="AF113" t="str">
        <f t="shared" si="105"/>
        <v/>
      </c>
      <c r="AG113" t="str">
        <f t="shared" si="106"/>
        <v/>
      </c>
      <c r="AH113" t="str">
        <f t="shared" si="107"/>
        <v/>
      </c>
      <c r="AI113" t="str">
        <f>IF(LEN(Q113)&gt;0,REPT("0",IF(IF(MID(I113,12,1)="F",VLOOKUP(J113,DATA!$K$2:$Y$20,14,FALSE),0)&gt;10,IF(MID(I113,12,1)="F",VLOOKUP(J113,DATA!$K$2:$Y$20,14,FALSE),0)-10,0)-LEN(X113))&amp;DEC2BIN(Q113,IF(MID(I113,12,1)="F",VLOOKUP(J113,DATA!$K$2:$Y$20,14,FALSE),0)-IF(IF(MID(I113,12,1)="F",VLOOKUP(J113,DATA!$K$2:$Y$20,14,FALSE),0)&gt;10,IF(MID(I113,12,1)="F",VLOOKUP(J113,DATA!$K$2:$Y$20,14,FALSE),0)-10,0)),"")</f>
        <v/>
      </c>
      <c r="AJ113" t="str">
        <f>IF(LEN(H113)&gt;0,IF(H113&lt;&gt;"CALL_PAL",VLOOKUP(H113,DATA!$B$2:$E$526,4,FALSE),VLOOKUP(K113,DATA!$K$72:$M$161,3,FALSE)),"")</f>
        <v/>
      </c>
      <c r="AK113" t="str">
        <f>IF(LEN(H113)&gt;0,VLOOKUP(H113,DATA!$B$2:$D$526,3,FALSE),"")</f>
        <v/>
      </c>
      <c r="AL113" t="str">
        <f t="shared" si="108"/>
        <v/>
      </c>
      <c r="AM113" t="str">
        <f t="shared" si="109"/>
        <v/>
      </c>
      <c r="AN113" t="b">
        <f t="shared" si="87"/>
        <v>1</v>
      </c>
      <c r="AO113">
        <f t="shared" si="81"/>
        <v>4</v>
      </c>
      <c r="AP113" t="str">
        <f t="shared" si="82"/>
        <v/>
      </c>
      <c r="AQ113" t="str">
        <f t="shared" si="79"/>
        <v/>
      </c>
    </row>
    <row r="114" spans="1:43" x14ac:dyDescent="0.25">
      <c r="A114" t="str">
        <f t="shared" si="83"/>
        <v>000004A1</v>
      </c>
      <c r="B114" t="s">
        <v>1599</v>
      </c>
      <c r="C114" t="str">
        <f t="shared" si="89"/>
        <v>BR R31, TCH2</v>
      </c>
      <c r="D114" t="str">
        <f t="shared" si="84"/>
        <v/>
      </c>
      <c r="E114" t="b">
        <f t="shared" si="85"/>
        <v>0</v>
      </c>
      <c r="F114">
        <f t="shared" si="88"/>
        <v>4</v>
      </c>
      <c r="G114">
        <f t="shared" si="80"/>
        <v>1184</v>
      </c>
      <c r="H114" t="str">
        <f t="shared" si="90"/>
        <v>BR</v>
      </c>
      <c r="I114" s="3" t="str">
        <f>IF(LEN(H114)&gt;0,VLOOKUP(H114,DATA!$B$2:$G$526,6,FALSE),"")</f>
        <v xml:space="preserve">OA         F </v>
      </c>
      <c r="J114" t="str">
        <f>IF(LEN(H114)&gt;0,VLOOKUP(H114,DATA!$B$2:$G$526,2,FALSE),"")</f>
        <v>Br</v>
      </c>
      <c r="K114" t="str">
        <f>IF(LEN(H114)&gt;0,IF(MID(IF(MID(MID(C114,LEN(H114)+2,99),1,1)="(",MID(MID(C114,LEN(H114)+2,99),2,LEN(MID(C114,LEN(H114)+2,99))-2),MID(C114,LEN(H114)+2,99)),1,1)=VLOOKUP(H114,DATA!$B$2:$I$526,8,FALSE),MID(IF(MID(MID(C114,LEN(H114)+2,99),1,1)="(",MID(MID(C114,LEN(H114)+2,99),2,LEN(MID(C114,LEN(H114)+2,99))-2),MID(C114,LEN(H114)+2,99)),1,3),IF(MID(MID(C114,LEN(H114)+2,99),1,1)="(",MID(MID(C114,LEN(H114)+2,99),2,LEN(MID(C114,LEN(H114)+2,99))-2),MID(C114,LEN(H114)+2,99))),"")</f>
        <v>R31</v>
      </c>
      <c r="L114" t="str">
        <f t="shared" si="91"/>
        <v>TCH2</v>
      </c>
      <c r="M114" t="str">
        <f t="shared" si="77"/>
        <v/>
      </c>
      <c r="N114" t="str">
        <f t="shared" si="92"/>
        <v/>
      </c>
      <c r="O114" t="str">
        <f t="shared" si="93"/>
        <v/>
      </c>
      <c r="P114">
        <f t="shared" si="86"/>
        <v>1216</v>
      </c>
      <c r="Q114">
        <f t="shared" si="94"/>
        <v>28</v>
      </c>
      <c r="R114" t="str">
        <f t="shared" si="95"/>
        <v/>
      </c>
      <c r="S114" t="b">
        <f t="shared" si="96"/>
        <v>0</v>
      </c>
      <c r="T114" t="str">
        <f t="shared" si="97"/>
        <v/>
      </c>
      <c r="U114" t="str">
        <f t="shared" si="98"/>
        <v/>
      </c>
      <c r="V114" t="str">
        <f>IF(MID(I114,6,1)="T",VLOOKUP(H114,DATA!$B$2:$H$526,7,FALSE),"")</f>
        <v/>
      </c>
      <c r="W114" t="str">
        <f t="shared" si="99"/>
        <v/>
      </c>
      <c r="X114" t="str">
        <f>IF(LEN(H114)&gt;0,VLOOKUP(H114,DATA!$B$2:$F$526,5,FALSE),"")</f>
        <v/>
      </c>
      <c r="Y114" t="str">
        <f t="shared" si="100"/>
        <v/>
      </c>
      <c r="Z114" t="str">
        <f t="shared" si="101"/>
        <v/>
      </c>
      <c r="AA114" t="str">
        <f t="shared" si="102"/>
        <v/>
      </c>
      <c r="AB114" t="str">
        <f>IF(LEN(Z114)&gt;0,VLOOKUP(Z114,DATA!$K$25:$L$69,2,FALSE)&amp;IF(LEN(AA114)&gt;0,VLOOKUP(AA114,DATA!$O$25:$P$29,2,FALSE),""),"")</f>
        <v/>
      </c>
      <c r="AC114" t="str">
        <f>IF(LEN(Z114)&gt;0,VLOOKUP(Z114,DATA!$K$25:$M$69,3,FALSE),"")</f>
        <v/>
      </c>
      <c r="AD114" t="str">
        <f t="shared" si="103"/>
        <v>11111</v>
      </c>
      <c r="AE114" t="str">
        <f t="shared" si="104"/>
        <v/>
      </c>
      <c r="AF114" t="str">
        <f t="shared" si="105"/>
        <v/>
      </c>
      <c r="AG114" t="str">
        <f t="shared" si="106"/>
        <v/>
      </c>
      <c r="AH114" t="str">
        <f t="shared" si="107"/>
        <v/>
      </c>
      <c r="AI114" t="str">
        <f>IF(LEN(Q114)&gt;0,REPT("0",IF(IF(MID(I114,12,1)="F",VLOOKUP(J114,DATA!$K$2:$Y$20,14,FALSE),0)&gt;10,IF(MID(I114,12,1)="F",VLOOKUP(J114,DATA!$K$2:$Y$20,14,FALSE),0)-10,0)-LEN(X114))&amp;DEC2BIN(Q114,IF(MID(I114,12,1)="F",VLOOKUP(J114,DATA!$K$2:$Y$20,14,FALSE),0)-IF(IF(MID(I114,12,1)="F",VLOOKUP(J114,DATA!$K$2:$Y$20,14,FALSE),0)&gt;10,IF(MID(I114,12,1)="F",VLOOKUP(J114,DATA!$K$2:$Y$20,14,FALSE),0)-10,0)),"")</f>
        <v>000000000000000011100</v>
      </c>
      <c r="AJ114" t="str">
        <f>IF(LEN(H114)&gt;0,IF(H114&lt;&gt;"CALL_PAL",VLOOKUP(H114,DATA!$B$2:$E$526,4,FALSE),VLOOKUP(K114,DATA!$K$72:$M$161,3,FALSE)),"")</f>
        <v/>
      </c>
      <c r="AK114" t="str">
        <f>IF(LEN(H114)&gt;0,VLOOKUP(H114,DATA!$B$2:$D$526,3,FALSE),"")</f>
        <v>110000</v>
      </c>
      <c r="AL114" t="str">
        <f t="shared" si="108"/>
        <v>11000011111000000000000000011100</v>
      </c>
      <c r="AM114" t="str">
        <f t="shared" si="109"/>
        <v>C3E0001C</v>
      </c>
      <c r="AN114" t="b">
        <f t="shared" si="87"/>
        <v>1</v>
      </c>
      <c r="AO114">
        <f t="shared" si="81"/>
        <v>0</v>
      </c>
      <c r="AP114" t="b">
        <f t="shared" si="82"/>
        <v>1</v>
      </c>
      <c r="AQ114" t="b">
        <f t="shared" si="79"/>
        <v>0</v>
      </c>
    </row>
    <row r="115" spans="1:43" x14ac:dyDescent="0.25">
      <c r="A115" t="str">
        <f t="shared" si="83"/>
        <v>000004A5</v>
      </c>
      <c r="B115" t="s">
        <v>2038</v>
      </c>
      <c r="C115" t="str">
        <f t="shared" si="89"/>
        <v>BIS R31,R31,R31</v>
      </c>
      <c r="D115" t="str">
        <f t="shared" si="84"/>
        <v/>
      </c>
      <c r="E115" t="b">
        <f t="shared" si="85"/>
        <v>1</v>
      </c>
      <c r="F115">
        <f t="shared" si="88"/>
        <v>4</v>
      </c>
      <c r="G115">
        <f t="shared" si="80"/>
        <v>1188</v>
      </c>
      <c r="H115" t="str">
        <f t="shared" si="90"/>
        <v>BIS</v>
      </c>
      <c r="I115" s="3" t="str">
        <f>IF(LEN(H115)&gt;0,VLOOKUP(H115,DATA!$B$2:$G$526,6,FALSE),"")</f>
        <v>OABZL      FC</v>
      </c>
      <c r="J115" t="str">
        <f>IF(LEN(H115)&gt;0,VLOOKUP(H115,DATA!$B$2:$G$526,2,FALSE),"")</f>
        <v>Oper</v>
      </c>
      <c r="K115" t="str">
        <f>IF(LEN(H115)&gt;0,IF(MID(IF(MID(MID(C115,LEN(H115)+2,99),1,1)="(",MID(MID(C115,LEN(H115)+2,99),2,LEN(MID(C115,LEN(H115)+2,99))-2),MID(C115,LEN(H115)+2,99)),1,1)=VLOOKUP(H115,DATA!$B$2:$I$526,8,FALSE),MID(IF(MID(MID(C115,LEN(H115)+2,99),1,1)="(",MID(MID(C115,LEN(H115)+2,99),2,LEN(MID(C115,LEN(H115)+2,99))-2),MID(C115,LEN(H115)+2,99)),1,3),IF(MID(MID(C115,LEN(H115)+2,99),1,1)="(",MID(MID(C115,LEN(H115)+2,99),2,LEN(MID(C115,LEN(H115)+2,99))-2),MID(C115,LEN(H115)+2,99))),"")</f>
        <v>R31</v>
      </c>
      <c r="L115" t="str">
        <f t="shared" si="91"/>
        <v>R31</v>
      </c>
      <c r="M115" t="str">
        <f t="shared" si="77"/>
        <v>R31</v>
      </c>
      <c r="N115" t="b">
        <f t="shared" si="92"/>
        <v>0</v>
      </c>
      <c r="O115" t="b">
        <f t="shared" si="93"/>
        <v>1</v>
      </c>
      <c r="P115" t="str">
        <f t="shared" si="86"/>
        <v/>
      </c>
      <c r="Q115" t="str">
        <f t="shared" si="94"/>
        <v/>
      </c>
      <c r="R115" t="str">
        <f t="shared" si="95"/>
        <v/>
      </c>
      <c r="S115" t="b">
        <f t="shared" si="96"/>
        <v>0</v>
      </c>
      <c r="T115" t="b">
        <f t="shared" si="97"/>
        <v>0</v>
      </c>
      <c r="U115" t="b">
        <f t="shared" si="98"/>
        <v>0</v>
      </c>
      <c r="V115" t="str">
        <f>IF(MID(I115,6,1)="T",VLOOKUP(H115,DATA!$B$2:$H$526,7,FALSE),"")</f>
        <v/>
      </c>
      <c r="W115" t="str">
        <f t="shared" si="99"/>
        <v/>
      </c>
      <c r="X115" t="str">
        <f>IF(LEN(H115)&gt;0,VLOOKUP(H115,DATA!$B$2:$F$526,5,FALSE),"")</f>
        <v/>
      </c>
      <c r="Y115" t="str">
        <f t="shared" si="100"/>
        <v/>
      </c>
      <c r="Z115" t="str">
        <f t="shared" si="101"/>
        <v/>
      </c>
      <c r="AA115" t="str">
        <f t="shared" si="102"/>
        <v/>
      </c>
      <c r="AB115" t="str">
        <f>IF(LEN(Z115)&gt;0,VLOOKUP(Z115,DATA!$K$25:$L$69,2,FALSE)&amp;IF(LEN(AA115)&gt;0,VLOOKUP(AA115,DATA!$O$25:$P$29,2,FALSE),""),"")</f>
        <v/>
      </c>
      <c r="AC115" t="str">
        <f>IF(LEN(Z115)&gt;0,VLOOKUP(Z115,DATA!$K$25:$M$69,3,FALSE),"")</f>
        <v/>
      </c>
      <c r="AD115" t="str">
        <f t="shared" si="103"/>
        <v>11111</v>
      </c>
      <c r="AE115" t="str">
        <f t="shared" si="104"/>
        <v>11111</v>
      </c>
      <c r="AF115" t="str">
        <f t="shared" si="105"/>
        <v>0000</v>
      </c>
      <c r="AG115" t="str">
        <f t="shared" si="106"/>
        <v/>
      </c>
      <c r="AH115" t="str">
        <f t="shared" si="107"/>
        <v>11111</v>
      </c>
      <c r="AI115" t="str">
        <f>IF(LEN(Q115)&gt;0,REPT("0",IF(IF(MID(I115,12,1)="F",VLOOKUP(J115,DATA!$K$2:$Y$20,14,FALSE),0)&gt;10,IF(MID(I115,12,1)="F",VLOOKUP(J115,DATA!$K$2:$Y$20,14,FALSE),0)-10,0)-LEN(X115))&amp;DEC2BIN(Q115,IF(MID(I115,12,1)="F",VLOOKUP(J115,DATA!$K$2:$Y$20,14,FALSE),0)-IF(IF(MID(I115,12,1)="F",VLOOKUP(J115,DATA!$K$2:$Y$20,14,FALSE),0)&gt;10,IF(MID(I115,12,1)="F",VLOOKUP(J115,DATA!$K$2:$Y$20,14,FALSE),0)-10,0)),"")</f>
        <v/>
      </c>
      <c r="AJ115" t="str">
        <f>IF(LEN(H115)&gt;0,IF(H115&lt;&gt;"CALL_PAL",VLOOKUP(H115,DATA!$B$2:$E$526,4,FALSE),VLOOKUP(K115,DATA!$K$72:$M$161,3,FALSE)),"")</f>
        <v>0100000</v>
      </c>
      <c r="AK115" t="str">
        <f>IF(LEN(H115)&gt;0,VLOOKUP(H115,DATA!$B$2:$D$526,3,FALSE),"")</f>
        <v>010001</v>
      </c>
      <c r="AL115" t="str">
        <f t="shared" si="108"/>
        <v>01000111111111110000010000011111</v>
      </c>
      <c r="AM115" t="str">
        <f t="shared" si="109"/>
        <v>47FF041F</v>
      </c>
      <c r="AN115" t="b">
        <f t="shared" si="87"/>
        <v>1</v>
      </c>
      <c r="AO115">
        <f t="shared" si="81"/>
        <v>4</v>
      </c>
      <c r="AP115" t="b">
        <f t="shared" si="82"/>
        <v>0</v>
      </c>
      <c r="AQ115" t="b">
        <f t="shared" si="79"/>
        <v>0</v>
      </c>
    </row>
    <row r="116" spans="1:43" x14ac:dyDescent="0.25">
      <c r="A116" t="str">
        <f t="shared" si="83"/>
        <v>000004A9</v>
      </c>
      <c r="B116" t="s">
        <v>2038</v>
      </c>
      <c r="C116" t="str">
        <f t="shared" si="89"/>
        <v>BIS R31,R31,R31</v>
      </c>
      <c r="D116" t="str">
        <f t="shared" si="84"/>
        <v/>
      </c>
      <c r="E116" t="b">
        <f t="shared" si="85"/>
        <v>1</v>
      </c>
      <c r="F116">
        <f t="shared" si="88"/>
        <v>4</v>
      </c>
      <c r="G116">
        <f t="shared" si="80"/>
        <v>1192</v>
      </c>
      <c r="H116" t="str">
        <f t="shared" si="90"/>
        <v>BIS</v>
      </c>
      <c r="I116" s="3" t="str">
        <f>IF(LEN(H116)&gt;0,VLOOKUP(H116,DATA!$B$2:$G$526,6,FALSE),"")</f>
        <v>OABZL      FC</v>
      </c>
      <c r="J116" t="str">
        <f>IF(LEN(H116)&gt;0,VLOOKUP(H116,DATA!$B$2:$G$526,2,FALSE),"")</f>
        <v>Oper</v>
      </c>
      <c r="K116" t="str">
        <f>IF(LEN(H116)&gt;0,IF(MID(IF(MID(MID(C116,LEN(H116)+2,99),1,1)="(",MID(MID(C116,LEN(H116)+2,99),2,LEN(MID(C116,LEN(H116)+2,99))-2),MID(C116,LEN(H116)+2,99)),1,1)=VLOOKUP(H116,DATA!$B$2:$I$526,8,FALSE),MID(IF(MID(MID(C116,LEN(H116)+2,99),1,1)="(",MID(MID(C116,LEN(H116)+2,99),2,LEN(MID(C116,LEN(H116)+2,99))-2),MID(C116,LEN(H116)+2,99)),1,3),IF(MID(MID(C116,LEN(H116)+2,99),1,1)="(",MID(MID(C116,LEN(H116)+2,99),2,LEN(MID(C116,LEN(H116)+2,99))-2),MID(C116,LEN(H116)+2,99))),"")</f>
        <v>R31</v>
      </c>
      <c r="L116" t="str">
        <f t="shared" si="91"/>
        <v>R31</v>
      </c>
      <c r="M116" t="str">
        <f t="shared" si="77"/>
        <v>R31</v>
      </c>
      <c r="N116" t="b">
        <f t="shared" si="92"/>
        <v>0</v>
      </c>
      <c r="O116" t="b">
        <f t="shared" si="93"/>
        <v>1</v>
      </c>
      <c r="P116" t="str">
        <f t="shared" si="86"/>
        <v/>
      </c>
      <c r="Q116" t="str">
        <f t="shared" si="94"/>
        <v/>
      </c>
      <c r="R116" t="str">
        <f t="shared" si="95"/>
        <v/>
      </c>
      <c r="S116" t="b">
        <f t="shared" si="96"/>
        <v>0</v>
      </c>
      <c r="T116" t="b">
        <f t="shared" si="97"/>
        <v>0</v>
      </c>
      <c r="U116" t="b">
        <f t="shared" si="98"/>
        <v>0</v>
      </c>
      <c r="V116" t="str">
        <f>IF(MID(I116,6,1)="T",VLOOKUP(H116,DATA!$B$2:$H$526,7,FALSE),"")</f>
        <v/>
      </c>
      <c r="W116" t="str">
        <f t="shared" si="99"/>
        <v/>
      </c>
      <c r="X116" t="str">
        <f>IF(LEN(H116)&gt;0,VLOOKUP(H116,DATA!$B$2:$F$526,5,FALSE),"")</f>
        <v/>
      </c>
      <c r="Y116" t="str">
        <f t="shared" si="100"/>
        <v/>
      </c>
      <c r="Z116" t="str">
        <f t="shared" si="101"/>
        <v/>
      </c>
      <c r="AA116" t="str">
        <f t="shared" si="102"/>
        <v/>
      </c>
      <c r="AB116" t="str">
        <f>IF(LEN(Z116)&gt;0,VLOOKUP(Z116,DATA!$K$25:$L$69,2,FALSE)&amp;IF(LEN(AA116)&gt;0,VLOOKUP(AA116,DATA!$O$25:$P$29,2,FALSE),""),"")</f>
        <v/>
      </c>
      <c r="AC116" t="str">
        <f>IF(LEN(Z116)&gt;0,VLOOKUP(Z116,DATA!$K$25:$M$69,3,FALSE),"")</f>
        <v/>
      </c>
      <c r="AD116" t="str">
        <f t="shared" si="103"/>
        <v>11111</v>
      </c>
      <c r="AE116" t="str">
        <f t="shared" si="104"/>
        <v>11111</v>
      </c>
      <c r="AF116" t="str">
        <f t="shared" si="105"/>
        <v>0000</v>
      </c>
      <c r="AG116" t="str">
        <f t="shared" si="106"/>
        <v/>
      </c>
      <c r="AH116" t="str">
        <f t="shared" si="107"/>
        <v>11111</v>
      </c>
      <c r="AI116" t="str">
        <f>IF(LEN(Q116)&gt;0,REPT("0",IF(IF(MID(I116,12,1)="F",VLOOKUP(J116,DATA!$K$2:$Y$20,14,FALSE),0)&gt;10,IF(MID(I116,12,1)="F",VLOOKUP(J116,DATA!$K$2:$Y$20,14,FALSE),0)-10,0)-LEN(X116))&amp;DEC2BIN(Q116,IF(MID(I116,12,1)="F",VLOOKUP(J116,DATA!$K$2:$Y$20,14,FALSE),0)-IF(IF(MID(I116,12,1)="F",VLOOKUP(J116,DATA!$K$2:$Y$20,14,FALSE),0)&gt;10,IF(MID(I116,12,1)="F",VLOOKUP(J116,DATA!$K$2:$Y$20,14,FALSE),0)-10,0)),"")</f>
        <v/>
      </c>
      <c r="AJ116" t="str">
        <f>IF(LEN(H116)&gt;0,IF(H116&lt;&gt;"CALL_PAL",VLOOKUP(H116,DATA!$B$2:$E$526,4,FALSE),VLOOKUP(K116,DATA!$K$72:$M$161,3,FALSE)),"")</f>
        <v>0100000</v>
      </c>
      <c r="AK116" t="str">
        <f>IF(LEN(H116)&gt;0,VLOOKUP(H116,DATA!$B$2:$D$526,3,FALSE),"")</f>
        <v>010001</v>
      </c>
      <c r="AL116" t="str">
        <f t="shared" si="108"/>
        <v>01000111111111110000010000011111</v>
      </c>
      <c r="AM116" t="str">
        <f t="shared" si="109"/>
        <v>47FF041F</v>
      </c>
      <c r="AN116" t="b">
        <f t="shared" si="87"/>
        <v>1</v>
      </c>
      <c r="AO116">
        <f t="shared" si="81"/>
        <v>4</v>
      </c>
      <c r="AP116" t="b">
        <f t="shared" si="82"/>
        <v>0</v>
      </c>
      <c r="AQ116" t="b">
        <f t="shared" si="79"/>
        <v>0</v>
      </c>
    </row>
    <row r="117" spans="1:43" x14ac:dyDescent="0.25">
      <c r="A117" t="str">
        <f t="shared" si="83"/>
        <v>000004AD</v>
      </c>
      <c r="B117" t="s">
        <v>2038</v>
      </c>
      <c r="C117" t="str">
        <f t="shared" si="89"/>
        <v>BIS R31,R31,R31</v>
      </c>
      <c r="D117" t="str">
        <f t="shared" si="84"/>
        <v/>
      </c>
      <c r="E117" t="b">
        <f t="shared" si="85"/>
        <v>1</v>
      </c>
      <c r="F117">
        <f t="shared" si="88"/>
        <v>4</v>
      </c>
      <c r="G117">
        <f t="shared" si="80"/>
        <v>1196</v>
      </c>
      <c r="H117" t="str">
        <f t="shared" si="90"/>
        <v>BIS</v>
      </c>
      <c r="I117" s="3" t="str">
        <f>IF(LEN(H117)&gt;0,VLOOKUP(H117,DATA!$B$2:$G$526,6,FALSE),"")</f>
        <v>OABZL      FC</v>
      </c>
      <c r="J117" t="str">
        <f>IF(LEN(H117)&gt;0,VLOOKUP(H117,DATA!$B$2:$G$526,2,FALSE),"")</f>
        <v>Oper</v>
      </c>
      <c r="K117" t="str">
        <f>IF(LEN(H117)&gt;0,IF(MID(IF(MID(MID(C117,LEN(H117)+2,99),1,1)="(",MID(MID(C117,LEN(H117)+2,99),2,LEN(MID(C117,LEN(H117)+2,99))-2),MID(C117,LEN(H117)+2,99)),1,1)=VLOOKUP(H117,DATA!$B$2:$I$526,8,FALSE),MID(IF(MID(MID(C117,LEN(H117)+2,99),1,1)="(",MID(MID(C117,LEN(H117)+2,99),2,LEN(MID(C117,LEN(H117)+2,99))-2),MID(C117,LEN(H117)+2,99)),1,3),IF(MID(MID(C117,LEN(H117)+2,99),1,1)="(",MID(MID(C117,LEN(H117)+2,99),2,LEN(MID(C117,LEN(H117)+2,99))-2),MID(C117,LEN(H117)+2,99))),"")</f>
        <v>R31</v>
      </c>
      <c r="L117" t="str">
        <f t="shared" si="91"/>
        <v>R31</v>
      </c>
      <c r="M117" t="str">
        <f t="shared" si="77"/>
        <v>R31</v>
      </c>
      <c r="N117" t="b">
        <f t="shared" si="92"/>
        <v>0</v>
      </c>
      <c r="O117" t="b">
        <f t="shared" si="93"/>
        <v>1</v>
      </c>
      <c r="P117" t="str">
        <f t="shared" si="86"/>
        <v/>
      </c>
      <c r="Q117" t="str">
        <f t="shared" si="94"/>
        <v/>
      </c>
      <c r="R117" t="str">
        <f t="shared" si="95"/>
        <v/>
      </c>
      <c r="S117" t="b">
        <f t="shared" si="96"/>
        <v>0</v>
      </c>
      <c r="T117" t="b">
        <f t="shared" si="97"/>
        <v>0</v>
      </c>
      <c r="U117" t="b">
        <f t="shared" si="98"/>
        <v>0</v>
      </c>
      <c r="V117" t="str">
        <f>IF(MID(I117,6,1)="T",VLOOKUP(H117,DATA!$B$2:$H$526,7,FALSE),"")</f>
        <v/>
      </c>
      <c r="W117" t="str">
        <f t="shared" si="99"/>
        <v/>
      </c>
      <c r="X117" t="str">
        <f>IF(LEN(H117)&gt;0,VLOOKUP(H117,DATA!$B$2:$F$526,5,FALSE),"")</f>
        <v/>
      </c>
      <c r="Y117" t="str">
        <f t="shared" si="100"/>
        <v/>
      </c>
      <c r="Z117" t="str">
        <f t="shared" si="101"/>
        <v/>
      </c>
      <c r="AA117" t="str">
        <f t="shared" si="102"/>
        <v/>
      </c>
      <c r="AB117" t="str">
        <f>IF(LEN(Z117)&gt;0,VLOOKUP(Z117,DATA!$K$25:$L$69,2,FALSE)&amp;IF(LEN(AA117)&gt;0,VLOOKUP(AA117,DATA!$O$25:$P$29,2,FALSE),""),"")</f>
        <v/>
      </c>
      <c r="AC117" t="str">
        <f>IF(LEN(Z117)&gt;0,VLOOKUP(Z117,DATA!$K$25:$M$69,3,FALSE),"")</f>
        <v/>
      </c>
      <c r="AD117" t="str">
        <f t="shared" si="103"/>
        <v>11111</v>
      </c>
      <c r="AE117" t="str">
        <f t="shared" si="104"/>
        <v>11111</v>
      </c>
      <c r="AF117" t="str">
        <f t="shared" si="105"/>
        <v>0000</v>
      </c>
      <c r="AG117" t="str">
        <f t="shared" si="106"/>
        <v/>
      </c>
      <c r="AH117" t="str">
        <f t="shared" si="107"/>
        <v>11111</v>
      </c>
      <c r="AI117" t="str">
        <f>IF(LEN(Q117)&gt;0,REPT("0",IF(IF(MID(I117,12,1)="F",VLOOKUP(J117,DATA!$K$2:$Y$20,14,FALSE),0)&gt;10,IF(MID(I117,12,1)="F",VLOOKUP(J117,DATA!$K$2:$Y$20,14,FALSE),0)-10,0)-LEN(X117))&amp;DEC2BIN(Q117,IF(MID(I117,12,1)="F",VLOOKUP(J117,DATA!$K$2:$Y$20,14,FALSE),0)-IF(IF(MID(I117,12,1)="F",VLOOKUP(J117,DATA!$K$2:$Y$20,14,FALSE),0)&gt;10,IF(MID(I117,12,1)="F",VLOOKUP(J117,DATA!$K$2:$Y$20,14,FALSE),0)-10,0)),"")</f>
        <v/>
      </c>
      <c r="AJ117" t="str">
        <f>IF(LEN(H117)&gt;0,IF(H117&lt;&gt;"CALL_PAL",VLOOKUP(H117,DATA!$B$2:$E$526,4,FALSE),VLOOKUP(K117,DATA!$K$72:$M$161,3,FALSE)),"")</f>
        <v>0100000</v>
      </c>
      <c r="AK117" t="str">
        <f>IF(LEN(H117)&gt;0,VLOOKUP(H117,DATA!$B$2:$D$526,3,FALSE),"")</f>
        <v>010001</v>
      </c>
      <c r="AL117" t="str">
        <f t="shared" si="108"/>
        <v>01000111111111110000010000011111</v>
      </c>
      <c r="AM117" t="str">
        <f t="shared" si="109"/>
        <v>47FF041F</v>
      </c>
      <c r="AN117" t="b">
        <f t="shared" si="87"/>
        <v>1</v>
      </c>
      <c r="AO117">
        <f t="shared" si="81"/>
        <v>4</v>
      </c>
      <c r="AP117" t="b">
        <f t="shared" si="82"/>
        <v>0</v>
      </c>
      <c r="AQ117" t="b">
        <f t="shared" si="79"/>
        <v>0</v>
      </c>
    </row>
    <row r="118" spans="1:43" x14ac:dyDescent="0.25">
      <c r="A118" t="str">
        <f t="shared" si="83"/>
        <v>000004B1</v>
      </c>
      <c r="B118" t="s">
        <v>1600</v>
      </c>
      <c r="C118" t="str">
        <f t="shared" si="89"/>
        <v>NXT2:</v>
      </c>
      <c r="D118" t="str">
        <f t="shared" si="84"/>
        <v/>
      </c>
      <c r="E118" t="b">
        <f t="shared" si="85"/>
        <v>1</v>
      </c>
      <c r="F118">
        <f t="shared" si="88"/>
        <v>4</v>
      </c>
      <c r="G118">
        <f t="shared" si="80"/>
        <v>1200</v>
      </c>
      <c r="H118" t="str">
        <f t="shared" si="90"/>
        <v/>
      </c>
      <c r="I118" s="3" t="str">
        <f>IF(LEN(H118)&gt;0,VLOOKUP(H118,DATA!$B$2:$G$526,6,FALSE),"")</f>
        <v/>
      </c>
      <c r="J118" t="str">
        <f>IF(LEN(H118)&gt;0,VLOOKUP(H118,DATA!$B$2:$G$526,2,FALSE),"")</f>
        <v/>
      </c>
      <c r="K118" t="str">
        <f>IF(LEN(H118)&gt;0,IF(MID(IF(MID(MID(C118,LEN(H118)+2,99),1,1)="(",MID(MID(C118,LEN(H118)+2,99),2,LEN(MID(C118,LEN(H118)+2,99))-2),MID(C118,LEN(H118)+2,99)),1,1)=VLOOKUP(H118,DATA!$B$2:$I$526,8,FALSE),MID(IF(MID(MID(C118,LEN(H118)+2,99),1,1)="(",MID(MID(C118,LEN(H118)+2,99),2,LEN(MID(C118,LEN(H118)+2,99))-2),MID(C118,LEN(H118)+2,99)),1,3),IF(MID(MID(C118,LEN(H118)+2,99),1,1)="(",MID(MID(C118,LEN(H118)+2,99),2,LEN(MID(C118,LEN(H118)+2,99))-2),MID(C118,LEN(H118)+2,99))),"")</f>
        <v/>
      </c>
      <c r="L118" t="str">
        <f t="shared" si="91"/>
        <v/>
      </c>
      <c r="M118" t="str">
        <f t="shared" si="77"/>
        <v/>
      </c>
      <c r="N118" t="str">
        <f t="shared" si="92"/>
        <v/>
      </c>
      <c r="O118" t="str">
        <f t="shared" si="93"/>
        <v/>
      </c>
      <c r="P118" t="str">
        <f t="shared" si="86"/>
        <v/>
      </c>
      <c r="Q118" t="str">
        <f t="shared" si="94"/>
        <v/>
      </c>
      <c r="R118" t="str">
        <f t="shared" si="95"/>
        <v/>
      </c>
      <c r="S118" t="str">
        <f t="shared" si="96"/>
        <v/>
      </c>
      <c r="T118" t="str">
        <f t="shared" si="97"/>
        <v/>
      </c>
      <c r="U118" t="str">
        <f t="shared" si="98"/>
        <v/>
      </c>
      <c r="V118" t="str">
        <f>IF(MID(I118,6,1)="T",VLOOKUP(H118,DATA!$B$2:$H$526,7,FALSE),"")</f>
        <v/>
      </c>
      <c r="W118" t="str">
        <f t="shared" si="99"/>
        <v/>
      </c>
      <c r="X118" t="str">
        <f>IF(LEN(H118)&gt;0,VLOOKUP(H118,DATA!$B$2:$F$526,5,FALSE),"")</f>
        <v/>
      </c>
      <c r="Y118" t="str">
        <f t="shared" si="100"/>
        <v/>
      </c>
      <c r="Z118" t="str">
        <f t="shared" si="101"/>
        <v/>
      </c>
      <c r="AA118" t="str">
        <f t="shared" si="102"/>
        <v/>
      </c>
      <c r="AB118" t="str">
        <f>IF(LEN(Z118)&gt;0,VLOOKUP(Z118,DATA!$K$25:$L$69,2,FALSE)&amp;IF(LEN(AA118)&gt;0,VLOOKUP(AA118,DATA!$O$25:$P$29,2,FALSE),""),"")</f>
        <v/>
      </c>
      <c r="AC118" t="str">
        <f>IF(LEN(Z118)&gt;0,VLOOKUP(Z118,DATA!$K$25:$M$69,3,FALSE),"")</f>
        <v/>
      </c>
      <c r="AD118" t="str">
        <f t="shared" si="103"/>
        <v/>
      </c>
      <c r="AE118" t="str">
        <f t="shared" si="104"/>
        <v/>
      </c>
      <c r="AF118" t="str">
        <f t="shared" si="105"/>
        <v/>
      </c>
      <c r="AG118" t="str">
        <f t="shared" si="106"/>
        <v/>
      </c>
      <c r="AH118" t="str">
        <f t="shared" si="107"/>
        <v/>
      </c>
      <c r="AI118" t="str">
        <f>IF(LEN(Q118)&gt;0,REPT("0",IF(IF(MID(I118,12,1)="F",VLOOKUP(J118,DATA!$K$2:$Y$20,14,FALSE),0)&gt;10,IF(MID(I118,12,1)="F",VLOOKUP(J118,DATA!$K$2:$Y$20,14,FALSE),0)-10,0)-LEN(X118))&amp;DEC2BIN(Q118,IF(MID(I118,12,1)="F",VLOOKUP(J118,DATA!$K$2:$Y$20,14,FALSE),0)-IF(IF(MID(I118,12,1)="F",VLOOKUP(J118,DATA!$K$2:$Y$20,14,FALSE),0)&gt;10,IF(MID(I118,12,1)="F",VLOOKUP(J118,DATA!$K$2:$Y$20,14,FALSE),0)-10,0)),"")</f>
        <v/>
      </c>
      <c r="AJ118" t="str">
        <f>IF(LEN(H118)&gt;0,IF(H118&lt;&gt;"CALL_PAL",VLOOKUP(H118,DATA!$B$2:$E$526,4,FALSE),VLOOKUP(K118,DATA!$K$72:$M$161,3,FALSE)),"")</f>
        <v/>
      </c>
      <c r="AK118" t="str">
        <f>IF(LEN(H118)&gt;0,VLOOKUP(H118,DATA!$B$2:$D$526,3,FALSE),"")</f>
        <v/>
      </c>
      <c r="AL118" t="str">
        <f t="shared" si="108"/>
        <v/>
      </c>
      <c r="AM118" t="str">
        <f t="shared" si="109"/>
        <v/>
      </c>
      <c r="AN118" t="b">
        <f t="shared" si="87"/>
        <v>1</v>
      </c>
      <c r="AO118">
        <f t="shared" si="81"/>
        <v>4</v>
      </c>
      <c r="AP118" t="str">
        <f t="shared" si="82"/>
        <v/>
      </c>
      <c r="AQ118" t="str">
        <f t="shared" si="79"/>
        <v/>
      </c>
    </row>
    <row r="119" spans="1:43" x14ac:dyDescent="0.25">
      <c r="A119" t="str">
        <f t="shared" si="83"/>
        <v>000004B1</v>
      </c>
      <c r="B119" t="s">
        <v>1521</v>
      </c>
      <c r="C119" t="str">
        <f t="shared" si="89"/>
        <v>ADDQ R31,R31,R0</v>
      </c>
      <c r="D119" t="str">
        <f t="shared" si="84"/>
        <v/>
      </c>
      <c r="E119" t="b">
        <f t="shared" si="85"/>
        <v>0</v>
      </c>
      <c r="F119">
        <f t="shared" si="88"/>
        <v>4</v>
      </c>
      <c r="G119">
        <f t="shared" si="80"/>
        <v>1200</v>
      </c>
      <c r="H119" t="str">
        <f t="shared" si="90"/>
        <v>ADDQ</v>
      </c>
      <c r="I119" s="3" t="str">
        <f>IF(LEN(H119)&gt;0,VLOOKUP(H119,DATA!$B$2:$G$526,6,FALSE),"")</f>
        <v>OABZL      FC</v>
      </c>
      <c r="J119" t="str">
        <f>IF(LEN(H119)&gt;0,VLOOKUP(H119,DATA!$B$2:$G$526,2,FALSE),"")</f>
        <v>Oper</v>
      </c>
      <c r="K119" t="str">
        <f>IF(LEN(H119)&gt;0,IF(MID(IF(MID(MID(C119,LEN(H119)+2,99),1,1)="(",MID(MID(C119,LEN(H119)+2,99),2,LEN(MID(C119,LEN(H119)+2,99))-2),MID(C119,LEN(H119)+2,99)),1,1)=VLOOKUP(H119,DATA!$B$2:$I$526,8,FALSE),MID(IF(MID(MID(C119,LEN(H119)+2,99),1,1)="(",MID(MID(C119,LEN(H119)+2,99),2,LEN(MID(C119,LEN(H119)+2,99))-2),MID(C119,LEN(H119)+2,99)),1,3),IF(MID(MID(C119,LEN(H119)+2,99),1,1)="(",MID(MID(C119,LEN(H119)+2,99),2,LEN(MID(C119,LEN(H119)+2,99))-2),MID(C119,LEN(H119)+2,99))),"")</f>
        <v>R31</v>
      </c>
      <c r="L119" t="str">
        <f t="shared" si="91"/>
        <v>R31</v>
      </c>
      <c r="M119" t="str">
        <f t="shared" si="77"/>
        <v>R0</v>
      </c>
      <c r="N119" t="b">
        <f t="shared" si="92"/>
        <v>0</v>
      </c>
      <c r="O119" t="b">
        <f t="shared" si="93"/>
        <v>1</v>
      </c>
      <c r="P119" t="str">
        <f t="shared" si="86"/>
        <v/>
      </c>
      <c r="Q119" t="str">
        <f t="shared" si="94"/>
        <v/>
      </c>
      <c r="R119" t="str">
        <f t="shared" si="95"/>
        <v/>
      </c>
      <c r="S119" t="b">
        <f t="shared" si="96"/>
        <v>0</v>
      </c>
      <c r="T119" t="b">
        <f t="shared" si="97"/>
        <v>0</v>
      </c>
      <c r="U119" t="b">
        <f t="shared" si="98"/>
        <v>0</v>
      </c>
      <c r="V119" t="str">
        <f>IF(MID(I119,6,1)="T",VLOOKUP(H119,DATA!$B$2:$H$526,7,FALSE),"")</f>
        <v/>
      </c>
      <c r="W119" t="str">
        <f t="shared" si="99"/>
        <v/>
      </c>
      <c r="X119" t="str">
        <f>IF(LEN(H119)&gt;0,VLOOKUP(H119,DATA!$B$2:$F$526,5,FALSE),"")</f>
        <v/>
      </c>
      <c r="Y119" t="str">
        <f t="shared" si="100"/>
        <v/>
      </c>
      <c r="Z119" t="str">
        <f t="shared" si="101"/>
        <v/>
      </c>
      <c r="AA119" t="str">
        <f t="shared" si="102"/>
        <v/>
      </c>
      <c r="AB119" t="str">
        <f>IF(LEN(Z119)&gt;0,VLOOKUP(Z119,DATA!$K$25:$L$69,2,FALSE)&amp;IF(LEN(AA119)&gt;0,VLOOKUP(AA119,DATA!$O$25:$P$29,2,FALSE),""),"")</f>
        <v/>
      </c>
      <c r="AC119" t="str">
        <f>IF(LEN(Z119)&gt;0,VLOOKUP(Z119,DATA!$K$25:$M$69,3,FALSE),"")</f>
        <v/>
      </c>
      <c r="AD119" t="str">
        <f t="shared" si="103"/>
        <v>11111</v>
      </c>
      <c r="AE119" t="str">
        <f t="shared" si="104"/>
        <v>11111</v>
      </c>
      <c r="AF119" t="str">
        <f t="shared" si="105"/>
        <v>0000</v>
      </c>
      <c r="AG119" t="str">
        <f t="shared" si="106"/>
        <v/>
      </c>
      <c r="AH119" t="str">
        <f t="shared" si="107"/>
        <v>00000</v>
      </c>
      <c r="AI119" t="str">
        <f>IF(LEN(Q119)&gt;0,REPT("0",IF(IF(MID(I119,12,1)="F",VLOOKUP(J119,DATA!$K$2:$Y$20,14,FALSE),0)&gt;10,IF(MID(I119,12,1)="F",VLOOKUP(J119,DATA!$K$2:$Y$20,14,FALSE),0)-10,0)-LEN(X119))&amp;DEC2BIN(Q119,IF(MID(I119,12,1)="F",VLOOKUP(J119,DATA!$K$2:$Y$20,14,FALSE),0)-IF(IF(MID(I119,12,1)="F",VLOOKUP(J119,DATA!$K$2:$Y$20,14,FALSE),0)&gt;10,IF(MID(I119,12,1)="F",VLOOKUP(J119,DATA!$K$2:$Y$20,14,FALSE),0)-10,0)),"")</f>
        <v/>
      </c>
      <c r="AJ119" t="str">
        <f>IF(LEN(H119)&gt;0,IF(H119&lt;&gt;"CALL_PAL",VLOOKUP(H119,DATA!$B$2:$E$526,4,FALSE),VLOOKUP(K119,DATA!$K$72:$M$161,3,FALSE)),"")</f>
        <v>0100000</v>
      </c>
      <c r="AK119" t="str">
        <f>IF(LEN(H119)&gt;0,VLOOKUP(H119,DATA!$B$2:$D$526,3,FALSE),"")</f>
        <v>010000</v>
      </c>
      <c r="AL119" t="str">
        <f t="shared" si="108"/>
        <v>01000011111111110000010000000000</v>
      </c>
      <c r="AM119" t="str">
        <f t="shared" si="109"/>
        <v>43FF0400</v>
      </c>
      <c r="AN119" t="b">
        <f t="shared" si="87"/>
        <v>1</v>
      </c>
      <c r="AO119">
        <f t="shared" si="81"/>
        <v>0</v>
      </c>
      <c r="AP119" t="b">
        <f t="shared" si="82"/>
        <v>1</v>
      </c>
      <c r="AQ119" t="b">
        <f t="shared" si="79"/>
        <v>0</v>
      </c>
    </row>
    <row r="120" spans="1:43" x14ac:dyDescent="0.25">
      <c r="A120" t="str">
        <f t="shared" si="83"/>
        <v>000004B5</v>
      </c>
      <c r="B120" t="s">
        <v>1521</v>
      </c>
      <c r="C120" t="str">
        <f t="shared" si="89"/>
        <v>ADDQ R31,R31,R0</v>
      </c>
      <c r="D120" t="str">
        <f t="shared" si="84"/>
        <v/>
      </c>
      <c r="E120" t="b">
        <f t="shared" si="85"/>
        <v>1</v>
      </c>
      <c r="F120">
        <f t="shared" si="88"/>
        <v>4</v>
      </c>
      <c r="G120">
        <f t="shared" si="80"/>
        <v>1204</v>
      </c>
      <c r="H120" t="str">
        <f t="shared" si="90"/>
        <v>ADDQ</v>
      </c>
      <c r="I120" s="3" t="str">
        <f>IF(LEN(H120)&gt;0,VLOOKUP(H120,DATA!$B$2:$G$526,6,FALSE),"")</f>
        <v>OABZL      FC</v>
      </c>
      <c r="J120" t="str">
        <f>IF(LEN(H120)&gt;0,VLOOKUP(H120,DATA!$B$2:$G$526,2,FALSE),"")</f>
        <v>Oper</v>
      </c>
      <c r="K120" t="str">
        <f>IF(LEN(H120)&gt;0,IF(MID(IF(MID(MID(C120,LEN(H120)+2,99),1,1)="(",MID(MID(C120,LEN(H120)+2,99),2,LEN(MID(C120,LEN(H120)+2,99))-2),MID(C120,LEN(H120)+2,99)),1,1)=VLOOKUP(H120,DATA!$B$2:$I$526,8,FALSE),MID(IF(MID(MID(C120,LEN(H120)+2,99),1,1)="(",MID(MID(C120,LEN(H120)+2,99),2,LEN(MID(C120,LEN(H120)+2,99))-2),MID(C120,LEN(H120)+2,99)),1,3),IF(MID(MID(C120,LEN(H120)+2,99),1,1)="(",MID(MID(C120,LEN(H120)+2,99),2,LEN(MID(C120,LEN(H120)+2,99))-2),MID(C120,LEN(H120)+2,99))),"")</f>
        <v>R31</v>
      </c>
      <c r="L120" t="str">
        <f t="shared" si="91"/>
        <v>R31</v>
      </c>
      <c r="M120" t="str">
        <f t="shared" si="77"/>
        <v>R0</v>
      </c>
      <c r="N120" t="b">
        <f t="shared" si="92"/>
        <v>0</v>
      </c>
      <c r="O120" t="b">
        <f t="shared" si="93"/>
        <v>1</v>
      </c>
      <c r="P120" t="str">
        <f t="shared" si="86"/>
        <v/>
      </c>
      <c r="Q120" t="str">
        <f t="shared" si="94"/>
        <v/>
      </c>
      <c r="R120" t="str">
        <f t="shared" si="95"/>
        <v/>
      </c>
      <c r="S120" t="b">
        <f t="shared" si="96"/>
        <v>0</v>
      </c>
      <c r="T120" t="b">
        <f t="shared" si="97"/>
        <v>0</v>
      </c>
      <c r="U120" t="b">
        <f t="shared" si="98"/>
        <v>0</v>
      </c>
      <c r="V120" t="str">
        <f>IF(MID(I120,6,1)="T",VLOOKUP(H120,DATA!$B$2:$H$526,7,FALSE),"")</f>
        <v/>
      </c>
      <c r="W120" t="str">
        <f t="shared" si="99"/>
        <v/>
      </c>
      <c r="X120" t="str">
        <f>IF(LEN(H120)&gt;0,VLOOKUP(H120,DATA!$B$2:$F$526,5,FALSE),"")</f>
        <v/>
      </c>
      <c r="Y120" t="str">
        <f t="shared" si="100"/>
        <v/>
      </c>
      <c r="Z120" t="str">
        <f t="shared" si="101"/>
        <v/>
      </c>
      <c r="AA120" t="str">
        <f t="shared" si="102"/>
        <v/>
      </c>
      <c r="AB120" t="str">
        <f>IF(LEN(Z120)&gt;0,VLOOKUP(Z120,DATA!$K$25:$L$69,2,FALSE)&amp;IF(LEN(AA120)&gt;0,VLOOKUP(AA120,DATA!$O$25:$P$29,2,FALSE),""),"")</f>
        <v/>
      </c>
      <c r="AC120" t="str">
        <f>IF(LEN(Z120)&gt;0,VLOOKUP(Z120,DATA!$K$25:$M$69,3,FALSE),"")</f>
        <v/>
      </c>
      <c r="AD120" t="str">
        <f t="shared" si="103"/>
        <v>11111</v>
      </c>
      <c r="AE120" t="str">
        <f t="shared" si="104"/>
        <v>11111</v>
      </c>
      <c r="AF120" t="str">
        <f t="shared" si="105"/>
        <v>0000</v>
      </c>
      <c r="AG120" t="str">
        <f t="shared" si="106"/>
        <v/>
      </c>
      <c r="AH120" t="str">
        <f t="shared" si="107"/>
        <v>00000</v>
      </c>
      <c r="AI120" t="str">
        <f>IF(LEN(Q120)&gt;0,REPT("0",IF(IF(MID(I120,12,1)="F",VLOOKUP(J120,DATA!$K$2:$Y$20,14,FALSE),0)&gt;10,IF(MID(I120,12,1)="F",VLOOKUP(J120,DATA!$K$2:$Y$20,14,FALSE),0)-10,0)-LEN(X120))&amp;DEC2BIN(Q120,IF(MID(I120,12,1)="F",VLOOKUP(J120,DATA!$K$2:$Y$20,14,FALSE),0)-IF(IF(MID(I120,12,1)="F",VLOOKUP(J120,DATA!$K$2:$Y$20,14,FALSE),0)&gt;10,IF(MID(I120,12,1)="F",VLOOKUP(J120,DATA!$K$2:$Y$20,14,FALSE),0)-10,0)),"")</f>
        <v/>
      </c>
      <c r="AJ120" t="str">
        <f>IF(LEN(H120)&gt;0,IF(H120&lt;&gt;"CALL_PAL",VLOOKUP(H120,DATA!$B$2:$E$526,4,FALSE),VLOOKUP(K120,DATA!$K$72:$M$161,3,FALSE)),"")</f>
        <v>0100000</v>
      </c>
      <c r="AK120" t="str">
        <f>IF(LEN(H120)&gt;0,VLOOKUP(H120,DATA!$B$2:$D$526,3,FALSE),"")</f>
        <v>010000</v>
      </c>
      <c r="AL120" t="str">
        <f t="shared" si="108"/>
        <v>01000011111111110000010000000000</v>
      </c>
      <c r="AM120" t="str">
        <f t="shared" si="109"/>
        <v>43FF0400</v>
      </c>
      <c r="AN120" t="b">
        <f t="shared" si="87"/>
        <v>1</v>
      </c>
      <c r="AO120">
        <f t="shared" si="81"/>
        <v>4</v>
      </c>
      <c r="AP120" t="b">
        <f t="shared" si="82"/>
        <v>0</v>
      </c>
      <c r="AQ120" t="b">
        <f t="shared" si="79"/>
        <v>0</v>
      </c>
    </row>
    <row r="121" spans="1:43" x14ac:dyDescent="0.25">
      <c r="A121" t="str">
        <f t="shared" si="83"/>
        <v>000004B9</v>
      </c>
      <c r="B121" t="s">
        <v>1601</v>
      </c>
      <c r="C121" t="str">
        <f t="shared" si="89"/>
        <v>BR R31, NXT3</v>
      </c>
      <c r="D121" t="str">
        <f t="shared" si="84"/>
        <v/>
      </c>
      <c r="E121" t="b">
        <f t="shared" si="85"/>
        <v>1</v>
      </c>
      <c r="F121">
        <f t="shared" si="88"/>
        <v>4</v>
      </c>
      <c r="G121">
        <f t="shared" si="80"/>
        <v>1208</v>
      </c>
      <c r="H121" t="str">
        <f t="shared" si="90"/>
        <v>BR</v>
      </c>
      <c r="I121" s="3" t="str">
        <f>IF(LEN(H121)&gt;0,VLOOKUP(H121,DATA!$B$2:$G$526,6,FALSE),"")</f>
        <v xml:space="preserve">OA         F </v>
      </c>
      <c r="J121" t="str">
        <f>IF(LEN(H121)&gt;0,VLOOKUP(H121,DATA!$B$2:$G$526,2,FALSE),"")</f>
        <v>Br</v>
      </c>
      <c r="K121" t="str">
        <f>IF(LEN(H121)&gt;0,IF(MID(IF(MID(MID(C121,LEN(H121)+2,99),1,1)="(",MID(MID(C121,LEN(H121)+2,99),2,LEN(MID(C121,LEN(H121)+2,99))-2),MID(C121,LEN(H121)+2,99)),1,1)=VLOOKUP(H121,DATA!$B$2:$I$526,8,FALSE),MID(IF(MID(MID(C121,LEN(H121)+2,99),1,1)="(",MID(MID(C121,LEN(H121)+2,99),2,LEN(MID(C121,LEN(H121)+2,99))-2),MID(C121,LEN(H121)+2,99)),1,3),IF(MID(MID(C121,LEN(H121)+2,99),1,1)="(",MID(MID(C121,LEN(H121)+2,99),2,LEN(MID(C121,LEN(H121)+2,99))-2),MID(C121,LEN(H121)+2,99))),"")</f>
        <v>R31</v>
      </c>
      <c r="L121" t="str">
        <f t="shared" si="91"/>
        <v>NXT3</v>
      </c>
      <c r="M121" t="str">
        <f t="shared" si="77"/>
        <v/>
      </c>
      <c r="N121" t="str">
        <f t="shared" si="92"/>
        <v/>
      </c>
      <c r="O121" t="str">
        <f t="shared" si="93"/>
        <v/>
      </c>
      <c r="P121">
        <f t="shared" si="86"/>
        <v>1232</v>
      </c>
      <c r="Q121">
        <f t="shared" si="94"/>
        <v>20</v>
      </c>
      <c r="R121" t="str">
        <f t="shared" si="95"/>
        <v/>
      </c>
      <c r="S121" t="b">
        <f t="shared" si="96"/>
        <v>0</v>
      </c>
      <c r="T121" t="str">
        <f t="shared" si="97"/>
        <v/>
      </c>
      <c r="U121" t="str">
        <f t="shared" si="98"/>
        <v/>
      </c>
      <c r="V121" t="str">
        <f>IF(MID(I121,6,1)="T",VLOOKUP(H121,DATA!$B$2:$H$526,7,FALSE),"")</f>
        <v/>
      </c>
      <c r="W121" t="str">
        <f t="shared" si="99"/>
        <v/>
      </c>
      <c r="X121" t="str">
        <f>IF(LEN(H121)&gt;0,VLOOKUP(H121,DATA!$B$2:$F$526,5,FALSE),"")</f>
        <v/>
      </c>
      <c r="Y121" t="str">
        <f t="shared" si="100"/>
        <v/>
      </c>
      <c r="Z121" t="str">
        <f t="shared" si="101"/>
        <v/>
      </c>
      <c r="AA121" t="str">
        <f t="shared" si="102"/>
        <v/>
      </c>
      <c r="AB121" t="str">
        <f>IF(LEN(Z121)&gt;0,VLOOKUP(Z121,DATA!$K$25:$L$69,2,FALSE)&amp;IF(LEN(AA121)&gt;0,VLOOKUP(AA121,DATA!$O$25:$P$29,2,FALSE),""),"")</f>
        <v/>
      </c>
      <c r="AC121" t="str">
        <f>IF(LEN(Z121)&gt;0,VLOOKUP(Z121,DATA!$K$25:$M$69,3,FALSE),"")</f>
        <v/>
      </c>
      <c r="AD121" t="str">
        <f t="shared" si="103"/>
        <v>11111</v>
      </c>
      <c r="AE121" t="str">
        <f t="shared" si="104"/>
        <v/>
      </c>
      <c r="AF121" t="str">
        <f t="shared" si="105"/>
        <v/>
      </c>
      <c r="AG121" t="str">
        <f t="shared" si="106"/>
        <v/>
      </c>
      <c r="AH121" t="str">
        <f t="shared" si="107"/>
        <v/>
      </c>
      <c r="AI121" t="str">
        <f>IF(LEN(Q121)&gt;0,REPT("0",IF(IF(MID(I121,12,1)="F",VLOOKUP(J121,DATA!$K$2:$Y$20,14,FALSE),0)&gt;10,IF(MID(I121,12,1)="F",VLOOKUP(J121,DATA!$K$2:$Y$20,14,FALSE),0)-10,0)-LEN(X121))&amp;DEC2BIN(Q121,IF(MID(I121,12,1)="F",VLOOKUP(J121,DATA!$K$2:$Y$20,14,FALSE),0)-IF(IF(MID(I121,12,1)="F",VLOOKUP(J121,DATA!$K$2:$Y$20,14,FALSE),0)&gt;10,IF(MID(I121,12,1)="F",VLOOKUP(J121,DATA!$K$2:$Y$20,14,FALSE),0)-10,0)),"")</f>
        <v>000000000000000010100</v>
      </c>
      <c r="AJ121" t="str">
        <f>IF(LEN(H121)&gt;0,IF(H121&lt;&gt;"CALL_PAL",VLOOKUP(H121,DATA!$B$2:$E$526,4,FALSE),VLOOKUP(K121,DATA!$K$72:$M$161,3,FALSE)),"")</f>
        <v/>
      </c>
      <c r="AK121" t="str">
        <f>IF(LEN(H121)&gt;0,VLOOKUP(H121,DATA!$B$2:$D$526,3,FALSE),"")</f>
        <v>110000</v>
      </c>
      <c r="AL121" t="str">
        <f t="shared" si="108"/>
        <v>11000011111000000000000000010100</v>
      </c>
      <c r="AM121" t="str">
        <f t="shared" si="109"/>
        <v>C3E00014</v>
      </c>
      <c r="AN121" t="b">
        <f t="shared" si="87"/>
        <v>1</v>
      </c>
      <c r="AO121">
        <f t="shared" si="81"/>
        <v>4</v>
      </c>
      <c r="AP121" t="b">
        <f t="shared" si="82"/>
        <v>0</v>
      </c>
      <c r="AQ121" t="b">
        <f t="shared" si="79"/>
        <v>0</v>
      </c>
    </row>
    <row r="122" spans="1:43" x14ac:dyDescent="0.25">
      <c r="A122" t="str">
        <f t="shared" si="83"/>
        <v>000004BD</v>
      </c>
      <c r="B122" t="s">
        <v>2038</v>
      </c>
      <c r="C122" t="str">
        <f t="shared" si="89"/>
        <v>BIS R31,R31,R31</v>
      </c>
      <c r="D122" t="str">
        <f t="shared" si="84"/>
        <v/>
      </c>
      <c r="E122" t="b">
        <f t="shared" si="85"/>
        <v>1</v>
      </c>
      <c r="F122">
        <f t="shared" si="88"/>
        <v>4</v>
      </c>
      <c r="G122">
        <f t="shared" si="80"/>
        <v>1212</v>
      </c>
      <c r="H122" t="str">
        <f t="shared" si="90"/>
        <v>BIS</v>
      </c>
      <c r="I122" s="3" t="str">
        <f>IF(LEN(H122)&gt;0,VLOOKUP(H122,DATA!$B$2:$G$526,6,FALSE),"")</f>
        <v>OABZL      FC</v>
      </c>
      <c r="J122" t="str">
        <f>IF(LEN(H122)&gt;0,VLOOKUP(H122,DATA!$B$2:$G$526,2,FALSE),"")</f>
        <v>Oper</v>
      </c>
      <c r="K122" t="str">
        <f>IF(LEN(H122)&gt;0,IF(MID(IF(MID(MID(C122,LEN(H122)+2,99),1,1)="(",MID(MID(C122,LEN(H122)+2,99),2,LEN(MID(C122,LEN(H122)+2,99))-2),MID(C122,LEN(H122)+2,99)),1,1)=VLOOKUP(H122,DATA!$B$2:$I$526,8,FALSE),MID(IF(MID(MID(C122,LEN(H122)+2,99),1,1)="(",MID(MID(C122,LEN(H122)+2,99),2,LEN(MID(C122,LEN(H122)+2,99))-2),MID(C122,LEN(H122)+2,99)),1,3),IF(MID(MID(C122,LEN(H122)+2,99),1,1)="(",MID(MID(C122,LEN(H122)+2,99),2,LEN(MID(C122,LEN(H122)+2,99))-2),MID(C122,LEN(H122)+2,99))),"")</f>
        <v>R31</v>
      </c>
      <c r="L122" t="str">
        <f t="shared" si="91"/>
        <v>R31</v>
      </c>
      <c r="M122" t="str">
        <f t="shared" si="77"/>
        <v>R31</v>
      </c>
      <c r="N122" t="b">
        <f t="shared" si="92"/>
        <v>0</v>
      </c>
      <c r="O122" t="b">
        <f t="shared" si="93"/>
        <v>1</v>
      </c>
      <c r="P122" t="str">
        <f t="shared" si="86"/>
        <v/>
      </c>
      <c r="Q122" t="str">
        <f t="shared" si="94"/>
        <v/>
      </c>
      <c r="R122" t="str">
        <f t="shared" si="95"/>
        <v/>
      </c>
      <c r="S122" t="b">
        <f t="shared" si="96"/>
        <v>0</v>
      </c>
      <c r="T122" t="b">
        <f t="shared" si="97"/>
        <v>0</v>
      </c>
      <c r="U122" t="b">
        <f t="shared" si="98"/>
        <v>0</v>
      </c>
      <c r="V122" t="str">
        <f>IF(MID(I122,6,1)="T",VLOOKUP(H122,DATA!$B$2:$H$526,7,FALSE),"")</f>
        <v/>
      </c>
      <c r="W122" t="str">
        <f t="shared" si="99"/>
        <v/>
      </c>
      <c r="X122" t="str">
        <f>IF(LEN(H122)&gt;0,VLOOKUP(H122,DATA!$B$2:$F$526,5,FALSE),"")</f>
        <v/>
      </c>
      <c r="Y122" t="str">
        <f t="shared" si="100"/>
        <v/>
      </c>
      <c r="Z122" t="str">
        <f t="shared" si="101"/>
        <v/>
      </c>
      <c r="AA122" t="str">
        <f t="shared" si="102"/>
        <v/>
      </c>
      <c r="AB122" t="str">
        <f>IF(LEN(Z122)&gt;0,VLOOKUP(Z122,DATA!$K$25:$L$69,2,FALSE)&amp;IF(LEN(AA122)&gt;0,VLOOKUP(AA122,DATA!$O$25:$P$29,2,FALSE),""),"")</f>
        <v/>
      </c>
      <c r="AC122" t="str">
        <f>IF(LEN(Z122)&gt;0,VLOOKUP(Z122,DATA!$K$25:$M$69,3,FALSE),"")</f>
        <v/>
      </c>
      <c r="AD122" t="str">
        <f t="shared" si="103"/>
        <v>11111</v>
      </c>
      <c r="AE122" t="str">
        <f t="shared" si="104"/>
        <v>11111</v>
      </c>
      <c r="AF122" t="str">
        <f t="shared" si="105"/>
        <v>0000</v>
      </c>
      <c r="AG122" t="str">
        <f t="shared" si="106"/>
        <v/>
      </c>
      <c r="AH122" t="str">
        <f t="shared" si="107"/>
        <v>11111</v>
      </c>
      <c r="AI122" t="str">
        <f>IF(LEN(Q122)&gt;0,REPT("0",IF(IF(MID(I122,12,1)="F",VLOOKUP(J122,DATA!$K$2:$Y$20,14,FALSE),0)&gt;10,IF(MID(I122,12,1)="F",VLOOKUP(J122,DATA!$K$2:$Y$20,14,FALSE),0)-10,0)-LEN(X122))&amp;DEC2BIN(Q122,IF(MID(I122,12,1)="F",VLOOKUP(J122,DATA!$K$2:$Y$20,14,FALSE),0)-IF(IF(MID(I122,12,1)="F",VLOOKUP(J122,DATA!$K$2:$Y$20,14,FALSE),0)&gt;10,IF(MID(I122,12,1)="F",VLOOKUP(J122,DATA!$K$2:$Y$20,14,FALSE),0)-10,0)),"")</f>
        <v/>
      </c>
      <c r="AJ122" t="str">
        <f>IF(LEN(H122)&gt;0,IF(H122&lt;&gt;"CALL_PAL",VLOOKUP(H122,DATA!$B$2:$E$526,4,FALSE),VLOOKUP(K122,DATA!$K$72:$M$161,3,FALSE)),"")</f>
        <v>0100000</v>
      </c>
      <c r="AK122" t="str">
        <f>IF(LEN(H122)&gt;0,VLOOKUP(H122,DATA!$B$2:$D$526,3,FALSE),"")</f>
        <v>010001</v>
      </c>
      <c r="AL122" t="str">
        <f t="shared" si="108"/>
        <v>01000111111111110000010000011111</v>
      </c>
      <c r="AM122" t="str">
        <f t="shared" si="109"/>
        <v>47FF041F</v>
      </c>
      <c r="AN122" t="b">
        <f t="shared" si="87"/>
        <v>1</v>
      </c>
      <c r="AO122">
        <f t="shared" si="81"/>
        <v>4</v>
      </c>
      <c r="AP122" t="b">
        <f t="shared" si="82"/>
        <v>0</v>
      </c>
      <c r="AQ122" t="b">
        <f t="shared" si="79"/>
        <v>0</v>
      </c>
    </row>
    <row r="123" spans="1:43" x14ac:dyDescent="0.25">
      <c r="A123" t="str">
        <f t="shared" si="83"/>
        <v>000004C1</v>
      </c>
      <c r="B123" t="s">
        <v>1602</v>
      </c>
      <c r="C123" t="str">
        <f t="shared" si="89"/>
        <v>TCH2:</v>
      </c>
      <c r="D123" t="str">
        <f t="shared" si="84"/>
        <v/>
      </c>
      <c r="E123" t="b">
        <f t="shared" si="85"/>
        <v>1</v>
      </c>
      <c r="F123">
        <f t="shared" si="88"/>
        <v>4</v>
      </c>
      <c r="G123">
        <f t="shared" si="80"/>
        <v>1216</v>
      </c>
      <c r="H123" t="str">
        <f t="shared" si="90"/>
        <v/>
      </c>
      <c r="I123" s="3" t="str">
        <f>IF(LEN(H123)&gt;0,VLOOKUP(H123,DATA!$B$2:$G$526,6,FALSE),"")</f>
        <v/>
      </c>
      <c r="J123" t="str">
        <f>IF(LEN(H123)&gt;0,VLOOKUP(H123,DATA!$B$2:$G$526,2,FALSE),"")</f>
        <v/>
      </c>
      <c r="K123" t="str">
        <f>IF(LEN(H123)&gt;0,IF(MID(IF(MID(MID(C123,LEN(H123)+2,99),1,1)="(",MID(MID(C123,LEN(H123)+2,99),2,LEN(MID(C123,LEN(H123)+2,99))-2),MID(C123,LEN(H123)+2,99)),1,1)=VLOOKUP(H123,DATA!$B$2:$I$526,8,FALSE),MID(IF(MID(MID(C123,LEN(H123)+2,99),1,1)="(",MID(MID(C123,LEN(H123)+2,99),2,LEN(MID(C123,LEN(H123)+2,99))-2),MID(C123,LEN(H123)+2,99)),1,3),IF(MID(MID(C123,LEN(H123)+2,99),1,1)="(",MID(MID(C123,LEN(H123)+2,99),2,LEN(MID(C123,LEN(H123)+2,99))-2),MID(C123,LEN(H123)+2,99))),"")</f>
        <v/>
      </c>
      <c r="L123" t="str">
        <f t="shared" si="91"/>
        <v/>
      </c>
      <c r="M123" t="str">
        <f t="shared" si="77"/>
        <v/>
      </c>
      <c r="N123" t="str">
        <f t="shared" si="92"/>
        <v/>
      </c>
      <c r="O123" t="str">
        <f t="shared" si="93"/>
        <v/>
      </c>
      <c r="P123" t="str">
        <f t="shared" si="86"/>
        <v/>
      </c>
      <c r="Q123" t="str">
        <f t="shared" si="94"/>
        <v/>
      </c>
      <c r="R123" t="str">
        <f t="shared" si="95"/>
        <v/>
      </c>
      <c r="S123" t="str">
        <f t="shared" si="96"/>
        <v/>
      </c>
      <c r="T123" t="str">
        <f t="shared" si="97"/>
        <v/>
      </c>
      <c r="U123" t="str">
        <f t="shared" si="98"/>
        <v/>
      </c>
      <c r="V123" t="str">
        <f>IF(MID(I123,6,1)="T",VLOOKUP(H123,DATA!$B$2:$H$526,7,FALSE),"")</f>
        <v/>
      </c>
      <c r="W123" t="str">
        <f t="shared" si="99"/>
        <v/>
      </c>
      <c r="X123" t="str">
        <f>IF(LEN(H123)&gt;0,VLOOKUP(H123,DATA!$B$2:$F$526,5,FALSE),"")</f>
        <v/>
      </c>
      <c r="Y123" t="str">
        <f t="shared" si="100"/>
        <v/>
      </c>
      <c r="Z123" t="str">
        <f t="shared" si="101"/>
        <v/>
      </c>
      <c r="AA123" t="str">
        <f t="shared" si="102"/>
        <v/>
      </c>
      <c r="AB123" t="str">
        <f>IF(LEN(Z123)&gt;0,VLOOKUP(Z123,DATA!$K$25:$L$69,2,FALSE)&amp;IF(LEN(AA123)&gt;0,VLOOKUP(AA123,DATA!$O$25:$P$29,2,FALSE),""),"")</f>
        <v/>
      </c>
      <c r="AC123" t="str">
        <f>IF(LEN(Z123)&gt;0,VLOOKUP(Z123,DATA!$K$25:$M$69,3,FALSE),"")</f>
        <v/>
      </c>
      <c r="AD123" t="str">
        <f t="shared" si="103"/>
        <v/>
      </c>
      <c r="AE123" t="str">
        <f t="shared" si="104"/>
        <v/>
      </c>
      <c r="AF123" t="str">
        <f t="shared" si="105"/>
        <v/>
      </c>
      <c r="AG123" t="str">
        <f t="shared" si="106"/>
        <v/>
      </c>
      <c r="AH123" t="str">
        <f t="shared" si="107"/>
        <v/>
      </c>
      <c r="AI123" t="str">
        <f>IF(LEN(Q123)&gt;0,REPT("0",IF(IF(MID(I123,12,1)="F",VLOOKUP(J123,DATA!$K$2:$Y$20,14,FALSE),0)&gt;10,IF(MID(I123,12,1)="F",VLOOKUP(J123,DATA!$K$2:$Y$20,14,FALSE),0)-10,0)-LEN(X123))&amp;DEC2BIN(Q123,IF(MID(I123,12,1)="F",VLOOKUP(J123,DATA!$K$2:$Y$20,14,FALSE),0)-IF(IF(MID(I123,12,1)="F",VLOOKUP(J123,DATA!$K$2:$Y$20,14,FALSE),0)&gt;10,IF(MID(I123,12,1)="F",VLOOKUP(J123,DATA!$K$2:$Y$20,14,FALSE),0)-10,0)),"")</f>
        <v/>
      </c>
      <c r="AJ123" t="str">
        <f>IF(LEN(H123)&gt;0,IF(H123&lt;&gt;"CALL_PAL",VLOOKUP(H123,DATA!$B$2:$E$526,4,FALSE),VLOOKUP(K123,DATA!$K$72:$M$161,3,FALSE)),"")</f>
        <v/>
      </c>
      <c r="AK123" t="str">
        <f>IF(LEN(H123)&gt;0,VLOOKUP(H123,DATA!$B$2:$D$526,3,FALSE),"")</f>
        <v/>
      </c>
      <c r="AL123" t="str">
        <f t="shared" si="108"/>
        <v/>
      </c>
      <c r="AM123" t="str">
        <f t="shared" si="109"/>
        <v/>
      </c>
      <c r="AN123" t="b">
        <f t="shared" si="87"/>
        <v>1</v>
      </c>
      <c r="AO123">
        <f t="shared" si="81"/>
        <v>4</v>
      </c>
      <c r="AP123" t="str">
        <f t="shared" si="82"/>
        <v/>
      </c>
      <c r="AQ123" t="str">
        <f t="shared" si="79"/>
        <v/>
      </c>
    </row>
    <row r="124" spans="1:43" x14ac:dyDescent="0.25">
      <c r="A124" t="str">
        <f t="shared" si="83"/>
        <v>000004C1</v>
      </c>
      <c r="B124" t="s">
        <v>1603</v>
      </c>
      <c r="C124" t="str">
        <f t="shared" si="89"/>
        <v>BR R31, TCH3</v>
      </c>
      <c r="D124" t="str">
        <f t="shared" si="84"/>
        <v/>
      </c>
      <c r="E124" t="b">
        <f t="shared" si="85"/>
        <v>0</v>
      </c>
      <c r="F124">
        <f t="shared" si="88"/>
        <v>4</v>
      </c>
      <c r="G124">
        <f t="shared" si="80"/>
        <v>1216</v>
      </c>
      <c r="H124" t="str">
        <f t="shared" si="90"/>
        <v>BR</v>
      </c>
      <c r="I124" s="3" t="str">
        <f>IF(LEN(H124)&gt;0,VLOOKUP(H124,DATA!$B$2:$G$526,6,FALSE),"")</f>
        <v xml:space="preserve">OA         F </v>
      </c>
      <c r="J124" t="str">
        <f>IF(LEN(H124)&gt;0,VLOOKUP(H124,DATA!$B$2:$G$526,2,FALSE),"")</f>
        <v>Br</v>
      </c>
      <c r="K124" t="str">
        <f>IF(LEN(H124)&gt;0,IF(MID(IF(MID(MID(C124,LEN(H124)+2,99),1,1)="(",MID(MID(C124,LEN(H124)+2,99),2,LEN(MID(C124,LEN(H124)+2,99))-2),MID(C124,LEN(H124)+2,99)),1,1)=VLOOKUP(H124,DATA!$B$2:$I$526,8,FALSE),MID(IF(MID(MID(C124,LEN(H124)+2,99),1,1)="(",MID(MID(C124,LEN(H124)+2,99),2,LEN(MID(C124,LEN(H124)+2,99))-2),MID(C124,LEN(H124)+2,99)),1,3),IF(MID(MID(C124,LEN(H124)+2,99),1,1)="(",MID(MID(C124,LEN(H124)+2,99),2,LEN(MID(C124,LEN(H124)+2,99))-2),MID(C124,LEN(H124)+2,99))),"")</f>
        <v>R31</v>
      </c>
      <c r="L124" t="str">
        <f t="shared" si="91"/>
        <v>TCH3</v>
      </c>
      <c r="M124" t="str">
        <f t="shared" si="77"/>
        <v/>
      </c>
      <c r="N124" t="str">
        <f t="shared" si="92"/>
        <v/>
      </c>
      <c r="O124" t="str">
        <f t="shared" si="93"/>
        <v/>
      </c>
      <c r="P124">
        <f t="shared" si="86"/>
        <v>1248</v>
      </c>
      <c r="Q124">
        <f t="shared" si="94"/>
        <v>28</v>
      </c>
      <c r="R124" t="str">
        <f t="shared" si="95"/>
        <v/>
      </c>
      <c r="S124" t="b">
        <f t="shared" si="96"/>
        <v>0</v>
      </c>
      <c r="T124" t="str">
        <f t="shared" si="97"/>
        <v/>
      </c>
      <c r="U124" t="str">
        <f t="shared" si="98"/>
        <v/>
      </c>
      <c r="V124" t="str">
        <f>IF(MID(I124,6,1)="T",VLOOKUP(H124,DATA!$B$2:$H$526,7,FALSE),"")</f>
        <v/>
      </c>
      <c r="W124" t="str">
        <f t="shared" si="99"/>
        <v/>
      </c>
      <c r="X124" t="str">
        <f>IF(LEN(H124)&gt;0,VLOOKUP(H124,DATA!$B$2:$F$526,5,FALSE),"")</f>
        <v/>
      </c>
      <c r="Y124" t="str">
        <f t="shared" si="100"/>
        <v/>
      </c>
      <c r="Z124" t="str">
        <f t="shared" si="101"/>
        <v/>
      </c>
      <c r="AA124" t="str">
        <f t="shared" si="102"/>
        <v/>
      </c>
      <c r="AB124" t="str">
        <f>IF(LEN(Z124)&gt;0,VLOOKUP(Z124,DATA!$K$25:$L$69,2,FALSE)&amp;IF(LEN(AA124)&gt;0,VLOOKUP(AA124,DATA!$O$25:$P$29,2,FALSE),""),"")</f>
        <v/>
      </c>
      <c r="AC124" t="str">
        <f>IF(LEN(Z124)&gt;0,VLOOKUP(Z124,DATA!$K$25:$M$69,3,FALSE),"")</f>
        <v/>
      </c>
      <c r="AD124" t="str">
        <f t="shared" si="103"/>
        <v>11111</v>
      </c>
      <c r="AE124" t="str">
        <f t="shared" si="104"/>
        <v/>
      </c>
      <c r="AF124" t="str">
        <f t="shared" si="105"/>
        <v/>
      </c>
      <c r="AG124" t="str">
        <f t="shared" si="106"/>
        <v/>
      </c>
      <c r="AH124" t="str">
        <f t="shared" si="107"/>
        <v/>
      </c>
      <c r="AI124" t="str">
        <f>IF(LEN(Q124)&gt;0,REPT("0",IF(IF(MID(I124,12,1)="F",VLOOKUP(J124,DATA!$K$2:$Y$20,14,FALSE),0)&gt;10,IF(MID(I124,12,1)="F",VLOOKUP(J124,DATA!$K$2:$Y$20,14,FALSE),0)-10,0)-LEN(X124))&amp;DEC2BIN(Q124,IF(MID(I124,12,1)="F",VLOOKUP(J124,DATA!$K$2:$Y$20,14,FALSE),0)-IF(IF(MID(I124,12,1)="F",VLOOKUP(J124,DATA!$K$2:$Y$20,14,FALSE),0)&gt;10,IF(MID(I124,12,1)="F",VLOOKUP(J124,DATA!$K$2:$Y$20,14,FALSE),0)-10,0)),"")</f>
        <v>000000000000000011100</v>
      </c>
      <c r="AJ124" t="str">
        <f>IF(LEN(H124)&gt;0,IF(H124&lt;&gt;"CALL_PAL",VLOOKUP(H124,DATA!$B$2:$E$526,4,FALSE),VLOOKUP(K124,DATA!$K$72:$M$161,3,FALSE)),"")</f>
        <v/>
      </c>
      <c r="AK124" t="str">
        <f>IF(LEN(H124)&gt;0,VLOOKUP(H124,DATA!$B$2:$D$526,3,FALSE),"")</f>
        <v>110000</v>
      </c>
      <c r="AL124" t="str">
        <f t="shared" si="108"/>
        <v>11000011111000000000000000011100</v>
      </c>
      <c r="AM124" t="str">
        <f t="shared" si="109"/>
        <v>C3E0001C</v>
      </c>
      <c r="AN124" t="b">
        <f t="shared" si="87"/>
        <v>1</v>
      </c>
      <c r="AO124">
        <f t="shared" si="81"/>
        <v>0</v>
      </c>
      <c r="AP124" t="b">
        <f t="shared" si="82"/>
        <v>1</v>
      </c>
      <c r="AQ124" t="b">
        <f t="shared" si="79"/>
        <v>1</v>
      </c>
    </row>
    <row r="125" spans="1:43" x14ac:dyDescent="0.25">
      <c r="A125" t="str">
        <f t="shared" si="83"/>
        <v>000004C5</v>
      </c>
      <c r="B125" t="s">
        <v>2038</v>
      </c>
      <c r="C125" t="str">
        <f t="shared" si="89"/>
        <v>BIS R31,R31,R31</v>
      </c>
      <c r="D125" t="str">
        <f t="shared" si="84"/>
        <v/>
      </c>
      <c r="E125" t="b">
        <f t="shared" si="85"/>
        <v>1</v>
      </c>
      <c r="F125">
        <f t="shared" si="88"/>
        <v>4</v>
      </c>
      <c r="G125">
        <f t="shared" si="80"/>
        <v>1220</v>
      </c>
      <c r="H125" t="str">
        <f t="shared" si="90"/>
        <v>BIS</v>
      </c>
      <c r="I125" s="3" t="str">
        <f>IF(LEN(H125)&gt;0,VLOOKUP(H125,DATA!$B$2:$G$526,6,FALSE),"")</f>
        <v>OABZL      FC</v>
      </c>
      <c r="J125" t="str">
        <f>IF(LEN(H125)&gt;0,VLOOKUP(H125,DATA!$B$2:$G$526,2,FALSE),"")</f>
        <v>Oper</v>
      </c>
      <c r="K125" t="str">
        <f>IF(LEN(H125)&gt;0,IF(MID(IF(MID(MID(C125,LEN(H125)+2,99),1,1)="(",MID(MID(C125,LEN(H125)+2,99),2,LEN(MID(C125,LEN(H125)+2,99))-2),MID(C125,LEN(H125)+2,99)),1,1)=VLOOKUP(H125,DATA!$B$2:$I$526,8,FALSE),MID(IF(MID(MID(C125,LEN(H125)+2,99),1,1)="(",MID(MID(C125,LEN(H125)+2,99),2,LEN(MID(C125,LEN(H125)+2,99))-2),MID(C125,LEN(H125)+2,99)),1,3),IF(MID(MID(C125,LEN(H125)+2,99),1,1)="(",MID(MID(C125,LEN(H125)+2,99),2,LEN(MID(C125,LEN(H125)+2,99))-2),MID(C125,LEN(H125)+2,99))),"")</f>
        <v>R31</v>
      </c>
      <c r="L125" t="str">
        <f t="shared" si="91"/>
        <v>R31</v>
      </c>
      <c r="M125" t="str">
        <f t="shared" si="77"/>
        <v>R31</v>
      </c>
      <c r="N125" t="b">
        <f t="shared" si="92"/>
        <v>0</v>
      </c>
      <c r="O125" t="b">
        <f t="shared" si="93"/>
        <v>1</v>
      </c>
      <c r="P125" t="str">
        <f t="shared" si="86"/>
        <v/>
      </c>
      <c r="Q125" t="str">
        <f t="shared" si="94"/>
        <v/>
      </c>
      <c r="R125" t="str">
        <f t="shared" si="95"/>
        <v/>
      </c>
      <c r="S125" t="b">
        <f t="shared" si="96"/>
        <v>0</v>
      </c>
      <c r="T125" t="b">
        <f t="shared" si="97"/>
        <v>0</v>
      </c>
      <c r="U125" t="b">
        <f t="shared" si="98"/>
        <v>0</v>
      </c>
      <c r="V125" t="str">
        <f>IF(MID(I125,6,1)="T",VLOOKUP(H125,DATA!$B$2:$H$526,7,FALSE),"")</f>
        <v/>
      </c>
      <c r="W125" t="str">
        <f t="shared" si="99"/>
        <v/>
      </c>
      <c r="X125" t="str">
        <f>IF(LEN(H125)&gt;0,VLOOKUP(H125,DATA!$B$2:$F$526,5,FALSE),"")</f>
        <v/>
      </c>
      <c r="Y125" t="str">
        <f t="shared" si="100"/>
        <v/>
      </c>
      <c r="Z125" t="str">
        <f t="shared" si="101"/>
        <v/>
      </c>
      <c r="AA125" t="str">
        <f t="shared" si="102"/>
        <v/>
      </c>
      <c r="AB125" t="str">
        <f>IF(LEN(Z125)&gt;0,VLOOKUP(Z125,DATA!$K$25:$L$69,2,FALSE)&amp;IF(LEN(AA125)&gt;0,VLOOKUP(AA125,DATA!$O$25:$P$29,2,FALSE),""),"")</f>
        <v/>
      </c>
      <c r="AC125" t="str">
        <f>IF(LEN(Z125)&gt;0,VLOOKUP(Z125,DATA!$K$25:$M$69,3,FALSE),"")</f>
        <v/>
      </c>
      <c r="AD125" t="str">
        <f t="shared" si="103"/>
        <v>11111</v>
      </c>
      <c r="AE125" t="str">
        <f t="shared" si="104"/>
        <v>11111</v>
      </c>
      <c r="AF125" t="str">
        <f t="shared" si="105"/>
        <v>0000</v>
      </c>
      <c r="AG125" t="str">
        <f t="shared" si="106"/>
        <v/>
      </c>
      <c r="AH125" t="str">
        <f t="shared" si="107"/>
        <v>11111</v>
      </c>
      <c r="AI125" t="str">
        <f>IF(LEN(Q125)&gt;0,REPT("0",IF(IF(MID(I125,12,1)="F",VLOOKUP(J125,DATA!$K$2:$Y$20,14,FALSE),0)&gt;10,IF(MID(I125,12,1)="F",VLOOKUP(J125,DATA!$K$2:$Y$20,14,FALSE),0)-10,0)-LEN(X125))&amp;DEC2BIN(Q125,IF(MID(I125,12,1)="F",VLOOKUP(J125,DATA!$K$2:$Y$20,14,FALSE),0)-IF(IF(MID(I125,12,1)="F",VLOOKUP(J125,DATA!$K$2:$Y$20,14,FALSE),0)&gt;10,IF(MID(I125,12,1)="F",VLOOKUP(J125,DATA!$K$2:$Y$20,14,FALSE),0)-10,0)),"")</f>
        <v/>
      </c>
      <c r="AJ125" t="str">
        <f>IF(LEN(H125)&gt;0,IF(H125&lt;&gt;"CALL_PAL",VLOOKUP(H125,DATA!$B$2:$E$526,4,FALSE),VLOOKUP(K125,DATA!$K$72:$M$161,3,FALSE)),"")</f>
        <v>0100000</v>
      </c>
      <c r="AK125" t="str">
        <f>IF(LEN(H125)&gt;0,VLOOKUP(H125,DATA!$B$2:$D$526,3,FALSE),"")</f>
        <v>010001</v>
      </c>
      <c r="AL125" t="str">
        <f t="shared" si="108"/>
        <v>01000111111111110000010000011111</v>
      </c>
      <c r="AM125" t="str">
        <f t="shared" si="109"/>
        <v>47FF041F</v>
      </c>
      <c r="AN125" t="b">
        <f t="shared" si="87"/>
        <v>1</v>
      </c>
      <c r="AO125">
        <f t="shared" si="81"/>
        <v>4</v>
      </c>
      <c r="AP125" t="b">
        <f t="shared" si="82"/>
        <v>0</v>
      </c>
      <c r="AQ125" t="b">
        <f t="shared" si="79"/>
        <v>0</v>
      </c>
    </row>
    <row r="126" spans="1:43" x14ac:dyDescent="0.25">
      <c r="A126" t="str">
        <f t="shared" si="83"/>
        <v>000004C9</v>
      </c>
      <c r="B126" t="s">
        <v>2038</v>
      </c>
      <c r="C126" t="str">
        <f t="shared" si="89"/>
        <v>BIS R31,R31,R31</v>
      </c>
      <c r="D126" t="str">
        <f t="shared" si="84"/>
        <v/>
      </c>
      <c r="E126" t="b">
        <f t="shared" si="85"/>
        <v>1</v>
      </c>
      <c r="F126">
        <f t="shared" si="88"/>
        <v>4</v>
      </c>
      <c r="G126">
        <f t="shared" si="80"/>
        <v>1224</v>
      </c>
      <c r="H126" t="str">
        <f t="shared" si="90"/>
        <v>BIS</v>
      </c>
      <c r="I126" s="3" t="str">
        <f>IF(LEN(H126)&gt;0,VLOOKUP(H126,DATA!$B$2:$G$526,6,FALSE),"")</f>
        <v>OABZL      FC</v>
      </c>
      <c r="J126" t="str">
        <f>IF(LEN(H126)&gt;0,VLOOKUP(H126,DATA!$B$2:$G$526,2,FALSE),"")</f>
        <v>Oper</v>
      </c>
      <c r="K126" t="str">
        <f>IF(LEN(H126)&gt;0,IF(MID(IF(MID(MID(C126,LEN(H126)+2,99),1,1)="(",MID(MID(C126,LEN(H126)+2,99),2,LEN(MID(C126,LEN(H126)+2,99))-2),MID(C126,LEN(H126)+2,99)),1,1)=VLOOKUP(H126,DATA!$B$2:$I$526,8,FALSE),MID(IF(MID(MID(C126,LEN(H126)+2,99),1,1)="(",MID(MID(C126,LEN(H126)+2,99),2,LEN(MID(C126,LEN(H126)+2,99))-2),MID(C126,LEN(H126)+2,99)),1,3),IF(MID(MID(C126,LEN(H126)+2,99),1,1)="(",MID(MID(C126,LEN(H126)+2,99),2,LEN(MID(C126,LEN(H126)+2,99))-2),MID(C126,LEN(H126)+2,99))),"")</f>
        <v>R31</v>
      </c>
      <c r="L126" t="str">
        <f t="shared" si="91"/>
        <v>R31</v>
      </c>
      <c r="M126" t="str">
        <f t="shared" si="77"/>
        <v>R31</v>
      </c>
      <c r="N126" t="b">
        <f t="shared" si="92"/>
        <v>0</v>
      </c>
      <c r="O126" t="b">
        <f t="shared" si="93"/>
        <v>1</v>
      </c>
      <c r="P126" t="str">
        <f t="shared" si="86"/>
        <v/>
      </c>
      <c r="Q126" t="str">
        <f t="shared" si="94"/>
        <v/>
      </c>
      <c r="R126" t="str">
        <f t="shared" si="95"/>
        <v/>
      </c>
      <c r="S126" t="b">
        <f t="shared" si="96"/>
        <v>0</v>
      </c>
      <c r="T126" t="b">
        <f t="shared" si="97"/>
        <v>0</v>
      </c>
      <c r="U126" t="b">
        <f t="shared" si="98"/>
        <v>0</v>
      </c>
      <c r="V126" t="str">
        <f>IF(MID(I126,6,1)="T",VLOOKUP(H126,DATA!$B$2:$H$526,7,FALSE),"")</f>
        <v/>
      </c>
      <c r="W126" t="str">
        <f t="shared" si="99"/>
        <v/>
      </c>
      <c r="X126" t="str">
        <f>IF(LEN(H126)&gt;0,VLOOKUP(H126,DATA!$B$2:$F$526,5,FALSE),"")</f>
        <v/>
      </c>
      <c r="Y126" t="str">
        <f t="shared" si="100"/>
        <v/>
      </c>
      <c r="Z126" t="str">
        <f t="shared" si="101"/>
        <v/>
      </c>
      <c r="AA126" t="str">
        <f t="shared" si="102"/>
        <v/>
      </c>
      <c r="AB126" t="str">
        <f>IF(LEN(Z126)&gt;0,VLOOKUP(Z126,DATA!$K$25:$L$69,2,FALSE)&amp;IF(LEN(AA126)&gt;0,VLOOKUP(AA126,DATA!$O$25:$P$29,2,FALSE),""),"")</f>
        <v/>
      </c>
      <c r="AC126" t="str">
        <f>IF(LEN(Z126)&gt;0,VLOOKUP(Z126,DATA!$K$25:$M$69,3,FALSE),"")</f>
        <v/>
      </c>
      <c r="AD126" t="str">
        <f t="shared" si="103"/>
        <v>11111</v>
      </c>
      <c r="AE126" t="str">
        <f t="shared" si="104"/>
        <v>11111</v>
      </c>
      <c r="AF126" t="str">
        <f t="shared" si="105"/>
        <v>0000</v>
      </c>
      <c r="AG126" t="str">
        <f t="shared" si="106"/>
        <v/>
      </c>
      <c r="AH126" t="str">
        <f t="shared" si="107"/>
        <v>11111</v>
      </c>
      <c r="AI126" t="str">
        <f>IF(LEN(Q126)&gt;0,REPT("0",IF(IF(MID(I126,12,1)="F",VLOOKUP(J126,DATA!$K$2:$Y$20,14,FALSE),0)&gt;10,IF(MID(I126,12,1)="F",VLOOKUP(J126,DATA!$K$2:$Y$20,14,FALSE),0)-10,0)-LEN(X126))&amp;DEC2BIN(Q126,IF(MID(I126,12,1)="F",VLOOKUP(J126,DATA!$K$2:$Y$20,14,FALSE),0)-IF(IF(MID(I126,12,1)="F",VLOOKUP(J126,DATA!$K$2:$Y$20,14,FALSE),0)&gt;10,IF(MID(I126,12,1)="F",VLOOKUP(J126,DATA!$K$2:$Y$20,14,FALSE),0)-10,0)),"")</f>
        <v/>
      </c>
      <c r="AJ126" t="str">
        <f>IF(LEN(H126)&gt;0,IF(H126&lt;&gt;"CALL_PAL",VLOOKUP(H126,DATA!$B$2:$E$526,4,FALSE),VLOOKUP(K126,DATA!$K$72:$M$161,3,FALSE)),"")</f>
        <v>0100000</v>
      </c>
      <c r="AK126" t="str">
        <f>IF(LEN(H126)&gt;0,VLOOKUP(H126,DATA!$B$2:$D$526,3,FALSE),"")</f>
        <v>010001</v>
      </c>
      <c r="AL126" t="str">
        <f t="shared" si="108"/>
        <v>01000111111111110000010000011111</v>
      </c>
      <c r="AM126" t="str">
        <f t="shared" si="109"/>
        <v>47FF041F</v>
      </c>
      <c r="AN126" t="b">
        <f t="shared" si="87"/>
        <v>1</v>
      </c>
      <c r="AO126">
        <f t="shared" si="81"/>
        <v>4</v>
      </c>
      <c r="AP126" t="b">
        <f t="shared" si="82"/>
        <v>0</v>
      </c>
      <c r="AQ126" t="b">
        <f t="shared" si="79"/>
        <v>0</v>
      </c>
    </row>
    <row r="127" spans="1:43" x14ac:dyDescent="0.25">
      <c r="A127" t="str">
        <f t="shared" si="83"/>
        <v>000004CD</v>
      </c>
      <c r="B127" t="s">
        <v>2038</v>
      </c>
      <c r="C127" t="str">
        <f t="shared" si="89"/>
        <v>BIS R31,R31,R31</v>
      </c>
      <c r="D127" t="str">
        <f t="shared" si="84"/>
        <v/>
      </c>
      <c r="E127" t="b">
        <f t="shared" si="85"/>
        <v>1</v>
      </c>
      <c r="F127">
        <f t="shared" si="88"/>
        <v>4</v>
      </c>
      <c r="G127">
        <f t="shared" si="80"/>
        <v>1228</v>
      </c>
      <c r="H127" t="str">
        <f t="shared" si="90"/>
        <v>BIS</v>
      </c>
      <c r="I127" s="3" t="str">
        <f>IF(LEN(H127)&gt;0,VLOOKUP(H127,DATA!$B$2:$G$526,6,FALSE),"")</f>
        <v>OABZL      FC</v>
      </c>
      <c r="J127" t="str">
        <f>IF(LEN(H127)&gt;0,VLOOKUP(H127,DATA!$B$2:$G$526,2,FALSE),"")</f>
        <v>Oper</v>
      </c>
      <c r="K127" t="str">
        <f>IF(LEN(H127)&gt;0,IF(MID(IF(MID(MID(C127,LEN(H127)+2,99),1,1)="(",MID(MID(C127,LEN(H127)+2,99),2,LEN(MID(C127,LEN(H127)+2,99))-2),MID(C127,LEN(H127)+2,99)),1,1)=VLOOKUP(H127,DATA!$B$2:$I$526,8,FALSE),MID(IF(MID(MID(C127,LEN(H127)+2,99),1,1)="(",MID(MID(C127,LEN(H127)+2,99),2,LEN(MID(C127,LEN(H127)+2,99))-2),MID(C127,LEN(H127)+2,99)),1,3),IF(MID(MID(C127,LEN(H127)+2,99),1,1)="(",MID(MID(C127,LEN(H127)+2,99),2,LEN(MID(C127,LEN(H127)+2,99))-2),MID(C127,LEN(H127)+2,99))),"")</f>
        <v>R31</v>
      </c>
      <c r="L127" t="str">
        <f t="shared" si="91"/>
        <v>R31</v>
      </c>
      <c r="M127" t="str">
        <f t="shared" si="77"/>
        <v>R31</v>
      </c>
      <c r="N127" t="b">
        <f t="shared" si="92"/>
        <v>0</v>
      </c>
      <c r="O127" t="b">
        <f t="shared" si="93"/>
        <v>1</v>
      </c>
      <c r="P127" t="str">
        <f t="shared" si="86"/>
        <v/>
      </c>
      <c r="Q127" t="str">
        <f t="shared" si="94"/>
        <v/>
      </c>
      <c r="R127" t="str">
        <f t="shared" si="95"/>
        <v/>
      </c>
      <c r="S127" t="b">
        <f t="shared" si="96"/>
        <v>0</v>
      </c>
      <c r="T127" t="b">
        <f t="shared" si="97"/>
        <v>0</v>
      </c>
      <c r="U127" t="b">
        <f t="shared" si="98"/>
        <v>0</v>
      </c>
      <c r="V127" t="str">
        <f>IF(MID(I127,6,1)="T",VLOOKUP(H127,DATA!$B$2:$H$526,7,FALSE),"")</f>
        <v/>
      </c>
      <c r="W127" t="str">
        <f t="shared" si="99"/>
        <v/>
      </c>
      <c r="X127" t="str">
        <f>IF(LEN(H127)&gt;0,VLOOKUP(H127,DATA!$B$2:$F$526,5,FALSE),"")</f>
        <v/>
      </c>
      <c r="Y127" t="str">
        <f t="shared" si="100"/>
        <v/>
      </c>
      <c r="Z127" t="str">
        <f t="shared" si="101"/>
        <v/>
      </c>
      <c r="AA127" t="str">
        <f t="shared" si="102"/>
        <v/>
      </c>
      <c r="AB127" t="str">
        <f>IF(LEN(Z127)&gt;0,VLOOKUP(Z127,DATA!$K$25:$L$69,2,FALSE)&amp;IF(LEN(AA127)&gt;0,VLOOKUP(AA127,DATA!$O$25:$P$29,2,FALSE),""),"")</f>
        <v/>
      </c>
      <c r="AC127" t="str">
        <f>IF(LEN(Z127)&gt;0,VLOOKUP(Z127,DATA!$K$25:$M$69,3,FALSE),"")</f>
        <v/>
      </c>
      <c r="AD127" t="str">
        <f t="shared" si="103"/>
        <v>11111</v>
      </c>
      <c r="AE127" t="str">
        <f t="shared" si="104"/>
        <v>11111</v>
      </c>
      <c r="AF127" t="str">
        <f t="shared" si="105"/>
        <v>0000</v>
      </c>
      <c r="AG127" t="str">
        <f t="shared" si="106"/>
        <v/>
      </c>
      <c r="AH127" t="str">
        <f t="shared" si="107"/>
        <v>11111</v>
      </c>
      <c r="AI127" t="str">
        <f>IF(LEN(Q127)&gt;0,REPT("0",IF(IF(MID(I127,12,1)="F",VLOOKUP(J127,DATA!$K$2:$Y$20,14,FALSE),0)&gt;10,IF(MID(I127,12,1)="F",VLOOKUP(J127,DATA!$K$2:$Y$20,14,FALSE),0)-10,0)-LEN(X127))&amp;DEC2BIN(Q127,IF(MID(I127,12,1)="F",VLOOKUP(J127,DATA!$K$2:$Y$20,14,FALSE),0)-IF(IF(MID(I127,12,1)="F",VLOOKUP(J127,DATA!$K$2:$Y$20,14,FALSE),0)&gt;10,IF(MID(I127,12,1)="F",VLOOKUP(J127,DATA!$K$2:$Y$20,14,FALSE),0)-10,0)),"")</f>
        <v/>
      </c>
      <c r="AJ127" t="str">
        <f>IF(LEN(H127)&gt;0,IF(H127&lt;&gt;"CALL_PAL",VLOOKUP(H127,DATA!$B$2:$E$526,4,FALSE),VLOOKUP(K127,DATA!$K$72:$M$161,3,FALSE)),"")</f>
        <v>0100000</v>
      </c>
      <c r="AK127" t="str">
        <f>IF(LEN(H127)&gt;0,VLOOKUP(H127,DATA!$B$2:$D$526,3,FALSE),"")</f>
        <v>010001</v>
      </c>
      <c r="AL127" t="str">
        <f t="shared" si="108"/>
        <v>01000111111111110000010000011111</v>
      </c>
      <c r="AM127" t="str">
        <f t="shared" si="109"/>
        <v>47FF041F</v>
      </c>
      <c r="AN127" t="b">
        <f t="shared" si="87"/>
        <v>1</v>
      </c>
      <c r="AO127">
        <f t="shared" si="81"/>
        <v>4</v>
      </c>
      <c r="AP127" t="b">
        <f t="shared" si="82"/>
        <v>0</v>
      </c>
      <c r="AQ127" t="b">
        <f t="shared" si="79"/>
        <v>0</v>
      </c>
    </row>
    <row r="128" spans="1:43" x14ac:dyDescent="0.25">
      <c r="A128" t="str">
        <f t="shared" si="83"/>
        <v>000004D1</v>
      </c>
      <c r="B128" t="s">
        <v>1604</v>
      </c>
      <c r="C128" t="str">
        <f t="shared" si="89"/>
        <v>NXT3:</v>
      </c>
      <c r="D128" t="str">
        <f t="shared" si="84"/>
        <v/>
      </c>
      <c r="E128" t="b">
        <f t="shared" si="85"/>
        <v>1</v>
      </c>
      <c r="F128">
        <f t="shared" si="88"/>
        <v>4</v>
      </c>
      <c r="G128">
        <f t="shared" si="80"/>
        <v>1232</v>
      </c>
      <c r="H128" t="str">
        <f t="shared" si="90"/>
        <v/>
      </c>
      <c r="I128" s="3" t="str">
        <f>IF(LEN(H128)&gt;0,VLOOKUP(H128,DATA!$B$2:$G$526,6,FALSE),"")</f>
        <v/>
      </c>
      <c r="J128" t="str">
        <f>IF(LEN(H128)&gt;0,VLOOKUP(H128,DATA!$B$2:$G$526,2,FALSE),"")</f>
        <v/>
      </c>
      <c r="K128" t="str">
        <f>IF(LEN(H128)&gt;0,IF(MID(IF(MID(MID(C128,LEN(H128)+2,99),1,1)="(",MID(MID(C128,LEN(H128)+2,99),2,LEN(MID(C128,LEN(H128)+2,99))-2),MID(C128,LEN(H128)+2,99)),1,1)=VLOOKUP(H128,DATA!$B$2:$I$526,8,FALSE),MID(IF(MID(MID(C128,LEN(H128)+2,99),1,1)="(",MID(MID(C128,LEN(H128)+2,99),2,LEN(MID(C128,LEN(H128)+2,99))-2),MID(C128,LEN(H128)+2,99)),1,3),IF(MID(MID(C128,LEN(H128)+2,99),1,1)="(",MID(MID(C128,LEN(H128)+2,99),2,LEN(MID(C128,LEN(H128)+2,99))-2),MID(C128,LEN(H128)+2,99))),"")</f>
        <v/>
      </c>
      <c r="L128" t="str">
        <f t="shared" si="91"/>
        <v/>
      </c>
      <c r="M128" t="str">
        <f t="shared" si="77"/>
        <v/>
      </c>
      <c r="N128" t="str">
        <f t="shared" si="92"/>
        <v/>
      </c>
      <c r="O128" t="str">
        <f t="shared" si="93"/>
        <v/>
      </c>
      <c r="P128" t="str">
        <f t="shared" si="86"/>
        <v/>
      </c>
      <c r="Q128" t="str">
        <f t="shared" si="94"/>
        <v/>
      </c>
      <c r="R128" t="str">
        <f t="shared" si="95"/>
        <v/>
      </c>
      <c r="S128" t="str">
        <f t="shared" si="96"/>
        <v/>
      </c>
      <c r="T128" t="str">
        <f t="shared" si="97"/>
        <v/>
      </c>
      <c r="U128" t="str">
        <f t="shared" si="98"/>
        <v/>
      </c>
      <c r="V128" t="str">
        <f>IF(MID(I128,6,1)="T",VLOOKUP(H128,DATA!$B$2:$H$526,7,FALSE),"")</f>
        <v/>
      </c>
      <c r="W128" t="str">
        <f t="shared" si="99"/>
        <v/>
      </c>
      <c r="X128" t="str">
        <f>IF(LEN(H128)&gt;0,VLOOKUP(H128,DATA!$B$2:$F$526,5,FALSE),"")</f>
        <v/>
      </c>
      <c r="Y128" t="str">
        <f t="shared" si="100"/>
        <v/>
      </c>
      <c r="Z128" t="str">
        <f t="shared" si="101"/>
        <v/>
      </c>
      <c r="AA128" t="str">
        <f t="shared" si="102"/>
        <v/>
      </c>
      <c r="AB128" t="str">
        <f>IF(LEN(Z128)&gt;0,VLOOKUP(Z128,DATA!$K$25:$L$69,2,FALSE)&amp;IF(LEN(AA128)&gt;0,VLOOKUP(AA128,DATA!$O$25:$P$29,2,FALSE),""),"")</f>
        <v/>
      </c>
      <c r="AC128" t="str">
        <f>IF(LEN(Z128)&gt;0,VLOOKUP(Z128,DATA!$K$25:$M$69,3,FALSE),"")</f>
        <v/>
      </c>
      <c r="AD128" t="str">
        <f t="shared" si="103"/>
        <v/>
      </c>
      <c r="AE128" t="str">
        <f t="shared" si="104"/>
        <v/>
      </c>
      <c r="AF128" t="str">
        <f t="shared" si="105"/>
        <v/>
      </c>
      <c r="AG128" t="str">
        <f t="shared" si="106"/>
        <v/>
      </c>
      <c r="AH128" t="str">
        <f t="shared" si="107"/>
        <v/>
      </c>
      <c r="AI128" t="str">
        <f>IF(LEN(Q128)&gt;0,REPT("0",IF(IF(MID(I128,12,1)="F",VLOOKUP(J128,DATA!$K$2:$Y$20,14,FALSE),0)&gt;10,IF(MID(I128,12,1)="F",VLOOKUP(J128,DATA!$K$2:$Y$20,14,FALSE),0)-10,0)-LEN(X128))&amp;DEC2BIN(Q128,IF(MID(I128,12,1)="F",VLOOKUP(J128,DATA!$K$2:$Y$20,14,FALSE),0)-IF(IF(MID(I128,12,1)="F",VLOOKUP(J128,DATA!$K$2:$Y$20,14,FALSE),0)&gt;10,IF(MID(I128,12,1)="F",VLOOKUP(J128,DATA!$K$2:$Y$20,14,FALSE),0)-10,0)),"")</f>
        <v/>
      </c>
      <c r="AJ128" t="str">
        <f>IF(LEN(H128)&gt;0,IF(H128&lt;&gt;"CALL_PAL",VLOOKUP(H128,DATA!$B$2:$E$526,4,FALSE),VLOOKUP(K128,DATA!$K$72:$M$161,3,FALSE)),"")</f>
        <v/>
      </c>
      <c r="AK128" t="str">
        <f>IF(LEN(H128)&gt;0,VLOOKUP(H128,DATA!$B$2:$D$526,3,FALSE),"")</f>
        <v/>
      </c>
      <c r="AL128" t="str">
        <f t="shared" si="108"/>
        <v/>
      </c>
      <c r="AM128" t="str">
        <f t="shared" si="109"/>
        <v/>
      </c>
      <c r="AN128" t="b">
        <f t="shared" si="87"/>
        <v>1</v>
      </c>
      <c r="AO128">
        <f t="shared" si="81"/>
        <v>4</v>
      </c>
      <c r="AP128" t="str">
        <f t="shared" si="82"/>
        <v/>
      </c>
      <c r="AQ128" t="str">
        <f t="shared" si="79"/>
        <v/>
      </c>
    </row>
    <row r="129" spans="1:43" x14ac:dyDescent="0.25">
      <c r="A129" t="str">
        <f t="shared" si="83"/>
        <v>000004D1</v>
      </c>
      <c r="B129" t="s">
        <v>1521</v>
      </c>
      <c r="C129" t="str">
        <f t="shared" si="89"/>
        <v>ADDQ R31,R31,R0</v>
      </c>
      <c r="D129" t="str">
        <f t="shared" si="84"/>
        <v/>
      </c>
      <c r="E129" t="b">
        <f t="shared" si="85"/>
        <v>0</v>
      </c>
      <c r="F129">
        <f t="shared" si="88"/>
        <v>4</v>
      </c>
      <c r="G129">
        <f t="shared" si="80"/>
        <v>1232</v>
      </c>
      <c r="H129" t="str">
        <f t="shared" si="90"/>
        <v>ADDQ</v>
      </c>
      <c r="I129" s="3" t="str">
        <f>IF(LEN(H129)&gt;0,VLOOKUP(H129,DATA!$B$2:$G$526,6,FALSE),"")</f>
        <v>OABZL      FC</v>
      </c>
      <c r="J129" t="str">
        <f>IF(LEN(H129)&gt;0,VLOOKUP(H129,DATA!$B$2:$G$526,2,FALSE),"")</f>
        <v>Oper</v>
      </c>
      <c r="K129" t="str">
        <f>IF(LEN(H129)&gt;0,IF(MID(IF(MID(MID(C129,LEN(H129)+2,99),1,1)="(",MID(MID(C129,LEN(H129)+2,99),2,LEN(MID(C129,LEN(H129)+2,99))-2),MID(C129,LEN(H129)+2,99)),1,1)=VLOOKUP(H129,DATA!$B$2:$I$526,8,FALSE),MID(IF(MID(MID(C129,LEN(H129)+2,99),1,1)="(",MID(MID(C129,LEN(H129)+2,99),2,LEN(MID(C129,LEN(H129)+2,99))-2),MID(C129,LEN(H129)+2,99)),1,3),IF(MID(MID(C129,LEN(H129)+2,99),1,1)="(",MID(MID(C129,LEN(H129)+2,99),2,LEN(MID(C129,LEN(H129)+2,99))-2),MID(C129,LEN(H129)+2,99))),"")</f>
        <v>R31</v>
      </c>
      <c r="L129" t="str">
        <f t="shared" si="91"/>
        <v>R31</v>
      </c>
      <c r="M129" t="str">
        <f t="shared" si="77"/>
        <v>R0</v>
      </c>
      <c r="N129" t="b">
        <f t="shared" si="92"/>
        <v>0</v>
      </c>
      <c r="O129" t="b">
        <f t="shared" si="93"/>
        <v>1</v>
      </c>
      <c r="P129" t="str">
        <f t="shared" si="86"/>
        <v/>
      </c>
      <c r="Q129" t="str">
        <f t="shared" si="94"/>
        <v/>
      </c>
      <c r="R129" t="str">
        <f t="shared" si="95"/>
        <v/>
      </c>
      <c r="S129" t="b">
        <f t="shared" si="96"/>
        <v>0</v>
      </c>
      <c r="T129" t="b">
        <f t="shared" si="97"/>
        <v>0</v>
      </c>
      <c r="U129" t="b">
        <f t="shared" si="98"/>
        <v>0</v>
      </c>
      <c r="V129" t="str">
        <f>IF(MID(I129,6,1)="T",VLOOKUP(H129,DATA!$B$2:$H$526,7,FALSE),"")</f>
        <v/>
      </c>
      <c r="W129" t="str">
        <f t="shared" si="99"/>
        <v/>
      </c>
      <c r="X129" t="str">
        <f>IF(LEN(H129)&gt;0,VLOOKUP(H129,DATA!$B$2:$F$526,5,FALSE),"")</f>
        <v/>
      </c>
      <c r="Y129" t="str">
        <f t="shared" si="100"/>
        <v/>
      </c>
      <c r="Z129" t="str">
        <f t="shared" si="101"/>
        <v/>
      </c>
      <c r="AA129" t="str">
        <f t="shared" si="102"/>
        <v/>
      </c>
      <c r="AB129" t="str">
        <f>IF(LEN(Z129)&gt;0,VLOOKUP(Z129,DATA!$K$25:$L$69,2,FALSE)&amp;IF(LEN(AA129)&gt;0,VLOOKUP(AA129,DATA!$O$25:$P$29,2,FALSE),""),"")</f>
        <v/>
      </c>
      <c r="AC129" t="str">
        <f>IF(LEN(Z129)&gt;0,VLOOKUP(Z129,DATA!$K$25:$M$69,3,FALSE),"")</f>
        <v/>
      </c>
      <c r="AD129" t="str">
        <f t="shared" si="103"/>
        <v>11111</v>
      </c>
      <c r="AE129" t="str">
        <f t="shared" si="104"/>
        <v>11111</v>
      </c>
      <c r="AF129" t="str">
        <f t="shared" si="105"/>
        <v>0000</v>
      </c>
      <c r="AG129" t="str">
        <f t="shared" si="106"/>
        <v/>
      </c>
      <c r="AH129" t="str">
        <f t="shared" si="107"/>
        <v>00000</v>
      </c>
      <c r="AI129" t="str">
        <f>IF(LEN(Q129)&gt;0,REPT("0",IF(IF(MID(I129,12,1)="F",VLOOKUP(J129,DATA!$K$2:$Y$20,14,FALSE),0)&gt;10,IF(MID(I129,12,1)="F",VLOOKUP(J129,DATA!$K$2:$Y$20,14,FALSE),0)-10,0)-LEN(X129))&amp;DEC2BIN(Q129,IF(MID(I129,12,1)="F",VLOOKUP(J129,DATA!$K$2:$Y$20,14,FALSE),0)-IF(IF(MID(I129,12,1)="F",VLOOKUP(J129,DATA!$K$2:$Y$20,14,FALSE),0)&gt;10,IF(MID(I129,12,1)="F",VLOOKUP(J129,DATA!$K$2:$Y$20,14,FALSE),0)-10,0)),"")</f>
        <v/>
      </c>
      <c r="AJ129" t="str">
        <f>IF(LEN(H129)&gt;0,IF(H129&lt;&gt;"CALL_PAL",VLOOKUP(H129,DATA!$B$2:$E$526,4,FALSE),VLOOKUP(K129,DATA!$K$72:$M$161,3,FALSE)),"")</f>
        <v>0100000</v>
      </c>
      <c r="AK129" t="str">
        <f>IF(LEN(H129)&gt;0,VLOOKUP(H129,DATA!$B$2:$D$526,3,FALSE),"")</f>
        <v>010000</v>
      </c>
      <c r="AL129" t="str">
        <f t="shared" si="108"/>
        <v>01000011111111110000010000000000</v>
      </c>
      <c r="AM129" t="str">
        <f t="shared" si="109"/>
        <v>43FF0400</v>
      </c>
      <c r="AN129" t="b">
        <f t="shared" si="87"/>
        <v>1</v>
      </c>
      <c r="AO129">
        <f t="shared" si="81"/>
        <v>0</v>
      </c>
      <c r="AP129" t="b">
        <f t="shared" si="82"/>
        <v>1</v>
      </c>
      <c r="AQ129" t="b">
        <f t="shared" si="79"/>
        <v>0</v>
      </c>
    </row>
    <row r="130" spans="1:43" x14ac:dyDescent="0.25">
      <c r="A130" t="str">
        <f t="shared" si="83"/>
        <v>000004D5</v>
      </c>
      <c r="B130" t="s">
        <v>1521</v>
      </c>
      <c r="C130" t="str">
        <f t="shared" si="89"/>
        <v>ADDQ R31,R31,R0</v>
      </c>
      <c r="D130" t="str">
        <f t="shared" si="84"/>
        <v/>
      </c>
      <c r="E130" t="b">
        <f t="shared" si="85"/>
        <v>1</v>
      </c>
      <c r="F130">
        <f t="shared" si="88"/>
        <v>4</v>
      </c>
      <c r="G130">
        <f t="shared" si="80"/>
        <v>1236</v>
      </c>
      <c r="H130" t="str">
        <f t="shared" si="90"/>
        <v>ADDQ</v>
      </c>
      <c r="I130" s="3" t="str">
        <f>IF(LEN(H130)&gt;0,VLOOKUP(H130,DATA!$B$2:$G$526,6,FALSE),"")</f>
        <v>OABZL      FC</v>
      </c>
      <c r="J130" t="str">
        <f>IF(LEN(H130)&gt;0,VLOOKUP(H130,DATA!$B$2:$G$526,2,FALSE),"")</f>
        <v>Oper</v>
      </c>
      <c r="K130" t="str">
        <f>IF(LEN(H130)&gt;0,IF(MID(IF(MID(MID(C130,LEN(H130)+2,99),1,1)="(",MID(MID(C130,LEN(H130)+2,99),2,LEN(MID(C130,LEN(H130)+2,99))-2),MID(C130,LEN(H130)+2,99)),1,1)=VLOOKUP(H130,DATA!$B$2:$I$526,8,FALSE),MID(IF(MID(MID(C130,LEN(H130)+2,99),1,1)="(",MID(MID(C130,LEN(H130)+2,99),2,LEN(MID(C130,LEN(H130)+2,99))-2),MID(C130,LEN(H130)+2,99)),1,3),IF(MID(MID(C130,LEN(H130)+2,99),1,1)="(",MID(MID(C130,LEN(H130)+2,99),2,LEN(MID(C130,LEN(H130)+2,99))-2),MID(C130,LEN(H130)+2,99))),"")</f>
        <v>R31</v>
      </c>
      <c r="L130" t="str">
        <f t="shared" si="91"/>
        <v>R31</v>
      </c>
      <c r="M130" t="str">
        <f t="shared" ref="M130:M162" si="110">TRIM(IF(LEN(L130)&gt;0,MID(C130,FIND(L130,C130,LEN(H130)+LEN(K130)+1)+LEN(L130)+1,LEN(C130)),""))</f>
        <v>R0</v>
      </c>
      <c r="N130" t="b">
        <f t="shared" si="92"/>
        <v>0</v>
      </c>
      <c r="O130" t="b">
        <f t="shared" si="93"/>
        <v>1</v>
      </c>
      <c r="P130" t="str">
        <f t="shared" si="86"/>
        <v/>
      </c>
      <c r="Q130" t="str">
        <f t="shared" si="94"/>
        <v/>
      </c>
      <c r="R130" t="str">
        <f t="shared" si="95"/>
        <v/>
      </c>
      <c r="S130" t="b">
        <f t="shared" si="96"/>
        <v>0</v>
      </c>
      <c r="T130" t="b">
        <f t="shared" si="97"/>
        <v>0</v>
      </c>
      <c r="U130" t="b">
        <f t="shared" si="98"/>
        <v>0</v>
      </c>
      <c r="V130" t="str">
        <f>IF(MID(I130,6,1)="T",VLOOKUP(H130,DATA!$B$2:$H$526,7,FALSE),"")</f>
        <v/>
      </c>
      <c r="W130" t="str">
        <f t="shared" si="99"/>
        <v/>
      </c>
      <c r="X130" t="str">
        <f>IF(LEN(H130)&gt;0,VLOOKUP(H130,DATA!$B$2:$F$526,5,FALSE),"")</f>
        <v/>
      </c>
      <c r="Y130" t="str">
        <f t="shared" si="100"/>
        <v/>
      </c>
      <c r="Z130" t="str">
        <f t="shared" si="101"/>
        <v/>
      </c>
      <c r="AA130" t="str">
        <f t="shared" si="102"/>
        <v/>
      </c>
      <c r="AB130" t="str">
        <f>IF(LEN(Z130)&gt;0,VLOOKUP(Z130,DATA!$K$25:$L$69,2,FALSE)&amp;IF(LEN(AA130)&gt;0,VLOOKUP(AA130,DATA!$O$25:$P$29,2,FALSE),""),"")</f>
        <v/>
      </c>
      <c r="AC130" t="str">
        <f>IF(LEN(Z130)&gt;0,VLOOKUP(Z130,DATA!$K$25:$M$69,3,FALSE),"")</f>
        <v/>
      </c>
      <c r="AD130" t="str">
        <f t="shared" si="103"/>
        <v>11111</v>
      </c>
      <c r="AE130" t="str">
        <f t="shared" si="104"/>
        <v>11111</v>
      </c>
      <c r="AF130" t="str">
        <f t="shared" si="105"/>
        <v>0000</v>
      </c>
      <c r="AG130" t="str">
        <f t="shared" si="106"/>
        <v/>
      </c>
      <c r="AH130" t="str">
        <f t="shared" si="107"/>
        <v>00000</v>
      </c>
      <c r="AI130" t="str">
        <f>IF(LEN(Q130)&gt;0,REPT("0",IF(IF(MID(I130,12,1)="F",VLOOKUP(J130,DATA!$K$2:$Y$20,14,FALSE),0)&gt;10,IF(MID(I130,12,1)="F",VLOOKUP(J130,DATA!$K$2:$Y$20,14,FALSE),0)-10,0)-LEN(X130))&amp;DEC2BIN(Q130,IF(MID(I130,12,1)="F",VLOOKUP(J130,DATA!$K$2:$Y$20,14,FALSE),0)-IF(IF(MID(I130,12,1)="F",VLOOKUP(J130,DATA!$K$2:$Y$20,14,FALSE),0)&gt;10,IF(MID(I130,12,1)="F",VLOOKUP(J130,DATA!$K$2:$Y$20,14,FALSE),0)-10,0)),"")</f>
        <v/>
      </c>
      <c r="AJ130" t="str">
        <f>IF(LEN(H130)&gt;0,IF(H130&lt;&gt;"CALL_PAL",VLOOKUP(H130,DATA!$B$2:$E$526,4,FALSE),VLOOKUP(K130,DATA!$K$72:$M$161,3,FALSE)),"")</f>
        <v>0100000</v>
      </c>
      <c r="AK130" t="str">
        <f>IF(LEN(H130)&gt;0,VLOOKUP(H130,DATA!$B$2:$D$526,3,FALSE),"")</f>
        <v>010000</v>
      </c>
      <c r="AL130" t="str">
        <f t="shared" si="108"/>
        <v>01000011111111110000010000000000</v>
      </c>
      <c r="AM130" t="str">
        <f t="shared" si="109"/>
        <v>43FF0400</v>
      </c>
      <c r="AN130" t="b">
        <f t="shared" si="87"/>
        <v>1</v>
      </c>
      <c r="AO130">
        <f t="shared" si="81"/>
        <v>4</v>
      </c>
      <c r="AP130" t="b">
        <f t="shared" si="82"/>
        <v>0</v>
      </c>
      <c r="AQ130" t="b">
        <f t="shared" si="79"/>
        <v>0</v>
      </c>
    </row>
    <row r="131" spans="1:43" x14ac:dyDescent="0.25">
      <c r="A131" t="str">
        <f t="shared" si="83"/>
        <v>000004D9</v>
      </c>
      <c r="B131" t="s">
        <v>1605</v>
      </c>
      <c r="C131" t="str">
        <f t="shared" si="89"/>
        <v>BR R31, NXT4</v>
      </c>
      <c r="D131" t="str">
        <f t="shared" si="84"/>
        <v/>
      </c>
      <c r="E131" t="b">
        <f t="shared" si="85"/>
        <v>1</v>
      </c>
      <c r="F131">
        <f t="shared" si="88"/>
        <v>4</v>
      </c>
      <c r="G131">
        <f t="shared" si="80"/>
        <v>1240</v>
      </c>
      <c r="H131" t="str">
        <f t="shared" si="90"/>
        <v>BR</v>
      </c>
      <c r="I131" s="3" t="str">
        <f>IF(LEN(H131)&gt;0,VLOOKUP(H131,DATA!$B$2:$G$526,6,FALSE),"")</f>
        <v xml:space="preserve">OA         F </v>
      </c>
      <c r="J131" t="str">
        <f>IF(LEN(H131)&gt;0,VLOOKUP(H131,DATA!$B$2:$G$526,2,FALSE),"")</f>
        <v>Br</v>
      </c>
      <c r="K131" t="str">
        <f>IF(LEN(H131)&gt;0,IF(MID(IF(MID(MID(C131,LEN(H131)+2,99),1,1)="(",MID(MID(C131,LEN(H131)+2,99),2,LEN(MID(C131,LEN(H131)+2,99))-2),MID(C131,LEN(H131)+2,99)),1,1)=VLOOKUP(H131,DATA!$B$2:$I$526,8,FALSE),MID(IF(MID(MID(C131,LEN(H131)+2,99),1,1)="(",MID(MID(C131,LEN(H131)+2,99),2,LEN(MID(C131,LEN(H131)+2,99))-2),MID(C131,LEN(H131)+2,99)),1,3),IF(MID(MID(C131,LEN(H131)+2,99),1,1)="(",MID(MID(C131,LEN(H131)+2,99),2,LEN(MID(C131,LEN(H131)+2,99))-2),MID(C131,LEN(H131)+2,99))),"")</f>
        <v>R31</v>
      </c>
      <c r="L131" t="str">
        <f t="shared" si="91"/>
        <v>NXT4</v>
      </c>
      <c r="M131" t="str">
        <f t="shared" si="110"/>
        <v/>
      </c>
      <c r="N131" t="str">
        <f t="shared" si="92"/>
        <v/>
      </c>
      <c r="O131" t="str">
        <f t="shared" si="93"/>
        <v/>
      </c>
      <c r="P131">
        <f t="shared" si="86"/>
        <v>1264</v>
      </c>
      <c r="Q131">
        <f t="shared" si="94"/>
        <v>20</v>
      </c>
      <c r="R131" t="str">
        <f t="shared" si="95"/>
        <v/>
      </c>
      <c r="S131" t="b">
        <f t="shared" si="96"/>
        <v>0</v>
      </c>
      <c r="T131" t="str">
        <f t="shared" si="97"/>
        <v/>
      </c>
      <c r="U131" t="str">
        <f t="shared" si="98"/>
        <v/>
      </c>
      <c r="V131" t="str">
        <f>IF(MID(I131,6,1)="T",VLOOKUP(H131,DATA!$B$2:$H$526,7,FALSE),"")</f>
        <v/>
      </c>
      <c r="W131" t="str">
        <f t="shared" si="99"/>
        <v/>
      </c>
      <c r="X131" t="str">
        <f>IF(LEN(H131)&gt;0,VLOOKUP(H131,DATA!$B$2:$F$526,5,FALSE),"")</f>
        <v/>
      </c>
      <c r="Y131" t="str">
        <f t="shared" si="100"/>
        <v/>
      </c>
      <c r="Z131" t="str">
        <f t="shared" si="101"/>
        <v/>
      </c>
      <c r="AA131" t="str">
        <f t="shared" si="102"/>
        <v/>
      </c>
      <c r="AB131" t="str">
        <f>IF(LEN(Z131)&gt;0,VLOOKUP(Z131,DATA!$K$25:$L$69,2,FALSE)&amp;IF(LEN(AA131)&gt;0,VLOOKUP(AA131,DATA!$O$25:$P$29,2,FALSE),""),"")</f>
        <v/>
      </c>
      <c r="AC131" t="str">
        <f>IF(LEN(Z131)&gt;0,VLOOKUP(Z131,DATA!$K$25:$M$69,3,FALSE),"")</f>
        <v/>
      </c>
      <c r="AD131" t="str">
        <f t="shared" si="103"/>
        <v>11111</v>
      </c>
      <c r="AE131" t="str">
        <f t="shared" si="104"/>
        <v/>
      </c>
      <c r="AF131" t="str">
        <f t="shared" si="105"/>
        <v/>
      </c>
      <c r="AG131" t="str">
        <f t="shared" si="106"/>
        <v/>
      </c>
      <c r="AH131" t="str">
        <f t="shared" si="107"/>
        <v/>
      </c>
      <c r="AI131" t="str">
        <f>IF(LEN(Q131)&gt;0,REPT("0",IF(IF(MID(I131,12,1)="F",VLOOKUP(J131,DATA!$K$2:$Y$20,14,FALSE),0)&gt;10,IF(MID(I131,12,1)="F",VLOOKUP(J131,DATA!$K$2:$Y$20,14,FALSE),0)-10,0)-LEN(X131))&amp;DEC2BIN(Q131,IF(MID(I131,12,1)="F",VLOOKUP(J131,DATA!$K$2:$Y$20,14,FALSE),0)-IF(IF(MID(I131,12,1)="F",VLOOKUP(J131,DATA!$K$2:$Y$20,14,FALSE),0)&gt;10,IF(MID(I131,12,1)="F",VLOOKUP(J131,DATA!$K$2:$Y$20,14,FALSE),0)-10,0)),"")</f>
        <v>000000000000000010100</v>
      </c>
      <c r="AJ131" t="str">
        <f>IF(LEN(H131)&gt;0,IF(H131&lt;&gt;"CALL_PAL",VLOOKUP(H131,DATA!$B$2:$E$526,4,FALSE),VLOOKUP(K131,DATA!$K$72:$M$161,3,FALSE)),"")</f>
        <v/>
      </c>
      <c r="AK131" t="str">
        <f>IF(LEN(H131)&gt;0,VLOOKUP(H131,DATA!$B$2:$D$526,3,FALSE),"")</f>
        <v>110000</v>
      </c>
      <c r="AL131" t="str">
        <f t="shared" si="108"/>
        <v>11000011111000000000000000010100</v>
      </c>
      <c r="AM131" t="str">
        <f t="shared" si="109"/>
        <v>C3E00014</v>
      </c>
      <c r="AN131" t="b">
        <f t="shared" si="87"/>
        <v>1</v>
      </c>
      <c r="AO131">
        <f t="shared" si="81"/>
        <v>4</v>
      </c>
      <c r="AP131" t="b">
        <f t="shared" si="82"/>
        <v>0</v>
      </c>
      <c r="AQ131" t="b">
        <f t="shared" ref="AQ131:AQ194" si="111">IF(B131="","",IF(G131=G132,"",INT(G131/64)*64=G131))</f>
        <v>0</v>
      </c>
    </row>
    <row r="132" spans="1:43" x14ac:dyDescent="0.25">
      <c r="A132" t="str">
        <f t="shared" si="83"/>
        <v>000004DD</v>
      </c>
      <c r="B132" t="s">
        <v>2038</v>
      </c>
      <c r="C132" t="str">
        <f t="shared" si="89"/>
        <v>BIS R31,R31,R31</v>
      </c>
      <c r="D132" t="str">
        <f t="shared" si="84"/>
        <v/>
      </c>
      <c r="E132" t="b">
        <f t="shared" si="85"/>
        <v>1</v>
      </c>
      <c r="F132">
        <f t="shared" si="88"/>
        <v>4</v>
      </c>
      <c r="G132">
        <f t="shared" ref="G132:G195" si="112">IF(LEN(C132)&gt;0,IF(IFERROR(FIND(":",C132)&gt;0,FALSE),G131+16-MOD(G131+16,16),IF(E132,G131+F131-MOD(G131+F131,F131),G131)),"")</f>
        <v>1244</v>
      </c>
      <c r="H132" t="str">
        <f t="shared" si="90"/>
        <v>BIS</v>
      </c>
      <c r="I132" s="3" t="str">
        <f>IF(LEN(H132)&gt;0,VLOOKUP(H132,DATA!$B$2:$G$526,6,FALSE),"")</f>
        <v>OABZL      FC</v>
      </c>
      <c r="J132" t="str">
        <f>IF(LEN(H132)&gt;0,VLOOKUP(H132,DATA!$B$2:$G$526,2,FALSE),"")</f>
        <v>Oper</v>
      </c>
      <c r="K132" t="str">
        <f>IF(LEN(H132)&gt;0,IF(MID(IF(MID(MID(C132,LEN(H132)+2,99),1,1)="(",MID(MID(C132,LEN(H132)+2,99),2,LEN(MID(C132,LEN(H132)+2,99))-2),MID(C132,LEN(H132)+2,99)),1,1)=VLOOKUP(H132,DATA!$B$2:$I$526,8,FALSE),MID(IF(MID(MID(C132,LEN(H132)+2,99),1,1)="(",MID(MID(C132,LEN(H132)+2,99),2,LEN(MID(C132,LEN(H132)+2,99))-2),MID(C132,LEN(H132)+2,99)),1,3),IF(MID(MID(C132,LEN(H132)+2,99),1,1)="(",MID(MID(C132,LEN(H132)+2,99),2,LEN(MID(C132,LEN(H132)+2,99))-2),MID(C132,LEN(H132)+2,99))),"")</f>
        <v>R31</v>
      </c>
      <c r="L132" t="str">
        <f t="shared" si="91"/>
        <v>R31</v>
      </c>
      <c r="M132" t="str">
        <f t="shared" si="110"/>
        <v>R31</v>
      </c>
      <c r="N132" t="b">
        <f t="shared" si="92"/>
        <v>0</v>
      </c>
      <c r="O132" t="b">
        <f t="shared" si="93"/>
        <v>1</v>
      </c>
      <c r="P132" t="str">
        <f t="shared" si="86"/>
        <v/>
      </c>
      <c r="Q132" t="str">
        <f t="shared" si="94"/>
        <v/>
      </c>
      <c r="R132" t="str">
        <f t="shared" si="95"/>
        <v/>
      </c>
      <c r="S132" t="b">
        <f t="shared" si="96"/>
        <v>0</v>
      </c>
      <c r="T132" t="b">
        <f t="shared" si="97"/>
        <v>0</v>
      </c>
      <c r="U132" t="b">
        <f t="shared" si="98"/>
        <v>0</v>
      </c>
      <c r="V132" t="str">
        <f>IF(MID(I132,6,1)="T",VLOOKUP(H132,DATA!$B$2:$H$526,7,FALSE),"")</f>
        <v/>
      </c>
      <c r="W132" t="str">
        <f t="shared" si="99"/>
        <v/>
      </c>
      <c r="X132" t="str">
        <f>IF(LEN(H132)&gt;0,VLOOKUP(H132,DATA!$B$2:$F$526,5,FALSE),"")</f>
        <v/>
      </c>
      <c r="Y132" t="str">
        <f t="shared" si="100"/>
        <v/>
      </c>
      <c r="Z132" t="str">
        <f t="shared" si="101"/>
        <v/>
      </c>
      <c r="AA132" t="str">
        <f t="shared" si="102"/>
        <v/>
      </c>
      <c r="AB132" t="str">
        <f>IF(LEN(Z132)&gt;0,VLOOKUP(Z132,DATA!$K$25:$L$69,2,FALSE)&amp;IF(LEN(AA132)&gt;0,VLOOKUP(AA132,DATA!$O$25:$P$29,2,FALSE),""),"")</f>
        <v/>
      </c>
      <c r="AC132" t="str">
        <f>IF(LEN(Z132)&gt;0,VLOOKUP(Z132,DATA!$K$25:$M$69,3,FALSE),"")</f>
        <v/>
      </c>
      <c r="AD132" t="str">
        <f t="shared" si="103"/>
        <v>11111</v>
      </c>
      <c r="AE132" t="str">
        <f t="shared" si="104"/>
        <v>11111</v>
      </c>
      <c r="AF132" t="str">
        <f t="shared" si="105"/>
        <v>0000</v>
      </c>
      <c r="AG132" t="str">
        <f t="shared" si="106"/>
        <v/>
      </c>
      <c r="AH132" t="str">
        <f t="shared" si="107"/>
        <v>11111</v>
      </c>
      <c r="AI132" t="str">
        <f>IF(LEN(Q132)&gt;0,REPT("0",IF(IF(MID(I132,12,1)="F",VLOOKUP(J132,DATA!$K$2:$Y$20,14,FALSE),0)&gt;10,IF(MID(I132,12,1)="F",VLOOKUP(J132,DATA!$K$2:$Y$20,14,FALSE),0)-10,0)-LEN(X132))&amp;DEC2BIN(Q132,IF(MID(I132,12,1)="F",VLOOKUP(J132,DATA!$K$2:$Y$20,14,FALSE),0)-IF(IF(MID(I132,12,1)="F",VLOOKUP(J132,DATA!$K$2:$Y$20,14,FALSE),0)&gt;10,IF(MID(I132,12,1)="F",VLOOKUP(J132,DATA!$K$2:$Y$20,14,FALSE),0)-10,0)),"")</f>
        <v/>
      </c>
      <c r="AJ132" t="str">
        <f>IF(LEN(H132)&gt;0,IF(H132&lt;&gt;"CALL_PAL",VLOOKUP(H132,DATA!$B$2:$E$526,4,FALSE),VLOOKUP(K132,DATA!$K$72:$M$161,3,FALSE)),"")</f>
        <v>0100000</v>
      </c>
      <c r="AK132" t="str">
        <f>IF(LEN(H132)&gt;0,VLOOKUP(H132,DATA!$B$2:$D$526,3,FALSE),"")</f>
        <v>010001</v>
      </c>
      <c r="AL132" t="str">
        <f t="shared" si="108"/>
        <v>01000111111111110000010000011111</v>
      </c>
      <c r="AM132" t="str">
        <f t="shared" si="109"/>
        <v>47FF041F</v>
      </c>
      <c r="AN132" t="b">
        <f t="shared" si="87"/>
        <v>1</v>
      </c>
      <c r="AO132">
        <f t="shared" ref="AO132:AO195" si="113">IF(B132&lt;&gt;"",G132-G131,"")</f>
        <v>4</v>
      </c>
      <c r="AP132" t="b">
        <f t="shared" si="82"/>
        <v>0</v>
      </c>
      <c r="AQ132" t="b">
        <f t="shared" si="111"/>
        <v>0</v>
      </c>
    </row>
    <row r="133" spans="1:43" x14ac:dyDescent="0.25">
      <c r="A133" t="str">
        <f t="shared" si="83"/>
        <v>000004E1</v>
      </c>
      <c r="B133" t="s">
        <v>1606</v>
      </c>
      <c r="C133" t="str">
        <f t="shared" si="89"/>
        <v>TCH3:</v>
      </c>
      <c r="D133" t="str">
        <f t="shared" si="84"/>
        <v/>
      </c>
      <c r="E133" t="b">
        <f t="shared" si="85"/>
        <v>1</v>
      </c>
      <c r="F133">
        <f t="shared" si="88"/>
        <v>4</v>
      </c>
      <c r="G133">
        <f t="shared" si="112"/>
        <v>1248</v>
      </c>
      <c r="H133" t="str">
        <f t="shared" si="90"/>
        <v/>
      </c>
      <c r="I133" s="3" t="str">
        <f>IF(LEN(H133)&gt;0,VLOOKUP(H133,DATA!$B$2:$G$526,6,FALSE),"")</f>
        <v/>
      </c>
      <c r="J133" t="str">
        <f>IF(LEN(H133)&gt;0,VLOOKUP(H133,DATA!$B$2:$G$526,2,FALSE),"")</f>
        <v/>
      </c>
      <c r="K133" t="str">
        <f>IF(LEN(H133)&gt;0,IF(MID(IF(MID(MID(C133,LEN(H133)+2,99),1,1)="(",MID(MID(C133,LEN(H133)+2,99),2,LEN(MID(C133,LEN(H133)+2,99))-2),MID(C133,LEN(H133)+2,99)),1,1)=VLOOKUP(H133,DATA!$B$2:$I$526,8,FALSE),MID(IF(MID(MID(C133,LEN(H133)+2,99),1,1)="(",MID(MID(C133,LEN(H133)+2,99),2,LEN(MID(C133,LEN(H133)+2,99))-2),MID(C133,LEN(H133)+2,99)),1,3),IF(MID(MID(C133,LEN(H133)+2,99),1,1)="(",MID(MID(C133,LEN(H133)+2,99),2,LEN(MID(C133,LEN(H133)+2,99))-2),MID(C133,LEN(H133)+2,99))),"")</f>
        <v/>
      </c>
      <c r="L133" t="str">
        <f t="shared" si="91"/>
        <v/>
      </c>
      <c r="M133" t="str">
        <f t="shared" si="110"/>
        <v/>
      </c>
      <c r="N133" t="str">
        <f t="shared" si="92"/>
        <v/>
      </c>
      <c r="O133" t="str">
        <f t="shared" si="93"/>
        <v/>
      </c>
      <c r="P133" t="str">
        <f t="shared" si="86"/>
        <v/>
      </c>
      <c r="Q133" t="str">
        <f t="shared" si="94"/>
        <v/>
      </c>
      <c r="R133" t="str">
        <f t="shared" si="95"/>
        <v/>
      </c>
      <c r="S133" t="str">
        <f t="shared" si="96"/>
        <v/>
      </c>
      <c r="T133" t="str">
        <f t="shared" si="97"/>
        <v/>
      </c>
      <c r="U133" t="str">
        <f t="shared" si="98"/>
        <v/>
      </c>
      <c r="V133" t="str">
        <f>IF(MID(I133,6,1)="T",VLOOKUP(H133,DATA!$B$2:$H$526,7,FALSE),"")</f>
        <v/>
      </c>
      <c r="W133" t="str">
        <f t="shared" si="99"/>
        <v/>
      </c>
      <c r="X133" t="str">
        <f>IF(LEN(H133)&gt;0,VLOOKUP(H133,DATA!$B$2:$F$526,5,FALSE),"")</f>
        <v/>
      </c>
      <c r="Y133" t="str">
        <f t="shared" si="100"/>
        <v/>
      </c>
      <c r="Z133" t="str">
        <f t="shared" si="101"/>
        <v/>
      </c>
      <c r="AA133" t="str">
        <f t="shared" si="102"/>
        <v/>
      </c>
      <c r="AB133" t="str">
        <f>IF(LEN(Z133)&gt;0,VLOOKUP(Z133,DATA!$K$25:$L$69,2,FALSE)&amp;IF(LEN(AA133)&gt;0,VLOOKUP(AA133,DATA!$O$25:$P$29,2,FALSE),""),"")</f>
        <v/>
      </c>
      <c r="AC133" t="str">
        <f>IF(LEN(Z133)&gt;0,VLOOKUP(Z133,DATA!$K$25:$M$69,3,FALSE),"")</f>
        <v/>
      </c>
      <c r="AD133" t="str">
        <f t="shared" si="103"/>
        <v/>
      </c>
      <c r="AE133" t="str">
        <f t="shared" si="104"/>
        <v/>
      </c>
      <c r="AF133" t="str">
        <f t="shared" si="105"/>
        <v/>
      </c>
      <c r="AG133" t="str">
        <f t="shared" si="106"/>
        <v/>
      </c>
      <c r="AH133" t="str">
        <f t="shared" si="107"/>
        <v/>
      </c>
      <c r="AI133" t="str">
        <f>IF(LEN(Q133)&gt;0,REPT("0",IF(IF(MID(I133,12,1)="F",VLOOKUP(J133,DATA!$K$2:$Y$20,14,FALSE),0)&gt;10,IF(MID(I133,12,1)="F",VLOOKUP(J133,DATA!$K$2:$Y$20,14,FALSE),0)-10,0)-LEN(X133))&amp;DEC2BIN(Q133,IF(MID(I133,12,1)="F",VLOOKUP(J133,DATA!$K$2:$Y$20,14,FALSE),0)-IF(IF(MID(I133,12,1)="F",VLOOKUP(J133,DATA!$K$2:$Y$20,14,FALSE),0)&gt;10,IF(MID(I133,12,1)="F",VLOOKUP(J133,DATA!$K$2:$Y$20,14,FALSE),0)-10,0)),"")</f>
        <v/>
      </c>
      <c r="AJ133" t="str">
        <f>IF(LEN(H133)&gt;0,IF(H133&lt;&gt;"CALL_PAL",VLOOKUP(H133,DATA!$B$2:$E$526,4,FALSE),VLOOKUP(K133,DATA!$K$72:$M$161,3,FALSE)),"")</f>
        <v/>
      </c>
      <c r="AK133" t="str">
        <f>IF(LEN(H133)&gt;0,VLOOKUP(H133,DATA!$B$2:$D$526,3,FALSE),"")</f>
        <v/>
      </c>
      <c r="AL133" t="str">
        <f t="shared" si="108"/>
        <v/>
      </c>
      <c r="AM133" t="str">
        <f t="shared" si="109"/>
        <v/>
      </c>
      <c r="AN133" t="b">
        <f t="shared" si="87"/>
        <v>1</v>
      </c>
      <c r="AO133">
        <f t="shared" si="113"/>
        <v>4</v>
      </c>
      <c r="AP133" t="str">
        <f t="shared" ref="AP133:AP196" si="114">IF(B133="","",IF(G133=G134,"",INT(G133/16)*16=G133))</f>
        <v/>
      </c>
      <c r="AQ133" t="str">
        <f t="shared" si="111"/>
        <v/>
      </c>
    </row>
    <row r="134" spans="1:43" x14ac:dyDescent="0.25">
      <c r="A134" t="str">
        <f t="shared" ref="A134:A197" si="115">IF(LEN(G134)&gt;0,DEC2HEX(G134+IF(AN133,1,0),8),"")</f>
        <v>000004E1</v>
      </c>
      <c r="B134" t="s">
        <v>1607</v>
      </c>
      <c r="C134" t="str">
        <f t="shared" si="89"/>
        <v>BR R31, TCH4</v>
      </c>
      <c r="D134" t="str">
        <f t="shared" ref="D134:D197" si="116">IF(LEN(C134)&gt;0,IF(MID(C134,1,IFERROR(FIND(" ",C134),2)-1)=".BASE","",IF(MID(C134,1,4)=".VAR",MID(C134,FIND(" ",C134)+1,99),"")),"")</f>
        <v/>
      </c>
      <c r="E134" t="b">
        <f t="shared" si="85"/>
        <v>0</v>
      </c>
      <c r="F134">
        <f t="shared" si="88"/>
        <v>4</v>
      </c>
      <c r="G134">
        <f t="shared" si="112"/>
        <v>1248</v>
      </c>
      <c r="H134" t="str">
        <f t="shared" si="90"/>
        <v>BR</v>
      </c>
      <c r="I134" s="3" t="str">
        <f>IF(LEN(H134)&gt;0,VLOOKUP(H134,DATA!$B$2:$G$526,6,FALSE),"")</f>
        <v xml:space="preserve">OA         F </v>
      </c>
      <c r="J134" t="str">
        <f>IF(LEN(H134)&gt;0,VLOOKUP(H134,DATA!$B$2:$G$526,2,FALSE),"")</f>
        <v>Br</v>
      </c>
      <c r="K134" t="str">
        <f>IF(LEN(H134)&gt;0,IF(MID(IF(MID(MID(C134,LEN(H134)+2,99),1,1)="(",MID(MID(C134,LEN(H134)+2,99),2,LEN(MID(C134,LEN(H134)+2,99))-2),MID(C134,LEN(H134)+2,99)),1,1)=VLOOKUP(H134,DATA!$B$2:$I$526,8,FALSE),MID(IF(MID(MID(C134,LEN(H134)+2,99),1,1)="(",MID(MID(C134,LEN(H134)+2,99),2,LEN(MID(C134,LEN(H134)+2,99))-2),MID(C134,LEN(H134)+2,99)),1,3),IF(MID(MID(C134,LEN(H134)+2,99),1,1)="(",MID(MID(C134,LEN(H134)+2,99),2,LEN(MID(C134,LEN(H134)+2,99))-2),MID(C134,LEN(H134)+2,99))),"")</f>
        <v>R31</v>
      </c>
      <c r="L134" t="str">
        <f t="shared" si="91"/>
        <v>TCH4</v>
      </c>
      <c r="M134" t="str">
        <f t="shared" si="110"/>
        <v/>
      </c>
      <c r="N134" t="str">
        <f t="shared" si="92"/>
        <v/>
      </c>
      <c r="O134" t="str">
        <f t="shared" si="93"/>
        <v/>
      </c>
      <c r="P134">
        <f t="shared" si="86"/>
        <v>1280</v>
      </c>
      <c r="Q134">
        <f t="shared" si="94"/>
        <v>28</v>
      </c>
      <c r="R134" t="str">
        <f t="shared" si="95"/>
        <v/>
      </c>
      <c r="S134" t="b">
        <f t="shared" si="96"/>
        <v>0</v>
      </c>
      <c r="T134" t="str">
        <f t="shared" si="97"/>
        <v/>
      </c>
      <c r="U134" t="str">
        <f t="shared" si="98"/>
        <v/>
      </c>
      <c r="V134" t="str">
        <f>IF(MID(I134,6,1)="T",VLOOKUP(H134,DATA!$B$2:$H$526,7,FALSE),"")</f>
        <v/>
      </c>
      <c r="W134" t="str">
        <f t="shared" si="99"/>
        <v/>
      </c>
      <c r="X134" t="str">
        <f>IF(LEN(H134)&gt;0,VLOOKUP(H134,DATA!$B$2:$F$526,5,FALSE),"")</f>
        <v/>
      </c>
      <c r="Y134" t="str">
        <f t="shared" si="100"/>
        <v/>
      </c>
      <c r="Z134" t="str">
        <f t="shared" si="101"/>
        <v/>
      </c>
      <c r="AA134" t="str">
        <f t="shared" si="102"/>
        <v/>
      </c>
      <c r="AB134" t="str">
        <f>IF(LEN(Z134)&gt;0,VLOOKUP(Z134,DATA!$K$25:$L$69,2,FALSE)&amp;IF(LEN(AA134)&gt;0,VLOOKUP(AA134,DATA!$O$25:$P$29,2,FALSE),""),"")</f>
        <v/>
      </c>
      <c r="AC134" t="str">
        <f>IF(LEN(Z134)&gt;0,VLOOKUP(Z134,DATA!$K$25:$M$69,3,FALSE),"")</f>
        <v/>
      </c>
      <c r="AD134" t="str">
        <f t="shared" si="103"/>
        <v>11111</v>
      </c>
      <c r="AE134" t="str">
        <f t="shared" si="104"/>
        <v/>
      </c>
      <c r="AF134" t="str">
        <f t="shared" si="105"/>
        <v/>
      </c>
      <c r="AG134" t="str">
        <f t="shared" si="106"/>
        <v/>
      </c>
      <c r="AH134" t="str">
        <f t="shared" si="107"/>
        <v/>
      </c>
      <c r="AI134" t="str">
        <f>IF(LEN(Q134)&gt;0,REPT("0",IF(IF(MID(I134,12,1)="F",VLOOKUP(J134,DATA!$K$2:$Y$20,14,FALSE),0)&gt;10,IF(MID(I134,12,1)="F",VLOOKUP(J134,DATA!$K$2:$Y$20,14,FALSE),0)-10,0)-LEN(X134))&amp;DEC2BIN(Q134,IF(MID(I134,12,1)="F",VLOOKUP(J134,DATA!$K$2:$Y$20,14,FALSE),0)-IF(IF(MID(I134,12,1)="F",VLOOKUP(J134,DATA!$K$2:$Y$20,14,FALSE),0)&gt;10,IF(MID(I134,12,1)="F",VLOOKUP(J134,DATA!$K$2:$Y$20,14,FALSE),0)-10,0)),"")</f>
        <v>000000000000000011100</v>
      </c>
      <c r="AJ134" t="str">
        <f>IF(LEN(H134)&gt;0,IF(H134&lt;&gt;"CALL_PAL",VLOOKUP(H134,DATA!$B$2:$E$526,4,FALSE),VLOOKUP(K134,DATA!$K$72:$M$161,3,FALSE)),"")</f>
        <v/>
      </c>
      <c r="AK134" t="str">
        <f>IF(LEN(H134)&gt;0,VLOOKUP(H134,DATA!$B$2:$D$526,3,FALSE),"")</f>
        <v>110000</v>
      </c>
      <c r="AL134" t="str">
        <f t="shared" si="108"/>
        <v>11000011111000000000000000011100</v>
      </c>
      <c r="AM134" t="str">
        <f t="shared" si="109"/>
        <v>C3E0001C</v>
      </c>
      <c r="AN134" t="b">
        <f t="shared" si="87"/>
        <v>1</v>
      </c>
      <c r="AO134">
        <f t="shared" si="113"/>
        <v>0</v>
      </c>
      <c r="AP134" t="b">
        <f t="shared" si="114"/>
        <v>1</v>
      </c>
      <c r="AQ134" t="b">
        <f t="shared" si="111"/>
        <v>0</v>
      </c>
    </row>
    <row r="135" spans="1:43" x14ac:dyDescent="0.25">
      <c r="A135" t="str">
        <f t="shared" si="115"/>
        <v>000004E5</v>
      </c>
      <c r="B135" t="s">
        <v>2038</v>
      </c>
      <c r="C135" t="str">
        <f t="shared" si="89"/>
        <v>BIS R31,R31,R31</v>
      </c>
      <c r="D135" t="str">
        <f t="shared" si="116"/>
        <v/>
      </c>
      <c r="E135" t="b">
        <f t="shared" si="85"/>
        <v>1</v>
      </c>
      <c r="F135">
        <f t="shared" si="88"/>
        <v>4</v>
      </c>
      <c r="G135">
        <f t="shared" si="112"/>
        <v>1252</v>
      </c>
      <c r="H135" t="str">
        <f t="shared" si="90"/>
        <v>BIS</v>
      </c>
      <c r="I135" s="3" t="str">
        <f>IF(LEN(H135)&gt;0,VLOOKUP(H135,DATA!$B$2:$G$526,6,FALSE),"")</f>
        <v>OABZL      FC</v>
      </c>
      <c r="J135" t="str">
        <f>IF(LEN(H135)&gt;0,VLOOKUP(H135,DATA!$B$2:$G$526,2,FALSE),"")</f>
        <v>Oper</v>
      </c>
      <c r="K135" t="str">
        <f>IF(LEN(H135)&gt;0,IF(MID(IF(MID(MID(C135,LEN(H135)+2,99),1,1)="(",MID(MID(C135,LEN(H135)+2,99),2,LEN(MID(C135,LEN(H135)+2,99))-2),MID(C135,LEN(H135)+2,99)),1,1)=VLOOKUP(H135,DATA!$B$2:$I$526,8,FALSE),MID(IF(MID(MID(C135,LEN(H135)+2,99),1,1)="(",MID(MID(C135,LEN(H135)+2,99),2,LEN(MID(C135,LEN(H135)+2,99))-2),MID(C135,LEN(H135)+2,99)),1,3),IF(MID(MID(C135,LEN(H135)+2,99),1,1)="(",MID(MID(C135,LEN(H135)+2,99),2,LEN(MID(C135,LEN(H135)+2,99))-2),MID(C135,LEN(H135)+2,99))),"")</f>
        <v>R31</v>
      </c>
      <c r="L135" t="str">
        <f t="shared" si="91"/>
        <v>R31</v>
      </c>
      <c r="M135" t="str">
        <f t="shared" si="110"/>
        <v>R31</v>
      </c>
      <c r="N135" t="b">
        <f t="shared" si="92"/>
        <v>0</v>
      </c>
      <c r="O135" t="b">
        <f t="shared" si="93"/>
        <v>1</v>
      </c>
      <c r="P135" t="str">
        <f t="shared" si="86"/>
        <v/>
      </c>
      <c r="Q135" t="str">
        <f t="shared" si="94"/>
        <v/>
      </c>
      <c r="R135" t="str">
        <f t="shared" si="95"/>
        <v/>
      </c>
      <c r="S135" t="b">
        <f t="shared" si="96"/>
        <v>0</v>
      </c>
      <c r="T135" t="b">
        <f t="shared" si="97"/>
        <v>0</v>
      </c>
      <c r="U135" t="b">
        <f t="shared" si="98"/>
        <v>0</v>
      </c>
      <c r="V135" t="str">
        <f>IF(MID(I135,6,1)="T",VLOOKUP(H135,DATA!$B$2:$H$526,7,FALSE),"")</f>
        <v/>
      </c>
      <c r="W135" t="str">
        <f t="shared" si="99"/>
        <v/>
      </c>
      <c r="X135" t="str">
        <f>IF(LEN(H135)&gt;0,VLOOKUP(H135,DATA!$B$2:$F$526,5,FALSE),"")</f>
        <v/>
      </c>
      <c r="Y135" t="str">
        <f t="shared" si="100"/>
        <v/>
      </c>
      <c r="Z135" t="str">
        <f t="shared" si="101"/>
        <v/>
      </c>
      <c r="AA135" t="str">
        <f t="shared" si="102"/>
        <v/>
      </c>
      <c r="AB135" t="str">
        <f>IF(LEN(Z135)&gt;0,VLOOKUP(Z135,DATA!$K$25:$L$69,2,FALSE)&amp;IF(LEN(AA135)&gt;0,VLOOKUP(AA135,DATA!$O$25:$P$29,2,FALSE),""),"")</f>
        <v/>
      </c>
      <c r="AC135" t="str">
        <f>IF(LEN(Z135)&gt;0,VLOOKUP(Z135,DATA!$K$25:$M$69,3,FALSE),"")</f>
        <v/>
      </c>
      <c r="AD135" t="str">
        <f t="shared" si="103"/>
        <v>11111</v>
      </c>
      <c r="AE135" t="str">
        <f t="shared" si="104"/>
        <v>11111</v>
      </c>
      <c r="AF135" t="str">
        <f t="shared" si="105"/>
        <v>0000</v>
      </c>
      <c r="AG135" t="str">
        <f t="shared" si="106"/>
        <v/>
      </c>
      <c r="AH135" t="str">
        <f t="shared" si="107"/>
        <v>11111</v>
      </c>
      <c r="AI135" t="str">
        <f>IF(LEN(Q135)&gt;0,REPT("0",IF(IF(MID(I135,12,1)="F",VLOOKUP(J135,DATA!$K$2:$Y$20,14,FALSE),0)&gt;10,IF(MID(I135,12,1)="F",VLOOKUP(J135,DATA!$K$2:$Y$20,14,FALSE),0)-10,0)-LEN(X135))&amp;DEC2BIN(Q135,IF(MID(I135,12,1)="F",VLOOKUP(J135,DATA!$K$2:$Y$20,14,FALSE),0)-IF(IF(MID(I135,12,1)="F",VLOOKUP(J135,DATA!$K$2:$Y$20,14,FALSE),0)&gt;10,IF(MID(I135,12,1)="F",VLOOKUP(J135,DATA!$K$2:$Y$20,14,FALSE),0)-10,0)),"")</f>
        <v/>
      </c>
      <c r="AJ135" t="str">
        <f>IF(LEN(H135)&gt;0,IF(H135&lt;&gt;"CALL_PAL",VLOOKUP(H135,DATA!$B$2:$E$526,4,FALSE),VLOOKUP(K135,DATA!$K$72:$M$161,3,FALSE)),"")</f>
        <v>0100000</v>
      </c>
      <c r="AK135" t="str">
        <f>IF(LEN(H135)&gt;0,VLOOKUP(H135,DATA!$B$2:$D$526,3,FALSE),"")</f>
        <v>010001</v>
      </c>
      <c r="AL135" t="str">
        <f t="shared" si="108"/>
        <v>01000111111111110000010000011111</v>
      </c>
      <c r="AM135" t="str">
        <f t="shared" si="109"/>
        <v>47FF041F</v>
      </c>
      <c r="AN135" t="b">
        <f t="shared" si="87"/>
        <v>1</v>
      </c>
      <c r="AO135">
        <f t="shared" si="113"/>
        <v>4</v>
      </c>
      <c r="AP135" t="b">
        <f t="shared" si="114"/>
        <v>0</v>
      </c>
      <c r="AQ135" t="b">
        <f t="shared" si="111"/>
        <v>0</v>
      </c>
    </row>
    <row r="136" spans="1:43" x14ac:dyDescent="0.25">
      <c r="A136" t="str">
        <f t="shared" si="115"/>
        <v>000004E9</v>
      </c>
      <c r="B136" t="s">
        <v>2038</v>
      </c>
      <c r="C136" t="str">
        <f t="shared" si="89"/>
        <v>BIS R31,R31,R31</v>
      </c>
      <c r="D136" t="str">
        <f t="shared" si="116"/>
        <v/>
      </c>
      <c r="E136" t="b">
        <f t="shared" ref="E136:E199" si="117">IF(LEN(C136)&gt;0,AND(MID(C135,1,2)&lt;&gt;".B",MID(C135,1,2)&lt;&gt;".P",NOT(IFERROR(FIND(":",C135)&gt;0,FALSE))),"")</f>
        <v>1</v>
      </c>
      <c r="F136">
        <f t="shared" si="88"/>
        <v>4</v>
      </c>
      <c r="G136">
        <f t="shared" si="112"/>
        <v>1256</v>
      </c>
      <c r="H136" t="str">
        <f t="shared" si="90"/>
        <v>BIS</v>
      </c>
      <c r="I136" s="3" t="str">
        <f>IF(LEN(H136)&gt;0,VLOOKUP(H136,DATA!$B$2:$G$526,6,FALSE),"")</f>
        <v>OABZL      FC</v>
      </c>
      <c r="J136" t="str">
        <f>IF(LEN(H136)&gt;0,VLOOKUP(H136,DATA!$B$2:$G$526,2,FALSE),"")</f>
        <v>Oper</v>
      </c>
      <c r="K136" t="str">
        <f>IF(LEN(H136)&gt;0,IF(MID(IF(MID(MID(C136,LEN(H136)+2,99),1,1)="(",MID(MID(C136,LEN(H136)+2,99),2,LEN(MID(C136,LEN(H136)+2,99))-2),MID(C136,LEN(H136)+2,99)),1,1)=VLOOKUP(H136,DATA!$B$2:$I$526,8,FALSE),MID(IF(MID(MID(C136,LEN(H136)+2,99),1,1)="(",MID(MID(C136,LEN(H136)+2,99),2,LEN(MID(C136,LEN(H136)+2,99))-2),MID(C136,LEN(H136)+2,99)),1,3),IF(MID(MID(C136,LEN(H136)+2,99),1,1)="(",MID(MID(C136,LEN(H136)+2,99),2,LEN(MID(C136,LEN(H136)+2,99))-2),MID(C136,LEN(H136)+2,99))),"")</f>
        <v>R31</v>
      </c>
      <c r="L136" t="str">
        <f t="shared" si="91"/>
        <v>R31</v>
      </c>
      <c r="M136" t="str">
        <f t="shared" si="110"/>
        <v>R31</v>
      </c>
      <c r="N136" t="b">
        <f t="shared" si="92"/>
        <v>0</v>
      </c>
      <c r="O136" t="b">
        <f t="shared" si="93"/>
        <v>1</v>
      </c>
      <c r="P136" t="str">
        <f t="shared" si="86"/>
        <v/>
      </c>
      <c r="Q136" t="str">
        <f t="shared" si="94"/>
        <v/>
      </c>
      <c r="R136" t="str">
        <f t="shared" si="95"/>
        <v/>
      </c>
      <c r="S136" t="b">
        <f t="shared" si="96"/>
        <v>0</v>
      </c>
      <c r="T136" t="b">
        <f t="shared" si="97"/>
        <v>0</v>
      </c>
      <c r="U136" t="b">
        <f t="shared" si="98"/>
        <v>0</v>
      </c>
      <c r="V136" t="str">
        <f>IF(MID(I136,6,1)="T",VLOOKUP(H136,DATA!$B$2:$H$526,7,FALSE),"")</f>
        <v/>
      </c>
      <c r="W136" t="str">
        <f t="shared" si="99"/>
        <v/>
      </c>
      <c r="X136" t="str">
        <f>IF(LEN(H136)&gt;0,VLOOKUP(H136,DATA!$B$2:$F$526,5,FALSE),"")</f>
        <v/>
      </c>
      <c r="Y136" t="str">
        <f t="shared" si="100"/>
        <v/>
      </c>
      <c r="Z136" t="str">
        <f t="shared" si="101"/>
        <v/>
      </c>
      <c r="AA136" t="str">
        <f t="shared" si="102"/>
        <v/>
      </c>
      <c r="AB136" t="str">
        <f>IF(LEN(Z136)&gt;0,VLOOKUP(Z136,DATA!$K$25:$L$69,2,FALSE)&amp;IF(LEN(AA136)&gt;0,VLOOKUP(AA136,DATA!$O$25:$P$29,2,FALSE),""),"")</f>
        <v/>
      </c>
      <c r="AC136" t="str">
        <f>IF(LEN(Z136)&gt;0,VLOOKUP(Z136,DATA!$K$25:$M$69,3,FALSE),"")</f>
        <v/>
      </c>
      <c r="AD136" t="str">
        <f t="shared" si="103"/>
        <v>11111</v>
      </c>
      <c r="AE136" t="str">
        <f t="shared" si="104"/>
        <v>11111</v>
      </c>
      <c r="AF136" t="str">
        <f t="shared" si="105"/>
        <v>0000</v>
      </c>
      <c r="AG136" t="str">
        <f t="shared" si="106"/>
        <v/>
      </c>
      <c r="AH136" t="str">
        <f t="shared" si="107"/>
        <v>11111</v>
      </c>
      <c r="AI136" t="str">
        <f>IF(LEN(Q136)&gt;0,REPT("0",IF(IF(MID(I136,12,1)="F",VLOOKUP(J136,DATA!$K$2:$Y$20,14,FALSE),0)&gt;10,IF(MID(I136,12,1)="F",VLOOKUP(J136,DATA!$K$2:$Y$20,14,FALSE),0)-10,0)-LEN(X136))&amp;DEC2BIN(Q136,IF(MID(I136,12,1)="F",VLOOKUP(J136,DATA!$K$2:$Y$20,14,FALSE),0)-IF(IF(MID(I136,12,1)="F",VLOOKUP(J136,DATA!$K$2:$Y$20,14,FALSE),0)&gt;10,IF(MID(I136,12,1)="F",VLOOKUP(J136,DATA!$K$2:$Y$20,14,FALSE),0)-10,0)),"")</f>
        <v/>
      </c>
      <c r="AJ136" t="str">
        <f>IF(LEN(H136)&gt;0,IF(H136&lt;&gt;"CALL_PAL",VLOOKUP(H136,DATA!$B$2:$E$526,4,FALSE),VLOOKUP(K136,DATA!$K$72:$M$161,3,FALSE)),"")</f>
        <v>0100000</v>
      </c>
      <c r="AK136" t="str">
        <f>IF(LEN(H136)&gt;0,VLOOKUP(H136,DATA!$B$2:$D$526,3,FALSE),"")</f>
        <v>010001</v>
      </c>
      <c r="AL136" t="str">
        <f t="shared" si="108"/>
        <v>01000111111111110000010000011111</v>
      </c>
      <c r="AM136" t="str">
        <f t="shared" si="109"/>
        <v>47FF041F</v>
      </c>
      <c r="AN136" t="b">
        <f t="shared" si="87"/>
        <v>1</v>
      </c>
      <c r="AO136">
        <f t="shared" si="113"/>
        <v>4</v>
      </c>
      <c r="AP136" t="b">
        <f t="shared" si="114"/>
        <v>0</v>
      </c>
      <c r="AQ136" t="b">
        <f t="shared" si="111"/>
        <v>0</v>
      </c>
    </row>
    <row r="137" spans="1:43" x14ac:dyDescent="0.25">
      <c r="A137" t="str">
        <f t="shared" si="115"/>
        <v>000004ED</v>
      </c>
      <c r="B137" t="s">
        <v>2038</v>
      </c>
      <c r="C137" t="str">
        <f t="shared" si="89"/>
        <v>BIS R31,R31,R31</v>
      </c>
      <c r="D137" t="str">
        <f t="shared" si="116"/>
        <v/>
      </c>
      <c r="E137" t="b">
        <f t="shared" si="117"/>
        <v>1</v>
      </c>
      <c r="F137">
        <f t="shared" si="88"/>
        <v>4</v>
      </c>
      <c r="G137">
        <f t="shared" si="112"/>
        <v>1260</v>
      </c>
      <c r="H137" t="str">
        <f t="shared" si="90"/>
        <v>BIS</v>
      </c>
      <c r="I137" s="3" t="str">
        <f>IF(LEN(H137)&gt;0,VLOOKUP(H137,DATA!$B$2:$G$526,6,FALSE),"")</f>
        <v>OABZL      FC</v>
      </c>
      <c r="J137" t="str">
        <f>IF(LEN(H137)&gt;0,VLOOKUP(H137,DATA!$B$2:$G$526,2,FALSE),"")</f>
        <v>Oper</v>
      </c>
      <c r="K137" t="str">
        <f>IF(LEN(H137)&gt;0,IF(MID(IF(MID(MID(C137,LEN(H137)+2,99),1,1)="(",MID(MID(C137,LEN(H137)+2,99),2,LEN(MID(C137,LEN(H137)+2,99))-2),MID(C137,LEN(H137)+2,99)),1,1)=VLOOKUP(H137,DATA!$B$2:$I$526,8,FALSE),MID(IF(MID(MID(C137,LEN(H137)+2,99),1,1)="(",MID(MID(C137,LEN(H137)+2,99),2,LEN(MID(C137,LEN(H137)+2,99))-2),MID(C137,LEN(H137)+2,99)),1,3),IF(MID(MID(C137,LEN(H137)+2,99),1,1)="(",MID(MID(C137,LEN(H137)+2,99),2,LEN(MID(C137,LEN(H137)+2,99))-2),MID(C137,LEN(H137)+2,99))),"")</f>
        <v>R31</v>
      </c>
      <c r="L137" t="str">
        <f t="shared" si="91"/>
        <v>R31</v>
      </c>
      <c r="M137" t="str">
        <f t="shared" si="110"/>
        <v>R31</v>
      </c>
      <c r="N137" t="b">
        <f t="shared" si="92"/>
        <v>0</v>
      </c>
      <c r="O137" t="b">
        <f t="shared" si="93"/>
        <v>1</v>
      </c>
      <c r="P137" t="str">
        <f t="shared" si="86"/>
        <v/>
      </c>
      <c r="Q137" t="str">
        <f t="shared" si="94"/>
        <v/>
      </c>
      <c r="R137" t="str">
        <f t="shared" si="95"/>
        <v/>
      </c>
      <c r="S137" t="b">
        <f t="shared" si="96"/>
        <v>0</v>
      </c>
      <c r="T137" t="b">
        <f t="shared" si="97"/>
        <v>0</v>
      </c>
      <c r="U137" t="b">
        <f t="shared" si="98"/>
        <v>0</v>
      </c>
      <c r="V137" t="str">
        <f>IF(MID(I137,6,1)="T",VLOOKUP(H137,DATA!$B$2:$H$526,7,FALSE),"")</f>
        <v/>
      </c>
      <c r="W137" t="str">
        <f t="shared" si="99"/>
        <v/>
      </c>
      <c r="X137" t="str">
        <f>IF(LEN(H137)&gt;0,VLOOKUP(H137,DATA!$B$2:$F$526,5,FALSE),"")</f>
        <v/>
      </c>
      <c r="Y137" t="str">
        <f t="shared" si="100"/>
        <v/>
      </c>
      <c r="Z137" t="str">
        <f t="shared" si="101"/>
        <v/>
      </c>
      <c r="AA137" t="str">
        <f t="shared" si="102"/>
        <v/>
      </c>
      <c r="AB137" t="str">
        <f>IF(LEN(Z137)&gt;0,VLOOKUP(Z137,DATA!$K$25:$L$69,2,FALSE)&amp;IF(LEN(AA137)&gt;0,VLOOKUP(AA137,DATA!$O$25:$P$29,2,FALSE),""),"")</f>
        <v/>
      </c>
      <c r="AC137" t="str">
        <f>IF(LEN(Z137)&gt;0,VLOOKUP(Z137,DATA!$K$25:$M$69,3,FALSE),"")</f>
        <v/>
      </c>
      <c r="AD137" t="str">
        <f t="shared" si="103"/>
        <v>11111</v>
      </c>
      <c r="AE137" t="str">
        <f t="shared" si="104"/>
        <v>11111</v>
      </c>
      <c r="AF137" t="str">
        <f t="shared" si="105"/>
        <v>0000</v>
      </c>
      <c r="AG137" t="str">
        <f t="shared" si="106"/>
        <v/>
      </c>
      <c r="AH137" t="str">
        <f t="shared" si="107"/>
        <v>11111</v>
      </c>
      <c r="AI137" t="str">
        <f>IF(LEN(Q137)&gt;0,REPT("0",IF(IF(MID(I137,12,1)="F",VLOOKUP(J137,DATA!$K$2:$Y$20,14,FALSE),0)&gt;10,IF(MID(I137,12,1)="F",VLOOKUP(J137,DATA!$K$2:$Y$20,14,FALSE),0)-10,0)-LEN(X137))&amp;DEC2BIN(Q137,IF(MID(I137,12,1)="F",VLOOKUP(J137,DATA!$K$2:$Y$20,14,FALSE),0)-IF(IF(MID(I137,12,1)="F",VLOOKUP(J137,DATA!$K$2:$Y$20,14,FALSE),0)&gt;10,IF(MID(I137,12,1)="F",VLOOKUP(J137,DATA!$K$2:$Y$20,14,FALSE),0)-10,0)),"")</f>
        <v/>
      </c>
      <c r="AJ137" t="str">
        <f>IF(LEN(H137)&gt;0,IF(H137&lt;&gt;"CALL_PAL",VLOOKUP(H137,DATA!$B$2:$E$526,4,FALSE),VLOOKUP(K137,DATA!$K$72:$M$161,3,FALSE)),"")</f>
        <v>0100000</v>
      </c>
      <c r="AK137" t="str">
        <f>IF(LEN(H137)&gt;0,VLOOKUP(H137,DATA!$B$2:$D$526,3,FALSE),"")</f>
        <v>010001</v>
      </c>
      <c r="AL137" t="str">
        <f t="shared" si="108"/>
        <v>01000111111111110000010000011111</v>
      </c>
      <c r="AM137" t="str">
        <f t="shared" si="109"/>
        <v>47FF041F</v>
      </c>
      <c r="AN137" t="b">
        <f t="shared" si="87"/>
        <v>1</v>
      </c>
      <c r="AO137">
        <f t="shared" si="113"/>
        <v>4</v>
      </c>
      <c r="AP137" t="b">
        <f t="shared" si="114"/>
        <v>0</v>
      </c>
      <c r="AQ137" t="b">
        <f t="shared" si="111"/>
        <v>0</v>
      </c>
    </row>
    <row r="138" spans="1:43" x14ac:dyDescent="0.25">
      <c r="A138" t="str">
        <f t="shared" si="115"/>
        <v>000004F1</v>
      </c>
      <c r="B138" t="s">
        <v>1608</v>
      </c>
      <c r="C138" t="str">
        <f t="shared" si="89"/>
        <v>NXT4:</v>
      </c>
      <c r="D138" t="str">
        <f t="shared" si="116"/>
        <v/>
      </c>
      <c r="E138" t="b">
        <f t="shared" si="117"/>
        <v>1</v>
      </c>
      <c r="F138">
        <f t="shared" si="88"/>
        <v>4</v>
      </c>
      <c r="G138">
        <f t="shared" si="112"/>
        <v>1264</v>
      </c>
      <c r="H138" t="str">
        <f t="shared" si="90"/>
        <v/>
      </c>
      <c r="I138" s="3" t="str">
        <f>IF(LEN(H138)&gt;0,VLOOKUP(H138,DATA!$B$2:$G$526,6,FALSE),"")</f>
        <v/>
      </c>
      <c r="J138" t="str">
        <f>IF(LEN(H138)&gt;0,VLOOKUP(H138,DATA!$B$2:$G$526,2,FALSE),"")</f>
        <v/>
      </c>
      <c r="K138" t="str">
        <f>IF(LEN(H138)&gt;0,IF(MID(IF(MID(MID(C138,LEN(H138)+2,99),1,1)="(",MID(MID(C138,LEN(H138)+2,99),2,LEN(MID(C138,LEN(H138)+2,99))-2),MID(C138,LEN(H138)+2,99)),1,1)=VLOOKUP(H138,DATA!$B$2:$I$526,8,FALSE),MID(IF(MID(MID(C138,LEN(H138)+2,99),1,1)="(",MID(MID(C138,LEN(H138)+2,99),2,LEN(MID(C138,LEN(H138)+2,99))-2),MID(C138,LEN(H138)+2,99)),1,3),IF(MID(MID(C138,LEN(H138)+2,99),1,1)="(",MID(MID(C138,LEN(H138)+2,99),2,LEN(MID(C138,LEN(H138)+2,99))-2),MID(C138,LEN(H138)+2,99))),"")</f>
        <v/>
      </c>
      <c r="L138" t="str">
        <f t="shared" si="91"/>
        <v/>
      </c>
      <c r="M138" t="str">
        <f t="shared" si="110"/>
        <v/>
      </c>
      <c r="N138" t="str">
        <f t="shared" si="92"/>
        <v/>
      </c>
      <c r="O138" t="str">
        <f t="shared" si="93"/>
        <v/>
      </c>
      <c r="P138" t="str">
        <f t="shared" si="86"/>
        <v/>
      </c>
      <c r="Q138" t="str">
        <f t="shared" si="94"/>
        <v/>
      </c>
      <c r="R138" t="str">
        <f t="shared" si="95"/>
        <v/>
      </c>
      <c r="S138" t="str">
        <f t="shared" si="96"/>
        <v/>
      </c>
      <c r="T138" t="str">
        <f t="shared" si="97"/>
        <v/>
      </c>
      <c r="U138" t="str">
        <f t="shared" si="98"/>
        <v/>
      </c>
      <c r="V138" t="str">
        <f>IF(MID(I138,6,1)="T",VLOOKUP(H138,DATA!$B$2:$H$526,7,FALSE),"")</f>
        <v/>
      </c>
      <c r="W138" t="str">
        <f t="shared" si="99"/>
        <v/>
      </c>
      <c r="X138" t="str">
        <f>IF(LEN(H138)&gt;0,VLOOKUP(H138,DATA!$B$2:$F$526,5,FALSE),"")</f>
        <v/>
      </c>
      <c r="Y138" t="str">
        <f t="shared" si="100"/>
        <v/>
      </c>
      <c r="Z138" t="str">
        <f t="shared" si="101"/>
        <v/>
      </c>
      <c r="AA138" t="str">
        <f t="shared" si="102"/>
        <v/>
      </c>
      <c r="AB138" t="str">
        <f>IF(LEN(Z138)&gt;0,VLOOKUP(Z138,DATA!$K$25:$L$69,2,FALSE)&amp;IF(LEN(AA138)&gt;0,VLOOKUP(AA138,DATA!$O$25:$P$29,2,FALSE),""),"")</f>
        <v/>
      </c>
      <c r="AC138" t="str">
        <f>IF(LEN(Z138)&gt;0,VLOOKUP(Z138,DATA!$K$25:$M$69,3,FALSE),"")</f>
        <v/>
      </c>
      <c r="AD138" t="str">
        <f t="shared" si="103"/>
        <v/>
      </c>
      <c r="AE138" t="str">
        <f t="shared" si="104"/>
        <v/>
      </c>
      <c r="AF138" t="str">
        <f t="shared" si="105"/>
        <v/>
      </c>
      <c r="AG138" t="str">
        <f t="shared" si="106"/>
        <v/>
      </c>
      <c r="AH138" t="str">
        <f t="shared" si="107"/>
        <v/>
      </c>
      <c r="AI138" t="str">
        <f>IF(LEN(Q138)&gt;0,REPT("0",IF(IF(MID(I138,12,1)="F",VLOOKUP(J138,DATA!$K$2:$Y$20,14,FALSE),0)&gt;10,IF(MID(I138,12,1)="F",VLOOKUP(J138,DATA!$K$2:$Y$20,14,FALSE),0)-10,0)-LEN(X138))&amp;DEC2BIN(Q138,IF(MID(I138,12,1)="F",VLOOKUP(J138,DATA!$K$2:$Y$20,14,FALSE),0)-IF(IF(MID(I138,12,1)="F",VLOOKUP(J138,DATA!$K$2:$Y$20,14,FALSE),0)&gt;10,IF(MID(I138,12,1)="F",VLOOKUP(J138,DATA!$K$2:$Y$20,14,FALSE),0)-10,0)),"")</f>
        <v/>
      </c>
      <c r="AJ138" t="str">
        <f>IF(LEN(H138)&gt;0,IF(H138&lt;&gt;"CALL_PAL",VLOOKUP(H138,DATA!$B$2:$E$526,4,FALSE),VLOOKUP(K138,DATA!$K$72:$M$161,3,FALSE)),"")</f>
        <v/>
      </c>
      <c r="AK138" t="str">
        <f>IF(LEN(H138)&gt;0,VLOOKUP(H138,DATA!$B$2:$D$526,3,FALSE),"")</f>
        <v/>
      </c>
      <c r="AL138" t="str">
        <f t="shared" si="108"/>
        <v/>
      </c>
      <c r="AM138" t="str">
        <f t="shared" si="109"/>
        <v/>
      </c>
      <c r="AN138" t="b">
        <f t="shared" si="87"/>
        <v>1</v>
      </c>
      <c r="AO138">
        <f t="shared" si="113"/>
        <v>4</v>
      </c>
      <c r="AP138" t="str">
        <f t="shared" si="114"/>
        <v/>
      </c>
      <c r="AQ138" t="str">
        <f t="shared" si="111"/>
        <v/>
      </c>
    </row>
    <row r="139" spans="1:43" x14ac:dyDescent="0.25">
      <c r="A139" t="str">
        <f t="shared" si="115"/>
        <v>000004F1</v>
      </c>
      <c r="B139" t="s">
        <v>1521</v>
      </c>
      <c r="C139" t="str">
        <f t="shared" si="89"/>
        <v>ADDQ R31,R31,R0</v>
      </c>
      <c r="D139" t="str">
        <f t="shared" si="116"/>
        <v/>
      </c>
      <c r="E139" t="b">
        <f t="shared" si="117"/>
        <v>0</v>
      </c>
      <c r="F139">
        <f t="shared" si="88"/>
        <v>4</v>
      </c>
      <c r="G139">
        <f t="shared" si="112"/>
        <v>1264</v>
      </c>
      <c r="H139" t="str">
        <f t="shared" si="90"/>
        <v>ADDQ</v>
      </c>
      <c r="I139" s="3" t="str">
        <f>IF(LEN(H139)&gt;0,VLOOKUP(H139,DATA!$B$2:$G$526,6,FALSE),"")</f>
        <v>OABZL      FC</v>
      </c>
      <c r="J139" t="str">
        <f>IF(LEN(H139)&gt;0,VLOOKUP(H139,DATA!$B$2:$G$526,2,FALSE),"")</f>
        <v>Oper</v>
      </c>
      <c r="K139" t="str">
        <f>IF(LEN(H139)&gt;0,IF(MID(IF(MID(MID(C139,LEN(H139)+2,99),1,1)="(",MID(MID(C139,LEN(H139)+2,99),2,LEN(MID(C139,LEN(H139)+2,99))-2),MID(C139,LEN(H139)+2,99)),1,1)=VLOOKUP(H139,DATA!$B$2:$I$526,8,FALSE),MID(IF(MID(MID(C139,LEN(H139)+2,99),1,1)="(",MID(MID(C139,LEN(H139)+2,99),2,LEN(MID(C139,LEN(H139)+2,99))-2),MID(C139,LEN(H139)+2,99)),1,3),IF(MID(MID(C139,LEN(H139)+2,99),1,1)="(",MID(MID(C139,LEN(H139)+2,99),2,LEN(MID(C139,LEN(H139)+2,99))-2),MID(C139,LEN(H139)+2,99))),"")</f>
        <v>R31</v>
      </c>
      <c r="L139" t="str">
        <f t="shared" si="91"/>
        <v>R31</v>
      </c>
      <c r="M139" t="str">
        <f t="shared" si="110"/>
        <v>R0</v>
      </c>
      <c r="N139" t="b">
        <f t="shared" si="92"/>
        <v>0</v>
      </c>
      <c r="O139" t="b">
        <f t="shared" si="93"/>
        <v>1</v>
      </c>
      <c r="P139" t="str">
        <f t="shared" si="86"/>
        <v/>
      </c>
      <c r="Q139" t="str">
        <f t="shared" si="94"/>
        <v/>
      </c>
      <c r="R139" t="str">
        <f t="shared" si="95"/>
        <v/>
      </c>
      <c r="S139" t="b">
        <f t="shared" si="96"/>
        <v>0</v>
      </c>
      <c r="T139" t="b">
        <f t="shared" si="97"/>
        <v>0</v>
      </c>
      <c r="U139" t="b">
        <f t="shared" si="98"/>
        <v>0</v>
      </c>
      <c r="V139" t="str">
        <f>IF(MID(I139,6,1)="T",VLOOKUP(H139,DATA!$B$2:$H$526,7,FALSE),"")</f>
        <v/>
      </c>
      <c r="W139" t="str">
        <f t="shared" si="99"/>
        <v/>
      </c>
      <c r="X139" t="str">
        <f>IF(LEN(H139)&gt;0,VLOOKUP(H139,DATA!$B$2:$F$526,5,FALSE),"")</f>
        <v/>
      </c>
      <c r="Y139" t="str">
        <f t="shared" si="100"/>
        <v/>
      </c>
      <c r="Z139" t="str">
        <f t="shared" si="101"/>
        <v/>
      </c>
      <c r="AA139" t="str">
        <f t="shared" si="102"/>
        <v/>
      </c>
      <c r="AB139" t="str">
        <f>IF(LEN(Z139)&gt;0,VLOOKUP(Z139,DATA!$K$25:$L$69,2,FALSE)&amp;IF(LEN(AA139)&gt;0,VLOOKUP(AA139,DATA!$O$25:$P$29,2,FALSE),""),"")</f>
        <v/>
      </c>
      <c r="AC139" t="str">
        <f>IF(LEN(Z139)&gt;0,VLOOKUP(Z139,DATA!$K$25:$M$69,3,FALSE),"")</f>
        <v/>
      </c>
      <c r="AD139" t="str">
        <f t="shared" si="103"/>
        <v>11111</v>
      </c>
      <c r="AE139" t="str">
        <f t="shared" si="104"/>
        <v>11111</v>
      </c>
      <c r="AF139" t="str">
        <f t="shared" si="105"/>
        <v>0000</v>
      </c>
      <c r="AG139" t="str">
        <f t="shared" si="106"/>
        <v/>
      </c>
      <c r="AH139" t="str">
        <f t="shared" si="107"/>
        <v>00000</v>
      </c>
      <c r="AI139" t="str">
        <f>IF(LEN(Q139)&gt;0,REPT("0",IF(IF(MID(I139,12,1)="F",VLOOKUP(J139,DATA!$K$2:$Y$20,14,FALSE),0)&gt;10,IF(MID(I139,12,1)="F",VLOOKUP(J139,DATA!$K$2:$Y$20,14,FALSE),0)-10,0)-LEN(X139))&amp;DEC2BIN(Q139,IF(MID(I139,12,1)="F",VLOOKUP(J139,DATA!$K$2:$Y$20,14,FALSE),0)-IF(IF(MID(I139,12,1)="F",VLOOKUP(J139,DATA!$K$2:$Y$20,14,FALSE),0)&gt;10,IF(MID(I139,12,1)="F",VLOOKUP(J139,DATA!$K$2:$Y$20,14,FALSE),0)-10,0)),"")</f>
        <v/>
      </c>
      <c r="AJ139" t="str">
        <f>IF(LEN(H139)&gt;0,IF(H139&lt;&gt;"CALL_PAL",VLOOKUP(H139,DATA!$B$2:$E$526,4,FALSE),VLOOKUP(K139,DATA!$K$72:$M$161,3,FALSE)),"")</f>
        <v>0100000</v>
      </c>
      <c r="AK139" t="str">
        <f>IF(LEN(H139)&gt;0,VLOOKUP(H139,DATA!$B$2:$D$526,3,FALSE),"")</f>
        <v>010000</v>
      </c>
      <c r="AL139" t="str">
        <f t="shared" si="108"/>
        <v>01000011111111110000010000000000</v>
      </c>
      <c r="AM139" t="str">
        <f t="shared" si="109"/>
        <v>43FF0400</v>
      </c>
      <c r="AN139" t="b">
        <f t="shared" si="87"/>
        <v>1</v>
      </c>
      <c r="AO139">
        <f t="shared" si="113"/>
        <v>0</v>
      </c>
      <c r="AP139" t="b">
        <f t="shared" si="114"/>
        <v>1</v>
      </c>
      <c r="AQ139" t="b">
        <f t="shared" si="111"/>
        <v>0</v>
      </c>
    </row>
    <row r="140" spans="1:43" x14ac:dyDescent="0.25">
      <c r="A140" t="str">
        <f t="shared" si="115"/>
        <v>000004F5</v>
      </c>
      <c r="B140" t="s">
        <v>1521</v>
      </c>
      <c r="C140" t="str">
        <f t="shared" si="89"/>
        <v>ADDQ R31,R31,R0</v>
      </c>
      <c r="D140" t="str">
        <f t="shared" si="116"/>
        <v/>
      </c>
      <c r="E140" t="b">
        <f t="shared" si="117"/>
        <v>1</v>
      </c>
      <c r="F140">
        <f t="shared" si="88"/>
        <v>4</v>
      </c>
      <c r="G140">
        <f t="shared" si="112"/>
        <v>1268</v>
      </c>
      <c r="H140" t="str">
        <f t="shared" si="90"/>
        <v>ADDQ</v>
      </c>
      <c r="I140" s="3" t="str">
        <f>IF(LEN(H140)&gt;0,VLOOKUP(H140,DATA!$B$2:$G$526,6,FALSE),"")</f>
        <v>OABZL      FC</v>
      </c>
      <c r="J140" t="str">
        <f>IF(LEN(H140)&gt;0,VLOOKUP(H140,DATA!$B$2:$G$526,2,FALSE),"")</f>
        <v>Oper</v>
      </c>
      <c r="K140" t="str">
        <f>IF(LEN(H140)&gt;0,IF(MID(IF(MID(MID(C140,LEN(H140)+2,99),1,1)="(",MID(MID(C140,LEN(H140)+2,99),2,LEN(MID(C140,LEN(H140)+2,99))-2),MID(C140,LEN(H140)+2,99)),1,1)=VLOOKUP(H140,DATA!$B$2:$I$526,8,FALSE),MID(IF(MID(MID(C140,LEN(H140)+2,99),1,1)="(",MID(MID(C140,LEN(H140)+2,99),2,LEN(MID(C140,LEN(H140)+2,99))-2),MID(C140,LEN(H140)+2,99)),1,3),IF(MID(MID(C140,LEN(H140)+2,99),1,1)="(",MID(MID(C140,LEN(H140)+2,99),2,LEN(MID(C140,LEN(H140)+2,99))-2),MID(C140,LEN(H140)+2,99))),"")</f>
        <v>R31</v>
      </c>
      <c r="L140" t="str">
        <f t="shared" si="91"/>
        <v>R31</v>
      </c>
      <c r="M140" t="str">
        <f t="shared" si="110"/>
        <v>R0</v>
      </c>
      <c r="N140" t="b">
        <f t="shared" si="92"/>
        <v>0</v>
      </c>
      <c r="O140" t="b">
        <f t="shared" si="93"/>
        <v>1</v>
      </c>
      <c r="P140" t="str">
        <f t="shared" si="86"/>
        <v/>
      </c>
      <c r="Q140" t="str">
        <f t="shared" si="94"/>
        <v/>
      </c>
      <c r="R140" t="str">
        <f t="shared" si="95"/>
        <v/>
      </c>
      <c r="S140" t="b">
        <f t="shared" si="96"/>
        <v>0</v>
      </c>
      <c r="T140" t="b">
        <f t="shared" si="97"/>
        <v>0</v>
      </c>
      <c r="U140" t="b">
        <f t="shared" si="98"/>
        <v>0</v>
      </c>
      <c r="V140" t="str">
        <f>IF(MID(I140,6,1)="T",VLOOKUP(H140,DATA!$B$2:$H$526,7,FALSE),"")</f>
        <v/>
      </c>
      <c r="W140" t="str">
        <f t="shared" si="99"/>
        <v/>
      </c>
      <c r="X140" t="str">
        <f>IF(LEN(H140)&gt;0,VLOOKUP(H140,DATA!$B$2:$F$526,5,FALSE),"")</f>
        <v/>
      </c>
      <c r="Y140" t="str">
        <f t="shared" si="100"/>
        <v/>
      </c>
      <c r="Z140" t="str">
        <f t="shared" si="101"/>
        <v/>
      </c>
      <c r="AA140" t="str">
        <f t="shared" si="102"/>
        <v/>
      </c>
      <c r="AB140" t="str">
        <f>IF(LEN(Z140)&gt;0,VLOOKUP(Z140,DATA!$K$25:$L$69,2,FALSE)&amp;IF(LEN(AA140)&gt;0,VLOOKUP(AA140,DATA!$O$25:$P$29,2,FALSE),""),"")</f>
        <v/>
      </c>
      <c r="AC140" t="str">
        <f>IF(LEN(Z140)&gt;0,VLOOKUP(Z140,DATA!$K$25:$M$69,3,FALSE),"")</f>
        <v/>
      </c>
      <c r="AD140" t="str">
        <f t="shared" si="103"/>
        <v>11111</v>
      </c>
      <c r="AE140" t="str">
        <f t="shared" si="104"/>
        <v>11111</v>
      </c>
      <c r="AF140" t="str">
        <f t="shared" si="105"/>
        <v>0000</v>
      </c>
      <c r="AG140" t="str">
        <f t="shared" si="106"/>
        <v/>
      </c>
      <c r="AH140" t="str">
        <f t="shared" si="107"/>
        <v>00000</v>
      </c>
      <c r="AI140" t="str">
        <f>IF(LEN(Q140)&gt;0,REPT("0",IF(IF(MID(I140,12,1)="F",VLOOKUP(J140,DATA!$K$2:$Y$20,14,FALSE),0)&gt;10,IF(MID(I140,12,1)="F",VLOOKUP(J140,DATA!$K$2:$Y$20,14,FALSE),0)-10,0)-LEN(X140))&amp;DEC2BIN(Q140,IF(MID(I140,12,1)="F",VLOOKUP(J140,DATA!$K$2:$Y$20,14,FALSE),0)-IF(IF(MID(I140,12,1)="F",VLOOKUP(J140,DATA!$K$2:$Y$20,14,FALSE),0)&gt;10,IF(MID(I140,12,1)="F",VLOOKUP(J140,DATA!$K$2:$Y$20,14,FALSE),0)-10,0)),"")</f>
        <v/>
      </c>
      <c r="AJ140" t="str">
        <f>IF(LEN(H140)&gt;0,IF(H140&lt;&gt;"CALL_PAL",VLOOKUP(H140,DATA!$B$2:$E$526,4,FALSE),VLOOKUP(K140,DATA!$K$72:$M$161,3,FALSE)),"")</f>
        <v>0100000</v>
      </c>
      <c r="AK140" t="str">
        <f>IF(LEN(H140)&gt;0,VLOOKUP(H140,DATA!$B$2:$D$526,3,FALSE),"")</f>
        <v>010000</v>
      </c>
      <c r="AL140" t="str">
        <f t="shared" si="108"/>
        <v>01000011111111110000010000000000</v>
      </c>
      <c r="AM140" t="str">
        <f t="shared" si="109"/>
        <v>43FF0400</v>
      </c>
      <c r="AN140" t="b">
        <f t="shared" si="87"/>
        <v>1</v>
      </c>
      <c r="AO140">
        <f t="shared" si="113"/>
        <v>4</v>
      </c>
      <c r="AP140" t="b">
        <f t="shared" si="114"/>
        <v>0</v>
      </c>
      <c r="AQ140" t="b">
        <f t="shared" si="111"/>
        <v>0</v>
      </c>
    </row>
    <row r="141" spans="1:43" x14ac:dyDescent="0.25">
      <c r="A141" t="str">
        <f t="shared" si="115"/>
        <v>000004F9</v>
      </c>
      <c r="B141" t="s">
        <v>1609</v>
      </c>
      <c r="C141" t="str">
        <f t="shared" si="89"/>
        <v>BR R31, NXT5</v>
      </c>
      <c r="D141" t="str">
        <f t="shared" si="116"/>
        <v/>
      </c>
      <c r="E141" t="b">
        <f t="shared" si="117"/>
        <v>1</v>
      </c>
      <c r="F141">
        <f t="shared" si="88"/>
        <v>4</v>
      </c>
      <c r="G141">
        <f t="shared" si="112"/>
        <v>1272</v>
      </c>
      <c r="H141" t="str">
        <f t="shared" si="90"/>
        <v>BR</v>
      </c>
      <c r="I141" s="3" t="str">
        <f>IF(LEN(H141)&gt;0,VLOOKUP(H141,DATA!$B$2:$G$526,6,FALSE),"")</f>
        <v xml:space="preserve">OA         F </v>
      </c>
      <c r="J141" t="str">
        <f>IF(LEN(H141)&gt;0,VLOOKUP(H141,DATA!$B$2:$G$526,2,FALSE),"")</f>
        <v>Br</v>
      </c>
      <c r="K141" t="str">
        <f>IF(LEN(H141)&gt;0,IF(MID(IF(MID(MID(C141,LEN(H141)+2,99),1,1)="(",MID(MID(C141,LEN(H141)+2,99),2,LEN(MID(C141,LEN(H141)+2,99))-2),MID(C141,LEN(H141)+2,99)),1,1)=VLOOKUP(H141,DATA!$B$2:$I$526,8,FALSE),MID(IF(MID(MID(C141,LEN(H141)+2,99),1,1)="(",MID(MID(C141,LEN(H141)+2,99),2,LEN(MID(C141,LEN(H141)+2,99))-2),MID(C141,LEN(H141)+2,99)),1,3),IF(MID(MID(C141,LEN(H141)+2,99),1,1)="(",MID(MID(C141,LEN(H141)+2,99),2,LEN(MID(C141,LEN(H141)+2,99))-2),MID(C141,LEN(H141)+2,99))),"")</f>
        <v>R31</v>
      </c>
      <c r="L141" t="str">
        <f t="shared" si="91"/>
        <v>NXT5</v>
      </c>
      <c r="M141" t="str">
        <f t="shared" si="110"/>
        <v/>
      </c>
      <c r="N141" t="str">
        <f t="shared" si="92"/>
        <v/>
      </c>
      <c r="O141" t="str">
        <f t="shared" si="93"/>
        <v/>
      </c>
      <c r="P141">
        <f t="shared" si="86"/>
        <v>1296</v>
      </c>
      <c r="Q141">
        <f t="shared" si="94"/>
        <v>20</v>
      </c>
      <c r="R141" t="str">
        <f t="shared" si="95"/>
        <v/>
      </c>
      <c r="S141" t="b">
        <f t="shared" si="96"/>
        <v>0</v>
      </c>
      <c r="T141" t="str">
        <f t="shared" si="97"/>
        <v/>
      </c>
      <c r="U141" t="str">
        <f t="shared" si="98"/>
        <v/>
      </c>
      <c r="V141" t="str">
        <f>IF(MID(I141,6,1)="T",VLOOKUP(H141,DATA!$B$2:$H$526,7,FALSE),"")</f>
        <v/>
      </c>
      <c r="W141" t="str">
        <f t="shared" si="99"/>
        <v/>
      </c>
      <c r="X141" t="str">
        <f>IF(LEN(H141)&gt;0,VLOOKUP(H141,DATA!$B$2:$F$526,5,FALSE),"")</f>
        <v/>
      </c>
      <c r="Y141" t="str">
        <f t="shared" si="100"/>
        <v/>
      </c>
      <c r="Z141" t="str">
        <f t="shared" si="101"/>
        <v/>
      </c>
      <c r="AA141" t="str">
        <f t="shared" si="102"/>
        <v/>
      </c>
      <c r="AB141" t="str">
        <f>IF(LEN(Z141)&gt;0,VLOOKUP(Z141,DATA!$K$25:$L$69,2,FALSE)&amp;IF(LEN(AA141)&gt;0,VLOOKUP(AA141,DATA!$O$25:$P$29,2,FALSE),""),"")</f>
        <v/>
      </c>
      <c r="AC141" t="str">
        <f>IF(LEN(Z141)&gt;0,VLOOKUP(Z141,DATA!$K$25:$M$69,3,FALSE),"")</f>
        <v/>
      </c>
      <c r="AD141" t="str">
        <f t="shared" si="103"/>
        <v>11111</v>
      </c>
      <c r="AE141" t="str">
        <f t="shared" si="104"/>
        <v/>
      </c>
      <c r="AF141" t="str">
        <f t="shared" si="105"/>
        <v/>
      </c>
      <c r="AG141" t="str">
        <f t="shared" si="106"/>
        <v/>
      </c>
      <c r="AH141" t="str">
        <f t="shared" si="107"/>
        <v/>
      </c>
      <c r="AI141" t="str">
        <f>IF(LEN(Q141)&gt;0,REPT("0",IF(IF(MID(I141,12,1)="F",VLOOKUP(J141,DATA!$K$2:$Y$20,14,FALSE),0)&gt;10,IF(MID(I141,12,1)="F",VLOOKUP(J141,DATA!$K$2:$Y$20,14,FALSE),0)-10,0)-LEN(X141))&amp;DEC2BIN(Q141,IF(MID(I141,12,1)="F",VLOOKUP(J141,DATA!$K$2:$Y$20,14,FALSE),0)-IF(IF(MID(I141,12,1)="F",VLOOKUP(J141,DATA!$K$2:$Y$20,14,FALSE),0)&gt;10,IF(MID(I141,12,1)="F",VLOOKUP(J141,DATA!$K$2:$Y$20,14,FALSE),0)-10,0)),"")</f>
        <v>000000000000000010100</v>
      </c>
      <c r="AJ141" t="str">
        <f>IF(LEN(H141)&gt;0,IF(H141&lt;&gt;"CALL_PAL",VLOOKUP(H141,DATA!$B$2:$E$526,4,FALSE),VLOOKUP(K141,DATA!$K$72:$M$161,3,FALSE)),"")</f>
        <v/>
      </c>
      <c r="AK141" t="str">
        <f>IF(LEN(H141)&gt;0,VLOOKUP(H141,DATA!$B$2:$D$526,3,FALSE),"")</f>
        <v>110000</v>
      </c>
      <c r="AL141" t="str">
        <f t="shared" si="108"/>
        <v>11000011111000000000000000010100</v>
      </c>
      <c r="AM141" t="str">
        <f t="shared" si="109"/>
        <v>C3E00014</v>
      </c>
      <c r="AN141" t="b">
        <f t="shared" si="87"/>
        <v>1</v>
      </c>
      <c r="AO141">
        <f t="shared" si="113"/>
        <v>4</v>
      </c>
      <c r="AP141" t="b">
        <f t="shared" si="114"/>
        <v>0</v>
      </c>
      <c r="AQ141" t="b">
        <f t="shared" si="111"/>
        <v>0</v>
      </c>
    </row>
    <row r="142" spans="1:43" x14ac:dyDescent="0.25">
      <c r="A142" t="str">
        <f t="shared" si="115"/>
        <v>000004FD</v>
      </c>
      <c r="B142" t="s">
        <v>2038</v>
      </c>
      <c r="C142" t="str">
        <f t="shared" si="89"/>
        <v>BIS R31,R31,R31</v>
      </c>
      <c r="D142" t="str">
        <f t="shared" si="116"/>
        <v/>
      </c>
      <c r="E142" t="b">
        <f t="shared" si="117"/>
        <v>1</v>
      </c>
      <c r="F142">
        <f t="shared" si="88"/>
        <v>4</v>
      </c>
      <c r="G142">
        <f t="shared" si="112"/>
        <v>1276</v>
      </c>
      <c r="H142" t="str">
        <f t="shared" si="90"/>
        <v>BIS</v>
      </c>
      <c r="I142" s="3" t="str">
        <f>IF(LEN(H142)&gt;0,VLOOKUP(H142,DATA!$B$2:$G$526,6,FALSE),"")</f>
        <v>OABZL      FC</v>
      </c>
      <c r="J142" t="str">
        <f>IF(LEN(H142)&gt;0,VLOOKUP(H142,DATA!$B$2:$G$526,2,FALSE),"")</f>
        <v>Oper</v>
      </c>
      <c r="K142" t="str">
        <f>IF(LEN(H142)&gt;0,IF(MID(IF(MID(MID(C142,LEN(H142)+2,99),1,1)="(",MID(MID(C142,LEN(H142)+2,99),2,LEN(MID(C142,LEN(H142)+2,99))-2),MID(C142,LEN(H142)+2,99)),1,1)=VLOOKUP(H142,DATA!$B$2:$I$526,8,FALSE),MID(IF(MID(MID(C142,LEN(H142)+2,99),1,1)="(",MID(MID(C142,LEN(H142)+2,99),2,LEN(MID(C142,LEN(H142)+2,99))-2),MID(C142,LEN(H142)+2,99)),1,3),IF(MID(MID(C142,LEN(H142)+2,99),1,1)="(",MID(MID(C142,LEN(H142)+2,99),2,LEN(MID(C142,LEN(H142)+2,99))-2),MID(C142,LEN(H142)+2,99))),"")</f>
        <v>R31</v>
      </c>
      <c r="L142" t="str">
        <f t="shared" si="91"/>
        <v>R31</v>
      </c>
      <c r="M142" t="str">
        <f t="shared" si="110"/>
        <v>R31</v>
      </c>
      <c r="N142" t="b">
        <f t="shared" si="92"/>
        <v>0</v>
      </c>
      <c r="O142" t="b">
        <f t="shared" si="93"/>
        <v>1</v>
      </c>
      <c r="P142" t="str">
        <f t="shared" ref="P142:P205" si="118">IF(MID(I142,12,1)="F",IFERROR(VLOOKUP(L142&amp;":",C:G,5,FALSE),""),"")</f>
        <v/>
      </c>
      <c r="Q142" t="str">
        <f t="shared" si="94"/>
        <v/>
      </c>
      <c r="R142" t="str">
        <f t="shared" si="95"/>
        <v/>
      </c>
      <c r="S142" t="b">
        <f t="shared" si="96"/>
        <v>0</v>
      </c>
      <c r="T142" t="b">
        <f t="shared" si="97"/>
        <v>0</v>
      </c>
      <c r="U142" t="b">
        <f t="shared" si="98"/>
        <v>0</v>
      </c>
      <c r="V142" t="str">
        <f>IF(MID(I142,6,1)="T",VLOOKUP(H142,DATA!$B$2:$H$526,7,FALSE),"")</f>
        <v/>
      </c>
      <c r="W142" t="str">
        <f t="shared" si="99"/>
        <v/>
      </c>
      <c r="X142" t="str">
        <f>IF(LEN(H142)&gt;0,VLOOKUP(H142,DATA!$B$2:$F$526,5,FALSE),"")</f>
        <v/>
      </c>
      <c r="Y142" t="str">
        <f t="shared" si="100"/>
        <v/>
      </c>
      <c r="Z142" t="str">
        <f t="shared" si="101"/>
        <v/>
      </c>
      <c r="AA142" t="str">
        <f t="shared" si="102"/>
        <v/>
      </c>
      <c r="AB142" t="str">
        <f>IF(LEN(Z142)&gt;0,VLOOKUP(Z142,DATA!$K$25:$L$69,2,FALSE)&amp;IF(LEN(AA142)&gt;0,VLOOKUP(AA142,DATA!$O$25:$P$29,2,FALSE),""),"")</f>
        <v/>
      </c>
      <c r="AC142" t="str">
        <f>IF(LEN(Z142)&gt;0,VLOOKUP(Z142,DATA!$K$25:$M$69,3,FALSE),"")</f>
        <v/>
      </c>
      <c r="AD142" t="str">
        <f t="shared" si="103"/>
        <v>11111</v>
      </c>
      <c r="AE142" t="str">
        <f t="shared" si="104"/>
        <v>11111</v>
      </c>
      <c r="AF142" t="str">
        <f t="shared" si="105"/>
        <v>0000</v>
      </c>
      <c r="AG142" t="str">
        <f t="shared" si="106"/>
        <v/>
      </c>
      <c r="AH142" t="str">
        <f t="shared" si="107"/>
        <v>11111</v>
      </c>
      <c r="AI142" t="str">
        <f>IF(LEN(Q142)&gt;0,REPT("0",IF(IF(MID(I142,12,1)="F",VLOOKUP(J142,DATA!$K$2:$Y$20,14,FALSE),0)&gt;10,IF(MID(I142,12,1)="F",VLOOKUP(J142,DATA!$K$2:$Y$20,14,FALSE),0)-10,0)-LEN(X142))&amp;DEC2BIN(Q142,IF(MID(I142,12,1)="F",VLOOKUP(J142,DATA!$K$2:$Y$20,14,FALSE),0)-IF(IF(MID(I142,12,1)="F",VLOOKUP(J142,DATA!$K$2:$Y$20,14,FALSE),0)&gt;10,IF(MID(I142,12,1)="F",VLOOKUP(J142,DATA!$K$2:$Y$20,14,FALSE),0)-10,0)),"")</f>
        <v/>
      </c>
      <c r="AJ142" t="str">
        <f>IF(LEN(H142)&gt;0,IF(H142&lt;&gt;"CALL_PAL",VLOOKUP(H142,DATA!$B$2:$E$526,4,FALSE),VLOOKUP(K142,DATA!$K$72:$M$161,3,FALSE)),"")</f>
        <v>0100000</v>
      </c>
      <c r="AK142" t="str">
        <f>IF(LEN(H142)&gt;0,VLOOKUP(H142,DATA!$B$2:$D$526,3,FALSE),"")</f>
        <v>010001</v>
      </c>
      <c r="AL142" t="str">
        <f t="shared" si="108"/>
        <v>01000111111111110000010000011111</v>
      </c>
      <c r="AM142" t="str">
        <f t="shared" si="109"/>
        <v>47FF041F</v>
      </c>
      <c r="AN142" t="b">
        <f t="shared" si="87"/>
        <v>1</v>
      </c>
      <c r="AO142">
        <f t="shared" si="113"/>
        <v>4</v>
      </c>
      <c r="AP142" t="b">
        <f t="shared" si="114"/>
        <v>0</v>
      </c>
      <c r="AQ142" t="b">
        <f t="shared" si="111"/>
        <v>0</v>
      </c>
    </row>
    <row r="143" spans="1:43" x14ac:dyDescent="0.25">
      <c r="A143" t="str">
        <f t="shared" si="115"/>
        <v>00000501</v>
      </c>
      <c r="B143" t="s">
        <v>1610</v>
      </c>
      <c r="C143" t="str">
        <f t="shared" si="89"/>
        <v>TCH4:</v>
      </c>
      <c r="D143" t="str">
        <f t="shared" si="116"/>
        <v/>
      </c>
      <c r="E143" t="b">
        <f t="shared" si="117"/>
        <v>1</v>
      </c>
      <c r="F143">
        <f t="shared" si="88"/>
        <v>4</v>
      </c>
      <c r="G143">
        <f t="shared" si="112"/>
        <v>1280</v>
      </c>
      <c r="H143" t="str">
        <f t="shared" si="90"/>
        <v/>
      </c>
      <c r="I143" s="3" t="str">
        <f>IF(LEN(H143)&gt;0,VLOOKUP(H143,DATA!$B$2:$G$526,6,FALSE),"")</f>
        <v/>
      </c>
      <c r="J143" t="str">
        <f>IF(LEN(H143)&gt;0,VLOOKUP(H143,DATA!$B$2:$G$526,2,FALSE),"")</f>
        <v/>
      </c>
      <c r="K143" t="str">
        <f>IF(LEN(H143)&gt;0,IF(MID(IF(MID(MID(C143,LEN(H143)+2,99),1,1)="(",MID(MID(C143,LEN(H143)+2,99),2,LEN(MID(C143,LEN(H143)+2,99))-2),MID(C143,LEN(H143)+2,99)),1,1)=VLOOKUP(H143,DATA!$B$2:$I$526,8,FALSE),MID(IF(MID(MID(C143,LEN(H143)+2,99),1,1)="(",MID(MID(C143,LEN(H143)+2,99),2,LEN(MID(C143,LEN(H143)+2,99))-2),MID(C143,LEN(H143)+2,99)),1,3),IF(MID(MID(C143,LEN(H143)+2,99),1,1)="(",MID(MID(C143,LEN(H143)+2,99),2,LEN(MID(C143,LEN(H143)+2,99))-2),MID(C143,LEN(H143)+2,99))),"")</f>
        <v/>
      </c>
      <c r="L143" t="str">
        <f t="shared" si="91"/>
        <v/>
      </c>
      <c r="M143" t="str">
        <f t="shared" si="110"/>
        <v/>
      </c>
      <c r="N143" t="str">
        <f t="shared" si="92"/>
        <v/>
      </c>
      <c r="O143" t="str">
        <f t="shared" si="93"/>
        <v/>
      </c>
      <c r="P143" t="str">
        <f t="shared" si="118"/>
        <v/>
      </c>
      <c r="Q143" t="str">
        <f t="shared" si="94"/>
        <v/>
      </c>
      <c r="R143" t="str">
        <f t="shared" si="95"/>
        <v/>
      </c>
      <c r="S143" t="str">
        <f t="shared" si="96"/>
        <v/>
      </c>
      <c r="T143" t="str">
        <f t="shared" si="97"/>
        <v/>
      </c>
      <c r="U143" t="str">
        <f t="shared" si="98"/>
        <v/>
      </c>
      <c r="V143" t="str">
        <f>IF(MID(I143,6,1)="T",VLOOKUP(H143,DATA!$B$2:$H$526,7,FALSE),"")</f>
        <v/>
      </c>
      <c r="W143" t="str">
        <f t="shared" si="99"/>
        <v/>
      </c>
      <c r="X143" t="str">
        <f>IF(LEN(H143)&gt;0,VLOOKUP(H143,DATA!$B$2:$F$526,5,FALSE),"")</f>
        <v/>
      </c>
      <c r="Y143" t="str">
        <f t="shared" si="100"/>
        <v/>
      </c>
      <c r="Z143" t="str">
        <f t="shared" si="101"/>
        <v/>
      </c>
      <c r="AA143" t="str">
        <f t="shared" si="102"/>
        <v/>
      </c>
      <c r="AB143" t="str">
        <f>IF(LEN(Z143)&gt;0,VLOOKUP(Z143,DATA!$K$25:$L$69,2,FALSE)&amp;IF(LEN(AA143)&gt;0,VLOOKUP(AA143,DATA!$O$25:$P$29,2,FALSE),""),"")</f>
        <v/>
      </c>
      <c r="AC143" t="str">
        <f>IF(LEN(Z143)&gt;0,VLOOKUP(Z143,DATA!$K$25:$M$69,3,FALSE),"")</f>
        <v/>
      </c>
      <c r="AD143" t="str">
        <f t="shared" si="103"/>
        <v/>
      </c>
      <c r="AE143" t="str">
        <f t="shared" si="104"/>
        <v/>
      </c>
      <c r="AF143" t="str">
        <f t="shared" si="105"/>
        <v/>
      </c>
      <c r="AG143" t="str">
        <f t="shared" si="106"/>
        <v/>
      </c>
      <c r="AH143" t="str">
        <f t="shared" si="107"/>
        <v/>
      </c>
      <c r="AI143" t="str">
        <f>IF(LEN(Q143)&gt;0,REPT("0",IF(IF(MID(I143,12,1)="F",VLOOKUP(J143,DATA!$K$2:$Y$20,14,FALSE),0)&gt;10,IF(MID(I143,12,1)="F",VLOOKUP(J143,DATA!$K$2:$Y$20,14,FALSE),0)-10,0)-LEN(X143))&amp;DEC2BIN(Q143,IF(MID(I143,12,1)="F",VLOOKUP(J143,DATA!$K$2:$Y$20,14,FALSE),0)-IF(IF(MID(I143,12,1)="F",VLOOKUP(J143,DATA!$K$2:$Y$20,14,FALSE),0)&gt;10,IF(MID(I143,12,1)="F",VLOOKUP(J143,DATA!$K$2:$Y$20,14,FALSE),0)-10,0)),"")</f>
        <v/>
      </c>
      <c r="AJ143" t="str">
        <f>IF(LEN(H143)&gt;0,IF(H143&lt;&gt;"CALL_PAL",VLOOKUP(H143,DATA!$B$2:$E$526,4,FALSE),VLOOKUP(K143,DATA!$K$72:$M$161,3,FALSE)),"")</f>
        <v/>
      </c>
      <c r="AK143" t="str">
        <f>IF(LEN(H143)&gt;0,VLOOKUP(H143,DATA!$B$2:$D$526,3,FALSE),"")</f>
        <v/>
      </c>
      <c r="AL143" t="str">
        <f t="shared" si="108"/>
        <v/>
      </c>
      <c r="AM143" t="str">
        <f t="shared" si="109"/>
        <v/>
      </c>
      <c r="AN143" t="b">
        <f t="shared" si="87"/>
        <v>1</v>
      </c>
      <c r="AO143">
        <f t="shared" si="113"/>
        <v>4</v>
      </c>
      <c r="AP143" t="str">
        <f t="shared" si="114"/>
        <v/>
      </c>
      <c r="AQ143" t="str">
        <f t="shared" si="111"/>
        <v/>
      </c>
    </row>
    <row r="144" spans="1:43" x14ac:dyDescent="0.25">
      <c r="A144" t="str">
        <f t="shared" si="115"/>
        <v>00000501</v>
      </c>
      <c r="B144" t="s">
        <v>1611</v>
      </c>
      <c r="C144" t="str">
        <f t="shared" si="89"/>
        <v>BR R31, TCH5</v>
      </c>
      <c r="D144" t="str">
        <f t="shared" si="116"/>
        <v/>
      </c>
      <c r="E144" t="b">
        <f t="shared" si="117"/>
        <v>0</v>
      </c>
      <c r="F144">
        <f t="shared" si="88"/>
        <v>4</v>
      </c>
      <c r="G144">
        <f t="shared" si="112"/>
        <v>1280</v>
      </c>
      <c r="H144" t="str">
        <f t="shared" si="90"/>
        <v>BR</v>
      </c>
      <c r="I144" s="3" t="str">
        <f>IF(LEN(H144)&gt;0,VLOOKUP(H144,DATA!$B$2:$G$526,6,FALSE),"")</f>
        <v xml:space="preserve">OA         F </v>
      </c>
      <c r="J144" t="str">
        <f>IF(LEN(H144)&gt;0,VLOOKUP(H144,DATA!$B$2:$G$526,2,FALSE),"")</f>
        <v>Br</v>
      </c>
      <c r="K144" t="str">
        <f>IF(LEN(H144)&gt;0,IF(MID(IF(MID(MID(C144,LEN(H144)+2,99),1,1)="(",MID(MID(C144,LEN(H144)+2,99),2,LEN(MID(C144,LEN(H144)+2,99))-2),MID(C144,LEN(H144)+2,99)),1,1)=VLOOKUP(H144,DATA!$B$2:$I$526,8,FALSE),MID(IF(MID(MID(C144,LEN(H144)+2,99),1,1)="(",MID(MID(C144,LEN(H144)+2,99),2,LEN(MID(C144,LEN(H144)+2,99))-2),MID(C144,LEN(H144)+2,99)),1,3),IF(MID(MID(C144,LEN(H144)+2,99),1,1)="(",MID(MID(C144,LEN(H144)+2,99),2,LEN(MID(C144,LEN(H144)+2,99))-2),MID(C144,LEN(H144)+2,99))),"")</f>
        <v>R31</v>
      </c>
      <c r="L144" t="str">
        <f t="shared" si="91"/>
        <v>TCH5</v>
      </c>
      <c r="M144" t="str">
        <f t="shared" si="110"/>
        <v/>
      </c>
      <c r="N144" t="str">
        <f t="shared" si="92"/>
        <v/>
      </c>
      <c r="O144" t="str">
        <f t="shared" si="93"/>
        <v/>
      </c>
      <c r="P144">
        <f t="shared" si="118"/>
        <v>1312</v>
      </c>
      <c r="Q144">
        <f t="shared" si="94"/>
        <v>28</v>
      </c>
      <c r="R144" t="str">
        <f t="shared" si="95"/>
        <v/>
      </c>
      <c r="S144" t="b">
        <f t="shared" si="96"/>
        <v>0</v>
      </c>
      <c r="T144" t="str">
        <f t="shared" si="97"/>
        <v/>
      </c>
      <c r="U144" t="str">
        <f t="shared" si="98"/>
        <v/>
      </c>
      <c r="V144" t="str">
        <f>IF(MID(I144,6,1)="T",VLOOKUP(H144,DATA!$B$2:$H$526,7,FALSE),"")</f>
        <v/>
      </c>
      <c r="W144" t="str">
        <f t="shared" si="99"/>
        <v/>
      </c>
      <c r="X144" t="str">
        <f>IF(LEN(H144)&gt;0,VLOOKUP(H144,DATA!$B$2:$F$526,5,FALSE),"")</f>
        <v/>
      </c>
      <c r="Y144" t="str">
        <f t="shared" si="100"/>
        <v/>
      </c>
      <c r="Z144" t="str">
        <f t="shared" si="101"/>
        <v/>
      </c>
      <c r="AA144" t="str">
        <f t="shared" si="102"/>
        <v/>
      </c>
      <c r="AB144" t="str">
        <f>IF(LEN(Z144)&gt;0,VLOOKUP(Z144,DATA!$K$25:$L$69,2,FALSE)&amp;IF(LEN(AA144)&gt;0,VLOOKUP(AA144,DATA!$O$25:$P$29,2,FALSE),""),"")</f>
        <v/>
      </c>
      <c r="AC144" t="str">
        <f>IF(LEN(Z144)&gt;0,VLOOKUP(Z144,DATA!$K$25:$M$69,3,FALSE),"")</f>
        <v/>
      </c>
      <c r="AD144" t="str">
        <f t="shared" si="103"/>
        <v>11111</v>
      </c>
      <c r="AE144" t="str">
        <f t="shared" si="104"/>
        <v/>
      </c>
      <c r="AF144" t="str">
        <f t="shared" si="105"/>
        <v/>
      </c>
      <c r="AG144" t="str">
        <f t="shared" si="106"/>
        <v/>
      </c>
      <c r="AH144" t="str">
        <f t="shared" si="107"/>
        <v/>
      </c>
      <c r="AI144" t="str">
        <f>IF(LEN(Q144)&gt;0,REPT("0",IF(IF(MID(I144,12,1)="F",VLOOKUP(J144,DATA!$K$2:$Y$20,14,FALSE),0)&gt;10,IF(MID(I144,12,1)="F",VLOOKUP(J144,DATA!$K$2:$Y$20,14,FALSE),0)-10,0)-LEN(X144))&amp;DEC2BIN(Q144,IF(MID(I144,12,1)="F",VLOOKUP(J144,DATA!$K$2:$Y$20,14,FALSE),0)-IF(IF(MID(I144,12,1)="F",VLOOKUP(J144,DATA!$K$2:$Y$20,14,FALSE),0)&gt;10,IF(MID(I144,12,1)="F",VLOOKUP(J144,DATA!$K$2:$Y$20,14,FALSE),0)-10,0)),"")</f>
        <v>000000000000000011100</v>
      </c>
      <c r="AJ144" t="str">
        <f>IF(LEN(H144)&gt;0,IF(H144&lt;&gt;"CALL_PAL",VLOOKUP(H144,DATA!$B$2:$E$526,4,FALSE),VLOOKUP(K144,DATA!$K$72:$M$161,3,FALSE)),"")</f>
        <v/>
      </c>
      <c r="AK144" t="str">
        <f>IF(LEN(H144)&gt;0,VLOOKUP(H144,DATA!$B$2:$D$526,3,FALSE),"")</f>
        <v>110000</v>
      </c>
      <c r="AL144" t="str">
        <f t="shared" si="108"/>
        <v>11000011111000000000000000011100</v>
      </c>
      <c r="AM144" t="str">
        <f t="shared" si="109"/>
        <v>C3E0001C</v>
      </c>
      <c r="AN144" t="b">
        <f t="shared" si="87"/>
        <v>1</v>
      </c>
      <c r="AO144">
        <f t="shared" si="113"/>
        <v>0</v>
      </c>
      <c r="AP144" t="b">
        <f t="shared" si="114"/>
        <v>1</v>
      </c>
      <c r="AQ144" t="b">
        <f t="shared" si="111"/>
        <v>1</v>
      </c>
    </row>
    <row r="145" spans="1:48" x14ac:dyDescent="0.25">
      <c r="A145" t="str">
        <f t="shared" si="115"/>
        <v>00000505</v>
      </c>
      <c r="B145" t="s">
        <v>2038</v>
      </c>
      <c r="C145" t="str">
        <f t="shared" si="89"/>
        <v>BIS R31,R31,R31</v>
      </c>
      <c r="D145" t="str">
        <f t="shared" si="116"/>
        <v/>
      </c>
      <c r="E145" t="b">
        <f t="shared" si="117"/>
        <v>1</v>
      </c>
      <c r="F145">
        <f t="shared" si="88"/>
        <v>4</v>
      </c>
      <c r="G145">
        <f t="shared" si="112"/>
        <v>1284</v>
      </c>
      <c r="H145" t="str">
        <f t="shared" si="90"/>
        <v>BIS</v>
      </c>
      <c r="I145" s="3" t="str">
        <f>IF(LEN(H145)&gt;0,VLOOKUP(H145,DATA!$B$2:$G$526,6,FALSE),"")</f>
        <v>OABZL      FC</v>
      </c>
      <c r="J145" t="str">
        <f>IF(LEN(H145)&gt;0,VLOOKUP(H145,DATA!$B$2:$G$526,2,FALSE),"")</f>
        <v>Oper</v>
      </c>
      <c r="K145" t="str">
        <f>IF(LEN(H145)&gt;0,IF(MID(IF(MID(MID(C145,LEN(H145)+2,99),1,1)="(",MID(MID(C145,LEN(H145)+2,99),2,LEN(MID(C145,LEN(H145)+2,99))-2),MID(C145,LEN(H145)+2,99)),1,1)=VLOOKUP(H145,DATA!$B$2:$I$526,8,FALSE),MID(IF(MID(MID(C145,LEN(H145)+2,99),1,1)="(",MID(MID(C145,LEN(H145)+2,99),2,LEN(MID(C145,LEN(H145)+2,99))-2),MID(C145,LEN(H145)+2,99)),1,3),IF(MID(MID(C145,LEN(H145)+2,99),1,1)="(",MID(MID(C145,LEN(H145)+2,99),2,LEN(MID(C145,LEN(H145)+2,99))-2),MID(C145,LEN(H145)+2,99))),"")</f>
        <v>R31</v>
      </c>
      <c r="L145" t="str">
        <f t="shared" si="91"/>
        <v>R31</v>
      </c>
      <c r="M145" t="str">
        <f t="shared" si="110"/>
        <v>R31</v>
      </c>
      <c r="N145" t="b">
        <f t="shared" si="92"/>
        <v>0</v>
      </c>
      <c r="O145" t="b">
        <f t="shared" si="93"/>
        <v>1</v>
      </c>
      <c r="P145" t="str">
        <f t="shared" si="118"/>
        <v/>
      </c>
      <c r="Q145" t="str">
        <f t="shared" si="94"/>
        <v/>
      </c>
      <c r="R145" t="str">
        <f t="shared" si="95"/>
        <v/>
      </c>
      <c r="S145" t="b">
        <f t="shared" si="96"/>
        <v>0</v>
      </c>
      <c r="T145" t="b">
        <f t="shared" si="97"/>
        <v>0</v>
      </c>
      <c r="U145" t="b">
        <f t="shared" si="98"/>
        <v>0</v>
      </c>
      <c r="V145" t="str">
        <f>IF(MID(I145,6,1)="T",VLOOKUP(H145,DATA!$B$2:$H$526,7,FALSE),"")</f>
        <v/>
      </c>
      <c r="W145" t="str">
        <f t="shared" si="99"/>
        <v/>
      </c>
      <c r="X145" t="str">
        <f>IF(LEN(H145)&gt;0,VLOOKUP(H145,DATA!$B$2:$F$526,5,FALSE),"")</f>
        <v/>
      </c>
      <c r="Y145" t="str">
        <f t="shared" si="100"/>
        <v/>
      </c>
      <c r="Z145" t="str">
        <f t="shared" si="101"/>
        <v/>
      </c>
      <c r="AA145" t="str">
        <f t="shared" si="102"/>
        <v/>
      </c>
      <c r="AB145" t="str">
        <f>IF(LEN(Z145)&gt;0,VLOOKUP(Z145,DATA!$K$25:$L$69,2,FALSE)&amp;IF(LEN(AA145)&gt;0,VLOOKUP(AA145,DATA!$O$25:$P$29,2,FALSE),""),"")</f>
        <v/>
      </c>
      <c r="AC145" t="str">
        <f>IF(LEN(Z145)&gt;0,VLOOKUP(Z145,DATA!$K$25:$M$69,3,FALSE),"")</f>
        <v/>
      </c>
      <c r="AD145" t="str">
        <f t="shared" si="103"/>
        <v>11111</v>
      </c>
      <c r="AE145" t="str">
        <f t="shared" si="104"/>
        <v>11111</v>
      </c>
      <c r="AF145" t="str">
        <f t="shared" si="105"/>
        <v>0000</v>
      </c>
      <c r="AG145" t="str">
        <f t="shared" si="106"/>
        <v/>
      </c>
      <c r="AH145" t="str">
        <f t="shared" si="107"/>
        <v>11111</v>
      </c>
      <c r="AI145" t="str">
        <f>IF(LEN(Q145)&gt;0,REPT("0",IF(IF(MID(I145,12,1)="F",VLOOKUP(J145,DATA!$K$2:$Y$20,14,FALSE),0)&gt;10,IF(MID(I145,12,1)="F",VLOOKUP(J145,DATA!$K$2:$Y$20,14,FALSE),0)-10,0)-LEN(X145))&amp;DEC2BIN(Q145,IF(MID(I145,12,1)="F",VLOOKUP(J145,DATA!$K$2:$Y$20,14,FALSE),0)-IF(IF(MID(I145,12,1)="F",VLOOKUP(J145,DATA!$K$2:$Y$20,14,FALSE),0)&gt;10,IF(MID(I145,12,1)="F",VLOOKUP(J145,DATA!$K$2:$Y$20,14,FALSE),0)-10,0)),"")</f>
        <v/>
      </c>
      <c r="AJ145" t="str">
        <f>IF(LEN(H145)&gt;0,IF(H145&lt;&gt;"CALL_PAL",VLOOKUP(H145,DATA!$B$2:$E$526,4,FALSE),VLOOKUP(K145,DATA!$K$72:$M$161,3,FALSE)),"")</f>
        <v>0100000</v>
      </c>
      <c r="AK145" t="str">
        <f>IF(LEN(H145)&gt;0,VLOOKUP(H145,DATA!$B$2:$D$526,3,FALSE),"")</f>
        <v>010001</v>
      </c>
      <c r="AL145" t="str">
        <f t="shared" si="108"/>
        <v>01000111111111110000010000011111</v>
      </c>
      <c r="AM145" t="str">
        <f t="shared" si="109"/>
        <v>47FF041F</v>
      </c>
      <c r="AN145" t="b">
        <f t="shared" si="87"/>
        <v>1</v>
      </c>
      <c r="AO145">
        <f t="shared" si="113"/>
        <v>4</v>
      </c>
      <c r="AP145" t="b">
        <f t="shared" si="114"/>
        <v>0</v>
      </c>
      <c r="AQ145" t="b">
        <f t="shared" si="111"/>
        <v>0</v>
      </c>
    </row>
    <row r="146" spans="1:48" x14ac:dyDescent="0.25">
      <c r="A146" t="str">
        <f t="shared" si="115"/>
        <v>00000509</v>
      </c>
      <c r="B146" t="s">
        <v>2038</v>
      </c>
      <c r="C146" t="str">
        <f t="shared" si="89"/>
        <v>BIS R31,R31,R31</v>
      </c>
      <c r="D146" t="str">
        <f t="shared" si="116"/>
        <v/>
      </c>
      <c r="E146" t="b">
        <f t="shared" si="117"/>
        <v>1</v>
      </c>
      <c r="F146">
        <f t="shared" si="88"/>
        <v>4</v>
      </c>
      <c r="G146">
        <f t="shared" si="112"/>
        <v>1288</v>
      </c>
      <c r="H146" t="str">
        <f t="shared" si="90"/>
        <v>BIS</v>
      </c>
      <c r="I146" s="3" t="str">
        <f>IF(LEN(H146)&gt;0,VLOOKUP(H146,DATA!$B$2:$G$526,6,FALSE),"")</f>
        <v>OABZL      FC</v>
      </c>
      <c r="J146" t="str">
        <f>IF(LEN(H146)&gt;0,VLOOKUP(H146,DATA!$B$2:$G$526,2,FALSE),"")</f>
        <v>Oper</v>
      </c>
      <c r="K146" t="str">
        <f>IF(LEN(H146)&gt;0,IF(MID(IF(MID(MID(C146,LEN(H146)+2,99),1,1)="(",MID(MID(C146,LEN(H146)+2,99),2,LEN(MID(C146,LEN(H146)+2,99))-2),MID(C146,LEN(H146)+2,99)),1,1)=VLOOKUP(H146,DATA!$B$2:$I$526,8,FALSE),MID(IF(MID(MID(C146,LEN(H146)+2,99),1,1)="(",MID(MID(C146,LEN(H146)+2,99),2,LEN(MID(C146,LEN(H146)+2,99))-2),MID(C146,LEN(H146)+2,99)),1,3),IF(MID(MID(C146,LEN(H146)+2,99),1,1)="(",MID(MID(C146,LEN(H146)+2,99),2,LEN(MID(C146,LEN(H146)+2,99))-2),MID(C146,LEN(H146)+2,99))),"")</f>
        <v>R31</v>
      </c>
      <c r="L146" t="str">
        <f t="shared" si="91"/>
        <v>R31</v>
      </c>
      <c r="M146" t="str">
        <f t="shared" si="110"/>
        <v>R31</v>
      </c>
      <c r="N146" t="b">
        <f t="shared" si="92"/>
        <v>0</v>
      </c>
      <c r="O146" t="b">
        <f t="shared" si="93"/>
        <v>1</v>
      </c>
      <c r="P146" t="str">
        <f t="shared" si="118"/>
        <v/>
      </c>
      <c r="Q146" t="str">
        <f t="shared" si="94"/>
        <v/>
      </c>
      <c r="R146" t="str">
        <f t="shared" si="95"/>
        <v/>
      </c>
      <c r="S146" t="b">
        <f t="shared" si="96"/>
        <v>0</v>
      </c>
      <c r="T146" t="b">
        <f t="shared" si="97"/>
        <v>0</v>
      </c>
      <c r="U146" t="b">
        <f t="shared" si="98"/>
        <v>0</v>
      </c>
      <c r="V146" t="str">
        <f>IF(MID(I146,6,1)="T",VLOOKUP(H146,DATA!$B$2:$H$526,7,FALSE),"")</f>
        <v/>
      </c>
      <c r="W146" t="str">
        <f t="shared" si="99"/>
        <v/>
      </c>
      <c r="X146" t="str">
        <f>IF(LEN(H146)&gt;0,VLOOKUP(H146,DATA!$B$2:$F$526,5,FALSE),"")</f>
        <v/>
      </c>
      <c r="Y146" t="str">
        <f t="shared" si="100"/>
        <v/>
      </c>
      <c r="Z146" t="str">
        <f t="shared" si="101"/>
        <v/>
      </c>
      <c r="AA146" t="str">
        <f t="shared" si="102"/>
        <v/>
      </c>
      <c r="AB146" t="str">
        <f>IF(LEN(Z146)&gt;0,VLOOKUP(Z146,DATA!$K$25:$L$69,2,FALSE)&amp;IF(LEN(AA146)&gt;0,VLOOKUP(AA146,DATA!$O$25:$P$29,2,FALSE),""),"")</f>
        <v/>
      </c>
      <c r="AC146" t="str">
        <f>IF(LEN(Z146)&gt;0,VLOOKUP(Z146,DATA!$K$25:$M$69,3,FALSE),"")</f>
        <v/>
      </c>
      <c r="AD146" t="str">
        <f t="shared" si="103"/>
        <v>11111</v>
      </c>
      <c r="AE146" t="str">
        <f t="shared" si="104"/>
        <v>11111</v>
      </c>
      <c r="AF146" t="str">
        <f t="shared" si="105"/>
        <v>0000</v>
      </c>
      <c r="AG146" t="str">
        <f t="shared" si="106"/>
        <v/>
      </c>
      <c r="AH146" t="str">
        <f t="shared" si="107"/>
        <v>11111</v>
      </c>
      <c r="AI146" t="str">
        <f>IF(LEN(Q146)&gt;0,REPT("0",IF(IF(MID(I146,12,1)="F",VLOOKUP(J146,DATA!$K$2:$Y$20,14,FALSE),0)&gt;10,IF(MID(I146,12,1)="F",VLOOKUP(J146,DATA!$K$2:$Y$20,14,FALSE),0)-10,0)-LEN(X146))&amp;DEC2BIN(Q146,IF(MID(I146,12,1)="F",VLOOKUP(J146,DATA!$K$2:$Y$20,14,FALSE),0)-IF(IF(MID(I146,12,1)="F",VLOOKUP(J146,DATA!$K$2:$Y$20,14,FALSE),0)&gt;10,IF(MID(I146,12,1)="F",VLOOKUP(J146,DATA!$K$2:$Y$20,14,FALSE),0)-10,0)),"")</f>
        <v/>
      </c>
      <c r="AJ146" t="str">
        <f>IF(LEN(H146)&gt;0,IF(H146&lt;&gt;"CALL_PAL",VLOOKUP(H146,DATA!$B$2:$E$526,4,FALSE),VLOOKUP(K146,DATA!$K$72:$M$161,3,FALSE)),"")</f>
        <v>0100000</v>
      </c>
      <c r="AK146" t="str">
        <f>IF(LEN(H146)&gt;0,VLOOKUP(H146,DATA!$B$2:$D$526,3,FALSE),"")</f>
        <v>010001</v>
      </c>
      <c r="AL146" t="str">
        <f t="shared" si="108"/>
        <v>01000111111111110000010000011111</v>
      </c>
      <c r="AM146" t="str">
        <f t="shared" si="109"/>
        <v>47FF041F</v>
      </c>
      <c r="AN146" t="b">
        <f t="shared" si="87"/>
        <v>1</v>
      </c>
      <c r="AO146">
        <f t="shared" si="113"/>
        <v>4</v>
      </c>
      <c r="AP146" t="b">
        <f t="shared" si="114"/>
        <v>0</v>
      </c>
      <c r="AQ146" t="b">
        <f t="shared" si="111"/>
        <v>0</v>
      </c>
    </row>
    <row r="147" spans="1:48" x14ac:dyDescent="0.25">
      <c r="A147" t="str">
        <f t="shared" si="115"/>
        <v>0000050D</v>
      </c>
      <c r="B147" t="s">
        <v>2038</v>
      </c>
      <c r="C147" t="str">
        <f t="shared" si="89"/>
        <v>BIS R31,R31,R31</v>
      </c>
      <c r="D147" t="str">
        <f t="shared" si="116"/>
        <v/>
      </c>
      <c r="E147" t="b">
        <f t="shared" si="117"/>
        <v>1</v>
      </c>
      <c r="F147">
        <f t="shared" si="88"/>
        <v>4</v>
      </c>
      <c r="G147">
        <f t="shared" si="112"/>
        <v>1292</v>
      </c>
      <c r="H147" t="str">
        <f t="shared" si="90"/>
        <v>BIS</v>
      </c>
      <c r="I147" s="3" t="str">
        <f>IF(LEN(H147)&gt;0,VLOOKUP(H147,DATA!$B$2:$G$526,6,FALSE),"")</f>
        <v>OABZL      FC</v>
      </c>
      <c r="J147" t="str">
        <f>IF(LEN(H147)&gt;0,VLOOKUP(H147,DATA!$B$2:$G$526,2,FALSE),"")</f>
        <v>Oper</v>
      </c>
      <c r="K147" t="str">
        <f>IF(LEN(H147)&gt;0,IF(MID(IF(MID(MID(C147,LEN(H147)+2,99),1,1)="(",MID(MID(C147,LEN(H147)+2,99),2,LEN(MID(C147,LEN(H147)+2,99))-2),MID(C147,LEN(H147)+2,99)),1,1)=VLOOKUP(H147,DATA!$B$2:$I$526,8,FALSE),MID(IF(MID(MID(C147,LEN(H147)+2,99),1,1)="(",MID(MID(C147,LEN(H147)+2,99),2,LEN(MID(C147,LEN(H147)+2,99))-2),MID(C147,LEN(H147)+2,99)),1,3),IF(MID(MID(C147,LEN(H147)+2,99),1,1)="(",MID(MID(C147,LEN(H147)+2,99),2,LEN(MID(C147,LEN(H147)+2,99))-2),MID(C147,LEN(H147)+2,99))),"")</f>
        <v>R31</v>
      </c>
      <c r="L147" t="str">
        <f t="shared" si="91"/>
        <v>R31</v>
      </c>
      <c r="M147" t="str">
        <f t="shared" si="110"/>
        <v>R31</v>
      </c>
      <c r="N147" t="b">
        <f t="shared" si="92"/>
        <v>0</v>
      </c>
      <c r="O147" t="b">
        <f t="shared" si="93"/>
        <v>1</v>
      </c>
      <c r="P147" t="str">
        <f t="shared" si="118"/>
        <v/>
      </c>
      <c r="Q147" t="str">
        <f t="shared" si="94"/>
        <v/>
      </c>
      <c r="R147" t="str">
        <f t="shared" si="95"/>
        <v/>
      </c>
      <c r="S147" t="b">
        <f t="shared" si="96"/>
        <v>0</v>
      </c>
      <c r="T147" t="b">
        <f t="shared" si="97"/>
        <v>0</v>
      </c>
      <c r="U147" t="b">
        <f t="shared" si="98"/>
        <v>0</v>
      </c>
      <c r="V147" t="str">
        <f>IF(MID(I147,6,1)="T",VLOOKUP(H147,DATA!$B$2:$H$526,7,FALSE),"")</f>
        <v/>
      </c>
      <c r="W147" t="str">
        <f t="shared" si="99"/>
        <v/>
      </c>
      <c r="X147" t="str">
        <f>IF(LEN(H147)&gt;0,VLOOKUP(H147,DATA!$B$2:$F$526,5,FALSE),"")</f>
        <v/>
      </c>
      <c r="Y147" t="str">
        <f t="shared" si="100"/>
        <v/>
      </c>
      <c r="Z147" t="str">
        <f t="shared" si="101"/>
        <v/>
      </c>
      <c r="AA147" t="str">
        <f t="shared" si="102"/>
        <v/>
      </c>
      <c r="AB147" t="str">
        <f>IF(LEN(Z147)&gt;0,VLOOKUP(Z147,DATA!$K$25:$L$69,2,FALSE)&amp;IF(LEN(AA147)&gt;0,VLOOKUP(AA147,DATA!$O$25:$P$29,2,FALSE),""),"")</f>
        <v/>
      </c>
      <c r="AC147" t="str">
        <f>IF(LEN(Z147)&gt;0,VLOOKUP(Z147,DATA!$K$25:$M$69,3,FALSE),"")</f>
        <v/>
      </c>
      <c r="AD147" t="str">
        <f t="shared" si="103"/>
        <v>11111</v>
      </c>
      <c r="AE147" t="str">
        <f t="shared" si="104"/>
        <v>11111</v>
      </c>
      <c r="AF147" t="str">
        <f t="shared" si="105"/>
        <v>0000</v>
      </c>
      <c r="AG147" t="str">
        <f t="shared" si="106"/>
        <v/>
      </c>
      <c r="AH147" t="str">
        <f t="shared" si="107"/>
        <v>11111</v>
      </c>
      <c r="AI147" t="str">
        <f>IF(LEN(Q147)&gt;0,REPT("0",IF(IF(MID(I147,12,1)="F",VLOOKUP(J147,DATA!$K$2:$Y$20,14,FALSE),0)&gt;10,IF(MID(I147,12,1)="F",VLOOKUP(J147,DATA!$K$2:$Y$20,14,FALSE),0)-10,0)-LEN(X147))&amp;DEC2BIN(Q147,IF(MID(I147,12,1)="F",VLOOKUP(J147,DATA!$K$2:$Y$20,14,FALSE),0)-IF(IF(MID(I147,12,1)="F",VLOOKUP(J147,DATA!$K$2:$Y$20,14,FALSE),0)&gt;10,IF(MID(I147,12,1)="F",VLOOKUP(J147,DATA!$K$2:$Y$20,14,FALSE),0)-10,0)),"")</f>
        <v/>
      </c>
      <c r="AJ147" t="str">
        <f>IF(LEN(H147)&gt;0,IF(H147&lt;&gt;"CALL_PAL",VLOOKUP(H147,DATA!$B$2:$E$526,4,FALSE),VLOOKUP(K147,DATA!$K$72:$M$161,3,FALSE)),"")</f>
        <v>0100000</v>
      </c>
      <c r="AK147" t="str">
        <f>IF(LEN(H147)&gt;0,VLOOKUP(H147,DATA!$B$2:$D$526,3,FALSE),"")</f>
        <v>010001</v>
      </c>
      <c r="AL147" t="str">
        <f t="shared" si="108"/>
        <v>01000111111111110000010000011111</v>
      </c>
      <c r="AM147" t="str">
        <f t="shared" si="109"/>
        <v>47FF041F</v>
      </c>
      <c r="AN147" t="b">
        <f t="shared" si="87"/>
        <v>1</v>
      </c>
      <c r="AO147">
        <f t="shared" si="113"/>
        <v>4</v>
      </c>
      <c r="AP147" t="b">
        <f t="shared" si="114"/>
        <v>0</v>
      </c>
      <c r="AQ147" t="b">
        <f t="shared" si="111"/>
        <v>0</v>
      </c>
    </row>
    <row r="148" spans="1:48" x14ac:dyDescent="0.25">
      <c r="A148" t="str">
        <f t="shared" si="115"/>
        <v>00000511</v>
      </c>
      <c r="B148" t="s">
        <v>1612</v>
      </c>
      <c r="C148" t="str">
        <f t="shared" si="89"/>
        <v>NXT5:</v>
      </c>
      <c r="D148" t="str">
        <f t="shared" si="116"/>
        <v/>
      </c>
      <c r="E148" t="b">
        <f t="shared" si="117"/>
        <v>1</v>
      </c>
      <c r="F148">
        <f t="shared" si="88"/>
        <v>4</v>
      </c>
      <c r="G148">
        <f t="shared" si="112"/>
        <v>1296</v>
      </c>
      <c r="H148" t="str">
        <f t="shared" si="90"/>
        <v/>
      </c>
      <c r="I148" s="3" t="str">
        <f>IF(LEN(H148)&gt;0,VLOOKUP(H148,DATA!$B$2:$G$526,6,FALSE),"")</f>
        <v/>
      </c>
      <c r="J148" t="str">
        <f>IF(LEN(H148)&gt;0,VLOOKUP(H148,DATA!$B$2:$G$526,2,FALSE),"")</f>
        <v/>
      </c>
      <c r="K148" t="str">
        <f>IF(LEN(H148)&gt;0,IF(MID(IF(MID(MID(C148,LEN(H148)+2,99),1,1)="(",MID(MID(C148,LEN(H148)+2,99),2,LEN(MID(C148,LEN(H148)+2,99))-2),MID(C148,LEN(H148)+2,99)),1,1)=VLOOKUP(H148,DATA!$B$2:$I$526,8,FALSE),MID(IF(MID(MID(C148,LEN(H148)+2,99),1,1)="(",MID(MID(C148,LEN(H148)+2,99),2,LEN(MID(C148,LEN(H148)+2,99))-2),MID(C148,LEN(H148)+2,99)),1,3),IF(MID(MID(C148,LEN(H148)+2,99),1,1)="(",MID(MID(C148,LEN(H148)+2,99),2,LEN(MID(C148,LEN(H148)+2,99))-2),MID(C148,LEN(H148)+2,99))),"")</f>
        <v/>
      </c>
      <c r="L148" t="str">
        <f t="shared" si="91"/>
        <v/>
      </c>
      <c r="M148" t="str">
        <f t="shared" si="110"/>
        <v/>
      </c>
      <c r="N148" t="str">
        <f t="shared" si="92"/>
        <v/>
      </c>
      <c r="O148" t="str">
        <f t="shared" si="93"/>
        <v/>
      </c>
      <c r="P148" t="str">
        <f t="shared" si="118"/>
        <v/>
      </c>
      <c r="Q148" t="str">
        <f t="shared" si="94"/>
        <v/>
      </c>
      <c r="R148" t="str">
        <f t="shared" si="95"/>
        <v/>
      </c>
      <c r="S148" t="str">
        <f t="shared" si="96"/>
        <v/>
      </c>
      <c r="T148" t="str">
        <f t="shared" si="97"/>
        <v/>
      </c>
      <c r="U148" t="str">
        <f t="shared" si="98"/>
        <v/>
      </c>
      <c r="V148" t="str">
        <f>IF(MID(I148,6,1)="T",VLOOKUP(H148,DATA!$B$2:$H$526,7,FALSE),"")</f>
        <v/>
      </c>
      <c r="W148" t="str">
        <f t="shared" si="99"/>
        <v/>
      </c>
      <c r="X148" t="str">
        <f>IF(LEN(H148)&gt;0,VLOOKUP(H148,DATA!$B$2:$F$526,5,FALSE),"")</f>
        <v/>
      </c>
      <c r="Y148" t="str">
        <f t="shared" si="100"/>
        <v/>
      </c>
      <c r="Z148" t="str">
        <f t="shared" si="101"/>
        <v/>
      </c>
      <c r="AA148" t="str">
        <f t="shared" si="102"/>
        <v/>
      </c>
      <c r="AB148" t="str">
        <f>IF(LEN(Z148)&gt;0,VLOOKUP(Z148,DATA!$K$25:$L$69,2,FALSE)&amp;IF(LEN(AA148)&gt;0,VLOOKUP(AA148,DATA!$O$25:$P$29,2,FALSE),""),"")</f>
        <v/>
      </c>
      <c r="AC148" t="str">
        <f>IF(LEN(Z148)&gt;0,VLOOKUP(Z148,DATA!$K$25:$M$69,3,FALSE),"")</f>
        <v/>
      </c>
      <c r="AD148" t="str">
        <f t="shared" si="103"/>
        <v/>
      </c>
      <c r="AE148" t="str">
        <f t="shared" si="104"/>
        <v/>
      </c>
      <c r="AF148" t="str">
        <f t="shared" si="105"/>
        <v/>
      </c>
      <c r="AG148" t="str">
        <f t="shared" si="106"/>
        <v/>
      </c>
      <c r="AH148" t="str">
        <f t="shared" si="107"/>
        <v/>
      </c>
      <c r="AI148" t="str">
        <f>IF(LEN(Q148)&gt;0,REPT("0",IF(IF(MID(I148,12,1)="F",VLOOKUP(J148,DATA!$K$2:$Y$20,14,FALSE),0)&gt;10,IF(MID(I148,12,1)="F",VLOOKUP(J148,DATA!$K$2:$Y$20,14,FALSE),0)-10,0)-LEN(X148))&amp;DEC2BIN(Q148,IF(MID(I148,12,1)="F",VLOOKUP(J148,DATA!$K$2:$Y$20,14,FALSE),0)-IF(IF(MID(I148,12,1)="F",VLOOKUP(J148,DATA!$K$2:$Y$20,14,FALSE),0)&gt;10,IF(MID(I148,12,1)="F",VLOOKUP(J148,DATA!$K$2:$Y$20,14,FALSE),0)-10,0)),"")</f>
        <v/>
      </c>
      <c r="AJ148" t="str">
        <f>IF(LEN(H148)&gt;0,IF(H148&lt;&gt;"CALL_PAL",VLOOKUP(H148,DATA!$B$2:$E$526,4,FALSE),VLOOKUP(K148,DATA!$K$72:$M$161,3,FALSE)),"")</f>
        <v/>
      </c>
      <c r="AK148" t="str">
        <f>IF(LEN(H148)&gt;0,VLOOKUP(H148,DATA!$B$2:$D$526,3,FALSE),"")</f>
        <v/>
      </c>
      <c r="AL148" t="str">
        <f t="shared" si="108"/>
        <v/>
      </c>
      <c r="AM148" t="str">
        <f t="shared" si="109"/>
        <v/>
      </c>
      <c r="AN148" t="b">
        <f t="shared" si="87"/>
        <v>1</v>
      </c>
      <c r="AO148">
        <f t="shared" si="113"/>
        <v>4</v>
      </c>
      <c r="AP148" t="str">
        <f t="shared" si="114"/>
        <v/>
      </c>
      <c r="AQ148" t="str">
        <f t="shared" si="111"/>
        <v/>
      </c>
    </row>
    <row r="149" spans="1:48" x14ac:dyDescent="0.25">
      <c r="A149" t="str">
        <f t="shared" si="115"/>
        <v>00000511</v>
      </c>
      <c r="B149" t="s">
        <v>1529</v>
      </c>
      <c r="C149" t="str">
        <f t="shared" si="89"/>
        <v>ADDQ R31,R31,R4</v>
      </c>
      <c r="D149" t="str">
        <f t="shared" si="116"/>
        <v/>
      </c>
      <c r="E149" t="b">
        <f t="shared" si="117"/>
        <v>0</v>
      </c>
      <c r="F149">
        <f t="shared" si="88"/>
        <v>4</v>
      </c>
      <c r="G149">
        <f t="shared" si="112"/>
        <v>1296</v>
      </c>
      <c r="H149" t="str">
        <f t="shared" si="90"/>
        <v>ADDQ</v>
      </c>
      <c r="I149" s="3" t="str">
        <f>IF(LEN(H149)&gt;0,VLOOKUP(H149,DATA!$B$2:$G$526,6,FALSE),"")</f>
        <v>OABZL      FC</v>
      </c>
      <c r="J149" t="str">
        <f>IF(LEN(H149)&gt;0,VLOOKUP(H149,DATA!$B$2:$G$526,2,FALSE),"")</f>
        <v>Oper</v>
      </c>
      <c r="K149" t="str">
        <f>IF(LEN(H149)&gt;0,IF(MID(IF(MID(MID(C149,LEN(H149)+2,99),1,1)="(",MID(MID(C149,LEN(H149)+2,99),2,LEN(MID(C149,LEN(H149)+2,99))-2),MID(C149,LEN(H149)+2,99)),1,1)=VLOOKUP(H149,DATA!$B$2:$I$526,8,FALSE),MID(IF(MID(MID(C149,LEN(H149)+2,99),1,1)="(",MID(MID(C149,LEN(H149)+2,99),2,LEN(MID(C149,LEN(H149)+2,99))-2),MID(C149,LEN(H149)+2,99)),1,3),IF(MID(MID(C149,LEN(H149)+2,99),1,1)="(",MID(MID(C149,LEN(H149)+2,99),2,LEN(MID(C149,LEN(H149)+2,99))-2),MID(C149,LEN(H149)+2,99))),"")</f>
        <v>R31</v>
      </c>
      <c r="L149" t="str">
        <f t="shared" si="91"/>
        <v>R31</v>
      </c>
      <c r="M149" t="str">
        <f t="shared" si="110"/>
        <v>R4</v>
      </c>
      <c r="N149" t="b">
        <f t="shared" si="92"/>
        <v>0</v>
      </c>
      <c r="O149" t="b">
        <f t="shared" si="93"/>
        <v>1</v>
      </c>
      <c r="P149" t="str">
        <f t="shared" si="118"/>
        <v/>
      </c>
      <c r="Q149" t="str">
        <f t="shared" si="94"/>
        <v/>
      </c>
      <c r="R149" t="str">
        <f t="shared" si="95"/>
        <v/>
      </c>
      <c r="S149" t="b">
        <f t="shared" si="96"/>
        <v>0</v>
      </c>
      <c r="T149" t="b">
        <f t="shared" si="97"/>
        <v>0</v>
      </c>
      <c r="U149" t="b">
        <f t="shared" si="98"/>
        <v>0</v>
      </c>
      <c r="V149" t="str">
        <f>IF(MID(I149,6,1)="T",VLOOKUP(H149,DATA!$B$2:$H$526,7,FALSE),"")</f>
        <v/>
      </c>
      <c r="W149" t="str">
        <f t="shared" si="99"/>
        <v/>
      </c>
      <c r="X149" t="str">
        <f>IF(LEN(H149)&gt;0,VLOOKUP(H149,DATA!$B$2:$F$526,5,FALSE),"")</f>
        <v/>
      </c>
      <c r="Y149" t="str">
        <f t="shared" si="100"/>
        <v/>
      </c>
      <c r="Z149" t="str">
        <f t="shared" si="101"/>
        <v/>
      </c>
      <c r="AA149" t="str">
        <f t="shared" si="102"/>
        <v/>
      </c>
      <c r="AB149" t="str">
        <f>IF(LEN(Z149)&gt;0,VLOOKUP(Z149,DATA!$K$25:$L$69,2,FALSE)&amp;IF(LEN(AA149)&gt;0,VLOOKUP(AA149,DATA!$O$25:$P$29,2,FALSE),""),"")</f>
        <v/>
      </c>
      <c r="AC149" t="str">
        <f>IF(LEN(Z149)&gt;0,VLOOKUP(Z149,DATA!$K$25:$M$69,3,FALSE),"")</f>
        <v/>
      </c>
      <c r="AD149" t="str">
        <f t="shared" si="103"/>
        <v>11111</v>
      </c>
      <c r="AE149" t="str">
        <f t="shared" si="104"/>
        <v>11111</v>
      </c>
      <c r="AF149" t="str">
        <f t="shared" si="105"/>
        <v>0000</v>
      </c>
      <c r="AG149" t="str">
        <f t="shared" si="106"/>
        <v/>
      </c>
      <c r="AH149" t="str">
        <f t="shared" si="107"/>
        <v>00100</v>
      </c>
      <c r="AI149" t="str">
        <f>IF(LEN(Q149)&gt;0,REPT("0",IF(IF(MID(I149,12,1)="F",VLOOKUP(J149,DATA!$K$2:$Y$20,14,FALSE),0)&gt;10,IF(MID(I149,12,1)="F",VLOOKUP(J149,DATA!$K$2:$Y$20,14,FALSE),0)-10,0)-LEN(X149))&amp;DEC2BIN(Q149,IF(MID(I149,12,1)="F",VLOOKUP(J149,DATA!$K$2:$Y$20,14,FALSE),0)-IF(IF(MID(I149,12,1)="F",VLOOKUP(J149,DATA!$K$2:$Y$20,14,FALSE),0)&gt;10,IF(MID(I149,12,1)="F",VLOOKUP(J149,DATA!$K$2:$Y$20,14,FALSE),0)-10,0)),"")</f>
        <v/>
      </c>
      <c r="AJ149" t="str">
        <f>IF(LEN(H149)&gt;0,IF(H149&lt;&gt;"CALL_PAL",VLOOKUP(H149,DATA!$B$2:$E$526,4,FALSE),VLOOKUP(K149,DATA!$K$72:$M$161,3,FALSE)),"")</f>
        <v>0100000</v>
      </c>
      <c r="AK149" t="str">
        <f>IF(LEN(H149)&gt;0,VLOOKUP(H149,DATA!$B$2:$D$526,3,FALSE),"")</f>
        <v>010000</v>
      </c>
      <c r="AL149" t="str">
        <f t="shared" si="108"/>
        <v>01000011111111110000010000000100</v>
      </c>
      <c r="AM149" t="str">
        <f t="shared" si="109"/>
        <v>43FF0404</v>
      </c>
      <c r="AN149" t="b">
        <f t="shared" si="87"/>
        <v>1</v>
      </c>
      <c r="AO149">
        <f t="shared" si="113"/>
        <v>0</v>
      </c>
      <c r="AP149" t="b">
        <f t="shared" si="114"/>
        <v>1</v>
      </c>
      <c r="AQ149" t="b">
        <f t="shared" si="111"/>
        <v>0</v>
      </c>
    </row>
    <row r="150" spans="1:48" x14ac:dyDescent="0.25">
      <c r="A150" t="str">
        <f t="shared" si="115"/>
        <v>00000515</v>
      </c>
      <c r="B150" t="s">
        <v>1530</v>
      </c>
      <c r="C150" t="str">
        <f t="shared" si="89"/>
        <v>ADDQ R31,R31,R5</v>
      </c>
      <c r="D150" t="str">
        <f t="shared" si="116"/>
        <v/>
      </c>
      <c r="E150" t="b">
        <f t="shared" si="117"/>
        <v>1</v>
      </c>
      <c r="F150">
        <f t="shared" si="88"/>
        <v>4</v>
      </c>
      <c r="G150">
        <f t="shared" si="112"/>
        <v>1300</v>
      </c>
      <c r="H150" t="str">
        <f t="shared" si="90"/>
        <v>ADDQ</v>
      </c>
      <c r="I150" s="3" t="str">
        <f>IF(LEN(H150)&gt;0,VLOOKUP(H150,DATA!$B$2:$G$526,6,FALSE),"")</f>
        <v>OABZL      FC</v>
      </c>
      <c r="J150" t="str">
        <f>IF(LEN(H150)&gt;0,VLOOKUP(H150,DATA!$B$2:$G$526,2,FALSE),"")</f>
        <v>Oper</v>
      </c>
      <c r="K150" t="str">
        <f>IF(LEN(H150)&gt;0,IF(MID(IF(MID(MID(C150,LEN(H150)+2,99),1,1)="(",MID(MID(C150,LEN(H150)+2,99),2,LEN(MID(C150,LEN(H150)+2,99))-2),MID(C150,LEN(H150)+2,99)),1,1)=VLOOKUP(H150,DATA!$B$2:$I$526,8,FALSE),MID(IF(MID(MID(C150,LEN(H150)+2,99),1,1)="(",MID(MID(C150,LEN(H150)+2,99),2,LEN(MID(C150,LEN(H150)+2,99))-2),MID(C150,LEN(H150)+2,99)),1,3),IF(MID(MID(C150,LEN(H150)+2,99),1,1)="(",MID(MID(C150,LEN(H150)+2,99),2,LEN(MID(C150,LEN(H150)+2,99))-2),MID(C150,LEN(H150)+2,99))),"")</f>
        <v>R31</v>
      </c>
      <c r="L150" t="str">
        <f t="shared" si="91"/>
        <v>R31</v>
      </c>
      <c r="M150" t="str">
        <f t="shared" si="110"/>
        <v>R5</v>
      </c>
      <c r="N150" t="b">
        <f t="shared" si="92"/>
        <v>0</v>
      </c>
      <c r="O150" t="b">
        <f t="shared" si="93"/>
        <v>1</v>
      </c>
      <c r="P150" t="str">
        <f t="shared" si="118"/>
        <v/>
      </c>
      <c r="Q150" t="str">
        <f t="shared" si="94"/>
        <v/>
      </c>
      <c r="R150" t="str">
        <f t="shared" si="95"/>
        <v/>
      </c>
      <c r="S150" t="b">
        <f t="shared" si="96"/>
        <v>0</v>
      </c>
      <c r="T150" t="b">
        <f t="shared" si="97"/>
        <v>0</v>
      </c>
      <c r="U150" t="b">
        <f t="shared" si="98"/>
        <v>0</v>
      </c>
      <c r="V150" t="str">
        <f>IF(MID(I150,6,1)="T",VLOOKUP(H150,DATA!$B$2:$H$526,7,FALSE),"")</f>
        <v/>
      </c>
      <c r="W150" t="str">
        <f t="shared" si="99"/>
        <v/>
      </c>
      <c r="X150" t="str">
        <f>IF(LEN(H150)&gt;0,VLOOKUP(H150,DATA!$B$2:$F$526,5,FALSE),"")</f>
        <v/>
      </c>
      <c r="Y150" t="str">
        <f t="shared" si="100"/>
        <v/>
      </c>
      <c r="Z150" t="str">
        <f t="shared" si="101"/>
        <v/>
      </c>
      <c r="AA150" t="str">
        <f t="shared" si="102"/>
        <v/>
      </c>
      <c r="AB150" t="str">
        <f>IF(LEN(Z150)&gt;0,VLOOKUP(Z150,DATA!$K$25:$L$69,2,FALSE)&amp;IF(LEN(AA150)&gt;0,VLOOKUP(AA150,DATA!$O$25:$P$29,2,FALSE),""),"")</f>
        <v/>
      </c>
      <c r="AC150" t="str">
        <f>IF(LEN(Z150)&gt;0,VLOOKUP(Z150,DATA!$K$25:$M$69,3,FALSE),"")</f>
        <v/>
      </c>
      <c r="AD150" t="str">
        <f t="shared" si="103"/>
        <v>11111</v>
      </c>
      <c r="AE150" t="str">
        <f t="shared" si="104"/>
        <v>11111</v>
      </c>
      <c r="AF150" t="str">
        <f t="shared" si="105"/>
        <v>0000</v>
      </c>
      <c r="AG150" t="str">
        <f t="shared" si="106"/>
        <v/>
      </c>
      <c r="AH150" t="str">
        <f t="shared" si="107"/>
        <v>00101</v>
      </c>
      <c r="AI150" t="str">
        <f>IF(LEN(Q150)&gt;0,REPT("0",IF(IF(MID(I150,12,1)="F",VLOOKUP(J150,DATA!$K$2:$Y$20,14,FALSE),0)&gt;10,IF(MID(I150,12,1)="F",VLOOKUP(J150,DATA!$K$2:$Y$20,14,FALSE),0)-10,0)-LEN(X150))&amp;DEC2BIN(Q150,IF(MID(I150,12,1)="F",VLOOKUP(J150,DATA!$K$2:$Y$20,14,FALSE),0)-IF(IF(MID(I150,12,1)="F",VLOOKUP(J150,DATA!$K$2:$Y$20,14,FALSE),0)&gt;10,IF(MID(I150,12,1)="F",VLOOKUP(J150,DATA!$K$2:$Y$20,14,FALSE),0)-10,0)),"")</f>
        <v/>
      </c>
      <c r="AJ150" t="str">
        <f>IF(LEN(H150)&gt;0,IF(H150&lt;&gt;"CALL_PAL",VLOOKUP(H150,DATA!$B$2:$E$526,4,FALSE),VLOOKUP(K150,DATA!$K$72:$M$161,3,FALSE)),"")</f>
        <v>0100000</v>
      </c>
      <c r="AK150" t="str">
        <f>IF(LEN(H150)&gt;0,VLOOKUP(H150,DATA!$B$2:$D$526,3,FALSE),"")</f>
        <v>010000</v>
      </c>
      <c r="AL150" t="str">
        <f t="shared" si="108"/>
        <v>01000011111111110000010000000101</v>
      </c>
      <c r="AM150" t="str">
        <f t="shared" si="109"/>
        <v>43FF0405</v>
      </c>
      <c r="AN150" t="b">
        <f t="shared" ref="AN150:AN213" si="119">IF(LEN(C150)&gt;0,IF(C150=".PAL ON",TRUE,IF(C150=".PAL OFF",FALSE,IF(ROW()&lt;&gt;2,AN149,FALSE))),"")</f>
        <v>1</v>
      </c>
      <c r="AO150">
        <f t="shared" si="113"/>
        <v>4</v>
      </c>
      <c r="AP150" t="b">
        <f t="shared" si="114"/>
        <v>0</v>
      </c>
      <c r="AQ150" t="b">
        <f t="shared" si="111"/>
        <v>0</v>
      </c>
    </row>
    <row r="151" spans="1:48" x14ac:dyDescent="0.25">
      <c r="A151" t="str">
        <f t="shared" si="115"/>
        <v>00000519</v>
      </c>
      <c r="B151" t="s">
        <v>1613</v>
      </c>
      <c r="C151" t="str">
        <f t="shared" si="89"/>
        <v>BR R31, NXT6</v>
      </c>
      <c r="D151" t="str">
        <f t="shared" si="116"/>
        <v/>
      </c>
      <c r="E151" t="b">
        <f t="shared" si="117"/>
        <v>1</v>
      </c>
      <c r="F151">
        <f t="shared" si="88"/>
        <v>4</v>
      </c>
      <c r="G151">
        <f t="shared" si="112"/>
        <v>1304</v>
      </c>
      <c r="H151" t="str">
        <f t="shared" si="90"/>
        <v>BR</v>
      </c>
      <c r="I151" s="3" t="str">
        <f>IF(LEN(H151)&gt;0,VLOOKUP(H151,DATA!$B$2:$G$526,6,FALSE),"")</f>
        <v xml:space="preserve">OA         F </v>
      </c>
      <c r="J151" t="str">
        <f>IF(LEN(H151)&gt;0,VLOOKUP(H151,DATA!$B$2:$G$526,2,FALSE),"")</f>
        <v>Br</v>
      </c>
      <c r="K151" t="str">
        <f>IF(LEN(H151)&gt;0,IF(MID(IF(MID(MID(C151,LEN(H151)+2,99),1,1)="(",MID(MID(C151,LEN(H151)+2,99),2,LEN(MID(C151,LEN(H151)+2,99))-2),MID(C151,LEN(H151)+2,99)),1,1)=VLOOKUP(H151,DATA!$B$2:$I$526,8,FALSE),MID(IF(MID(MID(C151,LEN(H151)+2,99),1,1)="(",MID(MID(C151,LEN(H151)+2,99),2,LEN(MID(C151,LEN(H151)+2,99))-2),MID(C151,LEN(H151)+2,99)),1,3),IF(MID(MID(C151,LEN(H151)+2,99),1,1)="(",MID(MID(C151,LEN(H151)+2,99),2,LEN(MID(C151,LEN(H151)+2,99))-2),MID(C151,LEN(H151)+2,99))),"")</f>
        <v>R31</v>
      </c>
      <c r="L151" t="str">
        <f t="shared" si="91"/>
        <v>NXT6</v>
      </c>
      <c r="M151" t="str">
        <f t="shared" si="110"/>
        <v/>
      </c>
      <c r="N151" t="str">
        <f t="shared" si="92"/>
        <v/>
      </c>
      <c r="O151" t="str">
        <f t="shared" si="93"/>
        <v/>
      </c>
      <c r="P151">
        <f t="shared" si="118"/>
        <v>1328</v>
      </c>
      <c r="Q151">
        <f t="shared" si="94"/>
        <v>20</v>
      </c>
      <c r="R151" t="str">
        <f t="shared" si="95"/>
        <v/>
      </c>
      <c r="S151" t="b">
        <f t="shared" si="96"/>
        <v>0</v>
      </c>
      <c r="T151" t="str">
        <f t="shared" si="97"/>
        <v/>
      </c>
      <c r="U151" t="str">
        <f t="shared" si="98"/>
        <v/>
      </c>
      <c r="V151" t="str">
        <f>IF(MID(I151,6,1)="T",VLOOKUP(H151,DATA!$B$2:$H$526,7,FALSE),"")</f>
        <v/>
      </c>
      <c r="W151" t="str">
        <f t="shared" si="99"/>
        <v/>
      </c>
      <c r="X151" t="str">
        <f>IF(LEN(H151)&gt;0,VLOOKUP(H151,DATA!$B$2:$F$526,5,FALSE),"")</f>
        <v/>
      </c>
      <c r="Y151" t="str">
        <f t="shared" si="100"/>
        <v/>
      </c>
      <c r="Z151" t="str">
        <f t="shared" si="101"/>
        <v/>
      </c>
      <c r="AA151" t="str">
        <f t="shared" si="102"/>
        <v/>
      </c>
      <c r="AB151" t="str">
        <f>IF(LEN(Z151)&gt;0,VLOOKUP(Z151,DATA!$K$25:$L$69,2,FALSE)&amp;IF(LEN(AA151)&gt;0,VLOOKUP(AA151,DATA!$O$25:$P$29,2,FALSE),""),"")</f>
        <v/>
      </c>
      <c r="AC151" t="str">
        <f>IF(LEN(Z151)&gt;0,VLOOKUP(Z151,DATA!$K$25:$M$69,3,FALSE),"")</f>
        <v/>
      </c>
      <c r="AD151" t="str">
        <f t="shared" si="103"/>
        <v>11111</v>
      </c>
      <c r="AE151" t="str">
        <f t="shared" si="104"/>
        <v/>
      </c>
      <c r="AF151" t="str">
        <f t="shared" si="105"/>
        <v/>
      </c>
      <c r="AG151" t="str">
        <f t="shared" si="106"/>
        <v/>
      </c>
      <c r="AH151" t="str">
        <f t="shared" si="107"/>
        <v/>
      </c>
      <c r="AI151" t="str">
        <f>IF(LEN(Q151)&gt;0,REPT("0",IF(IF(MID(I151,12,1)="F",VLOOKUP(J151,DATA!$K$2:$Y$20,14,FALSE),0)&gt;10,IF(MID(I151,12,1)="F",VLOOKUP(J151,DATA!$K$2:$Y$20,14,FALSE),0)-10,0)-LEN(X151))&amp;DEC2BIN(Q151,IF(MID(I151,12,1)="F",VLOOKUP(J151,DATA!$K$2:$Y$20,14,FALSE),0)-IF(IF(MID(I151,12,1)="F",VLOOKUP(J151,DATA!$K$2:$Y$20,14,FALSE),0)&gt;10,IF(MID(I151,12,1)="F",VLOOKUP(J151,DATA!$K$2:$Y$20,14,FALSE),0)-10,0)),"")</f>
        <v>000000000000000010100</v>
      </c>
      <c r="AJ151" t="str">
        <f>IF(LEN(H151)&gt;0,IF(H151&lt;&gt;"CALL_PAL",VLOOKUP(H151,DATA!$B$2:$E$526,4,FALSE),VLOOKUP(K151,DATA!$K$72:$M$161,3,FALSE)),"")</f>
        <v/>
      </c>
      <c r="AK151" t="str">
        <f>IF(LEN(H151)&gt;0,VLOOKUP(H151,DATA!$B$2:$D$526,3,FALSE),"")</f>
        <v>110000</v>
      </c>
      <c r="AL151" t="str">
        <f t="shared" si="108"/>
        <v>11000011111000000000000000010100</v>
      </c>
      <c r="AM151" t="str">
        <f t="shared" si="109"/>
        <v>C3E00014</v>
      </c>
      <c r="AN151" t="b">
        <f t="shared" si="119"/>
        <v>1</v>
      </c>
      <c r="AO151">
        <f t="shared" si="113"/>
        <v>4</v>
      </c>
      <c r="AP151" t="b">
        <f t="shared" si="114"/>
        <v>0</v>
      </c>
      <c r="AQ151" t="b">
        <f t="shared" si="111"/>
        <v>0</v>
      </c>
    </row>
    <row r="152" spans="1:48" x14ac:dyDescent="0.25">
      <c r="A152" t="str">
        <f t="shared" si="115"/>
        <v>0000051D</v>
      </c>
      <c r="B152" t="s">
        <v>2038</v>
      </c>
      <c r="C152" t="str">
        <f t="shared" si="89"/>
        <v>BIS R31,R31,R31</v>
      </c>
      <c r="D152" t="str">
        <f t="shared" si="116"/>
        <v/>
      </c>
      <c r="E152" t="b">
        <f t="shared" si="117"/>
        <v>1</v>
      </c>
      <c r="F152">
        <f t="shared" si="88"/>
        <v>4</v>
      </c>
      <c r="G152">
        <f t="shared" si="112"/>
        <v>1308</v>
      </c>
      <c r="H152" t="str">
        <f t="shared" si="90"/>
        <v>BIS</v>
      </c>
      <c r="I152" s="3" t="str">
        <f>IF(LEN(H152)&gt;0,VLOOKUP(H152,DATA!$B$2:$G$526,6,FALSE),"")</f>
        <v>OABZL      FC</v>
      </c>
      <c r="J152" t="str">
        <f>IF(LEN(H152)&gt;0,VLOOKUP(H152,DATA!$B$2:$G$526,2,FALSE),"")</f>
        <v>Oper</v>
      </c>
      <c r="K152" t="str">
        <f>IF(LEN(H152)&gt;0,IF(MID(IF(MID(MID(C152,LEN(H152)+2,99),1,1)="(",MID(MID(C152,LEN(H152)+2,99),2,LEN(MID(C152,LEN(H152)+2,99))-2),MID(C152,LEN(H152)+2,99)),1,1)=VLOOKUP(H152,DATA!$B$2:$I$526,8,FALSE),MID(IF(MID(MID(C152,LEN(H152)+2,99),1,1)="(",MID(MID(C152,LEN(H152)+2,99),2,LEN(MID(C152,LEN(H152)+2,99))-2),MID(C152,LEN(H152)+2,99)),1,3),IF(MID(MID(C152,LEN(H152)+2,99),1,1)="(",MID(MID(C152,LEN(H152)+2,99),2,LEN(MID(C152,LEN(H152)+2,99))-2),MID(C152,LEN(H152)+2,99))),"")</f>
        <v>R31</v>
      </c>
      <c r="L152" t="str">
        <f t="shared" si="91"/>
        <v>R31</v>
      </c>
      <c r="M152" t="str">
        <f t="shared" si="110"/>
        <v>R31</v>
      </c>
      <c r="N152" t="b">
        <f t="shared" si="92"/>
        <v>0</v>
      </c>
      <c r="O152" t="b">
        <f t="shared" si="93"/>
        <v>1</v>
      </c>
      <c r="P152" t="str">
        <f t="shared" si="118"/>
        <v/>
      </c>
      <c r="Q152" t="str">
        <f t="shared" si="94"/>
        <v/>
      </c>
      <c r="R152" t="str">
        <f t="shared" si="95"/>
        <v/>
      </c>
      <c r="S152" t="b">
        <f t="shared" si="96"/>
        <v>0</v>
      </c>
      <c r="T152" t="b">
        <f t="shared" si="97"/>
        <v>0</v>
      </c>
      <c r="U152" t="b">
        <f t="shared" si="98"/>
        <v>0</v>
      </c>
      <c r="V152" t="str">
        <f>IF(MID(I152,6,1)="T",VLOOKUP(H152,DATA!$B$2:$H$526,7,FALSE),"")</f>
        <v/>
      </c>
      <c r="W152" t="str">
        <f t="shared" si="99"/>
        <v/>
      </c>
      <c r="X152" t="str">
        <f>IF(LEN(H152)&gt;0,VLOOKUP(H152,DATA!$B$2:$F$526,5,FALSE),"")</f>
        <v/>
      </c>
      <c r="Y152" t="str">
        <f t="shared" si="100"/>
        <v/>
      </c>
      <c r="Z152" t="str">
        <f t="shared" si="101"/>
        <v/>
      </c>
      <c r="AA152" t="str">
        <f t="shared" si="102"/>
        <v/>
      </c>
      <c r="AB152" t="str">
        <f>IF(LEN(Z152)&gt;0,VLOOKUP(Z152,DATA!$K$25:$L$69,2,FALSE)&amp;IF(LEN(AA152)&gt;0,VLOOKUP(AA152,DATA!$O$25:$P$29,2,FALSE),""),"")</f>
        <v/>
      </c>
      <c r="AC152" t="str">
        <f>IF(LEN(Z152)&gt;0,VLOOKUP(Z152,DATA!$K$25:$M$69,3,FALSE),"")</f>
        <v/>
      </c>
      <c r="AD152" t="str">
        <f t="shared" si="103"/>
        <v>11111</v>
      </c>
      <c r="AE152" t="str">
        <f t="shared" si="104"/>
        <v>11111</v>
      </c>
      <c r="AF152" t="str">
        <f t="shared" si="105"/>
        <v>0000</v>
      </c>
      <c r="AG152" t="str">
        <f t="shared" si="106"/>
        <v/>
      </c>
      <c r="AH152" t="str">
        <f t="shared" si="107"/>
        <v>11111</v>
      </c>
      <c r="AI152" t="str">
        <f>IF(LEN(Q152)&gt;0,REPT("0",IF(IF(MID(I152,12,1)="F",VLOOKUP(J152,DATA!$K$2:$Y$20,14,FALSE),0)&gt;10,IF(MID(I152,12,1)="F",VLOOKUP(J152,DATA!$K$2:$Y$20,14,FALSE),0)-10,0)-LEN(X152))&amp;DEC2BIN(Q152,IF(MID(I152,12,1)="F",VLOOKUP(J152,DATA!$K$2:$Y$20,14,FALSE),0)-IF(IF(MID(I152,12,1)="F",VLOOKUP(J152,DATA!$K$2:$Y$20,14,FALSE),0)&gt;10,IF(MID(I152,12,1)="F",VLOOKUP(J152,DATA!$K$2:$Y$20,14,FALSE),0)-10,0)),"")</f>
        <v/>
      </c>
      <c r="AJ152" t="str">
        <f>IF(LEN(H152)&gt;0,IF(H152&lt;&gt;"CALL_PAL",VLOOKUP(H152,DATA!$B$2:$E$526,4,FALSE),VLOOKUP(K152,DATA!$K$72:$M$161,3,FALSE)),"")</f>
        <v>0100000</v>
      </c>
      <c r="AK152" t="str">
        <f>IF(LEN(H152)&gt;0,VLOOKUP(H152,DATA!$B$2:$D$526,3,FALSE),"")</f>
        <v>010001</v>
      </c>
      <c r="AL152" t="str">
        <f t="shared" si="108"/>
        <v>01000111111111110000010000011111</v>
      </c>
      <c r="AM152" t="str">
        <f t="shared" si="109"/>
        <v>47FF041F</v>
      </c>
      <c r="AN152" t="b">
        <f t="shared" si="119"/>
        <v>1</v>
      </c>
      <c r="AO152">
        <f t="shared" si="113"/>
        <v>4</v>
      </c>
      <c r="AP152" t="b">
        <f t="shared" si="114"/>
        <v>0</v>
      </c>
      <c r="AQ152" t="b">
        <f t="shared" si="111"/>
        <v>0</v>
      </c>
      <c r="AR152" s="2"/>
    </row>
    <row r="153" spans="1:48" x14ac:dyDescent="0.25">
      <c r="A153" t="str">
        <f t="shared" si="115"/>
        <v>00000521</v>
      </c>
      <c r="B153" t="s">
        <v>1614</v>
      </c>
      <c r="C153" t="str">
        <f t="shared" si="89"/>
        <v>TCH5:</v>
      </c>
      <c r="D153" t="str">
        <f t="shared" si="116"/>
        <v/>
      </c>
      <c r="E153" t="b">
        <f t="shared" si="117"/>
        <v>1</v>
      </c>
      <c r="F153">
        <f t="shared" si="88"/>
        <v>4</v>
      </c>
      <c r="G153">
        <f t="shared" si="112"/>
        <v>1312</v>
      </c>
      <c r="H153" t="str">
        <f t="shared" si="90"/>
        <v/>
      </c>
      <c r="I153" s="3" t="str">
        <f>IF(LEN(H153)&gt;0,VLOOKUP(H153,DATA!$B$2:$G$526,6,FALSE),"")</f>
        <v/>
      </c>
      <c r="J153" t="str">
        <f>IF(LEN(H153)&gt;0,VLOOKUP(H153,DATA!$B$2:$G$526,2,FALSE),"")</f>
        <v/>
      </c>
      <c r="K153" t="str">
        <f>IF(LEN(H153)&gt;0,IF(MID(IF(MID(MID(C153,LEN(H153)+2,99),1,1)="(",MID(MID(C153,LEN(H153)+2,99),2,LEN(MID(C153,LEN(H153)+2,99))-2),MID(C153,LEN(H153)+2,99)),1,1)=VLOOKUP(H153,DATA!$B$2:$I$526,8,FALSE),MID(IF(MID(MID(C153,LEN(H153)+2,99),1,1)="(",MID(MID(C153,LEN(H153)+2,99),2,LEN(MID(C153,LEN(H153)+2,99))-2),MID(C153,LEN(H153)+2,99)),1,3),IF(MID(MID(C153,LEN(H153)+2,99),1,1)="(",MID(MID(C153,LEN(H153)+2,99),2,LEN(MID(C153,LEN(H153)+2,99))-2),MID(C153,LEN(H153)+2,99))),"")</f>
        <v/>
      </c>
      <c r="L153" t="str">
        <f t="shared" si="91"/>
        <v/>
      </c>
      <c r="M153" t="str">
        <f t="shared" si="110"/>
        <v/>
      </c>
      <c r="N153" t="str">
        <f t="shared" si="92"/>
        <v/>
      </c>
      <c r="O153" t="str">
        <f t="shared" si="93"/>
        <v/>
      </c>
      <c r="P153" t="str">
        <f t="shared" si="118"/>
        <v/>
      </c>
      <c r="Q153" t="str">
        <f t="shared" si="94"/>
        <v/>
      </c>
      <c r="R153" t="str">
        <f t="shared" si="95"/>
        <v/>
      </c>
      <c r="S153" t="str">
        <f t="shared" si="96"/>
        <v/>
      </c>
      <c r="T153" t="str">
        <f t="shared" si="97"/>
        <v/>
      </c>
      <c r="U153" t="str">
        <f t="shared" si="98"/>
        <v/>
      </c>
      <c r="V153" t="str">
        <f>IF(MID(I153,6,1)="T",VLOOKUP(H153,DATA!$B$2:$H$526,7,FALSE),"")</f>
        <v/>
      </c>
      <c r="W153" t="str">
        <f t="shared" si="99"/>
        <v/>
      </c>
      <c r="X153" t="str">
        <f>IF(LEN(H153)&gt;0,VLOOKUP(H153,DATA!$B$2:$F$526,5,FALSE),"")</f>
        <v/>
      </c>
      <c r="Y153" t="str">
        <f t="shared" si="100"/>
        <v/>
      </c>
      <c r="Z153" t="str">
        <f t="shared" si="101"/>
        <v/>
      </c>
      <c r="AA153" t="str">
        <f t="shared" si="102"/>
        <v/>
      </c>
      <c r="AB153" t="str">
        <f>IF(LEN(Z153)&gt;0,VLOOKUP(Z153,DATA!$K$25:$L$69,2,FALSE)&amp;IF(LEN(AA153)&gt;0,VLOOKUP(AA153,DATA!$O$25:$P$29,2,FALSE),""),"")</f>
        <v/>
      </c>
      <c r="AC153" t="str">
        <f>IF(LEN(Z153)&gt;0,VLOOKUP(Z153,DATA!$K$25:$M$69,3,FALSE),"")</f>
        <v/>
      </c>
      <c r="AD153" t="str">
        <f t="shared" si="103"/>
        <v/>
      </c>
      <c r="AE153" t="str">
        <f t="shared" si="104"/>
        <v/>
      </c>
      <c r="AF153" t="str">
        <f t="shared" si="105"/>
        <v/>
      </c>
      <c r="AG153" t="str">
        <f t="shared" si="106"/>
        <v/>
      </c>
      <c r="AH153" t="str">
        <f t="shared" si="107"/>
        <v/>
      </c>
      <c r="AI153" t="str">
        <f>IF(LEN(Q153)&gt;0,REPT("0",IF(IF(MID(I153,12,1)="F",VLOOKUP(J153,DATA!$K$2:$Y$20,14,FALSE),0)&gt;10,IF(MID(I153,12,1)="F",VLOOKUP(J153,DATA!$K$2:$Y$20,14,FALSE),0)-10,0)-LEN(X153))&amp;DEC2BIN(Q153,IF(MID(I153,12,1)="F",VLOOKUP(J153,DATA!$K$2:$Y$20,14,FALSE),0)-IF(IF(MID(I153,12,1)="F",VLOOKUP(J153,DATA!$K$2:$Y$20,14,FALSE),0)&gt;10,IF(MID(I153,12,1)="F",VLOOKUP(J153,DATA!$K$2:$Y$20,14,FALSE),0)-10,0)),"")</f>
        <v/>
      </c>
      <c r="AJ153" t="str">
        <f>IF(LEN(H153)&gt;0,IF(H153&lt;&gt;"CALL_PAL",VLOOKUP(H153,DATA!$B$2:$E$526,4,FALSE),VLOOKUP(K153,DATA!$K$72:$M$161,3,FALSE)),"")</f>
        <v/>
      </c>
      <c r="AK153" t="str">
        <f>IF(LEN(H153)&gt;0,VLOOKUP(H153,DATA!$B$2:$D$526,3,FALSE),"")</f>
        <v/>
      </c>
      <c r="AL153" t="str">
        <f t="shared" si="108"/>
        <v/>
      </c>
      <c r="AM153" t="str">
        <f t="shared" si="109"/>
        <v/>
      </c>
      <c r="AN153" t="b">
        <f t="shared" si="119"/>
        <v>1</v>
      </c>
      <c r="AO153">
        <f t="shared" si="113"/>
        <v>4</v>
      </c>
      <c r="AP153" t="str">
        <f t="shared" si="114"/>
        <v/>
      </c>
      <c r="AQ153" t="str">
        <f t="shared" si="111"/>
        <v/>
      </c>
      <c r="AT153" t="s">
        <v>1729</v>
      </c>
      <c r="AU153" t="s">
        <v>1730</v>
      </c>
    </row>
    <row r="154" spans="1:48" x14ac:dyDescent="0.25">
      <c r="A154" t="str">
        <f t="shared" si="115"/>
        <v>00000521</v>
      </c>
      <c r="B154" t="s">
        <v>1615</v>
      </c>
      <c r="C154" t="str">
        <f t="shared" si="89"/>
        <v>BR R31, TCH6</v>
      </c>
      <c r="D154" t="str">
        <f t="shared" si="116"/>
        <v/>
      </c>
      <c r="E154" t="b">
        <f t="shared" si="117"/>
        <v>0</v>
      </c>
      <c r="F154">
        <f t="shared" ref="F154:F217" si="120">IF(LEN(C154)&gt;0,IF(MID(C154,1,2)=".V",IF(MID(C154,6,1)="B",1,IF(MID(C154,6,1)="W",2,IF(MID(C154,6,1)="L",4,IF(MID(C154,6,1)="Q",8,4)))),IF(MID(C154,1,2)=".P",0,4)),"")</f>
        <v>4</v>
      </c>
      <c r="G154">
        <f t="shared" si="112"/>
        <v>1312</v>
      </c>
      <c r="H154" t="str">
        <f t="shared" si="90"/>
        <v>BR</v>
      </c>
      <c r="I154" s="3" t="str">
        <f>IF(LEN(H154)&gt;0,VLOOKUP(H154,DATA!$B$2:$G$526,6,FALSE),"")</f>
        <v xml:space="preserve">OA         F </v>
      </c>
      <c r="J154" t="str">
        <f>IF(LEN(H154)&gt;0,VLOOKUP(H154,DATA!$B$2:$G$526,2,FALSE),"")</f>
        <v>Br</v>
      </c>
      <c r="K154" t="str">
        <f>IF(LEN(H154)&gt;0,IF(MID(IF(MID(MID(C154,LEN(H154)+2,99),1,1)="(",MID(MID(C154,LEN(H154)+2,99),2,LEN(MID(C154,LEN(H154)+2,99))-2),MID(C154,LEN(H154)+2,99)),1,1)=VLOOKUP(H154,DATA!$B$2:$I$526,8,FALSE),MID(IF(MID(MID(C154,LEN(H154)+2,99),1,1)="(",MID(MID(C154,LEN(H154)+2,99),2,LEN(MID(C154,LEN(H154)+2,99))-2),MID(C154,LEN(H154)+2,99)),1,3),IF(MID(MID(C154,LEN(H154)+2,99),1,1)="(",MID(MID(C154,LEN(H154)+2,99),2,LEN(MID(C154,LEN(H154)+2,99))-2),MID(C154,LEN(H154)+2,99))),"")</f>
        <v>R31</v>
      </c>
      <c r="L154" t="str">
        <f t="shared" si="91"/>
        <v>TCH6</v>
      </c>
      <c r="M154" t="str">
        <f t="shared" si="110"/>
        <v/>
      </c>
      <c r="N154" t="str">
        <f t="shared" si="92"/>
        <v/>
      </c>
      <c r="O154" t="str">
        <f t="shared" si="93"/>
        <v/>
      </c>
      <c r="P154">
        <f t="shared" si="118"/>
        <v>1344</v>
      </c>
      <c r="Q154">
        <f t="shared" si="94"/>
        <v>28</v>
      </c>
      <c r="R154" t="str">
        <f t="shared" si="95"/>
        <v/>
      </c>
      <c r="S154" t="b">
        <f t="shared" si="96"/>
        <v>0</v>
      </c>
      <c r="T154" t="str">
        <f t="shared" si="97"/>
        <v/>
      </c>
      <c r="U154" t="str">
        <f t="shared" si="98"/>
        <v/>
      </c>
      <c r="V154" t="str">
        <f>IF(MID(I154,6,1)="T",VLOOKUP(H154,DATA!$B$2:$H$526,7,FALSE),"")</f>
        <v/>
      </c>
      <c r="W154" t="str">
        <f t="shared" si="99"/>
        <v/>
      </c>
      <c r="X154" t="str">
        <f>IF(LEN(H154)&gt;0,VLOOKUP(H154,DATA!$B$2:$F$526,5,FALSE),"")</f>
        <v/>
      </c>
      <c r="Y154" t="str">
        <f t="shared" si="100"/>
        <v/>
      </c>
      <c r="Z154" t="str">
        <f t="shared" si="101"/>
        <v/>
      </c>
      <c r="AA154" t="str">
        <f t="shared" si="102"/>
        <v/>
      </c>
      <c r="AB154" t="str">
        <f>IF(LEN(Z154)&gt;0,VLOOKUP(Z154,DATA!$K$25:$L$69,2,FALSE)&amp;IF(LEN(AA154)&gt;0,VLOOKUP(AA154,DATA!$O$25:$P$29,2,FALSE),""),"")</f>
        <v/>
      </c>
      <c r="AC154" t="str">
        <f>IF(LEN(Z154)&gt;0,VLOOKUP(Z154,DATA!$K$25:$M$69,3,FALSE),"")</f>
        <v/>
      </c>
      <c r="AD154" t="str">
        <f t="shared" si="103"/>
        <v>11111</v>
      </c>
      <c r="AE154" t="str">
        <f t="shared" si="104"/>
        <v/>
      </c>
      <c r="AF154" t="str">
        <f t="shared" si="105"/>
        <v/>
      </c>
      <c r="AG154" t="str">
        <f t="shared" si="106"/>
        <v/>
      </c>
      <c r="AH154" t="str">
        <f t="shared" si="107"/>
        <v/>
      </c>
      <c r="AI154" t="str">
        <f>IF(LEN(Q154)&gt;0,REPT("0",IF(IF(MID(I154,12,1)="F",VLOOKUP(J154,DATA!$K$2:$Y$20,14,FALSE),0)&gt;10,IF(MID(I154,12,1)="F",VLOOKUP(J154,DATA!$K$2:$Y$20,14,FALSE),0)-10,0)-LEN(X154))&amp;DEC2BIN(Q154,IF(MID(I154,12,1)="F",VLOOKUP(J154,DATA!$K$2:$Y$20,14,FALSE),0)-IF(IF(MID(I154,12,1)="F",VLOOKUP(J154,DATA!$K$2:$Y$20,14,FALSE),0)&gt;10,IF(MID(I154,12,1)="F",VLOOKUP(J154,DATA!$K$2:$Y$20,14,FALSE),0)-10,0)),"")</f>
        <v>000000000000000011100</v>
      </c>
      <c r="AJ154" t="str">
        <f>IF(LEN(H154)&gt;0,IF(H154&lt;&gt;"CALL_PAL",VLOOKUP(H154,DATA!$B$2:$E$526,4,FALSE),VLOOKUP(K154,DATA!$K$72:$M$161,3,FALSE)),"")</f>
        <v/>
      </c>
      <c r="AK154" t="str">
        <f>IF(LEN(H154)&gt;0,VLOOKUP(H154,DATA!$B$2:$D$526,3,FALSE),"")</f>
        <v>110000</v>
      </c>
      <c r="AL154" t="str">
        <f t="shared" si="108"/>
        <v>11000011111000000000000000011100</v>
      </c>
      <c r="AM154" t="str">
        <f t="shared" si="109"/>
        <v>C3E0001C</v>
      </c>
      <c r="AN154" t="b">
        <f t="shared" si="119"/>
        <v>1</v>
      </c>
      <c r="AO154">
        <f t="shared" si="113"/>
        <v>0</v>
      </c>
      <c r="AP154" t="b">
        <f t="shared" si="114"/>
        <v>1</v>
      </c>
      <c r="AQ154" t="b">
        <f t="shared" si="111"/>
        <v>0</v>
      </c>
      <c r="AS154" t="s">
        <v>1714</v>
      </c>
      <c r="AT154">
        <v>0</v>
      </c>
      <c r="AU154">
        <v>1</v>
      </c>
      <c r="AV154" t="str">
        <f t="shared" ref="AV154:AV162" si="121">DEC2BIN(AT154,AU154)</f>
        <v>0</v>
      </c>
    </row>
    <row r="155" spans="1:48" x14ac:dyDescent="0.25">
      <c r="A155" t="str">
        <f t="shared" si="115"/>
        <v>00000525</v>
      </c>
      <c r="B155" t="s">
        <v>2038</v>
      </c>
      <c r="C155" t="str">
        <f t="shared" si="89"/>
        <v>BIS R31,R31,R31</v>
      </c>
      <c r="D155" t="str">
        <f t="shared" si="116"/>
        <v/>
      </c>
      <c r="E155" t="b">
        <f t="shared" si="117"/>
        <v>1</v>
      </c>
      <c r="F155">
        <f t="shared" si="120"/>
        <v>4</v>
      </c>
      <c r="G155">
        <f t="shared" si="112"/>
        <v>1316</v>
      </c>
      <c r="H155" t="str">
        <f t="shared" si="90"/>
        <v>BIS</v>
      </c>
      <c r="I155" s="3" t="str">
        <f>IF(LEN(H155)&gt;0,VLOOKUP(H155,DATA!$B$2:$G$526,6,FALSE),"")</f>
        <v>OABZL      FC</v>
      </c>
      <c r="J155" t="str">
        <f>IF(LEN(H155)&gt;0,VLOOKUP(H155,DATA!$B$2:$G$526,2,FALSE),"")</f>
        <v>Oper</v>
      </c>
      <c r="K155" t="str">
        <f>IF(LEN(H155)&gt;0,IF(MID(IF(MID(MID(C155,LEN(H155)+2,99),1,1)="(",MID(MID(C155,LEN(H155)+2,99),2,LEN(MID(C155,LEN(H155)+2,99))-2),MID(C155,LEN(H155)+2,99)),1,1)=VLOOKUP(H155,DATA!$B$2:$I$526,8,FALSE),MID(IF(MID(MID(C155,LEN(H155)+2,99),1,1)="(",MID(MID(C155,LEN(H155)+2,99),2,LEN(MID(C155,LEN(H155)+2,99))-2),MID(C155,LEN(H155)+2,99)),1,3),IF(MID(MID(C155,LEN(H155)+2,99),1,1)="(",MID(MID(C155,LEN(H155)+2,99),2,LEN(MID(C155,LEN(H155)+2,99))-2),MID(C155,LEN(H155)+2,99))),"")</f>
        <v>R31</v>
      </c>
      <c r="L155" t="str">
        <f t="shared" si="91"/>
        <v>R31</v>
      </c>
      <c r="M155" t="str">
        <f t="shared" si="110"/>
        <v>R31</v>
      </c>
      <c r="N155" t="b">
        <f t="shared" si="92"/>
        <v>0</v>
      </c>
      <c r="O155" t="b">
        <f t="shared" si="93"/>
        <v>1</v>
      </c>
      <c r="P155" t="str">
        <f t="shared" si="118"/>
        <v/>
      </c>
      <c r="Q155" t="str">
        <f t="shared" si="94"/>
        <v/>
      </c>
      <c r="R155" t="str">
        <f t="shared" si="95"/>
        <v/>
      </c>
      <c r="S155" t="b">
        <f t="shared" si="96"/>
        <v>0</v>
      </c>
      <c r="T155" t="b">
        <f t="shared" si="97"/>
        <v>0</v>
      </c>
      <c r="U155" t="b">
        <f t="shared" si="98"/>
        <v>0</v>
      </c>
      <c r="V155" t="str">
        <f>IF(MID(I155,6,1)="T",VLOOKUP(H155,DATA!$B$2:$H$526,7,FALSE),"")</f>
        <v/>
      </c>
      <c r="W155" t="str">
        <f t="shared" si="99"/>
        <v/>
      </c>
      <c r="X155" t="str">
        <f>IF(LEN(H155)&gt;0,VLOOKUP(H155,DATA!$B$2:$F$526,5,FALSE),"")</f>
        <v/>
      </c>
      <c r="Y155" t="str">
        <f t="shared" si="100"/>
        <v/>
      </c>
      <c r="Z155" t="str">
        <f t="shared" si="101"/>
        <v/>
      </c>
      <c r="AA155" t="str">
        <f t="shared" si="102"/>
        <v/>
      </c>
      <c r="AB155" t="str">
        <f>IF(LEN(Z155)&gt;0,VLOOKUP(Z155,DATA!$K$25:$L$69,2,FALSE)&amp;IF(LEN(AA155)&gt;0,VLOOKUP(AA155,DATA!$O$25:$P$29,2,FALSE),""),"")</f>
        <v/>
      </c>
      <c r="AC155" t="str">
        <f>IF(LEN(Z155)&gt;0,VLOOKUP(Z155,DATA!$K$25:$M$69,3,FALSE),"")</f>
        <v/>
      </c>
      <c r="AD155" t="str">
        <f t="shared" si="103"/>
        <v>11111</v>
      </c>
      <c r="AE155" t="str">
        <f t="shared" si="104"/>
        <v>11111</v>
      </c>
      <c r="AF155" t="str">
        <f t="shared" si="105"/>
        <v>0000</v>
      </c>
      <c r="AG155" t="str">
        <f t="shared" si="106"/>
        <v/>
      </c>
      <c r="AH155" t="str">
        <f t="shared" si="107"/>
        <v>11111</v>
      </c>
      <c r="AI155" t="str">
        <f>IF(LEN(Q155)&gt;0,REPT("0",IF(IF(MID(I155,12,1)="F",VLOOKUP(J155,DATA!$K$2:$Y$20,14,FALSE),0)&gt;10,IF(MID(I155,12,1)="F",VLOOKUP(J155,DATA!$K$2:$Y$20,14,FALSE),0)-10,0)-LEN(X155))&amp;DEC2BIN(Q155,IF(MID(I155,12,1)="F",VLOOKUP(J155,DATA!$K$2:$Y$20,14,FALSE),0)-IF(IF(MID(I155,12,1)="F",VLOOKUP(J155,DATA!$K$2:$Y$20,14,FALSE),0)&gt;10,IF(MID(I155,12,1)="F",VLOOKUP(J155,DATA!$K$2:$Y$20,14,FALSE),0)-10,0)),"")</f>
        <v/>
      </c>
      <c r="AJ155" t="str">
        <f>IF(LEN(H155)&gt;0,IF(H155&lt;&gt;"CALL_PAL",VLOOKUP(H155,DATA!$B$2:$E$526,4,FALSE),VLOOKUP(K155,DATA!$K$72:$M$161,3,FALSE)),"")</f>
        <v>0100000</v>
      </c>
      <c r="AK155" t="str">
        <f>IF(LEN(H155)&gt;0,VLOOKUP(H155,DATA!$B$2:$D$526,3,FALSE),"")</f>
        <v>010001</v>
      </c>
      <c r="AL155" t="str">
        <f t="shared" si="108"/>
        <v>01000111111111110000010000011111</v>
      </c>
      <c r="AM155" t="str">
        <f t="shared" si="109"/>
        <v>47FF041F</v>
      </c>
      <c r="AN155" t="b">
        <f t="shared" si="119"/>
        <v>1</v>
      </c>
      <c r="AO155">
        <f t="shared" si="113"/>
        <v>4</v>
      </c>
      <c r="AP155" t="b">
        <f t="shared" si="114"/>
        <v>0</v>
      </c>
      <c r="AQ155" t="b">
        <f t="shared" si="111"/>
        <v>0</v>
      </c>
      <c r="AS155" t="s">
        <v>1715</v>
      </c>
      <c r="AT155">
        <v>0</v>
      </c>
      <c r="AU155">
        <v>1</v>
      </c>
      <c r="AV155" t="str">
        <f t="shared" si="121"/>
        <v>0</v>
      </c>
    </row>
    <row r="156" spans="1:48" x14ac:dyDescent="0.25">
      <c r="A156" t="str">
        <f t="shared" si="115"/>
        <v>00000529</v>
      </c>
      <c r="B156" t="s">
        <v>2038</v>
      </c>
      <c r="C156" t="str">
        <f t="shared" ref="C156:C219" si="122">IF(LEN(B156)&gt;0,TRIM(B156),"")</f>
        <v>BIS R31,R31,R31</v>
      </c>
      <c r="D156" t="str">
        <f t="shared" si="116"/>
        <v/>
      </c>
      <c r="E156" t="b">
        <f t="shared" si="117"/>
        <v>1</v>
      </c>
      <c r="F156">
        <f t="shared" si="120"/>
        <v>4</v>
      </c>
      <c r="G156">
        <f t="shared" si="112"/>
        <v>1320</v>
      </c>
      <c r="H156" t="str">
        <f t="shared" ref="H156:H219" si="123">IF(LEN(C156)&gt;0,IF(IFERROR(FIND(":",C156)&gt;0,FALSE),"",IF(MID(C156,1,1)=".","",TRIM(MID(C156,1,IFERROR(FIND(" ",C156)-1,LEN(C156)))))),"")</f>
        <v>BIS</v>
      </c>
      <c r="I156" s="3" t="str">
        <f>IF(LEN(H156)&gt;0,VLOOKUP(H156,DATA!$B$2:$G$526,6,FALSE),"")</f>
        <v>OABZL      FC</v>
      </c>
      <c r="J156" t="str">
        <f>IF(LEN(H156)&gt;0,VLOOKUP(H156,DATA!$B$2:$G$526,2,FALSE),"")</f>
        <v>Oper</v>
      </c>
      <c r="K156" t="str">
        <f>IF(LEN(H156)&gt;0,IF(MID(IF(MID(MID(C156,LEN(H156)+2,99),1,1)="(",MID(MID(C156,LEN(H156)+2,99),2,LEN(MID(C156,LEN(H156)+2,99))-2),MID(C156,LEN(H156)+2,99)),1,1)=VLOOKUP(H156,DATA!$B$2:$I$526,8,FALSE),MID(IF(MID(MID(C156,LEN(H156)+2,99),1,1)="(",MID(MID(C156,LEN(H156)+2,99),2,LEN(MID(C156,LEN(H156)+2,99))-2),MID(C156,LEN(H156)+2,99)),1,3),IF(MID(MID(C156,LEN(H156)+2,99),1,1)="(",MID(MID(C156,LEN(H156)+2,99),2,LEN(MID(C156,LEN(H156)+2,99))-2),MID(C156,LEN(H156)+2,99))),"")</f>
        <v>R31</v>
      </c>
      <c r="L156" t="str">
        <f t="shared" ref="L156:L219" si="124">TRIM(MID(IF(LEN(H156)&gt;0,IF(FIND(K156,C156)+LEN(K156)+1&lt;LEN(C156),MID(C156,FIND(K156,C156)+LEN(K156)+1,99),""),""), 1, IFERROR(FIND(",",IF(LEN(H156)&gt;0,IF(FIND(K156,C156)+LEN(K156)+1&lt;LEN(C156),MID(C156,FIND(K156,C156)+LEN(K156)+1,99),""),""))-1,LEN(IF(LEN(H156)&gt;0,IF(FIND(K156,C156)+LEN(K156)+1&lt;LEN(C156),MID(C156,FIND(K156,C156)+LEN(K156)+1,99),""),"")))))</f>
        <v>R31</v>
      </c>
      <c r="M156" t="str">
        <f t="shared" si="110"/>
        <v>R31</v>
      </c>
      <c r="N156" t="b">
        <f t="shared" ref="N156:N219" si="125">IF(MID(I156,5,1)="L",IFERROR(FIND("#",L156)=1,FALSE),"")</f>
        <v>0</v>
      </c>
      <c r="O156" t="b">
        <f t="shared" ref="O156:O219" si="126">IF(MID(I156,4,1)="Z",IF(N156,FALSE,TRUE),"")</f>
        <v>1</v>
      </c>
      <c r="P156" t="str">
        <f t="shared" si="118"/>
        <v/>
      </c>
      <c r="Q156" t="str">
        <f t="shared" ref="Q156:Q219" si="127">IF(LEN(P156)&gt;0,P156-(G156+4),IF(AND(MID(I156,12,1)="F",LEN(L156)&gt;0,MID(L156,1,1)&lt;&gt;"R",MID(L156,1,1)&lt;&gt;"F",MID(L156,1,1)&lt;&gt;"#"),INT(MID(L156,1,FIND("(",L156)-1)),""))</f>
        <v/>
      </c>
      <c r="R156" t="str">
        <f t="shared" ref="R156:R219" si="128">IF(AND(MID(I156,3,1)="B",LEN(P156)=0,LEN(Q156)&lt;&gt;0),MID(L156,LEN(Q156)+2,3),"")</f>
        <v/>
      </c>
      <c r="S156" t="b">
        <f t="shared" ref="S156:S219" si="129">IF(LEN(I156)&gt;0,IF(MID(I156,2,1)="A",IFERROR(FIND("A31",J156)&gt;0,FALSE),""),"")</f>
        <v>0</v>
      </c>
      <c r="T156" t="b">
        <f t="shared" ref="T156:T219" si="130">IF(LEN(I156)&gt;0,IF(MID(I156,3,1)="B",IFERROR(FIND("B31",J156)&gt;0,IF(H156="HW_MFPR",TRUE,FALSE)),""),"")</f>
        <v>0</v>
      </c>
      <c r="U156" t="b">
        <f t="shared" ref="U156:U219" si="131">IF(LEN(I156)&gt;0,IF(MID(I156,13,1)="C",IFERROR(FIND("C31",J156)&gt;0,FALSE),""),"")</f>
        <v>0</v>
      </c>
      <c r="V156" t="str">
        <f>IF(MID(I156,6,1)="T",VLOOKUP(H156,DATA!$B$2:$H$526,7,FALSE),"")</f>
        <v/>
      </c>
      <c r="W156" t="str">
        <f t="shared" ref="W156:W219" si="132">IF(MID(I156,7,1)="E",DEC2BIN(IF(M156="L",0,1),1),"")</f>
        <v/>
      </c>
      <c r="X156" t="str">
        <f>IF(LEN(H156)&gt;0,VLOOKUP(H156,DATA!$B$2:$F$526,5,FALSE),"")</f>
        <v/>
      </c>
      <c r="Y156" t="str">
        <f t="shared" ref="Y156:Y219" si="133">IF(LEN(X156)&gt;0,DEC2BIN(IF(AND(LEN(M156)&gt;0,MID(M156,1,1)="S"),1,0),1),"")</f>
        <v/>
      </c>
      <c r="Z156" t="str">
        <f t="shared" ref="Z156:Z219" si="134">IF(MID(I156,10,1)="I",MID(L156,1,IFERROR(FIND("(",L156)-1,LEN(L156))),"")</f>
        <v/>
      </c>
      <c r="AA156" t="str">
        <f t="shared" ref="AA156:AA219" si="135">IF(AND(LEN(Z156)&gt;0,LEN(Z156)&lt;&gt;LEN(L156)),MID(L156,LEN(Z156)+2,LEN(L156)-LEN(Z156)-2),"")</f>
        <v/>
      </c>
      <c r="AB156" t="str">
        <f>IF(LEN(Z156)&gt;0,VLOOKUP(Z156,DATA!$K$25:$L$69,2,FALSE)&amp;IF(LEN(AA156)&gt;0,VLOOKUP(AA156,DATA!$O$25:$P$29,2,FALSE),""),"")</f>
        <v/>
      </c>
      <c r="AC156" t="str">
        <f>IF(LEN(Z156)&gt;0,VLOOKUP(Z156,DATA!$K$25:$M$69,3,FALSE),"")</f>
        <v/>
      </c>
      <c r="AD156" t="str">
        <f t="shared" ref="AD156:AD219" si="136">IF(MID(I156,2,1)="A",DEC2BIN(IF(S156,"31",MID(K156,2,2)),5),"")</f>
        <v>11111</v>
      </c>
      <c r="AE156" t="str">
        <f t="shared" ref="AE156:AE219" si="137">IF(MID(I156,3,1)="B",IF(T156,DEC2BIN("31",5),IF(S156,DEC2BIN(MID(K156,2,2),5),IF(LEN(R156)&gt;0,DEC2BIN(MID(R156,2,2),5),IF(OR(LEN(P156)&gt;0,LEN(Z156)&gt;0,N156),"",DEC2BIN(MID(L156,2,2),5))))),"")</f>
        <v>11111</v>
      </c>
      <c r="AF156" t="str">
        <f t="shared" ref="AF156:AF219" si="138">IF(AND(LEN(O156)&gt;0,O156),"0000","")</f>
        <v>0000</v>
      </c>
      <c r="AG156" t="str">
        <f t="shared" ref="AG156:AG219" si="139">IF(AND(LEN(N156)&gt;0,N156),DEC2BIN(MID(L156,2,LEN(L156)-1),8)&amp;"1","")</f>
        <v/>
      </c>
      <c r="AH156" t="str">
        <f t="shared" ref="AH156:AH219" si="140">IF(MID(I156,13,1)="C",DEC2BIN(IF(U156,31,MID(M156,2,2)),5),"")</f>
        <v>11111</v>
      </c>
      <c r="AI156" t="str">
        <f>IF(LEN(Q156)&gt;0,REPT("0",IF(IF(MID(I156,12,1)="F",VLOOKUP(J156,DATA!$K$2:$Y$20,14,FALSE),0)&gt;10,IF(MID(I156,12,1)="F",VLOOKUP(J156,DATA!$K$2:$Y$20,14,FALSE),0)-10,0)-LEN(X156))&amp;DEC2BIN(Q156,IF(MID(I156,12,1)="F",VLOOKUP(J156,DATA!$K$2:$Y$20,14,FALSE),0)-IF(IF(MID(I156,12,1)="F",VLOOKUP(J156,DATA!$K$2:$Y$20,14,FALSE),0)&gt;10,IF(MID(I156,12,1)="F",VLOOKUP(J156,DATA!$K$2:$Y$20,14,FALSE),0)-10,0)),"")</f>
        <v/>
      </c>
      <c r="AJ156" t="str">
        <f>IF(LEN(H156)&gt;0,IF(H156&lt;&gt;"CALL_PAL",VLOOKUP(H156,DATA!$B$2:$E$526,4,FALSE),VLOOKUP(K156,DATA!$K$72:$M$161,3,FALSE)),"")</f>
        <v>0100000</v>
      </c>
      <c r="AK156" t="str">
        <f>IF(LEN(H156)&gt;0,VLOOKUP(H156,DATA!$B$2:$D$526,3,FALSE),"")</f>
        <v>010001</v>
      </c>
      <c r="AL156" t="str">
        <f t="shared" ref="AL156:AL219" si="141">AK156&amp;AD156&amp;AE156&amp;V156&amp;W156&amp;X156&amp;Y156&amp;AB156&amp;AC156&amp;AF156&amp;AG156&amp;AI156&amp;AJ156&amp;AH156</f>
        <v>01000111111111110000010000011111</v>
      </c>
      <c r="AM156" t="str">
        <f t="shared" ref="AM156:AM219" si="142">IF(LEN(AL156)&gt;0,BIN2HEX(MID(AL156,1,8),2)&amp;BIN2HEX(MID(AL156,9,8),2)&amp;BIN2HEX(MID(AL156,17,8),2)&amp;BIN2HEX(MID(AL156,25,8),2),"")</f>
        <v>47FF041F</v>
      </c>
      <c r="AN156" t="b">
        <f t="shared" si="119"/>
        <v>1</v>
      </c>
      <c r="AO156">
        <f t="shared" si="113"/>
        <v>4</v>
      </c>
      <c r="AP156" t="b">
        <f t="shared" si="114"/>
        <v>0</v>
      </c>
      <c r="AQ156" t="b">
        <f t="shared" si="111"/>
        <v>0</v>
      </c>
      <c r="AS156" t="s">
        <v>1716</v>
      </c>
      <c r="AT156">
        <v>0</v>
      </c>
      <c r="AU156">
        <v>4</v>
      </c>
      <c r="AV156" t="str">
        <f t="shared" si="121"/>
        <v>0000</v>
      </c>
    </row>
    <row r="157" spans="1:48" x14ac:dyDescent="0.25">
      <c r="A157" t="str">
        <f t="shared" si="115"/>
        <v>0000052D</v>
      </c>
      <c r="B157" t="s">
        <v>2038</v>
      </c>
      <c r="C157" t="str">
        <f t="shared" si="122"/>
        <v>BIS R31,R31,R31</v>
      </c>
      <c r="D157" t="str">
        <f t="shared" si="116"/>
        <v/>
      </c>
      <c r="E157" t="b">
        <f t="shared" si="117"/>
        <v>1</v>
      </c>
      <c r="F157">
        <f t="shared" si="120"/>
        <v>4</v>
      </c>
      <c r="G157">
        <f t="shared" si="112"/>
        <v>1324</v>
      </c>
      <c r="H157" t="str">
        <f t="shared" si="123"/>
        <v>BIS</v>
      </c>
      <c r="I157" s="3" t="str">
        <f>IF(LEN(H157)&gt;0,VLOOKUP(H157,DATA!$B$2:$G$526,6,FALSE),"")</f>
        <v>OABZL      FC</v>
      </c>
      <c r="J157" t="str">
        <f>IF(LEN(H157)&gt;0,VLOOKUP(H157,DATA!$B$2:$G$526,2,FALSE),"")</f>
        <v>Oper</v>
      </c>
      <c r="K157" t="str">
        <f>IF(LEN(H157)&gt;0,IF(MID(IF(MID(MID(C157,LEN(H157)+2,99),1,1)="(",MID(MID(C157,LEN(H157)+2,99),2,LEN(MID(C157,LEN(H157)+2,99))-2),MID(C157,LEN(H157)+2,99)),1,1)=VLOOKUP(H157,DATA!$B$2:$I$526,8,FALSE),MID(IF(MID(MID(C157,LEN(H157)+2,99),1,1)="(",MID(MID(C157,LEN(H157)+2,99),2,LEN(MID(C157,LEN(H157)+2,99))-2),MID(C157,LEN(H157)+2,99)),1,3),IF(MID(MID(C157,LEN(H157)+2,99),1,1)="(",MID(MID(C157,LEN(H157)+2,99),2,LEN(MID(C157,LEN(H157)+2,99))-2),MID(C157,LEN(H157)+2,99))),"")</f>
        <v>R31</v>
      </c>
      <c r="L157" t="str">
        <f t="shared" si="124"/>
        <v>R31</v>
      </c>
      <c r="M157" t="str">
        <f t="shared" si="110"/>
        <v>R31</v>
      </c>
      <c r="N157" t="b">
        <f t="shared" si="125"/>
        <v>0</v>
      </c>
      <c r="O157" t="b">
        <f t="shared" si="126"/>
        <v>1</v>
      </c>
      <c r="P157" t="str">
        <f t="shared" si="118"/>
        <v/>
      </c>
      <c r="Q157" t="str">
        <f t="shared" si="127"/>
        <v/>
      </c>
      <c r="R157" t="str">
        <f t="shared" si="128"/>
        <v/>
      </c>
      <c r="S157" t="b">
        <f t="shared" si="129"/>
        <v>0</v>
      </c>
      <c r="T157" t="b">
        <f t="shared" si="130"/>
        <v>0</v>
      </c>
      <c r="U157" t="b">
        <f t="shared" si="131"/>
        <v>0</v>
      </c>
      <c r="V157" t="str">
        <f>IF(MID(I157,6,1)="T",VLOOKUP(H157,DATA!$B$2:$H$526,7,FALSE),"")</f>
        <v/>
      </c>
      <c r="W157" t="str">
        <f t="shared" si="132"/>
        <v/>
      </c>
      <c r="X157" t="str">
        <f>IF(LEN(H157)&gt;0,VLOOKUP(H157,DATA!$B$2:$F$526,5,FALSE),"")</f>
        <v/>
      </c>
      <c r="Y157" t="str">
        <f t="shared" si="133"/>
        <v/>
      </c>
      <c r="Z157" t="str">
        <f t="shared" si="134"/>
        <v/>
      </c>
      <c r="AA157" t="str">
        <f t="shared" si="135"/>
        <v/>
      </c>
      <c r="AB157" t="str">
        <f>IF(LEN(Z157)&gt;0,VLOOKUP(Z157,DATA!$K$25:$L$69,2,FALSE)&amp;IF(LEN(AA157)&gt;0,VLOOKUP(AA157,DATA!$O$25:$P$29,2,FALSE),""),"")</f>
        <v/>
      </c>
      <c r="AC157" t="str">
        <f>IF(LEN(Z157)&gt;0,VLOOKUP(Z157,DATA!$K$25:$M$69,3,FALSE),"")</f>
        <v/>
      </c>
      <c r="AD157" t="str">
        <f t="shared" si="136"/>
        <v>11111</v>
      </c>
      <c r="AE157" t="str">
        <f t="shared" si="137"/>
        <v>11111</v>
      </c>
      <c r="AF157" t="str">
        <f t="shared" si="138"/>
        <v>0000</v>
      </c>
      <c r="AG157" t="str">
        <f t="shared" si="139"/>
        <v/>
      </c>
      <c r="AH157" t="str">
        <f t="shared" si="140"/>
        <v>11111</v>
      </c>
      <c r="AI157" t="str">
        <f>IF(LEN(Q157)&gt;0,REPT("0",IF(IF(MID(I157,12,1)="F",VLOOKUP(J157,DATA!$K$2:$Y$20,14,FALSE),0)&gt;10,IF(MID(I157,12,1)="F",VLOOKUP(J157,DATA!$K$2:$Y$20,14,FALSE),0)-10,0)-LEN(X157))&amp;DEC2BIN(Q157,IF(MID(I157,12,1)="F",VLOOKUP(J157,DATA!$K$2:$Y$20,14,FALSE),0)-IF(IF(MID(I157,12,1)="F",VLOOKUP(J157,DATA!$K$2:$Y$20,14,FALSE),0)&gt;10,IF(MID(I157,12,1)="F",VLOOKUP(J157,DATA!$K$2:$Y$20,14,FALSE),0)-10,0)),"")</f>
        <v/>
      </c>
      <c r="AJ157" t="str">
        <f>IF(LEN(H157)&gt;0,IF(H157&lt;&gt;"CALL_PAL",VLOOKUP(H157,DATA!$B$2:$E$526,4,FALSE),VLOOKUP(K157,DATA!$K$72:$M$161,3,FALSE)),"")</f>
        <v>0100000</v>
      </c>
      <c r="AK157" t="str">
        <f>IF(LEN(H157)&gt;0,VLOOKUP(H157,DATA!$B$2:$D$526,3,FALSE),"")</f>
        <v>010001</v>
      </c>
      <c r="AL157" t="str">
        <f t="shared" si="141"/>
        <v>01000111111111110000010000011111</v>
      </c>
      <c r="AM157" t="str">
        <f t="shared" si="142"/>
        <v>47FF041F</v>
      </c>
      <c r="AN157" t="b">
        <f t="shared" si="119"/>
        <v>1</v>
      </c>
      <c r="AO157">
        <f t="shared" si="113"/>
        <v>4</v>
      </c>
      <c r="AP157" t="b">
        <f t="shared" si="114"/>
        <v>0</v>
      </c>
      <c r="AQ157" t="b">
        <f t="shared" si="111"/>
        <v>0</v>
      </c>
      <c r="AS157" t="s">
        <v>1717</v>
      </c>
      <c r="AT157">
        <v>3</v>
      </c>
      <c r="AU157">
        <v>2</v>
      </c>
      <c r="AV157" t="str">
        <f t="shared" si="121"/>
        <v>11</v>
      </c>
    </row>
    <row r="158" spans="1:48" x14ac:dyDescent="0.25">
      <c r="A158" t="str">
        <f t="shared" si="115"/>
        <v>00000531</v>
      </c>
      <c r="B158" t="s">
        <v>1616</v>
      </c>
      <c r="C158" t="str">
        <f t="shared" si="122"/>
        <v>NXT6:</v>
      </c>
      <c r="D158" t="str">
        <f t="shared" si="116"/>
        <v/>
      </c>
      <c r="E158" t="b">
        <f t="shared" si="117"/>
        <v>1</v>
      </c>
      <c r="F158">
        <f t="shared" si="120"/>
        <v>4</v>
      </c>
      <c r="G158">
        <f t="shared" si="112"/>
        <v>1328</v>
      </c>
      <c r="H158" t="str">
        <f t="shared" si="123"/>
        <v/>
      </c>
      <c r="I158" s="3" t="str">
        <f>IF(LEN(H158)&gt;0,VLOOKUP(H158,DATA!$B$2:$G$526,6,FALSE),"")</f>
        <v/>
      </c>
      <c r="J158" t="str">
        <f>IF(LEN(H158)&gt;0,VLOOKUP(H158,DATA!$B$2:$G$526,2,FALSE),"")</f>
        <v/>
      </c>
      <c r="K158" t="str">
        <f>IF(LEN(H158)&gt;0,IF(MID(IF(MID(MID(C158,LEN(H158)+2,99),1,1)="(",MID(MID(C158,LEN(H158)+2,99),2,LEN(MID(C158,LEN(H158)+2,99))-2),MID(C158,LEN(H158)+2,99)),1,1)=VLOOKUP(H158,DATA!$B$2:$I$526,8,FALSE),MID(IF(MID(MID(C158,LEN(H158)+2,99),1,1)="(",MID(MID(C158,LEN(H158)+2,99),2,LEN(MID(C158,LEN(H158)+2,99))-2),MID(C158,LEN(H158)+2,99)),1,3),IF(MID(MID(C158,LEN(H158)+2,99),1,1)="(",MID(MID(C158,LEN(H158)+2,99),2,LEN(MID(C158,LEN(H158)+2,99))-2),MID(C158,LEN(H158)+2,99))),"")</f>
        <v/>
      </c>
      <c r="L158" t="str">
        <f t="shared" si="124"/>
        <v/>
      </c>
      <c r="M158" t="str">
        <f t="shared" si="110"/>
        <v/>
      </c>
      <c r="N158" t="str">
        <f t="shared" si="125"/>
        <v/>
      </c>
      <c r="O158" t="str">
        <f t="shared" si="126"/>
        <v/>
      </c>
      <c r="P158" t="str">
        <f t="shared" si="118"/>
        <v/>
      </c>
      <c r="Q158" t="str">
        <f t="shared" si="127"/>
        <v/>
      </c>
      <c r="R158" t="str">
        <f t="shared" si="128"/>
        <v/>
      </c>
      <c r="S158" t="str">
        <f t="shared" si="129"/>
        <v/>
      </c>
      <c r="T158" t="str">
        <f t="shared" si="130"/>
        <v/>
      </c>
      <c r="U158" t="str">
        <f t="shared" si="131"/>
        <v/>
      </c>
      <c r="V158" t="str">
        <f>IF(MID(I158,6,1)="T",VLOOKUP(H158,DATA!$B$2:$H$526,7,FALSE),"")</f>
        <v/>
      </c>
      <c r="W158" t="str">
        <f t="shared" si="132"/>
        <v/>
      </c>
      <c r="X158" t="str">
        <f>IF(LEN(H158)&gt;0,VLOOKUP(H158,DATA!$B$2:$F$526,5,FALSE),"")</f>
        <v/>
      </c>
      <c r="Y158" t="str">
        <f t="shared" si="133"/>
        <v/>
      </c>
      <c r="Z158" t="str">
        <f t="shared" si="134"/>
        <v/>
      </c>
      <c r="AA158" t="str">
        <f t="shared" si="135"/>
        <v/>
      </c>
      <c r="AB158" t="str">
        <f>IF(LEN(Z158)&gt;0,VLOOKUP(Z158,DATA!$K$25:$L$69,2,FALSE)&amp;IF(LEN(AA158)&gt;0,VLOOKUP(AA158,DATA!$O$25:$P$29,2,FALSE),""),"")</f>
        <v/>
      </c>
      <c r="AC158" t="str">
        <f>IF(LEN(Z158)&gt;0,VLOOKUP(Z158,DATA!$K$25:$M$69,3,FALSE),"")</f>
        <v/>
      </c>
      <c r="AD158" t="str">
        <f t="shared" si="136"/>
        <v/>
      </c>
      <c r="AE158" t="str">
        <f t="shared" si="137"/>
        <v/>
      </c>
      <c r="AF158" t="str">
        <f t="shared" si="138"/>
        <v/>
      </c>
      <c r="AG158" t="str">
        <f t="shared" si="139"/>
        <v/>
      </c>
      <c r="AH158" t="str">
        <f t="shared" si="140"/>
        <v/>
      </c>
      <c r="AI158" t="str">
        <f>IF(LEN(Q158)&gt;0,REPT("0",IF(IF(MID(I158,12,1)="F",VLOOKUP(J158,DATA!$K$2:$Y$20,14,FALSE),0)&gt;10,IF(MID(I158,12,1)="F",VLOOKUP(J158,DATA!$K$2:$Y$20,14,FALSE),0)-10,0)-LEN(X158))&amp;DEC2BIN(Q158,IF(MID(I158,12,1)="F",VLOOKUP(J158,DATA!$K$2:$Y$20,14,FALSE),0)-IF(IF(MID(I158,12,1)="F",VLOOKUP(J158,DATA!$K$2:$Y$20,14,FALSE),0)&gt;10,IF(MID(I158,12,1)="F",VLOOKUP(J158,DATA!$K$2:$Y$20,14,FALSE),0)-10,0)),"")</f>
        <v/>
      </c>
      <c r="AJ158" t="str">
        <f>IF(LEN(H158)&gt;0,IF(H158&lt;&gt;"CALL_PAL",VLOOKUP(H158,DATA!$B$2:$E$526,4,FALSE),VLOOKUP(K158,DATA!$K$72:$M$161,3,FALSE)),"")</f>
        <v/>
      </c>
      <c r="AK158" t="str">
        <f>IF(LEN(H158)&gt;0,VLOOKUP(H158,DATA!$B$2:$D$526,3,FALSE),"")</f>
        <v/>
      </c>
      <c r="AL158" t="str">
        <f t="shared" si="141"/>
        <v/>
      </c>
      <c r="AM158" t="str">
        <f t="shared" si="142"/>
        <v/>
      </c>
      <c r="AN158" t="b">
        <f t="shared" si="119"/>
        <v>1</v>
      </c>
      <c r="AO158">
        <f t="shared" si="113"/>
        <v>4</v>
      </c>
      <c r="AP158" t="str">
        <f t="shared" si="114"/>
        <v/>
      </c>
      <c r="AQ158" t="str">
        <f t="shared" si="111"/>
        <v/>
      </c>
      <c r="AS158" t="s">
        <v>1723</v>
      </c>
      <c r="AT158">
        <v>0</v>
      </c>
      <c r="AU158">
        <v>1</v>
      </c>
      <c r="AV158" t="str">
        <f t="shared" si="121"/>
        <v>0</v>
      </c>
    </row>
    <row r="159" spans="1:48" x14ac:dyDescent="0.25">
      <c r="A159" t="str">
        <f t="shared" si="115"/>
        <v>00000531</v>
      </c>
      <c r="B159" t="s">
        <v>1533</v>
      </c>
      <c r="C159" t="str">
        <f t="shared" si="122"/>
        <v>ADDQ R31,R31,R6</v>
      </c>
      <c r="D159" t="str">
        <f t="shared" si="116"/>
        <v/>
      </c>
      <c r="E159" t="b">
        <f t="shared" si="117"/>
        <v>0</v>
      </c>
      <c r="F159">
        <f t="shared" si="120"/>
        <v>4</v>
      </c>
      <c r="G159">
        <f t="shared" si="112"/>
        <v>1328</v>
      </c>
      <c r="H159" t="str">
        <f t="shared" si="123"/>
        <v>ADDQ</v>
      </c>
      <c r="I159" s="3" t="str">
        <f>IF(LEN(H159)&gt;0,VLOOKUP(H159,DATA!$B$2:$G$526,6,FALSE),"")</f>
        <v>OABZL      FC</v>
      </c>
      <c r="J159" t="str">
        <f>IF(LEN(H159)&gt;0,VLOOKUP(H159,DATA!$B$2:$G$526,2,FALSE),"")</f>
        <v>Oper</v>
      </c>
      <c r="K159" t="str">
        <f>IF(LEN(H159)&gt;0,IF(MID(IF(MID(MID(C159,LEN(H159)+2,99),1,1)="(",MID(MID(C159,LEN(H159)+2,99),2,LEN(MID(C159,LEN(H159)+2,99))-2),MID(C159,LEN(H159)+2,99)),1,1)=VLOOKUP(H159,DATA!$B$2:$I$526,8,FALSE),MID(IF(MID(MID(C159,LEN(H159)+2,99),1,1)="(",MID(MID(C159,LEN(H159)+2,99),2,LEN(MID(C159,LEN(H159)+2,99))-2),MID(C159,LEN(H159)+2,99)),1,3),IF(MID(MID(C159,LEN(H159)+2,99),1,1)="(",MID(MID(C159,LEN(H159)+2,99),2,LEN(MID(C159,LEN(H159)+2,99))-2),MID(C159,LEN(H159)+2,99))),"")</f>
        <v>R31</v>
      </c>
      <c r="L159" t="str">
        <f t="shared" si="124"/>
        <v>R31</v>
      </c>
      <c r="M159" t="str">
        <f t="shared" si="110"/>
        <v>R6</v>
      </c>
      <c r="N159" t="b">
        <f t="shared" si="125"/>
        <v>0</v>
      </c>
      <c r="O159" t="b">
        <f t="shared" si="126"/>
        <v>1</v>
      </c>
      <c r="P159" t="str">
        <f t="shared" si="118"/>
        <v/>
      </c>
      <c r="Q159" t="str">
        <f t="shared" si="127"/>
        <v/>
      </c>
      <c r="R159" t="str">
        <f t="shared" si="128"/>
        <v/>
      </c>
      <c r="S159" t="b">
        <f t="shared" si="129"/>
        <v>0</v>
      </c>
      <c r="T159" t="b">
        <f t="shared" si="130"/>
        <v>0</v>
      </c>
      <c r="U159" t="b">
        <f t="shared" si="131"/>
        <v>0</v>
      </c>
      <c r="V159" t="str">
        <f>IF(MID(I159,6,1)="T",VLOOKUP(H159,DATA!$B$2:$H$526,7,FALSE),"")</f>
        <v/>
      </c>
      <c r="W159" t="str">
        <f t="shared" si="132"/>
        <v/>
      </c>
      <c r="X159" t="str">
        <f>IF(LEN(H159)&gt;0,VLOOKUP(H159,DATA!$B$2:$F$526,5,FALSE),"")</f>
        <v/>
      </c>
      <c r="Y159" t="str">
        <f t="shared" si="133"/>
        <v/>
      </c>
      <c r="Z159" t="str">
        <f t="shared" si="134"/>
        <v/>
      </c>
      <c r="AA159" t="str">
        <f t="shared" si="135"/>
        <v/>
      </c>
      <c r="AB159" t="str">
        <f>IF(LEN(Z159)&gt;0,VLOOKUP(Z159,DATA!$K$25:$L$69,2,FALSE)&amp;IF(LEN(AA159)&gt;0,VLOOKUP(AA159,DATA!$O$25:$P$29,2,FALSE),""),"")</f>
        <v/>
      </c>
      <c r="AC159" t="str">
        <f>IF(LEN(Z159)&gt;0,VLOOKUP(Z159,DATA!$K$25:$M$69,3,FALSE),"")</f>
        <v/>
      </c>
      <c r="AD159" t="str">
        <f t="shared" si="136"/>
        <v>11111</v>
      </c>
      <c r="AE159" t="str">
        <f t="shared" si="137"/>
        <v>11111</v>
      </c>
      <c r="AF159" t="str">
        <f t="shared" si="138"/>
        <v>0000</v>
      </c>
      <c r="AG159" t="str">
        <f t="shared" si="139"/>
        <v/>
      </c>
      <c r="AH159" t="str">
        <f t="shared" si="140"/>
        <v>00110</v>
      </c>
      <c r="AI159" t="str">
        <f>IF(LEN(Q159)&gt;0,REPT("0",IF(IF(MID(I159,12,1)="F",VLOOKUP(J159,DATA!$K$2:$Y$20,14,FALSE),0)&gt;10,IF(MID(I159,12,1)="F",VLOOKUP(J159,DATA!$K$2:$Y$20,14,FALSE),0)-10,0)-LEN(X159))&amp;DEC2BIN(Q159,IF(MID(I159,12,1)="F",VLOOKUP(J159,DATA!$K$2:$Y$20,14,FALSE),0)-IF(IF(MID(I159,12,1)="F",VLOOKUP(J159,DATA!$K$2:$Y$20,14,FALSE),0)&gt;10,IF(MID(I159,12,1)="F",VLOOKUP(J159,DATA!$K$2:$Y$20,14,FALSE),0)-10,0)),"")</f>
        <v/>
      </c>
      <c r="AJ159" t="str">
        <f>IF(LEN(H159)&gt;0,IF(H159&lt;&gt;"CALL_PAL",VLOOKUP(H159,DATA!$B$2:$E$526,4,FALSE),VLOOKUP(K159,DATA!$K$72:$M$161,3,FALSE)),"")</f>
        <v>0100000</v>
      </c>
      <c r="AK159" t="str">
        <f>IF(LEN(H159)&gt;0,VLOOKUP(H159,DATA!$B$2:$D$526,3,FALSE),"")</f>
        <v>010000</v>
      </c>
      <c r="AL159" t="str">
        <f t="shared" si="141"/>
        <v>01000011111111110000010000000110</v>
      </c>
      <c r="AM159" t="str">
        <f t="shared" si="142"/>
        <v>43FF0406</v>
      </c>
      <c r="AN159" t="b">
        <f t="shared" si="119"/>
        <v>1</v>
      </c>
      <c r="AO159">
        <f t="shared" si="113"/>
        <v>0</v>
      </c>
      <c r="AP159" t="b">
        <f t="shared" si="114"/>
        <v>1</v>
      </c>
      <c r="AQ159" t="b">
        <f t="shared" si="111"/>
        <v>0</v>
      </c>
      <c r="AS159" t="s">
        <v>1718</v>
      </c>
      <c r="AT159">
        <v>0</v>
      </c>
      <c r="AU159">
        <v>3</v>
      </c>
      <c r="AV159" t="str">
        <f t="shared" si="121"/>
        <v>000</v>
      </c>
    </row>
    <row r="160" spans="1:48" x14ac:dyDescent="0.25">
      <c r="A160" t="str">
        <f t="shared" si="115"/>
        <v>00000535</v>
      </c>
      <c r="B160" t="s">
        <v>1617</v>
      </c>
      <c r="C160" t="str">
        <f t="shared" si="122"/>
        <v>ADDQ R31,R31,R7</v>
      </c>
      <c r="D160" t="str">
        <f t="shared" si="116"/>
        <v/>
      </c>
      <c r="E160" t="b">
        <f t="shared" si="117"/>
        <v>1</v>
      </c>
      <c r="F160">
        <f t="shared" si="120"/>
        <v>4</v>
      </c>
      <c r="G160">
        <f t="shared" si="112"/>
        <v>1332</v>
      </c>
      <c r="H160" t="str">
        <f t="shared" si="123"/>
        <v>ADDQ</v>
      </c>
      <c r="I160" s="3" t="str">
        <f>IF(LEN(H160)&gt;0,VLOOKUP(H160,DATA!$B$2:$G$526,6,FALSE),"")</f>
        <v>OABZL      FC</v>
      </c>
      <c r="J160" t="str">
        <f>IF(LEN(H160)&gt;0,VLOOKUP(H160,DATA!$B$2:$G$526,2,FALSE),"")</f>
        <v>Oper</v>
      </c>
      <c r="K160" t="str">
        <f>IF(LEN(H160)&gt;0,IF(MID(IF(MID(MID(C160,LEN(H160)+2,99),1,1)="(",MID(MID(C160,LEN(H160)+2,99),2,LEN(MID(C160,LEN(H160)+2,99))-2),MID(C160,LEN(H160)+2,99)),1,1)=VLOOKUP(H160,DATA!$B$2:$I$526,8,FALSE),MID(IF(MID(MID(C160,LEN(H160)+2,99),1,1)="(",MID(MID(C160,LEN(H160)+2,99),2,LEN(MID(C160,LEN(H160)+2,99))-2),MID(C160,LEN(H160)+2,99)),1,3),IF(MID(MID(C160,LEN(H160)+2,99),1,1)="(",MID(MID(C160,LEN(H160)+2,99),2,LEN(MID(C160,LEN(H160)+2,99))-2),MID(C160,LEN(H160)+2,99))),"")</f>
        <v>R31</v>
      </c>
      <c r="L160" t="str">
        <f t="shared" si="124"/>
        <v>R31</v>
      </c>
      <c r="M160" t="str">
        <f t="shared" si="110"/>
        <v>R7</v>
      </c>
      <c r="N160" t="b">
        <f t="shared" si="125"/>
        <v>0</v>
      </c>
      <c r="O160" t="b">
        <f t="shared" si="126"/>
        <v>1</v>
      </c>
      <c r="P160" t="str">
        <f t="shared" si="118"/>
        <v/>
      </c>
      <c r="Q160" t="str">
        <f t="shared" si="127"/>
        <v/>
      </c>
      <c r="R160" t="str">
        <f t="shared" si="128"/>
        <v/>
      </c>
      <c r="S160" t="b">
        <f t="shared" si="129"/>
        <v>0</v>
      </c>
      <c r="T160" t="b">
        <f t="shared" si="130"/>
        <v>0</v>
      </c>
      <c r="U160" t="b">
        <f t="shared" si="131"/>
        <v>0</v>
      </c>
      <c r="V160" t="str">
        <f>IF(MID(I160,6,1)="T",VLOOKUP(H160,DATA!$B$2:$H$526,7,FALSE),"")</f>
        <v/>
      </c>
      <c r="W160" t="str">
        <f t="shared" si="132"/>
        <v/>
      </c>
      <c r="X160" t="str">
        <f>IF(LEN(H160)&gt;0,VLOOKUP(H160,DATA!$B$2:$F$526,5,FALSE),"")</f>
        <v/>
      </c>
      <c r="Y160" t="str">
        <f t="shared" si="133"/>
        <v/>
      </c>
      <c r="Z160" t="str">
        <f t="shared" si="134"/>
        <v/>
      </c>
      <c r="AA160" t="str">
        <f t="shared" si="135"/>
        <v/>
      </c>
      <c r="AB160" t="str">
        <f>IF(LEN(Z160)&gt;0,VLOOKUP(Z160,DATA!$K$25:$L$69,2,FALSE)&amp;IF(LEN(AA160)&gt;0,VLOOKUP(AA160,DATA!$O$25:$P$29,2,FALSE),""),"")</f>
        <v/>
      </c>
      <c r="AC160" t="str">
        <f>IF(LEN(Z160)&gt;0,VLOOKUP(Z160,DATA!$K$25:$M$69,3,FALSE),"")</f>
        <v/>
      </c>
      <c r="AD160" t="str">
        <f t="shared" si="136"/>
        <v>11111</v>
      </c>
      <c r="AE160" t="str">
        <f t="shared" si="137"/>
        <v>11111</v>
      </c>
      <c r="AF160" t="str">
        <f t="shared" si="138"/>
        <v>0000</v>
      </c>
      <c r="AG160" t="str">
        <f t="shared" si="139"/>
        <v/>
      </c>
      <c r="AH160" t="str">
        <f t="shared" si="140"/>
        <v>00111</v>
      </c>
      <c r="AI160" t="str">
        <f>IF(LEN(Q160)&gt;0,REPT("0",IF(IF(MID(I160,12,1)="F",VLOOKUP(J160,DATA!$K$2:$Y$20,14,FALSE),0)&gt;10,IF(MID(I160,12,1)="F",VLOOKUP(J160,DATA!$K$2:$Y$20,14,FALSE),0)-10,0)-LEN(X160))&amp;DEC2BIN(Q160,IF(MID(I160,12,1)="F",VLOOKUP(J160,DATA!$K$2:$Y$20,14,FALSE),0)-IF(IF(MID(I160,12,1)="F",VLOOKUP(J160,DATA!$K$2:$Y$20,14,FALSE),0)&gt;10,IF(MID(I160,12,1)="F",VLOOKUP(J160,DATA!$K$2:$Y$20,14,FALSE),0)-10,0)),"")</f>
        <v/>
      </c>
      <c r="AJ160" t="str">
        <f>IF(LEN(H160)&gt;0,IF(H160&lt;&gt;"CALL_PAL",VLOOKUP(H160,DATA!$B$2:$E$526,4,FALSE),VLOOKUP(K160,DATA!$K$72:$M$161,3,FALSE)),"")</f>
        <v>0100000</v>
      </c>
      <c r="AK160" t="str">
        <f>IF(LEN(H160)&gt;0,VLOOKUP(H160,DATA!$B$2:$D$526,3,FALSE),"")</f>
        <v>010000</v>
      </c>
      <c r="AL160" t="str">
        <f t="shared" si="141"/>
        <v>01000011111111110000010000000111</v>
      </c>
      <c r="AM160" t="str">
        <f t="shared" si="142"/>
        <v>43FF0407</v>
      </c>
      <c r="AN160" t="b">
        <f t="shared" si="119"/>
        <v>1</v>
      </c>
      <c r="AO160">
        <f t="shared" si="113"/>
        <v>4</v>
      </c>
      <c r="AP160" t="b">
        <f t="shared" si="114"/>
        <v>0</v>
      </c>
      <c r="AQ160" t="b">
        <f t="shared" si="111"/>
        <v>0</v>
      </c>
      <c r="AS160" t="s">
        <v>1719</v>
      </c>
      <c r="AT160">
        <v>0</v>
      </c>
      <c r="AU160">
        <v>1</v>
      </c>
      <c r="AV160" t="str">
        <f t="shared" si="121"/>
        <v>0</v>
      </c>
    </row>
    <row r="161" spans="1:48" x14ac:dyDescent="0.25">
      <c r="A161" t="str">
        <f t="shared" si="115"/>
        <v>00000539</v>
      </c>
      <c r="B161" t="s">
        <v>1618</v>
      </c>
      <c r="C161" t="str">
        <f t="shared" si="122"/>
        <v>BR R31, NXT7</v>
      </c>
      <c r="D161" t="str">
        <f t="shared" si="116"/>
        <v/>
      </c>
      <c r="E161" t="b">
        <f t="shared" si="117"/>
        <v>1</v>
      </c>
      <c r="F161">
        <f t="shared" si="120"/>
        <v>4</v>
      </c>
      <c r="G161">
        <f t="shared" si="112"/>
        <v>1336</v>
      </c>
      <c r="H161" t="str">
        <f t="shared" si="123"/>
        <v>BR</v>
      </c>
      <c r="I161" s="3" t="str">
        <f>IF(LEN(H161)&gt;0,VLOOKUP(H161,DATA!$B$2:$G$526,6,FALSE),"")</f>
        <v xml:space="preserve">OA         F </v>
      </c>
      <c r="J161" t="str">
        <f>IF(LEN(H161)&gt;0,VLOOKUP(H161,DATA!$B$2:$G$526,2,FALSE),"")</f>
        <v>Br</v>
      </c>
      <c r="K161" t="str">
        <f>IF(LEN(H161)&gt;0,IF(MID(IF(MID(MID(C161,LEN(H161)+2,99),1,1)="(",MID(MID(C161,LEN(H161)+2,99),2,LEN(MID(C161,LEN(H161)+2,99))-2),MID(C161,LEN(H161)+2,99)),1,1)=VLOOKUP(H161,DATA!$B$2:$I$526,8,FALSE),MID(IF(MID(MID(C161,LEN(H161)+2,99),1,1)="(",MID(MID(C161,LEN(H161)+2,99),2,LEN(MID(C161,LEN(H161)+2,99))-2),MID(C161,LEN(H161)+2,99)),1,3),IF(MID(MID(C161,LEN(H161)+2,99),1,1)="(",MID(MID(C161,LEN(H161)+2,99),2,LEN(MID(C161,LEN(H161)+2,99))-2),MID(C161,LEN(H161)+2,99))),"")</f>
        <v>R31</v>
      </c>
      <c r="L161" t="str">
        <f t="shared" si="124"/>
        <v>NXT7</v>
      </c>
      <c r="M161" t="str">
        <f t="shared" si="110"/>
        <v/>
      </c>
      <c r="N161" t="str">
        <f t="shared" si="125"/>
        <v/>
      </c>
      <c r="O161" t="str">
        <f t="shared" si="126"/>
        <v/>
      </c>
      <c r="P161">
        <f t="shared" si="118"/>
        <v>1360</v>
      </c>
      <c r="Q161">
        <f t="shared" si="127"/>
        <v>20</v>
      </c>
      <c r="R161" t="str">
        <f t="shared" si="128"/>
        <v/>
      </c>
      <c r="S161" t="b">
        <f t="shared" si="129"/>
        <v>0</v>
      </c>
      <c r="T161" t="str">
        <f t="shared" si="130"/>
        <v/>
      </c>
      <c r="U161" t="str">
        <f t="shared" si="131"/>
        <v/>
      </c>
      <c r="V161" t="str">
        <f>IF(MID(I161,6,1)="T",VLOOKUP(H161,DATA!$B$2:$H$526,7,FALSE),"")</f>
        <v/>
      </c>
      <c r="W161" t="str">
        <f t="shared" si="132"/>
        <v/>
      </c>
      <c r="X161" t="str">
        <f>IF(LEN(H161)&gt;0,VLOOKUP(H161,DATA!$B$2:$F$526,5,FALSE),"")</f>
        <v/>
      </c>
      <c r="Y161" t="str">
        <f t="shared" si="133"/>
        <v/>
      </c>
      <c r="Z161" t="str">
        <f t="shared" si="134"/>
        <v/>
      </c>
      <c r="AA161" t="str">
        <f t="shared" si="135"/>
        <v/>
      </c>
      <c r="AB161" t="str">
        <f>IF(LEN(Z161)&gt;0,VLOOKUP(Z161,DATA!$K$25:$L$69,2,FALSE)&amp;IF(LEN(AA161)&gt;0,VLOOKUP(AA161,DATA!$O$25:$P$29,2,FALSE),""),"")</f>
        <v/>
      </c>
      <c r="AC161" t="str">
        <f>IF(LEN(Z161)&gt;0,VLOOKUP(Z161,DATA!$K$25:$M$69,3,FALSE),"")</f>
        <v/>
      </c>
      <c r="AD161" t="str">
        <f t="shared" si="136"/>
        <v>11111</v>
      </c>
      <c r="AE161" t="str">
        <f t="shared" si="137"/>
        <v/>
      </c>
      <c r="AF161" t="str">
        <f t="shared" si="138"/>
        <v/>
      </c>
      <c r="AG161" t="str">
        <f t="shared" si="139"/>
        <v/>
      </c>
      <c r="AH161" t="str">
        <f t="shared" si="140"/>
        <v/>
      </c>
      <c r="AI161" t="str">
        <f>IF(LEN(Q161)&gt;0,REPT("0",IF(IF(MID(I161,12,1)="F",VLOOKUP(J161,DATA!$K$2:$Y$20,14,FALSE),0)&gt;10,IF(MID(I161,12,1)="F",VLOOKUP(J161,DATA!$K$2:$Y$20,14,FALSE),0)-10,0)-LEN(X161))&amp;DEC2BIN(Q161,IF(MID(I161,12,1)="F",VLOOKUP(J161,DATA!$K$2:$Y$20,14,FALSE),0)-IF(IF(MID(I161,12,1)="F",VLOOKUP(J161,DATA!$K$2:$Y$20,14,FALSE),0)&gt;10,IF(MID(I161,12,1)="F",VLOOKUP(J161,DATA!$K$2:$Y$20,14,FALSE),0)-10,0)),"")</f>
        <v>000000000000000010100</v>
      </c>
      <c r="AJ161" t="str">
        <f>IF(LEN(H161)&gt;0,IF(H161&lt;&gt;"CALL_PAL",VLOOKUP(H161,DATA!$B$2:$E$526,4,FALSE),VLOOKUP(K161,DATA!$K$72:$M$161,3,FALSE)),"")</f>
        <v/>
      </c>
      <c r="AK161" t="str">
        <f>IF(LEN(H161)&gt;0,VLOOKUP(H161,DATA!$B$2:$D$526,3,FALSE),"")</f>
        <v>110000</v>
      </c>
      <c r="AL161" t="str">
        <f t="shared" si="141"/>
        <v>11000011111000000000000000010100</v>
      </c>
      <c r="AM161" t="str">
        <f t="shared" si="142"/>
        <v>C3E00014</v>
      </c>
      <c r="AN161" t="b">
        <f t="shared" si="119"/>
        <v>1</v>
      </c>
      <c r="AO161">
        <f t="shared" si="113"/>
        <v>4</v>
      </c>
      <c r="AP161" t="b">
        <f t="shared" si="114"/>
        <v>0</v>
      </c>
      <c r="AQ161" t="b">
        <f t="shared" si="111"/>
        <v>0</v>
      </c>
      <c r="AS161" t="s">
        <v>1720</v>
      </c>
      <c r="AT161">
        <v>0</v>
      </c>
      <c r="AU161">
        <v>4</v>
      </c>
      <c r="AV161" t="str">
        <f t="shared" si="121"/>
        <v>0000</v>
      </c>
    </row>
    <row r="162" spans="1:48" x14ac:dyDescent="0.25">
      <c r="A162" t="str">
        <f t="shared" si="115"/>
        <v>0000053D</v>
      </c>
      <c r="B162" t="s">
        <v>2038</v>
      </c>
      <c r="C162" t="str">
        <f t="shared" si="122"/>
        <v>BIS R31,R31,R31</v>
      </c>
      <c r="D162" t="str">
        <f t="shared" si="116"/>
        <v/>
      </c>
      <c r="E162" t="b">
        <f t="shared" si="117"/>
        <v>1</v>
      </c>
      <c r="F162">
        <f t="shared" si="120"/>
        <v>4</v>
      </c>
      <c r="G162">
        <f t="shared" si="112"/>
        <v>1340</v>
      </c>
      <c r="H162" t="str">
        <f t="shared" si="123"/>
        <v>BIS</v>
      </c>
      <c r="I162" s="3" t="str">
        <f>IF(LEN(H162)&gt;0,VLOOKUP(H162,DATA!$B$2:$G$526,6,FALSE),"")</f>
        <v>OABZL      FC</v>
      </c>
      <c r="J162" t="str">
        <f>IF(LEN(H162)&gt;0,VLOOKUP(H162,DATA!$B$2:$G$526,2,FALSE),"")</f>
        <v>Oper</v>
      </c>
      <c r="K162" t="str">
        <f>IF(LEN(H162)&gt;0,IF(MID(IF(MID(MID(C162,LEN(H162)+2,99),1,1)="(",MID(MID(C162,LEN(H162)+2,99),2,LEN(MID(C162,LEN(H162)+2,99))-2),MID(C162,LEN(H162)+2,99)),1,1)=VLOOKUP(H162,DATA!$B$2:$I$526,8,FALSE),MID(IF(MID(MID(C162,LEN(H162)+2,99),1,1)="(",MID(MID(C162,LEN(H162)+2,99),2,LEN(MID(C162,LEN(H162)+2,99))-2),MID(C162,LEN(H162)+2,99)),1,3),IF(MID(MID(C162,LEN(H162)+2,99),1,1)="(",MID(MID(C162,LEN(H162)+2,99),2,LEN(MID(C162,LEN(H162)+2,99))-2),MID(C162,LEN(H162)+2,99))),"")</f>
        <v>R31</v>
      </c>
      <c r="L162" t="str">
        <f t="shared" si="124"/>
        <v>R31</v>
      </c>
      <c r="M162" t="str">
        <f t="shared" si="110"/>
        <v>R31</v>
      </c>
      <c r="N162" t="b">
        <f t="shared" si="125"/>
        <v>0</v>
      </c>
      <c r="O162" t="b">
        <f t="shared" si="126"/>
        <v>1</v>
      </c>
      <c r="P162" t="str">
        <f t="shared" si="118"/>
        <v/>
      </c>
      <c r="Q162" t="str">
        <f t="shared" si="127"/>
        <v/>
      </c>
      <c r="R162" t="str">
        <f t="shared" si="128"/>
        <v/>
      </c>
      <c r="S162" t="b">
        <f t="shared" si="129"/>
        <v>0</v>
      </c>
      <c r="T162" t="b">
        <f t="shared" si="130"/>
        <v>0</v>
      </c>
      <c r="U162" t="b">
        <f t="shared" si="131"/>
        <v>0</v>
      </c>
      <c r="V162" t="str">
        <f>IF(MID(I162,6,1)="T",VLOOKUP(H162,DATA!$B$2:$H$526,7,FALSE),"")</f>
        <v/>
      </c>
      <c r="W162" t="str">
        <f t="shared" si="132"/>
        <v/>
      </c>
      <c r="X162" t="str">
        <f>IF(LEN(H162)&gt;0,VLOOKUP(H162,DATA!$B$2:$F$526,5,FALSE),"")</f>
        <v/>
      </c>
      <c r="Y162" t="str">
        <f t="shared" si="133"/>
        <v/>
      </c>
      <c r="Z162" t="str">
        <f t="shared" si="134"/>
        <v/>
      </c>
      <c r="AA162" t="str">
        <f t="shared" si="135"/>
        <v/>
      </c>
      <c r="AB162" t="str">
        <f>IF(LEN(Z162)&gt;0,VLOOKUP(Z162,DATA!$K$25:$L$69,2,FALSE)&amp;IF(LEN(AA162)&gt;0,VLOOKUP(AA162,DATA!$O$25:$P$29,2,FALSE),""),"")</f>
        <v/>
      </c>
      <c r="AC162" t="str">
        <f>IF(LEN(Z162)&gt;0,VLOOKUP(Z162,DATA!$K$25:$M$69,3,FALSE),"")</f>
        <v/>
      </c>
      <c r="AD162" t="str">
        <f t="shared" si="136"/>
        <v>11111</v>
      </c>
      <c r="AE162" t="str">
        <f t="shared" si="137"/>
        <v>11111</v>
      </c>
      <c r="AF162" t="str">
        <f t="shared" si="138"/>
        <v>0000</v>
      </c>
      <c r="AG162" t="str">
        <f t="shared" si="139"/>
        <v/>
      </c>
      <c r="AH162" t="str">
        <f t="shared" si="140"/>
        <v>11111</v>
      </c>
      <c r="AI162" t="str">
        <f>IF(LEN(Q162)&gt;0,REPT("0",IF(IF(MID(I162,12,1)="F",VLOOKUP(J162,DATA!$K$2:$Y$20,14,FALSE),0)&gt;10,IF(MID(I162,12,1)="F",VLOOKUP(J162,DATA!$K$2:$Y$20,14,FALSE),0)-10,0)-LEN(X162))&amp;DEC2BIN(Q162,IF(MID(I162,12,1)="F",VLOOKUP(J162,DATA!$K$2:$Y$20,14,FALSE),0)-IF(IF(MID(I162,12,1)="F",VLOOKUP(J162,DATA!$K$2:$Y$20,14,FALSE),0)&gt;10,IF(MID(I162,12,1)="F",VLOOKUP(J162,DATA!$K$2:$Y$20,14,FALSE),0)-10,0)),"")</f>
        <v/>
      </c>
      <c r="AJ162" t="str">
        <f>IF(LEN(H162)&gt;0,IF(H162&lt;&gt;"CALL_PAL",VLOOKUP(H162,DATA!$B$2:$E$526,4,FALSE),VLOOKUP(K162,DATA!$K$72:$M$161,3,FALSE)),"")</f>
        <v>0100000</v>
      </c>
      <c r="AK162" t="str">
        <f>IF(LEN(H162)&gt;0,VLOOKUP(H162,DATA!$B$2:$D$526,3,FALSE),"")</f>
        <v>010001</v>
      </c>
      <c r="AL162" t="str">
        <f t="shared" si="141"/>
        <v>01000111111111110000010000011111</v>
      </c>
      <c r="AM162" t="str">
        <f t="shared" si="142"/>
        <v>47FF041F</v>
      </c>
      <c r="AN162" t="b">
        <f t="shared" si="119"/>
        <v>1</v>
      </c>
      <c r="AO162">
        <f t="shared" si="113"/>
        <v>4</v>
      </c>
      <c r="AP162" t="b">
        <f t="shared" si="114"/>
        <v>0</v>
      </c>
      <c r="AQ162" t="b">
        <f t="shared" si="111"/>
        <v>0</v>
      </c>
      <c r="AS162" s="5" t="s">
        <v>1733</v>
      </c>
      <c r="AT162" s="5">
        <v>1</v>
      </c>
      <c r="AU162" s="5">
        <v>1</v>
      </c>
      <c r="AV162" t="str">
        <f t="shared" si="121"/>
        <v>1</v>
      </c>
    </row>
    <row r="163" spans="1:48" x14ac:dyDescent="0.25">
      <c r="A163" t="str">
        <f t="shared" si="115"/>
        <v>00000541</v>
      </c>
      <c r="B163" t="s">
        <v>1619</v>
      </c>
      <c r="C163" t="str">
        <f t="shared" si="122"/>
        <v>TCH6:</v>
      </c>
      <c r="D163" t="str">
        <f t="shared" si="116"/>
        <v/>
      </c>
      <c r="E163" t="b">
        <f t="shared" si="117"/>
        <v>1</v>
      </c>
      <c r="F163">
        <f t="shared" si="120"/>
        <v>4</v>
      </c>
      <c r="G163">
        <f t="shared" si="112"/>
        <v>1344</v>
      </c>
      <c r="H163" t="str">
        <f t="shared" si="123"/>
        <v/>
      </c>
      <c r="I163" s="3" t="str">
        <f>IF(LEN(H163)&gt;0,VLOOKUP(H163,DATA!$B$2:$G$526,6,FALSE),"")</f>
        <v/>
      </c>
      <c r="J163" t="str">
        <f>IF(LEN(H163)&gt;0,VLOOKUP(H163,DATA!$B$2:$G$526,2,FALSE),"")</f>
        <v/>
      </c>
      <c r="K163" t="str">
        <f>IF(LEN(H163)&gt;0,IF(MID(IF(MID(MID(C163,LEN(H163)+2,99),1,1)="(",MID(MID(C163,LEN(H163)+2,99),2,LEN(MID(C163,LEN(H163)+2,99))-2),MID(C163,LEN(H163)+2,99)),1,1)=VLOOKUP(H163,DATA!$B$2:$I$526,8,FALSE),MID(IF(MID(MID(C163,LEN(H163)+2,99),1,1)="(",MID(MID(C163,LEN(H163)+2,99),2,LEN(MID(C163,LEN(H163)+2,99))-2),MID(C163,LEN(H163)+2,99)),1,3),IF(MID(MID(C163,LEN(H163)+2,99),1,1)="(",MID(MID(C163,LEN(H163)+2,99),2,LEN(MID(C163,LEN(H163)+2,99))-2),MID(C163,LEN(H163)+2,99))),"")</f>
        <v/>
      </c>
      <c r="L163" t="str">
        <f t="shared" si="124"/>
        <v/>
      </c>
      <c r="M163" t="str">
        <f>TRIM(IF(LEN(L163)&gt;0,MID(C163,FIND(L163,C163,LEN(H163)+LEN(K163)+1)+LEN(L163)+1,LEN(C163)),""))</f>
        <v/>
      </c>
      <c r="N163" t="str">
        <f t="shared" si="125"/>
        <v/>
      </c>
      <c r="O163" t="str">
        <f t="shared" si="126"/>
        <v/>
      </c>
      <c r="P163" t="str">
        <f t="shared" si="118"/>
        <v/>
      </c>
      <c r="Q163" t="str">
        <f t="shared" si="127"/>
        <v/>
      </c>
      <c r="R163" t="str">
        <f t="shared" si="128"/>
        <v/>
      </c>
      <c r="S163" t="str">
        <f t="shared" si="129"/>
        <v/>
      </c>
      <c r="T163" t="str">
        <f t="shared" si="130"/>
        <v/>
      </c>
      <c r="U163" t="str">
        <f t="shared" si="131"/>
        <v/>
      </c>
      <c r="V163" t="str">
        <f>IF(MID(I163,6,1)="T",VLOOKUP(H163,DATA!$B$2:$H$526,7,FALSE),"")</f>
        <v/>
      </c>
      <c r="W163" t="str">
        <f t="shared" si="132"/>
        <v/>
      </c>
      <c r="X163" t="str">
        <f>IF(LEN(H163)&gt;0,VLOOKUP(H163,DATA!$B$2:$F$526,5,FALSE),"")</f>
        <v/>
      </c>
      <c r="Y163" t="str">
        <f t="shared" si="133"/>
        <v/>
      </c>
      <c r="Z163" t="str">
        <f t="shared" si="134"/>
        <v/>
      </c>
      <c r="AA163" t="str">
        <f t="shared" si="135"/>
        <v/>
      </c>
      <c r="AB163" t="str">
        <f>IF(LEN(Z163)&gt;0,VLOOKUP(Z163,DATA!$K$25:$L$69,2,FALSE)&amp;IF(LEN(AA163)&gt;0,VLOOKUP(AA163,DATA!$O$25:$P$29,2,FALSE),""),"")</f>
        <v/>
      </c>
      <c r="AC163" t="str">
        <f>IF(LEN(Z163)&gt;0,VLOOKUP(Z163,DATA!$K$25:$M$69,3,FALSE),"")</f>
        <v/>
      </c>
      <c r="AD163" t="str">
        <f t="shared" si="136"/>
        <v/>
      </c>
      <c r="AE163" t="str">
        <f t="shared" si="137"/>
        <v/>
      </c>
      <c r="AF163" t="str">
        <f t="shared" si="138"/>
        <v/>
      </c>
      <c r="AG163" t="str">
        <f t="shared" si="139"/>
        <v/>
      </c>
      <c r="AH163" t="str">
        <f t="shared" si="140"/>
        <v/>
      </c>
      <c r="AI163" t="str">
        <f>IF(LEN(Q163)&gt;0,REPT("0",IF(IF(MID(I163,12,1)="F",VLOOKUP(J163,DATA!$K$2:$Y$20,14,FALSE),0)&gt;10,IF(MID(I163,12,1)="F",VLOOKUP(J163,DATA!$K$2:$Y$20,14,FALSE),0)-10,0)-LEN(X163))&amp;DEC2BIN(Q163,IF(MID(I163,12,1)="F",VLOOKUP(J163,DATA!$K$2:$Y$20,14,FALSE),0)-IF(IF(MID(I163,12,1)="F",VLOOKUP(J163,DATA!$K$2:$Y$20,14,FALSE),0)&gt;10,IF(MID(I163,12,1)="F",VLOOKUP(J163,DATA!$K$2:$Y$20,14,FALSE),0)-10,0)),"")</f>
        <v/>
      </c>
      <c r="AJ163" t="str">
        <f>IF(LEN(H163)&gt;0,IF(H163&lt;&gt;"CALL_PAL",VLOOKUP(H163,DATA!$B$2:$E$526,4,FALSE),VLOOKUP(K163,DATA!$K$72:$M$161,3,FALSE)),"")</f>
        <v/>
      </c>
      <c r="AK163" t="str">
        <f>IF(LEN(H163)&gt;0,VLOOKUP(H163,DATA!$B$2:$D$526,3,FALSE),"")</f>
        <v/>
      </c>
      <c r="AL163" t="str">
        <f t="shared" si="141"/>
        <v/>
      </c>
      <c r="AM163" t="str">
        <f t="shared" si="142"/>
        <v/>
      </c>
      <c r="AN163" t="b">
        <f t="shared" si="119"/>
        <v>1</v>
      </c>
      <c r="AO163">
        <f t="shared" si="113"/>
        <v>4</v>
      </c>
      <c r="AP163" t="str">
        <f t="shared" si="114"/>
        <v/>
      </c>
      <c r="AQ163" t="str">
        <f t="shared" si="111"/>
        <v/>
      </c>
      <c r="AR163" s="2"/>
    </row>
    <row r="164" spans="1:48" x14ac:dyDescent="0.25">
      <c r="A164" t="str">
        <f t="shared" si="115"/>
        <v>00000541</v>
      </c>
      <c r="B164" t="s">
        <v>1620</v>
      </c>
      <c r="C164" t="str">
        <f t="shared" si="122"/>
        <v>BR R31, TCH7</v>
      </c>
      <c r="D164" t="str">
        <f t="shared" si="116"/>
        <v/>
      </c>
      <c r="E164" t="b">
        <f t="shared" si="117"/>
        <v>0</v>
      </c>
      <c r="F164">
        <f t="shared" si="120"/>
        <v>4</v>
      </c>
      <c r="G164">
        <f t="shared" si="112"/>
        <v>1344</v>
      </c>
      <c r="H164" t="str">
        <f t="shared" si="123"/>
        <v>BR</v>
      </c>
      <c r="I164" s="3" t="str">
        <f>IF(LEN(H164)&gt;0,VLOOKUP(H164,DATA!$B$2:$G$526,6,FALSE),"")</f>
        <v xml:space="preserve">OA         F </v>
      </c>
      <c r="J164" t="str">
        <f>IF(LEN(H164)&gt;0,VLOOKUP(H164,DATA!$B$2:$G$526,2,FALSE),"")</f>
        <v>Br</v>
      </c>
      <c r="K164" t="str">
        <f>IF(LEN(H164)&gt;0,IF(MID(IF(MID(MID(C164,LEN(H164)+2,99),1,1)="(",MID(MID(C164,LEN(H164)+2,99),2,LEN(MID(C164,LEN(H164)+2,99))-2),MID(C164,LEN(H164)+2,99)),1,1)=VLOOKUP(H164,DATA!$B$2:$I$526,8,FALSE),MID(IF(MID(MID(C164,LEN(H164)+2,99),1,1)="(",MID(MID(C164,LEN(H164)+2,99),2,LEN(MID(C164,LEN(H164)+2,99))-2),MID(C164,LEN(H164)+2,99)),1,3),IF(MID(MID(C164,LEN(H164)+2,99),1,1)="(",MID(MID(C164,LEN(H164)+2,99),2,LEN(MID(C164,LEN(H164)+2,99))-2),MID(C164,LEN(H164)+2,99))),"")</f>
        <v>R31</v>
      </c>
      <c r="L164" t="str">
        <f t="shared" si="124"/>
        <v>TCH7</v>
      </c>
      <c r="M164" t="str">
        <f t="shared" ref="M164:M227" si="143">TRIM(IF(LEN(L164)&gt;0,MID(C164,FIND(L164,C164,LEN(H164)+LEN(K164)+1)+LEN(L164)+1,LEN(C164)),""))</f>
        <v/>
      </c>
      <c r="N164" t="str">
        <f t="shared" si="125"/>
        <v/>
      </c>
      <c r="O164" t="str">
        <f t="shared" si="126"/>
        <v/>
      </c>
      <c r="P164">
        <f t="shared" si="118"/>
        <v>1376</v>
      </c>
      <c r="Q164">
        <f t="shared" si="127"/>
        <v>28</v>
      </c>
      <c r="R164" t="str">
        <f t="shared" si="128"/>
        <v/>
      </c>
      <c r="S164" t="b">
        <f t="shared" si="129"/>
        <v>0</v>
      </c>
      <c r="T164" t="str">
        <f t="shared" si="130"/>
        <v/>
      </c>
      <c r="U164" t="str">
        <f t="shared" si="131"/>
        <v/>
      </c>
      <c r="V164" t="str">
        <f>IF(MID(I164,6,1)="T",VLOOKUP(H164,DATA!$B$2:$H$526,7,FALSE),"")</f>
        <v/>
      </c>
      <c r="W164" t="str">
        <f t="shared" si="132"/>
        <v/>
      </c>
      <c r="X164" t="str">
        <f>IF(LEN(H164)&gt;0,VLOOKUP(H164,DATA!$B$2:$F$526,5,FALSE),"")</f>
        <v/>
      </c>
      <c r="Y164" t="str">
        <f t="shared" si="133"/>
        <v/>
      </c>
      <c r="Z164" t="str">
        <f t="shared" si="134"/>
        <v/>
      </c>
      <c r="AA164" t="str">
        <f t="shared" si="135"/>
        <v/>
      </c>
      <c r="AB164" t="str">
        <f>IF(LEN(Z164)&gt;0,VLOOKUP(Z164,DATA!$K$25:$L$69,2,FALSE)&amp;IF(LEN(AA164)&gt;0,VLOOKUP(AA164,DATA!$O$25:$P$29,2,FALSE),""),"")</f>
        <v/>
      </c>
      <c r="AC164" t="str">
        <f>IF(LEN(Z164)&gt;0,VLOOKUP(Z164,DATA!$K$25:$M$69,3,FALSE),"")</f>
        <v/>
      </c>
      <c r="AD164" t="str">
        <f t="shared" si="136"/>
        <v>11111</v>
      </c>
      <c r="AE164" t="str">
        <f t="shared" si="137"/>
        <v/>
      </c>
      <c r="AF164" t="str">
        <f t="shared" si="138"/>
        <v/>
      </c>
      <c r="AG164" t="str">
        <f t="shared" si="139"/>
        <v/>
      </c>
      <c r="AH164" t="str">
        <f t="shared" si="140"/>
        <v/>
      </c>
      <c r="AI164" t="str">
        <f>IF(LEN(Q164)&gt;0,REPT("0",IF(IF(MID(I164,12,1)="F",VLOOKUP(J164,DATA!$K$2:$Y$20,14,FALSE),0)&gt;10,IF(MID(I164,12,1)="F",VLOOKUP(J164,DATA!$K$2:$Y$20,14,FALSE),0)-10,0)-LEN(X164))&amp;DEC2BIN(Q164,IF(MID(I164,12,1)="F",VLOOKUP(J164,DATA!$K$2:$Y$20,14,FALSE),0)-IF(IF(MID(I164,12,1)="F",VLOOKUP(J164,DATA!$K$2:$Y$20,14,FALSE),0)&gt;10,IF(MID(I164,12,1)="F",VLOOKUP(J164,DATA!$K$2:$Y$20,14,FALSE),0)-10,0)),"")</f>
        <v>000000000000000011100</v>
      </c>
      <c r="AJ164" t="str">
        <f>IF(LEN(H164)&gt;0,IF(H164&lt;&gt;"CALL_PAL",VLOOKUP(H164,DATA!$B$2:$E$526,4,FALSE),VLOOKUP(K164,DATA!$K$72:$M$161,3,FALSE)),"")</f>
        <v/>
      </c>
      <c r="AK164" t="str">
        <f>IF(LEN(H164)&gt;0,VLOOKUP(H164,DATA!$B$2:$D$526,3,FALSE),"")</f>
        <v>110000</v>
      </c>
      <c r="AL164" t="str">
        <f t="shared" si="141"/>
        <v>11000011111000000000000000011100</v>
      </c>
      <c r="AM164" t="str">
        <f t="shared" si="142"/>
        <v>C3E0001C</v>
      </c>
      <c r="AN164" t="b">
        <f t="shared" si="119"/>
        <v>1</v>
      </c>
      <c r="AO164">
        <f t="shared" si="113"/>
        <v>0</v>
      </c>
      <c r="AP164" t="b">
        <f t="shared" si="114"/>
        <v>1</v>
      </c>
      <c r="AQ164" t="b">
        <f t="shared" si="111"/>
        <v>1</v>
      </c>
      <c r="AS164" t="s">
        <v>1714</v>
      </c>
      <c r="AT164">
        <v>1</v>
      </c>
      <c r="AU164" s="2" t="str">
        <f>AV154</f>
        <v>0</v>
      </c>
    </row>
    <row r="165" spans="1:48" x14ac:dyDescent="0.25">
      <c r="A165" t="str">
        <f t="shared" si="115"/>
        <v>00000545</v>
      </c>
      <c r="B165" t="s">
        <v>2038</v>
      </c>
      <c r="C165" t="str">
        <f t="shared" si="122"/>
        <v>BIS R31,R31,R31</v>
      </c>
      <c r="D165" t="str">
        <f t="shared" si="116"/>
        <v/>
      </c>
      <c r="E165" t="b">
        <f t="shared" si="117"/>
        <v>1</v>
      </c>
      <c r="F165">
        <f t="shared" si="120"/>
        <v>4</v>
      </c>
      <c r="G165">
        <f t="shared" si="112"/>
        <v>1348</v>
      </c>
      <c r="H165" t="str">
        <f t="shared" si="123"/>
        <v>BIS</v>
      </c>
      <c r="I165" s="3" t="str">
        <f>IF(LEN(H165)&gt;0,VLOOKUP(H165,DATA!$B$2:$G$526,6,FALSE),"")</f>
        <v>OABZL      FC</v>
      </c>
      <c r="J165" t="str">
        <f>IF(LEN(H165)&gt;0,VLOOKUP(H165,DATA!$B$2:$G$526,2,FALSE),"")</f>
        <v>Oper</v>
      </c>
      <c r="K165" t="str">
        <f>IF(LEN(H165)&gt;0,IF(MID(IF(MID(MID(C165,LEN(H165)+2,99),1,1)="(",MID(MID(C165,LEN(H165)+2,99),2,LEN(MID(C165,LEN(H165)+2,99))-2),MID(C165,LEN(H165)+2,99)),1,1)=VLOOKUP(H165,DATA!$B$2:$I$526,8,FALSE),MID(IF(MID(MID(C165,LEN(H165)+2,99),1,1)="(",MID(MID(C165,LEN(H165)+2,99),2,LEN(MID(C165,LEN(H165)+2,99))-2),MID(C165,LEN(H165)+2,99)),1,3),IF(MID(MID(C165,LEN(H165)+2,99),1,1)="(",MID(MID(C165,LEN(H165)+2,99),2,LEN(MID(C165,LEN(H165)+2,99))-2),MID(C165,LEN(H165)+2,99))),"")</f>
        <v>R31</v>
      </c>
      <c r="L165" t="str">
        <f t="shared" si="124"/>
        <v>R31</v>
      </c>
      <c r="M165" t="str">
        <f t="shared" si="143"/>
        <v>R31</v>
      </c>
      <c r="N165" t="b">
        <f t="shared" si="125"/>
        <v>0</v>
      </c>
      <c r="O165" t="b">
        <f t="shared" si="126"/>
        <v>1</v>
      </c>
      <c r="P165" t="str">
        <f t="shared" si="118"/>
        <v/>
      </c>
      <c r="Q165" t="str">
        <f t="shared" si="127"/>
        <v/>
      </c>
      <c r="R165" t="str">
        <f t="shared" si="128"/>
        <v/>
      </c>
      <c r="S165" t="b">
        <f t="shared" si="129"/>
        <v>0</v>
      </c>
      <c r="T165" t="b">
        <f t="shared" si="130"/>
        <v>0</v>
      </c>
      <c r="U165" t="b">
        <f t="shared" si="131"/>
        <v>0</v>
      </c>
      <c r="V165" t="str">
        <f>IF(MID(I165,6,1)="T",VLOOKUP(H165,DATA!$B$2:$H$526,7,FALSE),"")</f>
        <v/>
      </c>
      <c r="W165" t="str">
        <f t="shared" si="132"/>
        <v/>
      </c>
      <c r="X165" t="str">
        <f>IF(LEN(H165)&gt;0,VLOOKUP(H165,DATA!$B$2:$F$526,5,FALSE),"")</f>
        <v/>
      </c>
      <c r="Y165" t="str">
        <f t="shared" si="133"/>
        <v/>
      </c>
      <c r="Z165" t="str">
        <f t="shared" si="134"/>
        <v/>
      </c>
      <c r="AA165" t="str">
        <f t="shared" si="135"/>
        <v/>
      </c>
      <c r="AB165" t="str">
        <f>IF(LEN(Z165)&gt;0,VLOOKUP(Z165,DATA!$K$25:$L$69,2,FALSE)&amp;IF(LEN(AA165)&gt;0,VLOOKUP(AA165,DATA!$O$25:$P$29,2,FALSE),""),"")</f>
        <v/>
      </c>
      <c r="AC165" t="str">
        <f>IF(LEN(Z165)&gt;0,VLOOKUP(Z165,DATA!$K$25:$M$69,3,FALSE),"")</f>
        <v/>
      </c>
      <c r="AD165" t="str">
        <f t="shared" si="136"/>
        <v>11111</v>
      </c>
      <c r="AE165" t="str">
        <f t="shared" si="137"/>
        <v>11111</v>
      </c>
      <c r="AF165" t="str">
        <f t="shared" si="138"/>
        <v>0000</v>
      </c>
      <c r="AG165" t="str">
        <f t="shared" si="139"/>
        <v/>
      </c>
      <c r="AH165" t="str">
        <f t="shared" si="140"/>
        <v>11111</v>
      </c>
      <c r="AI165" t="str">
        <f>IF(LEN(Q165)&gt;0,REPT("0",IF(IF(MID(I165,12,1)="F",VLOOKUP(J165,DATA!$K$2:$Y$20,14,FALSE),0)&gt;10,IF(MID(I165,12,1)="F",VLOOKUP(J165,DATA!$K$2:$Y$20,14,FALSE),0)-10,0)-LEN(X165))&amp;DEC2BIN(Q165,IF(MID(I165,12,1)="F",VLOOKUP(J165,DATA!$K$2:$Y$20,14,FALSE),0)-IF(IF(MID(I165,12,1)="F",VLOOKUP(J165,DATA!$K$2:$Y$20,14,FALSE),0)&gt;10,IF(MID(I165,12,1)="F",VLOOKUP(J165,DATA!$K$2:$Y$20,14,FALSE),0)-10,0)),"")</f>
        <v/>
      </c>
      <c r="AJ165" t="str">
        <f>IF(LEN(H165)&gt;0,IF(H165&lt;&gt;"CALL_PAL",VLOOKUP(H165,DATA!$B$2:$E$526,4,FALSE),VLOOKUP(K165,DATA!$K$72:$M$161,3,FALSE)),"")</f>
        <v>0100000</v>
      </c>
      <c r="AK165" t="str">
        <f>IF(LEN(H165)&gt;0,VLOOKUP(H165,DATA!$B$2:$D$526,3,FALSE),"")</f>
        <v>010001</v>
      </c>
      <c r="AL165" t="str">
        <f t="shared" si="141"/>
        <v>01000111111111110000010000011111</v>
      </c>
      <c r="AM165" t="str">
        <f t="shared" si="142"/>
        <v>47FF041F</v>
      </c>
      <c r="AN165" t="b">
        <f t="shared" si="119"/>
        <v>1</v>
      </c>
      <c r="AO165">
        <f t="shared" si="113"/>
        <v>4</v>
      </c>
      <c r="AP165" t="b">
        <f t="shared" si="114"/>
        <v>0</v>
      </c>
      <c r="AQ165" t="b">
        <f t="shared" si="111"/>
        <v>0</v>
      </c>
      <c r="AS165" t="s">
        <v>1715</v>
      </c>
      <c r="AT165">
        <v>1</v>
      </c>
      <c r="AU165" t="str">
        <f>AV155</f>
        <v>0</v>
      </c>
    </row>
    <row r="166" spans="1:48" x14ac:dyDescent="0.25">
      <c r="A166" t="str">
        <f t="shared" si="115"/>
        <v>00000549</v>
      </c>
      <c r="B166" t="s">
        <v>2038</v>
      </c>
      <c r="C166" t="str">
        <f t="shared" si="122"/>
        <v>BIS R31,R31,R31</v>
      </c>
      <c r="D166" t="str">
        <f t="shared" si="116"/>
        <v/>
      </c>
      <c r="E166" t="b">
        <f t="shared" si="117"/>
        <v>1</v>
      </c>
      <c r="F166">
        <f t="shared" si="120"/>
        <v>4</v>
      </c>
      <c r="G166">
        <f t="shared" si="112"/>
        <v>1352</v>
      </c>
      <c r="H166" t="str">
        <f t="shared" si="123"/>
        <v>BIS</v>
      </c>
      <c r="I166" s="3" t="str">
        <f>IF(LEN(H166)&gt;0,VLOOKUP(H166,DATA!$B$2:$G$526,6,FALSE),"")</f>
        <v>OABZL      FC</v>
      </c>
      <c r="J166" t="str">
        <f>IF(LEN(H166)&gt;0,VLOOKUP(H166,DATA!$B$2:$G$526,2,FALSE),"")</f>
        <v>Oper</v>
      </c>
      <c r="K166" t="str">
        <f>IF(LEN(H166)&gt;0,IF(MID(IF(MID(MID(C166,LEN(H166)+2,99),1,1)="(",MID(MID(C166,LEN(H166)+2,99),2,LEN(MID(C166,LEN(H166)+2,99))-2),MID(C166,LEN(H166)+2,99)),1,1)=VLOOKUP(H166,DATA!$B$2:$I$526,8,FALSE),MID(IF(MID(MID(C166,LEN(H166)+2,99),1,1)="(",MID(MID(C166,LEN(H166)+2,99),2,LEN(MID(C166,LEN(H166)+2,99))-2),MID(C166,LEN(H166)+2,99)),1,3),IF(MID(MID(C166,LEN(H166)+2,99),1,1)="(",MID(MID(C166,LEN(H166)+2,99),2,LEN(MID(C166,LEN(H166)+2,99))-2),MID(C166,LEN(H166)+2,99))),"")</f>
        <v>R31</v>
      </c>
      <c r="L166" t="str">
        <f t="shared" si="124"/>
        <v>R31</v>
      </c>
      <c r="M166" t="str">
        <f t="shared" si="143"/>
        <v>R31</v>
      </c>
      <c r="N166" t="b">
        <f t="shared" si="125"/>
        <v>0</v>
      </c>
      <c r="O166" t="b">
        <f t="shared" si="126"/>
        <v>1</v>
      </c>
      <c r="P166" t="str">
        <f t="shared" si="118"/>
        <v/>
      </c>
      <c r="Q166" t="str">
        <f t="shared" si="127"/>
        <v/>
      </c>
      <c r="R166" t="str">
        <f t="shared" si="128"/>
        <v/>
      </c>
      <c r="S166" t="b">
        <f t="shared" si="129"/>
        <v>0</v>
      </c>
      <c r="T166" t="b">
        <f t="shared" si="130"/>
        <v>0</v>
      </c>
      <c r="U166" t="b">
        <f t="shared" si="131"/>
        <v>0</v>
      </c>
      <c r="V166" t="str">
        <f>IF(MID(I166,6,1)="T",VLOOKUP(H166,DATA!$B$2:$H$526,7,FALSE),"")</f>
        <v/>
      </c>
      <c r="W166" t="str">
        <f t="shared" si="132"/>
        <v/>
      </c>
      <c r="X166" t="str">
        <f>IF(LEN(H166)&gt;0,VLOOKUP(H166,DATA!$B$2:$F$526,5,FALSE),"")</f>
        <v/>
      </c>
      <c r="Y166" t="str">
        <f t="shared" si="133"/>
        <v/>
      </c>
      <c r="Z166" t="str">
        <f t="shared" si="134"/>
        <v/>
      </c>
      <c r="AA166" t="str">
        <f t="shared" si="135"/>
        <v/>
      </c>
      <c r="AB166" t="str">
        <f>IF(LEN(Z166)&gt;0,VLOOKUP(Z166,DATA!$K$25:$L$69,2,FALSE)&amp;IF(LEN(AA166)&gt;0,VLOOKUP(AA166,DATA!$O$25:$P$29,2,FALSE),""),"")</f>
        <v/>
      </c>
      <c r="AC166" t="str">
        <f>IF(LEN(Z166)&gt;0,VLOOKUP(Z166,DATA!$K$25:$M$69,3,FALSE),"")</f>
        <v/>
      </c>
      <c r="AD166" t="str">
        <f t="shared" si="136"/>
        <v>11111</v>
      </c>
      <c r="AE166" t="str">
        <f t="shared" si="137"/>
        <v>11111</v>
      </c>
      <c r="AF166" t="str">
        <f t="shared" si="138"/>
        <v>0000</v>
      </c>
      <c r="AG166" t="str">
        <f t="shared" si="139"/>
        <v/>
      </c>
      <c r="AH166" t="str">
        <f t="shared" si="140"/>
        <v>11111</v>
      </c>
      <c r="AI166" t="str">
        <f>IF(LEN(Q166)&gt;0,REPT("0",IF(IF(MID(I166,12,1)="F",VLOOKUP(J166,DATA!$K$2:$Y$20,14,FALSE),0)&gt;10,IF(MID(I166,12,1)="F",VLOOKUP(J166,DATA!$K$2:$Y$20,14,FALSE),0)-10,0)-LEN(X166))&amp;DEC2BIN(Q166,IF(MID(I166,12,1)="F",VLOOKUP(J166,DATA!$K$2:$Y$20,14,FALSE),0)-IF(IF(MID(I166,12,1)="F",VLOOKUP(J166,DATA!$K$2:$Y$20,14,FALSE),0)&gt;10,IF(MID(I166,12,1)="F",VLOOKUP(J166,DATA!$K$2:$Y$20,14,FALSE),0)-10,0)),"")</f>
        <v/>
      </c>
      <c r="AJ166" t="str">
        <f>IF(LEN(H166)&gt;0,IF(H166&lt;&gt;"CALL_PAL",VLOOKUP(H166,DATA!$B$2:$E$526,4,FALSE),VLOOKUP(K166,DATA!$K$72:$M$161,3,FALSE)),"")</f>
        <v>0100000</v>
      </c>
      <c r="AK166" t="str">
        <f>IF(LEN(H166)&gt;0,VLOOKUP(H166,DATA!$B$2:$D$526,3,FALSE),"")</f>
        <v>010001</v>
      </c>
      <c r="AL166" t="str">
        <f t="shared" si="141"/>
        <v>01000111111111110000010000011111</v>
      </c>
      <c r="AM166" t="str">
        <f t="shared" si="142"/>
        <v>47FF041F</v>
      </c>
      <c r="AN166" t="b">
        <f t="shared" si="119"/>
        <v>1</v>
      </c>
      <c r="AO166">
        <f t="shared" si="113"/>
        <v>4</v>
      </c>
      <c r="AP166" t="b">
        <f t="shared" si="114"/>
        <v>0</v>
      </c>
      <c r="AQ166" t="b">
        <f t="shared" si="111"/>
        <v>0</v>
      </c>
      <c r="AS166" t="s">
        <v>1721</v>
      </c>
      <c r="AT166">
        <v>4</v>
      </c>
      <c r="AU166" t="str">
        <f>AV156</f>
        <v>0000</v>
      </c>
    </row>
    <row r="167" spans="1:48" x14ac:dyDescent="0.25">
      <c r="A167" t="str">
        <f t="shared" si="115"/>
        <v>0000054D</v>
      </c>
      <c r="B167" t="s">
        <v>2038</v>
      </c>
      <c r="C167" t="str">
        <f t="shared" si="122"/>
        <v>BIS R31,R31,R31</v>
      </c>
      <c r="D167" t="str">
        <f t="shared" si="116"/>
        <v/>
      </c>
      <c r="E167" t="b">
        <f t="shared" si="117"/>
        <v>1</v>
      </c>
      <c r="F167">
        <f t="shared" si="120"/>
        <v>4</v>
      </c>
      <c r="G167">
        <f t="shared" si="112"/>
        <v>1356</v>
      </c>
      <c r="H167" t="str">
        <f t="shared" si="123"/>
        <v>BIS</v>
      </c>
      <c r="I167" s="3" t="str">
        <f>IF(LEN(H167)&gt;0,VLOOKUP(H167,DATA!$B$2:$G$526,6,FALSE),"")</f>
        <v>OABZL      FC</v>
      </c>
      <c r="J167" t="str">
        <f>IF(LEN(H167)&gt;0,VLOOKUP(H167,DATA!$B$2:$G$526,2,FALSE),"")</f>
        <v>Oper</v>
      </c>
      <c r="K167" t="str">
        <f>IF(LEN(H167)&gt;0,IF(MID(IF(MID(MID(C167,LEN(H167)+2,99),1,1)="(",MID(MID(C167,LEN(H167)+2,99),2,LEN(MID(C167,LEN(H167)+2,99))-2),MID(C167,LEN(H167)+2,99)),1,1)=VLOOKUP(H167,DATA!$B$2:$I$526,8,FALSE),MID(IF(MID(MID(C167,LEN(H167)+2,99),1,1)="(",MID(MID(C167,LEN(H167)+2,99),2,LEN(MID(C167,LEN(H167)+2,99))-2),MID(C167,LEN(H167)+2,99)),1,3),IF(MID(MID(C167,LEN(H167)+2,99),1,1)="(",MID(MID(C167,LEN(H167)+2,99),2,LEN(MID(C167,LEN(H167)+2,99))-2),MID(C167,LEN(H167)+2,99))),"")</f>
        <v>R31</v>
      </c>
      <c r="L167" t="str">
        <f t="shared" si="124"/>
        <v>R31</v>
      </c>
      <c r="M167" t="str">
        <f t="shared" si="143"/>
        <v>R31</v>
      </c>
      <c r="N167" t="b">
        <f t="shared" si="125"/>
        <v>0</v>
      </c>
      <c r="O167" t="b">
        <f t="shared" si="126"/>
        <v>1</v>
      </c>
      <c r="P167" t="str">
        <f t="shared" si="118"/>
        <v/>
      </c>
      <c r="Q167" t="str">
        <f t="shared" si="127"/>
        <v/>
      </c>
      <c r="R167" t="str">
        <f t="shared" si="128"/>
        <v/>
      </c>
      <c r="S167" t="b">
        <f t="shared" si="129"/>
        <v>0</v>
      </c>
      <c r="T167" t="b">
        <f t="shared" si="130"/>
        <v>0</v>
      </c>
      <c r="U167" t="b">
        <f t="shared" si="131"/>
        <v>0</v>
      </c>
      <c r="V167" t="str">
        <f>IF(MID(I167,6,1)="T",VLOOKUP(H167,DATA!$B$2:$H$526,7,FALSE),"")</f>
        <v/>
      </c>
      <c r="W167" t="str">
        <f t="shared" si="132"/>
        <v/>
      </c>
      <c r="X167" t="str">
        <f>IF(LEN(H167)&gt;0,VLOOKUP(H167,DATA!$B$2:$F$526,5,FALSE),"")</f>
        <v/>
      </c>
      <c r="Y167" t="str">
        <f t="shared" si="133"/>
        <v/>
      </c>
      <c r="Z167" t="str">
        <f t="shared" si="134"/>
        <v/>
      </c>
      <c r="AA167" t="str">
        <f t="shared" si="135"/>
        <v/>
      </c>
      <c r="AB167" t="str">
        <f>IF(LEN(Z167)&gt;0,VLOOKUP(Z167,DATA!$K$25:$L$69,2,FALSE)&amp;IF(LEN(AA167)&gt;0,VLOOKUP(AA167,DATA!$O$25:$P$29,2,FALSE),""),"")</f>
        <v/>
      </c>
      <c r="AC167" t="str">
        <f>IF(LEN(Z167)&gt;0,VLOOKUP(Z167,DATA!$K$25:$M$69,3,FALSE),"")</f>
        <v/>
      </c>
      <c r="AD167" t="str">
        <f t="shared" si="136"/>
        <v>11111</v>
      </c>
      <c r="AE167" t="str">
        <f t="shared" si="137"/>
        <v>11111</v>
      </c>
      <c r="AF167" t="str">
        <f t="shared" si="138"/>
        <v>0000</v>
      </c>
      <c r="AG167" t="str">
        <f t="shared" si="139"/>
        <v/>
      </c>
      <c r="AH167" t="str">
        <f t="shared" si="140"/>
        <v>11111</v>
      </c>
      <c r="AI167" t="str">
        <f>IF(LEN(Q167)&gt;0,REPT("0",IF(IF(MID(I167,12,1)="F",VLOOKUP(J167,DATA!$K$2:$Y$20,14,FALSE),0)&gt;10,IF(MID(I167,12,1)="F",VLOOKUP(J167,DATA!$K$2:$Y$20,14,FALSE),0)-10,0)-LEN(X167))&amp;DEC2BIN(Q167,IF(MID(I167,12,1)="F",VLOOKUP(J167,DATA!$K$2:$Y$20,14,FALSE),0)-IF(IF(MID(I167,12,1)="F",VLOOKUP(J167,DATA!$K$2:$Y$20,14,FALSE),0)&gt;10,IF(MID(I167,12,1)="F",VLOOKUP(J167,DATA!$K$2:$Y$20,14,FALSE),0)-10,0)),"")</f>
        <v/>
      </c>
      <c r="AJ167" t="str">
        <f>IF(LEN(H167)&gt;0,IF(H167&lt;&gt;"CALL_PAL",VLOOKUP(H167,DATA!$B$2:$E$526,4,FALSE),VLOOKUP(K167,DATA!$K$72:$M$161,3,FALSE)),"")</f>
        <v>0100000</v>
      </c>
      <c r="AK167" t="str">
        <f>IF(LEN(H167)&gt;0,VLOOKUP(H167,DATA!$B$2:$D$526,3,FALSE),"")</f>
        <v>010001</v>
      </c>
      <c r="AL167" t="str">
        <f t="shared" si="141"/>
        <v>01000111111111110000010000011111</v>
      </c>
      <c r="AM167" t="str">
        <f t="shared" si="142"/>
        <v>47FF041F</v>
      </c>
      <c r="AN167" t="b">
        <f t="shared" si="119"/>
        <v>1</v>
      </c>
      <c r="AO167">
        <f t="shared" si="113"/>
        <v>4</v>
      </c>
      <c r="AP167" t="b">
        <f t="shared" si="114"/>
        <v>0</v>
      </c>
      <c r="AQ167" t="b">
        <f t="shared" si="111"/>
        <v>0</v>
      </c>
      <c r="AS167" t="s">
        <v>1714</v>
      </c>
      <c r="AT167">
        <v>1</v>
      </c>
      <c r="AU167" t="str">
        <f>AV154</f>
        <v>0</v>
      </c>
    </row>
    <row r="168" spans="1:48" x14ac:dyDescent="0.25">
      <c r="A168" t="str">
        <f t="shared" si="115"/>
        <v>00000551</v>
      </c>
      <c r="B168" t="s">
        <v>1621</v>
      </c>
      <c r="C168" t="str">
        <f t="shared" si="122"/>
        <v>NXT7:</v>
      </c>
      <c r="D168" t="str">
        <f t="shared" si="116"/>
        <v/>
      </c>
      <c r="E168" t="b">
        <f t="shared" si="117"/>
        <v>1</v>
      </c>
      <c r="F168">
        <f t="shared" si="120"/>
        <v>4</v>
      </c>
      <c r="G168">
        <f t="shared" si="112"/>
        <v>1360</v>
      </c>
      <c r="H168" t="str">
        <f t="shared" si="123"/>
        <v/>
      </c>
      <c r="I168" s="3" t="str">
        <f>IF(LEN(H168)&gt;0,VLOOKUP(H168,DATA!$B$2:$G$526,6,FALSE),"")</f>
        <v/>
      </c>
      <c r="J168" t="str">
        <f>IF(LEN(H168)&gt;0,VLOOKUP(H168,DATA!$B$2:$G$526,2,FALSE),"")</f>
        <v/>
      </c>
      <c r="K168" t="str">
        <f>IF(LEN(H168)&gt;0,IF(MID(IF(MID(MID(C168,LEN(H168)+2,99),1,1)="(",MID(MID(C168,LEN(H168)+2,99),2,LEN(MID(C168,LEN(H168)+2,99))-2),MID(C168,LEN(H168)+2,99)),1,1)=VLOOKUP(H168,DATA!$B$2:$I$526,8,FALSE),MID(IF(MID(MID(C168,LEN(H168)+2,99),1,1)="(",MID(MID(C168,LEN(H168)+2,99),2,LEN(MID(C168,LEN(H168)+2,99))-2),MID(C168,LEN(H168)+2,99)),1,3),IF(MID(MID(C168,LEN(H168)+2,99),1,1)="(",MID(MID(C168,LEN(H168)+2,99),2,LEN(MID(C168,LEN(H168)+2,99))-2),MID(C168,LEN(H168)+2,99))),"")</f>
        <v/>
      </c>
      <c r="L168" t="str">
        <f t="shared" si="124"/>
        <v/>
      </c>
      <c r="M168" t="str">
        <f t="shared" si="143"/>
        <v/>
      </c>
      <c r="N168" t="str">
        <f t="shared" si="125"/>
        <v/>
      </c>
      <c r="O168" t="str">
        <f t="shared" si="126"/>
        <v/>
      </c>
      <c r="P168" t="str">
        <f t="shared" si="118"/>
        <v/>
      </c>
      <c r="Q168" t="str">
        <f t="shared" si="127"/>
        <v/>
      </c>
      <c r="R168" t="str">
        <f t="shared" si="128"/>
        <v/>
      </c>
      <c r="S168" t="str">
        <f t="shared" si="129"/>
        <v/>
      </c>
      <c r="T168" t="str">
        <f t="shared" si="130"/>
        <v/>
      </c>
      <c r="U168" t="str">
        <f t="shared" si="131"/>
        <v/>
      </c>
      <c r="V168" t="str">
        <f>IF(MID(I168,6,1)="T",VLOOKUP(H168,DATA!$B$2:$H$526,7,FALSE),"")</f>
        <v/>
      </c>
      <c r="W168" t="str">
        <f t="shared" si="132"/>
        <v/>
      </c>
      <c r="X168" t="str">
        <f>IF(LEN(H168)&gt;0,VLOOKUP(H168,DATA!$B$2:$F$526,5,FALSE),"")</f>
        <v/>
      </c>
      <c r="Y168" t="str">
        <f t="shared" si="133"/>
        <v/>
      </c>
      <c r="Z168" t="str">
        <f t="shared" si="134"/>
        <v/>
      </c>
      <c r="AA168" t="str">
        <f t="shared" si="135"/>
        <v/>
      </c>
      <c r="AB168" t="str">
        <f>IF(LEN(Z168)&gt;0,VLOOKUP(Z168,DATA!$K$25:$L$69,2,FALSE)&amp;IF(LEN(AA168)&gt;0,VLOOKUP(AA168,DATA!$O$25:$P$29,2,FALSE),""),"")</f>
        <v/>
      </c>
      <c r="AC168" t="str">
        <f>IF(LEN(Z168)&gt;0,VLOOKUP(Z168,DATA!$K$25:$M$69,3,FALSE),"")</f>
        <v/>
      </c>
      <c r="AD168" t="str">
        <f t="shared" si="136"/>
        <v/>
      </c>
      <c r="AE168" t="str">
        <f t="shared" si="137"/>
        <v/>
      </c>
      <c r="AF168" t="str">
        <f t="shared" si="138"/>
        <v/>
      </c>
      <c r="AG168" t="str">
        <f t="shared" si="139"/>
        <v/>
      </c>
      <c r="AH168" t="str">
        <f t="shared" si="140"/>
        <v/>
      </c>
      <c r="AI168" t="str">
        <f>IF(LEN(Q168)&gt;0,REPT("0",IF(IF(MID(I168,12,1)="F",VLOOKUP(J168,DATA!$K$2:$Y$20,14,FALSE),0)&gt;10,IF(MID(I168,12,1)="F",VLOOKUP(J168,DATA!$K$2:$Y$20,14,FALSE),0)-10,0)-LEN(X168))&amp;DEC2BIN(Q168,IF(MID(I168,12,1)="F",VLOOKUP(J168,DATA!$K$2:$Y$20,14,FALSE),0)-IF(IF(MID(I168,12,1)="F",VLOOKUP(J168,DATA!$K$2:$Y$20,14,FALSE),0)&gt;10,IF(MID(I168,12,1)="F",VLOOKUP(J168,DATA!$K$2:$Y$20,14,FALSE),0)-10,0)),"")</f>
        <v/>
      </c>
      <c r="AJ168" t="str">
        <f>IF(LEN(H168)&gt;0,IF(H168&lt;&gt;"CALL_PAL",VLOOKUP(H168,DATA!$B$2:$E$526,4,FALSE),VLOOKUP(K168,DATA!$K$72:$M$161,3,FALSE)),"")</f>
        <v/>
      </c>
      <c r="AK168" t="str">
        <f>IF(LEN(H168)&gt;0,VLOOKUP(H168,DATA!$B$2:$D$526,3,FALSE),"")</f>
        <v/>
      </c>
      <c r="AL168" t="str">
        <f t="shared" si="141"/>
        <v/>
      </c>
      <c r="AM168" t="str">
        <f t="shared" si="142"/>
        <v/>
      </c>
      <c r="AN168" t="b">
        <f t="shared" si="119"/>
        <v>1</v>
      </c>
      <c r="AO168">
        <f t="shared" si="113"/>
        <v>4</v>
      </c>
      <c r="AP168" t="str">
        <f t="shared" si="114"/>
        <v/>
      </c>
      <c r="AQ168" t="str">
        <f t="shared" si="111"/>
        <v/>
      </c>
      <c r="AS168" t="s">
        <v>1714</v>
      </c>
      <c r="AT168">
        <v>1</v>
      </c>
      <c r="AU168" t="str">
        <f>AV154</f>
        <v>0</v>
      </c>
    </row>
    <row r="169" spans="1:48" x14ac:dyDescent="0.25">
      <c r="A169" t="str">
        <f t="shared" si="115"/>
        <v>00000551</v>
      </c>
      <c r="B169" t="s">
        <v>1560</v>
      </c>
      <c r="C169" t="str">
        <f t="shared" si="122"/>
        <v>ADDQ R31,R31,R20</v>
      </c>
      <c r="D169" t="str">
        <f t="shared" si="116"/>
        <v/>
      </c>
      <c r="E169" t="b">
        <f t="shared" si="117"/>
        <v>0</v>
      </c>
      <c r="F169">
        <f t="shared" si="120"/>
        <v>4</v>
      </c>
      <c r="G169">
        <f t="shared" si="112"/>
        <v>1360</v>
      </c>
      <c r="H169" t="str">
        <f t="shared" si="123"/>
        <v>ADDQ</v>
      </c>
      <c r="I169" s="3" t="str">
        <f>IF(LEN(H169)&gt;0,VLOOKUP(H169,DATA!$B$2:$G$526,6,FALSE),"")</f>
        <v>OABZL      FC</v>
      </c>
      <c r="J169" t="str">
        <f>IF(LEN(H169)&gt;0,VLOOKUP(H169,DATA!$B$2:$G$526,2,FALSE),"")</f>
        <v>Oper</v>
      </c>
      <c r="K169" t="str">
        <f>IF(LEN(H169)&gt;0,IF(MID(IF(MID(MID(C169,LEN(H169)+2,99),1,1)="(",MID(MID(C169,LEN(H169)+2,99),2,LEN(MID(C169,LEN(H169)+2,99))-2),MID(C169,LEN(H169)+2,99)),1,1)=VLOOKUP(H169,DATA!$B$2:$I$526,8,FALSE),MID(IF(MID(MID(C169,LEN(H169)+2,99),1,1)="(",MID(MID(C169,LEN(H169)+2,99),2,LEN(MID(C169,LEN(H169)+2,99))-2),MID(C169,LEN(H169)+2,99)),1,3),IF(MID(MID(C169,LEN(H169)+2,99),1,1)="(",MID(MID(C169,LEN(H169)+2,99),2,LEN(MID(C169,LEN(H169)+2,99))-2),MID(C169,LEN(H169)+2,99))),"")</f>
        <v>R31</v>
      </c>
      <c r="L169" t="str">
        <f t="shared" si="124"/>
        <v>R31</v>
      </c>
      <c r="M169" t="str">
        <f t="shared" si="143"/>
        <v>R20</v>
      </c>
      <c r="N169" t="b">
        <f t="shared" si="125"/>
        <v>0</v>
      </c>
      <c r="O169" t="b">
        <f t="shared" si="126"/>
        <v>1</v>
      </c>
      <c r="P169" t="str">
        <f t="shared" si="118"/>
        <v/>
      </c>
      <c r="Q169" t="str">
        <f t="shared" si="127"/>
        <v/>
      </c>
      <c r="R169" t="str">
        <f t="shared" si="128"/>
        <v/>
      </c>
      <c r="S169" t="b">
        <f t="shared" si="129"/>
        <v>0</v>
      </c>
      <c r="T169" t="b">
        <f t="shared" si="130"/>
        <v>0</v>
      </c>
      <c r="U169" t="b">
        <f t="shared" si="131"/>
        <v>0</v>
      </c>
      <c r="V169" t="str">
        <f>IF(MID(I169,6,1)="T",VLOOKUP(H169,DATA!$B$2:$H$526,7,FALSE),"")</f>
        <v/>
      </c>
      <c r="W169" t="str">
        <f t="shared" si="132"/>
        <v/>
      </c>
      <c r="X169" t="str">
        <f>IF(LEN(H169)&gt;0,VLOOKUP(H169,DATA!$B$2:$F$526,5,FALSE),"")</f>
        <v/>
      </c>
      <c r="Y169" t="str">
        <f t="shared" si="133"/>
        <v/>
      </c>
      <c r="Z169" t="str">
        <f t="shared" si="134"/>
        <v/>
      </c>
      <c r="AA169" t="str">
        <f t="shared" si="135"/>
        <v/>
      </c>
      <c r="AB169" t="str">
        <f>IF(LEN(Z169)&gt;0,VLOOKUP(Z169,DATA!$K$25:$L$69,2,FALSE)&amp;IF(LEN(AA169)&gt;0,VLOOKUP(AA169,DATA!$O$25:$P$29,2,FALSE),""),"")</f>
        <v/>
      </c>
      <c r="AC169" t="str">
        <f>IF(LEN(Z169)&gt;0,VLOOKUP(Z169,DATA!$K$25:$M$69,3,FALSE),"")</f>
        <v/>
      </c>
      <c r="AD169" t="str">
        <f t="shared" si="136"/>
        <v>11111</v>
      </c>
      <c r="AE169" t="str">
        <f t="shared" si="137"/>
        <v>11111</v>
      </c>
      <c r="AF169" t="str">
        <f t="shared" si="138"/>
        <v>0000</v>
      </c>
      <c r="AG169" t="str">
        <f t="shared" si="139"/>
        <v/>
      </c>
      <c r="AH169" t="str">
        <f t="shared" si="140"/>
        <v>10100</v>
      </c>
      <c r="AI169" t="str">
        <f>IF(LEN(Q169)&gt;0,REPT("0",IF(IF(MID(I169,12,1)="F",VLOOKUP(J169,DATA!$K$2:$Y$20,14,FALSE),0)&gt;10,IF(MID(I169,12,1)="F",VLOOKUP(J169,DATA!$K$2:$Y$20,14,FALSE),0)-10,0)-LEN(X169))&amp;DEC2BIN(Q169,IF(MID(I169,12,1)="F",VLOOKUP(J169,DATA!$K$2:$Y$20,14,FALSE),0)-IF(IF(MID(I169,12,1)="F",VLOOKUP(J169,DATA!$K$2:$Y$20,14,FALSE),0)&gt;10,IF(MID(I169,12,1)="F",VLOOKUP(J169,DATA!$K$2:$Y$20,14,FALSE),0)-10,0)),"")</f>
        <v/>
      </c>
      <c r="AJ169" t="str">
        <f>IF(LEN(H169)&gt;0,IF(H169&lt;&gt;"CALL_PAL",VLOOKUP(H169,DATA!$B$2:$E$526,4,FALSE),VLOOKUP(K169,DATA!$K$72:$M$161,3,FALSE)),"")</f>
        <v>0100000</v>
      </c>
      <c r="AK169" t="str">
        <f>IF(LEN(H169)&gt;0,VLOOKUP(H169,DATA!$B$2:$D$526,3,FALSE),"")</f>
        <v>010000</v>
      </c>
      <c r="AL169" t="str">
        <f t="shared" si="141"/>
        <v>01000011111111110000010000010100</v>
      </c>
      <c r="AM169" t="str">
        <f t="shared" si="142"/>
        <v>43FF0414</v>
      </c>
      <c r="AN169" t="b">
        <f t="shared" si="119"/>
        <v>1</v>
      </c>
      <c r="AO169">
        <f t="shared" si="113"/>
        <v>0</v>
      </c>
      <c r="AP169" t="b">
        <f t="shared" si="114"/>
        <v>1</v>
      </c>
      <c r="AQ169" t="b">
        <f t="shared" si="111"/>
        <v>0</v>
      </c>
      <c r="AS169" t="s">
        <v>1721</v>
      </c>
      <c r="AT169">
        <v>4</v>
      </c>
      <c r="AU169" t="str">
        <f>AV156</f>
        <v>0000</v>
      </c>
    </row>
    <row r="170" spans="1:48" x14ac:dyDescent="0.25">
      <c r="A170" t="str">
        <f t="shared" si="115"/>
        <v>00000555</v>
      </c>
      <c r="B170" t="s">
        <v>1561</v>
      </c>
      <c r="C170" t="str">
        <f t="shared" si="122"/>
        <v>ADDQ R31,R31,R21</v>
      </c>
      <c r="D170" t="str">
        <f t="shared" si="116"/>
        <v/>
      </c>
      <c r="E170" t="b">
        <f t="shared" si="117"/>
        <v>1</v>
      </c>
      <c r="F170">
        <f t="shared" si="120"/>
        <v>4</v>
      </c>
      <c r="G170">
        <f t="shared" si="112"/>
        <v>1364</v>
      </c>
      <c r="H170" t="str">
        <f t="shared" si="123"/>
        <v>ADDQ</v>
      </c>
      <c r="I170" s="3" t="str">
        <f>IF(LEN(H170)&gt;0,VLOOKUP(H170,DATA!$B$2:$G$526,6,FALSE),"")</f>
        <v>OABZL      FC</v>
      </c>
      <c r="J170" t="str">
        <f>IF(LEN(H170)&gt;0,VLOOKUP(H170,DATA!$B$2:$G$526,2,FALSE),"")</f>
        <v>Oper</v>
      </c>
      <c r="K170" t="str">
        <f>IF(LEN(H170)&gt;0,IF(MID(IF(MID(MID(C170,LEN(H170)+2,99),1,1)="(",MID(MID(C170,LEN(H170)+2,99),2,LEN(MID(C170,LEN(H170)+2,99))-2),MID(C170,LEN(H170)+2,99)),1,1)=VLOOKUP(H170,DATA!$B$2:$I$526,8,FALSE),MID(IF(MID(MID(C170,LEN(H170)+2,99),1,1)="(",MID(MID(C170,LEN(H170)+2,99),2,LEN(MID(C170,LEN(H170)+2,99))-2),MID(C170,LEN(H170)+2,99)),1,3),IF(MID(MID(C170,LEN(H170)+2,99),1,1)="(",MID(MID(C170,LEN(H170)+2,99),2,LEN(MID(C170,LEN(H170)+2,99))-2),MID(C170,LEN(H170)+2,99))),"")</f>
        <v>R31</v>
      </c>
      <c r="L170" t="str">
        <f t="shared" si="124"/>
        <v>R31</v>
      </c>
      <c r="M170" t="str">
        <f t="shared" si="143"/>
        <v>R21</v>
      </c>
      <c r="N170" t="b">
        <f t="shared" si="125"/>
        <v>0</v>
      </c>
      <c r="O170" t="b">
        <f t="shared" si="126"/>
        <v>1</v>
      </c>
      <c r="P170" t="str">
        <f t="shared" si="118"/>
        <v/>
      </c>
      <c r="Q170" t="str">
        <f t="shared" si="127"/>
        <v/>
      </c>
      <c r="R170" t="str">
        <f t="shared" si="128"/>
        <v/>
      </c>
      <c r="S170" t="b">
        <f t="shared" si="129"/>
        <v>0</v>
      </c>
      <c r="T170" t="b">
        <f t="shared" si="130"/>
        <v>0</v>
      </c>
      <c r="U170" t="b">
        <f t="shared" si="131"/>
        <v>0</v>
      </c>
      <c r="V170" t="str">
        <f>IF(MID(I170,6,1)="T",VLOOKUP(H170,DATA!$B$2:$H$526,7,FALSE),"")</f>
        <v/>
      </c>
      <c r="W170" t="str">
        <f t="shared" si="132"/>
        <v/>
      </c>
      <c r="X170" t="str">
        <f>IF(LEN(H170)&gt;0,VLOOKUP(H170,DATA!$B$2:$F$526,5,FALSE),"")</f>
        <v/>
      </c>
      <c r="Y170" t="str">
        <f t="shared" si="133"/>
        <v/>
      </c>
      <c r="Z170" t="str">
        <f t="shared" si="134"/>
        <v/>
      </c>
      <c r="AA170" t="str">
        <f t="shared" si="135"/>
        <v/>
      </c>
      <c r="AB170" t="str">
        <f>IF(LEN(Z170)&gt;0,VLOOKUP(Z170,DATA!$K$25:$L$69,2,FALSE)&amp;IF(LEN(AA170)&gt;0,VLOOKUP(AA170,DATA!$O$25:$P$29,2,FALSE),""),"")</f>
        <v/>
      </c>
      <c r="AC170" t="str">
        <f>IF(LEN(Z170)&gt;0,VLOOKUP(Z170,DATA!$K$25:$M$69,3,FALSE),"")</f>
        <v/>
      </c>
      <c r="AD170" t="str">
        <f t="shared" si="136"/>
        <v>11111</v>
      </c>
      <c r="AE170" t="str">
        <f t="shared" si="137"/>
        <v>11111</v>
      </c>
      <c r="AF170" t="str">
        <f t="shared" si="138"/>
        <v>0000</v>
      </c>
      <c r="AG170" t="str">
        <f t="shared" si="139"/>
        <v/>
      </c>
      <c r="AH170" t="str">
        <f t="shared" si="140"/>
        <v>10101</v>
      </c>
      <c r="AI170" t="str">
        <f>IF(LEN(Q170)&gt;0,REPT("0",IF(IF(MID(I170,12,1)="F",VLOOKUP(J170,DATA!$K$2:$Y$20,14,FALSE),0)&gt;10,IF(MID(I170,12,1)="F",VLOOKUP(J170,DATA!$K$2:$Y$20,14,FALSE),0)-10,0)-LEN(X170))&amp;DEC2BIN(Q170,IF(MID(I170,12,1)="F",VLOOKUP(J170,DATA!$K$2:$Y$20,14,FALSE),0)-IF(IF(MID(I170,12,1)="F",VLOOKUP(J170,DATA!$K$2:$Y$20,14,FALSE),0)&gt;10,IF(MID(I170,12,1)="F",VLOOKUP(J170,DATA!$K$2:$Y$20,14,FALSE),0)-10,0)),"")</f>
        <v/>
      </c>
      <c r="AJ170" t="str">
        <f>IF(LEN(H170)&gt;0,IF(H170&lt;&gt;"CALL_PAL",VLOOKUP(H170,DATA!$B$2:$E$526,4,FALSE),VLOOKUP(K170,DATA!$K$72:$M$161,3,FALSE)),"")</f>
        <v>0100000</v>
      </c>
      <c r="AK170" t="str">
        <f>IF(LEN(H170)&gt;0,VLOOKUP(H170,DATA!$B$2:$D$526,3,FALSE),"")</f>
        <v>010000</v>
      </c>
      <c r="AL170" t="str">
        <f t="shared" si="141"/>
        <v>01000011111111110000010000010101</v>
      </c>
      <c r="AM170" t="str">
        <f t="shared" si="142"/>
        <v>43FF0415</v>
      </c>
      <c r="AN170" t="b">
        <f t="shared" si="119"/>
        <v>1</v>
      </c>
      <c r="AO170">
        <f t="shared" si="113"/>
        <v>4</v>
      </c>
      <c r="AP170" t="b">
        <f t="shared" si="114"/>
        <v>0</v>
      </c>
      <c r="AQ170" t="b">
        <f t="shared" si="111"/>
        <v>0</v>
      </c>
      <c r="AS170" t="s">
        <v>1714</v>
      </c>
      <c r="AT170">
        <v>1</v>
      </c>
      <c r="AU170" t="str">
        <f>AV154</f>
        <v>0</v>
      </c>
    </row>
    <row r="171" spans="1:48" x14ac:dyDescent="0.25">
      <c r="A171" t="str">
        <f t="shared" si="115"/>
        <v>00000559</v>
      </c>
      <c r="B171" t="s">
        <v>1622</v>
      </c>
      <c r="C171" t="str">
        <f t="shared" si="122"/>
        <v>BR R31, NXT8</v>
      </c>
      <c r="D171" t="str">
        <f t="shared" si="116"/>
        <v/>
      </c>
      <c r="E171" t="b">
        <f t="shared" si="117"/>
        <v>1</v>
      </c>
      <c r="F171">
        <f t="shared" si="120"/>
        <v>4</v>
      </c>
      <c r="G171">
        <f t="shared" si="112"/>
        <v>1368</v>
      </c>
      <c r="H171" t="str">
        <f t="shared" si="123"/>
        <v>BR</v>
      </c>
      <c r="I171" s="3" t="str">
        <f>IF(LEN(H171)&gt;0,VLOOKUP(H171,DATA!$B$2:$G$526,6,FALSE),"")</f>
        <v xml:space="preserve">OA         F </v>
      </c>
      <c r="J171" t="str">
        <f>IF(LEN(H171)&gt;0,VLOOKUP(H171,DATA!$B$2:$G$526,2,FALSE),"")</f>
        <v>Br</v>
      </c>
      <c r="K171" t="str">
        <f>IF(LEN(H171)&gt;0,IF(MID(IF(MID(MID(C171,LEN(H171)+2,99),1,1)="(",MID(MID(C171,LEN(H171)+2,99),2,LEN(MID(C171,LEN(H171)+2,99))-2),MID(C171,LEN(H171)+2,99)),1,1)=VLOOKUP(H171,DATA!$B$2:$I$526,8,FALSE),MID(IF(MID(MID(C171,LEN(H171)+2,99),1,1)="(",MID(MID(C171,LEN(H171)+2,99),2,LEN(MID(C171,LEN(H171)+2,99))-2),MID(C171,LEN(H171)+2,99)),1,3),IF(MID(MID(C171,LEN(H171)+2,99),1,1)="(",MID(MID(C171,LEN(H171)+2,99),2,LEN(MID(C171,LEN(H171)+2,99))-2),MID(C171,LEN(H171)+2,99))),"")</f>
        <v>R31</v>
      </c>
      <c r="L171" t="str">
        <f t="shared" si="124"/>
        <v>NXT8</v>
      </c>
      <c r="M171" t="str">
        <f t="shared" si="143"/>
        <v/>
      </c>
      <c r="N171" t="str">
        <f t="shared" si="125"/>
        <v/>
      </c>
      <c r="O171" t="str">
        <f t="shared" si="126"/>
        <v/>
      </c>
      <c r="P171">
        <f t="shared" si="118"/>
        <v>1392</v>
      </c>
      <c r="Q171">
        <f t="shared" si="127"/>
        <v>20</v>
      </c>
      <c r="R171" t="str">
        <f t="shared" si="128"/>
        <v/>
      </c>
      <c r="S171" t="b">
        <f t="shared" si="129"/>
        <v>0</v>
      </c>
      <c r="T171" t="str">
        <f t="shared" si="130"/>
        <v/>
      </c>
      <c r="U171" t="str">
        <f t="shared" si="131"/>
        <v/>
      </c>
      <c r="V171" t="str">
        <f>IF(MID(I171,6,1)="T",VLOOKUP(H171,DATA!$B$2:$H$526,7,FALSE),"")</f>
        <v/>
      </c>
      <c r="W171" t="str">
        <f t="shared" si="132"/>
        <v/>
      </c>
      <c r="X171" t="str">
        <f>IF(LEN(H171)&gt;0,VLOOKUP(H171,DATA!$B$2:$F$526,5,FALSE),"")</f>
        <v/>
      </c>
      <c r="Y171" t="str">
        <f t="shared" si="133"/>
        <v/>
      </c>
      <c r="Z171" t="str">
        <f t="shared" si="134"/>
        <v/>
      </c>
      <c r="AA171" t="str">
        <f t="shared" si="135"/>
        <v/>
      </c>
      <c r="AB171" t="str">
        <f>IF(LEN(Z171)&gt;0,VLOOKUP(Z171,DATA!$K$25:$L$69,2,FALSE)&amp;IF(LEN(AA171)&gt;0,VLOOKUP(AA171,DATA!$O$25:$P$29,2,FALSE),""),"")</f>
        <v/>
      </c>
      <c r="AC171" t="str">
        <f>IF(LEN(Z171)&gt;0,VLOOKUP(Z171,DATA!$K$25:$M$69,3,FALSE),"")</f>
        <v/>
      </c>
      <c r="AD171" t="str">
        <f t="shared" si="136"/>
        <v>11111</v>
      </c>
      <c r="AE171" t="str">
        <f t="shared" si="137"/>
        <v/>
      </c>
      <c r="AF171" t="str">
        <f t="shared" si="138"/>
        <v/>
      </c>
      <c r="AG171" t="str">
        <f t="shared" si="139"/>
        <v/>
      </c>
      <c r="AH171" t="str">
        <f t="shared" si="140"/>
        <v/>
      </c>
      <c r="AI171" t="str">
        <f>IF(LEN(Q171)&gt;0,REPT("0",IF(IF(MID(I171,12,1)="F",VLOOKUP(J171,DATA!$K$2:$Y$20,14,FALSE),0)&gt;10,IF(MID(I171,12,1)="F",VLOOKUP(J171,DATA!$K$2:$Y$20,14,FALSE),0)-10,0)-LEN(X171))&amp;DEC2BIN(Q171,IF(MID(I171,12,1)="F",VLOOKUP(J171,DATA!$K$2:$Y$20,14,FALSE),0)-IF(IF(MID(I171,12,1)="F",VLOOKUP(J171,DATA!$K$2:$Y$20,14,FALSE),0)&gt;10,IF(MID(I171,12,1)="F",VLOOKUP(J171,DATA!$K$2:$Y$20,14,FALSE),0)-10,0)),"")</f>
        <v>000000000000000010100</v>
      </c>
      <c r="AJ171" t="str">
        <f>IF(LEN(H171)&gt;0,IF(H171&lt;&gt;"CALL_PAL",VLOOKUP(H171,DATA!$B$2:$E$526,4,FALSE),VLOOKUP(K171,DATA!$K$72:$M$161,3,FALSE)),"")</f>
        <v/>
      </c>
      <c r="AK171" t="str">
        <f>IF(LEN(H171)&gt;0,VLOOKUP(H171,DATA!$B$2:$D$526,3,FALSE),"")</f>
        <v>110000</v>
      </c>
      <c r="AL171" t="str">
        <f t="shared" si="141"/>
        <v>11000011111000000000000000010100</v>
      </c>
      <c r="AM171" t="str">
        <f t="shared" si="142"/>
        <v>C3E00014</v>
      </c>
      <c r="AN171" t="b">
        <f t="shared" si="119"/>
        <v>1</v>
      </c>
      <c r="AO171">
        <f t="shared" si="113"/>
        <v>4</v>
      </c>
      <c r="AP171" t="b">
        <f t="shared" si="114"/>
        <v>0</v>
      </c>
      <c r="AQ171" t="b">
        <f t="shared" si="111"/>
        <v>0</v>
      </c>
      <c r="AS171" t="s">
        <v>1714</v>
      </c>
      <c r="AT171">
        <v>1</v>
      </c>
      <c r="AU171" t="str">
        <f>AV154</f>
        <v>0</v>
      </c>
    </row>
    <row r="172" spans="1:48" x14ac:dyDescent="0.25">
      <c r="A172" t="str">
        <f t="shared" si="115"/>
        <v>0000055D</v>
      </c>
      <c r="B172" t="s">
        <v>2038</v>
      </c>
      <c r="C172" t="str">
        <f t="shared" si="122"/>
        <v>BIS R31,R31,R31</v>
      </c>
      <c r="D172" t="str">
        <f t="shared" si="116"/>
        <v/>
      </c>
      <c r="E172" t="b">
        <f t="shared" si="117"/>
        <v>1</v>
      </c>
      <c r="F172">
        <f t="shared" si="120"/>
        <v>4</v>
      </c>
      <c r="G172">
        <f t="shared" si="112"/>
        <v>1372</v>
      </c>
      <c r="H172" t="str">
        <f t="shared" si="123"/>
        <v>BIS</v>
      </c>
      <c r="I172" s="3" t="str">
        <f>IF(LEN(H172)&gt;0,VLOOKUP(H172,DATA!$B$2:$G$526,6,FALSE),"")</f>
        <v>OABZL      FC</v>
      </c>
      <c r="J172" t="str">
        <f>IF(LEN(H172)&gt;0,VLOOKUP(H172,DATA!$B$2:$G$526,2,FALSE),"")</f>
        <v>Oper</v>
      </c>
      <c r="K172" t="str">
        <f>IF(LEN(H172)&gt;0,IF(MID(IF(MID(MID(C172,LEN(H172)+2,99),1,1)="(",MID(MID(C172,LEN(H172)+2,99),2,LEN(MID(C172,LEN(H172)+2,99))-2),MID(C172,LEN(H172)+2,99)),1,1)=VLOOKUP(H172,DATA!$B$2:$I$526,8,FALSE),MID(IF(MID(MID(C172,LEN(H172)+2,99),1,1)="(",MID(MID(C172,LEN(H172)+2,99),2,LEN(MID(C172,LEN(H172)+2,99))-2),MID(C172,LEN(H172)+2,99)),1,3),IF(MID(MID(C172,LEN(H172)+2,99),1,1)="(",MID(MID(C172,LEN(H172)+2,99),2,LEN(MID(C172,LEN(H172)+2,99))-2),MID(C172,LEN(H172)+2,99))),"")</f>
        <v>R31</v>
      </c>
      <c r="L172" t="str">
        <f t="shared" si="124"/>
        <v>R31</v>
      </c>
      <c r="M172" t="str">
        <f t="shared" si="143"/>
        <v>R31</v>
      </c>
      <c r="N172" t="b">
        <f t="shared" si="125"/>
        <v>0</v>
      </c>
      <c r="O172" t="b">
        <f t="shared" si="126"/>
        <v>1</v>
      </c>
      <c r="P172" t="str">
        <f t="shared" si="118"/>
        <v/>
      </c>
      <c r="Q172" t="str">
        <f t="shared" si="127"/>
        <v/>
      </c>
      <c r="R172" t="str">
        <f t="shared" si="128"/>
        <v/>
      </c>
      <c r="S172" t="b">
        <f t="shared" si="129"/>
        <v>0</v>
      </c>
      <c r="T172" t="b">
        <f t="shared" si="130"/>
        <v>0</v>
      </c>
      <c r="U172" t="b">
        <f t="shared" si="131"/>
        <v>0</v>
      </c>
      <c r="V172" t="str">
        <f>IF(MID(I172,6,1)="T",VLOOKUP(H172,DATA!$B$2:$H$526,7,FALSE),"")</f>
        <v/>
      </c>
      <c r="W172" t="str">
        <f t="shared" si="132"/>
        <v/>
      </c>
      <c r="X172" t="str">
        <f>IF(LEN(H172)&gt;0,VLOOKUP(H172,DATA!$B$2:$F$526,5,FALSE),"")</f>
        <v/>
      </c>
      <c r="Y172" t="str">
        <f t="shared" si="133"/>
        <v/>
      </c>
      <c r="Z172" t="str">
        <f t="shared" si="134"/>
        <v/>
      </c>
      <c r="AA172" t="str">
        <f t="shared" si="135"/>
        <v/>
      </c>
      <c r="AB172" t="str">
        <f>IF(LEN(Z172)&gt;0,VLOOKUP(Z172,DATA!$K$25:$L$69,2,FALSE)&amp;IF(LEN(AA172)&gt;0,VLOOKUP(AA172,DATA!$O$25:$P$29,2,FALSE),""),"")</f>
        <v/>
      </c>
      <c r="AC172" t="str">
        <f>IF(LEN(Z172)&gt;0,VLOOKUP(Z172,DATA!$K$25:$M$69,3,FALSE),"")</f>
        <v/>
      </c>
      <c r="AD172" t="str">
        <f t="shared" si="136"/>
        <v>11111</v>
      </c>
      <c r="AE172" t="str">
        <f t="shared" si="137"/>
        <v>11111</v>
      </c>
      <c r="AF172" t="str">
        <f t="shared" si="138"/>
        <v>0000</v>
      </c>
      <c r="AG172" t="str">
        <f t="shared" si="139"/>
        <v/>
      </c>
      <c r="AH172" t="str">
        <f t="shared" si="140"/>
        <v>11111</v>
      </c>
      <c r="AI172" t="str">
        <f>IF(LEN(Q172)&gt;0,REPT("0",IF(IF(MID(I172,12,1)="F",VLOOKUP(J172,DATA!$K$2:$Y$20,14,FALSE),0)&gt;10,IF(MID(I172,12,1)="F",VLOOKUP(J172,DATA!$K$2:$Y$20,14,FALSE),0)-10,0)-LEN(X172))&amp;DEC2BIN(Q172,IF(MID(I172,12,1)="F",VLOOKUP(J172,DATA!$K$2:$Y$20,14,FALSE),0)-IF(IF(MID(I172,12,1)="F",VLOOKUP(J172,DATA!$K$2:$Y$20,14,FALSE),0)&gt;10,IF(MID(I172,12,1)="F",VLOOKUP(J172,DATA!$K$2:$Y$20,14,FALSE),0)-10,0)),"")</f>
        <v/>
      </c>
      <c r="AJ172" t="str">
        <f>IF(LEN(H172)&gt;0,IF(H172&lt;&gt;"CALL_PAL",VLOOKUP(H172,DATA!$B$2:$E$526,4,FALSE),VLOOKUP(K172,DATA!$K$72:$M$161,3,FALSE)),"")</f>
        <v>0100000</v>
      </c>
      <c r="AK172" t="str">
        <f>IF(LEN(H172)&gt;0,VLOOKUP(H172,DATA!$B$2:$D$526,3,FALSE),"")</f>
        <v>010001</v>
      </c>
      <c r="AL172" t="str">
        <f t="shared" si="141"/>
        <v>01000111111111110000010000011111</v>
      </c>
      <c r="AM172" t="str">
        <f t="shared" si="142"/>
        <v>47FF041F</v>
      </c>
      <c r="AN172" t="b">
        <f t="shared" si="119"/>
        <v>1</v>
      </c>
      <c r="AO172">
        <f t="shared" si="113"/>
        <v>4</v>
      </c>
      <c r="AP172" t="b">
        <f t="shared" si="114"/>
        <v>0</v>
      </c>
      <c r="AQ172" t="b">
        <f t="shared" si="111"/>
        <v>0</v>
      </c>
      <c r="AS172" t="s">
        <v>1714</v>
      </c>
      <c r="AT172">
        <v>1</v>
      </c>
      <c r="AU172" t="str">
        <f>AV154</f>
        <v>0</v>
      </c>
    </row>
    <row r="173" spans="1:48" x14ac:dyDescent="0.25">
      <c r="A173" t="str">
        <f t="shared" si="115"/>
        <v>00000561</v>
      </c>
      <c r="B173" t="s">
        <v>1623</v>
      </c>
      <c r="C173" t="str">
        <f t="shared" si="122"/>
        <v>TCH7:</v>
      </c>
      <c r="D173" t="str">
        <f t="shared" si="116"/>
        <v/>
      </c>
      <c r="E173" t="b">
        <f t="shared" si="117"/>
        <v>1</v>
      </c>
      <c r="F173">
        <f t="shared" si="120"/>
        <v>4</v>
      </c>
      <c r="G173">
        <f t="shared" si="112"/>
        <v>1376</v>
      </c>
      <c r="H173" t="str">
        <f t="shared" si="123"/>
        <v/>
      </c>
      <c r="I173" s="3" t="str">
        <f>IF(LEN(H173)&gt;0,VLOOKUP(H173,DATA!$B$2:$G$526,6,FALSE),"")</f>
        <v/>
      </c>
      <c r="J173" t="str">
        <f>IF(LEN(H173)&gt;0,VLOOKUP(H173,DATA!$B$2:$G$526,2,FALSE),"")</f>
        <v/>
      </c>
      <c r="K173" t="str">
        <f>IF(LEN(H173)&gt;0,IF(MID(IF(MID(MID(C173,LEN(H173)+2,99),1,1)="(",MID(MID(C173,LEN(H173)+2,99),2,LEN(MID(C173,LEN(H173)+2,99))-2),MID(C173,LEN(H173)+2,99)),1,1)=VLOOKUP(H173,DATA!$B$2:$I$526,8,FALSE),MID(IF(MID(MID(C173,LEN(H173)+2,99),1,1)="(",MID(MID(C173,LEN(H173)+2,99),2,LEN(MID(C173,LEN(H173)+2,99))-2),MID(C173,LEN(H173)+2,99)),1,3),IF(MID(MID(C173,LEN(H173)+2,99),1,1)="(",MID(MID(C173,LEN(H173)+2,99),2,LEN(MID(C173,LEN(H173)+2,99))-2),MID(C173,LEN(H173)+2,99))),"")</f>
        <v/>
      </c>
      <c r="L173" t="str">
        <f t="shared" si="124"/>
        <v/>
      </c>
      <c r="M173" t="str">
        <f t="shared" si="143"/>
        <v/>
      </c>
      <c r="N173" t="str">
        <f t="shared" si="125"/>
        <v/>
      </c>
      <c r="O173" t="str">
        <f t="shared" si="126"/>
        <v/>
      </c>
      <c r="P173" t="str">
        <f t="shared" si="118"/>
        <v/>
      </c>
      <c r="Q173" t="str">
        <f t="shared" si="127"/>
        <v/>
      </c>
      <c r="R173" t="str">
        <f t="shared" si="128"/>
        <v/>
      </c>
      <c r="S173" t="str">
        <f t="shared" si="129"/>
        <v/>
      </c>
      <c r="T173" t="str">
        <f t="shared" si="130"/>
        <v/>
      </c>
      <c r="U173" t="str">
        <f t="shared" si="131"/>
        <v/>
      </c>
      <c r="V173" t="str">
        <f>IF(MID(I173,6,1)="T",VLOOKUP(H173,DATA!$B$2:$H$526,7,FALSE),"")</f>
        <v/>
      </c>
      <c r="W173" t="str">
        <f t="shared" si="132"/>
        <v/>
      </c>
      <c r="X173" t="str">
        <f>IF(LEN(H173)&gt;0,VLOOKUP(H173,DATA!$B$2:$F$526,5,FALSE),"")</f>
        <v/>
      </c>
      <c r="Y173" t="str">
        <f t="shared" si="133"/>
        <v/>
      </c>
      <c r="Z173" t="str">
        <f t="shared" si="134"/>
        <v/>
      </c>
      <c r="AA173" t="str">
        <f t="shared" si="135"/>
        <v/>
      </c>
      <c r="AB173" t="str">
        <f>IF(LEN(Z173)&gt;0,VLOOKUP(Z173,DATA!$K$25:$L$69,2,FALSE)&amp;IF(LEN(AA173)&gt;0,VLOOKUP(AA173,DATA!$O$25:$P$29,2,FALSE),""),"")</f>
        <v/>
      </c>
      <c r="AC173" t="str">
        <f>IF(LEN(Z173)&gt;0,VLOOKUP(Z173,DATA!$K$25:$M$69,3,FALSE),"")</f>
        <v/>
      </c>
      <c r="AD173" t="str">
        <f t="shared" si="136"/>
        <v/>
      </c>
      <c r="AE173" t="str">
        <f t="shared" si="137"/>
        <v/>
      </c>
      <c r="AF173" t="str">
        <f t="shared" si="138"/>
        <v/>
      </c>
      <c r="AG173" t="str">
        <f t="shared" si="139"/>
        <v/>
      </c>
      <c r="AH173" t="str">
        <f t="shared" si="140"/>
        <v/>
      </c>
      <c r="AI173" t="str">
        <f>IF(LEN(Q173)&gt;0,REPT("0",IF(IF(MID(I173,12,1)="F",VLOOKUP(J173,DATA!$K$2:$Y$20,14,FALSE),0)&gt;10,IF(MID(I173,12,1)="F",VLOOKUP(J173,DATA!$K$2:$Y$20,14,FALSE),0)-10,0)-LEN(X173))&amp;DEC2BIN(Q173,IF(MID(I173,12,1)="F",VLOOKUP(J173,DATA!$K$2:$Y$20,14,FALSE),0)-IF(IF(MID(I173,12,1)="F",VLOOKUP(J173,DATA!$K$2:$Y$20,14,FALSE),0)&gt;10,IF(MID(I173,12,1)="F",VLOOKUP(J173,DATA!$K$2:$Y$20,14,FALSE),0)-10,0)),"")</f>
        <v/>
      </c>
      <c r="AJ173" t="str">
        <f>IF(LEN(H173)&gt;0,IF(H173&lt;&gt;"CALL_PAL",VLOOKUP(H173,DATA!$B$2:$E$526,4,FALSE),VLOOKUP(K173,DATA!$K$72:$M$161,3,FALSE)),"")</f>
        <v/>
      </c>
      <c r="AK173" t="str">
        <f>IF(LEN(H173)&gt;0,VLOOKUP(H173,DATA!$B$2:$D$526,3,FALSE),"")</f>
        <v/>
      </c>
      <c r="AL173" t="str">
        <f t="shared" si="141"/>
        <v/>
      </c>
      <c r="AM173" t="str">
        <f t="shared" si="142"/>
        <v/>
      </c>
      <c r="AN173" t="b">
        <f t="shared" si="119"/>
        <v>1</v>
      </c>
      <c r="AO173">
        <f t="shared" si="113"/>
        <v>4</v>
      </c>
      <c r="AP173" t="str">
        <f t="shared" si="114"/>
        <v/>
      </c>
      <c r="AQ173" t="str">
        <f t="shared" si="111"/>
        <v/>
      </c>
      <c r="AS173" t="s">
        <v>1722</v>
      </c>
      <c r="AT173">
        <v>1</v>
      </c>
      <c r="AU173" t="str">
        <f>MID(AV157,1,1)</f>
        <v>1</v>
      </c>
    </row>
    <row r="174" spans="1:48" x14ac:dyDescent="0.25">
      <c r="A174" t="str">
        <f t="shared" si="115"/>
        <v>00000561</v>
      </c>
      <c r="B174" t="s">
        <v>1624</v>
      </c>
      <c r="C174" t="str">
        <f t="shared" si="122"/>
        <v>BR R31, TCH8</v>
      </c>
      <c r="D174" t="str">
        <f t="shared" si="116"/>
        <v/>
      </c>
      <c r="E174" t="b">
        <f t="shared" si="117"/>
        <v>0</v>
      </c>
      <c r="F174">
        <f t="shared" si="120"/>
        <v>4</v>
      </c>
      <c r="G174">
        <f t="shared" si="112"/>
        <v>1376</v>
      </c>
      <c r="H174" t="str">
        <f t="shared" si="123"/>
        <v>BR</v>
      </c>
      <c r="I174" s="3" t="str">
        <f>IF(LEN(H174)&gt;0,VLOOKUP(H174,DATA!$B$2:$G$526,6,FALSE),"")</f>
        <v xml:space="preserve">OA         F </v>
      </c>
      <c r="J174" t="str">
        <f>IF(LEN(H174)&gt;0,VLOOKUP(H174,DATA!$B$2:$G$526,2,FALSE),"")</f>
        <v>Br</v>
      </c>
      <c r="K174" t="str">
        <f>IF(LEN(H174)&gt;0,IF(MID(IF(MID(MID(C174,LEN(H174)+2,99),1,1)="(",MID(MID(C174,LEN(H174)+2,99),2,LEN(MID(C174,LEN(H174)+2,99))-2),MID(C174,LEN(H174)+2,99)),1,1)=VLOOKUP(H174,DATA!$B$2:$I$526,8,FALSE),MID(IF(MID(MID(C174,LEN(H174)+2,99),1,1)="(",MID(MID(C174,LEN(H174)+2,99),2,LEN(MID(C174,LEN(H174)+2,99))-2),MID(C174,LEN(H174)+2,99)),1,3),IF(MID(MID(C174,LEN(H174)+2,99),1,1)="(",MID(MID(C174,LEN(H174)+2,99),2,LEN(MID(C174,LEN(H174)+2,99))-2),MID(C174,LEN(H174)+2,99))),"")</f>
        <v>R31</v>
      </c>
      <c r="L174" t="str">
        <f t="shared" si="124"/>
        <v>TCH8</v>
      </c>
      <c r="M174" t="str">
        <f t="shared" si="143"/>
        <v/>
      </c>
      <c r="N174" t="str">
        <f t="shared" si="125"/>
        <v/>
      </c>
      <c r="O174" t="str">
        <f t="shared" si="126"/>
        <v/>
      </c>
      <c r="P174">
        <f t="shared" si="118"/>
        <v>1408</v>
      </c>
      <c r="Q174">
        <f t="shared" si="127"/>
        <v>28</v>
      </c>
      <c r="R174" t="str">
        <f t="shared" si="128"/>
        <v/>
      </c>
      <c r="S174" t="b">
        <f t="shared" si="129"/>
        <v>0</v>
      </c>
      <c r="T174" t="str">
        <f t="shared" si="130"/>
        <v/>
      </c>
      <c r="U174" t="str">
        <f t="shared" si="131"/>
        <v/>
      </c>
      <c r="V174" t="str">
        <f>IF(MID(I174,6,1)="T",VLOOKUP(H174,DATA!$B$2:$H$526,7,FALSE),"")</f>
        <v/>
      </c>
      <c r="W174" t="str">
        <f t="shared" si="132"/>
        <v/>
      </c>
      <c r="X174" t="str">
        <f>IF(LEN(H174)&gt;0,VLOOKUP(H174,DATA!$B$2:$F$526,5,FALSE),"")</f>
        <v/>
      </c>
      <c r="Y174" t="str">
        <f t="shared" si="133"/>
        <v/>
      </c>
      <c r="Z174" t="str">
        <f t="shared" si="134"/>
        <v/>
      </c>
      <c r="AA174" t="str">
        <f t="shared" si="135"/>
        <v/>
      </c>
      <c r="AB174" t="str">
        <f>IF(LEN(Z174)&gt;0,VLOOKUP(Z174,DATA!$K$25:$L$69,2,FALSE)&amp;IF(LEN(AA174)&gt;0,VLOOKUP(AA174,DATA!$O$25:$P$29,2,FALSE),""),"")</f>
        <v/>
      </c>
      <c r="AC174" t="str">
        <f>IF(LEN(Z174)&gt;0,VLOOKUP(Z174,DATA!$K$25:$M$69,3,FALSE),"")</f>
        <v/>
      </c>
      <c r="AD174" t="str">
        <f t="shared" si="136"/>
        <v>11111</v>
      </c>
      <c r="AE174" t="str">
        <f t="shared" si="137"/>
        <v/>
      </c>
      <c r="AF174" t="str">
        <f t="shared" si="138"/>
        <v/>
      </c>
      <c r="AG174" t="str">
        <f t="shared" si="139"/>
        <v/>
      </c>
      <c r="AH174" t="str">
        <f t="shared" si="140"/>
        <v/>
      </c>
      <c r="AI174" t="str">
        <f>IF(LEN(Q174)&gt;0,REPT("0",IF(IF(MID(I174,12,1)="F",VLOOKUP(J174,DATA!$K$2:$Y$20,14,FALSE),0)&gt;10,IF(MID(I174,12,1)="F",VLOOKUP(J174,DATA!$K$2:$Y$20,14,FALSE),0)-10,0)-LEN(X174))&amp;DEC2BIN(Q174,IF(MID(I174,12,1)="F",VLOOKUP(J174,DATA!$K$2:$Y$20,14,FALSE),0)-IF(IF(MID(I174,12,1)="F",VLOOKUP(J174,DATA!$K$2:$Y$20,14,FALSE),0)&gt;10,IF(MID(I174,12,1)="F",VLOOKUP(J174,DATA!$K$2:$Y$20,14,FALSE),0)-10,0)),"")</f>
        <v>000000000000000011100</v>
      </c>
      <c r="AJ174" t="str">
        <f>IF(LEN(H174)&gt;0,IF(H174&lt;&gt;"CALL_PAL",VLOOKUP(H174,DATA!$B$2:$E$526,4,FALSE),VLOOKUP(K174,DATA!$K$72:$M$161,3,FALSE)),"")</f>
        <v/>
      </c>
      <c r="AK174" t="str">
        <f>IF(LEN(H174)&gt;0,VLOOKUP(H174,DATA!$B$2:$D$526,3,FALSE),"")</f>
        <v>110000</v>
      </c>
      <c r="AL174" t="str">
        <f t="shared" si="141"/>
        <v>11000011111000000000000000011100</v>
      </c>
      <c r="AM174" t="str">
        <f t="shared" si="142"/>
        <v>C3E0001C</v>
      </c>
      <c r="AN174" t="b">
        <f t="shared" si="119"/>
        <v>1</v>
      </c>
      <c r="AO174">
        <f t="shared" si="113"/>
        <v>0</v>
      </c>
      <c r="AP174" t="b">
        <f t="shared" si="114"/>
        <v>1</v>
      </c>
      <c r="AQ174" t="b">
        <f t="shared" si="111"/>
        <v>0</v>
      </c>
      <c r="AS174" t="s">
        <v>1723</v>
      </c>
      <c r="AT174">
        <v>1</v>
      </c>
      <c r="AU174" t="str">
        <f>AV158</f>
        <v>0</v>
      </c>
    </row>
    <row r="175" spans="1:48" x14ac:dyDescent="0.25">
      <c r="A175" t="str">
        <f t="shared" si="115"/>
        <v>00000565</v>
      </c>
      <c r="B175" t="s">
        <v>2038</v>
      </c>
      <c r="C175" t="str">
        <f t="shared" si="122"/>
        <v>BIS R31,R31,R31</v>
      </c>
      <c r="D175" t="str">
        <f t="shared" si="116"/>
        <v/>
      </c>
      <c r="E175" t="b">
        <f t="shared" si="117"/>
        <v>1</v>
      </c>
      <c r="F175">
        <f t="shared" si="120"/>
        <v>4</v>
      </c>
      <c r="G175">
        <f t="shared" si="112"/>
        <v>1380</v>
      </c>
      <c r="H175" t="str">
        <f t="shared" si="123"/>
        <v>BIS</v>
      </c>
      <c r="I175" s="3" t="str">
        <f>IF(LEN(H175)&gt;0,VLOOKUP(H175,DATA!$B$2:$G$526,6,FALSE),"")</f>
        <v>OABZL      FC</v>
      </c>
      <c r="J175" t="str">
        <f>IF(LEN(H175)&gt;0,VLOOKUP(H175,DATA!$B$2:$G$526,2,FALSE),"")</f>
        <v>Oper</v>
      </c>
      <c r="K175" t="str">
        <f>IF(LEN(H175)&gt;0,IF(MID(IF(MID(MID(C175,LEN(H175)+2,99),1,1)="(",MID(MID(C175,LEN(H175)+2,99),2,LEN(MID(C175,LEN(H175)+2,99))-2),MID(C175,LEN(H175)+2,99)),1,1)=VLOOKUP(H175,DATA!$B$2:$I$526,8,FALSE),MID(IF(MID(MID(C175,LEN(H175)+2,99),1,1)="(",MID(MID(C175,LEN(H175)+2,99),2,LEN(MID(C175,LEN(H175)+2,99))-2),MID(C175,LEN(H175)+2,99)),1,3),IF(MID(MID(C175,LEN(H175)+2,99),1,1)="(",MID(MID(C175,LEN(H175)+2,99),2,LEN(MID(C175,LEN(H175)+2,99))-2),MID(C175,LEN(H175)+2,99))),"")</f>
        <v>R31</v>
      </c>
      <c r="L175" t="str">
        <f t="shared" si="124"/>
        <v>R31</v>
      </c>
      <c r="M175" t="str">
        <f t="shared" si="143"/>
        <v>R31</v>
      </c>
      <c r="N175" t="b">
        <f t="shared" si="125"/>
        <v>0</v>
      </c>
      <c r="O175" t="b">
        <f t="shared" si="126"/>
        <v>1</v>
      </c>
      <c r="P175" t="str">
        <f t="shared" si="118"/>
        <v/>
      </c>
      <c r="Q175" t="str">
        <f t="shared" si="127"/>
        <v/>
      </c>
      <c r="R175" t="str">
        <f t="shared" si="128"/>
        <v/>
      </c>
      <c r="S175" t="b">
        <f t="shared" si="129"/>
        <v>0</v>
      </c>
      <c r="T175" t="b">
        <f t="shared" si="130"/>
        <v>0</v>
      </c>
      <c r="U175" t="b">
        <f t="shared" si="131"/>
        <v>0</v>
      </c>
      <c r="V175" t="str">
        <f>IF(MID(I175,6,1)="T",VLOOKUP(H175,DATA!$B$2:$H$526,7,FALSE),"")</f>
        <v/>
      </c>
      <c r="W175" t="str">
        <f t="shared" si="132"/>
        <v/>
      </c>
      <c r="X175" t="str">
        <f>IF(LEN(H175)&gt;0,VLOOKUP(H175,DATA!$B$2:$F$526,5,FALSE),"")</f>
        <v/>
      </c>
      <c r="Y175" t="str">
        <f t="shared" si="133"/>
        <v/>
      </c>
      <c r="Z175" t="str">
        <f t="shared" si="134"/>
        <v/>
      </c>
      <c r="AA175" t="str">
        <f t="shared" si="135"/>
        <v/>
      </c>
      <c r="AB175" t="str">
        <f>IF(LEN(Z175)&gt;0,VLOOKUP(Z175,DATA!$K$25:$L$69,2,FALSE)&amp;IF(LEN(AA175)&gt;0,VLOOKUP(AA175,DATA!$O$25:$P$29,2,FALSE),""),"")</f>
        <v/>
      </c>
      <c r="AC175" t="str">
        <f>IF(LEN(Z175)&gt;0,VLOOKUP(Z175,DATA!$K$25:$M$69,3,FALSE),"")</f>
        <v/>
      </c>
      <c r="AD175" t="str">
        <f t="shared" si="136"/>
        <v>11111</v>
      </c>
      <c r="AE175" t="str">
        <f t="shared" si="137"/>
        <v>11111</v>
      </c>
      <c r="AF175" t="str">
        <f t="shared" si="138"/>
        <v>0000</v>
      </c>
      <c r="AG175" t="str">
        <f t="shared" si="139"/>
        <v/>
      </c>
      <c r="AH175" t="str">
        <f t="shared" si="140"/>
        <v>11111</v>
      </c>
      <c r="AI175" t="str">
        <f>IF(LEN(Q175)&gt;0,REPT("0",IF(IF(MID(I175,12,1)="F",VLOOKUP(J175,DATA!$K$2:$Y$20,14,FALSE),0)&gt;10,IF(MID(I175,12,1)="F",VLOOKUP(J175,DATA!$K$2:$Y$20,14,FALSE),0)-10,0)-LEN(X175))&amp;DEC2BIN(Q175,IF(MID(I175,12,1)="F",VLOOKUP(J175,DATA!$K$2:$Y$20,14,FALSE),0)-IF(IF(MID(I175,12,1)="F",VLOOKUP(J175,DATA!$K$2:$Y$20,14,FALSE),0)&gt;10,IF(MID(I175,12,1)="F",VLOOKUP(J175,DATA!$K$2:$Y$20,14,FALSE),0)-10,0)),"")</f>
        <v/>
      </c>
      <c r="AJ175" t="str">
        <f>IF(LEN(H175)&gt;0,IF(H175&lt;&gt;"CALL_PAL",VLOOKUP(H175,DATA!$B$2:$E$526,4,FALSE),VLOOKUP(K175,DATA!$K$72:$M$161,3,FALSE)),"")</f>
        <v>0100000</v>
      </c>
      <c r="AK175" t="str">
        <f>IF(LEN(H175)&gt;0,VLOOKUP(H175,DATA!$B$2:$D$526,3,FALSE),"")</f>
        <v>010001</v>
      </c>
      <c r="AL175" t="str">
        <f t="shared" si="141"/>
        <v>01000111111111110000010000011111</v>
      </c>
      <c r="AM175" t="str">
        <f t="shared" si="142"/>
        <v>47FF041F</v>
      </c>
      <c r="AN175" t="b">
        <f t="shared" si="119"/>
        <v>1</v>
      </c>
      <c r="AO175">
        <f t="shared" si="113"/>
        <v>4</v>
      </c>
      <c r="AP175" t="b">
        <f t="shared" si="114"/>
        <v>0</v>
      </c>
      <c r="AQ175" t="b">
        <f t="shared" si="111"/>
        <v>0</v>
      </c>
      <c r="AS175" t="s">
        <v>1714</v>
      </c>
      <c r="AT175">
        <v>1</v>
      </c>
      <c r="AU175" t="str">
        <f>AV154</f>
        <v>0</v>
      </c>
    </row>
    <row r="176" spans="1:48" x14ac:dyDescent="0.25">
      <c r="A176" t="str">
        <f t="shared" si="115"/>
        <v>00000569</v>
      </c>
      <c r="B176" t="s">
        <v>2038</v>
      </c>
      <c r="C176" t="str">
        <f t="shared" si="122"/>
        <v>BIS R31,R31,R31</v>
      </c>
      <c r="D176" t="str">
        <f t="shared" si="116"/>
        <v/>
      </c>
      <c r="E176" t="b">
        <f t="shared" si="117"/>
        <v>1</v>
      </c>
      <c r="F176">
        <f t="shared" si="120"/>
        <v>4</v>
      </c>
      <c r="G176">
        <f t="shared" si="112"/>
        <v>1384</v>
      </c>
      <c r="H176" t="str">
        <f t="shared" si="123"/>
        <v>BIS</v>
      </c>
      <c r="I176" s="3" t="str">
        <f>IF(LEN(H176)&gt;0,VLOOKUP(H176,DATA!$B$2:$G$526,6,FALSE),"")</f>
        <v>OABZL      FC</v>
      </c>
      <c r="J176" t="str">
        <f>IF(LEN(H176)&gt;0,VLOOKUP(H176,DATA!$B$2:$G$526,2,FALSE),"")</f>
        <v>Oper</v>
      </c>
      <c r="K176" t="str">
        <f>IF(LEN(H176)&gt;0,IF(MID(IF(MID(MID(C176,LEN(H176)+2,99),1,1)="(",MID(MID(C176,LEN(H176)+2,99),2,LEN(MID(C176,LEN(H176)+2,99))-2),MID(C176,LEN(H176)+2,99)),1,1)=VLOOKUP(H176,DATA!$B$2:$I$526,8,FALSE),MID(IF(MID(MID(C176,LEN(H176)+2,99),1,1)="(",MID(MID(C176,LEN(H176)+2,99),2,LEN(MID(C176,LEN(H176)+2,99))-2),MID(C176,LEN(H176)+2,99)),1,3),IF(MID(MID(C176,LEN(H176)+2,99),1,1)="(",MID(MID(C176,LEN(H176)+2,99),2,LEN(MID(C176,LEN(H176)+2,99))-2),MID(C176,LEN(H176)+2,99))),"")</f>
        <v>R31</v>
      </c>
      <c r="L176" t="str">
        <f t="shared" si="124"/>
        <v>R31</v>
      </c>
      <c r="M176" t="str">
        <f t="shared" si="143"/>
        <v>R31</v>
      </c>
      <c r="N176" t="b">
        <f t="shared" si="125"/>
        <v>0</v>
      </c>
      <c r="O176" t="b">
        <f t="shared" si="126"/>
        <v>1</v>
      </c>
      <c r="P176" t="str">
        <f t="shared" si="118"/>
        <v/>
      </c>
      <c r="Q176" t="str">
        <f t="shared" si="127"/>
        <v/>
      </c>
      <c r="R176" t="str">
        <f t="shared" si="128"/>
        <v/>
      </c>
      <c r="S176" t="b">
        <f t="shared" si="129"/>
        <v>0</v>
      </c>
      <c r="T176" t="b">
        <f t="shared" si="130"/>
        <v>0</v>
      </c>
      <c r="U176" t="b">
        <f t="shared" si="131"/>
        <v>0</v>
      </c>
      <c r="V176" t="str">
        <f>IF(MID(I176,6,1)="T",VLOOKUP(H176,DATA!$B$2:$H$526,7,FALSE),"")</f>
        <v/>
      </c>
      <c r="W176" t="str">
        <f t="shared" si="132"/>
        <v/>
      </c>
      <c r="X176" t="str">
        <f>IF(LEN(H176)&gt;0,VLOOKUP(H176,DATA!$B$2:$F$526,5,FALSE),"")</f>
        <v/>
      </c>
      <c r="Y176" t="str">
        <f t="shared" si="133"/>
        <v/>
      </c>
      <c r="Z176" t="str">
        <f t="shared" si="134"/>
        <v/>
      </c>
      <c r="AA176" t="str">
        <f t="shared" si="135"/>
        <v/>
      </c>
      <c r="AB176" t="str">
        <f>IF(LEN(Z176)&gt;0,VLOOKUP(Z176,DATA!$K$25:$L$69,2,FALSE)&amp;IF(LEN(AA176)&gt;0,VLOOKUP(AA176,DATA!$O$25:$P$29,2,FALSE),""),"")</f>
        <v/>
      </c>
      <c r="AC176" t="str">
        <f>IF(LEN(Z176)&gt;0,VLOOKUP(Z176,DATA!$K$25:$M$69,3,FALSE),"")</f>
        <v/>
      </c>
      <c r="AD176" t="str">
        <f t="shared" si="136"/>
        <v>11111</v>
      </c>
      <c r="AE176" t="str">
        <f t="shared" si="137"/>
        <v>11111</v>
      </c>
      <c r="AF176" t="str">
        <f t="shared" si="138"/>
        <v>0000</v>
      </c>
      <c r="AG176" t="str">
        <f t="shared" si="139"/>
        <v/>
      </c>
      <c r="AH176" t="str">
        <f t="shared" si="140"/>
        <v>11111</v>
      </c>
      <c r="AI176" t="str">
        <f>IF(LEN(Q176)&gt;0,REPT("0",IF(IF(MID(I176,12,1)="F",VLOOKUP(J176,DATA!$K$2:$Y$20,14,FALSE),0)&gt;10,IF(MID(I176,12,1)="F",VLOOKUP(J176,DATA!$K$2:$Y$20,14,FALSE),0)-10,0)-LEN(X176))&amp;DEC2BIN(Q176,IF(MID(I176,12,1)="F",VLOOKUP(J176,DATA!$K$2:$Y$20,14,FALSE),0)-IF(IF(MID(I176,12,1)="F",VLOOKUP(J176,DATA!$K$2:$Y$20,14,FALSE),0)&gt;10,IF(MID(I176,12,1)="F",VLOOKUP(J176,DATA!$K$2:$Y$20,14,FALSE),0)-10,0)),"")</f>
        <v/>
      </c>
      <c r="AJ176" t="str">
        <f>IF(LEN(H176)&gt;0,IF(H176&lt;&gt;"CALL_PAL",VLOOKUP(H176,DATA!$B$2:$E$526,4,FALSE),VLOOKUP(K176,DATA!$K$72:$M$161,3,FALSE)),"")</f>
        <v>0100000</v>
      </c>
      <c r="AK176" t="str">
        <f>IF(LEN(H176)&gt;0,VLOOKUP(H176,DATA!$B$2:$D$526,3,FALSE),"")</f>
        <v>010001</v>
      </c>
      <c r="AL176" t="str">
        <f t="shared" si="141"/>
        <v>01000111111111110000010000011111</v>
      </c>
      <c r="AM176" t="str">
        <f t="shared" si="142"/>
        <v>47FF041F</v>
      </c>
      <c r="AN176" t="b">
        <f t="shared" si="119"/>
        <v>1</v>
      </c>
      <c r="AO176">
        <f t="shared" si="113"/>
        <v>4</v>
      </c>
      <c r="AP176" t="b">
        <f t="shared" si="114"/>
        <v>0</v>
      </c>
      <c r="AQ176" t="b">
        <f t="shared" si="111"/>
        <v>0</v>
      </c>
      <c r="AR176" s="2"/>
      <c r="AS176" t="s">
        <v>1724</v>
      </c>
      <c r="AT176">
        <v>1</v>
      </c>
      <c r="AU176" t="str">
        <f>MID(AV157,2,1)</f>
        <v>1</v>
      </c>
    </row>
    <row r="177" spans="1:55" x14ac:dyDescent="0.25">
      <c r="A177" t="str">
        <f t="shared" si="115"/>
        <v>0000056D</v>
      </c>
      <c r="B177" t="s">
        <v>2038</v>
      </c>
      <c r="C177" t="str">
        <f t="shared" si="122"/>
        <v>BIS R31,R31,R31</v>
      </c>
      <c r="D177" t="str">
        <f t="shared" si="116"/>
        <v/>
      </c>
      <c r="E177" t="b">
        <f t="shared" si="117"/>
        <v>1</v>
      </c>
      <c r="F177">
        <f t="shared" si="120"/>
        <v>4</v>
      </c>
      <c r="G177">
        <f t="shared" si="112"/>
        <v>1388</v>
      </c>
      <c r="H177" t="str">
        <f t="shared" si="123"/>
        <v>BIS</v>
      </c>
      <c r="I177" s="3" t="str">
        <f>IF(LEN(H177)&gt;0,VLOOKUP(H177,DATA!$B$2:$G$526,6,FALSE),"")</f>
        <v>OABZL      FC</v>
      </c>
      <c r="J177" t="str">
        <f>IF(LEN(H177)&gt;0,VLOOKUP(H177,DATA!$B$2:$G$526,2,FALSE),"")</f>
        <v>Oper</v>
      </c>
      <c r="K177" t="str">
        <f>IF(LEN(H177)&gt;0,IF(MID(IF(MID(MID(C177,LEN(H177)+2,99),1,1)="(",MID(MID(C177,LEN(H177)+2,99),2,LEN(MID(C177,LEN(H177)+2,99))-2),MID(C177,LEN(H177)+2,99)),1,1)=VLOOKUP(H177,DATA!$B$2:$I$526,8,FALSE),MID(IF(MID(MID(C177,LEN(H177)+2,99),1,1)="(",MID(MID(C177,LEN(H177)+2,99),2,LEN(MID(C177,LEN(H177)+2,99))-2),MID(C177,LEN(H177)+2,99)),1,3),IF(MID(MID(C177,LEN(H177)+2,99),1,1)="(",MID(MID(C177,LEN(H177)+2,99),2,LEN(MID(C177,LEN(H177)+2,99))-2),MID(C177,LEN(H177)+2,99))),"")</f>
        <v>R31</v>
      </c>
      <c r="L177" t="str">
        <f t="shared" si="124"/>
        <v>R31</v>
      </c>
      <c r="M177" t="str">
        <f t="shared" si="143"/>
        <v>R31</v>
      </c>
      <c r="N177" t="b">
        <f t="shared" si="125"/>
        <v>0</v>
      </c>
      <c r="O177" t="b">
        <f t="shared" si="126"/>
        <v>1</v>
      </c>
      <c r="P177" t="str">
        <f t="shared" si="118"/>
        <v/>
      </c>
      <c r="Q177" t="str">
        <f t="shared" si="127"/>
        <v/>
      </c>
      <c r="R177" t="str">
        <f t="shared" si="128"/>
        <v/>
      </c>
      <c r="S177" t="b">
        <f t="shared" si="129"/>
        <v>0</v>
      </c>
      <c r="T177" t="b">
        <f t="shared" si="130"/>
        <v>0</v>
      </c>
      <c r="U177" t="b">
        <f t="shared" si="131"/>
        <v>0</v>
      </c>
      <c r="V177" t="str">
        <f>IF(MID(I177,6,1)="T",VLOOKUP(H177,DATA!$B$2:$H$526,7,FALSE),"")</f>
        <v/>
      </c>
      <c r="W177" t="str">
        <f t="shared" si="132"/>
        <v/>
      </c>
      <c r="X177" t="str">
        <f>IF(LEN(H177)&gt;0,VLOOKUP(H177,DATA!$B$2:$F$526,5,FALSE),"")</f>
        <v/>
      </c>
      <c r="Y177" t="str">
        <f t="shared" si="133"/>
        <v/>
      </c>
      <c r="Z177" t="str">
        <f t="shared" si="134"/>
        <v/>
      </c>
      <c r="AA177" t="str">
        <f t="shared" si="135"/>
        <v/>
      </c>
      <c r="AB177" t="str">
        <f>IF(LEN(Z177)&gt;0,VLOOKUP(Z177,DATA!$K$25:$L$69,2,FALSE)&amp;IF(LEN(AA177)&gt;0,VLOOKUP(AA177,DATA!$O$25:$P$29,2,FALSE),""),"")</f>
        <v/>
      </c>
      <c r="AC177" t="str">
        <f>IF(LEN(Z177)&gt;0,VLOOKUP(Z177,DATA!$K$25:$M$69,3,FALSE),"")</f>
        <v/>
      </c>
      <c r="AD177" t="str">
        <f t="shared" si="136"/>
        <v>11111</v>
      </c>
      <c r="AE177" t="str">
        <f t="shared" si="137"/>
        <v>11111</v>
      </c>
      <c r="AF177" t="str">
        <f t="shared" si="138"/>
        <v>0000</v>
      </c>
      <c r="AG177" t="str">
        <f t="shared" si="139"/>
        <v/>
      </c>
      <c r="AH177" t="str">
        <f t="shared" si="140"/>
        <v>11111</v>
      </c>
      <c r="AI177" t="str">
        <f>IF(LEN(Q177)&gt;0,REPT("0",IF(IF(MID(I177,12,1)="F",VLOOKUP(J177,DATA!$K$2:$Y$20,14,FALSE),0)&gt;10,IF(MID(I177,12,1)="F",VLOOKUP(J177,DATA!$K$2:$Y$20,14,FALSE),0)-10,0)-LEN(X177))&amp;DEC2BIN(Q177,IF(MID(I177,12,1)="F",VLOOKUP(J177,DATA!$K$2:$Y$20,14,FALSE),0)-IF(IF(MID(I177,12,1)="F",VLOOKUP(J177,DATA!$K$2:$Y$20,14,FALSE),0)&gt;10,IF(MID(I177,12,1)="F",VLOOKUP(J177,DATA!$K$2:$Y$20,14,FALSE),0)-10,0)),"")</f>
        <v/>
      </c>
      <c r="AJ177" t="str">
        <f>IF(LEN(H177)&gt;0,IF(H177&lt;&gt;"CALL_PAL",VLOOKUP(H177,DATA!$B$2:$E$526,4,FALSE),VLOOKUP(K177,DATA!$K$72:$M$161,3,FALSE)),"")</f>
        <v>0100000</v>
      </c>
      <c r="AK177" t="str">
        <f>IF(LEN(H177)&gt;0,VLOOKUP(H177,DATA!$B$2:$D$526,3,FALSE),"")</f>
        <v>010001</v>
      </c>
      <c r="AL177" t="str">
        <f t="shared" si="141"/>
        <v>01000111111111110000010000011111</v>
      </c>
      <c r="AM177" t="str">
        <f t="shared" si="142"/>
        <v>47FF041F</v>
      </c>
      <c r="AN177" t="b">
        <f t="shared" si="119"/>
        <v>1</v>
      </c>
      <c r="AO177">
        <f t="shared" si="113"/>
        <v>4</v>
      </c>
      <c r="AP177" t="b">
        <f t="shared" si="114"/>
        <v>0</v>
      </c>
      <c r="AQ177" t="b">
        <f t="shared" si="111"/>
        <v>0</v>
      </c>
      <c r="AS177" t="s">
        <v>1714</v>
      </c>
      <c r="AT177">
        <v>1</v>
      </c>
      <c r="AU177" t="str">
        <f>AV154</f>
        <v>0</v>
      </c>
    </row>
    <row r="178" spans="1:55" x14ac:dyDescent="0.25">
      <c r="A178" t="str">
        <f t="shared" si="115"/>
        <v>00000571</v>
      </c>
      <c r="B178" t="s">
        <v>1625</v>
      </c>
      <c r="C178" t="str">
        <f t="shared" si="122"/>
        <v>NXT8:</v>
      </c>
      <c r="D178" t="str">
        <f t="shared" si="116"/>
        <v/>
      </c>
      <c r="E178" t="b">
        <f t="shared" si="117"/>
        <v>1</v>
      </c>
      <c r="F178">
        <f t="shared" si="120"/>
        <v>4</v>
      </c>
      <c r="G178">
        <f t="shared" si="112"/>
        <v>1392</v>
      </c>
      <c r="H178" t="str">
        <f t="shared" si="123"/>
        <v/>
      </c>
      <c r="I178" s="3" t="str">
        <f>IF(LEN(H178)&gt;0,VLOOKUP(H178,DATA!$B$2:$G$526,6,FALSE),"")</f>
        <v/>
      </c>
      <c r="J178" t="str">
        <f>IF(LEN(H178)&gt;0,VLOOKUP(H178,DATA!$B$2:$G$526,2,FALSE),"")</f>
        <v/>
      </c>
      <c r="K178" t="str">
        <f>IF(LEN(H178)&gt;0,IF(MID(IF(MID(MID(C178,LEN(H178)+2,99),1,1)="(",MID(MID(C178,LEN(H178)+2,99),2,LEN(MID(C178,LEN(H178)+2,99))-2),MID(C178,LEN(H178)+2,99)),1,1)=VLOOKUP(H178,DATA!$B$2:$I$526,8,FALSE),MID(IF(MID(MID(C178,LEN(H178)+2,99),1,1)="(",MID(MID(C178,LEN(H178)+2,99),2,LEN(MID(C178,LEN(H178)+2,99))-2),MID(C178,LEN(H178)+2,99)),1,3),IF(MID(MID(C178,LEN(H178)+2,99),1,1)="(",MID(MID(C178,LEN(H178)+2,99),2,LEN(MID(C178,LEN(H178)+2,99))-2),MID(C178,LEN(H178)+2,99))),"")</f>
        <v/>
      </c>
      <c r="L178" t="str">
        <f t="shared" si="124"/>
        <v/>
      </c>
      <c r="M178" t="str">
        <f t="shared" si="143"/>
        <v/>
      </c>
      <c r="N178" t="str">
        <f t="shared" si="125"/>
        <v/>
      </c>
      <c r="O178" t="str">
        <f t="shared" si="126"/>
        <v/>
      </c>
      <c r="P178" t="str">
        <f t="shared" si="118"/>
        <v/>
      </c>
      <c r="Q178" t="str">
        <f t="shared" si="127"/>
        <v/>
      </c>
      <c r="R178" t="str">
        <f t="shared" si="128"/>
        <v/>
      </c>
      <c r="S178" t="str">
        <f t="shared" si="129"/>
        <v/>
      </c>
      <c r="T178" t="str">
        <f t="shared" si="130"/>
        <v/>
      </c>
      <c r="U178" t="str">
        <f t="shared" si="131"/>
        <v/>
      </c>
      <c r="V178" t="str">
        <f>IF(MID(I178,6,1)="T",VLOOKUP(H178,DATA!$B$2:$H$526,7,FALSE),"")</f>
        <v/>
      </c>
      <c r="W178" t="str">
        <f t="shared" si="132"/>
        <v/>
      </c>
      <c r="X178" t="str">
        <f>IF(LEN(H178)&gt;0,VLOOKUP(H178,DATA!$B$2:$F$526,5,FALSE),"")</f>
        <v/>
      </c>
      <c r="Y178" t="str">
        <f t="shared" si="133"/>
        <v/>
      </c>
      <c r="Z178" t="str">
        <f t="shared" si="134"/>
        <v/>
      </c>
      <c r="AA178" t="str">
        <f t="shared" si="135"/>
        <v/>
      </c>
      <c r="AB178" t="str">
        <f>IF(LEN(Z178)&gt;0,VLOOKUP(Z178,DATA!$K$25:$L$69,2,FALSE)&amp;IF(LEN(AA178)&gt;0,VLOOKUP(AA178,DATA!$O$25:$P$29,2,FALSE),""),"")</f>
        <v/>
      </c>
      <c r="AC178" t="str">
        <f>IF(LEN(Z178)&gt;0,VLOOKUP(Z178,DATA!$K$25:$M$69,3,FALSE),"")</f>
        <v/>
      </c>
      <c r="AD178" t="str">
        <f t="shared" si="136"/>
        <v/>
      </c>
      <c r="AE178" t="str">
        <f t="shared" si="137"/>
        <v/>
      </c>
      <c r="AF178" t="str">
        <f t="shared" si="138"/>
        <v/>
      </c>
      <c r="AG178" t="str">
        <f t="shared" si="139"/>
        <v/>
      </c>
      <c r="AH178" t="str">
        <f t="shared" si="140"/>
        <v/>
      </c>
      <c r="AI178" t="str">
        <f>IF(LEN(Q178)&gt;0,REPT("0",IF(IF(MID(I178,12,1)="F",VLOOKUP(J178,DATA!$K$2:$Y$20,14,FALSE),0)&gt;10,IF(MID(I178,12,1)="F",VLOOKUP(J178,DATA!$K$2:$Y$20,14,FALSE),0)-10,0)-LEN(X178))&amp;DEC2BIN(Q178,IF(MID(I178,12,1)="F",VLOOKUP(J178,DATA!$K$2:$Y$20,14,FALSE),0)-IF(IF(MID(I178,12,1)="F",VLOOKUP(J178,DATA!$K$2:$Y$20,14,FALSE),0)&gt;10,IF(MID(I178,12,1)="F",VLOOKUP(J178,DATA!$K$2:$Y$20,14,FALSE),0)-10,0)),"")</f>
        <v/>
      </c>
      <c r="AJ178" t="str">
        <f>IF(LEN(H178)&gt;0,IF(H178&lt;&gt;"CALL_PAL",VLOOKUP(H178,DATA!$B$2:$E$526,4,FALSE),VLOOKUP(K178,DATA!$K$72:$M$161,3,FALSE)),"")</f>
        <v/>
      </c>
      <c r="AK178" t="str">
        <f>IF(LEN(H178)&gt;0,VLOOKUP(H178,DATA!$B$2:$D$526,3,FALSE),"")</f>
        <v/>
      </c>
      <c r="AL178" t="str">
        <f t="shared" si="141"/>
        <v/>
      </c>
      <c r="AM178" t="str">
        <f t="shared" si="142"/>
        <v/>
      </c>
      <c r="AN178" t="b">
        <f t="shared" si="119"/>
        <v>1</v>
      </c>
      <c r="AO178">
        <f t="shared" si="113"/>
        <v>4</v>
      </c>
      <c r="AP178" t="str">
        <f t="shared" si="114"/>
        <v/>
      </c>
      <c r="AQ178" t="str">
        <f t="shared" si="111"/>
        <v/>
      </c>
      <c r="AS178" t="s">
        <v>1714</v>
      </c>
      <c r="AT178">
        <v>1</v>
      </c>
      <c r="AU178" t="str">
        <f>AV154</f>
        <v>0</v>
      </c>
    </row>
    <row r="179" spans="1:55" x14ac:dyDescent="0.25">
      <c r="A179" t="str">
        <f t="shared" si="115"/>
        <v>00000571</v>
      </c>
      <c r="B179" t="s">
        <v>1564</v>
      </c>
      <c r="C179" t="str">
        <f t="shared" si="122"/>
        <v>ADDQ R31,R31,R22</v>
      </c>
      <c r="D179" t="str">
        <f t="shared" si="116"/>
        <v/>
      </c>
      <c r="E179" t="b">
        <f t="shared" si="117"/>
        <v>0</v>
      </c>
      <c r="F179">
        <f t="shared" si="120"/>
        <v>4</v>
      </c>
      <c r="G179">
        <f t="shared" si="112"/>
        <v>1392</v>
      </c>
      <c r="H179" t="str">
        <f t="shared" si="123"/>
        <v>ADDQ</v>
      </c>
      <c r="I179" s="3" t="str">
        <f>IF(LEN(H179)&gt;0,VLOOKUP(H179,DATA!$B$2:$G$526,6,FALSE),"")</f>
        <v>OABZL      FC</v>
      </c>
      <c r="J179" t="str">
        <f>IF(LEN(H179)&gt;0,VLOOKUP(H179,DATA!$B$2:$G$526,2,FALSE),"")</f>
        <v>Oper</v>
      </c>
      <c r="K179" t="str">
        <f>IF(LEN(H179)&gt;0,IF(MID(IF(MID(MID(C179,LEN(H179)+2,99),1,1)="(",MID(MID(C179,LEN(H179)+2,99),2,LEN(MID(C179,LEN(H179)+2,99))-2),MID(C179,LEN(H179)+2,99)),1,1)=VLOOKUP(H179,DATA!$B$2:$I$526,8,FALSE),MID(IF(MID(MID(C179,LEN(H179)+2,99),1,1)="(",MID(MID(C179,LEN(H179)+2,99),2,LEN(MID(C179,LEN(H179)+2,99))-2),MID(C179,LEN(H179)+2,99)),1,3),IF(MID(MID(C179,LEN(H179)+2,99),1,1)="(",MID(MID(C179,LEN(H179)+2,99),2,LEN(MID(C179,LEN(H179)+2,99))-2),MID(C179,LEN(H179)+2,99))),"")</f>
        <v>R31</v>
      </c>
      <c r="L179" t="str">
        <f t="shared" si="124"/>
        <v>R31</v>
      </c>
      <c r="M179" t="str">
        <f t="shared" si="143"/>
        <v>R22</v>
      </c>
      <c r="N179" t="b">
        <f t="shared" si="125"/>
        <v>0</v>
      </c>
      <c r="O179" t="b">
        <f t="shared" si="126"/>
        <v>1</v>
      </c>
      <c r="P179" t="str">
        <f t="shared" si="118"/>
        <v/>
      </c>
      <c r="Q179" t="str">
        <f t="shared" si="127"/>
        <v/>
      </c>
      <c r="R179" t="str">
        <f t="shared" si="128"/>
        <v/>
      </c>
      <c r="S179" t="b">
        <f t="shared" si="129"/>
        <v>0</v>
      </c>
      <c r="T179" t="b">
        <f t="shared" si="130"/>
        <v>0</v>
      </c>
      <c r="U179" t="b">
        <f t="shared" si="131"/>
        <v>0</v>
      </c>
      <c r="V179" t="str">
        <f>IF(MID(I179,6,1)="T",VLOOKUP(H179,DATA!$B$2:$H$526,7,FALSE),"")</f>
        <v/>
      </c>
      <c r="W179" t="str">
        <f t="shared" si="132"/>
        <v/>
      </c>
      <c r="X179" t="str">
        <f>IF(LEN(H179)&gt;0,VLOOKUP(H179,DATA!$B$2:$F$526,5,FALSE),"")</f>
        <v/>
      </c>
      <c r="Y179" t="str">
        <f t="shared" si="133"/>
        <v/>
      </c>
      <c r="Z179" t="str">
        <f t="shared" si="134"/>
        <v/>
      </c>
      <c r="AA179" t="str">
        <f t="shared" si="135"/>
        <v/>
      </c>
      <c r="AB179" t="str">
        <f>IF(LEN(Z179)&gt;0,VLOOKUP(Z179,DATA!$K$25:$L$69,2,FALSE)&amp;IF(LEN(AA179)&gt;0,VLOOKUP(AA179,DATA!$O$25:$P$29,2,FALSE),""),"")</f>
        <v/>
      </c>
      <c r="AC179" t="str">
        <f>IF(LEN(Z179)&gt;0,VLOOKUP(Z179,DATA!$K$25:$M$69,3,FALSE),"")</f>
        <v/>
      </c>
      <c r="AD179" t="str">
        <f t="shared" si="136"/>
        <v>11111</v>
      </c>
      <c r="AE179" t="str">
        <f t="shared" si="137"/>
        <v>11111</v>
      </c>
      <c r="AF179" t="str">
        <f t="shared" si="138"/>
        <v>0000</v>
      </c>
      <c r="AG179" t="str">
        <f t="shared" si="139"/>
        <v/>
      </c>
      <c r="AH179" t="str">
        <f t="shared" si="140"/>
        <v>10110</v>
      </c>
      <c r="AI179" t="str">
        <f>IF(LEN(Q179)&gt;0,REPT("0",IF(IF(MID(I179,12,1)="F",VLOOKUP(J179,DATA!$K$2:$Y$20,14,FALSE),0)&gt;10,IF(MID(I179,12,1)="F",VLOOKUP(J179,DATA!$K$2:$Y$20,14,FALSE),0)-10,0)-LEN(X179))&amp;DEC2BIN(Q179,IF(MID(I179,12,1)="F",VLOOKUP(J179,DATA!$K$2:$Y$20,14,FALSE),0)-IF(IF(MID(I179,12,1)="F",VLOOKUP(J179,DATA!$K$2:$Y$20,14,FALSE),0)&gt;10,IF(MID(I179,12,1)="F",VLOOKUP(J179,DATA!$K$2:$Y$20,14,FALSE),0)-10,0)),"")</f>
        <v/>
      </c>
      <c r="AJ179" t="str">
        <f>IF(LEN(H179)&gt;0,IF(H179&lt;&gt;"CALL_PAL",VLOOKUP(H179,DATA!$B$2:$E$526,4,FALSE),VLOOKUP(K179,DATA!$K$72:$M$161,3,FALSE)),"")</f>
        <v>0100000</v>
      </c>
      <c r="AK179" t="str">
        <f>IF(LEN(H179)&gt;0,VLOOKUP(H179,DATA!$B$2:$D$526,3,FALSE),"")</f>
        <v>010000</v>
      </c>
      <c r="AL179" t="str">
        <f t="shared" si="141"/>
        <v>01000011111111110000010000010110</v>
      </c>
      <c r="AM179" t="str">
        <f t="shared" si="142"/>
        <v>43FF0416</v>
      </c>
      <c r="AN179" t="b">
        <f t="shared" si="119"/>
        <v>1</v>
      </c>
      <c r="AO179">
        <f t="shared" si="113"/>
        <v>0</v>
      </c>
      <c r="AP179" t="b">
        <f t="shared" si="114"/>
        <v>1</v>
      </c>
      <c r="AQ179" t="b">
        <f t="shared" si="111"/>
        <v>0</v>
      </c>
      <c r="AR179" s="2"/>
      <c r="AS179" t="s">
        <v>1714</v>
      </c>
      <c r="AT179">
        <v>1</v>
      </c>
      <c r="AU179" t="str">
        <f>AV154</f>
        <v>0</v>
      </c>
    </row>
    <row r="180" spans="1:55" x14ac:dyDescent="0.25">
      <c r="A180" t="str">
        <f t="shared" si="115"/>
        <v>00000575</v>
      </c>
      <c r="B180" t="s">
        <v>1565</v>
      </c>
      <c r="C180" t="str">
        <f t="shared" si="122"/>
        <v>ADDQ R31,R31,R23</v>
      </c>
      <c r="D180" t="str">
        <f t="shared" si="116"/>
        <v/>
      </c>
      <c r="E180" t="b">
        <f t="shared" si="117"/>
        <v>1</v>
      </c>
      <c r="F180">
        <f t="shared" si="120"/>
        <v>4</v>
      </c>
      <c r="G180">
        <f t="shared" si="112"/>
        <v>1396</v>
      </c>
      <c r="H180" t="str">
        <f t="shared" si="123"/>
        <v>ADDQ</v>
      </c>
      <c r="I180" s="3" t="str">
        <f>IF(LEN(H180)&gt;0,VLOOKUP(H180,DATA!$B$2:$G$526,6,FALSE),"")</f>
        <v>OABZL      FC</v>
      </c>
      <c r="J180" t="str">
        <f>IF(LEN(H180)&gt;0,VLOOKUP(H180,DATA!$B$2:$G$526,2,FALSE),"")</f>
        <v>Oper</v>
      </c>
      <c r="K180" t="str">
        <f>IF(LEN(H180)&gt;0,IF(MID(IF(MID(MID(C180,LEN(H180)+2,99),1,1)="(",MID(MID(C180,LEN(H180)+2,99),2,LEN(MID(C180,LEN(H180)+2,99))-2),MID(C180,LEN(H180)+2,99)),1,1)=VLOOKUP(H180,DATA!$B$2:$I$526,8,FALSE),MID(IF(MID(MID(C180,LEN(H180)+2,99),1,1)="(",MID(MID(C180,LEN(H180)+2,99),2,LEN(MID(C180,LEN(H180)+2,99))-2),MID(C180,LEN(H180)+2,99)),1,3),IF(MID(MID(C180,LEN(H180)+2,99),1,1)="(",MID(MID(C180,LEN(H180)+2,99),2,LEN(MID(C180,LEN(H180)+2,99))-2),MID(C180,LEN(H180)+2,99))),"")</f>
        <v>R31</v>
      </c>
      <c r="L180" t="str">
        <f t="shared" si="124"/>
        <v>R31</v>
      </c>
      <c r="M180" t="str">
        <f t="shared" si="143"/>
        <v>R23</v>
      </c>
      <c r="N180" t="b">
        <f t="shared" si="125"/>
        <v>0</v>
      </c>
      <c r="O180" t="b">
        <f t="shared" si="126"/>
        <v>1</v>
      </c>
      <c r="P180" t="str">
        <f t="shared" si="118"/>
        <v/>
      </c>
      <c r="Q180" t="str">
        <f t="shared" si="127"/>
        <v/>
      </c>
      <c r="R180" t="str">
        <f t="shared" si="128"/>
        <v/>
      </c>
      <c r="S180" t="b">
        <f t="shared" si="129"/>
        <v>0</v>
      </c>
      <c r="T180" t="b">
        <f t="shared" si="130"/>
        <v>0</v>
      </c>
      <c r="U180" t="b">
        <f t="shared" si="131"/>
        <v>0</v>
      </c>
      <c r="V180" t="str">
        <f>IF(MID(I180,6,1)="T",VLOOKUP(H180,DATA!$B$2:$H$526,7,FALSE),"")</f>
        <v/>
      </c>
      <c r="W180" t="str">
        <f t="shared" si="132"/>
        <v/>
      </c>
      <c r="X180" t="str">
        <f>IF(LEN(H180)&gt;0,VLOOKUP(H180,DATA!$B$2:$F$526,5,FALSE),"")</f>
        <v/>
      </c>
      <c r="Y180" t="str">
        <f t="shared" si="133"/>
        <v/>
      </c>
      <c r="Z180" t="str">
        <f t="shared" si="134"/>
        <v/>
      </c>
      <c r="AA180" t="str">
        <f t="shared" si="135"/>
        <v/>
      </c>
      <c r="AB180" t="str">
        <f>IF(LEN(Z180)&gt;0,VLOOKUP(Z180,DATA!$K$25:$L$69,2,FALSE)&amp;IF(LEN(AA180)&gt;0,VLOOKUP(AA180,DATA!$O$25:$P$29,2,FALSE),""),"")</f>
        <v/>
      </c>
      <c r="AC180" t="str">
        <f>IF(LEN(Z180)&gt;0,VLOOKUP(Z180,DATA!$K$25:$M$69,3,FALSE),"")</f>
        <v/>
      </c>
      <c r="AD180" t="str">
        <f t="shared" si="136"/>
        <v>11111</v>
      </c>
      <c r="AE180" t="str">
        <f t="shared" si="137"/>
        <v>11111</v>
      </c>
      <c r="AF180" t="str">
        <f t="shared" si="138"/>
        <v>0000</v>
      </c>
      <c r="AG180" t="str">
        <f t="shared" si="139"/>
        <v/>
      </c>
      <c r="AH180" t="str">
        <f t="shared" si="140"/>
        <v>10111</v>
      </c>
      <c r="AI180" t="str">
        <f>IF(LEN(Q180)&gt;0,REPT("0",IF(IF(MID(I180,12,1)="F",VLOOKUP(J180,DATA!$K$2:$Y$20,14,FALSE),0)&gt;10,IF(MID(I180,12,1)="F",VLOOKUP(J180,DATA!$K$2:$Y$20,14,FALSE),0)-10,0)-LEN(X180))&amp;DEC2BIN(Q180,IF(MID(I180,12,1)="F",VLOOKUP(J180,DATA!$K$2:$Y$20,14,FALSE),0)-IF(IF(MID(I180,12,1)="F",VLOOKUP(J180,DATA!$K$2:$Y$20,14,FALSE),0)&gt;10,IF(MID(I180,12,1)="F",VLOOKUP(J180,DATA!$K$2:$Y$20,14,FALSE),0)-10,0)),"")</f>
        <v/>
      </c>
      <c r="AJ180" t="str">
        <f>IF(LEN(H180)&gt;0,IF(H180&lt;&gt;"CALL_PAL",VLOOKUP(H180,DATA!$B$2:$E$526,4,FALSE),VLOOKUP(K180,DATA!$K$72:$M$161,3,FALSE)),"")</f>
        <v>0100000</v>
      </c>
      <c r="AK180" t="str">
        <f>IF(LEN(H180)&gt;0,VLOOKUP(H180,DATA!$B$2:$D$526,3,FALSE),"")</f>
        <v>010000</v>
      </c>
      <c r="AL180" t="str">
        <f t="shared" si="141"/>
        <v>01000011111111110000010000010111</v>
      </c>
      <c r="AM180" t="str">
        <f t="shared" si="142"/>
        <v>43FF0417</v>
      </c>
      <c r="AN180" t="b">
        <f t="shared" si="119"/>
        <v>1</v>
      </c>
      <c r="AO180">
        <f t="shared" si="113"/>
        <v>4</v>
      </c>
      <c r="AP180" t="b">
        <f t="shared" si="114"/>
        <v>0</v>
      </c>
      <c r="AQ180" t="b">
        <f t="shared" si="111"/>
        <v>0</v>
      </c>
      <c r="AS180" t="s">
        <v>1725</v>
      </c>
      <c r="AT180">
        <v>1</v>
      </c>
      <c r="AU180" t="str">
        <f>MID(AV159,3,1)</f>
        <v>0</v>
      </c>
    </row>
    <row r="181" spans="1:55" x14ac:dyDescent="0.25">
      <c r="A181" t="str">
        <f t="shared" si="115"/>
        <v>00000579</v>
      </c>
      <c r="B181" t="s">
        <v>1626</v>
      </c>
      <c r="C181" t="str">
        <f t="shared" si="122"/>
        <v>BR R31, NXT9</v>
      </c>
      <c r="D181" t="str">
        <f t="shared" si="116"/>
        <v/>
      </c>
      <c r="E181" t="b">
        <f t="shared" si="117"/>
        <v>1</v>
      </c>
      <c r="F181">
        <f t="shared" si="120"/>
        <v>4</v>
      </c>
      <c r="G181">
        <f t="shared" si="112"/>
        <v>1400</v>
      </c>
      <c r="H181" t="str">
        <f t="shared" si="123"/>
        <v>BR</v>
      </c>
      <c r="I181" s="3" t="str">
        <f>IF(LEN(H181)&gt;0,VLOOKUP(H181,DATA!$B$2:$G$526,6,FALSE),"")</f>
        <v xml:space="preserve">OA         F </v>
      </c>
      <c r="J181" t="str">
        <f>IF(LEN(H181)&gt;0,VLOOKUP(H181,DATA!$B$2:$G$526,2,FALSE),"")</f>
        <v>Br</v>
      </c>
      <c r="K181" t="str">
        <f>IF(LEN(H181)&gt;0,IF(MID(IF(MID(MID(C181,LEN(H181)+2,99),1,1)="(",MID(MID(C181,LEN(H181)+2,99),2,LEN(MID(C181,LEN(H181)+2,99))-2),MID(C181,LEN(H181)+2,99)),1,1)=VLOOKUP(H181,DATA!$B$2:$I$526,8,FALSE),MID(IF(MID(MID(C181,LEN(H181)+2,99),1,1)="(",MID(MID(C181,LEN(H181)+2,99),2,LEN(MID(C181,LEN(H181)+2,99))-2),MID(C181,LEN(H181)+2,99)),1,3),IF(MID(MID(C181,LEN(H181)+2,99),1,1)="(",MID(MID(C181,LEN(H181)+2,99),2,LEN(MID(C181,LEN(H181)+2,99))-2),MID(C181,LEN(H181)+2,99))),"")</f>
        <v>R31</v>
      </c>
      <c r="L181" t="str">
        <f t="shared" si="124"/>
        <v>NXT9</v>
      </c>
      <c r="M181" t="str">
        <f t="shared" si="143"/>
        <v/>
      </c>
      <c r="N181" t="str">
        <f t="shared" si="125"/>
        <v/>
      </c>
      <c r="O181" t="str">
        <f t="shared" si="126"/>
        <v/>
      </c>
      <c r="P181">
        <f t="shared" si="118"/>
        <v>1424</v>
      </c>
      <c r="Q181">
        <f t="shared" si="127"/>
        <v>20</v>
      </c>
      <c r="R181" t="str">
        <f t="shared" si="128"/>
        <v/>
      </c>
      <c r="S181" t="b">
        <f t="shared" si="129"/>
        <v>0</v>
      </c>
      <c r="T181" t="str">
        <f t="shared" si="130"/>
        <v/>
      </c>
      <c r="U181" t="str">
        <f t="shared" si="131"/>
        <v/>
      </c>
      <c r="V181" t="str">
        <f>IF(MID(I181,6,1)="T",VLOOKUP(H181,DATA!$B$2:$H$526,7,FALSE),"")</f>
        <v/>
      </c>
      <c r="W181" t="str">
        <f t="shared" si="132"/>
        <v/>
      </c>
      <c r="X181" t="str">
        <f>IF(LEN(H181)&gt;0,VLOOKUP(H181,DATA!$B$2:$F$526,5,FALSE),"")</f>
        <v/>
      </c>
      <c r="Y181" t="str">
        <f t="shared" si="133"/>
        <v/>
      </c>
      <c r="Z181" t="str">
        <f t="shared" si="134"/>
        <v/>
      </c>
      <c r="AA181" t="str">
        <f t="shared" si="135"/>
        <v/>
      </c>
      <c r="AB181" t="str">
        <f>IF(LEN(Z181)&gt;0,VLOOKUP(Z181,DATA!$K$25:$L$69,2,FALSE)&amp;IF(LEN(AA181)&gt;0,VLOOKUP(AA181,DATA!$O$25:$P$29,2,FALSE),""),"")</f>
        <v/>
      </c>
      <c r="AC181" t="str">
        <f>IF(LEN(Z181)&gt;0,VLOOKUP(Z181,DATA!$K$25:$M$69,3,FALSE),"")</f>
        <v/>
      </c>
      <c r="AD181" t="str">
        <f t="shared" si="136"/>
        <v>11111</v>
      </c>
      <c r="AE181" t="str">
        <f t="shared" si="137"/>
        <v/>
      </c>
      <c r="AF181" t="str">
        <f t="shared" si="138"/>
        <v/>
      </c>
      <c r="AG181" t="str">
        <f t="shared" si="139"/>
        <v/>
      </c>
      <c r="AH181" t="str">
        <f t="shared" si="140"/>
        <v/>
      </c>
      <c r="AI181" t="str">
        <f>IF(LEN(Q181)&gt;0,REPT("0",IF(IF(MID(I181,12,1)="F",VLOOKUP(J181,DATA!$K$2:$Y$20,14,FALSE),0)&gt;10,IF(MID(I181,12,1)="F",VLOOKUP(J181,DATA!$K$2:$Y$20,14,FALSE),0)-10,0)-LEN(X181))&amp;DEC2BIN(Q181,IF(MID(I181,12,1)="F",VLOOKUP(J181,DATA!$K$2:$Y$20,14,FALSE),0)-IF(IF(MID(I181,12,1)="F",VLOOKUP(J181,DATA!$K$2:$Y$20,14,FALSE),0)&gt;10,IF(MID(I181,12,1)="F",VLOOKUP(J181,DATA!$K$2:$Y$20,14,FALSE),0)-10,0)),"")</f>
        <v>000000000000000010100</v>
      </c>
      <c r="AJ181" t="str">
        <f>IF(LEN(H181)&gt;0,IF(H181&lt;&gt;"CALL_PAL",VLOOKUP(H181,DATA!$B$2:$E$526,4,FALSE),VLOOKUP(K181,DATA!$K$72:$M$161,3,FALSE)),"")</f>
        <v/>
      </c>
      <c r="AK181" t="str">
        <f>IF(LEN(H181)&gt;0,VLOOKUP(H181,DATA!$B$2:$D$526,3,FALSE),"")</f>
        <v>110000</v>
      </c>
      <c r="AL181" t="str">
        <f t="shared" si="141"/>
        <v>11000011111000000000000000010100</v>
      </c>
      <c r="AM181" t="str">
        <f t="shared" si="142"/>
        <v>C3E00014</v>
      </c>
      <c r="AN181" t="b">
        <f t="shared" si="119"/>
        <v>1</v>
      </c>
      <c r="AO181">
        <f t="shared" si="113"/>
        <v>4</v>
      </c>
      <c r="AP181" t="b">
        <f t="shared" si="114"/>
        <v>0</v>
      </c>
      <c r="AQ181" t="b">
        <f t="shared" si="111"/>
        <v>0</v>
      </c>
      <c r="AS181" t="s">
        <v>1724</v>
      </c>
      <c r="AT181">
        <v>1</v>
      </c>
      <c r="AU181" t="str">
        <f>MID(AV157,2,1)</f>
        <v>1</v>
      </c>
    </row>
    <row r="182" spans="1:55" x14ac:dyDescent="0.25">
      <c r="A182" t="str">
        <f t="shared" si="115"/>
        <v>0000057D</v>
      </c>
      <c r="B182" t="s">
        <v>2038</v>
      </c>
      <c r="C182" t="str">
        <f t="shared" si="122"/>
        <v>BIS R31,R31,R31</v>
      </c>
      <c r="D182" t="str">
        <f t="shared" si="116"/>
        <v/>
      </c>
      <c r="E182" t="b">
        <f t="shared" si="117"/>
        <v>1</v>
      </c>
      <c r="F182">
        <f t="shared" si="120"/>
        <v>4</v>
      </c>
      <c r="G182">
        <f t="shared" si="112"/>
        <v>1404</v>
      </c>
      <c r="H182" t="str">
        <f t="shared" si="123"/>
        <v>BIS</v>
      </c>
      <c r="I182" s="3" t="str">
        <f>IF(LEN(H182)&gt;0,VLOOKUP(H182,DATA!$B$2:$G$526,6,FALSE),"")</f>
        <v>OABZL      FC</v>
      </c>
      <c r="J182" t="str">
        <f>IF(LEN(H182)&gt;0,VLOOKUP(H182,DATA!$B$2:$G$526,2,FALSE),"")</f>
        <v>Oper</v>
      </c>
      <c r="K182" t="str">
        <f>IF(LEN(H182)&gt;0,IF(MID(IF(MID(MID(C182,LEN(H182)+2,99),1,1)="(",MID(MID(C182,LEN(H182)+2,99),2,LEN(MID(C182,LEN(H182)+2,99))-2),MID(C182,LEN(H182)+2,99)),1,1)=VLOOKUP(H182,DATA!$B$2:$I$526,8,FALSE),MID(IF(MID(MID(C182,LEN(H182)+2,99),1,1)="(",MID(MID(C182,LEN(H182)+2,99),2,LEN(MID(C182,LEN(H182)+2,99))-2),MID(C182,LEN(H182)+2,99)),1,3),IF(MID(MID(C182,LEN(H182)+2,99),1,1)="(",MID(MID(C182,LEN(H182)+2,99),2,LEN(MID(C182,LEN(H182)+2,99))-2),MID(C182,LEN(H182)+2,99))),"")</f>
        <v>R31</v>
      </c>
      <c r="L182" t="str">
        <f t="shared" si="124"/>
        <v>R31</v>
      </c>
      <c r="M182" t="str">
        <f t="shared" si="143"/>
        <v>R31</v>
      </c>
      <c r="N182" t="b">
        <f t="shared" si="125"/>
        <v>0</v>
      </c>
      <c r="O182" t="b">
        <f t="shared" si="126"/>
        <v>1</v>
      </c>
      <c r="P182" t="str">
        <f t="shared" si="118"/>
        <v/>
      </c>
      <c r="Q182" t="str">
        <f t="shared" si="127"/>
        <v/>
      </c>
      <c r="R182" t="str">
        <f t="shared" si="128"/>
        <v/>
      </c>
      <c r="S182" t="b">
        <f t="shared" si="129"/>
        <v>0</v>
      </c>
      <c r="T182" t="b">
        <f t="shared" si="130"/>
        <v>0</v>
      </c>
      <c r="U182" t="b">
        <f t="shared" si="131"/>
        <v>0</v>
      </c>
      <c r="V182" t="str">
        <f>IF(MID(I182,6,1)="T",VLOOKUP(H182,DATA!$B$2:$H$526,7,FALSE),"")</f>
        <v/>
      </c>
      <c r="W182" t="str">
        <f t="shared" si="132"/>
        <v/>
      </c>
      <c r="X182" t="str">
        <f>IF(LEN(H182)&gt;0,VLOOKUP(H182,DATA!$B$2:$F$526,5,FALSE),"")</f>
        <v/>
      </c>
      <c r="Y182" t="str">
        <f t="shared" si="133"/>
        <v/>
      </c>
      <c r="Z182" t="str">
        <f t="shared" si="134"/>
        <v/>
      </c>
      <c r="AA182" t="str">
        <f t="shared" si="135"/>
        <v/>
      </c>
      <c r="AB182" t="str">
        <f>IF(LEN(Z182)&gt;0,VLOOKUP(Z182,DATA!$K$25:$L$69,2,FALSE)&amp;IF(LEN(AA182)&gt;0,VLOOKUP(AA182,DATA!$O$25:$P$29,2,FALSE),""),"")</f>
        <v/>
      </c>
      <c r="AC182" t="str">
        <f>IF(LEN(Z182)&gt;0,VLOOKUP(Z182,DATA!$K$25:$M$69,3,FALSE),"")</f>
        <v/>
      </c>
      <c r="AD182" t="str">
        <f t="shared" si="136"/>
        <v>11111</v>
      </c>
      <c r="AE182" t="str">
        <f t="shared" si="137"/>
        <v>11111</v>
      </c>
      <c r="AF182" t="str">
        <f t="shared" si="138"/>
        <v>0000</v>
      </c>
      <c r="AG182" t="str">
        <f t="shared" si="139"/>
        <v/>
      </c>
      <c r="AH182" t="str">
        <f t="shared" si="140"/>
        <v>11111</v>
      </c>
      <c r="AI182" t="str">
        <f>IF(LEN(Q182)&gt;0,REPT("0",IF(IF(MID(I182,12,1)="F",VLOOKUP(J182,DATA!$K$2:$Y$20,14,FALSE),0)&gt;10,IF(MID(I182,12,1)="F",VLOOKUP(J182,DATA!$K$2:$Y$20,14,FALSE),0)-10,0)-LEN(X182))&amp;DEC2BIN(Q182,IF(MID(I182,12,1)="F",VLOOKUP(J182,DATA!$K$2:$Y$20,14,FALSE),0)-IF(IF(MID(I182,12,1)="F",VLOOKUP(J182,DATA!$K$2:$Y$20,14,FALSE),0)&gt;10,IF(MID(I182,12,1)="F",VLOOKUP(J182,DATA!$K$2:$Y$20,14,FALSE),0)-10,0)),"")</f>
        <v/>
      </c>
      <c r="AJ182" t="str">
        <f>IF(LEN(H182)&gt;0,IF(H182&lt;&gt;"CALL_PAL",VLOOKUP(H182,DATA!$B$2:$E$526,4,FALSE),VLOOKUP(K182,DATA!$K$72:$M$161,3,FALSE)),"")</f>
        <v>0100000</v>
      </c>
      <c r="AK182" t="str">
        <f>IF(LEN(H182)&gt;0,VLOOKUP(H182,DATA!$B$2:$D$526,3,FALSE),"")</f>
        <v>010001</v>
      </c>
      <c r="AL182" t="str">
        <f t="shared" si="141"/>
        <v>01000111111111110000010000011111</v>
      </c>
      <c r="AM182" t="str">
        <f t="shared" si="142"/>
        <v>47FF041F</v>
      </c>
      <c r="AN182" t="b">
        <f t="shared" si="119"/>
        <v>1</v>
      </c>
      <c r="AO182">
        <f t="shared" si="113"/>
        <v>4</v>
      </c>
      <c r="AP182" t="b">
        <f t="shared" si="114"/>
        <v>0</v>
      </c>
      <c r="AQ182" t="b">
        <f t="shared" si="111"/>
        <v>0</v>
      </c>
      <c r="AS182" t="s">
        <v>1726</v>
      </c>
      <c r="AT182">
        <v>2</v>
      </c>
      <c r="AU182" t="str">
        <f>MID(AV159,1,2)</f>
        <v>00</v>
      </c>
    </row>
    <row r="183" spans="1:55" x14ac:dyDescent="0.25">
      <c r="A183" t="str">
        <f t="shared" si="115"/>
        <v>00000581</v>
      </c>
      <c r="B183" t="s">
        <v>1627</v>
      </c>
      <c r="C183" t="str">
        <f t="shared" si="122"/>
        <v>TCH8:</v>
      </c>
      <c r="D183" t="str">
        <f t="shared" si="116"/>
        <v/>
      </c>
      <c r="E183" t="b">
        <f t="shared" si="117"/>
        <v>1</v>
      </c>
      <c r="F183">
        <f t="shared" si="120"/>
        <v>4</v>
      </c>
      <c r="G183">
        <f t="shared" si="112"/>
        <v>1408</v>
      </c>
      <c r="H183" t="str">
        <f t="shared" si="123"/>
        <v/>
      </c>
      <c r="I183" s="3" t="str">
        <f>IF(LEN(H183)&gt;0,VLOOKUP(H183,DATA!$B$2:$G$526,6,FALSE),"")</f>
        <v/>
      </c>
      <c r="J183" t="str">
        <f>IF(LEN(H183)&gt;0,VLOOKUP(H183,DATA!$B$2:$G$526,2,FALSE),"")</f>
        <v/>
      </c>
      <c r="K183" t="str">
        <f>IF(LEN(H183)&gt;0,IF(MID(IF(MID(MID(C183,LEN(H183)+2,99),1,1)="(",MID(MID(C183,LEN(H183)+2,99),2,LEN(MID(C183,LEN(H183)+2,99))-2),MID(C183,LEN(H183)+2,99)),1,1)=VLOOKUP(H183,DATA!$B$2:$I$526,8,FALSE),MID(IF(MID(MID(C183,LEN(H183)+2,99),1,1)="(",MID(MID(C183,LEN(H183)+2,99),2,LEN(MID(C183,LEN(H183)+2,99))-2),MID(C183,LEN(H183)+2,99)),1,3),IF(MID(MID(C183,LEN(H183)+2,99),1,1)="(",MID(MID(C183,LEN(H183)+2,99),2,LEN(MID(C183,LEN(H183)+2,99))-2),MID(C183,LEN(H183)+2,99))),"")</f>
        <v/>
      </c>
      <c r="L183" t="str">
        <f t="shared" si="124"/>
        <v/>
      </c>
      <c r="M183" t="str">
        <f t="shared" si="143"/>
        <v/>
      </c>
      <c r="N183" t="str">
        <f t="shared" si="125"/>
        <v/>
      </c>
      <c r="O183" t="str">
        <f t="shared" si="126"/>
        <v/>
      </c>
      <c r="P183" t="str">
        <f t="shared" si="118"/>
        <v/>
      </c>
      <c r="Q183" t="str">
        <f t="shared" si="127"/>
        <v/>
      </c>
      <c r="R183" t="str">
        <f t="shared" si="128"/>
        <v/>
      </c>
      <c r="S183" t="str">
        <f t="shared" si="129"/>
        <v/>
      </c>
      <c r="T183" t="str">
        <f t="shared" si="130"/>
        <v/>
      </c>
      <c r="U183" t="str">
        <f t="shared" si="131"/>
        <v/>
      </c>
      <c r="V183" t="str">
        <f>IF(MID(I183,6,1)="T",VLOOKUP(H183,DATA!$B$2:$H$526,7,FALSE),"")</f>
        <v/>
      </c>
      <c r="W183" t="str">
        <f t="shared" si="132"/>
        <v/>
      </c>
      <c r="X183" t="str">
        <f>IF(LEN(H183)&gt;0,VLOOKUP(H183,DATA!$B$2:$F$526,5,FALSE),"")</f>
        <v/>
      </c>
      <c r="Y183" t="str">
        <f t="shared" si="133"/>
        <v/>
      </c>
      <c r="Z183" t="str">
        <f t="shared" si="134"/>
        <v/>
      </c>
      <c r="AA183" t="str">
        <f t="shared" si="135"/>
        <v/>
      </c>
      <c r="AB183" t="str">
        <f>IF(LEN(Z183)&gt;0,VLOOKUP(Z183,DATA!$K$25:$L$69,2,FALSE)&amp;IF(LEN(AA183)&gt;0,VLOOKUP(AA183,DATA!$O$25:$P$29,2,FALSE),""),"")</f>
        <v/>
      </c>
      <c r="AC183" t="str">
        <f>IF(LEN(Z183)&gt;0,VLOOKUP(Z183,DATA!$K$25:$M$69,3,FALSE),"")</f>
        <v/>
      </c>
      <c r="AD183" t="str">
        <f t="shared" si="136"/>
        <v/>
      </c>
      <c r="AE183" t="str">
        <f t="shared" si="137"/>
        <v/>
      </c>
      <c r="AF183" t="str">
        <f t="shared" si="138"/>
        <v/>
      </c>
      <c r="AG183" t="str">
        <f t="shared" si="139"/>
        <v/>
      </c>
      <c r="AH183" t="str">
        <f t="shared" si="140"/>
        <v/>
      </c>
      <c r="AI183" t="str">
        <f>IF(LEN(Q183)&gt;0,REPT("0",IF(IF(MID(I183,12,1)="F",VLOOKUP(J183,DATA!$K$2:$Y$20,14,FALSE),0)&gt;10,IF(MID(I183,12,1)="F",VLOOKUP(J183,DATA!$K$2:$Y$20,14,FALSE),0)-10,0)-LEN(X183))&amp;DEC2BIN(Q183,IF(MID(I183,12,1)="F",VLOOKUP(J183,DATA!$K$2:$Y$20,14,FALSE),0)-IF(IF(MID(I183,12,1)="F",VLOOKUP(J183,DATA!$K$2:$Y$20,14,FALSE),0)&gt;10,IF(MID(I183,12,1)="F",VLOOKUP(J183,DATA!$K$2:$Y$20,14,FALSE),0)-10,0)),"")</f>
        <v/>
      </c>
      <c r="AJ183" t="str">
        <f>IF(LEN(H183)&gt;0,IF(H183&lt;&gt;"CALL_PAL",VLOOKUP(H183,DATA!$B$2:$E$526,4,FALSE),VLOOKUP(K183,DATA!$K$72:$M$161,3,FALSE)),"")</f>
        <v/>
      </c>
      <c r="AK183" t="str">
        <f>IF(LEN(H183)&gt;0,VLOOKUP(H183,DATA!$B$2:$D$526,3,FALSE),"")</f>
        <v/>
      </c>
      <c r="AL183" t="str">
        <f t="shared" si="141"/>
        <v/>
      </c>
      <c r="AM183" t="str">
        <f t="shared" si="142"/>
        <v/>
      </c>
      <c r="AN183" t="b">
        <f t="shared" si="119"/>
        <v>1</v>
      </c>
      <c r="AO183">
        <f t="shared" si="113"/>
        <v>4</v>
      </c>
      <c r="AP183" t="str">
        <f t="shared" si="114"/>
        <v/>
      </c>
      <c r="AQ183" t="str">
        <f t="shared" si="111"/>
        <v/>
      </c>
      <c r="AS183" t="s">
        <v>1727</v>
      </c>
      <c r="AT183">
        <v>1</v>
      </c>
      <c r="AU183" t="str">
        <f>AV160</f>
        <v>0</v>
      </c>
    </row>
    <row r="184" spans="1:55" x14ac:dyDescent="0.25">
      <c r="A184" t="str">
        <f t="shared" si="115"/>
        <v>00000581</v>
      </c>
      <c r="B184" t="s">
        <v>1628</v>
      </c>
      <c r="C184" t="str">
        <f t="shared" si="122"/>
        <v>BR R31, NXT0</v>
      </c>
      <c r="D184" t="str">
        <f t="shared" si="116"/>
        <v/>
      </c>
      <c r="E184" t="b">
        <f t="shared" si="117"/>
        <v>0</v>
      </c>
      <c r="F184">
        <f t="shared" si="120"/>
        <v>4</v>
      </c>
      <c r="G184">
        <f t="shared" si="112"/>
        <v>1408</v>
      </c>
      <c r="H184" t="str">
        <f t="shared" si="123"/>
        <v>BR</v>
      </c>
      <c r="I184" s="3" t="str">
        <f>IF(LEN(H184)&gt;0,VLOOKUP(H184,DATA!$B$2:$G$526,6,FALSE),"")</f>
        <v xml:space="preserve">OA         F </v>
      </c>
      <c r="J184" t="str">
        <f>IF(LEN(H184)&gt;0,VLOOKUP(H184,DATA!$B$2:$G$526,2,FALSE),"")</f>
        <v>Br</v>
      </c>
      <c r="K184" t="str">
        <f>IF(LEN(H184)&gt;0,IF(MID(IF(MID(MID(C184,LEN(H184)+2,99),1,1)="(",MID(MID(C184,LEN(H184)+2,99),2,LEN(MID(C184,LEN(H184)+2,99))-2),MID(C184,LEN(H184)+2,99)),1,1)=VLOOKUP(H184,DATA!$B$2:$I$526,8,FALSE),MID(IF(MID(MID(C184,LEN(H184)+2,99),1,1)="(",MID(MID(C184,LEN(H184)+2,99),2,LEN(MID(C184,LEN(H184)+2,99))-2),MID(C184,LEN(H184)+2,99)),1,3),IF(MID(MID(C184,LEN(H184)+2,99),1,1)="(",MID(MID(C184,LEN(H184)+2,99),2,LEN(MID(C184,LEN(H184)+2,99))-2),MID(C184,LEN(H184)+2,99))),"")</f>
        <v>R31</v>
      </c>
      <c r="L184" t="str">
        <f t="shared" si="124"/>
        <v>NXT0</v>
      </c>
      <c r="M184" t="str">
        <f t="shared" si="143"/>
        <v/>
      </c>
      <c r="N184" t="str">
        <f t="shared" si="125"/>
        <v/>
      </c>
      <c r="O184" t="str">
        <f t="shared" si="126"/>
        <v/>
      </c>
      <c r="P184">
        <f t="shared" si="118"/>
        <v>1136</v>
      </c>
      <c r="Q184">
        <f t="shared" si="127"/>
        <v>-276</v>
      </c>
      <c r="R184" t="str">
        <f t="shared" si="128"/>
        <v/>
      </c>
      <c r="S184" t="b">
        <f t="shared" si="129"/>
        <v>0</v>
      </c>
      <c r="T184" t="str">
        <f t="shared" si="130"/>
        <v/>
      </c>
      <c r="U184" t="str">
        <f t="shared" si="131"/>
        <v/>
      </c>
      <c r="V184" t="str">
        <f>IF(MID(I184,6,1)="T",VLOOKUP(H184,DATA!$B$2:$H$526,7,FALSE),"")</f>
        <v/>
      </c>
      <c r="W184" t="str">
        <f t="shared" si="132"/>
        <v/>
      </c>
      <c r="X184" t="str">
        <f>IF(LEN(H184)&gt;0,VLOOKUP(H184,DATA!$B$2:$F$526,5,FALSE),"")</f>
        <v/>
      </c>
      <c r="Y184" t="str">
        <f t="shared" si="133"/>
        <v/>
      </c>
      <c r="Z184" t="str">
        <f t="shared" si="134"/>
        <v/>
      </c>
      <c r="AA184" t="str">
        <f t="shared" si="135"/>
        <v/>
      </c>
      <c r="AB184" t="str">
        <f>IF(LEN(Z184)&gt;0,VLOOKUP(Z184,DATA!$K$25:$L$69,2,FALSE)&amp;IF(LEN(AA184)&gt;0,VLOOKUP(AA184,DATA!$O$25:$P$29,2,FALSE),""),"")</f>
        <v/>
      </c>
      <c r="AC184" t="str">
        <f>IF(LEN(Z184)&gt;0,VLOOKUP(Z184,DATA!$K$25:$M$69,3,FALSE),"")</f>
        <v/>
      </c>
      <c r="AD184" t="str">
        <f t="shared" si="136"/>
        <v>11111</v>
      </c>
      <c r="AE184" t="str">
        <f t="shared" si="137"/>
        <v/>
      </c>
      <c r="AF184" t="str">
        <f t="shared" si="138"/>
        <v/>
      </c>
      <c r="AG184" t="str">
        <f t="shared" si="139"/>
        <v/>
      </c>
      <c r="AH184" t="str">
        <f t="shared" si="140"/>
        <v/>
      </c>
      <c r="AI184" t="str">
        <f>IF(LEN(Q184)&gt;0,REPT("0",IF(IF(MID(I184,12,1)="F",VLOOKUP(J184,DATA!$K$2:$Y$20,14,FALSE),0)&gt;10,IF(MID(I184,12,1)="F",VLOOKUP(J184,DATA!$K$2:$Y$20,14,FALSE),0)-10,0)-LEN(X184))&amp;DEC2BIN(Q184,IF(MID(I184,12,1)="F",VLOOKUP(J184,DATA!$K$2:$Y$20,14,FALSE),0)-IF(IF(MID(I184,12,1)="F",VLOOKUP(J184,DATA!$K$2:$Y$20,14,FALSE),0)&gt;10,IF(MID(I184,12,1)="F",VLOOKUP(J184,DATA!$K$2:$Y$20,14,FALSE),0)-10,0)),"")</f>
        <v>000000000001011101100</v>
      </c>
      <c r="AJ184" t="str">
        <f>IF(LEN(H184)&gt;0,IF(H184&lt;&gt;"CALL_PAL",VLOOKUP(H184,DATA!$B$2:$E$526,4,FALSE),VLOOKUP(K184,DATA!$K$72:$M$161,3,FALSE)),"")</f>
        <v/>
      </c>
      <c r="AK184" t="str">
        <f>IF(LEN(H184)&gt;0,VLOOKUP(H184,DATA!$B$2:$D$526,3,FALSE),"")</f>
        <v>110000</v>
      </c>
      <c r="AL184" t="str">
        <f t="shared" si="141"/>
        <v>11000011111000000000001011101100</v>
      </c>
      <c r="AM184" t="str">
        <f t="shared" si="142"/>
        <v>C3E002EC</v>
      </c>
      <c r="AN184" t="b">
        <f t="shared" si="119"/>
        <v>1</v>
      </c>
      <c r="AO184">
        <f t="shared" si="113"/>
        <v>0</v>
      </c>
      <c r="AP184" t="b">
        <f t="shared" si="114"/>
        <v>1</v>
      </c>
      <c r="AQ184" t="b">
        <f t="shared" si="111"/>
        <v>1</v>
      </c>
      <c r="AS184" t="s">
        <v>1721</v>
      </c>
      <c r="AT184">
        <v>4</v>
      </c>
      <c r="AU184" s="2" t="str">
        <f>AV156</f>
        <v>0000</v>
      </c>
    </row>
    <row r="185" spans="1:55" x14ac:dyDescent="0.25">
      <c r="A185" t="str">
        <f t="shared" si="115"/>
        <v>00000585</v>
      </c>
      <c r="B185" t="s">
        <v>2038</v>
      </c>
      <c r="C185" t="str">
        <f t="shared" si="122"/>
        <v>BIS R31,R31,R31</v>
      </c>
      <c r="D185" t="str">
        <f t="shared" si="116"/>
        <v/>
      </c>
      <c r="E185" t="b">
        <f t="shared" si="117"/>
        <v>1</v>
      </c>
      <c r="F185">
        <f t="shared" si="120"/>
        <v>4</v>
      </c>
      <c r="G185">
        <f t="shared" si="112"/>
        <v>1412</v>
      </c>
      <c r="H185" t="str">
        <f t="shared" si="123"/>
        <v>BIS</v>
      </c>
      <c r="I185" s="3" t="str">
        <f>IF(LEN(H185)&gt;0,VLOOKUP(H185,DATA!$B$2:$G$526,6,FALSE),"")</f>
        <v>OABZL      FC</v>
      </c>
      <c r="J185" t="str">
        <f>IF(LEN(H185)&gt;0,VLOOKUP(H185,DATA!$B$2:$G$526,2,FALSE),"")</f>
        <v>Oper</v>
      </c>
      <c r="K185" t="str">
        <f>IF(LEN(H185)&gt;0,IF(MID(IF(MID(MID(C185,LEN(H185)+2,99),1,1)="(",MID(MID(C185,LEN(H185)+2,99),2,LEN(MID(C185,LEN(H185)+2,99))-2),MID(C185,LEN(H185)+2,99)),1,1)=VLOOKUP(H185,DATA!$B$2:$I$526,8,FALSE),MID(IF(MID(MID(C185,LEN(H185)+2,99),1,1)="(",MID(MID(C185,LEN(H185)+2,99),2,LEN(MID(C185,LEN(H185)+2,99))-2),MID(C185,LEN(H185)+2,99)),1,3),IF(MID(MID(C185,LEN(H185)+2,99),1,1)="(",MID(MID(C185,LEN(H185)+2,99),2,LEN(MID(C185,LEN(H185)+2,99))-2),MID(C185,LEN(H185)+2,99))),"")</f>
        <v>R31</v>
      </c>
      <c r="L185" t="str">
        <f t="shared" si="124"/>
        <v>R31</v>
      </c>
      <c r="M185" t="str">
        <f t="shared" si="143"/>
        <v>R31</v>
      </c>
      <c r="N185" t="b">
        <f t="shared" si="125"/>
        <v>0</v>
      </c>
      <c r="O185" t="b">
        <f t="shared" si="126"/>
        <v>1</v>
      </c>
      <c r="P185" t="str">
        <f t="shared" si="118"/>
        <v/>
      </c>
      <c r="Q185" t="str">
        <f t="shared" si="127"/>
        <v/>
      </c>
      <c r="R185" t="str">
        <f t="shared" si="128"/>
        <v/>
      </c>
      <c r="S185" t="b">
        <f t="shared" si="129"/>
        <v>0</v>
      </c>
      <c r="T185" t="b">
        <f t="shared" si="130"/>
        <v>0</v>
      </c>
      <c r="U185" t="b">
        <f t="shared" si="131"/>
        <v>0</v>
      </c>
      <c r="V185" t="str">
        <f>IF(MID(I185,6,1)="T",VLOOKUP(H185,DATA!$B$2:$H$526,7,FALSE),"")</f>
        <v/>
      </c>
      <c r="W185" t="str">
        <f t="shared" si="132"/>
        <v/>
      </c>
      <c r="X185" t="str">
        <f>IF(LEN(H185)&gt;0,VLOOKUP(H185,DATA!$B$2:$F$526,5,FALSE),"")</f>
        <v/>
      </c>
      <c r="Y185" t="str">
        <f t="shared" si="133"/>
        <v/>
      </c>
      <c r="Z185" t="str">
        <f t="shared" si="134"/>
        <v/>
      </c>
      <c r="AA185" t="str">
        <f t="shared" si="135"/>
        <v/>
      </c>
      <c r="AB185" t="str">
        <f>IF(LEN(Z185)&gt;0,VLOOKUP(Z185,DATA!$K$25:$L$69,2,FALSE)&amp;IF(LEN(AA185)&gt;0,VLOOKUP(AA185,DATA!$O$25:$P$29,2,FALSE),""),"")</f>
        <v/>
      </c>
      <c r="AC185" t="str">
        <f>IF(LEN(Z185)&gt;0,VLOOKUP(Z185,DATA!$K$25:$M$69,3,FALSE),"")</f>
        <v/>
      </c>
      <c r="AD185" t="str">
        <f t="shared" si="136"/>
        <v>11111</v>
      </c>
      <c r="AE185" t="str">
        <f t="shared" si="137"/>
        <v>11111</v>
      </c>
      <c r="AF185" t="str">
        <f t="shared" si="138"/>
        <v>0000</v>
      </c>
      <c r="AG185" t="str">
        <f t="shared" si="139"/>
        <v/>
      </c>
      <c r="AH185" t="str">
        <f t="shared" si="140"/>
        <v>11111</v>
      </c>
      <c r="AI185" t="str">
        <f>IF(LEN(Q185)&gt;0,REPT("0",IF(IF(MID(I185,12,1)="F",VLOOKUP(J185,DATA!$K$2:$Y$20,14,FALSE),0)&gt;10,IF(MID(I185,12,1)="F",VLOOKUP(J185,DATA!$K$2:$Y$20,14,FALSE),0)-10,0)-LEN(X185))&amp;DEC2BIN(Q185,IF(MID(I185,12,1)="F",VLOOKUP(J185,DATA!$K$2:$Y$20,14,FALSE),0)-IF(IF(MID(I185,12,1)="F",VLOOKUP(J185,DATA!$K$2:$Y$20,14,FALSE),0)&gt;10,IF(MID(I185,12,1)="F",VLOOKUP(J185,DATA!$K$2:$Y$20,14,FALSE),0)-10,0)),"")</f>
        <v/>
      </c>
      <c r="AJ185" t="str">
        <f>IF(LEN(H185)&gt;0,IF(H185&lt;&gt;"CALL_PAL",VLOOKUP(H185,DATA!$B$2:$E$526,4,FALSE),VLOOKUP(K185,DATA!$K$72:$M$161,3,FALSE)),"")</f>
        <v>0100000</v>
      </c>
      <c r="AK185" t="str">
        <f>IF(LEN(H185)&gt;0,VLOOKUP(H185,DATA!$B$2:$D$526,3,FALSE),"")</f>
        <v>010001</v>
      </c>
      <c r="AL185" t="str">
        <f t="shared" si="141"/>
        <v>01000111111111110000010000011111</v>
      </c>
      <c r="AM185" t="str">
        <f t="shared" si="142"/>
        <v>47FF041F</v>
      </c>
      <c r="AN185" t="b">
        <f t="shared" si="119"/>
        <v>1</v>
      </c>
      <c r="AO185">
        <f t="shared" si="113"/>
        <v>4</v>
      </c>
      <c r="AP185" t="b">
        <f t="shared" si="114"/>
        <v>0</v>
      </c>
      <c r="AQ185" t="b">
        <f t="shared" si="111"/>
        <v>0</v>
      </c>
      <c r="AS185" t="s">
        <v>1715</v>
      </c>
      <c r="AT185">
        <v>1</v>
      </c>
      <c r="AU185" s="2" t="str">
        <f>AV155</f>
        <v>0</v>
      </c>
    </row>
    <row r="186" spans="1:55" x14ac:dyDescent="0.25">
      <c r="A186" t="str">
        <f t="shared" si="115"/>
        <v>00000589</v>
      </c>
      <c r="B186" t="s">
        <v>2038</v>
      </c>
      <c r="C186" t="str">
        <f t="shared" si="122"/>
        <v>BIS R31,R31,R31</v>
      </c>
      <c r="D186" t="str">
        <f t="shared" si="116"/>
        <v/>
      </c>
      <c r="E186" t="b">
        <f t="shared" si="117"/>
        <v>1</v>
      </c>
      <c r="F186">
        <f t="shared" si="120"/>
        <v>4</v>
      </c>
      <c r="G186">
        <f t="shared" si="112"/>
        <v>1416</v>
      </c>
      <c r="H186" t="str">
        <f t="shared" si="123"/>
        <v>BIS</v>
      </c>
      <c r="I186" s="3" t="str">
        <f>IF(LEN(H186)&gt;0,VLOOKUP(H186,DATA!$B$2:$G$526,6,FALSE),"")</f>
        <v>OABZL      FC</v>
      </c>
      <c r="J186" t="str">
        <f>IF(LEN(H186)&gt;0,VLOOKUP(H186,DATA!$B$2:$G$526,2,FALSE),"")</f>
        <v>Oper</v>
      </c>
      <c r="K186" t="str">
        <f>IF(LEN(H186)&gt;0,IF(MID(IF(MID(MID(C186,LEN(H186)+2,99),1,1)="(",MID(MID(C186,LEN(H186)+2,99),2,LEN(MID(C186,LEN(H186)+2,99))-2),MID(C186,LEN(H186)+2,99)),1,1)=VLOOKUP(H186,DATA!$B$2:$I$526,8,FALSE),MID(IF(MID(MID(C186,LEN(H186)+2,99),1,1)="(",MID(MID(C186,LEN(H186)+2,99),2,LEN(MID(C186,LEN(H186)+2,99))-2),MID(C186,LEN(H186)+2,99)),1,3),IF(MID(MID(C186,LEN(H186)+2,99),1,1)="(",MID(MID(C186,LEN(H186)+2,99),2,LEN(MID(C186,LEN(H186)+2,99))-2),MID(C186,LEN(H186)+2,99))),"")</f>
        <v>R31</v>
      </c>
      <c r="L186" t="str">
        <f t="shared" si="124"/>
        <v>R31</v>
      </c>
      <c r="M186" t="str">
        <f t="shared" si="143"/>
        <v>R31</v>
      </c>
      <c r="N186" t="b">
        <f t="shared" si="125"/>
        <v>0</v>
      </c>
      <c r="O186" t="b">
        <f t="shared" si="126"/>
        <v>1</v>
      </c>
      <c r="P186" t="str">
        <f t="shared" si="118"/>
        <v/>
      </c>
      <c r="Q186" t="str">
        <f t="shared" si="127"/>
        <v/>
      </c>
      <c r="R186" t="str">
        <f t="shared" si="128"/>
        <v/>
      </c>
      <c r="S186" t="b">
        <f t="shared" si="129"/>
        <v>0</v>
      </c>
      <c r="T186" t="b">
        <f t="shared" si="130"/>
        <v>0</v>
      </c>
      <c r="U186" t="b">
        <f t="shared" si="131"/>
        <v>0</v>
      </c>
      <c r="V186" t="str">
        <f>IF(MID(I186,6,1)="T",VLOOKUP(H186,DATA!$B$2:$H$526,7,FALSE),"")</f>
        <v/>
      </c>
      <c r="W186" t="str">
        <f t="shared" si="132"/>
        <v/>
      </c>
      <c r="X186" t="str">
        <f>IF(LEN(H186)&gt;0,VLOOKUP(H186,DATA!$B$2:$F$526,5,FALSE),"")</f>
        <v/>
      </c>
      <c r="Y186" t="str">
        <f t="shared" si="133"/>
        <v/>
      </c>
      <c r="Z186" t="str">
        <f t="shared" si="134"/>
        <v/>
      </c>
      <c r="AA186" t="str">
        <f t="shared" si="135"/>
        <v/>
      </c>
      <c r="AB186" t="str">
        <f>IF(LEN(Z186)&gt;0,VLOOKUP(Z186,DATA!$K$25:$L$69,2,FALSE)&amp;IF(LEN(AA186)&gt;0,VLOOKUP(AA186,DATA!$O$25:$P$29,2,FALSE),""),"")</f>
        <v/>
      </c>
      <c r="AC186" t="str">
        <f>IF(LEN(Z186)&gt;0,VLOOKUP(Z186,DATA!$K$25:$M$69,3,FALSE),"")</f>
        <v/>
      </c>
      <c r="AD186" t="str">
        <f t="shared" si="136"/>
        <v>11111</v>
      </c>
      <c r="AE186" t="str">
        <f t="shared" si="137"/>
        <v>11111</v>
      </c>
      <c r="AF186" t="str">
        <f t="shared" si="138"/>
        <v>0000</v>
      </c>
      <c r="AG186" t="str">
        <f t="shared" si="139"/>
        <v/>
      </c>
      <c r="AH186" t="str">
        <f t="shared" si="140"/>
        <v>11111</v>
      </c>
      <c r="AI186" t="str">
        <f>IF(LEN(Q186)&gt;0,REPT("0",IF(IF(MID(I186,12,1)="F",VLOOKUP(J186,DATA!$K$2:$Y$20,14,FALSE),0)&gt;10,IF(MID(I186,12,1)="F",VLOOKUP(J186,DATA!$K$2:$Y$20,14,FALSE),0)-10,0)-LEN(X186))&amp;DEC2BIN(Q186,IF(MID(I186,12,1)="F",VLOOKUP(J186,DATA!$K$2:$Y$20,14,FALSE),0)-IF(IF(MID(I186,12,1)="F",VLOOKUP(J186,DATA!$K$2:$Y$20,14,FALSE),0)&gt;10,IF(MID(I186,12,1)="F",VLOOKUP(J186,DATA!$K$2:$Y$20,14,FALSE),0)-10,0)),"")</f>
        <v/>
      </c>
      <c r="AJ186" t="str">
        <f>IF(LEN(H186)&gt;0,IF(H186&lt;&gt;"CALL_PAL",VLOOKUP(H186,DATA!$B$2:$E$526,4,FALSE),VLOOKUP(K186,DATA!$K$72:$M$161,3,FALSE)),"")</f>
        <v>0100000</v>
      </c>
      <c r="AK186" t="str">
        <f>IF(LEN(H186)&gt;0,VLOOKUP(H186,DATA!$B$2:$D$526,3,FALSE),"")</f>
        <v>010001</v>
      </c>
      <c r="AL186" t="str">
        <f t="shared" si="141"/>
        <v>01000111111111110000010000011111</v>
      </c>
      <c r="AM186" t="str">
        <f t="shared" si="142"/>
        <v>47FF041F</v>
      </c>
      <c r="AN186" t="b">
        <f t="shared" si="119"/>
        <v>1</v>
      </c>
      <c r="AO186">
        <f t="shared" si="113"/>
        <v>4</v>
      </c>
      <c r="AP186" t="b">
        <f t="shared" si="114"/>
        <v>0</v>
      </c>
      <c r="AQ186" t="b">
        <f t="shared" si="111"/>
        <v>0</v>
      </c>
      <c r="AS186" t="s">
        <v>1728</v>
      </c>
      <c r="AT186">
        <v>4</v>
      </c>
      <c r="AU186" s="2" t="str">
        <f>AV161</f>
        <v>0000</v>
      </c>
    </row>
    <row r="187" spans="1:55" x14ac:dyDescent="0.25">
      <c r="A187" t="str">
        <f t="shared" si="115"/>
        <v>0000058D</v>
      </c>
      <c r="B187" t="s">
        <v>2038</v>
      </c>
      <c r="C187" t="str">
        <f t="shared" si="122"/>
        <v>BIS R31,R31,R31</v>
      </c>
      <c r="D187" t="str">
        <f t="shared" si="116"/>
        <v/>
      </c>
      <c r="E187" t="b">
        <f t="shared" si="117"/>
        <v>1</v>
      </c>
      <c r="F187">
        <f t="shared" si="120"/>
        <v>4</v>
      </c>
      <c r="G187">
        <f t="shared" si="112"/>
        <v>1420</v>
      </c>
      <c r="H187" t="str">
        <f t="shared" si="123"/>
        <v>BIS</v>
      </c>
      <c r="I187" s="3" t="str">
        <f>IF(LEN(H187)&gt;0,VLOOKUP(H187,DATA!$B$2:$G$526,6,FALSE),"")</f>
        <v>OABZL      FC</v>
      </c>
      <c r="J187" t="str">
        <f>IF(LEN(H187)&gt;0,VLOOKUP(H187,DATA!$B$2:$G$526,2,FALSE),"")</f>
        <v>Oper</v>
      </c>
      <c r="K187" t="str">
        <f>IF(LEN(H187)&gt;0,IF(MID(IF(MID(MID(C187,LEN(H187)+2,99),1,1)="(",MID(MID(C187,LEN(H187)+2,99),2,LEN(MID(C187,LEN(H187)+2,99))-2),MID(C187,LEN(H187)+2,99)),1,1)=VLOOKUP(H187,DATA!$B$2:$I$526,8,FALSE),MID(IF(MID(MID(C187,LEN(H187)+2,99),1,1)="(",MID(MID(C187,LEN(H187)+2,99),2,LEN(MID(C187,LEN(H187)+2,99))-2),MID(C187,LEN(H187)+2,99)),1,3),IF(MID(MID(C187,LEN(H187)+2,99),1,1)="(",MID(MID(C187,LEN(H187)+2,99),2,LEN(MID(C187,LEN(H187)+2,99))-2),MID(C187,LEN(H187)+2,99))),"")</f>
        <v>R31</v>
      </c>
      <c r="L187" t="str">
        <f t="shared" si="124"/>
        <v>R31</v>
      </c>
      <c r="M187" t="str">
        <f t="shared" si="143"/>
        <v>R31</v>
      </c>
      <c r="N187" t="b">
        <f t="shared" si="125"/>
        <v>0</v>
      </c>
      <c r="O187" t="b">
        <f t="shared" si="126"/>
        <v>1</v>
      </c>
      <c r="P187" t="str">
        <f t="shared" si="118"/>
        <v/>
      </c>
      <c r="Q187" t="str">
        <f t="shared" si="127"/>
        <v/>
      </c>
      <c r="R187" t="str">
        <f t="shared" si="128"/>
        <v/>
      </c>
      <c r="S187" t="b">
        <f t="shared" si="129"/>
        <v>0</v>
      </c>
      <c r="T187" t="b">
        <f t="shared" si="130"/>
        <v>0</v>
      </c>
      <c r="U187" t="b">
        <f t="shared" si="131"/>
        <v>0</v>
      </c>
      <c r="V187" t="str">
        <f>IF(MID(I187,6,1)="T",VLOOKUP(H187,DATA!$B$2:$H$526,7,FALSE),"")</f>
        <v/>
      </c>
      <c r="W187" t="str">
        <f t="shared" si="132"/>
        <v/>
      </c>
      <c r="X187" t="str">
        <f>IF(LEN(H187)&gt;0,VLOOKUP(H187,DATA!$B$2:$F$526,5,FALSE),"")</f>
        <v/>
      </c>
      <c r="Y187" t="str">
        <f t="shared" si="133"/>
        <v/>
      </c>
      <c r="Z187" t="str">
        <f t="shared" si="134"/>
        <v/>
      </c>
      <c r="AA187" t="str">
        <f t="shared" si="135"/>
        <v/>
      </c>
      <c r="AB187" t="str">
        <f>IF(LEN(Z187)&gt;0,VLOOKUP(Z187,DATA!$K$25:$L$69,2,FALSE)&amp;IF(LEN(AA187)&gt;0,VLOOKUP(AA187,DATA!$O$25:$P$29,2,FALSE),""),"")</f>
        <v/>
      </c>
      <c r="AC187" t="str">
        <f>IF(LEN(Z187)&gt;0,VLOOKUP(Z187,DATA!$K$25:$M$69,3,FALSE),"")</f>
        <v/>
      </c>
      <c r="AD187" t="str">
        <f t="shared" si="136"/>
        <v>11111</v>
      </c>
      <c r="AE187" t="str">
        <f t="shared" si="137"/>
        <v>11111</v>
      </c>
      <c r="AF187" t="str">
        <f t="shared" si="138"/>
        <v>0000</v>
      </c>
      <c r="AG187" t="str">
        <f t="shared" si="139"/>
        <v/>
      </c>
      <c r="AH187" t="str">
        <f t="shared" si="140"/>
        <v>11111</v>
      </c>
      <c r="AI187" t="str">
        <f>IF(LEN(Q187)&gt;0,REPT("0",IF(IF(MID(I187,12,1)="F",VLOOKUP(J187,DATA!$K$2:$Y$20,14,FALSE),0)&gt;10,IF(MID(I187,12,1)="F",VLOOKUP(J187,DATA!$K$2:$Y$20,14,FALSE),0)-10,0)-LEN(X187))&amp;DEC2BIN(Q187,IF(MID(I187,12,1)="F",VLOOKUP(J187,DATA!$K$2:$Y$20,14,FALSE),0)-IF(IF(MID(I187,12,1)="F",VLOOKUP(J187,DATA!$K$2:$Y$20,14,FALSE),0)&gt;10,IF(MID(I187,12,1)="F",VLOOKUP(J187,DATA!$K$2:$Y$20,14,FALSE),0)-10,0)),"")</f>
        <v/>
      </c>
      <c r="AJ187" t="str">
        <f>IF(LEN(H187)&gt;0,IF(H187&lt;&gt;"CALL_PAL",VLOOKUP(H187,DATA!$B$2:$E$526,4,FALSE),VLOOKUP(K187,DATA!$K$72:$M$161,3,FALSE)),"")</f>
        <v>0100000</v>
      </c>
      <c r="AK187" t="str">
        <f>IF(LEN(H187)&gt;0,VLOOKUP(H187,DATA!$B$2:$D$526,3,FALSE),"")</f>
        <v>010001</v>
      </c>
      <c r="AL187" t="str">
        <f t="shared" si="141"/>
        <v>01000111111111110000010000011111</v>
      </c>
      <c r="AM187" t="str">
        <f t="shared" si="142"/>
        <v>47FF041F</v>
      </c>
      <c r="AN187" t="b">
        <f t="shared" si="119"/>
        <v>1</v>
      </c>
      <c r="AO187">
        <f t="shared" si="113"/>
        <v>4</v>
      </c>
      <c r="AP187" t="b">
        <f t="shared" si="114"/>
        <v>0</v>
      </c>
      <c r="AQ187" t="b">
        <f t="shared" si="111"/>
        <v>0</v>
      </c>
      <c r="AT187">
        <f>SUM(AT164:AT186)</f>
        <v>36</v>
      </c>
    </row>
    <row r="188" spans="1:55" x14ac:dyDescent="0.25">
      <c r="A188" t="str">
        <f t="shared" si="115"/>
        <v>00000591</v>
      </c>
      <c r="B188" t="s">
        <v>1629</v>
      </c>
      <c r="C188" t="str">
        <f t="shared" si="122"/>
        <v>NXT9:</v>
      </c>
      <c r="D188" t="str">
        <f t="shared" si="116"/>
        <v/>
      </c>
      <c r="E188" t="b">
        <f t="shared" si="117"/>
        <v>1</v>
      </c>
      <c r="F188">
        <f t="shared" si="120"/>
        <v>4</v>
      </c>
      <c r="G188">
        <f t="shared" si="112"/>
        <v>1424</v>
      </c>
      <c r="H188" t="str">
        <f t="shared" si="123"/>
        <v/>
      </c>
      <c r="I188" s="3" t="str">
        <f>IF(LEN(H188)&gt;0,VLOOKUP(H188,DATA!$B$2:$G$526,6,FALSE),"")</f>
        <v/>
      </c>
      <c r="J188" t="str">
        <f>IF(LEN(H188)&gt;0,VLOOKUP(H188,DATA!$B$2:$G$526,2,FALSE),"")</f>
        <v/>
      </c>
      <c r="K188" t="str">
        <f>IF(LEN(H188)&gt;0,IF(MID(IF(MID(MID(C188,LEN(H188)+2,99),1,1)="(",MID(MID(C188,LEN(H188)+2,99),2,LEN(MID(C188,LEN(H188)+2,99))-2),MID(C188,LEN(H188)+2,99)),1,1)=VLOOKUP(H188,DATA!$B$2:$I$526,8,FALSE),MID(IF(MID(MID(C188,LEN(H188)+2,99),1,1)="(",MID(MID(C188,LEN(H188)+2,99),2,LEN(MID(C188,LEN(H188)+2,99))-2),MID(C188,LEN(H188)+2,99)),1,3),IF(MID(MID(C188,LEN(H188)+2,99),1,1)="(",MID(MID(C188,LEN(H188)+2,99),2,LEN(MID(C188,LEN(H188)+2,99))-2),MID(C188,LEN(H188)+2,99))),"")</f>
        <v/>
      </c>
      <c r="L188" t="str">
        <f t="shared" si="124"/>
        <v/>
      </c>
      <c r="M188" t="str">
        <f t="shared" si="143"/>
        <v/>
      </c>
      <c r="N188" t="str">
        <f t="shared" si="125"/>
        <v/>
      </c>
      <c r="O188" t="str">
        <f t="shared" si="126"/>
        <v/>
      </c>
      <c r="P188" t="str">
        <f t="shared" si="118"/>
        <v/>
      </c>
      <c r="Q188" t="str">
        <f t="shared" si="127"/>
        <v/>
      </c>
      <c r="R188" t="str">
        <f t="shared" si="128"/>
        <v/>
      </c>
      <c r="S188" t="str">
        <f t="shared" si="129"/>
        <v/>
      </c>
      <c r="T188" t="str">
        <f t="shared" si="130"/>
        <v/>
      </c>
      <c r="U188" t="str">
        <f t="shared" si="131"/>
        <v/>
      </c>
      <c r="V188" t="str">
        <f>IF(MID(I188,6,1)="T",VLOOKUP(H188,DATA!$B$2:$H$526,7,FALSE),"")</f>
        <v/>
      </c>
      <c r="W188" t="str">
        <f t="shared" si="132"/>
        <v/>
      </c>
      <c r="X188" t="str">
        <f>IF(LEN(H188)&gt;0,VLOOKUP(H188,DATA!$B$2:$F$526,5,FALSE),"")</f>
        <v/>
      </c>
      <c r="Y188" t="str">
        <f t="shared" si="133"/>
        <v/>
      </c>
      <c r="Z188" t="str">
        <f t="shared" si="134"/>
        <v/>
      </c>
      <c r="AA188" t="str">
        <f t="shared" si="135"/>
        <v/>
      </c>
      <c r="AB188" t="str">
        <f>IF(LEN(Z188)&gt;0,VLOOKUP(Z188,DATA!$K$25:$L$69,2,FALSE)&amp;IF(LEN(AA188)&gt;0,VLOOKUP(AA188,DATA!$O$25:$P$29,2,FALSE),""),"")</f>
        <v/>
      </c>
      <c r="AC188" t="str">
        <f>IF(LEN(Z188)&gt;0,VLOOKUP(Z188,DATA!$K$25:$M$69,3,FALSE),"")</f>
        <v/>
      </c>
      <c r="AD188" t="str">
        <f t="shared" si="136"/>
        <v/>
      </c>
      <c r="AE188" t="str">
        <f t="shared" si="137"/>
        <v/>
      </c>
      <c r="AF188" t="str">
        <f t="shared" si="138"/>
        <v/>
      </c>
      <c r="AG188" t="str">
        <f t="shared" si="139"/>
        <v/>
      </c>
      <c r="AH188" t="str">
        <f t="shared" si="140"/>
        <v/>
      </c>
      <c r="AI188" t="str">
        <f>IF(LEN(Q188)&gt;0,REPT("0",IF(IF(MID(I188,12,1)="F",VLOOKUP(J188,DATA!$K$2:$Y$20,14,FALSE),0)&gt;10,IF(MID(I188,12,1)="F",VLOOKUP(J188,DATA!$K$2:$Y$20,14,FALSE),0)-10,0)-LEN(X188))&amp;DEC2BIN(Q188,IF(MID(I188,12,1)="F",VLOOKUP(J188,DATA!$K$2:$Y$20,14,FALSE),0)-IF(IF(MID(I188,12,1)="F",VLOOKUP(J188,DATA!$K$2:$Y$20,14,FALSE),0)&gt;10,IF(MID(I188,12,1)="F",VLOOKUP(J188,DATA!$K$2:$Y$20,14,FALSE),0)-10,0)),"")</f>
        <v/>
      </c>
      <c r="AJ188" t="str">
        <f>IF(LEN(H188)&gt;0,IF(H188&lt;&gt;"CALL_PAL",VLOOKUP(H188,DATA!$B$2:$E$526,4,FALSE),VLOOKUP(K188,DATA!$K$72:$M$161,3,FALSE)),"")</f>
        <v/>
      </c>
      <c r="AK188" t="str">
        <f>IF(LEN(H188)&gt;0,VLOOKUP(H188,DATA!$B$2:$D$526,3,FALSE),"")</f>
        <v/>
      </c>
      <c r="AL188" t="str">
        <f t="shared" si="141"/>
        <v/>
      </c>
      <c r="AM188" t="str">
        <f t="shared" si="142"/>
        <v/>
      </c>
      <c r="AN188" t="b">
        <f t="shared" si="119"/>
        <v>1</v>
      </c>
      <c r="AO188">
        <f t="shared" si="113"/>
        <v>4</v>
      </c>
      <c r="AP188" t="str">
        <f t="shared" si="114"/>
        <v/>
      </c>
      <c r="AQ188" t="str">
        <f t="shared" si="111"/>
        <v/>
      </c>
      <c r="AT188">
        <f>LEN(AU188)</f>
        <v>36</v>
      </c>
      <c r="AU188" t="str">
        <f>AU186&amp;AU185&amp;AU184&amp;AU183&amp;AU182&amp;AU181&amp;AU180&amp;AU179&amp;AU178&amp;AU177&amp;AU176&amp;AU175&amp;AU174&amp;AU173&amp;AU172&amp;AU171&amp;AU170&amp;AU169&amp;AU168&amp;AU167&amp;AU166&amp;AU165&amp;AU164</f>
        <v>000000000000100001001000000000000000</v>
      </c>
    </row>
    <row r="189" spans="1:55" x14ac:dyDescent="0.25">
      <c r="A189" t="str">
        <f t="shared" si="115"/>
        <v>00000591</v>
      </c>
      <c r="B189" t="s">
        <v>1734</v>
      </c>
      <c r="C189" t="str">
        <f t="shared" si="122"/>
        <v>LDA R01, 4096(R31)</v>
      </c>
      <c r="D189" t="str">
        <f t="shared" si="116"/>
        <v/>
      </c>
      <c r="E189" t="b">
        <f t="shared" si="117"/>
        <v>0</v>
      </c>
      <c r="F189">
        <f t="shared" si="120"/>
        <v>4</v>
      </c>
      <c r="G189">
        <f t="shared" si="112"/>
        <v>1424</v>
      </c>
      <c r="H189" t="str">
        <f t="shared" si="123"/>
        <v>LDA</v>
      </c>
      <c r="I189" s="3" t="str">
        <f>IF(LEN(H189)&gt;0,VLOOKUP(H189,DATA!$B$2:$G$526,6,FALSE),"")</f>
        <v xml:space="preserve">OAB        F </v>
      </c>
      <c r="J189" t="str">
        <f>IF(LEN(H189)&gt;0,VLOOKUP(H189,DATA!$B$2:$G$526,2,FALSE),"")</f>
        <v>Mem</v>
      </c>
      <c r="K189" t="str">
        <f>IF(LEN(H189)&gt;0,IF(MID(IF(MID(MID(C189,LEN(H189)+2,99),1,1)="(",MID(MID(C189,LEN(H189)+2,99),2,LEN(MID(C189,LEN(H189)+2,99))-2),MID(C189,LEN(H189)+2,99)),1,1)=VLOOKUP(H189,DATA!$B$2:$I$526,8,FALSE),MID(IF(MID(MID(C189,LEN(H189)+2,99),1,1)="(",MID(MID(C189,LEN(H189)+2,99),2,LEN(MID(C189,LEN(H189)+2,99))-2),MID(C189,LEN(H189)+2,99)),1,3),IF(MID(MID(C189,LEN(H189)+2,99),1,1)="(",MID(MID(C189,LEN(H189)+2,99),2,LEN(MID(C189,LEN(H189)+2,99))-2),MID(C189,LEN(H189)+2,99))),"")</f>
        <v>R01</v>
      </c>
      <c r="L189" t="str">
        <f t="shared" si="124"/>
        <v>4096(R31)</v>
      </c>
      <c r="M189" t="str">
        <f t="shared" si="143"/>
        <v/>
      </c>
      <c r="N189" t="str">
        <f t="shared" si="125"/>
        <v/>
      </c>
      <c r="O189" t="str">
        <f t="shared" si="126"/>
        <v/>
      </c>
      <c r="P189" t="str">
        <f t="shared" si="118"/>
        <v/>
      </c>
      <c r="Q189">
        <f t="shared" si="127"/>
        <v>4096</v>
      </c>
      <c r="R189" t="str">
        <f t="shared" si="128"/>
        <v>R31</v>
      </c>
      <c r="S189" t="b">
        <f t="shared" si="129"/>
        <v>0</v>
      </c>
      <c r="T189" t="b">
        <f t="shared" si="130"/>
        <v>0</v>
      </c>
      <c r="U189" t="str">
        <f t="shared" si="131"/>
        <v/>
      </c>
      <c r="V189" t="str">
        <f>IF(MID(I189,6,1)="T",VLOOKUP(H189,DATA!$B$2:$H$526,7,FALSE),"")</f>
        <v/>
      </c>
      <c r="W189" t="str">
        <f t="shared" si="132"/>
        <v/>
      </c>
      <c r="X189" t="str">
        <f>IF(LEN(H189)&gt;0,VLOOKUP(H189,DATA!$B$2:$F$526,5,FALSE),"")</f>
        <v/>
      </c>
      <c r="Y189" t="str">
        <f t="shared" si="133"/>
        <v/>
      </c>
      <c r="Z189" t="str">
        <f t="shared" si="134"/>
        <v/>
      </c>
      <c r="AA189" t="str">
        <f t="shared" si="135"/>
        <v/>
      </c>
      <c r="AB189" t="str">
        <f>IF(LEN(Z189)&gt;0,VLOOKUP(Z189,DATA!$K$25:$L$69,2,FALSE)&amp;IF(LEN(AA189)&gt;0,VLOOKUP(AA189,DATA!$O$25:$P$29,2,FALSE),""),"")</f>
        <v/>
      </c>
      <c r="AC189" t="str">
        <f>IF(LEN(Z189)&gt;0,VLOOKUP(Z189,DATA!$K$25:$M$69,3,FALSE),"")</f>
        <v/>
      </c>
      <c r="AD189" t="str">
        <f t="shared" si="136"/>
        <v>00001</v>
      </c>
      <c r="AE189" t="str">
        <f t="shared" si="137"/>
        <v>11111</v>
      </c>
      <c r="AF189" t="str">
        <f t="shared" si="138"/>
        <v/>
      </c>
      <c r="AG189" t="str">
        <f t="shared" si="139"/>
        <v/>
      </c>
      <c r="AH189" t="str">
        <f t="shared" si="140"/>
        <v/>
      </c>
      <c r="AI189" t="str">
        <f>AR189</f>
        <v>0001000000000000</v>
      </c>
      <c r="AJ189" t="str">
        <f>IF(LEN(H189)&gt;0,IF(H189&lt;&gt;"CALL_PAL",VLOOKUP(H189,DATA!$B$2:$E$526,4,FALSE),VLOOKUP(K189,DATA!$K$72:$M$161,3,FALSE)),"")</f>
        <v/>
      </c>
      <c r="AK189" t="str">
        <f>IF(LEN(H189)&gt;0,VLOOKUP(H189,DATA!$B$2:$D$526,3,FALSE),"")</f>
        <v>001000</v>
      </c>
      <c r="AL189" t="str">
        <f t="shared" si="141"/>
        <v>00100000001111110001000000000000</v>
      </c>
      <c r="AM189" t="str">
        <f t="shared" si="142"/>
        <v>203F1000</v>
      </c>
      <c r="AN189" t="b">
        <f t="shared" si="119"/>
        <v>1</v>
      </c>
      <c r="AO189">
        <f t="shared" si="113"/>
        <v>0</v>
      </c>
      <c r="AP189" t="b">
        <f t="shared" si="114"/>
        <v>1</v>
      </c>
      <c r="AQ189" t="b">
        <f t="shared" si="111"/>
        <v>0</v>
      </c>
      <c r="AR189" t="str">
        <f>HEX2BIN(MID(DEC2HEX(Q189),1,2),8)&amp;HEX2BIN(MID(DEC2HEX(Q189),3,2),8)</f>
        <v>0001000000000000</v>
      </c>
      <c r="AU189" t="str">
        <f>MID($AU$188,1,4)</f>
        <v>0000</v>
      </c>
      <c r="AV189" t="str">
        <f>MID($AU$188,5,4)</f>
        <v>0000</v>
      </c>
      <c r="AW189" t="str">
        <f>MID($AU$188,9,4)</f>
        <v>0000</v>
      </c>
      <c r="AX189" t="str">
        <f>MID($AU$188,13,4)</f>
        <v>1000</v>
      </c>
      <c r="AY189" t="str">
        <f>MID($AU$188,17,4)</f>
        <v>0100</v>
      </c>
      <c r="AZ189" t="str">
        <f>MID($AU$188,21,4)</f>
        <v>1000</v>
      </c>
      <c r="BA189" t="str">
        <f>MID($AU$188,25,4)</f>
        <v>0000</v>
      </c>
      <c r="BB189" t="str">
        <f>MID($AU$188,29,4)</f>
        <v>0000</v>
      </c>
      <c r="BC189" t="str">
        <f>MID($AU$188,33,4)</f>
        <v>0000</v>
      </c>
    </row>
    <row r="190" spans="1:55" x14ac:dyDescent="0.25">
      <c r="A190" t="str">
        <f t="shared" si="115"/>
        <v>00000595</v>
      </c>
      <c r="B190" t="s">
        <v>1735</v>
      </c>
      <c r="C190" t="str">
        <f t="shared" si="122"/>
        <v>LDAH R00,80(R31)</v>
      </c>
      <c r="D190" t="str">
        <f t="shared" si="116"/>
        <v/>
      </c>
      <c r="E190" t="b">
        <f t="shared" si="117"/>
        <v>1</v>
      </c>
      <c r="F190">
        <f t="shared" si="120"/>
        <v>4</v>
      </c>
      <c r="G190">
        <f t="shared" si="112"/>
        <v>1428</v>
      </c>
      <c r="H190" t="str">
        <f t="shared" si="123"/>
        <v>LDAH</v>
      </c>
      <c r="I190" s="3" t="str">
        <f>IF(LEN(H190)&gt;0,VLOOKUP(H190,DATA!$B$2:$G$526,6,FALSE),"")</f>
        <v xml:space="preserve">OAB        F </v>
      </c>
      <c r="J190" t="str">
        <f>IF(LEN(H190)&gt;0,VLOOKUP(H190,DATA!$B$2:$G$526,2,FALSE),"")</f>
        <v>Mem</v>
      </c>
      <c r="K190" t="str">
        <f>IF(LEN(H190)&gt;0,IF(MID(IF(MID(MID(C190,LEN(H190)+2,99),1,1)="(",MID(MID(C190,LEN(H190)+2,99),2,LEN(MID(C190,LEN(H190)+2,99))-2),MID(C190,LEN(H190)+2,99)),1,1)=VLOOKUP(H190,DATA!$B$2:$I$526,8,FALSE),MID(IF(MID(MID(C190,LEN(H190)+2,99),1,1)="(",MID(MID(C190,LEN(H190)+2,99),2,LEN(MID(C190,LEN(H190)+2,99))-2),MID(C190,LEN(H190)+2,99)),1,3),IF(MID(MID(C190,LEN(H190)+2,99),1,1)="(",MID(MID(C190,LEN(H190)+2,99),2,LEN(MID(C190,LEN(H190)+2,99))-2),MID(C190,LEN(H190)+2,99))),"")</f>
        <v>R00</v>
      </c>
      <c r="L190" t="str">
        <f t="shared" si="124"/>
        <v>80(R31)</v>
      </c>
      <c r="M190" t="str">
        <f t="shared" si="143"/>
        <v/>
      </c>
      <c r="N190" t="str">
        <f t="shared" si="125"/>
        <v/>
      </c>
      <c r="O190" t="str">
        <f t="shared" si="126"/>
        <v/>
      </c>
      <c r="P190" t="str">
        <f t="shared" si="118"/>
        <v/>
      </c>
      <c r="Q190">
        <f t="shared" si="127"/>
        <v>80</v>
      </c>
      <c r="R190" t="str">
        <f t="shared" si="128"/>
        <v>R31</v>
      </c>
      <c r="S190" t="b">
        <f t="shared" si="129"/>
        <v>0</v>
      </c>
      <c r="T190" t="b">
        <f t="shared" si="130"/>
        <v>0</v>
      </c>
      <c r="U190" t="str">
        <f t="shared" si="131"/>
        <v/>
      </c>
      <c r="V190" t="str">
        <f>IF(MID(I190,6,1)="T",VLOOKUP(H190,DATA!$B$2:$H$526,7,FALSE),"")</f>
        <v/>
      </c>
      <c r="W190" t="str">
        <f t="shared" si="132"/>
        <v/>
      </c>
      <c r="X190" t="str">
        <f>IF(LEN(H190)&gt;0,VLOOKUP(H190,DATA!$B$2:$F$526,5,FALSE),"")</f>
        <v/>
      </c>
      <c r="Y190" t="str">
        <f t="shared" si="133"/>
        <v/>
      </c>
      <c r="Z190" t="str">
        <f t="shared" si="134"/>
        <v/>
      </c>
      <c r="AA190" t="str">
        <f t="shared" si="135"/>
        <v/>
      </c>
      <c r="AB190" t="str">
        <f>IF(LEN(Z190)&gt;0,VLOOKUP(Z190,DATA!$K$25:$L$69,2,FALSE)&amp;IF(LEN(AA190)&gt;0,VLOOKUP(AA190,DATA!$O$25:$P$29,2,FALSE),""),"")</f>
        <v/>
      </c>
      <c r="AC190" t="str">
        <f>IF(LEN(Z190)&gt;0,VLOOKUP(Z190,DATA!$K$25:$M$69,3,FALSE),"")</f>
        <v/>
      </c>
      <c r="AD190" t="str">
        <f t="shared" si="136"/>
        <v>00000</v>
      </c>
      <c r="AE190" t="str">
        <f t="shared" si="137"/>
        <v>11111</v>
      </c>
      <c r="AF190" t="str">
        <f t="shared" si="138"/>
        <v/>
      </c>
      <c r="AG190" t="str">
        <f t="shared" si="139"/>
        <v/>
      </c>
      <c r="AH190" t="str">
        <f t="shared" si="140"/>
        <v/>
      </c>
      <c r="AI190" t="str">
        <f>IF(LEN(Q190)&gt;0,REPT("0",IF(IF(MID(I190,12,1)="F",VLOOKUP(J190,DATA!$K$2:$Y$20,14,FALSE),0)&gt;10,IF(MID(I190,12,1)="F",VLOOKUP(J190,DATA!$K$2:$Y$20,14,FALSE),0)-10,0)-LEN(X190))&amp;DEC2BIN(Q190,IF(MID(I190,12,1)="F",VLOOKUP(J190,DATA!$K$2:$Y$20,14,FALSE),0)-IF(IF(MID(I190,12,1)="F",VLOOKUP(J190,DATA!$K$2:$Y$20,14,FALSE),0)&gt;10,IF(MID(I190,12,1)="F",VLOOKUP(J190,DATA!$K$2:$Y$20,14,FALSE),0)-10,0)),"")</f>
        <v>0000000001010000</v>
      </c>
      <c r="AJ190" t="str">
        <f>IF(LEN(H190)&gt;0,IF(H190&lt;&gt;"CALL_PAL",VLOOKUP(H190,DATA!$B$2:$E$526,4,FALSE),VLOOKUP(K190,DATA!$K$72:$M$161,3,FALSE)),"")</f>
        <v/>
      </c>
      <c r="AK190" t="str">
        <f>IF(LEN(H190)&gt;0,VLOOKUP(H190,DATA!$B$2:$D$526,3,FALSE),"")</f>
        <v>001001</v>
      </c>
      <c r="AL190" t="str">
        <f t="shared" si="141"/>
        <v>00100100000111110000000001010000</v>
      </c>
      <c r="AM190" t="str">
        <f t="shared" si="142"/>
        <v>241F0050</v>
      </c>
      <c r="AN190" t="b">
        <f t="shared" si="119"/>
        <v>1</v>
      </c>
      <c r="AO190">
        <f t="shared" si="113"/>
        <v>4</v>
      </c>
      <c r="AP190" t="b">
        <f t="shared" si="114"/>
        <v>0</v>
      </c>
      <c r="AQ190" t="b">
        <f t="shared" si="111"/>
        <v>0</v>
      </c>
      <c r="AU190" t="str">
        <f t="shared" ref="AU190:BC190" si="144">BIN2HEX(AU189)</f>
        <v>0</v>
      </c>
      <c r="AV190" t="str">
        <f t="shared" si="144"/>
        <v>0</v>
      </c>
      <c r="AW190" t="str">
        <f t="shared" si="144"/>
        <v>0</v>
      </c>
      <c r="AX190" t="str">
        <f t="shared" si="144"/>
        <v>8</v>
      </c>
      <c r="AY190" t="str">
        <f t="shared" si="144"/>
        <v>4</v>
      </c>
      <c r="AZ190" t="str">
        <f t="shared" si="144"/>
        <v>8</v>
      </c>
      <c r="BA190" t="str">
        <f t="shared" si="144"/>
        <v>0</v>
      </c>
      <c r="BB190" t="str">
        <f t="shared" si="144"/>
        <v>0</v>
      </c>
      <c r="BC190" t="str">
        <f t="shared" si="144"/>
        <v>0</v>
      </c>
    </row>
    <row r="191" spans="1:55" x14ac:dyDescent="0.25">
      <c r="A191" t="str">
        <f t="shared" si="115"/>
        <v>00000599</v>
      </c>
      <c r="B191" t="s">
        <v>1736</v>
      </c>
      <c r="C191" t="str">
        <f t="shared" si="122"/>
        <v>LDAH R01, 34(R31)</v>
      </c>
      <c r="D191" t="str">
        <f t="shared" si="116"/>
        <v/>
      </c>
      <c r="E191" t="b">
        <f t="shared" si="117"/>
        <v>1</v>
      </c>
      <c r="F191">
        <f t="shared" si="120"/>
        <v>4</v>
      </c>
      <c r="G191">
        <f t="shared" si="112"/>
        <v>1432</v>
      </c>
      <c r="H191" t="str">
        <f t="shared" si="123"/>
        <v>LDAH</v>
      </c>
      <c r="I191" s="3" t="str">
        <f>IF(LEN(H191)&gt;0,VLOOKUP(H191,DATA!$B$2:$G$526,6,FALSE),"")</f>
        <v xml:space="preserve">OAB        F </v>
      </c>
      <c r="J191" t="str">
        <f>IF(LEN(H191)&gt;0,VLOOKUP(H191,DATA!$B$2:$G$526,2,FALSE),"")</f>
        <v>Mem</v>
      </c>
      <c r="K191" t="str">
        <f>IF(LEN(H191)&gt;0,IF(MID(IF(MID(MID(C191,LEN(H191)+2,99),1,1)="(",MID(MID(C191,LEN(H191)+2,99),2,LEN(MID(C191,LEN(H191)+2,99))-2),MID(C191,LEN(H191)+2,99)),1,1)=VLOOKUP(H191,DATA!$B$2:$I$526,8,FALSE),MID(IF(MID(MID(C191,LEN(H191)+2,99),1,1)="(",MID(MID(C191,LEN(H191)+2,99),2,LEN(MID(C191,LEN(H191)+2,99))-2),MID(C191,LEN(H191)+2,99)),1,3),IF(MID(MID(C191,LEN(H191)+2,99),1,1)="(",MID(MID(C191,LEN(H191)+2,99),2,LEN(MID(C191,LEN(H191)+2,99))-2),MID(C191,LEN(H191)+2,99))),"")</f>
        <v>R01</v>
      </c>
      <c r="L191" t="str">
        <f t="shared" si="124"/>
        <v>34(R31)</v>
      </c>
      <c r="M191" t="str">
        <f t="shared" si="143"/>
        <v/>
      </c>
      <c r="N191" t="str">
        <f t="shared" si="125"/>
        <v/>
      </c>
      <c r="O191" t="str">
        <f t="shared" si="126"/>
        <v/>
      </c>
      <c r="P191" t="str">
        <f t="shared" si="118"/>
        <v/>
      </c>
      <c r="Q191">
        <f t="shared" si="127"/>
        <v>34</v>
      </c>
      <c r="R191" t="str">
        <f t="shared" si="128"/>
        <v>R31</v>
      </c>
      <c r="S191" t="b">
        <f t="shared" si="129"/>
        <v>0</v>
      </c>
      <c r="T191" t="b">
        <f t="shared" si="130"/>
        <v>0</v>
      </c>
      <c r="U191" t="str">
        <f t="shared" si="131"/>
        <v/>
      </c>
      <c r="V191" t="str">
        <f>IF(MID(I191,6,1)="T",VLOOKUP(H191,DATA!$B$2:$H$526,7,FALSE),"")</f>
        <v/>
      </c>
      <c r="W191" t="str">
        <f t="shared" si="132"/>
        <v/>
      </c>
      <c r="X191" t="str">
        <f>IF(LEN(H191)&gt;0,VLOOKUP(H191,DATA!$B$2:$F$526,5,FALSE),"")</f>
        <v/>
      </c>
      <c r="Y191" t="str">
        <f t="shared" si="133"/>
        <v/>
      </c>
      <c r="Z191" t="str">
        <f t="shared" si="134"/>
        <v/>
      </c>
      <c r="AA191" t="str">
        <f t="shared" si="135"/>
        <v/>
      </c>
      <c r="AB191" t="str">
        <f>IF(LEN(Z191)&gt;0,VLOOKUP(Z191,DATA!$K$25:$L$69,2,FALSE)&amp;IF(LEN(AA191)&gt;0,VLOOKUP(AA191,DATA!$O$25:$P$29,2,FALSE),""),"")</f>
        <v/>
      </c>
      <c r="AC191" t="str">
        <f>IF(LEN(Z191)&gt;0,VLOOKUP(Z191,DATA!$K$25:$M$69,3,FALSE),"")</f>
        <v/>
      </c>
      <c r="AD191" t="str">
        <f t="shared" si="136"/>
        <v>00001</v>
      </c>
      <c r="AE191" t="str">
        <f t="shared" si="137"/>
        <v>11111</v>
      </c>
      <c r="AF191" t="str">
        <f t="shared" si="138"/>
        <v/>
      </c>
      <c r="AG191" t="str">
        <f t="shared" si="139"/>
        <v/>
      </c>
      <c r="AH191" t="str">
        <f t="shared" si="140"/>
        <v/>
      </c>
      <c r="AI191" t="str">
        <f>IF(LEN(Q191)&gt;0,REPT("0",IF(IF(MID(I191,12,1)="F",VLOOKUP(J191,DATA!$K$2:$Y$20,14,FALSE),0)&gt;10,IF(MID(I191,12,1)="F",VLOOKUP(J191,DATA!$K$2:$Y$20,14,FALSE),0)-10,0)-LEN(X191))&amp;DEC2BIN(Q191,IF(MID(I191,12,1)="F",VLOOKUP(J191,DATA!$K$2:$Y$20,14,FALSE),0)-IF(IF(MID(I191,12,1)="F",VLOOKUP(J191,DATA!$K$2:$Y$20,14,FALSE),0)&gt;10,IF(MID(I191,12,1)="F",VLOOKUP(J191,DATA!$K$2:$Y$20,14,FALSE),0)-10,0)),"")</f>
        <v>0000000000100010</v>
      </c>
      <c r="AJ191" t="str">
        <f>IF(LEN(H191)&gt;0,IF(H191&lt;&gt;"CALL_PAL",VLOOKUP(H191,DATA!$B$2:$E$526,4,FALSE),VLOOKUP(K191,DATA!$K$72:$M$161,3,FALSE)),"")</f>
        <v/>
      </c>
      <c r="AK191" t="str">
        <f>IF(LEN(H191)&gt;0,VLOOKUP(H191,DATA!$B$2:$D$526,3,FALSE),"")</f>
        <v>001001</v>
      </c>
      <c r="AL191" t="str">
        <f t="shared" si="141"/>
        <v>00100100001111110000000000100010</v>
      </c>
      <c r="AM191" t="str">
        <f t="shared" si="142"/>
        <v>243F0022</v>
      </c>
      <c r="AN191" t="b">
        <f t="shared" si="119"/>
        <v>1</v>
      </c>
      <c r="AO191">
        <f t="shared" si="113"/>
        <v>4</v>
      </c>
      <c r="AP191" t="b">
        <f t="shared" si="114"/>
        <v>0</v>
      </c>
      <c r="AQ191" t="b">
        <f t="shared" si="111"/>
        <v>0</v>
      </c>
      <c r="AT191" t="s">
        <v>1731</v>
      </c>
      <c r="AU191" s="1" t="str">
        <f>AU190&amp;AV190&amp;AW190&amp;AX190&amp;AY190&amp;AZ190&amp;BA190&amp;BB190&amp;BC190</f>
        <v>000848000</v>
      </c>
    </row>
    <row r="192" spans="1:55" x14ac:dyDescent="0.25">
      <c r="A192" t="str">
        <f t="shared" si="115"/>
        <v>0000059D</v>
      </c>
      <c r="B192" t="s">
        <v>1691</v>
      </c>
      <c r="C192" t="str">
        <f t="shared" si="122"/>
        <v>ADDQ R31,#6,R0</v>
      </c>
      <c r="D192" t="str">
        <f t="shared" si="116"/>
        <v/>
      </c>
      <c r="E192" t="b">
        <f t="shared" si="117"/>
        <v>1</v>
      </c>
      <c r="F192">
        <f t="shared" si="120"/>
        <v>4</v>
      </c>
      <c r="G192">
        <f t="shared" si="112"/>
        <v>1436</v>
      </c>
      <c r="H192" t="str">
        <f t="shared" si="123"/>
        <v>ADDQ</v>
      </c>
      <c r="I192" s="3" t="str">
        <f>IF(LEN(H192)&gt;0,VLOOKUP(H192,DATA!$B$2:$G$526,6,FALSE),"")</f>
        <v>OABZL      FC</v>
      </c>
      <c r="J192" t="str">
        <f>IF(LEN(H192)&gt;0,VLOOKUP(H192,DATA!$B$2:$G$526,2,FALSE),"")</f>
        <v>Oper</v>
      </c>
      <c r="K192" t="str">
        <f>IF(LEN(H192)&gt;0,IF(MID(IF(MID(MID(C192,LEN(H192)+2,99),1,1)="(",MID(MID(C192,LEN(H192)+2,99),2,LEN(MID(C192,LEN(H192)+2,99))-2),MID(C192,LEN(H192)+2,99)),1,1)=VLOOKUP(H192,DATA!$B$2:$I$526,8,FALSE),MID(IF(MID(MID(C192,LEN(H192)+2,99),1,1)="(",MID(MID(C192,LEN(H192)+2,99),2,LEN(MID(C192,LEN(H192)+2,99))-2),MID(C192,LEN(H192)+2,99)),1,3),IF(MID(MID(C192,LEN(H192)+2,99),1,1)="(",MID(MID(C192,LEN(H192)+2,99),2,LEN(MID(C192,LEN(H192)+2,99))-2),MID(C192,LEN(H192)+2,99))),"")</f>
        <v>R31</v>
      </c>
      <c r="L192" t="str">
        <f t="shared" si="124"/>
        <v>#6</v>
      </c>
      <c r="M192" t="str">
        <f t="shared" si="143"/>
        <v>R0</v>
      </c>
      <c r="N192" t="b">
        <f t="shared" si="125"/>
        <v>1</v>
      </c>
      <c r="O192" t="b">
        <f t="shared" si="126"/>
        <v>0</v>
      </c>
      <c r="P192" t="str">
        <f t="shared" si="118"/>
        <v/>
      </c>
      <c r="Q192" t="str">
        <f t="shared" si="127"/>
        <v/>
      </c>
      <c r="R192" t="str">
        <f t="shared" si="128"/>
        <v/>
      </c>
      <c r="S192" t="b">
        <f t="shared" si="129"/>
        <v>0</v>
      </c>
      <c r="T192" t="b">
        <f t="shared" si="130"/>
        <v>0</v>
      </c>
      <c r="U192" t="b">
        <f t="shared" si="131"/>
        <v>0</v>
      </c>
      <c r="V192" t="str">
        <f>IF(MID(I192,6,1)="T",VLOOKUP(H192,DATA!$B$2:$H$526,7,FALSE),"")</f>
        <v/>
      </c>
      <c r="W192" t="str">
        <f t="shared" si="132"/>
        <v/>
      </c>
      <c r="X192" t="str">
        <f>IF(LEN(H192)&gt;0,VLOOKUP(H192,DATA!$B$2:$F$526,5,FALSE),"")</f>
        <v/>
      </c>
      <c r="Y192" t="str">
        <f t="shared" si="133"/>
        <v/>
      </c>
      <c r="Z192" t="str">
        <f t="shared" si="134"/>
        <v/>
      </c>
      <c r="AA192" t="str">
        <f t="shared" si="135"/>
        <v/>
      </c>
      <c r="AB192" t="str">
        <f>IF(LEN(Z192)&gt;0,VLOOKUP(Z192,DATA!$K$25:$L$69,2,FALSE)&amp;IF(LEN(AA192)&gt;0,VLOOKUP(AA192,DATA!$O$25:$P$29,2,FALSE),""),"")</f>
        <v/>
      </c>
      <c r="AC192" t="str">
        <f>IF(LEN(Z192)&gt;0,VLOOKUP(Z192,DATA!$K$25:$M$69,3,FALSE),"")</f>
        <v/>
      </c>
      <c r="AD192" t="str">
        <f t="shared" si="136"/>
        <v>11111</v>
      </c>
      <c r="AE192" t="str">
        <f t="shared" si="137"/>
        <v/>
      </c>
      <c r="AF192" t="str">
        <f t="shared" si="138"/>
        <v/>
      </c>
      <c r="AG192" t="str">
        <f t="shared" si="139"/>
        <v>000001101</v>
      </c>
      <c r="AH192" t="str">
        <f t="shared" si="140"/>
        <v>00000</v>
      </c>
      <c r="AI192" t="str">
        <f>IF(LEN(Q192)&gt;0,REPT("0",IF(IF(MID(I192,12,1)="F",VLOOKUP(J192,DATA!$K$2:$Y$20,14,FALSE),0)&gt;10,IF(MID(I192,12,1)="F",VLOOKUP(J192,DATA!$K$2:$Y$20,14,FALSE),0)-10,0)-LEN(X192))&amp;DEC2BIN(Q192,IF(MID(I192,12,1)="F",VLOOKUP(J192,DATA!$K$2:$Y$20,14,FALSE),0)-IF(IF(MID(I192,12,1)="F",VLOOKUP(J192,DATA!$K$2:$Y$20,14,FALSE),0)&gt;10,IF(MID(I192,12,1)="F",VLOOKUP(J192,DATA!$K$2:$Y$20,14,FALSE),0)-10,0)),"")</f>
        <v/>
      </c>
      <c r="AJ192" t="str">
        <f>IF(LEN(H192)&gt;0,IF(H192&lt;&gt;"CALL_PAL",VLOOKUP(H192,DATA!$B$2:$E$526,4,FALSE),VLOOKUP(K192,DATA!$K$72:$M$161,3,FALSE)),"")</f>
        <v>0100000</v>
      </c>
      <c r="AK192" t="str">
        <f>IF(LEN(H192)&gt;0,VLOOKUP(H192,DATA!$B$2:$D$526,3,FALSE),"")</f>
        <v>010000</v>
      </c>
      <c r="AL192" t="str">
        <f t="shared" si="141"/>
        <v>01000011111000001101010000000000</v>
      </c>
      <c r="AM192" t="str">
        <f t="shared" si="142"/>
        <v>43E0D400</v>
      </c>
      <c r="AN192" t="b">
        <f t="shared" si="119"/>
        <v>1</v>
      </c>
      <c r="AO192">
        <f t="shared" si="113"/>
        <v>4</v>
      </c>
      <c r="AP192" t="b">
        <f t="shared" si="114"/>
        <v>0</v>
      </c>
      <c r="AQ192" t="b">
        <f t="shared" si="111"/>
        <v>0</v>
      </c>
      <c r="AU192" t="str">
        <f>MID($AU$188,31,6)</f>
        <v>000000</v>
      </c>
      <c r="AV192" t="str">
        <f>MID($AU$188,25,6)</f>
        <v>000000</v>
      </c>
      <c r="AW192" t="str">
        <f>MID($AU$188,19,6)</f>
        <v>001000</v>
      </c>
      <c r="AX192" t="str">
        <f>MID($AU$188,13,6)</f>
        <v>100001</v>
      </c>
      <c r="AY192" t="str">
        <f>MID($AU$188,7,6)</f>
        <v>000000</v>
      </c>
      <c r="AZ192" t="str">
        <f>MID($AU$188,1,6)</f>
        <v>000000</v>
      </c>
    </row>
    <row r="193" spans="1:55" x14ac:dyDescent="0.25">
      <c r="A193" t="str">
        <f t="shared" si="115"/>
        <v>000005A1</v>
      </c>
      <c r="B193" t="s">
        <v>877</v>
      </c>
      <c r="C193" t="str">
        <f t="shared" si="122"/>
        <v>MB</v>
      </c>
      <c r="D193" t="str">
        <f t="shared" si="116"/>
        <v/>
      </c>
      <c r="E193" t="b">
        <f t="shared" si="117"/>
        <v>1</v>
      </c>
      <c r="F193">
        <f t="shared" si="120"/>
        <v>4</v>
      </c>
      <c r="G193">
        <f t="shared" si="112"/>
        <v>1440</v>
      </c>
      <c r="H193" t="str">
        <f t="shared" si="123"/>
        <v>MB</v>
      </c>
      <c r="I193" s="3" t="str">
        <f>IF(LEN(H193)&gt;0,VLOOKUP(H193,DATA!$B$2:$G$526,6,FALSE),"")</f>
        <v xml:space="preserve">OAB        F </v>
      </c>
      <c r="J193" t="str">
        <f>IF(LEN(H193)&gt;0,VLOOKUP(H193,DATA!$B$2:$G$526,2,FALSE),"")</f>
        <v>MemA31B31</v>
      </c>
      <c r="K193" t="str">
        <f>IF(LEN(H193)&gt;0,IF(MID(IF(MID(MID(C193,LEN(H193)+2,99),1,1)="(",MID(MID(C193,LEN(H193)+2,99),2,LEN(MID(C193,LEN(H193)+2,99))-2),MID(C193,LEN(H193)+2,99)),1,1)=VLOOKUP(H193,DATA!$B$2:$I$526,8,FALSE),MID(IF(MID(MID(C193,LEN(H193)+2,99),1,1)="(",MID(MID(C193,LEN(H193)+2,99),2,LEN(MID(C193,LEN(H193)+2,99))-2),MID(C193,LEN(H193)+2,99)),1,3),IF(MID(MID(C193,LEN(H193)+2,99),1,1)="(",MID(MID(C193,LEN(H193)+2,99),2,LEN(MID(C193,LEN(H193)+2,99))-2),MID(C193,LEN(H193)+2,99))),"")</f>
        <v/>
      </c>
      <c r="L193" t="str">
        <f t="shared" si="124"/>
        <v/>
      </c>
      <c r="M193" t="str">
        <f t="shared" si="143"/>
        <v/>
      </c>
      <c r="N193" t="str">
        <f t="shared" si="125"/>
        <v/>
      </c>
      <c r="O193" t="str">
        <f t="shared" si="126"/>
        <v/>
      </c>
      <c r="P193" t="str">
        <f t="shared" si="118"/>
        <v/>
      </c>
      <c r="Q193" t="str">
        <f t="shared" si="127"/>
        <v/>
      </c>
      <c r="R193" t="str">
        <f t="shared" si="128"/>
        <v/>
      </c>
      <c r="S193" t="b">
        <f t="shared" si="129"/>
        <v>1</v>
      </c>
      <c r="T193" t="b">
        <f t="shared" si="130"/>
        <v>1</v>
      </c>
      <c r="U193" t="str">
        <f t="shared" si="131"/>
        <v/>
      </c>
      <c r="V193" t="str">
        <f>IF(MID(I193,6,1)="T",VLOOKUP(H193,DATA!$B$2:$H$526,7,FALSE),"")</f>
        <v/>
      </c>
      <c r="W193" t="str">
        <f t="shared" si="132"/>
        <v/>
      </c>
      <c r="X193" t="str">
        <f>IF(LEN(H193)&gt;0,VLOOKUP(H193,DATA!$B$2:$F$526,5,FALSE),"")</f>
        <v/>
      </c>
      <c r="Y193" t="str">
        <f t="shared" si="133"/>
        <v/>
      </c>
      <c r="Z193" t="str">
        <f t="shared" si="134"/>
        <v/>
      </c>
      <c r="AA193" t="str">
        <f t="shared" si="135"/>
        <v/>
      </c>
      <c r="AB193" t="str">
        <f>IF(LEN(Z193)&gt;0,VLOOKUP(Z193,DATA!$K$25:$L$69,2,FALSE)&amp;IF(LEN(AA193)&gt;0,VLOOKUP(AA193,DATA!$O$25:$P$29,2,FALSE),""),"")</f>
        <v/>
      </c>
      <c r="AC193" t="str">
        <f>IF(LEN(Z193)&gt;0,VLOOKUP(Z193,DATA!$K$25:$M$69,3,FALSE),"")</f>
        <v/>
      </c>
      <c r="AD193" t="str">
        <f t="shared" si="136"/>
        <v>11111</v>
      </c>
      <c r="AE193" t="str">
        <f t="shared" si="137"/>
        <v>11111</v>
      </c>
      <c r="AF193" t="str">
        <f t="shared" si="138"/>
        <v/>
      </c>
      <c r="AG193" t="str">
        <f t="shared" si="139"/>
        <v/>
      </c>
      <c r="AH193" t="str">
        <f t="shared" si="140"/>
        <v/>
      </c>
      <c r="AI193" t="str">
        <f>IF(LEN(Q193)&gt;0,REPT("0",IF(IF(MID(I193,12,1)="F",VLOOKUP(J193,DATA!$K$2:$Y$20,14,FALSE),0)&gt;10,IF(MID(I193,12,1)="F",VLOOKUP(J193,DATA!$K$2:$Y$20,14,FALSE),0)-10,0)-LEN(X193))&amp;DEC2BIN(Q193,IF(MID(I193,12,1)="F",VLOOKUP(J193,DATA!$K$2:$Y$20,14,FALSE),0)-IF(IF(MID(I193,12,1)="F",VLOOKUP(J193,DATA!$K$2:$Y$20,14,FALSE),0)&gt;10,IF(MID(I193,12,1)="F",VLOOKUP(J193,DATA!$K$2:$Y$20,14,FALSE),0)-10,0)),"")</f>
        <v/>
      </c>
      <c r="AJ193" t="str">
        <f>IF(LEN(H193)&gt;0,IF(H193&lt;&gt;"CALL_PAL",VLOOKUP(H193,DATA!$B$2:$E$526,4,FALSE),VLOOKUP(K193,DATA!$K$72:$M$161,3,FALSE)),"")</f>
        <v>0000010000000000</v>
      </c>
      <c r="AK193" t="str">
        <f>IF(LEN(H193)&gt;0,VLOOKUP(H193,DATA!$B$2:$D$526,3,FALSE),"")</f>
        <v>011000</v>
      </c>
      <c r="AL193" t="str">
        <f t="shared" si="141"/>
        <v>01100011111111110000010000000000</v>
      </c>
      <c r="AM193" t="str">
        <f t="shared" si="142"/>
        <v>63FF0400</v>
      </c>
      <c r="AN193" t="b">
        <f t="shared" si="119"/>
        <v>1</v>
      </c>
      <c r="AO193">
        <f t="shared" si="113"/>
        <v>4</v>
      </c>
      <c r="AP193" t="b">
        <f t="shared" si="114"/>
        <v>1</v>
      </c>
      <c r="AQ193" t="b">
        <f t="shared" si="111"/>
        <v>0</v>
      </c>
      <c r="AU193" t="str">
        <f>AU192&amp;AV192&amp;AW192&amp;AX192&amp;AY192&amp;AZ192</f>
        <v>000000000000001000100001000000000000</v>
      </c>
    </row>
    <row r="194" spans="1:55" x14ac:dyDescent="0.25">
      <c r="A194" t="str">
        <f t="shared" si="115"/>
        <v>000005A5</v>
      </c>
      <c r="B194" t="s">
        <v>1630</v>
      </c>
      <c r="C194" t="str">
        <f t="shared" si="122"/>
        <v>BR R31, BCCSHF</v>
      </c>
      <c r="D194" t="str">
        <f t="shared" si="116"/>
        <v/>
      </c>
      <c r="E194" t="b">
        <f t="shared" si="117"/>
        <v>1</v>
      </c>
      <c r="F194">
        <f t="shared" si="120"/>
        <v>4</v>
      </c>
      <c r="G194">
        <f t="shared" si="112"/>
        <v>1444</v>
      </c>
      <c r="H194" t="str">
        <f t="shared" si="123"/>
        <v>BR</v>
      </c>
      <c r="I194" s="3" t="str">
        <f>IF(LEN(H194)&gt;0,VLOOKUP(H194,DATA!$B$2:$G$526,6,FALSE),"")</f>
        <v xml:space="preserve">OA         F </v>
      </c>
      <c r="J194" t="str">
        <f>IF(LEN(H194)&gt;0,VLOOKUP(H194,DATA!$B$2:$G$526,2,FALSE),"")</f>
        <v>Br</v>
      </c>
      <c r="K194" t="str">
        <f>IF(LEN(H194)&gt;0,IF(MID(IF(MID(MID(C194,LEN(H194)+2,99),1,1)="(",MID(MID(C194,LEN(H194)+2,99),2,LEN(MID(C194,LEN(H194)+2,99))-2),MID(C194,LEN(H194)+2,99)),1,1)=VLOOKUP(H194,DATA!$B$2:$I$526,8,FALSE),MID(IF(MID(MID(C194,LEN(H194)+2,99),1,1)="(",MID(MID(C194,LEN(H194)+2,99),2,LEN(MID(C194,LEN(H194)+2,99))-2),MID(C194,LEN(H194)+2,99)),1,3),IF(MID(MID(C194,LEN(H194)+2,99),1,1)="(",MID(MID(C194,LEN(H194)+2,99),2,LEN(MID(C194,LEN(H194)+2,99))-2),MID(C194,LEN(H194)+2,99))),"")</f>
        <v>R31</v>
      </c>
      <c r="L194" t="str">
        <f t="shared" si="124"/>
        <v>BCCSHF</v>
      </c>
      <c r="M194" t="str">
        <f t="shared" si="143"/>
        <v/>
      </c>
      <c r="N194" t="str">
        <f t="shared" si="125"/>
        <v/>
      </c>
      <c r="O194" t="str">
        <f t="shared" si="126"/>
        <v/>
      </c>
      <c r="P194">
        <f t="shared" si="118"/>
        <v>1456</v>
      </c>
      <c r="Q194">
        <f t="shared" si="127"/>
        <v>8</v>
      </c>
      <c r="R194" t="str">
        <f t="shared" si="128"/>
        <v/>
      </c>
      <c r="S194" t="b">
        <f t="shared" si="129"/>
        <v>0</v>
      </c>
      <c r="T194" t="str">
        <f t="shared" si="130"/>
        <v/>
      </c>
      <c r="U194" t="str">
        <f t="shared" si="131"/>
        <v/>
      </c>
      <c r="V194" t="str">
        <f>IF(MID(I194,6,1)="T",VLOOKUP(H194,DATA!$B$2:$H$526,7,FALSE),"")</f>
        <v/>
      </c>
      <c r="W194" t="str">
        <f t="shared" si="132"/>
        <v/>
      </c>
      <c r="X194" t="str">
        <f>IF(LEN(H194)&gt;0,VLOOKUP(H194,DATA!$B$2:$F$526,5,FALSE),"")</f>
        <v/>
      </c>
      <c r="Y194" t="str">
        <f t="shared" si="133"/>
        <v/>
      </c>
      <c r="Z194" t="str">
        <f t="shared" si="134"/>
        <v/>
      </c>
      <c r="AA194" t="str">
        <f t="shared" si="135"/>
        <v/>
      </c>
      <c r="AB194" t="str">
        <f>IF(LEN(Z194)&gt;0,VLOOKUP(Z194,DATA!$K$25:$L$69,2,FALSE)&amp;IF(LEN(AA194)&gt;0,VLOOKUP(AA194,DATA!$O$25:$P$29,2,FALSE),""),"")</f>
        <v/>
      </c>
      <c r="AC194" t="str">
        <f>IF(LEN(Z194)&gt;0,VLOOKUP(Z194,DATA!$K$25:$M$69,3,FALSE),"")</f>
        <v/>
      </c>
      <c r="AD194" t="str">
        <f t="shared" si="136"/>
        <v>11111</v>
      </c>
      <c r="AE194" t="str">
        <f t="shared" si="137"/>
        <v/>
      </c>
      <c r="AF194" t="str">
        <f t="shared" si="138"/>
        <v/>
      </c>
      <c r="AG194" t="str">
        <f t="shared" si="139"/>
        <v/>
      </c>
      <c r="AH194" t="str">
        <f t="shared" si="140"/>
        <v/>
      </c>
      <c r="AI194" t="str">
        <f>IF(LEN(Q194)&gt;0,REPT("0",IF(IF(MID(I194,12,1)="F",VLOOKUP(J194,DATA!$K$2:$Y$20,14,FALSE),0)&gt;10,IF(MID(I194,12,1)="F",VLOOKUP(J194,DATA!$K$2:$Y$20,14,FALSE),0)-10,0)-LEN(X194))&amp;DEC2BIN(Q194,IF(MID(I194,12,1)="F",VLOOKUP(J194,DATA!$K$2:$Y$20,14,FALSE),0)-IF(IF(MID(I194,12,1)="F",VLOOKUP(J194,DATA!$K$2:$Y$20,14,FALSE),0)&gt;10,IF(MID(I194,12,1)="F",VLOOKUP(J194,DATA!$K$2:$Y$20,14,FALSE),0)-10,0)),"")</f>
        <v>000000000000000001000</v>
      </c>
      <c r="AJ194" t="str">
        <f>IF(LEN(H194)&gt;0,IF(H194&lt;&gt;"CALL_PAL",VLOOKUP(H194,DATA!$B$2:$E$526,4,FALSE),VLOOKUP(K194,DATA!$K$72:$M$161,3,FALSE)),"")</f>
        <v/>
      </c>
      <c r="AK194" t="str">
        <f>IF(LEN(H194)&gt;0,VLOOKUP(H194,DATA!$B$2:$D$526,3,FALSE),"")</f>
        <v>110000</v>
      </c>
      <c r="AL194" t="str">
        <f t="shared" si="141"/>
        <v>11000011111000000000000000001000</v>
      </c>
      <c r="AM194" t="str">
        <f t="shared" si="142"/>
        <v>C3E00008</v>
      </c>
      <c r="AN194" t="b">
        <f t="shared" si="119"/>
        <v>1</v>
      </c>
      <c r="AO194">
        <f t="shared" si="113"/>
        <v>4</v>
      </c>
      <c r="AP194" t="b">
        <f t="shared" si="114"/>
        <v>0</v>
      </c>
      <c r="AQ194" t="b">
        <f t="shared" si="111"/>
        <v>0</v>
      </c>
      <c r="AU194" t="str">
        <f>MID($AU$193,1,4)</f>
        <v>0000</v>
      </c>
      <c r="AV194" t="str">
        <f>MID($AU$193,5,4)</f>
        <v>0000</v>
      </c>
      <c r="AW194" t="str">
        <f>MID($AU$193,9,4)</f>
        <v>0000</v>
      </c>
      <c r="AX194" t="str">
        <f>MID($AU$193,13,4)</f>
        <v>0010</v>
      </c>
      <c r="AY194" t="str">
        <f>MID($AU$193,17,4)</f>
        <v>0010</v>
      </c>
      <c r="AZ194" t="str">
        <f>MID($AU$193,21,4)</f>
        <v>0001</v>
      </c>
      <c r="BA194" t="str">
        <f>MID($AU$193,25,4)</f>
        <v>0000</v>
      </c>
      <c r="BB194" t="str">
        <f>MID($AU$193,29,4)</f>
        <v>0000</v>
      </c>
      <c r="BC194" t="str">
        <f>MID($AU$193,33,4)</f>
        <v>0000</v>
      </c>
    </row>
    <row r="195" spans="1:55" x14ac:dyDescent="0.25">
      <c r="A195" t="str">
        <f t="shared" si="115"/>
        <v>000005A9</v>
      </c>
      <c r="B195" t="s">
        <v>2038</v>
      </c>
      <c r="C195" t="str">
        <f t="shared" si="122"/>
        <v>BIS R31,R31,R31</v>
      </c>
      <c r="D195" t="str">
        <f t="shared" si="116"/>
        <v/>
      </c>
      <c r="E195" t="b">
        <f t="shared" si="117"/>
        <v>1</v>
      </c>
      <c r="F195">
        <f t="shared" si="120"/>
        <v>4</v>
      </c>
      <c r="G195">
        <f t="shared" si="112"/>
        <v>1448</v>
      </c>
      <c r="H195" t="str">
        <f t="shared" si="123"/>
        <v>BIS</v>
      </c>
      <c r="I195" s="3" t="str">
        <f>IF(LEN(H195)&gt;0,VLOOKUP(H195,DATA!$B$2:$G$526,6,FALSE),"")</f>
        <v>OABZL      FC</v>
      </c>
      <c r="J195" t="str">
        <f>IF(LEN(H195)&gt;0,VLOOKUP(H195,DATA!$B$2:$G$526,2,FALSE),"")</f>
        <v>Oper</v>
      </c>
      <c r="K195" t="str">
        <f>IF(LEN(H195)&gt;0,IF(MID(IF(MID(MID(C195,LEN(H195)+2,99),1,1)="(",MID(MID(C195,LEN(H195)+2,99),2,LEN(MID(C195,LEN(H195)+2,99))-2),MID(C195,LEN(H195)+2,99)),1,1)=VLOOKUP(H195,DATA!$B$2:$I$526,8,FALSE),MID(IF(MID(MID(C195,LEN(H195)+2,99),1,1)="(",MID(MID(C195,LEN(H195)+2,99),2,LEN(MID(C195,LEN(H195)+2,99))-2),MID(C195,LEN(H195)+2,99)),1,3),IF(MID(MID(C195,LEN(H195)+2,99),1,1)="(",MID(MID(C195,LEN(H195)+2,99),2,LEN(MID(C195,LEN(H195)+2,99))-2),MID(C195,LEN(H195)+2,99))),"")</f>
        <v>R31</v>
      </c>
      <c r="L195" t="str">
        <f t="shared" si="124"/>
        <v>R31</v>
      </c>
      <c r="M195" t="str">
        <f t="shared" si="143"/>
        <v>R31</v>
      </c>
      <c r="N195" t="b">
        <f t="shared" si="125"/>
        <v>0</v>
      </c>
      <c r="O195" t="b">
        <f t="shared" si="126"/>
        <v>1</v>
      </c>
      <c r="P195" t="str">
        <f t="shared" si="118"/>
        <v/>
      </c>
      <c r="Q195" t="str">
        <f t="shared" si="127"/>
        <v/>
      </c>
      <c r="R195" t="str">
        <f t="shared" si="128"/>
        <v/>
      </c>
      <c r="S195" t="b">
        <f t="shared" si="129"/>
        <v>0</v>
      </c>
      <c r="T195" t="b">
        <f t="shared" si="130"/>
        <v>0</v>
      </c>
      <c r="U195" t="b">
        <f t="shared" si="131"/>
        <v>0</v>
      </c>
      <c r="V195" t="str">
        <f>IF(MID(I195,6,1)="T",VLOOKUP(H195,DATA!$B$2:$H$526,7,FALSE),"")</f>
        <v/>
      </c>
      <c r="W195" t="str">
        <f t="shared" si="132"/>
        <v/>
      </c>
      <c r="X195" t="str">
        <f>IF(LEN(H195)&gt;0,VLOOKUP(H195,DATA!$B$2:$F$526,5,FALSE),"")</f>
        <v/>
      </c>
      <c r="Y195" t="str">
        <f t="shared" si="133"/>
        <v/>
      </c>
      <c r="Z195" t="str">
        <f t="shared" si="134"/>
        <v/>
      </c>
      <c r="AA195" t="str">
        <f t="shared" si="135"/>
        <v/>
      </c>
      <c r="AB195" t="str">
        <f>IF(LEN(Z195)&gt;0,VLOOKUP(Z195,DATA!$K$25:$L$69,2,FALSE)&amp;IF(LEN(AA195)&gt;0,VLOOKUP(AA195,DATA!$O$25:$P$29,2,FALSE),""),"")</f>
        <v/>
      </c>
      <c r="AC195" t="str">
        <f>IF(LEN(Z195)&gt;0,VLOOKUP(Z195,DATA!$K$25:$M$69,3,FALSE),"")</f>
        <v/>
      </c>
      <c r="AD195" t="str">
        <f t="shared" si="136"/>
        <v>11111</v>
      </c>
      <c r="AE195" t="str">
        <f t="shared" si="137"/>
        <v>11111</v>
      </c>
      <c r="AF195" t="str">
        <f t="shared" si="138"/>
        <v>0000</v>
      </c>
      <c r="AG195" t="str">
        <f t="shared" si="139"/>
        <v/>
      </c>
      <c r="AH195" t="str">
        <f t="shared" si="140"/>
        <v>11111</v>
      </c>
      <c r="AI195" t="str">
        <f>IF(LEN(Q195)&gt;0,REPT("0",IF(IF(MID(I195,12,1)="F",VLOOKUP(J195,DATA!$K$2:$Y$20,14,FALSE),0)&gt;10,IF(MID(I195,12,1)="F",VLOOKUP(J195,DATA!$K$2:$Y$20,14,FALSE),0)-10,0)-LEN(X195))&amp;DEC2BIN(Q195,IF(MID(I195,12,1)="F",VLOOKUP(J195,DATA!$K$2:$Y$20,14,FALSE),0)-IF(IF(MID(I195,12,1)="F",VLOOKUP(J195,DATA!$K$2:$Y$20,14,FALSE),0)&gt;10,IF(MID(I195,12,1)="F",VLOOKUP(J195,DATA!$K$2:$Y$20,14,FALSE),0)-10,0)),"")</f>
        <v/>
      </c>
      <c r="AJ195" t="str">
        <f>IF(LEN(H195)&gt;0,IF(H195&lt;&gt;"CALL_PAL",VLOOKUP(H195,DATA!$B$2:$E$526,4,FALSE),VLOOKUP(K195,DATA!$K$72:$M$161,3,FALSE)),"")</f>
        <v>0100000</v>
      </c>
      <c r="AK195" t="str">
        <f>IF(LEN(H195)&gt;0,VLOOKUP(H195,DATA!$B$2:$D$526,3,FALSE),"")</f>
        <v>010001</v>
      </c>
      <c r="AL195" t="str">
        <f t="shared" si="141"/>
        <v>01000111111111110000010000011111</v>
      </c>
      <c r="AM195" t="str">
        <f t="shared" si="142"/>
        <v>47FF041F</v>
      </c>
      <c r="AN195" t="b">
        <f t="shared" si="119"/>
        <v>1</v>
      </c>
      <c r="AO195">
        <f t="shared" si="113"/>
        <v>4</v>
      </c>
      <c r="AP195" t="b">
        <f t="shared" si="114"/>
        <v>0</v>
      </c>
      <c r="AQ195" t="b">
        <f t="shared" ref="AQ195:AQ258" si="145">IF(B195="","",IF(G195=G196,"",INT(G195/64)*64=G195))</f>
        <v>0</v>
      </c>
      <c r="AU195" t="str">
        <f t="shared" ref="AU195:BC195" si="146">BIN2HEX(AU194)</f>
        <v>0</v>
      </c>
      <c r="AV195" t="str">
        <f t="shared" si="146"/>
        <v>0</v>
      </c>
      <c r="AW195" t="str">
        <f t="shared" si="146"/>
        <v>0</v>
      </c>
      <c r="AX195" t="str">
        <f t="shared" si="146"/>
        <v>2</v>
      </c>
      <c r="AY195" t="str">
        <f t="shared" si="146"/>
        <v>2</v>
      </c>
      <c r="AZ195" t="str">
        <f t="shared" si="146"/>
        <v>1</v>
      </c>
      <c r="BA195" t="str">
        <f t="shared" si="146"/>
        <v>0</v>
      </c>
      <c r="BB195" t="str">
        <f t="shared" si="146"/>
        <v>0</v>
      </c>
      <c r="BC195" t="str">
        <f t="shared" si="146"/>
        <v>0</v>
      </c>
    </row>
    <row r="196" spans="1:55" x14ac:dyDescent="0.25">
      <c r="A196" t="str">
        <f t="shared" si="115"/>
        <v>000005AD</v>
      </c>
      <c r="B196" t="s">
        <v>2038</v>
      </c>
      <c r="C196" t="str">
        <f t="shared" si="122"/>
        <v>BIS R31,R31,R31</v>
      </c>
      <c r="D196" t="str">
        <f t="shared" si="116"/>
        <v/>
      </c>
      <c r="E196" t="b">
        <f t="shared" si="117"/>
        <v>1</v>
      </c>
      <c r="F196">
        <f t="shared" si="120"/>
        <v>4</v>
      </c>
      <c r="G196">
        <f t="shared" ref="G196:G259" si="147">IF(LEN(C196)&gt;0,IF(IFERROR(FIND(":",C196)&gt;0,FALSE),G195+16-MOD(G195+16,16),IF(E196,G195+F195-MOD(G195+F195,F195),G195)),"")</f>
        <v>1452</v>
      </c>
      <c r="H196" t="str">
        <f t="shared" si="123"/>
        <v>BIS</v>
      </c>
      <c r="I196" s="3" t="str">
        <f>IF(LEN(H196)&gt;0,VLOOKUP(H196,DATA!$B$2:$G$526,6,FALSE),"")</f>
        <v>OABZL      FC</v>
      </c>
      <c r="J196" t="str">
        <f>IF(LEN(H196)&gt;0,VLOOKUP(H196,DATA!$B$2:$G$526,2,FALSE),"")</f>
        <v>Oper</v>
      </c>
      <c r="K196" t="str">
        <f>IF(LEN(H196)&gt;0,IF(MID(IF(MID(MID(C196,LEN(H196)+2,99),1,1)="(",MID(MID(C196,LEN(H196)+2,99),2,LEN(MID(C196,LEN(H196)+2,99))-2),MID(C196,LEN(H196)+2,99)),1,1)=VLOOKUP(H196,DATA!$B$2:$I$526,8,FALSE),MID(IF(MID(MID(C196,LEN(H196)+2,99),1,1)="(",MID(MID(C196,LEN(H196)+2,99),2,LEN(MID(C196,LEN(H196)+2,99))-2),MID(C196,LEN(H196)+2,99)),1,3),IF(MID(MID(C196,LEN(H196)+2,99),1,1)="(",MID(MID(C196,LEN(H196)+2,99),2,LEN(MID(C196,LEN(H196)+2,99))-2),MID(C196,LEN(H196)+2,99))),"")</f>
        <v>R31</v>
      </c>
      <c r="L196" t="str">
        <f t="shared" si="124"/>
        <v>R31</v>
      </c>
      <c r="M196" t="str">
        <f t="shared" si="143"/>
        <v>R31</v>
      </c>
      <c r="N196" t="b">
        <f t="shared" si="125"/>
        <v>0</v>
      </c>
      <c r="O196" t="b">
        <f t="shared" si="126"/>
        <v>1</v>
      </c>
      <c r="P196" t="str">
        <f t="shared" si="118"/>
        <v/>
      </c>
      <c r="Q196" t="str">
        <f t="shared" si="127"/>
        <v/>
      </c>
      <c r="R196" t="str">
        <f t="shared" si="128"/>
        <v/>
      </c>
      <c r="S196" t="b">
        <f t="shared" si="129"/>
        <v>0</v>
      </c>
      <c r="T196" t="b">
        <f t="shared" si="130"/>
        <v>0</v>
      </c>
      <c r="U196" t="b">
        <f t="shared" si="131"/>
        <v>0</v>
      </c>
      <c r="V196" t="str">
        <f>IF(MID(I196,6,1)="T",VLOOKUP(H196,DATA!$B$2:$H$526,7,FALSE),"")</f>
        <v/>
      </c>
      <c r="W196" t="str">
        <f t="shared" si="132"/>
        <v/>
      </c>
      <c r="X196" t="str">
        <f>IF(LEN(H196)&gt;0,VLOOKUP(H196,DATA!$B$2:$F$526,5,FALSE),"")</f>
        <v/>
      </c>
      <c r="Y196" t="str">
        <f t="shared" si="133"/>
        <v/>
      </c>
      <c r="Z196" t="str">
        <f t="shared" si="134"/>
        <v/>
      </c>
      <c r="AA196" t="str">
        <f t="shared" si="135"/>
        <v/>
      </c>
      <c r="AB196" t="str">
        <f>IF(LEN(Z196)&gt;0,VLOOKUP(Z196,DATA!$K$25:$L$69,2,FALSE)&amp;IF(LEN(AA196)&gt;0,VLOOKUP(AA196,DATA!$O$25:$P$29,2,FALSE),""),"")</f>
        <v/>
      </c>
      <c r="AC196" t="str">
        <f>IF(LEN(Z196)&gt;0,VLOOKUP(Z196,DATA!$K$25:$M$69,3,FALSE),"")</f>
        <v/>
      </c>
      <c r="AD196" t="str">
        <f t="shared" si="136"/>
        <v>11111</v>
      </c>
      <c r="AE196" t="str">
        <f t="shared" si="137"/>
        <v>11111</v>
      </c>
      <c r="AF196" t="str">
        <f t="shared" si="138"/>
        <v>0000</v>
      </c>
      <c r="AG196" t="str">
        <f t="shared" si="139"/>
        <v/>
      </c>
      <c r="AH196" t="str">
        <f t="shared" si="140"/>
        <v>11111</v>
      </c>
      <c r="AI196" t="str">
        <f>IF(LEN(Q196)&gt;0,REPT("0",IF(IF(MID(I196,12,1)="F",VLOOKUP(J196,DATA!$K$2:$Y$20,14,FALSE),0)&gt;10,IF(MID(I196,12,1)="F",VLOOKUP(J196,DATA!$K$2:$Y$20,14,FALSE),0)-10,0)-LEN(X196))&amp;DEC2BIN(Q196,IF(MID(I196,12,1)="F",VLOOKUP(J196,DATA!$K$2:$Y$20,14,FALSE),0)-IF(IF(MID(I196,12,1)="F",VLOOKUP(J196,DATA!$K$2:$Y$20,14,FALSE),0)&gt;10,IF(MID(I196,12,1)="F",VLOOKUP(J196,DATA!$K$2:$Y$20,14,FALSE),0)-10,0)),"")</f>
        <v/>
      </c>
      <c r="AJ196" t="str">
        <f>IF(LEN(H196)&gt;0,IF(H196&lt;&gt;"CALL_PAL",VLOOKUP(H196,DATA!$B$2:$E$526,4,FALSE),VLOOKUP(K196,DATA!$K$72:$M$161,3,FALSE)),"")</f>
        <v>0100000</v>
      </c>
      <c r="AK196" t="str">
        <f>IF(LEN(H196)&gt;0,VLOOKUP(H196,DATA!$B$2:$D$526,3,FALSE),"")</f>
        <v>010001</v>
      </c>
      <c r="AL196" t="str">
        <f t="shared" si="141"/>
        <v>01000111111111110000010000011111</v>
      </c>
      <c r="AM196" t="str">
        <f t="shared" si="142"/>
        <v>47FF041F</v>
      </c>
      <c r="AN196" t="b">
        <f t="shared" si="119"/>
        <v>1</v>
      </c>
      <c r="AO196">
        <f t="shared" ref="AO196:AO259" si="148">IF(B196&lt;&gt;"",G196-G195,"")</f>
        <v>4</v>
      </c>
      <c r="AP196" t="b">
        <f t="shared" si="114"/>
        <v>0</v>
      </c>
      <c r="AQ196" t="b">
        <f t="shared" si="145"/>
        <v>0</v>
      </c>
      <c r="AT196" t="s">
        <v>1732</v>
      </c>
      <c r="AU196" s="1" t="str">
        <f>AU195&amp;AV195&amp;AW195&amp;AX195&amp;AY195&amp;AZ195&amp;BA195&amp;BB195&amp;BC195</f>
        <v>000221000</v>
      </c>
    </row>
    <row r="197" spans="1:55" x14ac:dyDescent="0.25">
      <c r="A197" t="str">
        <f t="shared" si="115"/>
        <v>000005B1</v>
      </c>
      <c r="B197" t="s">
        <v>1631</v>
      </c>
      <c r="C197" t="str">
        <f t="shared" si="122"/>
        <v>BCCSHF:</v>
      </c>
      <c r="D197" t="str">
        <f t="shared" si="116"/>
        <v/>
      </c>
      <c r="E197" t="b">
        <f t="shared" si="117"/>
        <v>1</v>
      </c>
      <c r="F197">
        <f t="shared" si="120"/>
        <v>4</v>
      </c>
      <c r="G197">
        <f t="shared" si="147"/>
        <v>1456</v>
      </c>
      <c r="H197" t="str">
        <f t="shared" si="123"/>
        <v/>
      </c>
      <c r="I197" s="3" t="str">
        <f>IF(LEN(H197)&gt;0,VLOOKUP(H197,DATA!$B$2:$G$526,6,FALSE),"")</f>
        <v/>
      </c>
      <c r="J197" t="str">
        <f>IF(LEN(H197)&gt;0,VLOOKUP(H197,DATA!$B$2:$G$526,2,FALSE),"")</f>
        <v/>
      </c>
      <c r="K197" t="str">
        <f>IF(LEN(H197)&gt;0,IF(MID(IF(MID(MID(C197,LEN(H197)+2,99),1,1)="(",MID(MID(C197,LEN(H197)+2,99),2,LEN(MID(C197,LEN(H197)+2,99))-2),MID(C197,LEN(H197)+2,99)),1,1)=VLOOKUP(H197,DATA!$B$2:$I$526,8,FALSE),MID(IF(MID(MID(C197,LEN(H197)+2,99),1,1)="(",MID(MID(C197,LEN(H197)+2,99),2,LEN(MID(C197,LEN(H197)+2,99))-2),MID(C197,LEN(H197)+2,99)),1,3),IF(MID(MID(C197,LEN(H197)+2,99),1,1)="(",MID(MID(C197,LEN(H197)+2,99),2,LEN(MID(C197,LEN(H197)+2,99))-2),MID(C197,LEN(H197)+2,99))),"")</f>
        <v/>
      </c>
      <c r="L197" t="str">
        <f t="shared" si="124"/>
        <v/>
      </c>
      <c r="M197" t="str">
        <f t="shared" si="143"/>
        <v/>
      </c>
      <c r="N197" t="str">
        <f t="shared" si="125"/>
        <v/>
      </c>
      <c r="O197" t="str">
        <f t="shared" si="126"/>
        <v/>
      </c>
      <c r="P197" t="str">
        <f t="shared" si="118"/>
        <v/>
      </c>
      <c r="Q197" t="str">
        <f t="shared" si="127"/>
        <v/>
      </c>
      <c r="R197" t="str">
        <f t="shared" si="128"/>
        <v/>
      </c>
      <c r="S197" t="str">
        <f t="shared" si="129"/>
        <v/>
      </c>
      <c r="T197" t="str">
        <f t="shared" si="130"/>
        <v/>
      </c>
      <c r="U197" t="str">
        <f t="shared" si="131"/>
        <v/>
      </c>
      <c r="V197" t="str">
        <f>IF(MID(I197,6,1)="T",VLOOKUP(H197,DATA!$B$2:$H$526,7,FALSE),"")</f>
        <v/>
      </c>
      <c r="W197" t="str">
        <f t="shared" si="132"/>
        <v/>
      </c>
      <c r="X197" t="str">
        <f>IF(LEN(H197)&gt;0,VLOOKUP(H197,DATA!$B$2:$F$526,5,FALSE),"")</f>
        <v/>
      </c>
      <c r="Y197" t="str">
        <f t="shared" si="133"/>
        <v/>
      </c>
      <c r="Z197" t="str">
        <f t="shared" si="134"/>
        <v/>
      </c>
      <c r="AA197" t="str">
        <f t="shared" si="135"/>
        <v/>
      </c>
      <c r="AB197" t="str">
        <f>IF(LEN(Z197)&gt;0,VLOOKUP(Z197,DATA!$K$25:$L$69,2,FALSE)&amp;IF(LEN(AA197)&gt;0,VLOOKUP(AA197,DATA!$O$25:$P$29,2,FALSE),""),"")</f>
        <v/>
      </c>
      <c r="AC197" t="str">
        <f>IF(LEN(Z197)&gt;0,VLOOKUP(Z197,DATA!$K$25:$M$69,3,FALSE),"")</f>
        <v/>
      </c>
      <c r="AD197" t="str">
        <f t="shared" si="136"/>
        <v/>
      </c>
      <c r="AE197" t="str">
        <f t="shared" si="137"/>
        <v/>
      </c>
      <c r="AF197" t="str">
        <f t="shared" si="138"/>
        <v/>
      </c>
      <c r="AG197" t="str">
        <f t="shared" si="139"/>
        <v/>
      </c>
      <c r="AH197" t="str">
        <f t="shared" si="140"/>
        <v/>
      </c>
      <c r="AI197" t="str">
        <f>IF(LEN(Q197)&gt;0,REPT("0",IF(IF(MID(I197,12,1)="F",VLOOKUP(J197,DATA!$K$2:$Y$20,14,FALSE),0)&gt;10,IF(MID(I197,12,1)="F",VLOOKUP(J197,DATA!$K$2:$Y$20,14,FALSE),0)-10,0)-LEN(X197))&amp;DEC2BIN(Q197,IF(MID(I197,12,1)="F",VLOOKUP(J197,DATA!$K$2:$Y$20,14,FALSE),0)-IF(IF(MID(I197,12,1)="F",VLOOKUP(J197,DATA!$K$2:$Y$20,14,FALSE),0)&gt;10,IF(MID(I197,12,1)="F",VLOOKUP(J197,DATA!$K$2:$Y$20,14,FALSE),0)-10,0)),"")</f>
        <v/>
      </c>
      <c r="AJ197" t="str">
        <f>IF(LEN(H197)&gt;0,IF(H197&lt;&gt;"CALL_PAL",VLOOKUP(H197,DATA!$B$2:$E$526,4,FALSE),VLOOKUP(K197,DATA!$K$72:$M$161,3,FALSE)),"")</f>
        <v/>
      </c>
      <c r="AK197" t="str">
        <f>IF(LEN(H197)&gt;0,VLOOKUP(H197,DATA!$B$2:$D$526,3,FALSE),"")</f>
        <v/>
      </c>
      <c r="AL197" t="str">
        <f t="shared" si="141"/>
        <v/>
      </c>
      <c r="AM197" t="str">
        <f t="shared" si="142"/>
        <v/>
      </c>
      <c r="AN197" t="b">
        <f t="shared" si="119"/>
        <v>1</v>
      </c>
      <c r="AO197">
        <f t="shared" si="148"/>
        <v>4</v>
      </c>
      <c r="AP197" t="str">
        <f t="shared" ref="AP197:AP260" si="149">IF(B197="","",IF(G197=G198,"",INT(G197/16)*16=G197))</f>
        <v/>
      </c>
      <c r="AQ197" t="str">
        <f t="shared" si="145"/>
        <v/>
      </c>
      <c r="AR197" s="2"/>
      <c r="AU197" t="str">
        <f>MID(AU196,2,8)</f>
        <v>00221000</v>
      </c>
    </row>
    <row r="198" spans="1:55" x14ac:dyDescent="0.25">
      <c r="A198" t="str">
        <f t="shared" ref="A198:A261" si="150">IF(LEN(G198)&gt;0,DEC2HEX(G198+IF(AN197,1,0),8),"")</f>
        <v>000005B1</v>
      </c>
      <c r="B198" t="s">
        <v>1702</v>
      </c>
      <c r="C198" t="str">
        <f t="shared" si="122"/>
        <v>HW_MTPR R01,C_DATA</v>
      </c>
      <c r="D198" t="str">
        <f t="shared" ref="D198:D261" si="151">IF(LEN(C198)&gt;0,IF(MID(C198,1,IFERROR(FIND(" ",C198),2)-1)=".BASE","",IF(MID(C198,1,4)=".VAR",MID(C198,FIND(" ",C198)+1,99),"")),"")</f>
        <v/>
      </c>
      <c r="E198" t="b">
        <f t="shared" si="117"/>
        <v>0</v>
      </c>
      <c r="F198">
        <f t="shared" si="120"/>
        <v>4</v>
      </c>
      <c r="G198">
        <f t="shared" si="147"/>
        <v>1456</v>
      </c>
      <c r="H198" t="str">
        <f t="shared" si="123"/>
        <v>HW_MTPR</v>
      </c>
      <c r="I198" s="3" t="str">
        <f>IF(LEN(H198)&gt;0,VLOOKUP(H198,DATA!$B$2:$G$526,6,FALSE),"")</f>
        <v xml:space="preserve">OAB      IM  </v>
      </c>
      <c r="J198" t="str">
        <f>IF(LEN(H198)&gt;0,VLOOKUP(H198,DATA!$B$2:$G$526,2,FALSE),"")</f>
        <v>HW_M</v>
      </c>
      <c r="K198" t="str">
        <f>IF(LEN(H198)&gt;0,IF(MID(IF(MID(MID(C198,LEN(H198)+2,99),1,1)="(",MID(MID(C198,LEN(H198)+2,99),2,LEN(MID(C198,LEN(H198)+2,99))-2),MID(C198,LEN(H198)+2,99)),1,1)=VLOOKUP(H198,DATA!$B$2:$I$526,8,FALSE),MID(IF(MID(MID(C198,LEN(H198)+2,99),1,1)="(",MID(MID(C198,LEN(H198)+2,99),2,LEN(MID(C198,LEN(H198)+2,99))-2),MID(C198,LEN(H198)+2,99)),1,3),IF(MID(MID(C198,LEN(H198)+2,99),1,1)="(",MID(MID(C198,LEN(H198)+2,99),2,LEN(MID(C198,LEN(H198)+2,99))-2),MID(C198,LEN(H198)+2,99))),"")</f>
        <v>R01</v>
      </c>
      <c r="L198" t="str">
        <f t="shared" si="124"/>
        <v>C_DATA</v>
      </c>
      <c r="M198" t="str">
        <f t="shared" si="143"/>
        <v/>
      </c>
      <c r="N198" t="str">
        <f t="shared" si="125"/>
        <v/>
      </c>
      <c r="O198" t="str">
        <f t="shared" si="126"/>
        <v/>
      </c>
      <c r="P198" t="str">
        <f t="shared" si="118"/>
        <v/>
      </c>
      <c r="Q198" t="str">
        <f t="shared" si="127"/>
        <v/>
      </c>
      <c r="R198" t="str">
        <f t="shared" si="128"/>
        <v/>
      </c>
      <c r="S198" t="b">
        <f t="shared" si="129"/>
        <v>0</v>
      </c>
      <c r="T198" t="b">
        <f t="shared" si="130"/>
        <v>0</v>
      </c>
      <c r="U198" t="str">
        <f t="shared" si="131"/>
        <v/>
      </c>
      <c r="V198" t="str">
        <f>IF(MID(I198,6,1)="T",VLOOKUP(H198,DATA!$B$2:$H$526,7,FALSE),"")</f>
        <v/>
      </c>
      <c r="W198" t="str">
        <f t="shared" si="132"/>
        <v/>
      </c>
      <c r="X198" t="str">
        <f>IF(LEN(H198)&gt;0,VLOOKUP(H198,DATA!$B$2:$F$526,5,FALSE),"")</f>
        <v/>
      </c>
      <c r="Y198" t="str">
        <f t="shared" si="133"/>
        <v/>
      </c>
      <c r="Z198" t="str">
        <f t="shared" si="134"/>
        <v>C_DATA</v>
      </c>
      <c r="AA198" t="str">
        <f t="shared" si="135"/>
        <v/>
      </c>
      <c r="AB198" t="str">
        <f>IF(LEN(Z198)&gt;0,VLOOKUP(Z198,DATA!$K$25:$L$69,2,FALSE)&amp;IF(LEN(AA198)&gt;0,VLOOKUP(AA198,DATA!$O$25:$P$29,2,FALSE),""),"")</f>
        <v>00101011</v>
      </c>
      <c r="AC198" t="str">
        <f>IF(LEN(Z198)&gt;0,VLOOKUP(Z198,DATA!$K$25:$M$69,3,FALSE),"")</f>
        <v>01000000</v>
      </c>
      <c r="AD198" t="str">
        <f t="shared" si="136"/>
        <v>00001</v>
      </c>
      <c r="AE198" t="str">
        <f t="shared" si="137"/>
        <v/>
      </c>
      <c r="AF198" t="str">
        <f t="shared" si="138"/>
        <v/>
      </c>
      <c r="AG198" t="str">
        <f t="shared" si="139"/>
        <v/>
      </c>
      <c r="AH198" t="str">
        <f t="shared" si="140"/>
        <v/>
      </c>
      <c r="AI198" t="str">
        <f>IF(LEN(Q198)&gt;0,REPT("0",IF(IF(MID(I198,12,1)="F",VLOOKUP(J198,DATA!$K$2:$Y$20,14,FALSE),0)&gt;10,IF(MID(I198,12,1)="F",VLOOKUP(J198,DATA!$K$2:$Y$20,14,FALSE),0)-10,0)-LEN(X198))&amp;DEC2BIN(Q198,IF(MID(I198,12,1)="F",VLOOKUP(J198,DATA!$K$2:$Y$20,14,FALSE),0)-IF(IF(MID(I198,12,1)="F",VLOOKUP(J198,DATA!$K$2:$Y$20,14,FALSE),0)&gt;10,IF(MID(I198,12,1)="F",VLOOKUP(J198,DATA!$K$2:$Y$20,14,FALSE),0)-10,0)),"")</f>
        <v/>
      </c>
      <c r="AJ198" t="str">
        <f>IF(LEN(H198)&gt;0,IF(H198&lt;&gt;"CALL_PAL",VLOOKUP(H198,DATA!$B$2:$E$526,4,FALSE),VLOOKUP(K198,DATA!$K$72:$M$161,3,FALSE)),"")</f>
        <v/>
      </c>
      <c r="AK198" t="str">
        <f>IF(LEN(H198)&gt;0,VLOOKUP(H198,DATA!$B$2:$D$526,3,FALSE),"")</f>
        <v>011101</v>
      </c>
      <c r="AL198" t="str">
        <f t="shared" si="141"/>
        <v>011101000010010101101000000</v>
      </c>
      <c r="AM198" t="str">
        <f t="shared" si="142"/>
        <v>74256800</v>
      </c>
      <c r="AN198" t="b">
        <f t="shared" si="119"/>
        <v>1</v>
      </c>
      <c r="AO198">
        <f t="shared" si="148"/>
        <v>0</v>
      </c>
      <c r="AP198" t="b">
        <f t="shared" si="149"/>
        <v>1</v>
      </c>
      <c r="AQ198" t="b">
        <f t="shared" si="145"/>
        <v>0</v>
      </c>
    </row>
    <row r="199" spans="1:55" x14ac:dyDescent="0.25">
      <c r="A199" t="str">
        <f t="shared" si="150"/>
        <v>000005B5</v>
      </c>
      <c r="B199" t="s">
        <v>1683</v>
      </c>
      <c r="C199" t="str">
        <f t="shared" si="122"/>
        <v>SUBQ R00,#1,R0</v>
      </c>
      <c r="D199" t="str">
        <f t="shared" si="151"/>
        <v/>
      </c>
      <c r="E199" t="b">
        <f t="shared" si="117"/>
        <v>1</v>
      </c>
      <c r="F199">
        <f t="shared" si="120"/>
        <v>4</v>
      </c>
      <c r="G199">
        <f t="shared" si="147"/>
        <v>1460</v>
      </c>
      <c r="H199" t="str">
        <f t="shared" si="123"/>
        <v>SUBQ</v>
      </c>
      <c r="I199" s="3" t="str">
        <f>IF(LEN(H199)&gt;0,VLOOKUP(H199,DATA!$B$2:$G$526,6,FALSE),"")</f>
        <v>OABZL      FC</v>
      </c>
      <c r="J199" t="str">
        <f>IF(LEN(H199)&gt;0,VLOOKUP(H199,DATA!$B$2:$G$526,2,FALSE),"")</f>
        <v>Oper</v>
      </c>
      <c r="K199" t="str">
        <f>IF(LEN(H199)&gt;0,IF(MID(IF(MID(MID(C199,LEN(H199)+2,99),1,1)="(",MID(MID(C199,LEN(H199)+2,99),2,LEN(MID(C199,LEN(H199)+2,99))-2),MID(C199,LEN(H199)+2,99)),1,1)=VLOOKUP(H199,DATA!$B$2:$I$526,8,FALSE),MID(IF(MID(MID(C199,LEN(H199)+2,99),1,1)="(",MID(MID(C199,LEN(H199)+2,99),2,LEN(MID(C199,LEN(H199)+2,99))-2),MID(C199,LEN(H199)+2,99)),1,3),IF(MID(MID(C199,LEN(H199)+2,99),1,1)="(",MID(MID(C199,LEN(H199)+2,99),2,LEN(MID(C199,LEN(H199)+2,99))-2),MID(C199,LEN(H199)+2,99))),"")</f>
        <v>R00</v>
      </c>
      <c r="L199" t="str">
        <f t="shared" si="124"/>
        <v>#1</v>
      </c>
      <c r="M199" t="str">
        <f t="shared" si="143"/>
        <v>R0</v>
      </c>
      <c r="N199" t="b">
        <f t="shared" si="125"/>
        <v>1</v>
      </c>
      <c r="O199" t="b">
        <f t="shared" si="126"/>
        <v>0</v>
      </c>
      <c r="P199" t="str">
        <f t="shared" si="118"/>
        <v/>
      </c>
      <c r="Q199" t="str">
        <f t="shared" si="127"/>
        <v/>
      </c>
      <c r="R199" t="str">
        <f t="shared" si="128"/>
        <v/>
      </c>
      <c r="S199" t="b">
        <f t="shared" si="129"/>
        <v>0</v>
      </c>
      <c r="T199" t="b">
        <f t="shared" si="130"/>
        <v>0</v>
      </c>
      <c r="U199" t="b">
        <f t="shared" si="131"/>
        <v>0</v>
      </c>
      <c r="V199" t="str">
        <f>IF(MID(I199,6,1)="T",VLOOKUP(H199,DATA!$B$2:$H$526,7,FALSE),"")</f>
        <v/>
      </c>
      <c r="W199" t="str">
        <f t="shared" si="132"/>
        <v/>
      </c>
      <c r="X199" t="str">
        <f>IF(LEN(H199)&gt;0,VLOOKUP(H199,DATA!$B$2:$F$526,5,FALSE),"")</f>
        <v/>
      </c>
      <c r="Y199" t="str">
        <f t="shared" si="133"/>
        <v/>
      </c>
      <c r="Z199" t="str">
        <f t="shared" si="134"/>
        <v/>
      </c>
      <c r="AA199" t="str">
        <f t="shared" si="135"/>
        <v/>
      </c>
      <c r="AB199" t="str">
        <f>IF(LEN(Z199)&gt;0,VLOOKUP(Z199,DATA!$K$25:$L$69,2,FALSE)&amp;IF(LEN(AA199)&gt;0,VLOOKUP(AA199,DATA!$O$25:$P$29,2,FALSE),""),"")</f>
        <v/>
      </c>
      <c r="AC199" t="str">
        <f>IF(LEN(Z199)&gt;0,VLOOKUP(Z199,DATA!$K$25:$M$69,3,FALSE),"")</f>
        <v/>
      </c>
      <c r="AD199" t="str">
        <f t="shared" si="136"/>
        <v>00000</v>
      </c>
      <c r="AE199" t="str">
        <f t="shared" si="137"/>
        <v/>
      </c>
      <c r="AF199" t="str">
        <f t="shared" si="138"/>
        <v/>
      </c>
      <c r="AG199" t="str">
        <f t="shared" si="139"/>
        <v>000000011</v>
      </c>
      <c r="AH199" t="str">
        <f>IF(MID(I199,13,1)="C",DEC2BIN(IF(U199,31,MID(M199,2,2)),5),"")</f>
        <v>00000</v>
      </c>
      <c r="AI199" t="str">
        <f>IF(LEN(Q199)&gt;0,REPT("0",IF(IF(MID(I199,12,1)="F",VLOOKUP(J199,DATA!$K$2:$Y$20,14,FALSE),0)&gt;10,IF(MID(I199,12,1)="F",VLOOKUP(J199,DATA!$K$2:$Y$20,14,FALSE),0)-10,0)-LEN(X199))&amp;DEC2BIN(Q199,IF(MID(I199,12,1)="F",VLOOKUP(J199,DATA!$K$2:$Y$20,14,FALSE),0)-IF(IF(MID(I199,12,1)="F",VLOOKUP(J199,DATA!$K$2:$Y$20,14,FALSE),0)&gt;10,IF(MID(I199,12,1)="F",VLOOKUP(J199,DATA!$K$2:$Y$20,14,FALSE),0)-10,0)),"")</f>
        <v/>
      </c>
      <c r="AJ199" t="str">
        <f>IF(LEN(H199)&gt;0,IF(H199&lt;&gt;"CALL_PAL",VLOOKUP(H199,DATA!$B$2:$E$526,4,FALSE),VLOOKUP(K199,DATA!$K$72:$M$161,3,FALSE)),"")</f>
        <v>0101001</v>
      </c>
      <c r="AK199" t="str">
        <f>IF(LEN(H199)&gt;0,VLOOKUP(H199,DATA!$B$2:$D$526,3,FALSE),"")</f>
        <v>010000</v>
      </c>
      <c r="AL199" t="str">
        <f t="shared" si="141"/>
        <v>01000000000000000011010100100000</v>
      </c>
      <c r="AM199" t="str">
        <f t="shared" si="142"/>
        <v>40003520</v>
      </c>
      <c r="AN199" t="b">
        <f t="shared" si="119"/>
        <v>1</v>
      </c>
      <c r="AO199">
        <f t="shared" si="148"/>
        <v>4</v>
      </c>
      <c r="AP199" t="b">
        <f t="shared" si="149"/>
        <v>0</v>
      </c>
      <c r="AQ199" t="b">
        <f t="shared" si="145"/>
        <v>0</v>
      </c>
    </row>
    <row r="200" spans="1:55" x14ac:dyDescent="0.25">
      <c r="A200" t="str">
        <f t="shared" si="150"/>
        <v>000005B9</v>
      </c>
      <c r="B200" t="s">
        <v>1656</v>
      </c>
      <c r="C200" t="str">
        <f t="shared" si="122"/>
        <v>BEQ R00,BCCEND</v>
      </c>
      <c r="D200" t="str">
        <f t="shared" si="151"/>
        <v/>
      </c>
      <c r="E200" t="b">
        <f t="shared" ref="E200:E263" si="152">IF(LEN(C200)&gt;0,AND(MID(C199,1,2)&lt;&gt;".B",MID(C199,1,2)&lt;&gt;".P",NOT(IFERROR(FIND(":",C199)&gt;0,FALSE))),"")</f>
        <v>1</v>
      </c>
      <c r="F200">
        <f t="shared" si="120"/>
        <v>4</v>
      </c>
      <c r="G200">
        <f t="shared" si="147"/>
        <v>1464</v>
      </c>
      <c r="H200" t="str">
        <f t="shared" si="123"/>
        <v>BEQ</v>
      </c>
      <c r="I200" s="3" t="str">
        <f>IF(LEN(H200)&gt;0,VLOOKUP(H200,DATA!$B$2:$G$526,6,FALSE),"")</f>
        <v xml:space="preserve">OA         F </v>
      </c>
      <c r="J200" t="str">
        <f>IF(LEN(H200)&gt;0,VLOOKUP(H200,DATA!$B$2:$G$526,2,FALSE),"")</f>
        <v>Br</v>
      </c>
      <c r="K200" t="str">
        <f>IF(LEN(H200)&gt;0,IF(MID(IF(MID(MID(C200,LEN(H200)+2,99),1,1)="(",MID(MID(C200,LEN(H200)+2,99),2,LEN(MID(C200,LEN(H200)+2,99))-2),MID(C200,LEN(H200)+2,99)),1,1)=VLOOKUP(H200,DATA!$B$2:$I$526,8,FALSE),MID(IF(MID(MID(C200,LEN(H200)+2,99),1,1)="(",MID(MID(C200,LEN(H200)+2,99),2,LEN(MID(C200,LEN(H200)+2,99))-2),MID(C200,LEN(H200)+2,99)),1,3),IF(MID(MID(C200,LEN(H200)+2,99),1,1)="(",MID(MID(C200,LEN(H200)+2,99),2,LEN(MID(C200,LEN(H200)+2,99))-2),MID(C200,LEN(H200)+2,99))),"")</f>
        <v>R00</v>
      </c>
      <c r="L200" t="str">
        <f t="shared" si="124"/>
        <v>BCCEND</v>
      </c>
      <c r="M200" t="str">
        <f t="shared" si="143"/>
        <v/>
      </c>
      <c r="N200" t="str">
        <f t="shared" si="125"/>
        <v/>
      </c>
      <c r="O200" t="str">
        <f t="shared" si="126"/>
        <v/>
      </c>
      <c r="P200">
        <f t="shared" si="118"/>
        <v>1488</v>
      </c>
      <c r="Q200">
        <f t="shared" si="127"/>
        <v>20</v>
      </c>
      <c r="R200" t="str">
        <f t="shared" si="128"/>
        <v/>
      </c>
      <c r="S200" t="b">
        <f t="shared" si="129"/>
        <v>0</v>
      </c>
      <c r="T200" t="str">
        <f t="shared" si="130"/>
        <v/>
      </c>
      <c r="U200" t="str">
        <f t="shared" si="131"/>
        <v/>
      </c>
      <c r="V200" t="str">
        <f>IF(MID(I200,6,1)="T",VLOOKUP(H200,DATA!$B$2:$H$526,7,FALSE),"")</f>
        <v/>
      </c>
      <c r="W200" t="str">
        <f t="shared" si="132"/>
        <v/>
      </c>
      <c r="X200" t="str">
        <f>IF(LEN(H200)&gt;0,VLOOKUP(H200,DATA!$B$2:$F$526,5,FALSE),"")</f>
        <v/>
      </c>
      <c r="Y200" t="str">
        <f t="shared" si="133"/>
        <v/>
      </c>
      <c r="Z200" t="str">
        <f t="shared" si="134"/>
        <v/>
      </c>
      <c r="AA200" t="str">
        <f t="shared" si="135"/>
        <v/>
      </c>
      <c r="AB200" t="str">
        <f>IF(LEN(Z200)&gt;0,VLOOKUP(Z200,DATA!$K$25:$L$69,2,FALSE)&amp;IF(LEN(AA200)&gt;0,VLOOKUP(AA200,DATA!$O$25:$P$29,2,FALSE),""),"")</f>
        <v/>
      </c>
      <c r="AC200" t="str">
        <f>IF(LEN(Z200)&gt;0,VLOOKUP(Z200,DATA!$K$25:$M$69,3,FALSE),"")</f>
        <v/>
      </c>
      <c r="AD200" t="str">
        <f t="shared" si="136"/>
        <v>00000</v>
      </c>
      <c r="AE200" t="str">
        <f t="shared" si="137"/>
        <v/>
      </c>
      <c r="AF200" t="str">
        <f t="shared" si="138"/>
        <v/>
      </c>
      <c r="AG200" t="str">
        <f t="shared" si="139"/>
        <v/>
      </c>
      <c r="AH200" t="str">
        <f t="shared" si="140"/>
        <v/>
      </c>
      <c r="AI200" t="str">
        <f>IF(LEN(Q200)&gt;0,REPT("0",IF(IF(MID(I200,12,1)="F",VLOOKUP(J200,DATA!$K$2:$Y$20,14,FALSE),0)&gt;10,IF(MID(I200,12,1)="F",VLOOKUP(J200,DATA!$K$2:$Y$20,14,FALSE),0)-10,0)-LEN(X200))&amp;DEC2BIN(Q200,IF(MID(I200,12,1)="F",VLOOKUP(J200,DATA!$K$2:$Y$20,14,FALSE),0)-IF(IF(MID(I200,12,1)="F",VLOOKUP(J200,DATA!$K$2:$Y$20,14,FALSE),0)&gt;10,IF(MID(I200,12,1)="F",VLOOKUP(J200,DATA!$K$2:$Y$20,14,FALSE),0)-10,0)),"")</f>
        <v>000000000000000010100</v>
      </c>
      <c r="AJ200" t="str">
        <f>IF(LEN(H200)&gt;0,IF(H200&lt;&gt;"CALL_PAL",VLOOKUP(H200,DATA!$B$2:$E$526,4,FALSE),VLOOKUP(K200,DATA!$K$72:$M$161,3,FALSE)),"")</f>
        <v/>
      </c>
      <c r="AK200" t="str">
        <f>IF(LEN(H200)&gt;0,VLOOKUP(H200,DATA!$B$2:$D$526,3,FALSE),"")</f>
        <v>111001</v>
      </c>
      <c r="AL200" t="str">
        <f t="shared" si="141"/>
        <v>11100100000000000000000000010100</v>
      </c>
      <c r="AM200" t="str">
        <f t="shared" si="142"/>
        <v>E4000014</v>
      </c>
      <c r="AN200" t="b">
        <f t="shared" si="119"/>
        <v>1</v>
      </c>
      <c r="AO200">
        <f t="shared" si="148"/>
        <v>4</v>
      </c>
      <c r="AP200" t="b">
        <f t="shared" si="149"/>
        <v>0</v>
      </c>
      <c r="AQ200" t="b">
        <f t="shared" si="145"/>
        <v>0</v>
      </c>
    </row>
    <row r="201" spans="1:55" x14ac:dyDescent="0.25">
      <c r="A201" t="str">
        <f t="shared" si="150"/>
        <v>000005BD</v>
      </c>
      <c r="B201" t="s">
        <v>1692</v>
      </c>
      <c r="C201" t="str">
        <f t="shared" si="122"/>
        <v>SRL R01,#6,R01</v>
      </c>
      <c r="D201" t="str">
        <f t="shared" si="151"/>
        <v/>
      </c>
      <c r="E201" t="b">
        <f t="shared" si="152"/>
        <v>1</v>
      </c>
      <c r="F201">
        <f t="shared" si="120"/>
        <v>4</v>
      </c>
      <c r="G201">
        <f t="shared" si="147"/>
        <v>1468</v>
      </c>
      <c r="H201" t="str">
        <f t="shared" si="123"/>
        <v>SRL</v>
      </c>
      <c r="I201" s="3" t="str">
        <f>IF(LEN(H201)&gt;0,VLOOKUP(H201,DATA!$B$2:$G$526,6,FALSE),"")</f>
        <v>OABZL      FC</v>
      </c>
      <c r="J201" t="str">
        <f>IF(LEN(H201)&gt;0,VLOOKUP(H201,DATA!$B$2:$G$526,2,FALSE),"")</f>
        <v>Oper</v>
      </c>
      <c r="K201" t="str">
        <f>IF(LEN(H201)&gt;0,IF(MID(IF(MID(MID(C201,LEN(H201)+2,99),1,1)="(",MID(MID(C201,LEN(H201)+2,99),2,LEN(MID(C201,LEN(H201)+2,99))-2),MID(C201,LEN(H201)+2,99)),1,1)=VLOOKUP(H201,DATA!$B$2:$I$526,8,FALSE),MID(IF(MID(MID(C201,LEN(H201)+2,99),1,1)="(",MID(MID(C201,LEN(H201)+2,99),2,LEN(MID(C201,LEN(H201)+2,99))-2),MID(C201,LEN(H201)+2,99)),1,3),IF(MID(MID(C201,LEN(H201)+2,99),1,1)="(",MID(MID(C201,LEN(H201)+2,99),2,LEN(MID(C201,LEN(H201)+2,99))-2),MID(C201,LEN(H201)+2,99))),"")</f>
        <v>R01</v>
      </c>
      <c r="L201" t="str">
        <f t="shared" si="124"/>
        <v>#6</v>
      </c>
      <c r="M201" t="str">
        <f t="shared" si="143"/>
        <v>R01</v>
      </c>
      <c r="N201" t="b">
        <f t="shared" si="125"/>
        <v>1</v>
      </c>
      <c r="O201" t="b">
        <f t="shared" si="126"/>
        <v>0</v>
      </c>
      <c r="P201" t="str">
        <f t="shared" si="118"/>
        <v/>
      </c>
      <c r="Q201" t="str">
        <f t="shared" si="127"/>
        <v/>
      </c>
      <c r="R201" t="str">
        <f t="shared" si="128"/>
        <v/>
      </c>
      <c r="S201" t="b">
        <f t="shared" si="129"/>
        <v>0</v>
      </c>
      <c r="T201" t="b">
        <f t="shared" si="130"/>
        <v>0</v>
      </c>
      <c r="U201" t="b">
        <f t="shared" si="131"/>
        <v>0</v>
      </c>
      <c r="V201" t="str">
        <f>IF(MID(I201,6,1)="T",VLOOKUP(H201,DATA!$B$2:$H$526,7,FALSE),"")</f>
        <v/>
      </c>
      <c r="W201" t="str">
        <f t="shared" si="132"/>
        <v/>
      </c>
      <c r="X201" t="str">
        <f>IF(LEN(H201)&gt;0,VLOOKUP(H201,DATA!$B$2:$F$526,5,FALSE),"")</f>
        <v/>
      </c>
      <c r="Y201" t="str">
        <f t="shared" si="133"/>
        <v/>
      </c>
      <c r="Z201" t="str">
        <f t="shared" si="134"/>
        <v/>
      </c>
      <c r="AA201" t="str">
        <f t="shared" si="135"/>
        <v/>
      </c>
      <c r="AB201" t="str">
        <f>IF(LEN(Z201)&gt;0,VLOOKUP(Z201,DATA!$K$25:$L$69,2,FALSE)&amp;IF(LEN(AA201)&gt;0,VLOOKUP(AA201,DATA!$O$25:$P$29,2,FALSE),""),"")</f>
        <v/>
      </c>
      <c r="AC201" t="str">
        <f>IF(LEN(Z201)&gt;0,VLOOKUP(Z201,DATA!$K$25:$M$69,3,FALSE),"")</f>
        <v/>
      </c>
      <c r="AD201" t="str">
        <f t="shared" si="136"/>
        <v>00001</v>
      </c>
      <c r="AE201" t="str">
        <f t="shared" si="137"/>
        <v/>
      </c>
      <c r="AF201" t="str">
        <f t="shared" si="138"/>
        <v/>
      </c>
      <c r="AG201" t="str">
        <f t="shared" si="139"/>
        <v>000001101</v>
      </c>
      <c r="AH201" t="str">
        <f t="shared" si="140"/>
        <v>00001</v>
      </c>
      <c r="AI201" t="str">
        <f>IF(LEN(Q201)&gt;0,REPT("0",IF(IF(MID(I201,12,1)="F",VLOOKUP(J201,DATA!$K$2:$Y$20,14,FALSE),0)&gt;10,IF(MID(I201,12,1)="F",VLOOKUP(J201,DATA!$K$2:$Y$20,14,FALSE),0)-10,0)-LEN(X201))&amp;DEC2BIN(Q201,IF(MID(I201,12,1)="F",VLOOKUP(J201,DATA!$K$2:$Y$20,14,FALSE),0)-IF(IF(MID(I201,12,1)="F",VLOOKUP(J201,DATA!$K$2:$Y$20,14,FALSE),0)&gt;10,IF(MID(I201,12,1)="F",VLOOKUP(J201,DATA!$K$2:$Y$20,14,FALSE),0)-10,0)),"")</f>
        <v/>
      </c>
      <c r="AJ201" t="str">
        <f>IF(LEN(H201)&gt;0,IF(H201&lt;&gt;"CALL_PAL",VLOOKUP(H201,DATA!$B$2:$E$526,4,FALSE),VLOOKUP(K201,DATA!$K$72:$M$161,3,FALSE)),"")</f>
        <v>0110100</v>
      </c>
      <c r="AK201" t="str">
        <f>IF(LEN(H201)&gt;0,VLOOKUP(H201,DATA!$B$2:$D$526,3,FALSE),"")</f>
        <v>010010</v>
      </c>
      <c r="AL201" t="str">
        <f t="shared" si="141"/>
        <v>01001000001000001101011010000001</v>
      </c>
      <c r="AM201" t="str">
        <f t="shared" si="142"/>
        <v>4820D681</v>
      </c>
      <c r="AN201" t="b">
        <f t="shared" si="119"/>
        <v>1</v>
      </c>
      <c r="AO201">
        <f t="shared" si="148"/>
        <v>4</v>
      </c>
      <c r="AP201" t="b">
        <f t="shared" si="149"/>
        <v>0</v>
      </c>
      <c r="AQ201" t="b">
        <f t="shared" si="145"/>
        <v>0</v>
      </c>
      <c r="AR201" s="2"/>
    </row>
    <row r="202" spans="1:55" x14ac:dyDescent="0.25">
      <c r="A202" t="str">
        <f t="shared" si="150"/>
        <v>000005C1</v>
      </c>
      <c r="B202" t="s">
        <v>1632</v>
      </c>
      <c r="C202" t="str">
        <f t="shared" si="122"/>
        <v>BR R31,BCCSHF</v>
      </c>
      <c r="D202" t="str">
        <f t="shared" si="151"/>
        <v/>
      </c>
      <c r="E202" t="b">
        <f t="shared" si="152"/>
        <v>1</v>
      </c>
      <c r="F202">
        <f t="shared" si="120"/>
        <v>4</v>
      </c>
      <c r="G202">
        <f t="shared" si="147"/>
        <v>1472</v>
      </c>
      <c r="H202" t="str">
        <f t="shared" si="123"/>
        <v>BR</v>
      </c>
      <c r="I202" s="3" t="str">
        <f>IF(LEN(H202)&gt;0,VLOOKUP(H202,DATA!$B$2:$G$526,6,FALSE),"")</f>
        <v xml:space="preserve">OA         F </v>
      </c>
      <c r="J202" t="str">
        <f>IF(LEN(H202)&gt;0,VLOOKUP(H202,DATA!$B$2:$G$526,2,FALSE),"")</f>
        <v>Br</v>
      </c>
      <c r="K202" t="str">
        <f>IF(LEN(H202)&gt;0,IF(MID(IF(MID(MID(C202,LEN(H202)+2,99),1,1)="(",MID(MID(C202,LEN(H202)+2,99),2,LEN(MID(C202,LEN(H202)+2,99))-2),MID(C202,LEN(H202)+2,99)),1,1)=VLOOKUP(H202,DATA!$B$2:$I$526,8,FALSE),MID(IF(MID(MID(C202,LEN(H202)+2,99),1,1)="(",MID(MID(C202,LEN(H202)+2,99),2,LEN(MID(C202,LEN(H202)+2,99))-2),MID(C202,LEN(H202)+2,99)),1,3),IF(MID(MID(C202,LEN(H202)+2,99),1,1)="(",MID(MID(C202,LEN(H202)+2,99),2,LEN(MID(C202,LEN(H202)+2,99))-2),MID(C202,LEN(H202)+2,99))),"")</f>
        <v>R31</v>
      </c>
      <c r="L202" t="str">
        <f t="shared" si="124"/>
        <v>BCCSHF</v>
      </c>
      <c r="M202" t="str">
        <f t="shared" si="143"/>
        <v/>
      </c>
      <c r="N202" t="str">
        <f t="shared" si="125"/>
        <v/>
      </c>
      <c r="O202" t="str">
        <f t="shared" si="126"/>
        <v/>
      </c>
      <c r="P202">
        <f t="shared" si="118"/>
        <v>1456</v>
      </c>
      <c r="Q202">
        <f t="shared" si="127"/>
        <v>-20</v>
      </c>
      <c r="R202" t="str">
        <f t="shared" si="128"/>
        <v/>
      </c>
      <c r="S202" t="b">
        <f t="shared" si="129"/>
        <v>0</v>
      </c>
      <c r="T202" t="str">
        <f t="shared" si="130"/>
        <v/>
      </c>
      <c r="U202" t="str">
        <f t="shared" si="131"/>
        <v/>
      </c>
      <c r="V202" t="str">
        <f>IF(MID(I202,6,1)="T",VLOOKUP(H202,DATA!$B$2:$H$526,7,FALSE),"")</f>
        <v/>
      </c>
      <c r="W202" t="str">
        <f t="shared" si="132"/>
        <v/>
      </c>
      <c r="X202" t="str">
        <f>IF(LEN(H202)&gt;0,VLOOKUP(H202,DATA!$B$2:$F$526,5,FALSE),"")</f>
        <v/>
      </c>
      <c r="Y202" t="str">
        <f t="shared" si="133"/>
        <v/>
      </c>
      <c r="Z202" t="str">
        <f t="shared" si="134"/>
        <v/>
      </c>
      <c r="AA202" t="str">
        <f t="shared" si="135"/>
        <v/>
      </c>
      <c r="AB202" t="str">
        <f>IF(LEN(Z202)&gt;0,VLOOKUP(Z202,DATA!$K$25:$L$69,2,FALSE)&amp;IF(LEN(AA202)&gt;0,VLOOKUP(AA202,DATA!$O$25:$P$29,2,FALSE),""),"")</f>
        <v/>
      </c>
      <c r="AC202" t="str">
        <f>IF(LEN(Z202)&gt;0,VLOOKUP(Z202,DATA!$K$25:$M$69,3,FALSE),"")</f>
        <v/>
      </c>
      <c r="AD202" t="str">
        <f t="shared" si="136"/>
        <v>11111</v>
      </c>
      <c r="AE202" t="str">
        <f t="shared" si="137"/>
        <v/>
      </c>
      <c r="AF202" t="str">
        <f t="shared" si="138"/>
        <v/>
      </c>
      <c r="AG202" t="str">
        <f t="shared" si="139"/>
        <v/>
      </c>
      <c r="AH202" t="str">
        <f t="shared" si="140"/>
        <v/>
      </c>
      <c r="AI202" t="str">
        <f>IF(LEN(Q202)&gt;0,REPT("0",IF(IF(MID(I202,12,1)="F",VLOOKUP(J202,DATA!$K$2:$Y$20,14,FALSE),0)&gt;10,IF(MID(I202,12,1)="F",VLOOKUP(J202,DATA!$K$2:$Y$20,14,FALSE),0)-10,0)-LEN(X202))&amp;DEC2BIN(Q202,IF(MID(I202,12,1)="F",VLOOKUP(J202,DATA!$K$2:$Y$20,14,FALSE),0)-IF(IF(MID(I202,12,1)="F",VLOOKUP(J202,DATA!$K$2:$Y$20,14,FALSE),0)&gt;10,IF(MID(I202,12,1)="F",VLOOKUP(J202,DATA!$K$2:$Y$20,14,FALSE),0)-10,0)),"")</f>
        <v>000000000001111101100</v>
      </c>
      <c r="AJ202" t="str">
        <f>IF(LEN(H202)&gt;0,IF(H202&lt;&gt;"CALL_PAL",VLOOKUP(H202,DATA!$B$2:$E$526,4,FALSE),VLOOKUP(K202,DATA!$K$72:$M$161,3,FALSE)),"")</f>
        <v/>
      </c>
      <c r="AK202" t="str">
        <f>IF(LEN(H202)&gt;0,VLOOKUP(H202,DATA!$B$2:$D$526,3,FALSE),"")</f>
        <v>110000</v>
      </c>
      <c r="AL202" t="str">
        <f t="shared" si="141"/>
        <v>11000011111000000000001111101100</v>
      </c>
      <c r="AM202" t="str">
        <f t="shared" si="142"/>
        <v>C3E003EC</v>
      </c>
      <c r="AN202" t="b">
        <f t="shared" si="119"/>
        <v>1</v>
      </c>
      <c r="AO202">
        <f t="shared" si="148"/>
        <v>4</v>
      </c>
      <c r="AP202" t="b">
        <f t="shared" si="149"/>
        <v>1</v>
      </c>
      <c r="AQ202" t="b">
        <f t="shared" si="145"/>
        <v>1</v>
      </c>
    </row>
    <row r="203" spans="1:55" x14ac:dyDescent="0.25">
      <c r="A203" t="str">
        <f t="shared" si="150"/>
        <v>000005C5</v>
      </c>
      <c r="B203" t="s">
        <v>2038</v>
      </c>
      <c r="C203" t="str">
        <f t="shared" si="122"/>
        <v>BIS R31,R31,R31</v>
      </c>
      <c r="D203" t="str">
        <f t="shared" si="151"/>
        <v/>
      </c>
      <c r="E203" t="b">
        <f t="shared" si="152"/>
        <v>1</v>
      </c>
      <c r="F203">
        <f t="shared" si="120"/>
        <v>4</v>
      </c>
      <c r="G203">
        <f t="shared" si="147"/>
        <v>1476</v>
      </c>
      <c r="H203" t="str">
        <f t="shared" si="123"/>
        <v>BIS</v>
      </c>
      <c r="I203" s="3" t="str">
        <f>IF(LEN(H203)&gt;0,VLOOKUP(H203,DATA!$B$2:$G$526,6,FALSE),"")</f>
        <v>OABZL      FC</v>
      </c>
      <c r="J203" t="str">
        <f>IF(LEN(H203)&gt;0,VLOOKUP(H203,DATA!$B$2:$G$526,2,FALSE),"")</f>
        <v>Oper</v>
      </c>
      <c r="K203" t="str">
        <f>IF(LEN(H203)&gt;0,IF(MID(IF(MID(MID(C203,LEN(H203)+2,99),1,1)="(",MID(MID(C203,LEN(H203)+2,99),2,LEN(MID(C203,LEN(H203)+2,99))-2),MID(C203,LEN(H203)+2,99)),1,1)=VLOOKUP(H203,DATA!$B$2:$I$526,8,FALSE),MID(IF(MID(MID(C203,LEN(H203)+2,99),1,1)="(",MID(MID(C203,LEN(H203)+2,99),2,LEN(MID(C203,LEN(H203)+2,99))-2),MID(C203,LEN(H203)+2,99)),1,3),IF(MID(MID(C203,LEN(H203)+2,99),1,1)="(",MID(MID(C203,LEN(H203)+2,99),2,LEN(MID(C203,LEN(H203)+2,99))-2),MID(C203,LEN(H203)+2,99))),"")</f>
        <v>R31</v>
      </c>
      <c r="L203" t="str">
        <f t="shared" si="124"/>
        <v>R31</v>
      </c>
      <c r="M203" t="str">
        <f t="shared" si="143"/>
        <v>R31</v>
      </c>
      <c r="N203" t="b">
        <f t="shared" si="125"/>
        <v>0</v>
      </c>
      <c r="O203" t="b">
        <f t="shared" si="126"/>
        <v>1</v>
      </c>
      <c r="P203" t="str">
        <f t="shared" si="118"/>
        <v/>
      </c>
      <c r="Q203" t="str">
        <f t="shared" si="127"/>
        <v/>
      </c>
      <c r="R203" t="str">
        <f t="shared" si="128"/>
        <v/>
      </c>
      <c r="S203" t="b">
        <f t="shared" si="129"/>
        <v>0</v>
      </c>
      <c r="T203" t="b">
        <f t="shared" si="130"/>
        <v>0</v>
      </c>
      <c r="U203" t="b">
        <f t="shared" si="131"/>
        <v>0</v>
      </c>
      <c r="V203" t="str">
        <f>IF(MID(I203,6,1)="T",VLOOKUP(H203,DATA!$B$2:$H$526,7,FALSE),"")</f>
        <v/>
      </c>
      <c r="W203" t="str">
        <f t="shared" si="132"/>
        <v/>
      </c>
      <c r="X203" t="str">
        <f>IF(LEN(H203)&gt;0,VLOOKUP(H203,DATA!$B$2:$F$526,5,FALSE),"")</f>
        <v/>
      </c>
      <c r="Y203" t="str">
        <f t="shared" si="133"/>
        <v/>
      </c>
      <c r="Z203" t="str">
        <f t="shared" si="134"/>
        <v/>
      </c>
      <c r="AA203" t="str">
        <f t="shared" si="135"/>
        <v/>
      </c>
      <c r="AB203" t="str">
        <f>IF(LEN(Z203)&gt;0,VLOOKUP(Z203,DATA!$K$25:$L$69,2,FALSE)&amp;IF(LEN(AA203)&gt;0,VLOOKUP(AA203,DATA!$O$25:$P$29,2,FALSE),""),"")</f>
        <v/>
      </c>
      <c r="AC203" t="str">
        <f>IF(LEN(Z203)&gt;0,VLOOKUP(Z203,DATA!$K$25:$M$69,3,FALSE),"")</f>
        <v/>
      </c>
      <c r="AD203" t="str">
        <f t="shared" si="136"/>
        <v>11111</v>
      </c>
      <c r="AE203" t="str">
        <f t="shared" si="137"/>
        <v>11111</v>
      </c>
      <c r="AF203" t="str">
        <f t="shared" si="138"/>
        <v>0000</v>
      </c>
      <c r="AG203" t="str">
        <f t="shared" si="139"/>
        <v/>
      </c>
      <c r="AH203" t="str">
        <f t="shared" si="140"/>
        <v>11111</v>
      </c>
      <c r="AI203" t="str">
        <f>IF(LEN(Q203)&gt;0,REPT("0",IF(IF(MID(I203,12,1)="F",VLOOKUP(J203,DATA!$K$2:$Y$20,14,FALSE),0)&gt;10,IF(MID(I203,12,1)="F",VLOOKUP(J203,DATA!$K$2:$Y$20,14,FALSE),0)-10,0)-LEN(X203))&amp;DEC2BIN(Q203,IF(MID(I203,12,1)="F",VLOOKUP(J203,DATA!$K$2:$Y$20,14,FALSE),0)-IF(IF(MID(I203,12,1)="F",VLOOKUP(J203,DATA!$K$2:$Y$20,14,FALSE),0)&gt;10,IF(MID(I203,12,1)="F",VLOOKUP(J203,DATA!$K$2:$Y$20,14,FALSE),0)-10,0)),"")</f>
        <v/>
      </c>
      <c r="AJ203" t="str">
        <f>IF(LEN(H203)&gt;0,IF(H203&lt;&gt;"CALL_PAL",VLOOKUP(H203,DATA!$B$2:$E$526,4,FALSE),VLOOKUP(K203,DATA!$K$72:$M$161,3,FALSE)),"")</f>
        <v>0100000</v>
      </c>
      <c r="AK203" t="str">
        <f>IF(LEN(H203)&gt;0,VLOOKUP(H203,DATA!$B$2:$D$526,3,FALSE),"")</f>
        <v>010001</v>
      </c>
      <c r="AL203" t="str">
        <f t="shared" si="141"/>
        <v>01000111111111110000010000011111</v>
      </c>
      <c r="AM203" t="str">
        <f t="shared" si="142"/>
        <v>47FF041F</v>
      </c>
      <c r="AN203" t="b">
        <f t="shared" si="119"/>
        <v>1</v>
      </c>
      <c r="AO203">
        <f t="shared" si="148"/>
        <v>4</v>
      </c>
      <c r="AP203" t="b">
        <f t="shared" si="149"/>
        <v>0</v>
      </c>
      <c r="AQ203" t="b">
        <f t="shared" si="145"/>
        <v>0</v>
      </c>
    </row>
    <row r="204" spans="1:55" x14ac:dyDescent="0.25">
      <c r="A204" t="str">
        <f t="shared" si="150"/>
        <v>000005C9</v>
      </c>
      <c r="B204" t="s">
        <v>2038</v>
      </c>
      <c r="C204" t="str">
        <f t="shared" si="122"/>
        <v>BIS R31,R31,R31</v>
      </c>
      <c r="D204" t="str">
        <f t="shared" si="151"/>
        <v/>
      </c>
      <c r="E204" t="b">
        <f t="shared" si="152"/>
        <v>1</v>
      </c>
      <c r="F204">
        <f t="shared" si="120"/>
        <v>4</v>
      </c>
      <c r="G204">
        <f t="shared" si="147"/>
        <v>1480</v>
      </c>
      <c r="H204" t="str">
        <f t="shared" si="123"/>
        <v>BIS</v>
      </c>
      <c r="I204" s="3" t="str">
        <f>IF(LEN(H204)&gt;0,VLOOKUP(H204,DATA!$B$2:$G$526,6,FALSE),"")</f>
        <v>OABZL      FC</v>
      </c>
      <c r="J204" t="str">
        <f>IF(LEN(H204)&gt;0,VLOOKUP(H204,DATA!$B$2:$G$526,2,FALSE),"")</f>
        <v>Oper</v>
      </c>
      <c r="K204" t="str">
        <f>IF(LEN(H204)&gt;0,IF(MID(IF(MID(MID(C204,LEN(H204)+2,99),1,1)="(",MID(MID(C204,LEN(H204)+2,99),2,LEN(MID(C204,LEN(H204)+2,99))-2),MID(C204,LEN(H204)+2,99)),1,1)=VLOOKUP(H204,DATA!$B$2:$I$526,8,FALSE),MID(IF(MID(MID(C204,LEN(H204)+2,99),1,1)="(",MID(MID(C204,LEN(H204)+2,99),2,LEN(MID(C204,LEN(H204)+2,99))-2),MID(C204,LEN(H204)+2,99)),1,3),IF(MID(MID(C204,LEN(H204)+2,99),1,1)="(",MID(MID(C204,LEN(H204)+2,99),2,LEN(MID(C204,LEN(H204)+2,99))-2),MID(C204,LEN(H204)+2,99))),"")</f>
        <v>R31</v>
      </c>
      <c r="L204" t="str">
        <f t="shared" si="124"/>
        <v>R31</v>
      </c>
      <c r="M204" t="str">
        <f t="shared" si="143"/>
        <v>R31</v>
      </c>
      <c r="N204" t="b">
        <f t="shared" si="125"/>
        <v>0</v>
      </c>
      <c r="O204" t="b">
        <f t="shared" si="126"/>
        <v>1</v>
      </c>
      <c r="P204" t="str">
        <f t="shared" si="118"/>
        <v/>
      </c>
      <c r="Q204" t="str">
        <f t="shared" si="127"/>
        <v/>
      </c>
      <c r="R204" t="str">
        <f t="shared" si="128"/>
        <v/>
      </c>
      <c r="S204" t="b">
        <f t="shared" si="129"/>
        <v>0</v>
      </c>
      <c r="T204" t="b">
        <f t="shared" si="130"/>
        <v>0</v>
      </c>
      <c r="U204" t="b">
        <f t="shared" si="131"/>
        <v>0</v>
      </c>
      <c r="V204" t="str">
        <f>IF(MID(I204,6,1)="T",VLOOKUP(H204,DATA!$B$2:$H$526,7,FALSE),"")</f>
        <v/>
      </c>
      <c r="W204" t="str">
        <f t="shared" si="132"/>
        <v/>
      </c>
      <c r="X204" t="str">
        <f>IF(LEN(H204)&gt;0,VLOOKUP(H204,DATA!$B$2:$F$526,5,FALSE),"")</f>
        <v/>
      </c>
      <c r="Y204" t="str">
        <f t="shared" si="133"/>
        <v/>
      </c>
      <c r="Z204" t="str">
        <f t="shared" si="134"/>
        <v/>
      </c>
      <c r="AA204" t="str">
        <f t="shared" si="135"/>
        <v/>
      </c>
      <c r="AB204" t="str">
        <f>IF(LEN(Z204)&gt;0,VLOOKUP(Z204,DATA!$K$25:$L$69,2,FALSE)&amp;IF(LEN(AA204)&gt;0,VLOOKUP(AA204,DATA!$O$25:$P$29,2,FALSE),""),"")</f>
        <v/>
      </c>
      <c r="AC204" t="str">
        <f>IF(LEN(Z204)&gt;0,VLOOKUP(Z204,DATA!$K$25:$M$69,3,FALSE),"")</f>
        <v/>
      </c>
      <c r="AD204" t="str">
        <f t="shared" si="136"/>
        <v>11111</v>
      </c>
      <c r="AE204" t="str">
        <f t="shared" si="137"/>
        <v>11111</v>
      </c>
      <c r="AF204" t="str">
        <f t="shared" si="138"/>
        <v>0000</v>
      </c>
      <c r="AG204" t="str">
        <f t="shared" si="139"/>
        <v/>
      </c>
      <c r="AH204" t="str">
        <f t="shared" si="140"/>
        <v>11111</v>
      </c>
      <c r="AI204" t="str">
        <f>IF(LEN(Q204)&gt;0,REPT("0",IF(IF(MID(I204,12,1)="F",VLOOKUP(J204,DATA!$K$2:$Y$20,14,FALSE),0)&gt;10,IF(MID(I204,12,1)="F",VLOOKUP(J204,DATA!$K$2:$Y$20,14,FALSE),0)-10,0)-LEN(X204))&amp;DEC2BIN(Q204,IF(MID(I204,12,1)="F",VLOOKUP(J204,DATA!$K$2:$Y$20,14,FALSE),0)-IF(IF(MID(I204,12,1)="F",VLOOKUP(J204,DATA!$K$2:$Y$20,14,FALSE),0)&gt;10,IF(MID(I204,12,1)="F",VLOOKUP(J204,DATA!$K$2:$Y$20,14,FALSE),0)-10,0)),"")</f>
        <v/>
      </c>
      <c r="AJ204" t="str">
        <f>IF(LEN(H204)&gt;0,IF(H204&lt;&gt;"CALL_PAL",VLOOKUP(H204,DATA!$B$2:$E$526,4,FALSE),VLOOKUP(K204,DATA!$K$72:$M$161,3,FALSE)),"")</f>
        <v>0100000</v>
      </c>
      <c r="AK204" t="str">
        <f>IF(LEN(H204)&gt;0,VLOOKUP(H204,DATA!$B$2:$D$526,3,FALSE),"")</f>
        <v>010001</v>
      </c>
      <c r="AL204" t="str">
        <f t="shared" si="141"/>
        <v>01000111111111110000010000011111</v>
      </c>
      <c r="AM204" t="str">
        <f t="shared" si="142"/>
        <v>47FF041F</v>
      </c>
      <c r="AN204" t="b">
        <f t="shared" si="119"/>
        <v>1</v>
      </c>
      <c r="AO204">
        <f t="shared" si="148"/>
        <v>4</v>
      </c>
      <c r="AP204" t="b">
        <f t="shared" si="149"/>
        <v>0</v>
      </c>
      <c r="AQ204" t="b">
        <f t="shared" si="145"/>
        <v>0</v>
      </c>
    </row>
    <row r="205" spans="1:55" x14ac:dyDescent="0.25">
      <c r="A205" t="str">
        <f t="shared" si="150"/>
        <v>000005CD</v>
      </c>
      <c r="B205" t="s">
        <v>2038</v>
      </c>
      <c r="C205" t="str">
        <f t="shared" si="122"/>
        <v>BIS R31,R31,R31</v>
      </c>
      <c r="D205" t="str">
        <f t="shared" si="151"/>
        <v/>
      </c>
      <c r="E205" t="b">
        <f t="shared" si="152"/>
        <v>1</v>
      </c>
      <c r="F205">
        <f t="shared" si="120"/>
        <v>4</v>
      </c>
      <c r="G205">
        <f t="shared" si="147"/>
        <v>1484</v>
      </c>
      <c r="H205" t="str">
        <f t="shared" si="123"/>
        <v>BIS</v>
      </c>
      <c r="I205" s="3" t="str">
        <f>IF(LEN(H205)&gt;0,VLOOKUP(H205,DATA!$B$2:$G$526,6,FALSE),"")</f>
        <v>OABZL      FC</v>
      </c>
      <c r="J205" t="str">
        <f>IF(LEN(H205)&gt;0,VLOOKUP(H205,DATA!$B$2:$G$526,2,FALSE),"")</f>
        <v>Oper</v>
      </c>
      <c r="K205" t="str">
        <f>IF(LEN(H205)&gt;0,IF(MID(IF(MID(MID(C205,LEN(H205)+2,99),1,1)="(",MID(MID(C205,LEN(H205)+2,99),2,LEN(MID(C205,LEN(H205)+2,99))-2),MID(C205,LEN(H205)+2,99)),1,1)=VLOOKUP(H205,DATA!$B$2:$I$526,8,FALSE),MID(IF(MID(MID(C205,LEN(H205)+2,99),1,1)="(",MID(MID(C205,LEN(H205)+2,99),2,LEN(MID(C205,LEN(H205)+2,99))-2),MID(C205,LEN(H205)+2,99)),1,3),IF(MID(MID(C205,LEN(H205)+2,99),1,1)="(",MID(MID(C205,LEN(H205)+2,99),2,LEN(MID(C205,LEN(H205)+2,99))-2),MID(C205,LEN(H205)+2,99))),"")</f>
        <v>R31</v>
      </c>
      <c r="L205" t="str">
        <f t="shared" si="124"/>
        <v>R31</v>
      </c>
      <c r="M205" t="str">
        <f t="shared" si="143"/>
        <v>R31</v>
      </c>
      <c r="N205" t="b">
        <f t="shared" si="125"/>
        <v>0</v>
      </c>
      <c r="O205" t="b">
        <f t="shared" si="126"/>
        <v>1</v>
      </c>
      <c r="P205" t="str">
        <f t="shared" si="118"/>
        <v/>
      </c>
      <c r="Q205" t="str">
        <f t="shared" si="127"/>
        <v/>
      </c>
      <c r="R205" t="str">
        <f t="shared" si="128"/>
        <v/>
      </c>
      <c r="S205" t="b">
        <f t="shared" si="129"/>
        <v>0</v>
      </c>
      <c r="T205" t="b">
        <f t="shared" si="130"/>
        <v>0</v>
      </c>
      <c r="U205" t="b">
        <f t="shared" si="131"/>
        <v>0</v>
      </c>
      <c r="V205" t="str">
        <f>IF(MID(I205,6,1)="T",VLOOKUP(H205,DATA!$B$2:$H$526,7,FALSE),"")</f>
        <v/>
      </c>
      <c r="W205" t="str">
        <f t="shared" si="132"/>
        <v/>
      </c>
      <c r="X205" t="str">
        <f>IF(LEN(H205)&gt;0,VLOOKUP(H205,DATA!$B$2:$F$526,5,FALSE),"")</f>
        <v/>
      </c>
      <c r="Y205" t="str">
        <f t="shared" si="133"/>
        <v/>
      </c>
      <c r="Z205" t="str">
        <f t="shared" si="134"/>
        <v/>
      </c>
      <c r="AA205" t="str">
        <f t="shared" si="135"/>
        <v/>
      </c>
      <c r="AB205" t="str">
        <f>IF(LEN(Z205)&gt;0,VLOOKUP(Z205,DATA!$K$25:$L$69,2,FALSE)&amp;IF(LEN(AA205)&gt;0,VLOOKUP(AA205,DATA!$O$25:$P$29,2,FALSE),""),"")</f>
        <v/>
      </c>
      <c r="AC205" t="str">
        <f>IF(LEN(Z205)&gt;0,VLOOKUP(Z205,DATA!$K$25:$M$69,3,FALSE),"")</f>
        <v/>
      </c>
      <c r="AD205" t="str">
        <f t="shared" si="136"/>
        <v>11111</v>
      </c>
      <c r="AE205" t="str">
        <f t="shared" si="137"/>
        <v>11111</v>
      </c>
      <c r="AF205" t="str">
        <f t="shared" si="138"/>
        <v>0000</v>
      </c>
      <c r="AG205" t="str">
        <f t="shared" si="139"/>
        <v/>
      </c>
      <c r="AH205" t="str">
        <f t="shared" si="140"/>
        <v>11111</v>
      </c>
      <c r="AI205" t="str">
        <f>IF(LEN(Q205)&gt;0,REPT("0",IF(IF(MID(I205,12,1)="F",VLOOKUP(J205,DATA!$K$2:$Y$20,14,FALSE),0)&gt;10,IF(MID(I205,12,1)="F",VLOOKUP(J205,DATA!$K$2:$Y$20,14,FALSE),0)-10,0)-LEN(X205))&amp;DEC2BIN(Q205,IF(MID(I205,12,1)="F",VLOOKUP(J205,DATA!$K$2:$Y$20,14,FALSE),0)-IF(IF(MID(I205,12,1)="F",VLOOKUP(J205,DATA!$K$2:$Y$20,14,FALSE),0)&gt;10,IF(MID(I205,12,1)="F",VLOOKUP(J205,DATA!$K$2:$Y$20,14,FALSE),0)-10,0)),"")</f>
        <v/>
      </c>
      <c r="AJ205" t="str">
        <f>IF(LEN(H205)&gt;0,IF(H205&lt;&gt;"CALL_PAL",VLOOKUP(H205,DATA!$B$2:$E$526,4,FALSE),VLOOKUP(K205,DATA!$K$72:$M$161,3,FALSE)),"")</f>
        <v>0100000</v>
      </c>
      <c r="AK205" t="str">
        <f>IF(LEN(H205)&gt;0,VLOOKUP(H205,DATA!$B$2:$D$526,3,FALSE),"")</f>
        <v>010001</v>
      </c>
      <c r="AL205" t="str">
        <f t="shared" si="141"/>
        <v>01000111111111110000010000011111</v>
      </c>
      <c r="AM205" t="str">
        <f t="shared" si="142"/>
        <v>47FF041F</v>
      </c>
      <c r="AN205" t="b">
        <f t="shared" si="119"/>
        <v>1</v>
      </c>
      <c r="AO205">
        <f t="shared" si="148"/>
        <v>4</v>
      </c>
      <c r="AP205" t="b">
        <f t="shared" si="149"/>
        <v>0</v>
      </c>
      <c r="AQ205" t="b">
        <f t="shared" si="145"/>
        <v>0</v>
      </c>
    </row>
    <row r="206" spans="1:55" x14ac:dyDescent="0.25">
      <c r="A206" t="str">
        <f t="shared" si="150"/>
        <v>000005D1</v>
      </c>
      <c r="B206" t="s">
        <v>1633</v>
      </c>
      <c r="C206" t="str">
        <f t="shared" si="122"/>
        <v>BCCEND:</v>
      </c>
      <c r="D206" t="str">
        <f t="shared" si="151"/>
        <v/>
      </c>
      <c r="E206" t="b">
        <f t="shared" si="152"/>
        <v>1</v>
      </c>
      <c r="F206">
        <f t="shared" si="120"/>
        <v>4</v>
      </c>
      <c r="G206">
        <f t="shared" si="147"/>
        <v>1488</v>
      </c>
      <c r="H206" t="str">
        <f t="shared" si="123"/>
        <v/>
      </c>
      <c r="I206" s="3" t="str">
        <f>IF(LEN(H206)&gt;0,VLOOKUP(H206,DATA!$B$2:$G$526,6,FALSE),"")</f>
        <v/>
      </c>
      <c r="J206" t="str">
        <f>IF(LEN(H206)&gt;0,VLOOKUP(H206,DATA!$B$2:$G$526,2,FALSE),"")</f>
        <v/>
      </c>
      <c r="K206" t="str">
        <f>IF(LEN(H206)&gt;0,IF(MID(IF(MID(MID(C206,LEN(H206)+2,99),1,1)="(",MID(MID(C206,LEN(H206)+2,99),2,LEN(MID(C206,LEN(H206)+2,99))-2),MID(C206,LEN(H206)+2,99)),1,1)=VLOOKUP(H206,DATA!$B$2:$I$526,8,FALSE),MID(IF(MID(MID(C206,LEN(H206)+2,99),1,1)="(",MID(MID(C206,LEN(H206)+2,99),2,LEN(MID(C206,LEN(H206)+2,99))-2),MID(C206,LEN(H206)+2,99)),1,3),IF(MID(MID(C206,LEN(H206)+2,99),1,1)="(",MID(MID(C206,LEN(H206)+2,99),2,LEN(MID(C206,LEN(H206)+2,99))-2),MID(C206,LEN(H206)+2,99))),"")</f>
        <v/>
      </c>
      <c r="L206" t="str">
        <f t="shared" si="124"/>
        <v/>
      </c>
      <c r="M206" t="str">
        <f t="shared" si="143"/>
        <v/>
      </c>
      <c r="N206" t="str">
        <f t="shared" si="125"/>
        <v/>
      </c>
      <c r="O206" t="str">
        <f t="shared" si="126"/>
        <v/>
      </c>
      <c r="P206" t="str">
        <f t="shared" ref="P206:P269" si="153">IF(MID(I206,12,1)="F",IFERROR(VLOOKUP(L206&amp;":",C:G,5,FALSE),""),"")</f>
        <v/>
      </c>
      <c r="Q206" t="str">
        <f t="shared" si="127"/>
        <v/>
      </c>
      <c r="R206" t="str">
        <f t="shared" si="128"/>
        <v/>
      </c>
      <c r="S206" t="str">
        <f t="shared" si="129"/>
        <v/>
      </c>
      <c r="T206" t="str">
        <f t="shared" si="130"/>
        <v/>
      </c>
      <c r="U206" t="str">
        <f t="shared" si="131"/>
        <v/>
      </c>
      <c r="V206" t="str">
        <f>IF(MID(I206,6,1)="T",VLOOKUP(H206,DATA!$B$2:$H$526,7,FALSE),"")</f>
        <v/>
      </c>
      <c r="W206" t="str">
        <f t="shared" si="132"/>
        <v/>
      </c>
      <c r="X206" t="str">
        <f>IF(LEN(H206)&gt;0,VLOOKUP(H206,DATA!$B$2:$F$526,5,FALSE),"")</f>
        <v/>
      </c>
      <c r="Y206" t="str">
        <f t="shared" si="133"/>
        <v/>
      </c>
      <c r="Z206" t="str">
        <f t="shared" si="134"/>
        <v/>
      </c>
      <c r="AA206" t="str">
        <f t="shared" si="135"/>
        <v/>
      </c>
      <c r="AB206" t="str">
        <f>IF(LEN(Z206)&gt;0,VLOOKUP(Z206,DATA!$K$25:$L$69,2,FALSE)&amp;IF(LEN(AA206)&gt;0,VLOOKUP(AA206,DATA!$O$25:$P$29,2,FALSE),""),"")</f>
        <v/>
      </c>
      <c r="AC206" t="str">
        <f>IF(LEN(Z206)&gt;0,VLOOKUP(Z206,DATA!$K$25:$M$69,3,FALSE),"")</f>
        <v/>
      </c>
      <c r="AD206" t="str">
        <f t="shared" si="136"/>
        <v/>
      </c>
      <c r="AE206" t="str">
        <f t="shared" si="137"/>
        <v/>
      </c>
      <c r="AF206" t="str">
        <f t="shared" si="138"/>
        <v/>
      </c>
      <c r="AG206" t="str">
        <f t="shared" si="139"/>
        <v/>
      </c>
      <c r="AH206" t="str">
        <f t="shared" si="140"/>
        <v/>
      </c>
      <c r="AI206" t="str">
        <f>IF(LEN(Q206)&gt;0,REPT("0",IF(IF(MID(I206,12,1)="F",VLOOKUP(J206,DATA!$K$2:$Y$20,14,FALSE),0)&gt;10,IF(MID(I206,12,1)="F",VLOOKUP(J206,DATA!$K$2:$Y$20,14,FALSE),0)-10,0)-LEN(X206))&amp;DEC2BIN(Q206,IF(MID(I206,12,1)="F",VLOOKUP(J206,DATA!$K$2:$Y$20,14,FALSE),0)-IF(IF(MID(I206,12,1)="F",VLOOKUP(J206,DATA!$K$2:$Y$20,14,FALSE),0)&gt;10,IF(MID(I206,12,1)="F",VLOOKUP(J206,DATA!$K$2:$Y$20,14,FALSE),0)-10,0)),"")</f>
        <v/>
      </c>
      <c r="AJ206" t="str">
        <f>IF(LEN(H206)&gt;0,IF(H206&lt;&gt;"CALL_PAL",VLOOKUP(H206,DATA!$B$2:$E$526,4,FALSE),VLOOKUP(K206,DATA!$K$72:$M$161,3,FALSE)),"")</f>
        <v/>
      </c>
      <c r="AK206" t="str">
        <f>IF(LEN(H206)&gt;0,VLOOKUP(H206,DATA!$B$2:$D$526,3,FALSE),"")</f>
        <v/>
      </c>
      <c r="AL206" t="str">
        <f t="shared" si="141"/>
        <v/>
      </c>
      <c r="AM206" t="str">
        <f t="shared" si="142"/>
        <v/>
      </c>
      <c r="AN206" t="b">
        <f t="shared" si="119"/>
        <v>1</v>
      </c>
      <c r="AO206">
        <f t="shared" si="148"/>
        <v>4</v>
      </c>
      <c r="AP206" t="str">
        <f t="shared" si="149"/>
        <v/>
      </c>
      <c r="AQ206" t="str">
        <f t="shared" si="145"/>
        <v/>
      </c>
    </row>
    <row r="207" spans="1:55" x14ac:dyDescent="0.25">
      <c r="A207" t="str">
        <f t="shared" si="150"/>
        <v>000005D1</v>
      </c>
      <c r="B207" t="s">
        <v>1672</v>
      </c>
      <c r="C207" t="str">
        <f t="shared" si="122"/>
        <v>HW_MTPR R31,EXC_ADDR</v>
      </c>
      <c r="D207" t="str">
        <f t="shared" si="151"/>
        <v/>
      </c>
      <c r="E207" t="b">
        <f t="shared" si="152"/>
        <v>0</v>
      </c>
      <c r="F207">
        <f t="shared" si="120"/>
        <v>4</v>
      </c>
      <c r="G207">
        <f t="shared" si="147"/>
        <v>1488</v>
      </c>
      <c r="H207" t="str">
        <f t="shared" si="123"/>
        <v>HW_MTPR</v>
      </c>
      <c r="I207" s="3" t="str">
        <f>IF(LEN(H207)&gt;0,VLOOKUP(H207,DATA!$B$2:$G$526,6,FALSE),"")</f>
        <v xml:space="preserve">OAB      IM  </v>
      </c>
      <c r="J207" t="str">
        <f>IF(LEN(H207)&gt;0,VLOOKUP(H207,DATA!$B$2:$G$526,2,FALSE),"")</f>
        <v>HW_M</v>
      </c>
      <c r="K207" t="str">
        <f>IF(LEN(H207)&gt;0,IF(MID(IF(MID(MID(C207,LEN(H207)+2,99),1,1)="(",MID(MID(C207,LEN(H207)+2,99),2,LEN(MID(C207,LEN(H207)+2,99))-2),MID(C207,LEN(H207)+2,99)),1,1)=VLOOKUP(H207,DATA!$B$2:$I$526,8,FALSE),MID(IF(MID(MID(C207,LEN(H207)+2,99),1,1)="(",MID(MID(C207,LEN(H207)+2,99),2,LEN(MID(C207,LEN(H207)+2,99))-2),MID(C207,LEN(H207)+2,99)),1,3),IF(MID(MID(C207,LEN(H207)+2,99),1,1)="(",MID(MID(C207,LEN(H207)+2,99),2,LEN(MID(C207,LEN(H207)+2,99))-2),MID(C207,LEN(H207)+2,99))),"")</f>
        <v>R31</v>
      </c>
      <c r="L207" t="str">
        <f t="shared" si="124"/>
        <v>EXC_ADDR</v>
      </c>
      <c r="M207" t="str">
        <f t="shared" si="143"/>
        <v/>
      </c>
      <c r="N207" t="str">
        <f t="shared" si="125"/>
        <v/>
      </c>
      <c r="O207" t="str">
        <f t="shared" si="126"/>
        <v/>
      </c>
      <c r="P207" t="str">
        <f t="shared" si="153"/>
        <v/>
      </c>
      <c r="Q207" t="str">
        <f t="shared" si="127"/>
        <v/>
      </c>
      <c r="R207" t="str">
        <f t="shared" si="128"/>
        <v/>
      </c>
      <c r="S207" t="b">
        <f t="shared" si="129"/>
        <v>0</v>
      </c>
      <c r="T207" t="b">
        <f t="shared" si="130"/>
        <v>0</v>
      </c>
      <c r="U207" t="str">
        <f t="shared" si="131"/>
        <v/>
      </c>
      <c r="V207" t="str">
        <f>IF(MID(I207,6,1)="T",VLOOKUP(H207,DATA!$B$2:$H$526,7,FALSE),"")</f>
        <v/>
      </c>
      <c r="W207" t="str">
        <f t="shared" si="132"/>
        <v/>
      </c>
      <c r="X207" t="str">
        <f>IF(LEN(H207)&gt;0,VLOOKUP(H207,DATA!$B$2:$F$526,5,FALSE),"")</f>
        <v/>
      </c>
      <c r="Y207" t="str">
        <f t="shared" si="133"/>
        <v/>
      </c>
      <c r="Z207" t="str">
        <f t="shared" si="134"/>
        <v>EXC_ADDR</v>
      </c>
      <c r="AA207" t="str">
        <f t="shared" si="135"/>
        <v/>
      </c>
      <c r="AB207" t="str">
        <f>IF(LEN(Z207)&gt;0,VLOOKUP(Z207,DATA!$K$25:$L$69,2,FALSE)&amp;IF(LEN(AA207)&gt;0,VLOOKUP(AA207,DATA!$O$25:$P$29,2,FALSE),""),"")</f>
        <v>00000110</v>
      </c>
      <c r="AC207" t="str">
        <f>IF(LEN(Z207)&gt;0,VLOOKUP(Z207,DATA!$K$25:$M$69,3,FALSE),"")</f>
        <v>00000000</v>
      </c>
      <c r="AD207" t="str">
        <f t="shared" si="136"/>
        <v>11111</v>
      </c>
      <c r="AE207" t="str">
        <f t="shared" si="137"/>
        <v/>
      </c>
      <c r="AF207" t="str">
        <f t="shared" si="138"/>
        <v/>
      </c>
      <c r="AG207" t="str">
        <f t="shared" si="139"/>
        <v/>
      </c>
      <c r="AH207" t="str">
        <f t="shared" si="140"/>
        <v/>
      </c>
      <c r="AI207" t="str">
        <f>IF(LEN(Q207)&gt;0,REPT("0",IF(IF(MID(I207,12,1)="F",VLOOKUP(J207,DATA!$K$2:$Y$20,14,FALSE),0)&gt;10,IF(MID(I207,12,1)="F",VLOOKUP(J207,DATA!$K$2:$Y$20,14,FALSE),0)-10,0)-LEN(X207))&amp;DEC2BIN(Q207,IF(MID(I207,12,1)="F",VLOOKUP(J207,DATA!$K$2:$Y$20,14,FALSE),0)-IF(IF(MID(I207,12,1)="F",VLOOKUP(J207,DATA!$K$2:$Y$20,14,FALSE),0)&gt;10,IF(MID(I207,12,1)="F",VLOOKUP(J207,DATA!$K$2:$Y$20,14,FALSE),0)-10,0)),"")</f>
        <v/>
      </c>
      <c r="AJ207" t="str">
        <f>IF(LEN(H207)&gt;0,IF(H207&lt;&gt;"CALL_PAL",VLOOKUP(H207,DATA!$B$2:$E$526,4,FALSE),VLOOKUP(K207,DATA!$K$72:$M$161,3,FALSE)),"")</f>
        <v/>
      </c>
      <c r="AK207" t="str">
        <f>IF(LEN(H207)&gt;0,VLOOKUP(H207,DATA!$B$2:$D$526,3,FALSE),"")</f>
        <v>011101</v>
      </c>
      <c r="AL207" t="str">
        <f t="shared" si="141"/>
        <v>011101111110000011000000000</v>
      </c>
      <c r="AM207" t="str">
        <f t="shared" si="142"/>
        <v>77E0C000</v>
      </c>
      <c r="AN207" t="b">
        <f t="shared" si="119"/>
        <v>1</v>
      </c>
      <c r="AO207">
        <f t="shared" si="148"/>
        <v>0</v>
      </c>
      <c r="AP207" t="b">
        <f t="shared" si="149"/>
        <v>1</v>
      </c>
      <c r="AQ207" t="b">
        <f t="shared" si="145"/>
        <v>0</v>
      </c>
    </row>
    <row r="208" spans="1:55" x14ac:dyDescent="0.25">
      <c r="A208" t="str">
        <f t="shared" si="150"/>
        <v>000005D5</v>
      </c>
      <c r="B208" t="s">
        <v>1521</v>
      </c>
      <c r="C208" t="str">
        <f t="shared" si="122"/>
        <v>ADDQ R31,R31,R0</v>
      </c>
      <c r="D208" t="str">
        <f t="shared" si="151"/>
        <v/>
      </c>
      <c r="E208" t="b">
        <f t="shared" si="152"/>
        <v>1</v>
      </c>
      <c r="F208">
        <f t="shared" si="120"/>
        <v>4</v>
      </c>
      <c r="G208">
        <f t="shared" si="147"/>
        <v>1492</v>
      </c>
      <c r="H208" t="str">
        <f t="shared" si="123"/>
        <v>ADDQ</v>
      </c>
      <c r="I208" s="3" t="str">
        <f>IF(LEN(H208)&gt;0,VLOOKUP(H208,DATA!$B$2:$G$526,6,FALSE),"")</f>
        <v>OABZL      FC</v>
      </c>
      <c r="J208" t="str">
        <f>IF(LEN(H208)&gt;0,VLOOKUP(H208,DATA!$B$2:$G$526,2,FALSE),"")</f>
        <v>Oper</v>
      </c>
      <c r="K208" t="str">
        <f>IF(LEN(H208)&gt;0,IF(MID(IF(MID(MID(C208,LEN(H208)+2,99),1,1)="(",MID(MID(C208,LEN(H208)+2,99),2,LEN(MID(C208,LEN(H208)+2,99))-2),MID(C208,LEN(H208)+2,99)),1,1)=VLOOKUP(H208,DATA!$B$2:$I$526,8,FALSE),MID(IF(MID(MID(C208,LEN(H208)+2,99),1,1)="(",MID(MID(C208,LEN(H208)+2,99),2,LEN(MID(C208,LEN(H208)+2,99))-2),MID(C208,LEN(H208)+2,99)),1,3),IF(MID(MID(C208,LEN(H208)+2,99),1,1)="(",MID(MID(C208,LEN(H208)+2,99),2,LEN(MID(C208,LEN(H208)+2,99))-2),MID(C208,LEN(H208)+2,99))),"")</f>
        <v>R31</v>
      </c>
      <c r="L208" t="str">
        <f t="shared" si="124"/>
        <v>R31</v>
      </c>
      <c r="M208" t="str">
        <f t="shared" si="143"/>
        <v>R0</v>
      </c>
      <c r="N208" t="b">
        <f t="shared" si="125"/>
        <v>0</v>
      </c>
      <c r="O208" t="b">
        <f t="shared" si="126"/>
        <v>1</v>
      </c>
      <c r="P208" t="str">
        <f t="shared" si="153"/>
        <v/>
      </c>
      <c r="Q208" t="str">
        <f t="shared" si="127"/>
        <v/>
      </c>
      <c r="R208" t="str">
        <f t="shared" si="128"/>
        <v/>
      </c>
      <c r="S208" t="b">
        <f t="shared" si="129"/>
        <v>0</v>
      </c>
      <c r="T208" t="b">
        <f t="shared" si="130"/>
        <v>0</v>
      </c>
      <c r="U208" t="b">
        <f t="shared" si="131"/>
        <v>0</v>
      </c>
      <c r="V208" t="str">
        <f>IF(MID(I208,6,1)="T",VLOOKUP(H208,DATA!$B$2:$H$526,7,FALSE),"")</f>
        <v/>
      </c>
      <c r="W208" t="str">
        <f t="shared" si="132"/>
        <v/>
      </c>
      <c r="X208" t="str">
        <f>IF(LEN(H208)&gt;0,VLOOKUP(H208,DATA!$B$2:$F$526,5,FALSE),"")</f>
        <v/>
      </c>
      <c r="Y208" t="str">
        <f t="shared" si="133"/>
        <v/>
      </c>
      <c r="Z208" t="str">
        <f t="shared" si="134"/>
        <v/>
      </c>
      <c r="AA208" t="str">
        <f t="shared" si="135"/>
        <v/>
      </c>
      <c r="AB208" t="str">
        <f>IF(LEN(Z208)&gt;0,VLOOKUP(Z208,DATA!$K$25:$L$69,2,FALSE)&amp;IF(LEN(AA208)&gt;0,VLOOKUP(AA208,DATA!$O$25:$P$29,2,FALSE),""),"")</f>
        <v/>
      </c>
      <c r="AC208" t="str">
        <f>IF(LEN(Z208)&gt;0,VLOOKUP(Z208,DATA!$K$25:$M$69,3,FALSE),"")</f>
        <v/>
      </c>
      <c r="AD208" t="str">
        <f t="shared" si="136"/>
        <v>11111</v>
      </c>
      <c r="AE208" t="str">
        <f t="shared" si="137"/>
        <v>11111</v>
      </c>
      <c r="AF208" t="str">
        <f t="shared" si="138"/>
        <v>0000</v>
      </c>
      <c r="AG208" t="str">
        <f t="shared" si="139"/>
        <v/>
      </c>
      <c r="AH208" t="str">
        <f t="shared" si="140"/>
        <v>00000</v>
      </c>
      <c r="AI208" t="str">
        <f>IF(LEN(Q208)&gt;0,REPT("0",IF(IF(MID(I208,12,1)="F",VLOOKUP(J208,DATA!$K$2:$Y$20,14,FALSE),0)&gt;10,IF(MID(I208,12,1)="F",VLOOKUP(J208,DATA!$K$2:$Y$20,14,FALSE),0)-10,0)-LEN(X208))&amp;DEC2BIN(Q208,IF(MID(I208,12,1)="F",VLOOKUP(J208,DATA!$K$2:$Y$20,14,FALSE),0)-IF(IF(MID(I208,12,1)="F",VLOOKUP(J208,DATA!$K$2:$Y$20,14,FALSE),0)&gt;10,IF(MID(I208,12,1)="F",VLOOKUP(J208,DATA!$K$2:$Y$20,14,FALSE),0)-10,0)),"")</f>
        <v/>
      </c>
      <c r="AJ208" t="str">
        <f>IF(LEN(H208)&gt;0,IF(H208&lt;&gt;"CALL_PAL",VLOOKUP(H208,DATA!$B$2:$E$526,4,FALSE),VLOOKUP(K208,DATA!$K$72:$M$161,3,FALSE)),"")</f>
        <v>0100000</v>
      </c>
      <c r="AK208" t="str">
        <f>IF(LEN(H208)&gt;0,VLOOKUP(H208,DATA!$B$2:$D$526,3,FALSE),"")</f>
        <v>010000</v>
      </c>
      <c r="AL208" t="str">
        <f t="shared" si="141"/>
        <v>01000011111111110000010000000000</v>
      </c>
      <c r="AM208" t="str">
        <f t="shared" si="142"/>
        <v>43FF0400</v>
      </c>
      <c r="AN208" t="b">
        <f t="shared" si="119"/>
        <v>1</v>
      </c>
      <c r="AO208">
        <f t="shared" si="148"/>
        <v>4</v>
      </c>
      <c r="AP208" t="b">
        <f t="shared" si="149"/>
        <v>0</v>
      </c>
      <c r="AQ208" t="b">
        <f t="shared" si="145"/>
        <v>0</v>
      </c>
    </row>
    <row r="209" spans="1:44" x14ac:dyDescent="0.25">
      <c r="A209" t="str">
        <f t="shared" si="150"/>
        <v>000005D9</v>
      </c>
      <c r="B209" t="s">
        <v>1522</v>
      </c>
      <c r="C209" t="str">
        <f t="shared" si="122"/>
        <v>ADDQ R31,R31,R1</v>
      </c>
      <c r="D209" t="str">
        <f t="shared" si="151"/>
        <v/>
      </c>
      <c r="E209" t="b">
        <f t="shared" si="152"/>
        <v>1</v>
      </c>
      <c r="F209">
        <f t="shared" si="120"/>
        <v>4</v>
      </c>
      <c r="G209">
        <f t="shared" si="147"/>
        <v>1496</v>
      </c>
      <c r="H209" t="str">
        <f t="shared" si="123"/>
        <v>ADDQ</v>
      </c>
      <c r="I209" s="3" t="str">
        <f>IF(LEN(H209)&gt;0,VLOOKUP(H209,DATA!$B$2:$G$526,6,FALSE),"")</f>
        <v>OABZL      FC</v>
      </c>
      <c r="J209" t="str">
        <f>IF(LEN(H209)&gt;0,VLOOKUP(H209,DATA!$B$2:$G$526,2,FALSE),"")</f>
        <v>Oper</v>
      </c>
      <c r="K209" t="str">
        <f>IF(LEN(H209)&gt;0,IF(MID(IF(MID(MID(C209,LEN(H209)+2,99),1,1)="(",MID(MID(C209,LEN(H209)+2,99),2,LEN(MID(C209,LEN(H209)+2,99))-2),MID(C209,LEN(H209)+2,99)),1,1)=VLOOKUP(H209,DATA!$B$2:$I$526,8,FALSE),MID(IF(MID(MID(C209,LEN(H209)+2,99),1,1)="(",MID(MID(C209,LEN(H209)+2,99),2,LEN(MID(C209,LEN(H209)+2,99))-2),MID(C209,LEN(H209)+2,99)),1,3),IF(MID(MID(C209,LEN(H209)+2,99),1,1)="(",MID(MID(C209,LEN(H209)+2,99),2,LEN(MID(C209,LEN(H209)+2,99))-2),MID(C209,LEN(H209)+2,99))),"")</f>
        <v>R31</v>
      </c>
      <c r="L209" t="str">
        <f t="shared" si="124"/>
        <v>R31</v>
      </c>
      <c r="M209" t="str">
        <f t="shared" si="143"/>
        <v>R1</v>
      </c>
      <c r="N209" t="b">
        <f t="shared" si="125"/>
        <v>0</v>
      </c>
      <c r="O209" t="b">
        <f t="shared" si="126"/>
        <v>1</v>
      </c>
      <c r="P209" t="str">
        <f t="shared" si="153"/>
        <v/>
      </c>
      <c r="Q209" t="str">
        <f t="shared" si="127"/>
        <v/>
      </c>
      <c r="R209" t="str">
        <f t="shared" si="128"/>
        <v/>
      </c>
      <c r="S209" t="b">
        <f t="shared" si="129"/>
        <v>0</v>
      </c>
      <c r="T209" t="b">
        <f t="shared" si="130"/>
        <v>0</v>
      </c>
      <c r="U209" t="b">
        <f t="shared" si="131"/>
        <v>0</v>
      </c>
      <c r="V209" t="str">
        <f>IF(MID(I209,6,1)="T",VLOOKUP(H209,DATA!$B$2:$H$526,7,FALSE),"")</f>
        <v/>
      </c>
      <c r="W209" t="str">
        <f t="shared" si="132"/>
        <v/>
      </c>
      <c r="X209" t="str">
        <f>IF(LEN(H209)&gt;0,VLOOKUP(H209,DATA!$B$2:$F$526,5,FALSE),"")</f>
        <v/>
      </c>
      <c r="Y209" t="str">
        <f t="shared" si="133"/>
        <v/>
      </c>
      <c r="Z209" t="str">
        <f t="shared" si="134"/>
        <v/>
      </c>
      <c r="AA209" t="str">
        <f t="shared" si="135"/>
        <v/>
      </c>
      <c r="AB209" t="str">
        <f>IF(LEN(Z209)&gt;0,VLOOKUP(Z209,DATA!$K$25:$L$69,2,FALSE)&amp;IF(LEN(AA209)&gt;0,VLOOKUP(AA209,DATA!$O$25:$P$29,2,FALSE),""),"")</f>
        <v/>
      </c>
      <c r="AC209" t="str">
        <f>IF(LEN(Z209)&gt;0,VLOOKUP(Z209,DATA!$K$25:$M$69,3,FALSE),"")</f>
        <v/>
      </c>
      <c r="AD209" t="str">
        <f t="shared" si="136"/>
        <v>11111</v>
      </c>
      <c r="AE209" t="str">
        <f t="shared" si="137"/>
        <v>11111</v>
      </c>
      <c r="AF209" t="str">
        <f t="shared" si="138"/>
        <v>0000</v>
      </c>
      <c r="AG209" t="str">
        <f t="shared" si="139"/>
        <v/>
      </c>
      <c r="AH209" t="str">
        <f t="shared" si="140"/>
        <v>00001</v>
      </c>
      <c r="AI209" t="str">
        <f>IF(LEN(Q209)&gt;0,REPT("0",IF(IF(MID(I209,12,1)="F",VLOOKUP(J209,DATA!$K$2:$Y$20,14,FALSE),0)&gt;10,IF(MID(I209,12,1)="F",VLOOKUP(J209,DATA!$K$2:$Y$20,14,FALSE),0)-10,0)-LEN(X209))&amp;DEC2BIN(Q209,IF(MID(I209,12,1)="F",VLOOKUP(J209,DATA!$K$2:$Y$20,14,FALSE),0)-IF(IF(MID(I209,12,1)="F",VLOOKUP(J209,DATA!$K$2:$Y$20,14,FALSE),0)&gt;10,IF(MID(I209,12,1)="F",VLOOKUP(J209,DATA!$K$2:$Y$20,14,FALSE),0)-10,0)),"")</f>
        <v/>
      </c>
      <c r="AJ209" t="str">
        <f>IF(LEN(H209)&gt;0,IF(H209&lt;&gt;"CALL_PAL",VLOOKUP(H209,DATA!$B$2:$E$526,4,FALSE),VLOOKUP(K209,DATA!$K$72:$M$161,3,FALSE)),"")</f>
        <v>0100000</v>
      </c>
      <c r="AK209" t="str">
        <f>IF(LEN(H209)&gt;0,VLOOKUP(H209,DATA!$B$2:$D$526,3,FALSE),"")</f>
        <v>010000</v>
      </c>
      <c r="AL209" t="str">
        <f t="shared" si="141"/>
        <v>01000011111111110000010000000001</v>
      </c>
      <c r="AM209" t="str">
        <f t="shared" si="142"/>
        <v>43FF0401</v>
      </c>
      <c r="AN209" t="b">
        <f t="shared" si="119"/>
        <v>1</v>
      </c>
      <c r="AO209">
        <f t="shared" si="148"/>
        <v>4</v>
      </c>
      <c r="AP209" t="b">
        <f t="shared" si="149"/>
        <v>0</v>
      </c>
      <c r="AQ209" t="b">
        <f t="shared" si="145"/>
        <v>0</v>
      </c>
    </row>
    <row r="210" spans="1:44" x14ac:dyDescent="0.25">
      <c r="A210" t="str">
        <f t="shared" si="150"/>
        <v>000005DD</v>
      </c>
      <c r="B210" t="s">
        <v>1672</v>
      </c>
      <c r="C210" t="str">
        <f t="shared" si="122"/>
        <v>HW_MTPR R31,EXC_ADDR</v>
      </c>
      <c r="D210" t="str">
        <f t="shared" si="151"/>
        <v/>
      </c>
      <c r="E210" t="b">
        <f t="shared" si="152"/>
        <v>1</v>
      </c>
      <c r="F210">
        <f t="shared" si="120"/>
        <v>4</v>
      </c>
      <c r="G210">
        <f t="shared" si="147"/>
        <v>1500</v>
      </c>
      <c r="H210" t="str">
        <f t="shared" si="123"/>
        <v>HW_MTPR</v>
      </c>
      <c r="I210" s="3" t="str">
        <f>IF(LEN(H210)&gt;0,VLOOKUP(H210,DATA!$B$2:$G$526,6,FALSE),"")</f>
        <v xml:space="preserve">OAB      IM  </v>
      </c>
      <c r="J210" t="str">
        <f>IF(LEN(H210)&gt;0,VLOOKUP(H210,DATA!$B$2:$G$526,2,FALSE),"")</f>
        <v>HW_M</v>
      </c>
      <c r="K210" t="str">
        <f>IF(LEN(H210)&gt;0,IF(MID(IF(MID(MID(C210,LEN(H210)+2,99),1,1)="(",MID(MID(C210,LEN(H210)+2,99),2,LEN(MID(C210,LEN(H210)+2,99))-2),MID(C210,LEN(H210)+2,99)),1,1)=VLOOKUP(H210,DATA!$B$2:$I$526,8,FALSE),MID(IF(MID(MID(C210,LEN(H210)+2,99),1,1)="(",MID(MID(C210,LEN(H210)+2,99),2,LEN(MID(C210,LEN(H210)+2,99))-2),MID(C210,LEN(H210)+2,99)),1,3),IF(MID(MID(C210,LEN(H210)+2,99),1,1)="(",MID(MID(C210,LEN(H210)+2,99),2,LEN(MID(C210,LEN(H210)+2,99))-2),MID(C210,LEN(H210)+2,99))),"")</f>
        <v>R31</v>
      </c>
      <c r="L210" t="str">
        <f t="shared" si="124"/>
        <v>EXC_ADDR</v>
      </c>
      <c r="M210" t="str">
        <f t="shared" si="143"/>
        <v/>
      </c>
      <c r="N210" t="str">
        <f t="shared" si="125"/>
        <v/>
      </c>
      <c r="O210" t="str">
        <f t="shared" si="126"/>
        <v/>
      </c>
      <c r="P210" t="str">
        <f t="shared" si="153"/>
        <v/>
      </c>
      <c r="Q210" t="str">
        <f t="shared" si="127"/>
        <v/>
      </c>
      <c r="R210" t="str">
        <f t="shared" si="128"/>
        <v/>
      </c>
      <c r="S210" t="b">
        <f t="shared" si="129"/>
        <v>0</v>
      </c>
      <c r="T210" t="b">
        <f t="shared" si="130"/>
        <v>0</v>
      </c>
      <c r="U210" t="str">
        <f t="shared" si="131"/>
        <v/>
      </c>
      <c r="V210" t="str">
        <f>IF(MID(I210,6,1)="T",VLOOKUP(H210,DATA!$B$2:$H$526,7,FALSE),"")</f>
        <v/>
      </c>
      <c r="W210" t="str">
        <f t="shared" si="132"/>
        <v/>
      </c>
      <c r="X210" t="str">
        <f>IF(LEN(H210)&gt;0,VLOOKUP(H210,DATA!$B$2:$F$526,5,FALSE),"")</f>
        <v/>
      </c>
      <c r="Y210" t="str">
        <f t="shared" si="133"/>
        <v/>
      </c>
      <c r="Z210" t="str">
        <f t="shared" si="134"/>
        <v>EXC_ADDR</v>
      </c>
      <c r="AA210" t="str">
        <f t="shared" si="135"/>
        <v/>
      </c>
      <c r="AB210" t="str">
        <f>IF(LEN(Z210)&gt;0,VLOOKUP(Z210,DATA!$K$25:$L$69,2,FALSE)&amp;IF(LEN(AA210)&gt;0,VLOOKUP(AA210,DATA!$O$25:$P$29,2,FALSE),""),"")</f>
        <v>00000110</v>
      </c>
      <c r="AC210" t="str">
        <f>IF(LEN(Z210)&gt;0,VLOOKUP(Z210,DATA!$K$25:$M$69,3,FALSE),"")</f>
        <v>00000000</v>
      </c>
      <c r="AD210" t="str">
        <f t="shared" si="136"/>
        <v>11111</v>
      </c>
      <c r="AE210" t="str">
        <f t="shared" si="137"/>
        <v/>
      </c>
      <c r="AF210" t="str">
        <f t="shared" si="138"/>
        <v/>
      </c>
      <c r="AG210" t="str">
        <f t="shared" si="139"/>
        <v/>
      </c>
      <c r="AH210" t="str">
        <f t="shared" si="140"/>
        <v/>
      </c>
      <c r="AI210" t="str">
        <f>IF(LEN(Q210)&gt;0,REPT("0",IF(IF(MID(I210,12,1)="F",VLOOKUP(J210,DATA!$K$2:$Y$20,14,FALSE),0)&gt;10,IF(MID(I210,12,1)="F",VLOOKUP(J210,DATA!$K$2:$Y$20,14,FALSE),0)-10,0)-LEN(X210))&amp;DEC2BIN(Q210,IF(MID(I210,12,1)="F",VLOOKUP(J210,DATA!$K$2:$Y$20,14,FALSE),0)-IF(IF(MID(I210,12,1)="F",VLOOKUP(J210,DATA!$K$2:$Y$20,14,FALSE),0)&gt;10,IF(MID(I210,12,1)="F",VLOOKUP(J210,DATA!$K$2:$Y$20,14,FALSE),0)-10,0)),"")</f>
        <v/>
      </c>
      <c r="AJ210" t="str">
        <f>IF(LEN(H210)&gt;0,IF(H210&lt;&gt;"CALL_PAL",VLOOKUP(H210,DATA!$B$2:$E$526,4,FALSE),VLOOKUP(K210,DATA!$K$72:$M$161,3,FALSE)),"")</f>
        <v/>
      </c>
      <c r="AK210" t="str">
        <f>IF(LEN(H210)&gt;0,VLOOKUP(H210,DATA!$B$2:$D$526,3,FALSE),"")</f>
        <v>011101</v>
      </c>
      <c r="AL210" t="str">
        <f t="shared" si="141"/>
        <v>011101111110000011000000000</v>
      </c>
      <c r="AM210" t="str">
        <f t="shared" si="142"/>
        <v>77E0C000</v>
      </c>
      <c r="AN210" t="b">
        <f t="shared" si="119"/>
        <v>1</v>
      </c>
      <c r="AO210">
        <f t="shared" si="148"/>
        <v>4</v>
      </c>
      <c r="AP210" t="b">
        <f t="shared" si="149"/>
        <v>0</v>
      </c>
      <c r="AQ210" t="b">
        <f t="shared" si="145"/>
        <v>0</v>
      </c>
    </row>
    <row r="211" spans="1:44" x14ac:dyDescent="0.25">
      <c r="A211" t="str">
        <f t="shared" si="150"/>
        <v>000005E1</v>
      </c>
      <c r="B211" t="s">
        <v>1634</v>
      </c>
      <c r="C211" t="str">
        <f t="shared" si="122"/>
        <v>BEQ R31, BCCNXT</v>
      </c>
      <c r="D211" t="str">
        <f t="shared" si="151"/>
        <v/>
      </c>
      <c r="E211" t="b">
        <f t="shared" si="152"/>
        <v>1</v>
      </c>
      <c r="F211">
        <f t="shared" si="120"/>
        <v>4</v>
      </c>
      <c r="G211">
        <f t="shared" si="147"/>
        <v>1504</v>
      </c>
      <c r="H211" t="str">
        <f t="shared" si="123"/>
        <v>BEQ</v>
      </c>
      <c r="I211" s="3" t="str">
        <f>IF(LEN(H211)&gt;0,VLOOKUP(H211,DATA!$B$2:$G$526,6,FALSE),"")</f>
        <v xml:space="preserve">OA         F </v>
      </c>
      <c r="J211" t="str">
        <f>IF(LEN(H211)&gt;0,VLOOKUP(H211,DATA!$B$2:$G$526,2,FALSE),"")</f>
        <v>Br</v>
      </c>
      <c r="K211" t="str">
        <f>IF(LEN(H211)&gt;0,IF(MID(IF(MID(MID(C211,LEN(H211)+2,99),1,1)="(",MID(MID(C211,LEN(H211)+2,99),2,LEN(MID(C211,LEN(H211)+2,99))-2),MID(C211,LEN(H211)+2,99)),1,1)=VLOOKUP(H211,DATA!$B$2:$I$526,8,FALSE),MID(IF(MID(MID(C211,LEN(H211)+2,99),1,1)="(",MID(MID(C211,LEN(H211)+2,99),2,LEN(MID(C211,LEN(H211)+2,99))-2),MID(C211,LEN(H211)+2,99)),1,3),IF(MID(MID(C211,LEN(H211)+2,99),1,1)="(",MID(MID(C211,LEN(H211)+2,99),2,LEN(MID(C211,LEN(H211)+2,99))-2),MID(C211,LEN(H211)+2,99))),"")</f>
        <v>R31</v>
      </c>
      <c r="L211" t="str">
        <f t="shared" si="124"/>
        <v>BCCNXT</v>
      </c>
      <c r="M211" t="str">
        <f t="shared" si="143"/>
        <v/>
      </c>
      <c r="N211" t="str">
        <f t="shared" si="125"/>
        <v/>
      </c>
      <c r="O211" t="str">
        <f t="shared" si="126"/>
        <v/>
      </c>
      <c r="P211">
        <f t="shared" si="153"/>
        <v>1520</v>
      </c>
      <c r="Q211">
        <f t="shared" si="127"/>
        <v>12</v>
      </c>
      <c r="R211" t="str">
        <f t="shared" si="128"/>
        <v/>
      </c>
      <c r="S211" t="b">
        <f t="shared" si="129"/>
        <v>0</v>
      </c>
      <c r="T211" t="str">
        <f t="shared" si="130"/>
        <v/>
      </c>
      <c r="U211" t="str">
        <f t="shared" si="131"/>
        <v/>
      </c>
      <c r="V211" t="str">
        <f>IF(MID(I211,6,1)="T",VLOOKUP(H211,DATA!$B$2:$H$526,7,FALSE),"")</f>
        <v/>
      </c>
      <c r="W211" t="str">
        <f t="shared" si="132"/>
        <v/>
      </c>
      <c r="X211" t="str">
        <f>IF(LEN(H211)&gt;0,VLOOKUP(H211,DATA!$B$2:$F$526,5,FALSE),"")</f>
        <v/>
      </c>
      <c r="Y211" t="str">
        <f t="shared" si="133"/>
        <v/>
      </c>
      <c r="Z211" t="str">
        <f t="shared" si="134"/>
        <v/>
      </c>
      <c r="AA211" t="str">
        <f t="shared" si="135"/>
        <v/>
      </c>
      <c r="AB211" t="str">
        <f>IF(LEN(Z211)&gt;0,VLOOKUP(Z211,DATA!$K$25:$L$69,2,FALSE)&amp;IF(LEN(AA211)&gt;0,VLOOKUP(AA211,DATA!$O$25:$P$29,2,FALSE),""),"")</f>
        <v/>
      </c>
      <c r="AC211" t="str">
        <f>IF(LEN(Z211)&gt;0,VLOOKUP(Z211,DATA!$K$25:$M$69,3,FALSE),"")</f>
        <v/>
      </c>
      <c r="AD211" t="str">
        <f t="shared" si="136"/>
        <v>11111</v>
      </c>
      <c r="AE211" t="str">
        <f t="shared" si="137"/>
        <v/>
      </c>
      <c r="AF211" t="str">
        <f t="shared" si="138"/>
        <v/>
      </c>
      <c r="AG211" t="str">
        <f t="shared" si="139"/>
        <v/>
      </c>
      <c r="AH211" t="str">
        <f t="shared" si="140"/>
        <v/>
      </c>
      <c r="AI211" t="str">
        <f>IF(LEN(Q211)&gt;0,REPT("0",IF(IF(MID(I211,12,1)="F",VLOOKUP(J211,DATA!$K$2:$Y$20,14,FALSE),0)&gt;10,IF(MID(I211,12,1)="F",VLOOKUP(J211,DATA!$K$2:$Y$20,14,FALSE),0)-10,0)-LEN(X211))&amp;DEC2BIN(Q211,IF(MID(I211,12,1)="F",VLOOKUP(J211,DATA!$K$2:$Y$20,14,FALSE),0)-IF(IF(MID(I211,12,1)="F",VLOOKUP(J211,DATA!$K$2:$Y$20,14,FALSE),0)&gt;10,IF(MID(I211,12,1)="F",VLOOKUP(J211,DATA!$K$2:$Y$20,14,FALSE),0)-10,0)),"")</f>
        <v>000000000000000001100</v>
      </c>
      <c r="AJ211" t="str">
        <f>IF(LEN(H211)&gt;0,IF(H211&lt;&gt;"CALL_PAL",VLOOKUP(H211,DATA!$B$2:$E$526,4,FALSE),VLOOKUP(K211,DATA!$K$72:$M$161,3,FALSE)),"")</f>
        <v/>
      </c>
      <c r="AK211" t="str">
        <f>IF(LEN(H211)&gt;0,VLOOKUP(H211,DATA!$B$2:$D$526,3,FALSE),"")</f>
        <v>111001</v>
      </c>
      <c r="AL211" t="str">
        <f t="shared" si="141"/>
        <v>11100111111000000000000000001100</v>
      </c>
      <c r="AM211" t="str">
        <f t="shared" si="142"/>
        <v>E7E0000C</v>
      </c>
      <c r="AN211" t="b">
        <f t="shared" si="119"/>
        <v>1</v>
      </c>
      <c r="AO211">
        <f t="shared" si="148"/>
        <v>4</v>
      </c>
      <c r="AP211" t="b">
        <f t="shared" si="149"/>
        <v>1</v>
      </c>
      <c r="AQ211" t="b">
        <f t="shared" si="145"/>
        <v>0</v>
      </c>
    </row>
    <row r="212" spans="1:44" x14ac:dyDescent="0.25">
      <c r="A212" t="str">
        <f t="shared" si="150"/>
        <v>000005E5</v>
      </c>
      <c r="B212" t="s">
        <v>1701</v>
      </c>
      <c r="C212" t="str">
        <f t="shared" si="122"/>
        <v>BR R31, #621</v>
      </c>
      <c r="D212" t="str">
        <f t="shared" si="151"/>
        <v/>
      </c>
      <c r="E212" t="b">
        <f t="shared" si="152"/>
        <v>1</v>
      </c>
      <c r="F212">
        <f t="shared" si="120"/>
        <v>4</v>
      </c>
      <c r="G212">
        <f t="shared" si="147"/>
        <v>1508</v>
      </c>
      <c r="H212" t="str">
        <f t="shared" si="123"/>
        <v>BR</v>
      </c>
      <c r="I212" s="3" t="str">
        <f>IF(LEN(H212)&gt;0,VLOOKUP(H212,DATA!$B$2:$G$526,6,FALSE),"")</f>
        <v xml:space="preserve">OA         F </v>
      </c>
      <c r="J212" t="str">
        <f>IF(LEN(H212)&gt;0,VLOOKUP(H212,DATA!$B$2:$G$526,2,FALSE),"")</f>
        <v>Br</v>
      </c>
      <c r="K212" t="str">
        <f>IF(LEN(H212)&gt;0,IF(MID(IF(MID(MID(C212,LEN(H212)+2,99),1,1)="(",MID(MID(C212,LEN(H212)+2,99),2,LEN(MID(C212,LEN(H212)+2,99))-2),MID(C212,LEN(H212)+2,99)),1,1)=VLOOKUP(H212,DATA!$B$2:$I$526,8,FALSE),MID(IF(MID(MID(C212,LEN(H212)+2,99),1,1)="(",MID(MID(C212,LEN(H212)+2,99),2,LEN(MID(C212,LEN(H212)+2,99))-2),MID(C212,LEN(H212)+2,99)),1,3),IF(MID(MID(C212,LEN(H212)+2,99),1,1)="(",MID(MID(C212,LEN(H212)+2,99),2,LEN(MID(C212,LEN(H212)+2,99))-2),MID(C212,LEN(H212)+2,99))),"")</f>
        <v>R31</v>
      </c>
      <c r="L212" t="str">
        <f t="shared" si="124"/>
        <v>#621</v>
      </c>
      <c r="M212" t="str">
        <f t="shared" si="143"/>
        <v/>
      </c>
      <c r="N212" t="str">
        <f t="shared" si="125"/>
        <v/>
      </c>
      <c r="O212" t="str">
        <f t="shared" si="126"/>
        <v/>
      </c>
      <c r="P212" t="str">
        <f t="shared" si="153"/>
        <v/>
      </c>
      <c r="Q212" t="str">
        <f t="shared" si="127"/>
        <v/>
      </c>
      <c r="R212" t="str">
        <f t="shared" si="128"/>
        <v/>
      </c>
      <c r="S212" t="b">
        <f t="shared" si="129"/>
        <v>0</v>
      </c>
      <c r="T212" t="str">
        <f t="shared" si="130"/>
        <v/>
      </c>
      <c r="U212" t="str">
        <f t="shared" si="131"/>
        <v/>
      </c>
      <c r="V212" t="str">
        <f>IF(MID(I212,6,1)="T",VLOOKUP(H212,DATA!$B$2:$H$526,7,FALSE),"")</f>
        <v/>
      </c>
      <c r="W212" t="str">
        <f t="shared" si="132"/>
        <v/>
      </c>
      <c r="X212" t="str">
        <f>IF(LEN(H212)&gt;0,VLOOKUP(H212,DATA!$B$2:$F$526,5,FALSE),"")</f>
        <v/>
      </c>
      <c r="Y212" t="str">
        <f t="shared" si="133"/>
        <v/>
      </c>
      <c r="Z212" t="str">
        <f t="shared" si="134"/>
        <v/>
      </c>
      <c r="AA212" t="str">
        <f t="shared" si="135"/>
        <v/>
      </c>
      <c r="AB212" t="str">
        <f>IF(LEN(Z212)&gt;0,VLOOKUP(Z212,DATA!$K$25:$L$69,2,FALSE)&amp;IF(LEN(AA212)&gt;0,VLOOKUP(AA212,DATA!$O$25:$P$29,2,FALSE),""),"")</f>
        <v/>
      </c>
      <c r="AC212" t="str">
        <f>IF(LEN(Z212)&gt;0,VLOOKUP(Z212,DATA!$K$25:$M$69,3,FALSE),"")</f>
        <v/>
      </c>
      <c r="AD212" t="str">
        <f t="shared" si="136"/>
        <v>11111</v>
      </c>
      <c r="AE212" t="str">
        <f t="shared" si="137"/>
        <v/>
      </c>
      <c r="AF212" t="str">
        <f t="shared" si="138"/>
        <v/>
      </c>
      <c r="AG212" t="str">
        <f t="shared" si="139"/>
        <v/>
      </c>
      <c r="AH212" t="str">
        <f t="shared" si="140"/>
        <v/>
      </c>
      <c r="AI212" t="str">
        <f>IF(LEN(Q212)&gt;0,REPT("0",IF(IF(MID(I212,12,1)="F",VLOOKUP(J212,DATA!$K$2:$Y$20,14,FALSE),0)&gt;10,IF(MID(I212,12,1)="F",VLOOKUP(J212,DATA!$K$2:$Y$20,14,FALSE),0)-10,0)-LEN(X212))&amp;DEC2BIN(Q212,IF(MID(I212,12,1)="F",VLOOKUP(J212,DATA!$K$2:$Y$20,14,FALSE),0)-IF(IF(MID(I212,12,1)="F",VLOOKUP(J212,DATA!$K$2:$Y$20,14,FALSE),0)&gt;10,IF(MID(I212,12,1)="F",VLOOKUP(J212,DATA!$K$2:$Y$20,14,FALSE),0)-10,0)),"")</f>
        <v/>
      </c>
      <c r="AJ212" t="str">
        <f>IF(LEN(H212)&gt;0,IF(H212&lt;&gt;"CALL_PAL",VLOOKUP(H212,DATA!$B$2:$E$526,4,FALSE),VLOOKUP(K212,DATA!$K$72:$M$161,3,FALSE)),"")</f>
        <v/>
      </c>
      <c r="AK212" t="str">
        <f>IF(LEN(H212)&gt;0,VLOOKUP(H212,DATA!$B$2:$D$526,3,FALSE),"")</f>
        <v>110000</v>
      </c>
      <c r="AL212" t="str">
        <f t="shared" si="141"/>
        <v>11000011111</v>
      </c>
      <c r="AM212" t="str">
        <f t="shared" si="142"/>
        <v>C3070000</v>
      </c>
      <c r="AN212" t="b">
        <f t="shared" si="119"/>
        <v>1</v>
      </c>
      <c r="AO212">
        <f t="shared" si="148"/>
        <v>4</v>
      </c>
      <c r="AP212" t="b">
        <f t="shared" si="149"/>
        <v>0</v>
      </c>
      <c r="AQ212" t="b">
        <f t="shared" si="145"/>
        <v>0</v>
      </c>
    </row>
    <row r="213" spans="1:44" x14ac:dyDescent="0.25">
      <c r="A213" t="str">
        <f t="shared" si="150"/>
        <v>000005E9</v>
      </c>
      <c r="B213" t="s">
        <v>1522</v>
      </c>
      <c r="C213" t="str">
        <f t="shared" si="122"/>
        <v>ADDQ R31,R31,R1</v>
      </c>
      <c r="D213" t="str">
        <f t="shared" si="151"/>
        <v/>
      </c>
      <c r="E213" t="b">
        <f t="shared" si="152"/>
        <v>1</v>
      </c>
      <c r="F213">
        <f t="shared" si="120"/>
        <v>4</v>
      </c>
      <c r="G213">
        <f t="shared" si="147"/>
        <v>1512</v>
      </c>
      <c r="H213" t="str">
        <f t="shared" si="123"/>
        <v>ADDQ</v>
      </c>
      <c r="I213" s="3" t="str">
        <f>IF(LEN(H213)&gt;0,VLOOKUP(H213,DATA!$B$2:$G$526,6,FALSE),"")</f>
        <v>OABZL      FC</v>
      </c>
      <c r="J213" t="str">
        <f>IF(LEN(H213)&gt;0,VLOOKUP(H213,DATA!$B$2:$G$526,2,FALSE),"")</f>
        <v>Oper</v>
      </c>
      <c r="K213" t="str">
        <f>IF(LEN(H213)&gt;0,IF(MID(IF(MID(MID(C213,LEN(H213)+2,99),1,1)="(",MID(MID(C213,LEN(H213)+2,99),2,LEN(MID(C213,LEN(H213)+2,99))-2),MID(C213,LEN(H213)+2,99)),1,1)=VLOOKUP(H213,DATA!$B$2:$I$526,8,FALSE),MID(IF(MID(MID(C213,LEN(H213)+2,99),1,1)="(",MID(MID(C213,LEN(H213)+2,99),2,LEN(MID(C213,LEN(H213)+2,99))-2),MID(C213,LEN(H213)+2,99)),1,3),IF(MID(MID(C213,LEN(H213)+2,99),1,1)="(",MID(MID(C213,LEN(H213)+2,99),2,LEN(MID(C213,LEN(H213)+2,99))-2),MID(C213,LEN(H213)+2,99))),"")</f>
        <v>R31</v>
      </c>
      <c r="L213" t="str">
        <f t="shared" si="124"/>
        <v>R31</v>
      </c>
      <c r="M213" t="str">
        <f t="shared" si="143"/>
        <v>R1</v>
      </c>
      <c r="N213" t="b">
        <f t="shared" si="125"/>
        <v>0</v>
      </c>
      <c r="O213" t="b">
        <f t="shared" si="126"/>
        <v>1</v>
      </c>
      <c r="P213" t="str">
        <f t="shared" si="153"/>
        <v/>
      </c>
      <c r="Q213" t="str">
        <f t="shared" si="127"/>
        <v/>
      </c>
      <c r="R213" t="str">
        <f t="shared" si="128"/>
        <v/>
      </c>
      <c r="S213" t="b">
        <f t="shared" si="129"/>
        <v>0</v>
      </c>
      <c r="T213" t="b">
        <f t="shared" si="130"/>
        <v>0</v>
      </c>
      <c r="U213" t="b">
        <f t="shared" si="131"/>
        <v>0</v>
      </c>
      <c r="V213" t="str">
        <f>IF(MID(I213,6,1)="T",VLOOKUP(H213,DATA!$B$2:$H$526,7,FALSE),"")</f>
        <v/>
      </c>
      <c r="W213" t="str">
        <f t="shared" si="132"/>
        <v/>
      </c>
      <c r="X213" t="str">
        <f>IF(LEN(H213)&gt;0,VLOOKUP(H213,DATA!$B$2:$F$526,5,FALSE),"")</f>
        <v/>
      </c>
      <c r="Y213" t="str">
        <f t="shared" si="133"/>
        <v/>
      </c>
      <c r="Z213" t="str">
        <f t="shared" si="134"/>
        <v/>
      </c>
      <c r="AA213" t="str">
        <f t="shared" si="135"/>
        <v/>
      </c>
      <c r="AB213" t="str">
        <f>IF(LEN(Z213)&gt;0,VLOOKUP(Z213,DATA!$K$25:$L$69,2,FALSE)&amp;IF(LEN(AA213)&gt;0,VLOOKUP(AA213,DATA!$O$25:$P$29,2,FALSE),""),"")</f>
        <v/>
      </c>
      <c r="AC213" t="str">
        <f>IF(LEN(Z213)&gt;0,VLOOKUP(Z213,DATA!$K$25:$M$69,3,FALSE),"")</f>
        <v/>
      </c>
      <c r="AD213" t="str">
        <f t="shared" si="136"/>
        <v>11111</v>
      </c>
      <c r="AE213" t="str">
        <f t="shared" si="137"/>
        <v>11111</v>
      </c>
      <c r="AF213" t="str">
        <f t="shared" si="138"/>
        <v>0000</v>
      </c>
      <c r="AG213" t="str">
        <f t="shared" si="139"/>
        <v/>
      </c>
      <c r="AH213" t="str">
        <f t="shared" si="140"/>
        <v>00001</v>
      </c>
      <c r="AI213" t="str">
        <f>IF(LEN(Q213)&gt;0,REPT("0",IF(IF(MID(I213,12,1)="F",VLOOKUP(J213,DATA!$K$2:$Y$20,14,FALSE),0)&gt;10,IF(MID(I213,12,1)="F",VLOOKUP(J213,DATA!$K$2:$Y$20,14,FALSE),0)-10,0)-LEN(X213))&amp;DEC2BIN(Q213,IF(MID(I213,12,1)="F",VLOOKUP(J213,DATA!$K$2:$Y$20,14,FALSE),0)-IF(IF(MID(I213,12,1)="F",VLOOKUP(J213,DATA!$K$2:$Y$20,14,FALSE),0)&gt;10,IF(MID(I213,12,1)="F",VLOOKUP(J213,DATA!$K$2:$Y$20,14,FALSE),0)-10,0)),"")</f>
        <v/>
      </c>
      <c r="AJ213" t="str">
        <f>IF(LEN(H213)&gt;0,IF(H213&lt;&gt;"CALL_PAL",VLOOKUP(H213,DATA!$B$2:$E$526,4,FALSE),VLOOKUP(K213,DATA!$K$72:$M$161,3,FALSE)),"")</f>
        <v>0100000</v>
      </c>
      <c r="AK213" t="str">
        <f>IF(LEN(H213)&gt;0,VLOOKUP(H213,DATA!$B$2:$D$526,3,FALSE),"")</f>
        <v>010000</v>
      </c>
      <c r="AL213" t="str">
        <f t="shared" si="141"/>
        <v>01000011111111110000010000000001</v>
      </c>
      <c r="AM213" t="str">
        <f t="shared" si="142"/>
        <v>43FF0401</v>
      </c>
      <c r="AN213" t="b">
        <f t="shared" si="119"/>
        <v>1</v>
      </c>
      <c r="AO213">
        <f t="shared" si="148"/>
        <v>4</v>
      </c>
      <c r="AP213" t="b">
        <f t="shared" si="149"/>
        <v>0</v>
      </c>
      <c r="AQ213" t="b">
        <f t="shared" si="145"/>
        <v>0</v>
      </c>
    </row>
    <row r="214" spans="1:44" x14ac:dyDescent="0.25">
      <c r="A214" t="str">
        <f t="shared" si="150"/>
        <v>000005ED</v>
      </c>
      <c r="B214" t="s">
        <v>2038</v>
      </c>
      <c r="C214" t="str">
        <f t="shared" si="122"/>
        <v>BIS R31,R31,R31</v>
      </c>
      <c r="D214" t="str">
        <f t="shared" si="151"/>
        <v/>
      </c>
      <c r="E214" t="b">
        <f t="shared" si="152"/>
        <v>1</v>
      </c>
      <c r="F214">
        <f t="shared" si="120"/>
        <v>4</v>
      </c>
      <c r="G214">
        <f t="shared" si="147"/>
        <v>1516</v>
      </c>
      <c r="H214" t="str">
        <f t="shared" si="123"/>
        <v>BIS</v>
      </c>
      <c r="I214" s="3" t="str">
        <f>IF(LEN(H214)&gt;0,VLOOKUP(H214,DATA!$B$2:$G$526,6,FALSE),"")</f>
        <v>OABZL      FC</v>
      </c>
      <c r="J214" t="str">
        <f>IF(LEN(H214)&gt;0,VLOOKUP(H214,DATA!$B$2:$G$526,2,FALSE),"")</f>
        <v>Oper</v>
      </c>
      <c r="K214" t="str">
        <f>IF(LEN(H214)&gt;0,IF(MID(IF(MID(MID(C214,LEN(H214)+2,99),1,1)="(",MID(MID(C214,LEN(H214)+2,99),2,LEN(MID(C214,LEN(H214)+2,99))-2),MID(C214,LEN(H214)+2,99)),1,1)=VLOOKUP(H214,DATA!$B$2:$I$526,8,FALSE),MID(IF(MID(MID(C214,LEN(H214)+2,99),1,1)="(",MID(MID(C214,LEN(H214)+2,99),2,LEN(MID(C214,LEN(H214)+2,99))-2),MID(C214,LEN(H214)+2,99)),1,3),IF(MID(MID(C214,LEN(H214)+2,99),1,1)="(",MID(MID(C214,LEN(H214)+2,99),2,LEN(MID(C214,LEN(H214)+2,99))-2),MID(C214,LEN(H214)+2,99))),"")</f>
        <v>R31</v>
      </c>
      <c r="L214" t="str">
        <f t="shared" si="124"/>
        <v>R31</v>
      </c>
      <c r="M214" t="str">
        <f t="shared" si="143"/>
        <v>R31</v>
      </c>
      <c r="N214" t="b">
        <f t="shared" si="125"/>
        <v>0</v>
      </c>
      <c r="O214" t="b">
        <f t="shared" si="126"/>
        <v>1</v>
      </c>
      <c r="P214" t="str">
        <f t="shared" si="153"/>
        <v/>
      </c>
      <c r="Q214" t="str">
        <f t="shared" si="127"/>
        <v/>
      </c>
      <c r="R214" t="str">
        <f t="shared" si="128"/>
        <v/>
      </c>
      <c r="S214" t="b">
        <f t="shared" si="129"/>
        <v>0</v>
      </c>
      <c r="T214" t="b">
        <f t="shared" si="130"/>
        <v>0</v>
      </c>
      <c r="U214" t="b">
        <f t="shared" si="131"/>
        <v>0</v>
      </c>
      <c r="V214" t="str">
        <f>IF(MID(I214,6,1)="T",VLOOKUP(H214,DATA!$B$2:$H$526,7,FALSE),"")</f>
        <v/>
      </c>
      <c r="W214" t="str">
        <f t="shared" si="132"/>
        <v/>
      </c>
      <c r="X214" t="str">
        <f>IF(LEN(H214)&gt;0,VLOOKUP(H214,DATA!$B$2:$F$526,5,FALSE),"")</f>
        <v/>
      </c>
      <c r="Y214" t="str">
        <f t="shared" si="133"/>
        <v/>
      </c>
      <c r="Z214" t="str">
        <f t="shared" si="134"/>
        <v/>
      </c>
      <c r="AA214" t="str">
        <f t="shared" si="135"/>
        <v/>
      </c>
      <c r="AB214" t="str">
        <f>IF(LEN(Z214)&gt;0,VLOOKUP(Z214,DATA!$K$25:$L$69,2,FALSE)&amp;IF(LEN(AA214)&gt;0,VLOOKUP(AA214,DATA!$O$25:$P$29,2,FALSE),""),"")</f>
        <v/>
      </c>
      <c r="AC214" t="str">
        <f>IF(LEN(Z214)&gt;0,VLOOKUP(Z214,DATA!$K$25:$M$69,3,FALSE),"")</f>
        <v/>
      </c>
      <c r="AD214" t="str">
        <f t="shared" si="136"/>
        <v>11111</v>
      </c>
      <c r="AE214" t="str">
        <f t="shared" si="137"/>
        <v>11111</v>
      </c>
      <c r="AF214" t="str">
        <f t="shared" si="138"/>
        <v>0000</v>
      </c>
      <c r="AG214" t="str">
        <f t="shared" si="139"/>
        <v/>
      </c>
      <c r="AH214" t="str">
        <f t="shared" si="140"/>
        <v>11111</v>
      </c>
      <c r="AI214" t="str">
        <f>IF(LEN(Q214)&gt;0,REPT("0",IF(IF(MID(I214,12,1)="F",VLOOKUP(J214,DATA!$K$2:$Y$20,14,FALSE),0)&gt;10,IF(MID(I214,12,1)="F",VLOOKUP(J214,DATA!$K$2:$Y$20,14,FALSE),0)-10,0)-LEN(X214))&amp;DEC2BIN(Q214,IF(MID(I214,12,1)="F",VLOOKUP(J214,DATA!$K$2:$Y$20,14,FALSE),0)-IF(IF(MID(I214,12,1)="F",VLOOKUP(J214,DATA!$K$2:$Y$20,14,FALSE),0)&gt;10,IF(MID(I214,12,1)="F",VLOOKUP(J214,DATA!$K$2:$Y$20,14,FALSE),0)-10,0)),"")</f>
        <v/>
      </c>
      <c r="AJ214" t="str">
        <f>IF(LEN(H214)&gt;0,IF(H214&lt;&gt;"CALL_PAL",VLOOKUP(H214,DATA!$B$2:$E$526,4,FALSE),VLOOKUP(K214,DATA!$K$72:$M$161,3,FALSE)),"")</f>
        <v>0100000</v>
      </c>
      <c r="AK214" t="str">
        <f>IF(LEN(H214)&gt;0,VLOOKUP(H214,DATA!$B$2:$D$526,3,FALSE),"")</f>
        <v>010001</v>
      </c>
      <c r="AL214" t="str">
        <f t="shared" si="141"/>
        <v>01000111111111110000010000011111</v>
      </c>
      <c r="AM214" t="str">
        <f t="shared" si="142"/>
        <v>47FF041F</v>
      </c>
      <c r="AN214" t="b">
        <f t="shared" ref="AN214:AN277" si="154">IF(LEN(C214)&gt;0,IF(C214=".PAL ON",TRUE,IF(C214=".PAL OFF",FALSE,IF(ROW()&lt;&gt;2,AN213,FALSE))),"")</f>
        <v>1</v>
      </c>
      <c r="AO214">
        <f t="shared" si="148"/>
        <v>4</v>
      </c>
      <c r="AP214" t="b">
        <f t="shared" si="149"/>
        <v>0</v>
      </c>
      <c r="AQ214" t="b">
        <f t="shared" si="145"/>
        <v>0</v>
      </c>
    </row>
    <row r="215" spans="1:44" x14ac:dyDescent="0.25">
      <c r="A215" t="str">
        <f t="shared" si="150"/>
        <v>000005F1</v>
      </c>
      <c r="B215" t="s">
        <v>1635</v>
      </c>
      <c r="C215" t="str">
        <f t="shared" si="122"/>
        <v>BCCNXT:</v>
      </c>
      <c r="D215" t="str">
        <f t="shared" si="151"/>
        <v/>
      </c>
      <c r="E215" t="b">
        <f t="shared" si="152"/>
        <v>1</v>
      </c>
      <c r="F215">
        <f t="shared" si="120"/>
        <v>4</v>
      </c>
      <c r="G215">
        <f t="shared" si="147"/>
        <v>1520</v>
      </c>
      <c r="H215" t="str">
        <f t="shared" si="123"/>
        <v/>
      </c>
      <c r="I215" s="3" t="str">
        <f>IF(LEN(H215)&gt;0,VLOOKUP(H215,DATA!$B$2:$G$526,6,FALSE),"")</f>
        <v/>
      </c>
      <c r="J215" t="str">
        <f>IF(LEN(H215)&gt;0,VLOOKUP(H215,DATA!$B$2:$G$526,2,FALSE),"")</f>
        <v/>
      </c>
      <c r="K215" t="str">
        <f>IF(LEN(H215)&gt;0,IF(MID(IF(MID(MID(C215,LEN(H215)+2,99),1,1)="(",MID(MID(C215,LEN(H215)+2,99),2,LEN(MID(C215,LEN(H215)+2,99))-2),MID(C215,LEN(H215)+2,99)),1,1)=VLOOKUP(H215,DATA!$B$2:$I$526,8,FALSE),MID(IF(MID(MID(C215,LEN(H215)+2,99),1,1)="(",MID(MID(C215,LEN(H215)+2,99),2,LEN(MID(C215,LEN(H215)+2,99))-2),MID(C215,LEN(H215)+2,99)),1,3),IF(MID(MID(C215,LEN(H215)+2,99),1,1)="(",MID(MID(C215,LEN(H215)+2,99),2,LEN(MID(C215,LEN(H215)+2,99))-2),MID(C215,LEN(H215)+2,99))),"")</f>
        <v/>
      </c>
      <c r="L215" t="str">
        <f t="shared" si="124"/>
        <v/>
      </c>
      <c r="M215" t="str">
        <f t="shared" si="143"/>
        <v/>
      </c>
      <c r="N215" t="str">
        <f t="shared" si="125"/>
        <v/>
      </c>
      <c r="O215" t="str">
        <f t="shared" si="126"/>
        <v/>
      </c>
      <c r="P215" t="str">
        <f t="shared" si="153"/>
        <v/>
      </c>
      <c r="Q215" t="str">
        <f t="shared" si="127"/>
        <v/>
      </c>
      <c r="R215" t="str">
        <f t="shared" si="128"/>
        <v/>
      </c>
      <c r="S215" t="str">
        <f t="shared" si="129"/>
        <v/>
      </c>
      <c r="T215" t="str">
        <f t="shared" si="130"/>
        <v/>
      </c>
      <c r="U215" t="str">
        <f t="shared" si="131"/>
        <v/>
      </c>
      <c r="V215" t="str">
        <f>IF(MID(I215,6,1)="T",VLOOKUP(H215,DATA!$B$2:$H$526,7,FALSE),"")</f>
        <v/>
      </c>
      <c r="W215" t="str">
        <f t="shared" si="132"/>
        <v/>
      </c>
      <c r="X215" t="str">
        <f>IF(LEN(H215)&gt;0,VLOOKUP(H215,DATA!$B$2:$F$526,5,FALSE),"")</f>
        <v/>
      </c>
      <c r="Y215" t="str">
        <f t="shared" si="133"/>
        <v/>
      </c>
      <c r="Z215" t="str">
        <f t="shared" si="134"/>
        <v/>
      </c>
      <c r="AA215" t="str">
        <f t="shared" si="135"/>
        <v/>
      </c>
      <c r="AB215" t="str">
        <f>IF(LEN(Z215)&gt;0,VLOOKUP(Z215,DATA!$K$25:$L$69,2,FALSE)&amp;IF(LEN(AA215)&gt;0,VLOOKUP(AA215,DATA!$O$25:$P$29,2,FALSE),""),"")</f>
        <v/>
      </c>
      <c r="AC215" t="str">
        <f>IF(LEN(Z215)&gt;0,VLOOKUP(Z215,DATA!$K$25:$M$69,3,FALSE),"")</f>
        <v/>
      </c>
      <c r="AD215" t="str">
        <f t="shared" si="136"/>
        <v/>
      </c>
      <c r="AE215" t="str">
        <f t="shared" si="137"/>
        <v/>
      </c>
      <c r="AF215" t="str">
        <f t="shared" si="138"/>
        <v/>
      </c>
      <c r="AG215" t="str">
        <f t="shared" si="139"/>
        <v/>
      </c>
      <c r="AH215" t="str">
        <f t="shared" si="140"/>
        <v/>
      </c>
      <c r="AI215" t="str">
        <f>IF(LEN(Q215)&gt;0,REPT("0",IF(IF(MID(I215,12,1)="F",VLOOKUP(J215,DATA!$K$2:$Y$20,14,FALSE),0)&gt;10,IF(MID(I215,12,1)="F",VLOOKUP(J215,DATA!$K$2:$Y$20,14,FALSE),0)-10,0)-LEN(X215))&amp;DEC2BIN(Q215,IF(MID(I215,12,1)="F",VLOOKUP(J215,DATA!$K$2:$Y$20,14,FALSE),0)-IF(IF(MID(I215,12,1)="F",VLOOKUP(J215,DATA!$K$2:$Y$20,14,FALSE),0)&gt;10,IF(MID(I215,12,1)="F",VLOOKUP(J215,DATA!$K$2:$Y$20,14,FALSE),0)-10,0)),"")</f>
        <v/>
      </c>
      <c r="AJ215" t="str">
        <f>IF(LEN(H215)&gt;0,IF(H215&lt;&gt;"CALL_PAL",VLOOKUP(H215,DATA!$B$2:$E$526,4,FALSE),VLOOKUP(K215,DATA!$K$72:$M$161,3,FALSE)),"")</f>
        <v/>
      </c>
      <c r="AK215" t="str">
        <f>IF(LEN(H215)&gt;0,VLOOKUP(H215,DATA!$B$2:$D$526,3,FALSE),"")</f>
        <v/>
      </c>
      <c r="AL215" t="str">
        <f t="shared" si="141"/>
        <v/>
      </c>
      <c r="AM215" t="str">
        <f t="shared" si="142"/>
        <v/>
      </c>
      <c r="AN215" t="b">
        <f t="shared" si="154"/>
        <v>1</v>
      </c>
      <c r="AO215">
        <f t="shared" si="148"/>
        <v>4</v>
      </c>
      <c r="AP215" t="str">
        <f t="shared" si="149"/>
        <v/>
      </c>
      <c r="AQ215" t="str">
        <f t="shared" si="145"/>
        <v/>
      </c>
    </row>
    <row r="216" spans="1:44" x14ac:dyDescent="0.25">
      <c r="A216" t="str">
        <f t="shared" si="150"/>
        <v>000005F1</v>
      </c>
      <c r="B216" t="s">
        <v>1693</v>
      </c>
      <c r="C216" t="str">
        <f t="shared" si="122"/>
        <v>ADDQ R31,#4,R0</v>
      </c>
      <c r="D216" t="str">
        <f t="shared" si="151"/>
        <v/>
      </c>
      <c r="E216" t="b">
        <f t="shared" si="152"/>
        <v>0</v>
      </c>
      <c r="F216">
        <f t="shared" si="120"/>
        <v>4</v>
      </c>
      <c r="G216">
        <f t="shared" si="147"/>
        <v>1520</v>
      </c>
      <c r="H216" t="str">
        <f t="shared" si="123"/>
        <v>ADDQ</v>
      </c>
      <c r="I216" s="3" t="str">
        <f>IF(LEN(H216)&gt;0,VLOOKUP(H216,DATA!$B$2:$G$526,6,FALSE),"")</f>
        <v>OABZL      FC</v>
      </c>
      <c r="J216" t="str">
        <f>IF(LEN(H216)&gt;0,VLOOKUP(H216,DATA!$B$2:$G$526,2,FALSE),"")</f>
        <v>Oper</v>
      </c>
      <c r="K216" t="str">
        <f>IF(LEN(H216)&gt;0,IF(MID(IF(MID(MID(C216,LEN(H216)+2,99),1,1)="(",MID(MID(C216,LEN(H216)+2,99),2,LEN(MID(C216,LEN(H216)+2,99))-2),MID(C216,LEN(H216)+2,99)),1,1)=VLOOKUP(H216,DATA!$B$2:$I$526,8,FALSE),MID(IF(MID(MID(C216,LEN(H216)+2,99),1,1)="(",MID(MID(C216,LEN(H216)+2,99),2,LEN(MID(C216,LEN(H216)+2,99))-2),MID(C216,LEN(H216)+2,99)),1,3),IF(MID(MID(C216,LEN(H216)+2,99),1,1)="(",MID(MID(C216,LEN(H216)+2,99),2,LEN(MID(C216,LEN(H216)+2,99))-2),MID(C216,LEN(H216)+2,99))),"")</f>
        <v>R31</v>
      </c>
      <c r="L216" t="str">
        <f t="shared" si="124"/>
        <v>#4</v>
      </c>
      <c r="M216" t="str">
        <f t="shared" si="143"/>
        <v>R0</v>
      </c>
      <c r="N216" t="b">
        <f t="shared" si="125"/>
        <v>1</v>
      </c>
      <c r="O216" t="b">
        <f t="shared" si="126"/>
        <v>0</v>
      </c>
      <c r="P216" t="str">
        <f t="shared" si="153"/>
        <v/>
      </c>
      <c r="Q216" t="str">
        <f t="shared" si="127"/>
        <v/>
      </c>
      <c r="R216" t="str">
        <f t="shared" si="128"/>
        <v/>
      </c>
      <c r="S216" t="b">
        <f t="shared" si="129"/>
        <v>0</v>
      </c>
      <c r="T216" t="b">
        <f t="shared" si="130"/>
        <v>0</v>
      </c>
      <c r="U216" t="b">
        <f t="shared" si="131"/>
        <v>0</v>
      </c>
      <c r="V216" t="str">
        <f>IF(MID(I216,6,1)="T",VLOOKUP(H216,DATA!$B$2:$H$526,7,FALSE),"")</f>
        <v/>
      </c>
      <c r="W216" t="str">
        <f t="shared" si="132"/>
        <v/>
      </c>
      <c r="X216" t="str">
        <f>IF(LEN(H216)&gt;0,VLOOKUP(H216,DATA!$B$2:$F$526,5,FALSE),"")</f>
        <v/>
      </c>
      <c r="Y216" t="str">
        <f t="shared" si="133"/>
        <v/>
      </c>
      <c r="Z216" t="str">
        <f t="shared" si="134"/>
        <v/>
      </c>
      <c r="AA216" t="str">
        <f t="shared" si="135"/>
        <v/>
      </c>
      <c r="AB216" t="str">
        <f>IF(LEN(Z216)&gt;0,VLOOKUP(Z216,DATA!$K$25:$L$69,2,FALSE)&amp;IF(LEN(AA216)&gt;0,VLOOKUP(AA216,DATA!$O$25:$P$29,2,FALSE),""),"")</f>
        <v/>
      </c>
      <c r="AC216" t="str">
        <f>IF(LEN(Z216)&gt;0,VLOOKUP(Z216,DATA!$K$25:$M$69,3,FALSE),"")</f>
        <v/>
      </c>
      <c r="AD216" t="str">
        <f t="shared" si="136"/>
        <v>11111</v>
      </c>
      <c r="AE216" t="str">
        <f t="shared" si="137"/>
        <v/>
      </c>
      <c r="AF216" t="str">
        <f t="shared" si="138"/>
        <v/>
      </c>
      <c r="AG216" t="str">
        <f t="shared" si="139"/>
        <v>000001001</v>
      </c>
      <c r="AH216" t="str">
        <f t="shared" si="140"/>
        <v>00000</v>
      </c>
      <c r="AI216" t="str">
        <f>IF(LEN(Q216)&gt;0,REPT("0",IF(IF(MID(I216,12,1)="F",VLOOKUP(J216,DATA!$K$2:$Y$20,14,FALSE),0)&gt;10,IF(MID(I216,12,1)="F",VLOOKUP(J216,DATA!$K$2:$Y$20,14,FALSE),0)-10,0)-LEN(X216))&amp;DEC2BIN(Q216,IF(MID(I216,12,1)="F",VLOOKUP(J216,DATA!$K$2:$Y$20,14,FALSE),0)-IF(IF(MID(I216,12,1)="F",VLOOKUP(J216,DATA!$K$2:$Y$20,14,FALSE),0)&gt;10,IF(MID(I216,12,1)="F",VLOOKUP(J216,DATA!$K$2:$Y$20,14,FALSE),0)-10,0)),"")</f>
        <v/>
      </c>
      <c r="AJ216" t="str">
        <f>IF(LEN(H216)&gt;0,IF(H216&lt;&gt;"CALL_PAL",VLOOKUP(H216,DATA!$B$2:$E$526,4,FALSE),VLOOKUP(K216,DATA!$K$72:$M$161,3,FALSE)),"")</f>
        <v>0100000</v>
      </c>
      <c r="AK216" t="str">
        <f>IF(LEN(H216)&gt;0,VLOOKUP(H216,DATA!$B$2:$D$526,3,FALSE),"")</f>
        <v>010000</v>
      </c>
      <c r="AL216" t="str">
        <f t="shared" si="141"/>
        <v>01000011111000001001010000000000</v>
      </c>
      <c r="AM216" t="str">
        <f t="shared" si="142"/>
        <v>43E09400</v>
      </c>
      <c r="AN216" t="b">
        <f t="shared" si="154"/>
        <v>1</v>
      </c>
      <c r="AO216">
        <f t="shared" si="148"/>
        <v>0</v>
      </c>
      <c r="AP216" t="b">
        <f t="shared" si="149"/>
        <v>1</v>
      </c>
      <c r="AQ216" t="b">
        <f t="shared" si="145"/>
        <v>0</v>
      </c>
    </row>
    <row r="217" spans="1:44" x14ac:dyDescent="0.25">
      <c r="A217" t="str">
        <f t="shared" si="150"/>
        <v>000005F5</v>
      </c>
      <c r="B217" t="s">
        <v>1703</v>
      </c>
      <c r="C217" t="str">
        <f t="shared" si="122"/>
        <v>HW_MTPR R00,PCTX</v>
      </c>
      <c r="D217" t="str">
        <f t="shared" si="151"/>
        <v/>
      </c>
      <c r="E217" t="b">
        <f t="shared" si="152"/>
        <v>1</v>
      </c>
      <c r="F217">
        <f t="shared" si="120"/>
        <v>4</v>
      </c>
      <c r="G217">
        <f t="shared" si="147"/>
        <v>1524</v>
      </c>
      <c r="H217" t="str">
        <f t="shared" si="123"/>
        <v>HW_MTPR</v>
      </c>
      <c r="I217" s="3" t="str">
        <f>IF(LEN(H217)&gt;0,VLOOKUP(H217,DATA!$B$2:$G$526,6,FALSE),"")</f>
        <v xml:space="preserve">OAB      IM  </v>
      </c>
      <c r="J217" t="str">
        <f>IF(LEN(H217)&gt;0,VLOOKUP(H217,DATA!$B$2:$G$526,2,FALSE),"")</f>
        <v>HW_M</v>
      </c>
      <c r="K217" t="str">
        <f>IF(LEN(H217)&gt;0,IF(MID(IF(MID(MID(C217,LEN(H217)+2,99),1,1)="(",MID(MID(C217,LEN(H217)+2,99),2,LEN(MID(C217,LEN(H217)+2,99))-2),MID(C217,LEN(H217)+2,99)),1,1)=VLOOKUP(H217,DATA!$B$2:$I$526,8,FALSE),MID(IF(MID(MID(C217,LEN(H217)+2,99),1,1)="(",MID(MID(C217,LEN(H217)+2,99),2,LEN(MID(C217,LEN(H217)+2,99))-2),MID(C217,LEN(H217)+2,99)),1,3),IF(MID(MID(C217,LEN(H217)+2,99),1,1)="(",MID(MID(C217,LEN(H217)+2,99),2,LEN(MID(C217,LEN(H217)+2,99))-2),MID(C217,LEN(H217)+2,99))),"")</f>
        <v>R00</v>
      </c>
      <c r="L217" t="str">
        <f t="shared" si="124"/>
        <v>PCTX</v>
      </c>
      <c r="M217" t="str">
        <f t="shared" si="143"/>
        <v/>
      </c>
      <c r="N217" t="str">
        <f t="shared" si="125"/>
        <v/>
      </c>
      <c r="O217" t="str">
        <f t="shared" si="126"/>
        <v/>
      </c>
      <c r="P217" t="str">
        <f t="shared" si="153"/>
        <v/>
      </c>
      <c r="Q217" t="str">
        <f t="shared" si="127"/>
        <v/>
      </c>
      <c r="R217" t="str">
        <f t="shared" si="128"/>
        <v/>
      </c>
      <c r="S217" t="b">
        <f t="shared" si="129"/>
        <v>0</v>
      </c>
      <c r="T217" t="b">
        <f t="shared" si="130"/>
        <v>0</v>
      </c>
      <c r="U217" t="str">
        <f t="shared" si="131"/>
        <v/>
      </c>
      <c r="V217" t="str">
        <f>IF(MID(I217,6,1)="T",VLOOKUP(H217,DATA!$B$2:$H$526,7,FALSE),"")</f>
        <v/>
      </c>
      <c r="W217" t="str">
        <f t="shared" si="132"/>
        <v/>
      </c>
      <c r="X217" t="str">
        <f>IF(LEN(H217)&gt;0,VLOOKUP(H217,DATA!$B$2:$F$526,5,FALSE),"")</f>
        <v/>
      </c>
      <c r="Y217" t="str">
        <f t="shared" si="133"/>
        <v/>
      </c>
      <c r="Z217" t="str">
        <f t="shared" si="134"/>
        <v>PCTX</v>
      </c>
      <c r="AA217" t="str">
        <f t="shared" si="135"/>
        <v/>
      </c>
      <c r="AB217" t="str">
        <f>IF(LEN(Z217)&gt;0,VLOOKUP(Z217,DATA!$K$25:$L$69,2,FALSE)&amp;IF(LEN(AA217)&gt;0,VLOOKUP(AA217,DATA!$O$25:$P$29,2,FALSE),""),"")</f>
        <v>010</v>
      </c>
      <c r="AC217" t="str">
        <f>IF(LEN(Z217)&gt;0,VLOOKUP(Z217,DATA!$K$25:$M$69,3,FALSE),"")</f>
        <v>00010000</v>
      </c>
      <c r="AD217" t="str">
        <f t="shared" si="136"/>
        <v>00000</v>
      </c>
      <c r="AE217" t="str">
        <f t="shared" si="137"/>
        <v/>
      </c>
      <c r="AF217" t="str">
        <f t="shared" si="138"/>
        <v/>
      </c>
      <c r="AG217" t="str">
        <f t="shared" si="139"/>
        <v/>
      </c>
      <c r="AH217" t="str">
        <f t="shared" si="140"/>
        <v/>
      </c>
      <c r="AI217" t="str">
        <f>IF(LEN(Q217)&gt;0,REPT("0",IF(IF(MID(I217,12,1)="F",VLOOKUP(J217,DATA!$K$2:$Y$20,14,FALSE),0)&gt;10,IF(MID(I217,12,1)="F",VLOOKUP(J217,DATA!$K$2:$Y$20,14,FALSE),0)-10,0)-LEN(X217))&amp;DEC2BIN(Q217,IF(MID(I217,12,1)="F",VLOOKUP(J217,DATA!$K$2:$Y$20,14,FALSE),0)-IF(IF(MID(I217,12,1)="F",VLOOKUP(J217,DATA!$K$2:$Y$20,14,FALSE),0)&gt;10,IF(MID(I217,12,1)="F",VLOOKUP(J217,DATA!$K$2:$Y$20,14,FALSE),0)-10,0)),"")</f>
        <v/>
      </c>
      <c r="AJ217" t="str">
        <f>IF(LEN(H217)&gt;0,IF(H217&lt;&gt;"CALL_PAL",VLOOKUP(H217,DATA!$B$2:$E$526,4,FALSE),VLOOKUP(K217,DATA!$K$72:$M$161,3,FALSE)),"")</f>
        <v/>
      </c>
      <c r="AK217" t="str">
        <f>IF(LEN(H217)&gt;0,VLOOKUP(H217,DATA!$B$2:$D$526,3,FALSE),"")</f>
        <v>011101</v>
      </c>
      <c r="AL217" t="str">
        <f t="shared" si="141"/>
        <v>0111010000001000010000</v>
      </c>
      <c r="AM217" t="str">
        <f t="shared" si="142"/>
        <v>74081000</v>
      </c>
      <c r="AN217" t="b">
        <f t="shared" si="154"/>
        <v>1</v>
      </c>
      <c r="AO217">
        <f t="shared" si="148"/>
        <v>4</v>
      </c>
      <c r="AP217" t="b">
        <f t="shared" si="149"/>
        <v>0</v>
      </c>
      <c r="AQ217" t="b">
        <f t="shared" si="145"/>
        <v>0</v>
      </c>
    </row>
    <row r="218" spans="1:44" x14ac:dyDescent="0.25">
      <c r="A218" t="str">
        <f t="shared" si="150"/>
        <v>000005F9</v>
      </c>
      <c r="B218" t="s">
        <v>1712</v>
      </c>
      <c r="C218" t="str">
        <f t="shared" si="122"/>
        <v>LDA R00, 3(R31)</v>
      </c>
      <c r="D218" t="str">
        <f t="shared" si="151"/>
        <v/>
      </c>
      <c r="E218" t="b">
        <f t="shared" si="152"/>
        <v>1</v>
      </c>
      <c r="F218">
        <f t="shared" ref="F218:F281" si="155">IF(LEN(C218)&gt;0,IF(MID(C218,1,2)=".V",IF(MID(C218,6,1)="B",1,IF(MID(C218,6,1)="W",2,IF(MID(C218,6,1)="L",4,IF(MID(C218,6,1)="Q",8,4)))),IF(MID(C218,1,2)=".P",0,4)),"")</f>
        <v>4</v>
      </c>
      <c r="G218">
        <f t="shared" si="147"/>
        <v>1528</v>
      </c>
      <c r="H218" t="str">
        <f t="shared" si="123"/>
        <v>LDA</v>
      </c>
      <c r="I218" s="3" t="str">
        <f>IF(LEN(H218)&gt;0,VLOOKUP(H218,DATA!$B$2:$G$526,6,FALSE),"")</f>
        <v xml:space="preserve">OAB        F </v>
      </c>
      <c r="J218" t="str">
        <f>IF(LEN(H218)&gt;0,VLOOKUP(H218,DATA!$B$2:$G$526,2,FALSE),"")</f>
        <v>Mem</v>
      </c>
      <c r="K218" t="str">
        <f>IF(LEN(H218)&gt;0,IF(MID(IF(MID(MID(C218,LEN(H218)+2,99),1,1)="(",MID(MID(C218,LEN(H218)+2,99),2,LEN(MID(C218,LEN(H218)+2,99))-2),MID(C218,LEN(H218)+2,99)),1,1)=VLOOKUP(H218,DATA!$B$2:$I$526,8,FALSE),MID(IF(MID(MID(C218,LEN(H218)+2,99),1,1)="(",MID(MID(C218,LEN(H218)+2,99),2,LEN(MID(C218,LEN(H218)+2,99))-2),MID(C218,LEN(H218)+2,99)),1,3),IF(MID(MID(C218,LEN(H218)+2,99),1,1)="(",MID(MID(C218,LEN(H218)+2,99),2,LEN(MID(C218,LEN(H218)+2,99))-2),MID(C218,LEN(H218)+2,99))),"")</f>
        <v>R00</v>
      </c>
      <c r="L218" t="str">
        <f t="shared" si="124"/>
        <v>3(R31)</v>
      </c>
      <c r="M218" t="str">
        <f t="shared" si="143"/>
        <v/>
      </c>
      <c r="N218" t="str">
        <f t="shared" si="125"/>
        <v/>
      </c>
      <c r="O218" t="str">
        <f t="shared" si="126"/>
        <v/>
      </c>
      <c r="P218" t="str">
        <f t="shared" si="153"/>
        <v/>
      </c>
      <c r="Q218">
        <f t="shared" si="127"/>
        <v>3</v>
      </c>
      <c r="R218" t="str">
        <f t="shared" si="128"/>
        <v>R31</v>
      </c>
      <c r="S218" t="b">
        <f t="shared" si="129"/>
        <v>0</v>
      </c>
      <c r="T218" t="b">
        <f t="shared" si="130"/>
        <v>0</v>
      </c>
      <c r="U218" t="str">
        <f t="shared" si="131"/>
        <v/>
      </c>
      <c r="V218" t="str">
        <f>IF(MID(I218,6,1)="T",VLOOKUP(H218,DATA!$B$2:$H$526,7,FALSE),"")</f>
        <v/>
      </c>
      <c r="W218" t="str">
        <f t="shared" si="132"/>
        <v/>
      </c>
      <c r="X218" t="str">
        <f>IF(LEN(H218)&gt;0,VLOOKUP(H218,DATA!$B$2:$F$526,5,FALSE),"")</f>
        <v/>
      </c>
      <c r="Y218" t="str">
        <f t="shared" si="133"/>
        <v/>
      </c>
      <c r="Z218" t="str">
        <f t="shared" si="134"/>
        <v/>
      </c>
      <c r="AA218" t="str">
        <f t="shared" si="135"/>
        <v/>
      </c>
      <c r="AB218" t="str">
        <f>IF(LEN(Z218)&gt;0,VLOOKUP(Z218,DATA!$K$25:$L$69,2,FALSE)&amp;IF(LEN(AA218)&gt;0,VLOOKUP(AA218,DATA!$O$25:$P$29,2,FALSE),""),"")</f>
        <v/>
      </c>
      <c r="AC218" t="str">
        <f>IF(LEN(Z218)&gt;0,VLOOKUP(Z218,DATA!$K$25:$M$69,3,FALSE),"")</f>
        <v/>
      </c>
      <c r="AD218" t="str">
        <f t="shared" si="136"/>
        <v>00000</v>
      </c>
      <c r="AE218" t="str">
        <f t="shared" si="137"/>
        <v>11111</v>
      </c>
      <c r="AF218" t="str">
        <f t="shared" si="138"/>
        <v/>
      </c>
      <c r="AG218" t="str">
        <f t="shared" si="139"/>
        <v/>
      </c>
      <c r="AH218" t="str">
        <f t="shared" si="140"/>
        <v/>
      </c>
      <c r="AI218" t="str">
        <f>IF(LEN(Q218)&gt;0,REPT("0",IF(IF(MID(I218,12,1)="F",VLOOKUP(J218,DATA!$K$2:$Y$20,14,FALSE),0)&gt;10,IF(MID(I218,12,1)="F",VLOOKUP(J218,DATA!$K$2:$Y$20,14,FALSE),0)-10,0)-LEN(X218))&amp;DEC2BIN(Q218,IF(MID(I218,12,1)="F",VLOOKUP(J218,DATA!$K$2:$Y$20,14,FALSE),0)-IF(IF(MID(I218,12,1)="F",VLOOKUP(J218,DATA!$K$2:$Y$20,14,FALSE),0)&gt;10,IF(MID(I218,12,1)="F",VLOOKUP(J218,DATA!$K$2:$Y$20,14,FALSE),0)-10,0)),"")</f>
        <v>0000000000000011</v>
      </c>
      <c r="AJ218" t="str">
        <f>IF(LEN(H218)&gt;0,IF(H218&lt;&gt;"CALL_PAL",VLOOKUP(H218,DATA!$B$2:$E$526,4,FALSE),VLOOKUP(K218,DATA!$K$72:$M$161,3,FALSE)),"")</f>
        <v/>
      </c>
      <c r="AK218" t="str">
        <f>IF(LEN(H218)&gt;0,VLOOKUP(H218,DATA!$B$2:$D$526,3,FALSE),"")</f>
        <v>001000</v>
      </c>
      <c r="AL218" t="str">
        <f t="shared" si="141"/>
        <v>00100000000111110000000000000011</v>
      </c>
      <c r="AM218" t="str">
        <f t="shared" si="142"/>
        <v>201F0003</v>
      </c>
      <c r="AN218" t="b">
        <f t="shared" si="154"/>
        <v>1</v>
      </c>
      <c r="AO218">
        <f t="shared" si="148"/>
        <v>4</v>
      </c>
      <c r="AP218" t="b">
        <f t="shared" si="149"/>
        <v>0</v>
      </c>
      <c r="AQ218" t="b">
        <f t="shared" si="145"/>
        <v>0</v>
      </c>
    </row>
    <row r="219" spans="1:44" x14ac:dyDescent="0.25">
      <c r="A219" t="str">
        <f t="shared" si="150"/>
        <v>000005FD</v>
      </c>
      <c r="B219" t="s">
        <v>1657</v>
      </c>
      <c r="C219" t="str">
        <f t="shared" si="122"/>
        <v>HW_MTPR R00,DC_CTL</v>
      </c>
      <c r="D219" t="str">
        <f t="shared" si="151"/>
        <v/>
      </c>
      <c r="E219" t="b">
        <f t="shared" si="152"/>
        <v>1</v>
      </c>
      <c r="F219">
        <f t="shared" si="155"/>
        <v>4</v>
      </c>
      <c r="G219">
        <f t="shared" si="147"/>
        <v>1532</v>
      </c>
      <c r="H219" t="str">
        <f t="shared" si="123"/>
        <v>HW_MTPR</v>
      </c>
      <c r="I219" s="3" t="str">
        <f>IF(LEN(H219)&gt;0,VLOOKUP(H219,DATA!$B$2:$G$526,6,FALSE),"")</f>
        <v xml:space="preserve">OAB      IM  </v>
      </c>
      <c r="J219" t="str">
        <f>IF(LEN(H219)&gt;0,VLOOKUP(H219,DATA!$B$2:$G$526,2,FALSE),"")</f>
        <v>HW_M</v>
      </c>
      <c r="K219" t="str">
        <f>IF(LEN(H219)&gt;0,IF(MID(IF(MID(MID(C219,LEN(H219)+2,99),1,1)="(",MID(MID(C219,LEN(H219)+2,99),2,LEN(MID(C219,LEN(H219)+2,99))-2),MID(C219,LEN(H219)+2,99)),1,1)=VLOOKUP(H219,DATA!$B$2:$I$526,8,FALSE),MID(IF(MID(MID(C219,LEN(H219)+2,99),1,1)="(",MID(MID(C219,LEN(H219)+2,99),2,LEN(MID(C219,LEN(H219)+2,99))-2),MID(C219,LEN(H219)+2,99)),1,3),IF(MID(MID(C219,LEN(H219)+2,99),1,1)="(",MID(MID(C219,LEN(H219)+2,99),2,LEN(MID(C219,LEN(H219)+2,99))-2),MID(C219,LEN(H219)+2,99))),"")</f>
        <v>R00</v>
      </c>
      <c r="L219" t="str">
        <f t="shared" si="124"/>
        <v>DC_CTL</v>
      </c>
      <c r="M219" t="str">
        <f t="shared" si="143"/>
        <v/>
      </c>
      <c r="N219" t="str">
        <f t="shared" si="125"/>
        <v/>
      </c>
      <c r="O219" t="str">
        <f t="shared" si="126"/>
        <v/>
      </c>
      <c r="P219" t="str">
        <f t="shared" si="153"/>
        <v/>
      </c>
      <c r="Q219" t="str">
        <f t="shared" si="127"/>
        <v/>
      </c>
      <c r="R219" t="str">
        <f t="shared" si="128"/>
        <v/>
      </c>
      <c r="S219" t="b">
        <f t="shared" si="129"/>
        <v>0</v>
      </c>
      <c r="T219" t="b">
        <f t="shared" si="130"/>
        <v>0</v>
      </c>
      <c r="U219" t="str">
        <f t="shared" si="131"/>
        <v/>
      </c>
      <c r="V219" t="str">
        <f>IF(MID(I219,6,1)="T",VLOOKUP(H219,DATA!$B$2:$H$526,7,FALSE),"")</f>
        <v/>
      </c>
      <c r="W219" t="str">
        <f t="shared" si="132"/>
        <v/>
      </c>
      <c r="X219" t="str">
        <f>IF(LEN(H219)&gt;0,VLOOKUP(H219,DATA!$B$2:$F$526,5,FALSE),"")</f>
        <v/>
      </c>
      <c r="Y219" t="str">
        <f t="shared" si="133"/>
        <v/>
      </c>
      <c r="Z219" t="str">
        <f t="shared" si="134"/>
        <v>DC_CTL</v>
      </c>
      <c r="AA219" t="str">
        <f t="shared" si="135"/>
        <v/>
      </c>
      <c r="AB219" t="str">
        <f>IF(LEN(Z219)&gt;0,VLOOKUP(Z219,DATA!$K$25:$L$69,2,FALSE)&amp;IF(LEN(AA219)&gt;0,VLOOKUP(AA219,DATA!$O$25:$P$29,2,FALSE),""),"")</f>
        <v>00101001</v>
      </c>
      <c r="AC219" t="str">
        <f>IF(LEN(Z219)&gt;0,VLOOKUP(Z219,DATA!$K$25:$M$69,3,FALSE),"")</f>
        <v>01000000</v>
      </c>
      <c r="AD219" t="str">
        <f t="shared" si="136"/>
        <v>00000</v>
      </c>
      <c r="AE219" t="str">
        <f t="shared" si="137"/>
        <v/>
      </c>
      <c r="AF219" t="str">
        <f t="shared" si="138"/>
        <v/>
      </c>
      <c r="AG219" t="str">
        <f t="shared" si="139"/>
        <v/>
      </c>
      <c r="AH219" t="str">
        <f t="shared" si="140"/>
        <v/>
      </c>
      <c r="AI219" t="str">
        <f>IF(LEN(Q219)&gt;0,REPT("0",IF(IF(MID(I219,12,1)="F",VLOOKUP(J219,DATA!$K$2:$Y$20,14,FALSE),0)&gt;10,IF(MID(I219,12,1)="F",VLOOKUP(J219,DATA!$K$2:$Y$20,14,FALSE),0)-10,0)-LEN(X219))&amp;DEC2BIN(Q219,IF(MID(I219,12,1)="F",VLOOKUP(J219,DATA!$K$2:$Y$20,14,FALSE),0)-IF(IF(MID(I219,12,1)="F",VLOOKUP(J219,DATA!$K$2:$Y$20,14,FALSE),0)&gt;10,IF(MID(I219,12,1)="F",VLOOKUP(J219,DATA!$K$2:$Y$20,14,FALSE),0)-10,0)),"")</f>
        <v/>
      </c>
      <c r="AJ219" t="str">
        <f>IF(LEN(H219)&gt;0,IF(H219&lt;&gt;"CALL_PAL",VLOOKUP(H219,DATA!$B$2:$E$526,4,FALSE),VLOOKUP(K219,DATA!$K$72:$M$161,3,FALSE)),"")</f>
        <v/>
      </c>
      <c r="AK219" t="str">
        <f>IF(LEN(H219)&gt;0,VLOOKUP(H219,DATA!$B$2:$D$526,3,FALSE),"")</f>
        <v>011101</v>
      </c>
      <c r="AL219" t="str">
        <f t="shared" si="141"/>
        <v>011101000000010100101000000</v>
      </c>
      <c r="AM219" t="str">
        <f t="shared" si="142"/>
        <v>74052800</v>
      </c>
      <c r="AN219" t="b">
        <f t="shared" si="154"/>
        <v>1</v>
      </c>
      <c r="AO219">
        <f t="shared" si="148"/>
        <v>4</v>
      </c>
      <c r="AP219" t="b">
        <f t="shared" si="149"/>
        <v>0</v>
      </c>
      <c r="AQ219" t="b">
        <f t="shared" si="145"/>
        <v>0</v>
      </c>
    </row>
    <row r="220" spans="1:44" x14ac:dyDescent="0.25">
      <c r="A220" t="str">
        <f t="shared" si="150"/>
        <v>00000601</v>
      </c>
      <c r="B220" t="s">
        <v>1521</v>
      </c>
      <c r="C220" t="str">
        <f t="shared" ref="C220:C283" si="156">IF(LEN(B220)&gt;0,TRIM(B220),"")</f>
        <v>ADDQ R31,R31,R0</v>
      </c>
      <c r="D220" t="str">
        <f t="shared" si="151"/>
        <v/>
      </c>
      <c r="E220" t="b">
        <f t="shared" si="152"/>
        <v>1</v>
      </c>
      <c r="F220">
        <f t="shared" si="155"/>
        <v>4</v>
      </c>
      <c r="G220">
        <f t="shared" si="147"/>
        <v>1536</v>
      </c>
      <c r="H220" t="str">
        <f t="shared" ref="H220:H283" si="157">IF(LEN(C220)&gt;0,IF(IFERROR(FIND(":",C220)&gt;0,FALSE),"",IF(MID(C220,1,1)=".","",TRIM(MID(C220,1,IFERROR(FIND(" ",C220)-1,LEN(C220)))))),"")</f>
        <v>ADDQ</v>
      </c>
      <c r="I220" s="3" t="str">
        <f>IF(LEN(H220)&gt;0,VLOOKUP(H220,DATA!$B$2:$G$526,6,FALSE),"")</f>
        <v>OABZL      FC</v>
      </c>
      <c r="J220" t="str">
        <f>IF(LEN(H220)&gt;0,VLOOKUP(H220,DATA!$B$2:$G$526,2,FALSE),"")</f>
        <v>Oper</v>
      </c>
      <c r="K220" t="str">
        <f>IF(LEN(H220)&gt;0,IF(MID(IF(MID(MID(C220,LEN(H220)+2,99),1,1)="(",MID(MID(C220,LEN(H220)+2,99),2,LEN(MID(C220,LEN(H220)+2,99))-2),MID(C220,LEN(H220)+2,99)),1,1)=VLOOKUP(H220,DATA!$B$2:$I$526,8,FALSE),MID(IF(MID(MID(C220,LEN(H220)+2,99),1,1)="(",MID(MID(C220,LEN(H220)+2,99),2,LEN(MID(C220,LEN(H220)+2,99))-2),MID(C220,LEN(H220)+2,99)),1,3),IF(MID(MID(C220,LEN(H220)+2,99),1,1)="(",MID(MID(C220,LEN(H220)+2,99),2,LEN(MID(C220,LEN(H220)+2,99))-2),MID(C220,LEN(H220)+2,99))),"")</f>
        <v>R31</v>
      </c>
      <c r="L220" t="str">
        <f t="shared" ref="L220:L283" si="158">TRIM(MID(IF(LEN(H220)&gt;0,IF(FIND(K220,C220)+LEN(K220)+1&lt;LEN(C220),MID(C220,FIND(K220,C220)+LEN(K220)+1,99),""),""), 1, IFERROR(FIND(",",IF(LEN(H220)&gt;0,IF(FIND(K220,C220)+LEN(K220)+1&lt;LEN(C220),MID(C220,FIND(K220,C220)+LEN(K220)+1,99),""),""))-1,LEN(IF(LEN(H220)&gt;0,IF(FIND(K220,C220)+LEN(K220)+1&lt;LEN(C220),MID(C220,FIND(K220,C220)+LEN(K220)+1,99),""),"")))))</f>
        <v>R31</v>
      </c>
      <c r="M220" t="str">
        <f t="shared" si="143"/>
        <v>R0</v>
      </c>
      <c r="N220" t="b">
        <f t="shared" ref="N220:N283" si="159">IF(MID(I220,5,1)="L",IFERROR(FIND("#",L220)=1,FALSE),"")</f>
        <v>0</v>
      </c>
      <c r="O220" t="b">
        <f t="shared" ref="O220:O283" si="160">IF(MID(I220,4,1)="Z",IF(N220,FALSE,TRUE),"")</f>
        <v>1</v>
      </c>
      <c r="P220" t="str">
        <f t="shared" si="153"/>
        <v/>
      </c>
      <c r="Q220" t="str">
        <f t="shared" ref="Q220:Q283" si="161">IF(LEN(P220)&gt;0,P220-(G220+4),IF(AND(MID(I220,12,1)="F",LEN(L220)&gt;0,MID(L220,1,1)&lt;&gt;"R",MID(L220,1,1)&lt;&gt;"F",MID(L220,1,1)&lt;&gt;"#"),INT(MID(L220,1,FIND("(",L220)-1)),""))</f>
        <v/>
      </c>
      <c r="R220" t="str">
        <f t="shared" ref="R220:R283" si="162">IF(AND(MID(I220,3,1)="B",LEN(P220)=0,LEN(Q220)&lt;&gt;0),MID(L220,LEN(Q220)+2,3),"")</f>
        <v/>
      </c>
      <c r="S220" t="b">
        <f t="shared" ref="S220:S283" si="163">IF(LEN(I220)&gt;0,IF(MID(I220,2,1)="A",IFERROR(FIND("A31",J220)&gt;0,FALSE),""),"")</f>
        <v>0</v>
      </c>
      <c r="T220" t="b">
        <f t="shared" ref="T220:T283" si="164">IF(LEN(I220)&gt;0,IF(MID(I220,3,1)="B",IFERROR(FIND("B31",J220)&gt;0,IF(H220="HW_MFPR",TRUE,FALSE)),""),"")</f>
        <v>0</v>
      </c>
      <c r="U220" t="b">
        <f t="shared" ref="U220:U283" si="165">IF(LEN(I220)&gt;0,IF(MID(I220,13,1)="C",IFERROR(FIND("C31",J220)&gt;0,FALSE),""),"")</f>
        <v>0</v>
      </c>
      <c r="V220" t="str">
        <f>IF(MID(I220,6,1)="T",VLOOKUP(H220,DATA!$B$2:$H$526,7,FALSE),"")</f>
        <v/>
      </c>
      <c r="W220" t="str">
        <f t="shared" ref="W220:W283" si="166">IF(MID(I220,7,1)="E",DEC2BIN(IF(M220="L",0,1),1),"")</f>
        <v/>
      </c>
      <c r="X220" t="str">
        <f>IF(LEN(H220)&gt;0,VLOOKUP(H220,DATA!$B$2:$F$526,5,FALSE),"")</f>
        <v/>
      </c>
      <c r="Y220" t="str">
        <f t="shared" ref="Y220:Y283" si="167">IF(LEN(X220)&gt;0,DEC2BIN(IF(AND(LEN(M220)&gt;0,MID(M220,1,1)="S"),1,0),1),"")</f>
        <v/>
      </c>
      <c r="Z220" t="str">
        <f t="shared" ref="Z220:Z283" si="168">IF(MID(I220,10,1)="I",MID(L220,1,IFERROR(FIND("(",L220)-1,LEN(L220))),"")</f>
        <v/>
      </c>
      <c r="AA220" t="str">
        <f t="shared" ref="AA220:AA283" si="169">IF(AND(LEN(Z220)&gt;0,LEN(Z220)&lt;&gt;LEN(L220)),MID(L220,LEN(Z220)+2,LEN(L220)-LEN(Z220)-2),"")</f>
        <v/>
      </c>
      <c r="AB220" t="str">
        <f>IF(LEN(Z220)&gt;0,VLOOKUP(Z220,DATA!$K$25:$L$69,2,FALSE)&amp;IF(LEN(AA220)&gt;0,VLOOKUP(AA220,DATA!$O$25:$P$29,2,FALSE),""),"")</f>
        <v/>
      </c>
      <c r="AC220" t="str">
        <f>IF(LEN(Z220)&gt;0,VLOOKUP(Z220,DATA!$K$25:$M$69,3,FALSE),"")</f>
        <v/>
      </c>
      <c r="AD220" t="str">
        <f t="shared" ref="AD220:AD283" si="170">IF(MID(I220,2,1)="A",DEC2BIN(IF(S220,"31",MID(K220,2,2)),5),"")</f>
        <v>11111</v>
      </c>
      <c r="AE220" t="str">
        <f t="shared" ref="AE220:AE283" si="171">IF(MID(I220,3,1)="B",IF(T220,DEC2BIN("31",5),IF(S220,DEC2BIN(MID(K220,2,2),5),IF(LEN(R220)&gt;0,DEC2BIN(MID(R220,2,2),5),IF(OR(LEN(P220)&gt;0,LEN(Z220)&gt;0,N220),"",DEC2BIN(MID(L220,2,2),5))))),"")</f>
        <v>11111</v>
      </c>
      <c r="AF220" t="str">
        <f t="shared" ref="AF220:AF283" si="172">IF(AND(LEN(O220)&gt;0,O220),"0000","")</f>
        <v>0000</v>
      </c>
      <c r="AG220" t="str">
        <f t="shared" ref="AG220:AG283" si="173">IF(AND(LEN(N220)&gt;0,N220),DEC2BIN(MID(L220,2,LEN(L220)-1),8)&amp;"1","")</f>
        <v/>
      </c>
      <c r="AH220" t="str">
        <f t="shared" ref="AH220:AH283" si="174">IF(MID(I220,13,1)="C",DEC2BIN(IF(U220,31,MID(M220,2,2)),5),"")</f>
        <v>00000</v>
      </c>
      <c r="AI220" t="str">
        <f>IF(LEN(Q220)&gt;0,REPT("0",IF(IF(MID(I220,12,1)="F",VLOOKUP(J220,DATA!$K$2:$Y$20,14,FALSE),0)&gt;10,IF(MID(I220,12,1)="F",VLOOKUP(J220,DATA!$K$2:$Y$20,14,FALSE),0)-10,0)-LEN(X220))&amp;DEC2BIN(Q220,IF(MID(I220,12,1)="F",VLOOKUP(J220,DATA!$K$2:$Y$20,14,FALSE),0)-IF(IF(MID(I220,12,1)="F",VLOOKUP(J220,DATA!$K$2:$Y$20,14,FALSE),0)&gt;10,IF(MID(I220,12,1)="F",VLOOKUP(J220,DATA!$K$2:$Y$20,14,FALSE),0)-10,0)),"")</f>
        <v/>
      </c>
      <c r="AJ220" t="str">
        <f>IF(LEN(H220)&gt;0,IF(H220&lt;&gt;"CALL_PAL",VLOOKUP(H220,DATA!$B$2:$E$526,4,FALSE),VLOOKUP(K220,DATA!$K$72:$M$161,3,FALSE)),"")</f>
        <v>0100000</v>
      </c>
      <c r="AK220" t="str">
        <f>IF(LEN(H220)&gt;0,VLOOKUP(H220,DATA!$B$2:$D$526,3,FALSE),"")</f>
        <v>010000</v>
      </c>
      <c r="AL220" t="str">
        <f t="shared" ref="AL220:AL283" si="175">AK220&amp;AD220&amp;AE220&amp;V220&amp;W220&amp;X220&amp;Y220&amp;AB220&amp;AC220&amp;AF220&amp;AG220&amp;AI220&amp;AJ220&amp;AH220</f>
        <v>01000011111111110000010000000000</v>
      </c>
      <c r="AM220" t="str">
        <f t="shared" ref="AM220:AM283" si="176">IF(LEN(AL220)&gt;0,BIN2HEX(MID(AL220,1,8),2)&amp;BIN2HEX(MID(AL220,9,8),2)&amp;BIN2HEX(MID(AL220,17,8),2)&amp;BIN2HEX(MID(AL220,25,8),2),"")</f>
        <v>43FF0400</v>
      </c>
      <c r="AN220" t="b">
        <f t="shared" si="154"/>
        <v>1</v>
      </c>
      <c r="AO220">
        <f t="shared" si="148"/>
        <v>4</v>
      </c>
      <c r="AP220" t="b">
        <f t="shared" si="149"/>
        <v>1</v>
      </c>
      <c r="AQ220" t="b">
        <f t="shared" si="145"/>
        <v>1</v>
      </c>
      <c r="AR220" s="2"/>
    </row>
    <row r="221" spans="1:44" x14ac:dyDescent="0.25">
      <c r="A221" t="str">
        <f t="shared" si="150"/>
        <v>00000605</v>
      </c>
      <c r="B221" t="s">
        <v>1522</v>
      </c>
      <c r="C221" t="str">
        <f t="shared" si="156"/>
        <v>ADDQ R31,R31,R1</v>
      </c>
      <c r="D221" t="str">
        <f t="shared" si="151"/>
        <v/>
      </c>
      <c r="E221" t="b">
        <f t="shared" si="152"/>
        <v>1</v>
      </c>
      <c r="F221">
        <f t="shared" si="155"/>
        <v>4</v>
      </c>
      <c r="G221">
        <f t="shared" si="147"/>
        <v>1540</v>
      </c>
      <c r="H221" t="str">
        <f t="shared" si="157"/>
        <v>ADDQ</v>
      </c>
      <c r="I221" s="3" t="str">
        <f>IF(LEN(H221)&gt;0,VLOOKUP(H221,DATA!$B$2:$G$526,6,FALSE),"")</f>
        <v>OABZL      FC</v>
      </c>
      <c r="J221" t="str">
        <f>IF(LEN(H221)&gt;0,VLOOKUP(H221,DATA!$B$2:$G$526,2,FALSE),"")</f>
        <v>Oper</v>
      </c>
      <c r="K221" t="str">
        <f>IF(LEN(H221)&gt;0,IF(MID(IF(MID(MID(C221,LEN(H221)+2,99),1,1)="(",MID(MID(C221,LEN(H221)+2,99),2,LEN(MID(C221,LEN(H221)+2,99))-2),MID(C221,LEN(H221)+2,99)),1,1)=VLOOKUP(H221,DATA!$B$2:$I$526,8,FALSE),MID(IF(MID(MID(C221,LEN(H221)+2,99),1,1)="(",MID(MID(C221,LEN(H221)+2,99),2,LEN(MID(C221,LEN(H221)+2,99))-2),MID(C221,LEN(H221)+2,99)),1,3),IF(MID(MID(C221,LEN(H221)+2,99),1,1)="(",MID(MID(C221,LEN(H221)+2,99),2,LEN(MID(C221,LEN(H221)+2,99))-2),MID(C221,LEN(H221)+2,99))),"")</f>
        <v>R31</v>
      </c>
      <c r="L221" t="str">
        <f t="shared" si="158"/>
        <v>R31</v>
      </c>
      <c r="M221" t="str">
        <f t="shared" si="143"/>
        <v>R1</v>
      </c>
      <c r="N221" t="b">
        <f t="shared" si="159"/>
        <v>0</v>
      </c>
      <c r="O221" t="b">
        <f t="shared" si="160"/>
        <v>1</v>
      </c>
      <c r="P221" t="str">
        <f t="shared" si="153"/>
        <v/>
      </c>
      <c r="Q221" t="str">
        <f t="shared" si="161"/>
        <v/>
      </c>
      <c r="R221" t="str">
        <f t="shared" si="162"/>
        <v/>
      </c>
      <c r="S221" t="b">
        <f t="shared" si="163"/>
        <v>0</v>
      </c>
      <c r="T221" t="b">
        <f t="shared" si="164"/>
        <v>0</v>
      </c>
      <c r="U221" t="b">
        <f t="shared" si="165"/>
        <v>0</v>
      </c>
      <c r="V221" t="str">
        <f>IF(MID(I221,6,1)="T",VLOOKUP(H221,DATA!$B$2:$H$526,7,FALSE),"")</f>
        <v/>
      </c>
      <c r="W221" t="str">
        <f t="shared" si="166"/>
        <v/>
      </c>
      <c r="X221" t="str">
        <f>IF(LEN(H221)&gt;0,VLOOKUP(H221,DATA!$B$2:$F$526,5,FALSE),"")</f>
        <v/>
      </c>
      <c r="Y221" t="str">
        <f t="shared" si="167"/>
        <v/>
      </c>
      <c r="Z221" t="str">
        <f t="shared" si="168"/>
        <v/>
      </c>
      <c r="AA221" t="str">
        <f t="shared" si="169"/>
        <v/>
      </c>
      <c r="AB221" t="str">
        <f>IF(LEN(Z221)&gt;0,VLOOKUP(Z221,DATA!$K$25:$L$69,2,FALSE)&amp;IF(LEN(AA221)&gt;0,VLOOKUP(AA221,DATA!$O$25:$P$29,2,FALSE),""),"")</f>
        <v/>
      </c>
      <c r="AC221" t="str">
        <f>IF(LEN(Z221)&gt;0,VLOOKUP(Z221,DATA!$K$25:$M$69,3,FALSE),"")</f>
        <v/>
      </c>
      <c r="AD221" t="str">
        <f t="shared" si="170"/>
        <v>11111</v>
      </c>
      <c r="AE221" t="str">
        <f t="shared" si="171"/>
        <v>11111</v>
      </c>
      <c r="AF221" t="str">
        <f t="shared" si="172"/>
        <v>0000</v>
      </c>
      <c r="AG221" t="str">
        <f t="shared" si="173"/>
        <v/>
      </c>
      <c r="AH221" t="str">
        <f t="shared" si="174"/>
        <v>00001</v>
      </c>
      <c r="AI221" t="str">
        <f>IF(LEN(Q221)&gt;0,REPT("0",IF(IF(MID(I221,12,1)="F",VLOOKUP(J221,DATA!$K$2:$Y$20,14,FALSE),0)&gt;10,IF(MID(I221,12,1)="F",VLOOKUP(J221,DATA!$K$2:$Y$20,14,FALSE),0)-10,0)-LEN(X221))&amp;DEC2BIN(Q221,IF(MID(I221,12,1)="F",VLOOKUP(J221,DATA!$K$2:$Y$20,14,FALSE),0)-IF(IF(MID(I221,12,1)="F",VLOOKUP(J221,DATA!$K$2:$Y$20,14,FALSE),0)&gt;10,IF(MID(I221,12,1)="F",VLOOKUP(J221,DATA!$K$2:$Y$20,14,FALSE),0)-10,0)),"")</f>
        <v/>
      </c>
      <c r="AJ221" t="str">
        <f>IF(LEN(H221)&gt;0,IF(H221&lt;&gt;"CALL_PAL",VLOOKUP(H221,DATA!$B$2:$E$526,4,FALSE),VLOOKUP(K221,DATA!$K$72:$M$161,3,FALSE)),"")</f>
        <v>0100000</v>
      </c>
      <c r="AK221" t="str">
        <f>IF(LEN(H221)&gt;0,VLOOKUP(H221,DATA!$B$2:$D$526,3,FALSE),"")</f>
        <v>010000</v>
      </c>
      <c r="AL221" t="str">
        <f t="shared" si="175"/>
        <v>01000011111111110000010000000001</v>
      </c>
      <c r="AM221" t="str">
        <f t="shared" si="176"/>
        <v>43FF0401</v>
      </c>
      <c r="AN221" t="b">
        <f t="shared" si="154"/>
        <v>1</v>
      </c>
      <c r="AO221">
        <f t="shared" si="148"/>
        <v>4</v>
      </c>
      <c r="AP221" t="b">
        <f t="shared" si="149"/>
        <v>0</v>
      </c>
      <c r="AQ221" t="b">
        <f t="shared" si="145"/>
        <v>0</v>
      </c>
    </row>
    <row r="222" spans="1:44" x14ac:dyDescent="0.25">
      <c r="A222" t="str">
        <f t="shared" si="150"/>
        <v>00000609</v>
      </c>
      <c r="B222" t="s">
        <v>1673</v>
      </c>
      <c r="C222" t="str">
        <f t="shared" si="156"/>
        <v>LDA R00,-159(R31)</v>
      </c>
      <c r="D222" t="str">
        <f t="shared" si="151"/>
        <v/>
      </c>
      <c r="E222" t="b">
        <f t="shared" si="152"/>
        <v>1</v>
      </c>
      <c r="F222">
        <f t="shared" si="155"/>
        <v>4</v>
      </c>
      <c r="G222">
        <f t="shared" si="147"/>
        <v>1544</v>
      </c>
      <c r="H222" t="str">
        <f t="shared" si="157"/>
        <v>LDA</v>
      </c>
      <c r="I222" s="3" t="str">
        <f>IF(LEN(H222)&gt;0,VLOOKUP(H222,DATA!$B$2:$G$526,6,FALSE),"")</f>
        <v xml:space="preserve">OAB        F </v>
      </c>
      <c r="J222" t="str">
        <f>IF(LEN(H222)&gt;0,VLOOKUP(H222,DATA!$B$2:$G$526,2,FALSE),"")</f>
        <v>Mem</v>
      </c>
      <c r="K222" t="str">
        <f>IF(LEN(H222)&gt;0,IF(MID(IF(MID(MID(C222,LEN(H222)+2,99),1,1)="(",MID(MID(C222,LEN(H222)+2,99),2,LEN(MID(C222,LEN(H222)+2,99))-2),MID(C222,LEN(H222)+2,99)),1,1)=VLOOKUP(H222,DATA!$B$2:$I$526,8,FALSE),MID(IF(MID(MID(C222,LEN(H222)+2,99),1,1)="(",MID(MID(C222,LEN(H222)+2,99),2,LEN(MID(C222,LEN(H222)+2,99))-2),MID(C222,LEN(H222)+2,99)),1,3),IF(MID(MID(C222,LEN(H222)+2,99),1,1)="(",MID(MID(C222,LEN(H222)+2,99),2,LEN(MID(C222,LEN(H222)+2,99))-2),MID(C222,LEN(H222)+2,99))),"")</f>
        <v>R00</v>
      </c>
      <c r="L222" t="str">
        <f t="shared" si="158"/>
        <v>-159(R31)</v>
      </c>
      <c r="M222" t="str">
        <f t="shared" si="143"/>
        <v/>
      </c>
      <c r="N222" t="str">
        <f t="shared" si="159"/>
        <v/>
      </c>
      <c r="O222" t="str">
        <f t="shared" si="160"/>
        <v/>
      </c>
      <c r="P222" t="str">
        <f t="shared" si="153"/>
        <v/>
      </c>
      <c r="Q222">
        <f t="shared" si="161"/>
        <v>-159</v>
      </c>
      <c r="R222" t="str">
        <f t="shared" si="162"/>
        <v>R31</v>
      </c>
      <c r="S222" t="b">
        <f t="shared" si="163"/>
        <v>0</v>
      </c>
      <c r="T222" t="b">
        <f t="shared" si="164"/>
        <v>0</v>
      </c>
      <c r="U222" t="str">
        <f t="shared" si="165"/>
        <v/>
      </c>
      <c r="V222" t="str">
        <f>IF(MID(I222,6,1)="T",VLOOKUP(H222,DATA!$B$2:$H$526,7,FALSE),"")</f>
        <v/>
      </c>
      <c r="W222" t="str">
        <f t="shared" si="166"/>
        <v/>
      </c>
      <c r="X222" t="str">
        <f>IF(LEN(H222)&gt;0,VLOOKUP(H222,DATA!$B$2:$F$526,5,FALSE),"")</f>
        <v/>
      </c>
      <c r="Y222" t="str">
        <f t="shared" si="167"/>
        <v/>
      </c>
      <c r="Z222" t="str">
        <f t="shared" si="168"/>
        <v/>
      </c>
      <c r="AA222" t="str">
        <f t="shared" si="169"/>
        <v/>
      </c>
      <c r="AB222" t="str">
        <f>IF(LEN(Z222)&gt;0,VLOOKUP(Z222,DATA!$K$25:$L$69,2,FALSE)&amp;IF(LEN(AA222)&gt;0,VLOOKUP(AA222,DATA!$O$25:$P$29,2,FALSE),""),"")</f>
        <v/>
      </c>
      <c r="AC222" t="str">
        <f>IF(LEN(Z222)&gt;0,VLOOKUP(Z222,DATA!$K$25:$M$69,3,FALSE),"")</f>
        <v/>
      </c>
      <c r="AD222" t="str">
        <f t="shared" si="170"/>
        <v>00000</v>
      </c>
      <c r="AE222" t="str">
        <f t="shared" si="171"/>
        <v>11111</v>
      </c>
      <c r="AF222" t="str">
        <f t="shared" si="172"/>
        <v/>
      </c>
      <c r="AG222" t="str">
        <f t="shared" si="173"/>
        <v/>
      </c>
      <c r="AH222" t="str">
        <f t="shared" si="174"/>
        <v/>
      </c>
      <c r="AI222" t="str">
        <f>IF(LEN(Q222)&gt;0,REPT("0",IF(IF(MID(I222,12,1)="F",VLOOKUP(J222,DATA!$K$2:$Y$20,14,FALSE),0)&gt;10,IF(MID(I222,12,1)="F",VLOOKUP(J222,DATA!$K$2:$Y$20,14,FALSE),0)-10,0)-LEN(X222))&amp;DEC2BIN(Q222,IF(MID(I222,12,1)="F",VLOOKUP(J222,DATA!$K$2:$Y$20,14,FALSE),0)-IF(IF(MID(I222,12,1)="F",VLOOKUP(J222,DATA!$K$2:$Y$20,14,FALSE),0)&gt;10,IF(MID(I222,12,1)="F",VLOOKUP(J222,DATA!$K$2:$Y$20,14,FALSE),0)-10,0)),"")</f>
        <v>0000001101100001</v>
      </c>
      <c r="AJ222" t="str">
        <f>IF(LEN(H222)&gt;0,IF(H222&lt;&gt;"CALL_PAL",VLOOKUP(H222,DATA!$B$2:$E$526,4,FALSE),VLOOKUP(K222,DATA!$K$72:$M$161,3,FALSE)),"")</f>
        <v/>
      </c>
      <c r="AK222" t="str">
        <f>IF(LEN(H222)&gt;0,VLOOKUP(H222,DATA!$B$2:$D$526,3,FALSE),"")</f>
        <v>001000</v>
      </c>
      <c r="AL222" t="str">
        <f t="shared" si="175"/>
        <v>00100000000111110000001101100001</v>
      </c>
      <c r="AM222" t="str">
        <f t="shared" si="176"/>
        <v>201F0361</v>
      </c>
      <c r="AN222" t="b">
        <f t="shared" si="154"/>
        <v>1</v>
      </c>
      <c r="AO222">
        <f t="shared" si="148"/>
        <v>4</v>
      </c>
      <c r="AP222" t="b">
        <f t="shared" si="149"/>
        <v>0</v>
      </c>
      <c r="AQ222" t="b">
        <f t="shared" si="145"/>
        <v>0</v>
      </c>
    </row>
    <row r="223" spans="1:44" x14ac:dyDescent="0.25">
      <c r="A223" t="str">
        <f t="shared" si="150"/>
        <v>0000060D</v>
      </c>
      <c r="B223" t="s">
        <v>1694</v>
      </c>
      <c r="C223" t="str">
        <f t="shared" si="156"/>
        <v>ZAP R00,#-4,R0</v>
      </c>
      <c r="D223" t="str">
        <f t="shared" si="151"/>
        <v/>
      </c>
      <c r="E223" t="b">
        <f t="shared" si="152"/>
        <v>1</v>
      </c>
      <c r="F223">
        <f t="shared" si="155"/>
        <v>4</v>
      </c>
      <c r="G223">
        <f t="shared" si="147"/>
        <v>1548</v>
      </c>
      <c r="H223" t="str">
        <f t="shared" si="157"/>
        <v>ZAP</v>
      </c>
      <c r="I223" s="3" t="str">
        <f>IF(LEN(H223)&gt;0,VLOOKUP(H223,DATA!$B$2:$G$526,6,FALSE),"")</f>
        <v>OABZL      FC</v>
      </c>
      <c r="J223" t="str">
        <f>IF(LEN(H223)&gt;0,VLOOKUP(H223,DATA!$B$2:$G$526,2,FALSE),"")</f>
        <v>Oper</v>
      </c>
      <c r="K223" t="str">
        <f>IF(LEN(H223)&gt;0,IF(MID(IF(MID(MID(C223,LEN(H223)+2,99),1,1)="(",MID(MID(C223,LEN(H223)+2,99),2,LEN(MID(C223,LEN(H223)+2,99))-2),MID(C223,LEN(H223)+2,99)),1,1)=VLOOKUP(H223,DATA!$B$2:$I$526,8,FALSE),MID(IF(MID(MID(C223,LEN(H223)+2,99),1,1)="(",MID(MID(C223,LEN(H223)+2,99),2,LEN(MID(C223,LEN(H223)+2,99))-2),MID(C223,LEN(H223)+2,99)),1,3),IF(MID(MID(C223,LEN(H223)+2,99),1,1)="(",MID(MID(C223,LEN(H223)+2,99),2,LEN(MID(C223,LEN(H223)+2,99))-2),MID(C223,LEN(H223)+2,99))),"")</f>
        <v>R00</v>
      </c>
      <c r="L223" t="str">
        <f t="shared" si="158"/>
        <v>#-4</v>
      </c>
      <c r="M223" t="str">
        <f t="shared" si="143"/>
        <v>R0</v>
      </c>
      <c r="N223" t="b">
        <f t="shared" si="159"/>
        <v>1</v>
      </c>
      <c r="O223" t="b">
        <f t="shared" si="160"/>
        <v>0</v>
      </c>
      <c r="P223" t="str">
        <f t="shared" si="153"/>
        <v/>
      </c>
      <c r="Q223" t="str">
        <f t="shared" si="161"/>
        <v/>
      </c>
      <c r="R223" t="str">
        <f t="shared" si="162"/>
        <v/>
      </c>
      <c r="S223" t="b">
        <f t="shared" si="163"/>
        <v>0</v>
      </c>
      <c r="T223" t="b">
        <f t="shared" si="164"/>
        <v>0</v>
      </c>
      <c r="U223" t="b">
        <f t="shared" si="165"/>
        <v>0</v>
      </c>
      <c r="V223" t="str">
        <f>IF(MID(I223,6,1)="T",VLOOKUP(H223,DATA!$B$2:$H$526,7,FALSE),"")</f>
        <v/>
      </c>
      <c r="W223" t="str">
        <f t="shared" si="166"/>
        <v/>
      </c>
      <c r="X223" t="str">
        <f>IF(LEN(H223)&gt;0,VLOOKUP(H223,DATA!$B$2:$F$526,5,FALSE),"")</f>
        <v/>
      </c>
      <c r="Y223" t="str">
        <f t="shared" si="167"/>
        <v/>
      </c>
      <c r="Z223" t="str">
        <f t="shared" si="168"/>
        <v/>
      </c>
      <c r="AA223" t="str">
        <f t="shared" si="169"/>
        <v/>
      </c>
      <c r="AB223" t="str">
        <f>IF(LEN(Z223)&gt;0,VLOOKUP(Z223,DATA!$K$25:$L$69,2,FALSE)&amp;IF(LEN(AA223)&gt;0,VLOOKUP(AA223,DATA!$O$25:$P$29,2,FALSE),""),"")</f>
        <v/>
      </c>
      <c r="AC223" t="str">
        <f>IF(LEN(Z223)&gt;0,VLOOKUP(Z223,DATA!$K$25:$M$69,3,FALSE),"")</f>
        <v/>
      </c>
      <c r="AD223" t="str">
        <f t="shared" si="170"/>
        <v>00000</v>
      </c>
      <c r="AE223" t="str">
        <f t="shared" si="171"/>
        <v/>
      </c>
      <c r="AF223" t="str">
        <f t="shared" si="172"/>
        <v/>
      </c>
      <c r="AG223" t="str">
        <f t="shared" si="173"/>
        <v>11111111001</v>
      </c>
      <c r="AH223" t="str">
        <f t="shared" si="174"/>
        <v>00000</v>
      </c>
      <c r="AI223" t="str">
        <f>IF(LEN(Q223)&gt;0,REPT("0",IF(IF(MID(I223,12,1)="F",VLOOKUP(J223,DATA!$K$2:$Y$20,14,FALSE),0)&gt;10,IF(MID(I223,12,1)="F",VLOOKUP(J223,DATA!$K$2:$Y$20,14,FALSE),0)-10,0)-LEN(X223))&amp;DEC2BIN(Q223,IF(MID(I223,12,1)="F",VLOOKUP(J223,DATA!$K$2:$Y$20,14,FALSE),0)-IF(IF(MID(I223,12,1)="F",VLOOKUP(J223,DATA!$K$2:$Y$20,14,FALSE),0)&gt;10,IF(MID(I223,12,1)="F",VLOOKUP(J223,DATA!$K$2:$Y$20,14,FALSE),0)-10,0)),"")</f>
        <v/>
      </c>
      <c r="AJ223" t="str">
        <f>IF(LEN(H223)&gt;0,IF(H223&lt;&gt;"CALL_PAL",VLOOKUP(H223,DATA!$B$2:$E$526,4,FALSE),VLOOKUP(K223,DATA!$K$72:$M$161,3,FALSE)),"")</f>
        <v>0110000</v>
      </c>
      <c r="AK223" t="str">
        <f>IF(LEN(H223)&gt;0,VLOOKUP(H223,DATA!$B$2:$D$526,3,FALSE),"")</f>
        <v>010010</v>
      </c>
      <c r="AL223" t="str">
        <f t="shared" si="175"/>
        <v>0100100000011111111001011000000000</v>
      </c>
      <c r="AM223" t="str">
        <f t="shared" si="176"/>
        <v>481FE580</v>
      </c>
      <c r="AN223" t="b">
        <f t="shared" si="154"/>
        <v>1</v>
      </c>
      <c r="AO223">
        <f t="shared" si="148"/>
        <v>4</v>
      </c>
      <c r="AP223" t="b">
        <f t="shared" si="149"/>
        <v>0</v>
      </c>
      <c r="AQ223" t="b">
        <f t="shared" si="145"/>
        <v>0</v>
      </c>
    </row>
    <row r="224" spans="1:44" x14ac:dyDescent="0.25">
      <c r="A224" t="str">
        <f t="shared" si="150"/>
        <v>00000611</v>
      </c>
      <c r="B224" t="s">
        <v>1636</v>
      </c>
      <c r="C224" t="str">
        <f t="shared" si="156"/>
        <v>HW_MTPR R31,DTB_TAG0</v>
      </c>
      <c r="D224" t="str">
        <f t="shared" si="151"/>
        <v/>
      </c>
      <c r="E224" t="b">
        <f t="shared" si="152"/>
        <v>1</v>
      </c>
      <c r="F224">
        <f t="shared" si="155"/>
        <v>4</v>
      </c>
      <c r="G224">
        <f t="shared" si="147"/>
        <v>1552</v>
      </c>
      <c r="H224" t="str">
        <f t="shared" si="157"/>
        <v>HW_MTPR</v>
      </c>
      <c r="I224" s="3" t="str">
        <f>IF(LEN(H224)&gt;0,VLOOKUP(H224,DATA!$B$2:$G$526,6,FALSE),"")</f>
        <v xml:space="preserve">OAB      IM  </v>
      </c>
      <c r="J224" t="str">
        <f>IF(LEN(H224)&gt;0,VLOOKUP(H224,DATA!$B$2:$G$526,2,FALSE),"")</f>
        <v>HW_M</v>
      </c>
      <c r="K224" t="str">
        <f>IF(LEN(H224)&gt;0,IF(MID(IF(MID(MID(C224,LEN(H224)+2,99),1,1)="(",MID(MID(C224,LEN(H224)+2,99),2,LEN(MID(C224,LEN(H224)+2,99))-2),MID(C224,LEN(H224)+2,99)),1,1)=VLOOKUP(H224,DATA!$B$2:$I$526,8,FALSE),MID(IF(MID(MID(C224,LEN(H224)+2,99),1,1)="(",MID(MID(C224,LEN(H224)+2,99),2,LEN(MID(C224,LEN(H224)+2,99))-2),MID(C224,LEN(H224)+2,99)),1,3),IF(MID(MID(C224,LEN(H224)+2,99),1,1)="(",MID(MID(C224,LEN(H224)+2,99),2,LEN(MID(C224,LEN(H224)+2,99))-2),MID(C224,LEN(H224)+2,99))),"")</f>
        <v>R31</v>
      </c>
      <c r="L224" t="str">
        <f t="shared" si="158"/>
        <v>DTB_TAG0</v>
      </c>
      <c r="M224" t="str">
        <f t="shared" si="143"/>
        <v/>
      </c>
      <c r="N224" t="str">
        <f t="shared" si="159"/>
        <v/>
      </c>
      <c r="O224" t="str">
        <f t="shared" si="160"/>
        <v/>
      </c>
      <c r="P224" t="str">
        <f t="shared" si="153"/>
        <v/>
      </c>
      <c r="Q224" t="str">
        <f t="shared" si="161"/>
        <v/>
      </c>
      <c r="R224" t="str">
        <f t="shared" si="162"/>
        <v/>
      </c>
      <c r="S224" t="b">
        <f t="shared" si="163"/>
        <v>0</v>
      </c>
      <c r="T224" t="b">
        <f t="shared" si="164"/>
        <v>0</v>
      </c>
      <c r="U224" t="str">
        <f t="shared" si="165"/>
        <v/>
      </c>
      <c r="V224" t="str">
        <f>IF(MID(I224,6,1)="T",VLOOKUP(H224,DATA!$B$2:$H$526,7,FALSE),"")</f>
        <v/>
      </c>
      <c r="W224" t="str">
        <f t="shared" si="166"/>
        <v/>
      </c>
      <c r="X224" t="str">
        <f>IF(LEN(H224)&gt;0,VLOOKUP(H224,DATA!$B$2:$F$526,5,FALSE),"")</f>
        <v/>
      </c>
      <c r="Y224" t="str">
        <f t="shared" si="167"/>
        <v/>
      </c>
      <c r="Z224" t="str">
        <f t="shared" si="168"/>
        <v>DTB_TAG0</v>
      </c>
      <c r="AA224" t="str">
        <f t="shared" si="169"/>
        <v/>
      </c>
      <c r="AB224" t="str">
        <f>IF(LEN(Z224)&gt;0,VLOOKUP(Z224,DATA!$K$25:$L$69,2,FALSE)&amp;IF(LEN(AA224)&gt;0,VLOOKUP(AA224,DATA!$O$25:$P$29,2,FALSE),""),"")</f>
        <v>00100000</v>
      </c>
      <c r="AC224" t="str">
        <f>IF(LEN(Z224)&gt;0,VLOOKUP(Z224,DATA!$K$25:$M$69,3,FALSE),"")</f>
        <v>01000100</v>
      </c>
      <c r="AD224" t="str">
        <f t="shared" si="170"/>
        <v>11111</v>
      </c>
      <c r="AE224" t="str">
        <f t="shared" si="171"/>
        <v/>
      </c>
      <c r="AF224" t="str">
        <f t="shared" si="172"/>
        <v/>
      </c>
      <c r="AG224" t="str">
        <f t="shared" si="173"/>
        <v/>
      </c>
      <c r="AH224" t="str">
        <f t="shared" si="174"/>
        <v/>
      </c>
      <c r="AI224" t="str">
        <f>IF(LEN(Q224)&gt;0,REPT("0",IF(IF(MID(I224,12,1)="F",VLOOKUP(J224,DATA!$K$2:$Y$20,14,FALSE),0)&gt;10,IF(MID(I224,12,1)="F",VLOOKUP(J224,DATA!$K$2:$Y$20,14,FALSE),0)-10,0)-LEN(X224))&amp;DEC2BIN(Q224,IF(MID(I224,12,1)="F",VLOOKUP(J224,DATA!$K$2:$Y$20,14,FALSE),0)-IF(IF(MID(I224,12,1)="F",VLOOKUP(J224,DATA!$K$2:$Y$20,14,FALSE),0)&gt;10,IF(MID(I224,12,1)="F",VLOOKUP(J224,DATA!$K$2:$Y$20,14,FALSE),0)-10,0)),"")</f>
        <v/>
      </c>
      <c r="AJ224" t="str">
        <f>IF(LEN(H224)&gt;0,IF(H224&lt;&gt;"CALL_PAL",VLOOKUP(H224,DATA!$B$2:$E$526,4,FALSE),VLOOKUP(K224,DATA!$K$72:$M$161,3,FALSE)),"")</f>
        <v/>
      </c>
      <c r="AK224" t="str">
        <f>IF(LEN(H224)&gt;0,VLOOKUP(H224,DATA!$B$2:$D$526,3,FALSE),"")</f>
        <v>011101</v>
      </c>
      <c r="AL224" t="str">
        <f t="shared" si="175"/>
        <v>011101111110010000001000100</v>
      </c>
      <c r="AM224" t="str">
        <f t="shared" si="176"/>
        <v>77E40804</v>
      </c>
      <c r="AN224" t="b">
        <f t="shared" si="154"/>
        <v>1</v>
      </c>
      <c r="AO224">
        <f t="shared" si="148"/>
        <v>4</v>
      </c>
      <c r="AP224" t="b">
        <f t="shared" si="149"/>
        <v>1</v>
      </c>
      <c r="AQ224" t="b">
        <f t="shared" si="145"/>
        <v>0</v>
      </c>
    </row>
    <row r="225" spans="1:44" x14ac:dyDescent="0.25">
      <c r="A225" t="str">
        <f t="shared" si="150"/>
        <v>00000615</v>
      </c>
      <c r="B225" t="s">
        <v>1637</v>
      </c>
      <c r="C225" t="str">
        <f t="shared" si="156"/>
        <v>HW_MTPR R31,DTB_TAG1</v>
      </c>
      <c r="D225" t="str">
        <f t="shared" si="151"/>
        <v/>
      </c>
      <c r="E225" t="b">
        <f t="shared" si="152"/>
        <v>1</v>
      </c>
      <c r="F225">
        <f t="shared" si="155"/>
        <v>4</v>
      </c>
      <c r="G225">
        <f t="shared" si="147"/>
        <v>1556</v>
      </c>
      <c r="H225" t="str">
        <f t="shared" si="157"/>
        <v>HW_MTPR</v>
      </c>
      <c r="I225" s="3" t="str">
        <f>IF(LEN(H225)&gt;0,VLOOKUP(H225,DATA!$B$2:$G$526,6,FALSE),"")</f>
        <v xml:space="preserve">OAB      IM  </v>
      </c>
      <c r="J225" t="str">
        <f>IF(LEN(H225)&gt;0,VLOOKUP(H225,DATA!$B$2:$G$526,2,FALSE),"")</f>
        <v>HW_M</v>
      </c>
      <c r="K225" t="str">
        <f>IF(LEN(H225)&gt;0,IF(MID(IF(MID(MID(C225,LEN(H225)+2,99),1,1)="(",MID(MID(C225,LEN(H225)+2,99),2,LEN(MID(C225,LEN(H225)+2,99))-2),MID(C225,LEN(H225)+2,99)),1,1)=VLOOKUP(H225,DATA!$B$2:$I$526,8,FALSE),MID(IF(MID(MID(C225,LEN(H225)+2,99),1,1)="(",MID(MID(C225,LEN(H225)+2,99),2,LEN(MID(C225,LEN(H225)+2,99))-2),MID(C225,LEN(H225)+2,99)),1,3),IF(MID(MID(C225,LEN(H225)+2,99),1,1)="(",MID(MID(C225,LEN(H225)+2,99),2,LEN(MID(C225,LEN(H225)+2,99))-2),MID(C225,LEN(H225)+2,99))),"")</f>
        <v>R31</v>
      </c>
      <c r="L225" t="str">
        <f t="shared" si="158"/>
        <v>DTB_TAG1</v>
      </c>
      <c r="M225" t="str">
        <f t="shared" si="143"/>
        <v/>
      </c>
      <c r="N225" t="str">
        <f t="shared" si="159"/>
        <v/>
      </c>
      <c r="O225" t="str">
        <f t="shared" si="160"/>
        <v/>
      </c>
      <c r="P225" t="str">
        <f t="shared" si="153"/>
        <v/>
      </c>
      <c r="Q225" t="str">
        <f t="shared" si="161"/>
        <v/>
      </c>
      <c r="R225" t="str">
        <f t="shared" si="162"/>
        <v/>
      </c>
      <c r="S225" t="b">
        <f t="shared" si="163"/>
        <v>0</v>
      </c>
      <c r="T225" t="b">
        <f t="shared" si="164"/>
        <v>0</v>
      </c>
      <c r="U225" t="str">
        <f t="shared" si="165"/>
        <v/>
      </c>
      <c r="V225" t="str">
        <f>IF(MID(I225,6,1)="T",VLOOKUP(H225,DATA!$B$2:$H$526,7,FALSE),"")</f>
        <v/>
      </c>
      <c r="W225" t="str">
        <f t="shared" si="166"/>
        <v/>
      </c>
      <c r="X225" t="str">
        <f>IF(LEN(H225)&gt;0,VLOOKUP(H225,DATA!$B$2:$F$526,5,FALSE),"")</f>
        <v/>
      </c>
      <c r="Y225" t="str">
        <f t="shared" si="167"/>
        <v/>
      </c>
      <c r="Z225" t="str">
        <f t="shared" si="168"/>
        <v>DTB_TAG1</v>
      </c>
      <c r="AA225" t="str">
        <f t="shared" si="169"/>
        <v/>
      </c>
      <c r="AB225" t="str">
        <f>IF(LEN(Z225)&gt;0,VLOOKUP(Z225,DATA!$K$25:$L$69,2,FALSE)&amp;IF(LEN(AA225)&gt;0,VLOOKUP(AA225,DATA!$O$25:$P$29,2,FALSE),""),"")</f>
        <v>10100000</v>
      </c>
      <c r="AC225" t="str">
        <f>IF(LEN(Z225)&gt;0,VLOOKUP(Z225,DATA!$K$25:$M$69,3,FALSE),"")</f>
        <v>00100010</v>
      </c>
      <c r="AD225" t="str">
        <f t="shared" si="170"/>
        <v>11111</v>
      </c>
      <c r="AE225" t="str">
        <f t="shared" si="171"/>
        <v/>
      </c>
      <c r="AF225" t="str">
        <f t="shared" si="172"/>
        <v/>
      </c>
      <c r="AG225" t="str">
        <f t="shared" si="173"/>
        <v/>
      </c>
      <c r="AH225" t="str">
        <f t="shared" si="174"/>
        <v/>
      </c>
      <c r="AI225" t="str">
        <f>IF(LEN(Q225)&gt;0,REPT("0",IF(IF(MID(I225,12,1)="F",VLOOKUP(J225,DATA!$K$2:$Y$20,14,FALSE),0)&gt;10,IF(MID(I225,12,1)="F",VLOOKUP(J225,DATA!$K$2:$Y$20,14,FALSE),0)-10,0)-LEN(X225))&amp;DEC2BIN(Q225,IF(MID(I225,12,1)="F",VLOOKUP(J225,DATA!$K$2:$Y$20,14,FALSE),0)-IF(IF(MID(I225,12,1)="F",VLOOKUP(J225,DATA!$K$2:$Y$20,14,FALSE),0)&gt;10,IF(MID(I225,12,1)="F",VLOOKUP(J225,DATA!$K$2:$Y$20,14,FALSE),0)-10,0)),"")</f>
        <v/>
      </c>
      <c r="AJ225" t="str">
        <f>IF(LEN(H225)&gt;0,IF(H225&lt;&gt;"CALL_PAL",VLOOKUP(H225,DATA!$B$2:$E$526,4,FALSE),VLOOKUP(K225,DATA!$K$72:$M$161,3,FALSE)),"")</f>
        <v/>
      </c>
      <c r="AK225" t="str">
        <f>IF(LEN(H225)&gt;0,VLOOKUP(H225,DATA!$B$2:$D$526,3,FALSE),"")</f>
        <v>011101</v>
      </c>
      <c r="AL225" t="str">
        <f t="shared" si="175"/>
        <v>011101111111010000000100010</v>
      </c>
      <c r="AM225" t="str">
        <f t="shared" si="176"/>
        <v>77F40402</v>
      </c>
      <c r="AN225" t="b">
        <f t="shared" si="154"/>
        <v>1</v>
      </c>
      <c r="AO225">
        <f t="shared" si="148"/>
        <v>4</v>
      </c>
      <c r="AP225" t="b">
        <f t="shared" si="149"/>
        <v>0</v>
      </c>
      <c r="AQ225" t="b">
        <f t="shared" si="145"/>
        <v>0</v>
      </c>
      <c r="AR225" s="2"/>
    </row>
    <row r="226" spans="1:44" x14ac:dyDescent="0.25">
      <c r="A226" t="str">
        <f t="shared" si="150"/>
        <v>00000619</v>
      </c>
      <c r="B226" t="s">
        <v>1658</v>
      </c>
      <c r="C226" t="str">
        <f t="shared" si="156"/>
        <v>HW_MTPR R00,DTB_PTE0</v>
      </c>
      <c r="D226" t="str">
        <f t="shared" si="151"/>
        <v/>
      </c>
      <c r="E226" t="b">
        <f t="shared" si="152"/>
        <v>1</v>
      </c>
      <c r="F226">
        <f t="shared" si="155"/>
        <v>4</v>
      </c>
      <c r="G226">
        <f t="shared" si="147"/>
        <v>1560</v>
      </c>
      <c r="H226" t="str">
        <f t="shared" si="157"/>
        <v>HW_MTPR</v>
      </c>
      <c r="I226" s="3" t="str">
        <f>IF(LEN(H226)&gt;0,VLOOKUP(H226,DATA!$B$2:$G$526,6,FALSE),"")</f>
        <v xml:space="preserve">OAB      IM  </v>
      </c>
      <c r="J226" t="str">
        <f>IF(LEN(H226)&gt;0,VLOOKUP(H226,DATA!$B$2:$G$526,2,FALSE),"")</f>
        <v>HW_M</v>
      </c>
      <c r="K226" t="str">
        <f>IF(LEN(H226)&gt;0,IF(MID(IF(MID(MID(C226,LEN(H226)+2,99),1,1)="(",MID(MID(C226,LEN(H226)+2,99),2,LEN(MID(C226,LEN(H226)+2,99))-2),MID(C226,LEN(H226)+2,99)),1,1)=VLOOKUP(H226,DATA!$B$2:$I$526,8,FALSE),MID(IF(MID(MID(C226,LEN(H226)+2,99),1,1)="(",MID(MID(C226,LEN(H226)+2,99),2,LEN(MID(C226,LEN(H226)+2,99))-2),MID(C226,LEN(H226)+2,99)),1,3),IF(MID(MID(C226,LEN(H226)+2,99),1,1)="(",MID(MID(C226,LEN(H226)+2,99),2,LEN(MID(C226,LEN(H226)+2,99))-2),MID(C226,LEN(H226)+2,99))),"")</f>
        <v>R00</v>
      </c>
      <c r="L226" t="str">
        <f t="shared" si="158"/>
        <v>DTB_PTE0</v>
      </c>
      <c r="M226" t="str">
        <f t="shared" si="143"/>
        <v/>
      </c>
      <c r="N226" t="str">
        <f t="shared" si="159"/>
        <v/>
      </c>
      <c r="O226" t="str">
        <f t="shared" si="160"/>
        <v/>
      </c>
      <c r="P226" t="str">
        <f t="shared" si="153"/>
        <v/>
      </c>
      <c r="Q226" t="str">
        <f t="shared" si="161"/>
        <v/>
      </c>
      <c r="R226" t="str">
        <f t="shared" si="162"/>
        <v/>
      </c>
      <c r="S226" t="b">
        <f t="shared" si="163"/>
        <v>0</v>
      </c>
      <c r="T226" t="b">
        <f t="shared" si="164"/>
        <v>0</v>
      </c>
      <c r="U226" t="str">
        <f t="shared" si="165"/>
        <v/>
      </c>
      <c r="V226" t="str">
        <f>IF(MID(I226,6,1)="T",VLOOKUP(H226,DATA!$B$2:$H$526,7,FALSE),"")</f>
        <v/>
      </c>
      <c r="W226" t="str">
        <f t="shared" si="166"/>
        <v/>
      </c>
      <c r="X226" t="str">
        <f>IF(LEN(H226)&gt;0,VLOOKUP(H226,DATA!$B$2:$F$526,5,FALSE),"")</f>
        <v/>
      </c>
      <c r="Y226" t="str">
        <f t="shared" si="167"/>
        <v/>
      </c>
      <c r="Z226" t="str">
        <f t="shared" si="168"/>
        <v>DTB_PTE0</v>
      </c>
      <c r="AA226" t="str">
        <f t="shared" si="169"/>
        <v/>
      </c>
      <c r="AB226" t="str">
        <f>IF(LEN(Z226)&gt;0,VLOOKUP(Z226,DATA!$K$25:$L$69,2,FALSE)&amp;IF(LEN(AA226)&gt;0,VLOOKUP(AA226,DATA!$O$25:$P$29,2,FALSE),""),"")</f>
        <v>00100001</v>
      </c>
      <c r="AC226" t="str">
        <f>IF(LEN(Z226)&gt;0,VLOOKUP(Z226,DATA!$K$25:$M$69,3,FALSE),"")</f>
        <v>00010001</v>
      </c>
      <c r="AD226" t="str">
        <f t="shared" si="170"/>
        <v>00000</v>
      </c>
      <c r="AE226" t="str">
        <f t="shared" si="171"/>
        <v/>
      </c>
      <c r="AF226" t="str">
        <f t="shared" si="172"/>
        <v/>
      </c>
      <c r="AG226" t="str">
        <f t="shared" si="173"/>
        <v/>
      </c>
      <c r="AH226" t="str">
        <f t="shared" si="174"/>
        <v/>
      </c>
      <c r="AI226" t="str">
        <f>IF(LEN(Q226)&gt;0,REPT("0",IF(IF(MID(I226,12,1)="F",VLOOKUP(J226,DATA!$K$2:$Y$20,14,FALSE),0)&gt;10,IF(MID(I226,12,1)="F",VLOOKUP(J226,DATA!$K$2:$Y$20,14,FALSE),0)-10,0)-LEN(X226))&amp;DEC2BIN(Q226,IF(MID(I226,12,1)="F",VLOOKUP(J226,DATA!$K$2:$Y$20,14,FALSE),0)-IF(IF(MID(I226,12,1)="F",VLOOKUP(J226,DATA!$K$2:$Y$20,14,FALSE),0)&gt;10,IF(MID(I226,12,1)="F",VLOOKUP(J226,DATA!$K$2:$Y$20,14,FALSE),0)-10,0)),"")</f>
        <v/>
      </c>
      <c r="AJ226" t="str">
        <f>IF(LEN(H226)&gt;0,IF(H226&lt;&gt;"CALL_PAL",VLOOKUP(H226,DATA!$B$2:$E$526,4,FALSE),VLOOKUP(K226,DATA!$K$72:$M$161,3,FALSE)),"")</f>
        <v/>
      </c>
      <c r="AK226" t="str">
        <f>IF(LEN(H226)&gt;0,VLOOKUP(H226,DATA!$B$2:$D$526,3,FALSE),"")</f>
        <v>011101</v>
      </c>
      <c r="AL226" t="str">
        <f t="shared" si="175"/>
        <v>011101000000010000100010001</v>
      </c>
      <c r="AM226" t="str">
        <f t="shared" si="176"/>
        <v>74042201</v>
      </c>
      <c r="AN226" t="b">
        <f t="shared" si="154"/>
        <v>1</v>
      </c>
      <c r="AO226">
        <f t="shared" si="148"/>
        <v>4</v>
      </c>
      <c r="AP226" t="b">
        <f t="shared" si="149"/>
        <v>0</v>
      </c>
      <c r="AQ226" t="b">
        <f t="shared" si="145"/>
        <v>0</v>
      </c>
      <c r="AR226" s="2"/>
    </row>
    <row r="227" spans="1:44" x14ac:dyDescent="0.25">
      <c r="A227" t="str">
        <f t="shared" si="150"/>
        <v>0000061D</v>
      </c>
      <c r="B227" t="s">
        <v>1659</v>
      </c>
      <c r="C227" t="str">
        <f t="shared" si="156"/>
        <v>HW_MTPR R00,DTB_PTE1</v>
      </c>
      <c r="D227" t="str">
        <f t="shared" si="151"/>
        <v/>
      </c>
      <c r="E227" t="b">
        <f t="shared" si="152"/>
        <v>1</v>
      </c>
      <c r="F227">
        <f t="shared" si="155"/>
        <v>4</v>
      </c>
      <c r="G227">
        <f t="shared" si="147"/>
        <v>1564</v>
      </c>
      <c r="H227" t="str">
        <f t="shared" si="157"/>
        <v>HW_MTPR</v>
      </c>
      <c r="I227" s="3" t="str">
        <f>IF(LEN(H227)&gt;0,VLOOKUP(H227,DATA!$B$2:$G$526,6,FALSE),"")</f>
        <v xml:space="preserve">OAB      IM  </v>
      </c>
      <c r="J227" t="str">
        <f>IF(LEN(H227)&gt;0,VLOOKUP(H227,DATA!$B$2:$G$526,2,FALSE),"")</f>
        <v>HW_M</v>
      </c>
      <c r="K227" t="str">
        <f>IF(LEN(H227)&gt;0,IF(MID(IF(MID(MID(C227,LEN(H227)+2,99),1,1)="(",MID(MID(C227,LEN(H227)+2,99),2,LEN(MID(C227,LEN(H227)+2,99))-2),MID(C227,LEN(H227)+2,99)),1,1)=VLOOKUP(H227,DATA!$B$2:$I$526,8,FALSE),MID(IF(MID(MID(C227,LEN(H227)+2,99),1,1)="(",MID(MID(C227,LEN(H227)+2,99),2,LEN(MID(C227,LEN(H227)+2,99))-2),MID(C227,LEN(H227)+2,99)),1,3),IF(MID(MID(C227,LEN(H227)+2,99),1,1)="(",MID(MID(C227,LEN(H227)+2,99),2,LEN(MID(C227,LEN(H227)+2,99))-2),MID(C227,LEN(H227)+2,99))),"")</f>
        <v>R00</v>
      </c>
      <c r="L227" t="str">
        <f t="shared" si="158"/>
        <v>DTB_PTE1</v>
      </c>
      <c r="M227" t="str">
        <f t="shared" si="143"/>
        <v/>
      </c>
      <c r="N227" t="str">
        <f t="shared" si="159"/>
        <v/>
      </c>
      <c r="O227" t="str">
        <f t="shared" si="160"/>
        <v/>
      </c>
      <c r="P227" t="str">
        <f t="shared" si="153"/>
        <v/>
      </c>
      <c r="Q227" t="str">
        <f t="shared" si="161"/>
        <v/>
      </c>
      <c r="R227" t="str">
        <f t="shared" si="162"/>
        <v/>
      </c>
      <c r="S227" t="b">
        <f t="shared" si="163"/>
        <v>0</v>
      </c>
      <c r="T227" t="b">
        <f t="shared" si="164"/>
        <v>0</v>
      </c>
      <c r="U227" t="str">
        <f t="shared" si="165"/>
        <v/>
      </c>
      <c r="V227" t="str">
        <f>IF(MID(I227,6,1)="T",VLOOKUP(H227,DATA!$B$2:$H$526,7,FALSE),"")</f>
        <v/>
      </c>
      <c r="W227" t="str">
        <f t="shared" si="166"/>
        <v/>
      </c>
      <c r="X227" t="str">
        <f>IF(LEN(H227)&gt;0,VLOOKUP(H227,DATA!$B$2:$F$526,5,FALSE),"")</f>
        <v/>
      </c>
      <c r="Y227" t="str">
        <f t="shared" si="167"/>
        <v/>
      </c>
      <c r="Z227" t="str">
        <f t="shared" si="168"/>
        <v>DTB_PTE1</v>
      </c>
      <c r="AA227" t="str">
        <f t="shared" si="169"/>
        <v/>
      </c>
      <c r="AB227" t="str">
        <f>IF(LEN(Z227)&gt;0,VLOOKUP(Z227,DATA!$K$25:$L$69,2,FALSE)&amp;IF(LEN(AA227)&gt;0,VLOOKUP(AA227,DATA!$O$25:$P$29,2,FALSE),""),"")</f>
        <v>10100001</v>
      </c>
      <c r="AC227" t="str">
        <f>IF(LEN(Z227)&gt;0,VLOOKUP(Z227,DATA!$K$25:$M$69,3,FALSE),"")</f>
        <v>10001000</v>
      </c>
      <c r="AD227" t="str">
        <f t="shared" si="170"/>
        <v>00000</v>
      </c>
      <c r="AE227" t="str">
        <f t="shared" si="171"/>
        <v/>
      </c>
      <c r="AF227" t="str">
        <f t="shared" si="172"/>
        <v/>
      </c>
      <c r="AG227" t="str">
        <f t="shared" si="173"/>
        <v/>
      </c>
      <c r="AH227" t="str">
        <f t="shared" si="174"/>
        <v/>
      </c>
      <c r="AI227" t="str">
        <f>IF(LEN(Q227)&gt;0,REPT("0",IF(IF(MID(I227,12,1)="F",VLOOKUP(J227,DATA!$K$2:$Y$20,14,FALSE),0)&gt;10,IF(MID(I227,12,1)="F",VLOOKUP(J227,DATA!$K$2:$Y$20,14,FALSE),0)-10,0)-LEN(X227))&amp;DEC2BIN(Q227,IF(MID(I227,12,1)="F",VLOOKUP(J227,DATA!$K$2:$Y$20,14,FALSE),0)-IF(IF(MID(I227,12,1)="F",VLOOKUP(J227,DATA!$K$2:$Y$20,14,FALSE),0)&gt;10,IF(MID(I227,12,1)="F",VLOOKUP(J227,DATA!$K$2:$Y$20,14,FALSE),0)-10,0)),"")</f>
        <v/>
      </c>
      <c r="AJ227" t="str">
        <f>IF(LEN(H227)&gt;0,IF(H227&lt;&gt;"CALL_PAL",VLOOKUP(H227,DATA!$B$2:$E$526,4,FALSE),VLOOKUP(K227,DATA!$K$72:$M$161,3,FALSE)),"")</f>
        <v/>
      </c>
      <c r="AK227" t="str">
        <f>IF(LEN(H227)&gt;0,VLOOKUP(H227,DATA!$B$2:$D$526,3,FALSE),"")</f>
        <v>011101</v>
      </c>
      <c r="AL227" t="str">
        <f t="shared" si="175"/>
        <v>011101000001010000110001000</v>
      </c>
      <c r="AM227" t="str">
        <f t="shared" si="176"/>
        <v>74143100</v>
      </c>
      <c r="AN227" t="b">
        <f t="shared" si="154"/>
        <v>1</v>
      </c>
      <c r="AO227">
        <f t="shared" si="148"/>
        <v>4</v>
      </c>
      <c r="AP227" t="b">
        <f t="shared" si="149"/>
        <v>0</v>
      </c>
      <c r="AQ227" t="b">
        <f t="shared" si="145"/>
        <v>0</v>
      </c>
    </row>
    <row r="228" spans="1:44" x14ac:dyDescent="0.25">
      <c r="A228" t="str">
        <f t="shared" si="150"/>
        <v>00000621</v>
      </c>
      <c r="B228" t="s">
        <v>1638</v>
      </c>
      <c r="C228" t="str">
        <f t="shared" si="156"/>
        <v>HW_MTPR R31,SIRR</v>
      </c>
      <c r="D228" t="str">
        <f t="shared" si="151"/>
        <v/>
      </c>
      <c r="E228" t="b">
        <f t="shared" si="152"/>
        <v>1</v>
      </c>
      <c r="F228">
        <f t="shared" si="155"/>
        <v>4</v>
      </c>
      <c r="G228">
        <f t="shared" si="147"/>
        <v>1568</v>
      </c>
      <c r="H228" t="str">
        <f t="shared" si="157"/>
        <v>HW_MTPR</v>
      </c>
      <c r="I228" s="3" t="str">
        <f>IF(LEN(H228)&gt;0,VLOOKUP(H228,DATA!$B$2:$G$526,6,FALSE),"")</f>
        <v xml:space="preserve">OAB      IM  </v>
      </c>
      <c r="J228" t="str">
        <f>IF(LEN(H228)&gt;0,VLOOKUP(H228,DATA!$B$2:$G$526,2,FALSE),"")</f>
        <v>HW_M</v>
      </c>
      <c r="K228" t="str">
        <f>IF(LEN(H228)&gt;0,IF(MID(IF(MID(MID(C228,LEN(H228)+2,99),1,1)="(",MID(MID(C228,LEN(H228)+2,99),2,LEN(MID(C228,LEN(H228)+2,99))-2),MID(C228,LEN(H228)+2,99)),1,1)=VLOOKUP(H228,DATA!$B$2:$I$526,8,FALSE),MID(IF(MID(MID(C228,LEN(H228)+2,99),1,1)="(",MID(MID(C228,LEN(H228)+2,99),2,LEN(MID(C228,LEN(H228)+2,99))-2),MID(C228,LEN(H228)+2,99)),1,3),IF(MID(MID(C228,LEN(H228)+2,99),1,1)="(",MID(MID(C228,LEN(H228)+2,99),2,LEN(MID(C228,LEN(H228)+2,99))-2),MID(C228,LEN(H228)+2,99))),"")</f>
        <v>R31</v>
      </c>
      <c r="L228" t="str">
        <f t="shared" si="158"/>
        <v>SIRR</v>
      </c>
      <c r="M228" t="str">
        <f t="shared" ref="M228:M291" si="177">TRIM(IF(LEN(L228)&gt;0,MID(C228,FIND(L228,C228,LEN(H228)+LEN(K228)+1)+LEN(L228)+1,LEN(C228)),""))</f>
        <v/>
      </c>
      <c r="N228" t="str">
        <f t="shared" si="159"/>
        <v/>
      </c>
      <c r="O228" t="str">
        <f t="shared" si="160"/>
        <v/>
      </c>
      <c r="P228" t="str">
        <f t="shared" si="153"/>
        <v/>
      </c>
      <c r="Q228" t="str">
        <f t="shared" si="161"/>
        <v/>
      </c>
      <c r="R228" t="str">
        <f t="shared" si="162"/>
        <v/>
      </c>
      <c r="S228" t="b">
        <f t="shared" si="163"/>
        <v>0</v>
      </c>
      <c r="T228" t="b">
        <f t="shared" si="164"/>
        <v>0</v>
      </c>
      <c r="U228" t="str">
        <f t="shared" si="165"/>
        <v/>
      </c>
      <c r="V228" t="str">
        <f>IF(MID(I228,6,1)="T",VLOOKUP(H228,DATA!$B$2:$H$526,7,FALSE),"")</f>
        <v/>
      </c>
      <c r="W228" t="str">
        <f t="shared" si="166"/>
        <v/>
      </c>
      <c r="X228" t="str">
        <f>IF(LEN(H228)&gt;0,VLOOKUP(H228,DATA!$B$2:$F$526,5,FALSE),"")</f>
        <v/>
      </c>
      <c r="Y228" t="str">
        <f t="shared" si="167"/>
        <v/>
      </c>
      <c r="Z228" t="str">
        <f t="shared" si="168"/>
        <v>SIRR</v>
      </c>
      <c r="AA228" t="str">
        <f t="shared" si="169"/>
        <v/>
      </c>
      <c r="AB228" t="str">
        <f>IF(LEN(Z228)&gt;0,VLOOKUP(Z228,DATA!$K$25:$L$69,2,FALSE)&amp;IF(LEN(AA228)&gt;0,VLOOKUP(AA228,DATA!$O$25:$P$29,2,FALSE),""),"")</f>
        <v>00001100</v>
      </c>
      <c r="AC228" t="str">
        <f>IF(LEN(Z228)&gt;0,VLOOKUP(Z228,DATA!$K$25:$M$69,3,FALSE),"")</f>
        <v>00010000</v>
      </c>
      <c r="AD228" t="str">
        <f t="shared" si="170"/>
        <v>11111</v>
      </c>
      <c r="AE228" t="str">
        <f t="shared" si="171"/>
        <v/>
      </c>
      <c r="AF228" t="str">
        <f t="shared" si="172"/>
        <v/>
      </c>
      <c r="AG228" t="str">
        <f t="shared" si="173"/>
        <v/>
      </c>
      <c r="AH228" t="str">
        <f t="shared" si="174"/>
        <v/>
      </c>
      <c r="AI228" t="str">
        <f>IF(LEN(Q228)&gt;0,REPT("0",IF(IF(MID(I228,12,1)="F",VLOOKUP(J228,DATA!$K$2:$Y$20,14,FALSE),0)&gt;10,IF(MID(I228,12,1)="F",VLOOKUP(J228,DATA!$K$2:$Y$20,14,FALSE),0)-10,0)-LEN(X228))&amp;DEC2BIN(Q228,IF(MID(I228,12,1)="F",VLOOKUP(J228,DATA!$K$2:$Y$20,14,FALSE),0)-IF(IF(MID(I228,12,1)="F",VLOOKUP(J228,DATA!$K$2:$Y$20,14,FALSE),0)&gt;10,IF(MID(I228,12,1)="F",VLOOKUP(J228,DATA!$K$2:$Y$20,14,FALSE),0)-10,0)),"")</f>
        <v/>
      </c>
      <c r="AJ228" t="str">
        <f>IF(LEN(H228)&gt;0,IF(H228&lt;&gt;"CALL_PAL",VLOOKUP(H228,DATA!$B$2:$E$526,4,FALSE),VLOOKUP(K228,DATA!$K$72:$M$161,3,FALSE)),"")</f>
        <v/>
      </c>
      <c r="AK228" t="str">
        <f>IF(LEN(H228)&gt;0,VLOOKUP(H228,DATA!$B$2:$D$526,3,FALSE),"")</f>
        <v>011101</v>
      </c>
      <c r="AL228" t="str">
        <f t="shared" si="175"/>
        <v>011101111110000110000010000</v>
      </c>
      <c r="AM228" t="str">
        <f t="shared" si="176"/>
        <v>77E18200</v>
      </c>
      <c r="AN228" t="b">
        <f t="shared" si="154"/>
        <v>1</v>
      </c>
      <c r="AO228">
        <f t="shared" si="148"/>
        <v>4</v>
      </c>
      <c r="AP228" t="b">
        <f t="shared" si="149"/>
        <v>1</v>
      </c>
      <c r="AQ228" t="b">
        <f t="shared" si="145"/>
        <v>0</v>
      </c>
    </row>
    <row r="229" spans="1:44" x14ac:dyDescent="0.25">
      <c r="A229" t="str">
        <f t="shared" si="150"/>
        <v>00000625</v>
      </c>
      <c r="B229" t="s">
        <v>1674</v>
      </c>
      <c r="C229" t="str">
        <f t="shared" si="156"/>
        <v>LDA R00,2303(R31)</v>
      </c>
      <c r="D229" t="str">
        <f t="shared" si="151"/>
        <v/>
      </c>
      <c r="E229" t="b">
        <f t="shared" si="152"/>
        <v>1</v>
      </c>
      <c r="F229">
        <f t="shared" si="155"/>
        <v>4</v>
      </c>
      <c r="G229">
        <f t="shared" si="147"/>
        <v>1572</v>
      </c>
      <c r="H229" t="str">
        <f t="shared" si="157"/>
        <v>LDA</v>
      </c>
      <c r="I229" s="3" t="str">
        <f>IF(LEN(H229)&gt;0,VLOOKUP(H229,DATA!$B$2:$G$526,6,FALSE),"")</f>
        <v xml:space="preserve">OAB        F </v>
      </c>
      <c r="J229" t="str">
        <f>IF(LEN(H229)&gt;0,VLOOKUP(H229,DATA!$B$2:$G$526,2,FALSE),"")</f>
        <v>Mem</v>
      </c>
      <c r="K229" t="str">
        <f>IF(LEN(H229)&gt;0,IF(MID(IF(MID(MID(C229,LEN(H229)+2,99),1,1)="(",MID(MID(C229,LEN(H229)+2,99),2,LEN(MID(C229,LEN(H229)+2,99))-2),MID(C229,LEN(H229)+2,99)),1,1)=VLOOKUP(H229,DATA!$B$2:$I$526,8,FALSE),MID(IF(MID(MID(C229,LEN(H229)+2,99),1,1)="(",MID(MID(C229,LEN(H229)+2,99),2,LEN(MID(C229,LEN(H229)+2,99))-2),MID(C229,LEN(H229)+2,99)),1,3),IF(MID(MID(C229,LEN(H229)+2,99),1,1)="(",MID(MID(C229,LEN(H229)+2,99),2,LEN(MID(C229,LEN(H229)+2,99))-2),MID(C229,LEN(H229)+2,99))),"")</f>
        <v>R00</v>
      </c>
      <c r="L229" t="str">
        <f t="shared" si="158"/>
        <v>2303(R31)</v>
      </c>
      <c r="M229" t="str">
        <f t="shared" si="177"/>
        <v/>
      </c>
      <c r="N229" t="str">
        <f t="shared" si="159"/>
        <v/>
      </c>
      <c r="O229" t="str">
        <f t="shared" si="160"/>
        <v/>
      </c>
      <c r="P229" t="str">
        <f t="shared" si="153"/>
        <v/>
      </c>
      <c r="Q229">
        <f t="shared" si="161"/>
        <v>2303</v>
      </c>
      <c r="R229" t="str">
        <f t="shared" si="162"/>
        <v>R31</v>
      </c>
      <c r="S229" t="b">
        <f t="shared" si="163"/>
        <v>0</v>
      </c>
      <c r="T229" t="b">
        <f t="shared" si="164"/>
        <v>0</v>
      </c>
      <c r="U229" t="str">
        <f t="shared" si="165"/>
        <v/>
      </c>
      <c r="V229" t="str">
        <f>IF(MID(I229,6,1)="T",VLOOKUP(H229,DATA!$B$2:$H$526,7,FALSE),"")</f>
        <v/>
      </c>
      <c r="W229" t="str">
        <f t="shared" si="166"/>
        <v/>
      </c>
      <c r="X229" t="str">
        <f>IF(LEN(H229)&gt;0,VLOOKUP(H229,DATA!$B$2:$F$526,5,FALSE),"")</f>
        <v/>
      </c>
      <c r="Y229" t="str">
        <f t="shared" si="167"/>
        <v/>
      </c>
      <c r="Z229" t="str">
        <f t="shared" si="168"/>
        <v/>
      </c>
      <c r="AA229" t="str">
        <f t="shared" si="169"/>
        <v/>
      </c>
      <c r="AB229" t="str">
        <f>IF(LEN(Z229)&gt;0,VLOOKUP(Z229,DATA!$K$25:$L$69,2,FALSE)&amp;IF(LEN(AA229)&gt;0,VLOOKUP(AA229,DATA!$O$25:$P$29,2,FALSE),""),"")</f>
        <v/>
      </c>
      <c r="AC229" t="str">
        <f>IF(LEN(Z229)&gt;0,VLOOKUP(Z229,DATA!$K$25:$M$69,3,FALSE),"")</f>
        <v/>
      </c>
      <c r="AD229" t="str">
        <f t="shared" si="170"/>
        <v>00000</v>
      </c>
      <c r="AE229" t="str">
        <f t="shared" si="171"/>
        <v>11111</v>
      </c>
      <c r="AF229" t="str">
        <f t="shared" si="172"/>
        <v/>
      </c>
      <c r="AG229" t="str">
        <f t="shared" si="173"/>
        <v/>
      </c>
      <c r="AH229" t="str">
        <f t="shared" si="174"/>
        <v/>
      </c>
      <c r="AI229" t="str">
        <f>AR229</f>
        <v>1000111100001111</v>
      </c>
      <c r="AJ229" t="str">
        <f>IF(LEN(H229)&gt;0,IF(H229&lt;&gt;"CALL_PAL",VLOOKUP(H229,DATA!$B$2:$E$526,4,FALSE),VLOOKUP(K229,DATA!$K$72:$M$161,3,FALSE)),"")</f>
        <v/>
      </c>
      <c r="AK229" t="str">
        <f>IF(LEN(H229)&gt;0,VLOOKUP(H229,DATA!$B$2:$D$526,3,FALSE),"")</f>
        <v>001000</v>
      </c>
      <c r="AL229" t="str">
        <f t="shared" si="175"/>
        <v>00100000000111111000111100001111</v>
      </c>
      <c r="AM229" t="str">
        <f t="shared" si="176"/>
        <v>201F8F0F</v>
      </c>
      <c r="AN229" t="b">
        <f t="shared" si="154"/>
        <v>1</v>
      </c>
      <c r="AO229">
        <f t="shared" si="148"/>
        <v>4</v>
      </c>
      <c r="AP229" t="b">
        <f t="shared" si="149"/>
        <v>0</v>
      </c>
      <c r="AQ229" t="b">
        <f t="shared" si="145"/>
        <v>0</v>
      </c>
      <c r="AR229" t="str">
        <f>HEX2BIN(MID(DEC2HEX(Q229),1,2),8)&amp;HEX2BIN(MID(DEC2HEX(Q229),3,2),8)</f>
        <v>1000111100001111</v>
      </c>
    </row>
    <row r="230" spans="1:44" x14ac:dyDescent="0.25">
      <c r="A230" t="str">
        <f t="shared" si="150"/>
        <v>00000629</v>
      </c>
      <c r="B230" t="s">
        <v>1685</v>
      </c>
      <c r="C230" t="str">
        <f t="shared" si="156"/>
        <v>SLL R00,#52,R0</v>
      </c>
      <c r="D230" t="str">
        <f t="shared" si="151"/>
        <v/>
      </c>
      <c r="E230" t="b">
        <f t="shared" si="152"/>
        <v>1</v>
      </c>
      <c r="F230">
        <f t="shared" si="155"/>
        <v>4</v>
      </c>
      <c r="G230">
        <f t="shared" si="147"/>
        <v>1576</v>
      </c>
      <c r="H230" t="str">
        <f t="shared" si="157"/>
        <v>SLL</v>
      </c>
      <c r="I230" s="3" t="str">
        <f>IF(LEN(H230)&gt;0,VLOOKUP(H230,DATA!$B$2:$G$526,6,FALSE),"")</f>
        <v>OABZL      FC</v>
      </c>
      <c r="J230" t="str">
        <f>IF(LEN(H230)&gt;0,VLOOKUP(H230,DATA!$B$2:$G$526,2,FALSE),"")</f>
        <v>Oper</v>
      </c>
      <c r="K230" t="str">
        <f>IF(LEN(H230)&gt;0,IF(MID(IF(MID(MID(C230,LEN(H230)+2,99),1,1)="(",MID(MID(C230,LEN(H230)+2,99),2,LEN(MID(C230,LEN(H230)+2,99))-2),MID(C230,LEN(H230)+2,99)),1,1)=VLOOKUP(H230,DATA!$B$2:$I$526,8,FALSE),MID(IF(MID(MID(C230,LEN(H230)+2,99),1,1)="(",MID(MID(C230,LEN(H230)+2,99),2,LEN(MID(C230,LEN(H230)+2,99))-2),MID(C230,LEN(H230)+2,99)),1,3),IF(MID(MID(C230,LEN(H230)+2,99),1,1)="(",MID(MID(C230,LEN(H230)+2,99),2,LEN(MID(C230,LEN(H230)+2,99))-2),MID(C230,LEN(H230)+2,99))),"")</f>
        <v>R00</v>
      </c>
      <c r="L230" t="str">
        <f t="shared" si="158"/>
        <v>#52</v>
      </c>
      <c r="M230" t="str">
        <f t="shared" si="177"/>
        <v>R0</v>
      </c>
      <c r="N230" t="b">
        <f t="shared" si="159"/>
        <v>1</v>
      </c>
      <c r="O230" t="b">
        <f t="shared" si="160"/>
        <v>0</v>
      </c>
      <c r="P230" t="str">
        <f t="shared" si="153"/>
        <v/>
      </c>
      <c r="Q230" t="str">
        <f t="shared" si="161"/>
        <v/>
      </c>
      <c r="R230" t="str">
        <f t="shared" si="162"/>
        <v/>
      </c>
      <c r="S230" t="b">
        <f t="shared" si="163"/>
        <v>0</v>
      </c>
      <c r="T230" t="b">
        <f t="shared" si="164"/>
        <v>0</v>
      </c>
      <c r="U230" t="b">
        <f t="shared" si="165"/>
        <v>0</v>
      </c>
      <c r="V230" t="str">
        <f>IF(MID(I230,6,1)="T",VLOOKUP(H230,DATA!$B$2:$H$526,7,FALSE),"")</f>
        <v/>
      </c>
      <c r="W230" t="str">
        <f t="shared" si="166"/>
        <v/>
      </c>
      <c r="X230" t="str">
        <f>IF(LEN(H230)&gt;0,VLOOKUP(H230,DATA!$B$2:$F$526,5,FALSE),"")</f>
        <v/>
      </c>
      <c r="Y230" t="str">
        <f t="shared" si="167"/>
        <v/>
      </c>
      <c r="Z230" t="str">
        <f t="shared" si="168"/>
        <v/>
      </c>
      <c r="AA230" t="str">
        <f t="shared" si="169"/>
        <v/>
      </c>
      <c r="AB230" t="str">
        <f>IF(LEN(Z230)&gt;0,VLOOKUP(Z230,DATA!$K$25:$L$69,2,FALSE)&amp;IF(LEN(AA230)&gt;0,VLOOKUP(AA230,DATA!$O$25:$P$29,2,FALSE),""),"")</f>
        <v/>
      </c>
      <c r="AC230" t="str">
        <f>IF(LEN(Z230)&gt;0,VLOOKUP(Z230,DATA!$K$25:$M$69,3,FALSE),"")</f>
        <v/>
      </c>
      <c r="AD230" t="str">
        <f t="shared" si="170"/>
        <v>00000</v>
      </c>
      <c r="AE230" t="str">
        <f t="shared" si="171"/>
        <v/>
      </c>
      <c r="AF230" t="str">
        <f t="shared" si="172"/>
        <v/>
      </c>
      <c r="AG230" t="str">
        <f t="shared" si="173"/>
        <v>001101001</v>
      </c>
      <c r="AH230" t="str">
        <f t="shared" si="174"/>
        <v>00000</v>
      </c>
      <c r="AI230" t="str">
        <f>IF(LEN(Q230)&gt;0,REPT("0",IF(IF(MID(I230,12,1)="F",VLOOKUP(J230,DATA!$K$2:$Y$20,14,FALSE),0)&gt;10,IF(MID(I230,12,1)="F",VLOOKUP(J230,DATA!$K$2:$Y$20,14,FALSE),0)-10,0)-LEN(X230))&amp;DEC2BIN(Q230,IF(MID(I230,12,1)="F",VLOOKUP(J230,DATA!$K$2:$Y$20,14,FALSE),0)-IF(IF(MID(I230,12,1)="F",VLOOKUP(J230,DATA!$K$2:$Y$20,14,FALSE),0)&gt;10,IF(MID(I230,12,1)="F",VLOOKUP(J230,DATA!$K$2:$Y$20,14,FALSE),0)-10,0)),"")</f>
        <v/>
      </c>
      <c r="AJ230" t="str">
        <f>IF(LEN(H230)&gt;0,IF(H230&lt;&gt;"CALL_PAL",VLOOKUP(H230,DATA!$B$2:$E$526,4,FALSE),VLOOKUP(K230,DATA!$K$72:$M$161,3,FALSE)),"")</f>
        <v>0111001</v>
      </c>
      <c r="AK230" t="str">
        <f>IF(LEN(H230)&gt;0,VLOOKUP(H230,DATA!$B$2:$D$526,3,FALSE),"")</f>
        <v>010010</v>
      </c>
      <c r="AL230" t="str">
        <f t="shared" si="175"/>
        <v>01001000000001101001011100100000</v>
      </c>
      <c r="AM230" t="str">
        <f t="shared" si="176"/>
        <v>48069720</v>
      </c>
      <c r="AN230" t="b">
        <f t="shared" si="154"/>
        <v>1</v>
      </c>
      <c r="AO230">
        <f t="shared" si="148"/>
        <v>4</v>
      </c>
      <c r="AP230" t="b">
        <f t="shared" si="149"/>
        <v>0</v>
      </c>
      <c r="AQ230" t="b">
        <f t="shared" si="145"/>
        <v>0</v>
      </c>
      <c r="AR230" s="2"/>
    </row>
    <row r="231" spans="1:44" x14ac:dyDescent="0.25">
      <c r="A231" t="str">
        <f t="shared" si="150"/>
        <v>0000062D</v>
      </c>
      <c r="B231" t="s">
        <v>1704</v>
      </c>
      <c r="C231" t="str">
        <f t="shared" si="156"/>
        <v>ITOFT F00, F00, R31</v>
      </c>
      <c r="D231" t="str">
        <f t="shared" si="151"/>
        <v/>
      </c>
      <c r="E231" t="b">
        <f t="shared" si="152"/>
        <v>1</v>
      </c>
      <c r="F231">
        <f t="shared" si="155"/>
        <v>4</v>
      </c>
      <c r="G231">
        <f t="shared" si="147"/>
        <v>1580</v>
      </c>
      <c r="H231" t="str">
        <f t="shared" si="157"/>
        <v>ITOFT</v>
      </c>
      <c r="I231" s="3" t="str">
        <f>IF(LEN(H231)&gt;0,VLOOKUP(H231,DATA!$B$2:$G$526,6,FALSE),"")</f>
        <v>OAB        FC</v>
      </c>
      <c r="J231" t="str">
        <f>IF(LEN(H231)&gt;0,VLOOKUP(H231,DATA!$B$2:$G$526,2,FALSE),"")</f>
        <v>FP</v>
      </c>
      <c r="K231" t="str">
        <f>IF(LEN(H231)&gt;0,IF(MID(IF(MID(MID(C231,LEN(H231)+2,99),1,1)="(",MID(MID(C231,LEN(H231)+2,99),2,LEN(MID(C231,LEN(H231)+2,99))-2),MID(C231,LEN(H231)+2,99)),1,1)=VLOOKUP(H231,DATA!$B$2:$I$526,8,FALSE),MID(IF(MID(MID(C231,LEN(H231)+2,99),1,1)="(",MID(MID(C231,LEN(H231)+2,99),2,LEN(MID(C231,LEN(H231)+2,99))-2),MID(C231,LEN(H231)+2,99)),1,3),IF(MID(MID(C231,LEN(H231)+2,99),1,1)="(",MID(MID(C231,LEN(H231)+2,99),2,LEN(MID(C231,LEN(H231)+2,99))-2),MID(C231,LEN(H231)+2,99))),"")</f>
        <v>F00</v>
      </c>
      <c r="L231" t="str">
        <f t="shared" si="158"/>
        <v>F00</v>
      </c>
      <c r="M231" t="str">
        <f t="shared" si="177"/>
        <v>R31</v>
      </c>
      <c r="N231" t="str">
        <f t="shared" si="159"/>
        <v/>
      </c>
      <c r="O231" t="str">
        <f t="shared" si="160"/>
        <v/>
      </c>
      <c r="P231" t="str">
        <f t="shared" si="153"/>
        <v/>
      </c>
      <c r="Q231" t="str">
        <f t="shared" si="161"/>
        <v/>
      </c>
      <c r="R231" t="str">
        <f t="shared" si="162"/>
        <v/>
      </c>
      <c r="S231" t="b">
        <f t="shared" si="163"/>
        <v>0</v>
      </c>
      <c r="T231" t="b">
        <f t="shared" si="164"/>
        <v>0</v>
      </c>
      <c r="U231" t="b">
        <f t="shared" si="165"/>
        <v>0</v>
      </c>
      <c r="V231" t="str">
        <f>IF(MID(I231,6,1)="T",VLOOKUP(H231,DATA!$B$2:$H$526,7,FALSE),"")</f>
        <v/>
      </c>
      <c r="W231" t="str">
        <f t="shared" si="166"/>
        <v/>
      </c>
      <c r="X231" t="str">
        <f>IF(LEN(H231)&gt;0,VLOOKUP(H231,DATA!$B$2:$F$526,5,FALSE),"")</f>
        <v/>
      </c>
      <c r="Y231" t="str">
        <f t="shared" si="167"/>
        <v/>
      </c>
      <c r="Z231" t="str">
        <f t="shared" si="168"/>
        <v/>
      </c>
      <c r="AA231" t="str">
        <f t="shared" si="169"/>
        <v/>
      </c>
      <c r="AB231" t="str">
        <f>IF(LEN(Z231)&gt;0,VLOOKUP(Z231,DATA!$K$25:$L$69,2,FALSE)&amp;IF(LEN(AA231)&gt;0,VLOOKUP(AA231,DATA!$O$25:$P$29,2,FALSE),""),"")</f>
        <v/>
      </c>
      <c r="AC231" t="str">
        <f>IF(LEN(Z231)&gt;0,VLOOKUP(Z231,DATA!$K$25:$M$69,3,FALSE),"")</f>
        <v/>
      </c>
      <c r="AD231" t="str">
        <f t="shared" si="170"/>
        <v>00000</v>
      </c>
      <c r="AE231" t="str">
        <f t="shared" si="171"/>
        <v>00000</v>
      </c>
      <c r="AF231" t="str">
        <f t="shared" si="172"/>
        <v/>
      </c>
      <c r="AG231" t="str">
        <f t="shared" si="173"/>
        <v/>
      </c>
      <c r="AH231" t="str">
        <f t="shared" si="174"/>
        <v>11111</v>
      </c>
      <c r="AI231" t="str">
        <f>IF(LEN(Q231)&gt;0,REPT("0",IF(IF(MID(I231,12,1)="F",VLOOKUP(J231,DATA!$K$2:$Y$20,14,FALSE),0)&gt;10,IF(MID(I231,12,1)="F",VLOOKUP(J231,DATA!$K$2:$Y$20,14,FALSE),0)-10,0)-LEN(X231))&amp;DEC2BIN(Q231,IF(MID(I231,12,1)="F",VLOOKUP(J231,DATA!$K$2:$Y$20,14,FALSE),0)-IF(IF(MID(I231,12,1)="F",VLOOKUP(J231,DATA!$K$2:$Y$20,14,FALSE),0)&gt;10,IF(MID(I231,12,1)="F",VLOOKUP(J231,DATA!$K$2:$Y$20,14,FALSE),0)-10,0)),"")</f>
        <v/>
      </c>
      <c r="AJ231" t="str">
        <f>IF(LEN(H231)&gt;0,IF(H231&lt;&gt;"CALL_PAL",VLOOKUP(H231,DATA!$B$2:$E$526,4,FALSE),VLOOKUP(K231,DATA!$K$72:$M$161,3,FALSE)),"")</f>
        <v>00000100100</v>
      </c>
      <c r="AK231" t="str">
        <f>IF(LEN(H231)&gt;0,VLOOKUP(H231,DATA!$B$2:$D$526,3,FALSE),"")</f>
        <v>010100</v>
      </c>
      <c r="AL231" t="str">
        <f t="shared" si="175"/>
        <v>01010000000000000000010010011111</v>
      </c>
      <c r="AM231" t="str">
        <f t="shared" si="176"/>
        <v>5000049F</v>
      </c>
      <c r="AN231" t="b">
        <f t="shared" si="154"/>
        <v>1</v>
      </c>
      <c r="AO231">
        <f t="shared" si="148"/>
        <v>4</v>
      </c>
      <c r="AP231" t="b">
        <f t="shared" si="149"/>
        <v>0</v>
      </c>
      <c r="AQ231" t="b">
        <f t="shared" si="145"/>
        <v>0</v>
      </c>
    </row>
    <row r="232" spans="1:44" x14ac:dyDescent="0.25">
      <c r="A232" t="str">
        <f t="shared" si="150"/>
        <v>00000631</v>
      </c>
      <c r="B232" t="s">
        <v>1705</v>
      </c>
      <c r="C232" t="str">
        <f t="shared" si="156"/>
        <v>MT_FPCR F00, R31, R31</v>
      </c>
      <c r="D232" t="str">
        <f t="shared" si="151"/>
        <v/>
      </c>
      <c r="E232" t="b">
        <f t="shared" si="152"/>
        <v>1</v>
      </c>
      <c r="F232">
        <f t="shared" si="155"/>
        <v>4</v>
      </c>
      <c r="G232">
        <f t="shared" si="147"/>
        <v>1584</v>
      </c>
      <c r="H232" t="str">
        <f t="shared" si="157"/>
        <v>MT_FPCR</v>
      </c>
      <c r="I232" s="3" t="str">
        <f>IF(LEN(H232)&gt;0,VLOOKUP(H232,DATA!$B$2:$G$526,6,FALSE),"")</f>
        <v>OAB        FC</v>
      </c>
      <c r="J232" t="str">
        <f>IF(LEN(H232)&gt;0,VLOOKUP(H232,DATA!$B$2:$G$526,2,FALSE),"")</f>
        <v>FP</v>
      </c>
      <c r="K232" t="str">
        <f>IF(LEN(H232)&gt;0,IF(MID(IF(MID(MID(C232,LEN(H232)+2,99),1,1)="(",MID(MID(C232,LEN(H232)+2,99),2,LEN(MID(C232,LEN(H232)+2,99))-2),MID(C232,LEN(H232)+2,99)),1,1)=VLOOKUP(H232,DATA!$B$2:$I$526,8,FALSE),MID(IF(MID(MID(C232,LEN(H232)+2,99),1,1)="(",MID(MID(C232,LEN(H232)+2,99),2,LEN(MID(C232,LEN(H232)+2,99))-2),MID(C232,LEN(H232)+2,99)),1,3),IF(MID(MID(C232,LEN(H232)+2,99),1,1)="(",MID(MID(C232,LEN(H232)+2,99),2,LEN(MID(C232,LEN(H232)+2,99))-2),MID(C232,LEN(H232)+2,99))),"")</f>
        <v>F00</v>
      </c>
      <c r="L232" t="str">
        <f t="shared" si="158"/>
        <v>R31</v>
      </c>
      <c r="M232" t="str">
        <f t="shared" si="177"/>
        <v>R31</v>
      </c>
      <c r="N232" t="str">
        <f t="shared" si="159"/>
        <v/>
      </c>
      <c r="O232" t="str">
        <f t="shared" si="160"/>
        <v/>
      </c>
      <c r="P232" t="str">
        <f t="shared" si="153"/>
        <v/>
      </c>
      <c r="Q232" t="str">
        <f t="shared" si="161"/>
        <v/>
      </c>
      <c r="R232" t="str">
        <f t="shared" si="162"/>
        <v/>
      </c>
      <c r="S232" t="b">
        <f t="shared" si="163"/>
        <v>0</v>
      </c>
      <c r="T232" t="b">
        <f t="shared" si="164"/>
        <v>0</v>
      </c>
      <c r="U232" t="b">
        <f t="shared" si="165"/>
        <v>0</v>
      </c>
      <c r="V232" t="str">
        <f>IF(MID(I232,6,1)="T",VLOOKUP(H232,DATA!$B$2:$H$526,7,FALSE),"")</f>
        <v/>
      </c>
      <c r="W232" t="str">
        <f t="shared" si="166"/>
        <v/>
      </c>
      <c r="X232" t="str">
        <f>IF(LEN(H232)&gt;0,VLOOKUP(H232,DATA!$B$2:$F$526,5,FALSE),"")</f>
        <v/>
      </c>
      <c r="Y232" t="str">
        <f t="shared" si="167"/>
        <v/>
      </c>
      <c r="Z232" t="str">
        <f t="shared" si="168"/>
        <v/>
      </c>
      <c r="AA232" t="str">
        <f t="shared" si="169"/>
        <v/>
      </c>
      <c r="AB232" t="str">
        <f>IF(LEN(Z232)&gt;0,VLOOKUP(Z232,DATA!$K$25:$L$69,2,FALSE)&amp;IF(LEN(AA232)&gt;0,VLOOKUP(AA232,DATA!$O$25:$P$29,2,FALSE),""),"")</f>
        <v/>
      </c>
      <c r="AC232" t="str">
        <f>IF(LEN(Z232)&gt;0,VLOOKUP(Z232,DATA!$K$25:$M$69,3,FALSE),"")</f>
        <v/>
      </c>
      <c r="AD232" t="str">
        <f t="shared" si="170"/>
        <v>00000</v>
      </c>
      <c r="AE232" t="str">
        <f t="shared" si="171"/>
        <v>11111</v>
      </c>
      <c r="AF232" t="str">
        <f t="shared" si="172"/>
        <v/>
      </c>
      <c r="AG232" t="str">
        <f t="shared" si="173"/>
        <v/>
      </c>
      <c r="AH232" t="str">
        <f t="shared" si="174"/>
        <v>11111</v>
      </c>
      <c r="AI232" t="str">
        <f>IF(LEN(Q232)&gt;0,REPT("0",IF(IF(MID(I232,12,1)="F",VLOOKUP(J232,DATA!$K$2:$Y$20,14,FALSE),0)&gt;10,IF(MID(I232,12,1)="F",VLOOKUP(J232,DATA!$K$2:$Y$20,14,FALSE),0)-10,0)-LEN(X232))&amp;DEC2BIN(Q232,IF(MID(I232,12,1)="F",VLOOKUP(J232,DATA!$K$2:$Y$20,14,FALSE),0)-IF(IF(MID(I232,12,1)="F",VLOOKUP(J232,DATA!$K$2:$Y$20,14,FALSE),0)&gt;10,IF(MID(I232,12,1)="F",VLOOKUP(J232,DATA!$K$2:$Y$20,14,FALSE),0)-10,0)),"")</f>
        <v/>
      </c>
      <c r="AJ232" t="str">
        <f>IF(LEN(H232)&gt;0,IF(H232&lt;&gt;"CALL_PAL",VLOOKUP(H232,DATA!$B$2:$E$526,4,FALSE),VLOOKUP(K232,DATA!$K$72:$M$161,3,FALSE)),"")</f>
        <v>00000100100</v>
      </c>
      <c r="AK232" t="str">
        <f>IF(LEN(H232)&gt;0,VLOOKUP(H232,DATA!$B$2:$D$526,3,FALSE),"")</f>
        <v>010111</v>
      </c>
      <c r="AL232" t="str">
        <f t="shared" si="175"/>
        <v>01011100000111110000010010011111</v>
      </c>
      <c r="AM232" t="str">
        <f t="shared" si="176"/>
        <v>5C1F049F</v>
      </c>
      <c r="AN232" t="b">
        <f t="shared" si="154"/>
        <v>1</v>
      </c>
      <c r="AO232">
        <f t="shared" si="148"/>
        <v>4</v>
      </c>
      <c r="AP232" t="b">
        <f t="shared" si="149"/>
        <v>1</v>
      </c>
      <c r="AQ232" t="b">
        <f t="shared" si="145"/>
        <v>0</v>
      </c>
    </row>
    <row r="233" spans="1:44" x14ac:dyDescent="0.25">
      <c r="A233" t="str">
        <f t="shared" si="150"/>
        <v>00000635</v>
      </c>
      <c r="B233" t="s">
        <v>1675</v>
      </c>
      <c r="C233" t="str">
        <f t="shared" si="156"/>
        <v>LDA R00,8326(R31)</v>
      </c>
      <c r="D233" t="str">
        <f t="shared" si="151"/>
        <v/>
      </c>
      <c r="E233" t="b">
        <f t="shared" si="152"/>
        <v>1</v>
      </c>
      <c r="F233">
        <f t="shared" si="155"/>
        <v>4</v>
      </c>
      <c r="G233">
        <f t="shared" si="147"/>
        <v>1588</v>
      </c>
      <c r="H233" t="str">
        <f t="shared" si="157"/>
        <v>LDA</v>
      </c>
      <c r="I233" s="3" t="str">
        <f>IF(LEN(H233)&gt;0,VLOOKUP(H233,DATA!$B$2:$G$526,6,FALSE),"")</f>
        <v xml:space="preserve">OAB        F </v>
      </c>
      <c r="J233" t="str">
        <f>IF(LEN(H233)&gt;0,VLOOKUP(H233,DATA!$B$2:$G$526,2,FALSE),"")</f>
        <v>Mem</v>
      </c>
      <c r="K233" t="str">
        <f>IF(LEN(H233)&gt;0,IF(MID(IF(MID(MID(C233,LEN(H233)+2,99),1,1)="(",MID(MID(C233,LEN(H233)+2,99),2,LEN(MID(C233,LEN(H233)+2,99))-2),MID(C233,LEN(H233)+2,99)),1,1)=VLOOKUP(H233,DATA!$B$2:$I$526,8,FALSE),MID(IF(MID(MID(C233,LEN(H233)+2,99),1,1)="(",MID(MID(C233,LEN(H233)+2,99),2,LEN(MID(C233,LEN(H233)+2,99))-2),MID(C233,LEN(H233)+2,99)),1,3),IF(MID(MID(C233,LEN(H233)+2,99),1,1)="(",MID(MID(C233,LEN(H233)+2,99),2,LEN(MID(C233,LEN(H233)+2,99))-2),MID(C233,LEN(H233)+2,99))),"")</f>
        <v>R00</v>
      </c>
      <c r="L233" t="str">
        <f t="shared" si="158"/>
        <v>8326(R31)</v>
      </c>
      <c r="M233" t="str">
        <f t="shared" si="177"/>
        <v/>
      </c>
      <c r="N233" t="str">
        <f t="shared" si="159"/>
        <v/>
      </c>
      <c r="O233" t="str">
        <f t="shared" si="160"/>
        <v/>
      </c>
      <c r="P233" t="str">
        <f t="shared" si="153"/>
        <v/>
      </c>
      <c r="Q233">
        <f t="shared" si="161"/>
        <v>8326</v>
      </c>
      <c r="R233" t="str">
        <f t="shared" si="162"/>
        <v>R31</v>
      </c>
      <c r="S233" t="b">
        <f t="shared" si="163"/>
        <v>0</v>
      </c>
      <c r="T233" t="b">
        <f t="shared" si="164"/>
        <v>0</v>
      </c>
      <c r="U233" t="str">
        <f t="shared" si="165"/>
        <v/>
      </c>
      <c r="V233" t="str">
        <f>IF(MID(I233,6,1)="T",VLOOKUP(H233,DATA!$B$2:$H$526,7,FALSE),"")</f>
        <v/>
      </c>
      <c r="W233" t="str">
        <f t="shared" si="166"/>
        <v/>
      </c>
      <c r="X233" t="str">
        <f>IF(LEN(H233)&gt;0,VLOOKUP(H233,DATA!$B$2:$F$526,5,FALSE),"")</f>
        <v/>
      </c>
      <c r="Y233" t="str">
        <f t="shared" si="167"/>
        <v/>
      </c>
      <c r="Z233" t="str">
        <f t="shared" si="168"/>
        <v/>
      </c>
      <c r="AA233" t="str">
        <f t="shared" si="169"/>
        <v/>
      </c>
      <c r="AB233" t="str">
        <f>IF(LEN(Z233)&gt;0,VLOOKUP(Z233,DATA!$K$25:$L$69,2,FALSE)&amp;IF(LEN(AA233)&gt;0,VLOOKUP(AA233,DATA!$O$25:$P$29,2,FALSE),""),"")</f>
        <v/>
      </c>
      <c r="AC233" t="str">
        <f>IF(LEN(Z233)&gt;0,VLOOKUP(Z233,DATA!$K$25:$M$69,3,FALSE),"")</f>
        <v/>
      </c>
      <c r="AD233" t="str">
        <f t="shared" si="170"/>
        <v>00000</v>
      </c>
      <c r="AE233" t="str">
        <f t="shared" si="171"/>
        <v>11111</v>
      </c>
      <c r="AF233" t="str">
        <f t="shared" si="172"/>
        <v/>
      </c>
      <c r="AG233" t="str">
        <f t="shared" si="173"/>
        <v/>
      </c>
      <c r="AH233" t="str">
        <f t="shared" si="174"/>
        <v/>
      </c>
      <c r="AI233" t="str">
        <f>AR233</f>
        <v>0010000010000110</v>
      </c>
      <c r="AJ233" t="str">
        <f>IF(LEN(H233)&gt;0,IF(H233&lt;&gt;"CALL_PAL",VLOOKUP(H233,DATA!$B$2:$E$526,4,FALSE),VLOOKUP(K233,DATA!$K$72:$M$161,3,FALSE)),"")</f>
        <v/>
      </c>
      <c r="AK233" t="str">
        <f>IF(LEN(H233)&gt;0,VLOOKUP(H233,DATA!$B$2:$D$526,3,FALSE),"")</f>
        <v>001000</v>
      </c>
      <c r="AL233" t="str">
        <f t="shared" si="175"/>
        <v>00100000000111110010000010000110</v>
      </c>
      <c r="AM233" t="str">
        <f t="shared" si="176"/>
        <v>201F2086</v>
      </c>
      <c r="AN233" t="b">
        <f t="shared" si="154"/>
        <v>1</v>
      </c>
      <c r="AO233">
        <f t="shared" si="148"/>
        <v>4</v>
      </c>
      <c r="AP233" t="b">
        <f t="shared" si="149"/>
        <v>0</v>
      </c>
      <c r="AQ233" t="b">
        <f t="shared" si="145"/>
        <v>0</v>
      </c>
      <c r="AR233" t="str">
        <f>HEX2BIN(MID(DEC2HEX(Q233),1,2),8)&amp;HEX2BIN(MID(DEC2HEX(Q233),3,2),8)</f>
        <v>0010000010000110</v>
      </c>
    </row>
    <row r="234" spans="1:44" x14ac:dyDescent="0.25">
      <c r="A234" t="str">
        <f t="shared" si="150"/>
        <v>00000639</v>
      </c>
      <c r="B234" t="s">
        <v>1676</v>
      </c>
      <c r="C234" t="str">
        <f t="shared" si="156"/>
        <v>LDAH R00,80(R00)</v>
      </c>
      <c r="D234" t="str">
        <f t="shared" si="151"/>
        <v/>
      </c>
      <c r="E234" t="b">
        <f t="shared" si="152"/>
        <v>1</v>
      </c>
      <c r="F234">
        <f t="shared" si="155"/>
        <v>4</v>
      </c>
      <c r="G234">
        <f t="shared" si="147"/>
        <v>1592</v>
      </c>
      <c r="H234" t="str">
        <f t="shared" si="157"/>
        <v>LDAH</v>
      </c>
      <c r="I234" s="3" t="str">
        <f>IF(LEN(H234)&gt;0,VLOOKUP(H234,DATA!$B$2:$G$526,6,FALSE),"")</f>
        <v xml:space="preserve">OAB        F </v>
      </c>
      <c r="J234" t="str">
        <f>IF(LEN(H234)&gt;0,VLOOKUP(H234,DATA!$B$2:$G$526,2,FALSE),"")</f>
        <v>Mem</v>
      </c>
      <c r="K234" t="str">
        <f>IF(LEN(H234)&gt;0,IF(MID(IF(MID(MID(C234,LEN(H234)+2,99),1,1)="(",MID(MID(C234,LEN(H234)+2,99),2,LEN(MID(C234,LEN(H234)+2,99))-2),MID(C234,LEN(H234)+2,99)),1,1)=VLOOKUP(H234,DATA!$B$2:$I$526,8,FALSE),MID(IF(MID(MID(C234,LEN(H234)+2,99),1,1)="(",MID(MID(C234,LEN(H234)+2,99),2,LEN(MID(C234,LEN(H234)+2,99))-2),MID(C234,LEN(H234)+2,99)),1,3),IF(MID(MID(C234,LEN(H234)+2,99),1,1)="(",MID(MID(C234,LEN(H234)+2,99),2,LEN(MID(C234,LEN(H234)+2,99))-2),MID(C234,LEN(H234)+2,99))),"")</f>
        <v>R00</v>
      </c>
      <c r="L234" t="str">
        <f t="shared" si="158"/>
        <v>80(R00)</v>
      </c>
      <c r="M234" t="str">
        <f t="shared" si="177"/>
        <v/>
      </c>
      <c r="N234" t="str">
        <f t="shared" si="159"/>
        <v/>
      </c>
      <c r="O234" t="str">
        <f t="shared" si="160"/>
        <v/>
      </c>
      <c r="P234" t="str">
        <f t="shared" si="153"/>
        <v/>
      </c>
      <c r="Q234">
        <f t="shared" si="161"/>
        <v>80</v>
      </c>
      <c r="R234" t="str">
        <f t="shared" si="162"/>
        <v>R00</v>
      </c>
      <c r="S234" t="b">
        <f t="shared" si="163"/>
        <v>0</v>
      </c>
      <c r="T234" t="b">
        <f t="shared" si="164"/>
        <v>0</v>
      </c>
      <c r="U234" t="str">
        <f t="shared" si="165"/>
        <v/>
      </c>
      <c r="V234" t="str">
        <f>IF(MID(I234,6,1)="T",VLOOKUP(H234,DATA!$B$2:$H$526,7,FALSE),"")</f>
        <v/>
      </c>
      <c r="W234" t="str">
        <f t="shared" si="166"/>
        <v/>
      </c>
      <c r="X234" t="str">
        <f>IF(LEN(H234)&gt;0,VLOOKUP(H234,DATA!$B$2:$F$526,5,FALSE),"")</f>
        <v/>
      </c>
      <c r="Y234" t="str">
        <f t="shared" si="167"/>
        <v/>
      </c>
      <c r="Z234" t="str">
        <f t="shared" si="168"/>
        <v/>
      </c>
      <c r="AA234" t="str">
        <f t="shared" si="169"/>
        <v/>
      </c>
      <c r="AB234" t="str">
        <f>IF(LEN(Z234)&gt;0,VLOOKUP(Z234,DATA!$K$25:$L$69,2,FALSE)&amp;IF(LEN(AA234)&gt;0,VLOOKUP(AA234,DATA!$O$25:$P$29,2,FALSE),""),"")</f>
        <v/>
      </c>
      <c r="AC234" t="str">
        <f>IF(LEN(Z234)&gt;0,VLOOKUP(Z234,DATA!$K$25:$M$69,3,FALSE),"")</f>
        <v/>
      </c>
      <c r="AD234" t="str">
        <f t="shared" si="170"/>
        <v>00000</v>
      </c>
      <c r="AE234" t="str">
        <f t="shared" si="171"/>
        <v>00000</v>
      </c>
      <c r="AF234" t="str">
        <f t="shared" si="172"/>
        <v/>
      </c>
      <c r="AG234" t="str">
        <f t="shared" si="173"/>
        <v/>
      </c>
      <c r="AH234" t="str">
        <f t="shared" si="174"/>
        <v/>
      </c>
      <c r="AI234" t="str">
        <f>IF(LEN(Q234)&gt;0,REPT("0",IF(IF(MID(I234,12,1)="F",VLOOKUP(J234,DATA!$K$2:$Y$20,14,FALSE),0)&gt;10,IF(MID(I234,12,1)="F",VLOOKUP(J234,DATA!$K$2:$Y$20,14,FALSE),0)-10,0)-LEN(X234))&amp;DEC2BIN(Q234,IF(MID(I234,12,1)="F",VLOOKUP(J234,DATA!$K$2:$Y$20,14,FALSE),0)-IF(IF(MID(I234,12,1)="F",VLOOKUP(J234,DATA!$K$2:$Y$20,14,FALSE),0)&gt;10,IF(MID(I234,12,1)="F",VLOOKUP(J234,DATA!$K$2:$Y$20,14,FALSE),0)-10,0)),"")</f>
        <v>0000000001010000</v>
      </c>
      <c r="AJ234" t="str">
        <f>IF(LEN(H234)&gt;0,IF(H234&lt;&gt;"CALL_PAL",VLOOKUP(H234,DATA!$B$2:$E$526,4,FALSE),VLOOKUP(K234,DATA!$K$72:$M$161,3,FALSE)),"")</f>
        <v/>
      </c>
      <c r="AK234" t="str">
        <f>IF(LEN(H234)&gt;0,VLOOKUP(H234,DATA!$B$2:$D$526,3,FALSE),"")</f>
        <v>001001</v>
      </c>
      <c r="AL234" t="str">
        <f t="shared" si="175"/>
        <v>00100100000000000000000001010000</v>
      </c>
      <c r="AM234" t="str">
        <f t="shared" si="176"/>
        <v>24000050</v>
      </c>
      <c r="AN234" t="b">
        <f t="shared" si="154"/>
        <v>1</v>
      </c>
      <c r="AO234">
        <f t="shared" si="148"/>
        <v>4</v>
      </c>
      <c r="AP234" t="b">
        <f t="shared" si="149"/>
        <v>0</v>
      </c>
      <c r="AQ234" t="b">
        <f t="shared" si="145"/>
        <v>0</v>
      </c>
    </row>
    <row r="235" spans="1:44" x14ac:dyDescent="0.25">
      <c r="A235" t="str">
        <f t="shared" si="150"/>
        <v>0000063D</v>
      </c>
      <c r="B235" t="s">
        <v>1655</v>
      </c>
      <c r="C235" t="str">
        <f t="shared" si="156"/>
        <v>HW_MTPR R00,I_CTL</v>
      </c>
      <c r="D235" t="str">
        <f t="shared" si="151"/>
        <v/>
      </c>
      <c r="E235" t="b">
        <f t="shared" si="152"/>
        <v>1</v>
      </c>
      <c r="F235">
        <f t="shared" si="155"/>
        <v>4</v>
      </c>
      <c r="G235">
        <f t="shared" si="147"/>
        <v>1596</v>
      </c>
      <c r="H235" t="str">
        <f t="shared" si="157"/>
        <v>HW_MTPR</v>
      </c>
      <c r="I235" s="3" t="str">
        <f>IF(LEN(H235)&gt;0,VLOOKUP(H235,DATA!$B$2:$G$526,6,FALSE),"")</f>
        <v xml:space="preserve">OAB      IM  </v>
      </c>
      <c r="J235" t="str">
        <f>IF(LEN(H235)&gt;0,VLOOKUP(H235,DATA!$B$2:$G$526,2,FALSE),"")</f>
        <v>HW_M</v>
      </c>
      <c r="K235" t="str">
        <f>IF(LEN(H235)&gt;0,IF(MID(IF(MID(MID(C235,LEN(H235)+2,99),1,1)="(",MID(MID(C235,LEN(H235)+2,99),2,LEN(MID(C235,LEN(H235)+2,99))-2),MID(C235,LEN(H235)+2,99)),1,1)=VLOOKUP(H235,DATA!$B$2:$I$526,8,FALSE),MID(IF(MID(MID(C235,LEN(H235)+2,99),1,1)="(",MID(MID(C235,LEN(H235)+2,99),2,LEN(MID(C235,LEN(H235)+2,99))-2),MID(C235,LEN(H235)+2,99)),1,3),IF(MID(MID(C235,LEN(H235)+2,99),1,1)="(",MID(MID(C235,LEN(H235)+2,99),2,LEN(MID(C235,LEN(H235)+2,99))-2),MID(C235,LEN(H235)+2,99))),"")</f>
        <v>R00</v>
      </c>
      <c r="L235" t="str">
        <f t="shared" si="158"/>
        <v>I_CTL</v>
      </c>
      <c r="M235" t="str">
        <f t="shared" si="177"/>
        <v/>
      </c>
      <c r="N235" t="str">
        <f t="shared" si="159"/>
        <v/>
      </c>
      <c r="O235" t="str">
        <f t="shared" si="160"/>
        <v/>
      </c>
      <c r="P235" t="str">
        <f t="shared" si="153"/>
        <v/>
      </c>
      <c r="Q235" t="str">
        <f t="shared" si="161"/>
        <v/>
      </c>
      <c r="R235" t="str">
        <f t="shared" si="162"/>
        <v/>
      </c>
      <c r="S235" t="b">
        <f t="shared" si="163"/>
        <v>0</v>
      </c>
      <c r="T235" t="b">
        <f t="shared" si="164"/>
        <v>0</v>
      </c>
      <c r="U235" t="str">
        <f t="shared" si="165"/>
        <v/>
      </c>
      <c r="V235" t="str">
        <f>IF(MID(I235,6,1)="T",VLOOKUP(H235,DATA!$B$2:$H$526,7,FALSE),"")</f>
        <v/>
      </c>
      <c r="W235" t="str">
        <f t="shared" si="166"/>
        <v/>
      </c>
      <c r="X235" t="str">
        <f>IF(LEN(H235)&gt;0,VLOOKUP(H235,DATA!$B$2:$F$526,5,FALSE),"")</f>
        <v/>
      </c>
      <c r="Y235" t="str">
        <f t="shared" si="167"/>
        <v/>
      </c>
      <c r="Z235" t="str">
        <f t="shared" si="168"/>
        <v>I_CTL</v>
      </c>
      <c r="AA235" t="str">
        <f t="shared" si="169"/>
        <v/>
      </c>
      <c r="AB235" t="str">
        <f>IF(LEN(Z235)&gt;0,VLOOKUP(Z235,DATA!$K$25:$L$69,2,FALSE)&amp;IF(LEN(AA235)&gt;0,VLOOKUP(AA235,DATA!$O$25:$P$29,2,FALSE),""),"")</f>
        <v>00010001</v>
      </c>
      <c r="AC235" t="str">
        <f>IF(LEN(Z235)&gt;0,VLOOKUP(Z235,DATA!$K$25:$M$69,3,FALSE),"")</f>
        <v>00010000</v>
      </c>
      <c r="AD235" t="str">
        <f t="shared" si="170"/>
        <v>00000</v>
      </c>
      <c r="AE235" t="str">
        <f t="shared" si="171"/>
        <v/>
      </c>
      <c r="AF235" t="str">
        <f t="shared" si="172"/>
        <v/>
      </c>
      <c r="AG235" t="str">
        <f t="shared" si="173"/>
        <v/>
      </c>
      <c r="AH235" t="str">
        <f t="shared" si="174"/>
        <v/>
      </c>
      <c r="AI235" t="str">
        <f>IF(LEN(Q235)&gt;0,REPT("0",IF(IF(MID(I235,12,1)="F",VLOOKUP(J235,DATA!$K$2:$Y$20,14,FALSE),0)&gt;10,IF(MID(I235,12,1)="F",VLOOKUP(J235,DATA!$K$2:$Y$20,14,FALSE),0)-10,0)-LEN(X235))&amp;DEC2BIN(Q235,IF(MID(I235,12,1)="F",VLOOKUP(J235,DATA!$K$2:$Y$20,14,FALSE),0)-IF(IF(MID(I235,12,1)="F",VLOOKUP(J235,DATA!$K$2:$Y$20,14,FALSE),0)&gt;10,IF(MID(I235,12,1)="F",VLOOKUP(J235,DATA!$K$2:$Y$20,14,FALSE),0)-10,0)),"")</f>
        <v/>
      </c>
      <c r="AJ235" t="str">
        <f>IF(LEN(H235)&gt;0,IF(H235&lt;&gt;"CALL_PAL",VLOOKUP(H235,DATA!$B$2:$E$526,4,FALSE),VLOOKUP(K235,DATA!$K$72:$M$161,3,FALSE)),"")</f>
        <v/>
      </c>
      <c r="AK235" t="str">
        <f>IF(LEN(H235)&gt;0,VLOOKUP(H235,DATA!$B$2:$D$526,3,FALSE),"")</f>
        <v>011101</v>
      </c>
      <c r="AL235" t="str">
        <f t="shared" si="175"/>
        <v>011101000000001000100010000</v>
      </c>
      <c r="AM235" t="str">
        <f t="shared" si="176"/>
        <v>74022200</v>
      </c>
      <c r="AN235" t="b">
        <f t="shared" si="154"/>
        <v>1</v>
      </c>
      <c r="AO235">
        <f t="shared" si="148"/>
        <v>4</v>
      </c>
      <c r="AP235" t="b">
        <f t="shared" si="149"/>
        <v>0</v>
      </c>
      <c r="AQ235" t="b">
        <f t="shared" si="145"/>
        <v>0</v>
      </c>
      <c r="AR235" s="2"/>
    </row>
    <row r="236" spans="1:44" x14ac:dyDescent="0.25">
      <c r="A236" t="str">
        <f t="shared" si="150"/>
        <v>00000641</v>
      </c>
      <c r="B236" t="s">
        <v>1639</v>
      </c>
      <c r="C236" t="str">
        <f t="shared" si="156"/>
        <v>HW_MTPR R31,CC</v>
      </c>
      <c r="D236" t="str">
        <f t="shared" si="151"/>
        <v/>
      </c>
      <c r="E236" t="b">
        <f t="shared" si="152"/>
        <v>1</v>
      </c>
      <c r="F236">
        <f t="shared" si="155"/>
        <v>4</v>
      </c>
      <c r="G236">
        <f t="shared" si="147"/>
        <v>1600</v>
      </c>
      <c r="H236" t="str">
        <f t="shared" si="157"/>
        <v>HW_MTPR</v>
      </c>
      <c r="I236" s="3" t="str">
        <f>IF(LEN(H236)&gt;0,VLOOKUP(H236,DATA!$B$2:$G$526,6,FALSE),"")</f>
        <v xml:space="preserve">OAB      IM  </v>
      </c>
      <c r="J236" t="str">
        <f>IF(LEN(H236)&gt;0,VLOOKUP(H236,DATA!$B$2:$G$526,2,FALSE),"")</f>
        <v>HW_M</v>
      </c>
      <c r="K236" t="str">
        <f>IF(LEN(H236)&gt;0,IF(MID(IF(MID(MID(C236,LEN(H236)+2,99),1,1)="(",MID(MID(C236,LEN(H236)+2,99),2,LEN(MID(C236,LEN(H236)+2,99))-2),MID(C236,LEN(H236)+2,99)),1,1)=VLOOKUP(H236,DATA!$B$2:$I$526,8,FALSE),MID(IF(MID(MID(C236,LEN(H236)+2,99),1,1)="(",MID(MID(C236,LEN(H236)+2,99),2,LEN(MID(C236,LEN(H236)+2,99))-2),MID(C236,LEN(H236)+2,99)),1,3),IF(MID(MID(C236,LEN(H236)+2,99),1,1)="(",MID(MID(C236,LEN(H236)+2,99),2,LEN(MID(C236,LEN(H236)+2,99))-2),MID(C236,LEN(H236)+2,99))),"")</f>
        <v>R31</v>
      </c>
      <c r="L236" t="str">
        <f t="shared" si="158"/>
        <v>CC</v>
      </c>
      <c r="M236" t="str">
        <f t="shared" si="177"/>
        <v/>
      </c>
      <c r="N236" t="str">
        <f t="shared" si="159"/>
        <v/>
      </c>
      <c r="O236" t="str">
        <f t="shared" si="160"/>
        <v/>
      </c>
      <c r="P236" t="str">
        <f t="shared" si="153"/>
        <v/>
      </c>
      <c r="Q236" t="str">
        <f t="shared" si="161"/>
        <v/>
      </c>
      <c r="R236" t="str">
        <f t="shared" si="162"/>
        <v/>
      </c>
      <c r="S236" t="b">
        <f t="shared" si="163"/>
        <v>0</v>
      </c>
      <c r="T236" t="b">
        <f t="shared" si="164"/>
        <v>0</v>
      </c>
      <c r="U236" t="str">
        <f t="shared" si="165"/>
        <v/>
      </c>
      <c r="V236" t="str">
        <f>IF(MID(I236,6,1)="T",VLOOKUP(H236,DATA!$B$2:$H$526,7,FALSE),"")</f>
        <v/>
      </c>
      <c r="W236" t="str">
        <f t="shared" si="166"/>
        <v/>
      </c>
      <c r="X236" t="str">
        <f>IF(LEN(H236)&gt;0,VLOOKUP(H236,DATA!$B$2:$F$526,5,FALSE),"")</f>
        <v/>
      </c>
      <c r="Y236" t="str">
        <f t="shared" si="167"/>
        <v/>
      </c>
      <c r="Z236" t="str">
        <f t="shared" si="168"/>
        <v>CC</v>
      </c>
      <c r="AA236" t="str">
        <f t="shared" si="169"/>
        <v/>
      </c>
      <c r="AB236" t="str">
        <f>IF(LEN(Z236)&gt;0,VLOOKUP(Z236,DATA!$K$25:$L$69,2,FALSE)&amp;IF(LEN(AA236)&gt;0,VLOOKUP(AA236,DATA!$O$25:$P$29,2,FALSE),""),"")</f>
        <v>11000000</v>
      </c>
      <c r="AC236" t="str">
        <f>IF(LEN(Z236)&gt;0,VLOOKUP(Z236,DATA!$K$25:$M$69,3,FALSE),"")</f>
        <v>00100000</v>
      </c>
      <c r="AD236" t="str">
        <f t="shared" si="170"/>
        <v>11111</v>
      </c>
      <c r="AE236" t="str">
        <f t="shared" si="171"/>
        <v/>
      </c>
      <c r="AF236" t="str">
        <f t="shared" si="172"/>
        <v/>
      </c>
      <c r="AG236" t="str">
        <f t="shared" si="173"/>
        <v/>
      </c>
      <c r="AH236" t="str">
        <f t="shared" si="174"/>
        <v/>
      </c>
      <c r="AI236" t="str">
        <f>IF(LEN(Q236)&gt;0,REPT("0",IF(IF(MID(I236,12,1)="F",VLOOKUP(J236,DATA!$K$2:$Y$20,14,FALSE),0)&gt;10,IF(MID(I236,12,1)="F",VLOOKUP(J236,DATA!$K$2:$Y$20,14,FALSE),0)-10,0)-LEN(X236))&amp;DEC2BIN(Q236,IF(MID(I236,12,1)="F",VLOOKUP(J236,DATA!$K$2:$Y$20,14,FALSE),0)-IF(IF(MID(I236,12,1)="F",VLOOKUP(J236,DATA!$K$2:$Y$20,14,FALSE),0)&gt;10,IF(MID(I236,12,1)="F",VLOOKUP(J236,DATA!$K$2:$Y$20,14,FALSE),0)-10,0)),"")</f>
        <v/>
      </c>
      <c r="AJ236" t="str">
        <f>IF(LEN(H236)&gt;0,IF(H236&lt;&gt;"CALL_PAL",VLOOKUP(H236,DATA!$B$2:$E$526,4,FALSE),VLOOKUP(K236,DATA!$K$72:$M$161,3,FALSE)),"")</f>
        <v/>
      </c>
      <c r="AK236" t="str">
        <f>IF(LEN(H236)&gt;0,VLOOKUP(H236,DATA!$B$2:$D$526,3,FALSE),"")</f>
        <v>011101</v>
      </c>
      <c r="AL236" t="str">
        <f t="shared" si="175"/>
        <v>011101111111100000000100000</v>
      </c>
      <c r="AM236" t="str">
        <f t="shared" si="176"/>
        <v>77F80400</v>
      </c>
      <c r="AN236" t="b">
        <f t="shared" si="154"/>
        <v>1</v>
      </c>
      <c r="AO236">
        <f t="shared" si="148"/>
        <v>4</v>
      </c>
      <c r="AP236" t="b">
        <f t="shared" si="149"/>
        <v>1</v>
      </c>
      <c r="AQ236" t="b">
        <f t="shared" si="145"/>
        <v>1</v>
      </c>
    </row>
    <row r="237" spans="1:44" x14ac:dyDescent="0.25">
      <c r="A237" t="str">
        <f t="shared" si="150"/>
        <v>00000645</v>
      </c>
      <c r="B237" t="s">
        <v>1677</v>
      </c>
      <c r="C237" t="str">
        <f t="shared" si="156"/>
        <v>LDA R00,31(R31)</v>
      </c>
      <c r="D237" t="str">
        <f t="shared" si="151"/>
        <v/>
      </c>
      <c r="E237" t="b">
        <f t="shared" si="152"/>
        <v>1</v>
      </c>
      <c r="F237">
        <f t="shared" si="155"/>
        <v>4</v>
      </c>
      <c r="G237">
        <f t="shared" si="147"/>
        <v>1604</v>
      </c>
      <c r="H237" t="str">
        <f t="shared" si="157"/>
        <v>LDA</v>
      </c>
      <c r="I237" s="3" t="str">
        <f>IF(LEN(H237)&gt;0,VLOOKUP(H237,DATA!$B$2:$G$526,6,FALSE),"")</f>
        <v xml:space="preserve">OAB        F </v>
      </c>
      <c r="J237" t="str">
        <f>IF(LEN(H237)&gt;0,VLOOKUP(H237,DATA!$B$2:$G$526,2,FALSE),"")</f>
        <v>Mem</v>
      </c>
      <c r="K237" t="str">
        <f>IF(LEN(H237)&gt;0,IF(MID(IF(MID(MID(C237,LEN(H237)+2,99),1,1)="(",MID(MID(C237,LEN(H237)+2,99),2,LEN(MID(C237,LEN(H237)+2,99))-2),MID(C237,LEN(H237)+2,99)),1,1)=VLOOKUP(H237,DATA!$B$2:$I$526,8,FALSE),MID(IF(MID(MID(C237,LEN(H237)+2,99),1,1)="(",MID(MID(C237,LEN(H237)+2,99),2,LEN(MID(C237,LEN(H237)+2,99))-2),MID(C237,LEN(H237)+2,99)),1,3),IF(MID(MID(C237,LEN(H237)+2,99),1,1)="(",MID(MID(C237,LEN(H237)+2,99),2,LEN(MID(C237,LEN(H237)+2,99))-2),MID(C237,LEN(H237)+2,99))),"")</f>
        <v>R00</v>
      </c>
      <c r="L237" t="str">
        <f t="shared" si="158"/>
        <v>31(R31)</v>
      </c>
      <c r="M237" t="str">
        <f t="shared" si="177"/>
        <v/>
      </c>
      <c r="N237" t="str">
        <f t="shared" si="159"/>
        <v/>
      </c>
      <c r="O237" t="str">
        <f t="shared" si="160"/>
        <v/>
      </c>
      <c r="P237" t="str">
        <f t="shared" si="153"/>
        <v/>
      </c>
      <c r="Q237">
        <f t="shared" si="161"/>
        <v>31</v>
      </c>
      <c r="R237" t="str">
        <f t="shared" si="162"/>
        <v>R31</v>
      </c>
      <c r="S237" t="b">
        <f t="shared" si="163"/>
        <v>0</v>
      </c>
      <c r="T237" t="b">
        <f t="shared" si="164"/>
        <v>0</v>
      </c>
      <c r="U237" t="str">
        <f t="shared" si="165"/>
        <v/>
      </c>
      <c r="V237" t="str">
        <f>IF(MID(I237,6,1)="T",VLOOKUP(H237,DATA!$B$2:$H$526,7,FALSE),"")</f>
        <v/>
      </c>
      <c r="W237" t="str">
        <f t="shared" si="166"/>
        <v/>
      </c>
      <c r="X237" t="str">
        <f>IF(LEN(H237)&gt;0,VLOOKUP(H237,DATA!$B$2:$F$526,5,FALSE),"")</f>
        <v/>
      </c>
      <c r="Y237" t="str">
        <f t="shared" si="167"/>
        <v/>
      </c>
      <c r="Z237" t="str">
        <f t="shared" si="168"/>
        <v/>
      </c>
      <c r="AA237" t="str">
        <f t="shared" si="169"/>
        <v/>
      </c>
      <c r="AB237" t="str">
        <f>IF(LEN(Z237)&gt;0,VLOOKUP(Z237,DATA!$K$25:$L$69,2,FALSE)&amp;IF(LEN(AA237)&gt;0,VLOOKUP(AA237,DATA!$O$25:$P$29,2,FALSE),""),"")</f>
        <v/>
      </c>
      <c r="AC237" t="str">
        <f>IF(LEN(Z237)&gt;0,VLOOKUP(Z237,DATA!$K$25:$M$69,3,FALSE),"")</f>
        <v/>
      </c>
      <c r="AD237" t="str">
        <f t="shared" si="170"/>
        <v>00000</v>
      </c>
      <c r="AE237" t="str">
        <f t="shared" si="171"/>
        <v>11111</v>
      </c>
      <c r="AF237" t="str">
        <f t="shared" si="172"/>
        <v/>
      </c>
      <c r="AG237" t="str">
        <f t="shared" si="173"/>
        <v/>
      </c>
      <c r="AH237" t="str">
        <f t="shared" si="174"/>
        <v/>
      </c>
      <c r="AI237" t="str">
        <f>IF(LEN(Q237)&gt;0,REPT("0",IF(IF(MID(I237,12,1)="F",VLOOKUP(J237,DATA!$K$2:$Y$20,14,FALSE),0)&gt;10,IF(MID(I237,12,1)="F",VLOOKUP(J237,DATA!$K$2:$Y$20,14,FALSE),0)-10,0)-LEN(X237))&amp;DEC2BIN(Q237,IF(MID(I237,12,1)="F",VLOOKUP(J237,DATA!$K$2:$Y$20,14,FALSE),0)-IF(IF(MID(I237,12,1)="F",VLOOKUP(J237,DATA!$K$2:$Y$20,14,FALSE),0)&gt;10,IF(MID(I237,12,1)="F",VLOOKUP(J237,DATA!$K$2:$Y$20,14,FALSE),0)-10,0)),"")</f>
        <v>0000000000011111</v>
      </c>
      <c r="AJ237" t="str">
        <f>IF(LEN(H237)&gt;0,IF(H237&lt;&gt;"CALL_PAL",VLOOKUP(H237,DATA!$B$2:$E$526,4,FALSE),VLOOKUP(K237,DATA!$K$72:$M$161,3,FALSE)),"")</f>
        <v/>
      </c>
      <c r="AK237" t="str">
        <f>IF(LEN(H237)&gt;0,VLOOKUP(H237,DATA!$B$2:$D$526,3,FALSE),"")</f>
        <v>001000</v>
      </c>
      <c r="AL237" t="str">
        <f t="shared" si="175"/>
        <v>00100000000111110000000000011111</v>
      </c>
      <c r="AM237" t="str">
        <f t="shared" si="176"/>
        <v>201F001F</v>
      </c>
      <c r="AN237" t="b">
        <f t="shared" si="154"/>
        <v>1</v>
      </c>
      <c r="AO237">
        <f t="shared" si="148"/>
        <v>4</v>
      </c>
      <c r="AP237" t="b">
        <f t="shared" si="149"/>
        <v>0</v>
      </c>
      <c r="AQ237" t="b">
        <f t="shared" si="145"/>
        <v>0</v>
      </c>
    </row>
    <row r="238" spans="1:44" x14ac:dyDescent="0.25">
      <c r="A238" t="str">
        <f t="shared" si="150"/>
        <v>00000649</v>
      </c>
      <c r="B238" t="s">
        <v>1678</v>
      </c>
      <c r="C238" t="str">
        <f t="shared" si="156"/>
        <v>SLL R00,#28,R00</v>
      </c>
      <c r="D238" t="str">
        <f t="shared" si="151"/>
        <v/>
      </c>
      <c r="E238" t="b">
        <f t="shared" si="152"/>
        <v>1</v>
      </c>
      <c r="F238">
        <f t="shared" si="155"/>
        <v>4</v>
      </c>
      <c r="G238">
        <f t="shared" si="147"/>
        <v>1608</v>
      </c>
      <c r="H238" t="str">
        <f t="shared" si="157"/>
        <v>SLL</v>
      </c>
      <c r="I238" s="3" t="str">
        <f>IF(LEN(H238)&gt;0,VLOOKUP(H238,DATA!$B$2:$G$526,6,FALSE),"")</f>
        <v>OABZL      FC</v>
      </c>
      <c r="J238" t="str">
        <f>IF(LEN(H238)&gt;0,VLOOKUP(H238,DATA!$B$2:$G$526,2,FALSE),"")</f>
        <v>Oper</v>
      </c>
      <c r="K238" t="str">
        <f>IF(LEN(H238)&gt;0,IF(MID(IF(MID(MID(C238,LEN(H238)+2,99),1,1)="(",MID(MID(C238,LEN(H238)+2,99),2,LEN(MID(C238,LEN(H238)+2,99))-2),MID(C238,LEN(H238)+2,99)),1,1)=VLOOKUP(H238,DATA!$B$2:$I$526,8,FALSE),MID(IF(MID(MID(C238,LEN(H238)+2,99),1,1)="(",MID(MID(C238,LEN(H238)+2,99),2,LEN(MID(C238,LEN(H238)+2,99))-2),MID(C238,LEN(H238)+2,99)),1,3),IF(MID(MID(C238,LEN(H238)+2,99),1,1)="(",MID(MID(C238,LEN(H238)+2,99),2,LEN(MID(C238,LEN(H238)+2,99))-2),MID(C238,LEN(H238)+2,99))),"")</f>
        <v>R00</v>
      </c>
      <c r="L238" t="str">
        <f t="shared" si="158"/>
        <v>#28</v>
      </c>
      <c r="M238" t="str">
        <f t="shared" si="177"/>
        <v>R00</v>
      </c>
      <c r="N238" t="b">
        <f t="shared" si="159"/>
        <v>1</v>
      </c>
      <c r="O238" t="b">
        <f t="shared" si="160"/>
        <v>0</v>
      </c>
      <c r="P238" t="str">
        <f t="shared" si="153"/>
        <v/>
      </c>
      <c r="Q238" t="str">
        <f t="shared" si="161"/>
        <v/>
      </c>
      <c r="R238" t="str">
        <f t="shared" si="162"/>
        <v/>
      </c>
      <c r="S238" t="b">
        <f t="shared" si="163"/>
        <v>0</v>
      </c>
      <c r="T238" t="b">
        <f t="shared" si="164"/>
        <v>0</v>
      </c>
      <c r="U238" t="b">
        <f t="shared" si="165"/>
        <v>0</v>
      </c>
      <c r="V238" t="str">
        <f>IF(MID(I238,6,1)="T",VLOOKUP(H238,DATA!$B$2:$H$526,7,FALSE),"")</f>
        <v/>
      </c>
      <c r="W238" t="str">
        <f t="shared" si="166"/>
        <v/>
      </c>
      <c r="X238" t="str">
        <f>IF(LEN(H238)&gt;0,VLOOKUP(H238,DATA!$B$2:$F$526,5,FALSE),"")</f>
        <v/>
      </c>
      <c r="Y238" t="str">
        <f t="shared" si="167"/>
        <v/>
      </c>
      <c r="Z238" t="str">
        <f t="shared" si="168"/>
        <v/>
      </c>
      <c r="AA238" t="str">
        <f t="shared" si="169"/>
        <v/>
      </c>
      <c r="AB238" t="str">
        <f>IF(LEN(Z238)&gt;0,VLOOKUP(Z238,DATA!$K$25:$L$69,2,FALSE)&amp;IF(LEN(AA238)&gt;0,VLOOKUP(AA238,DATA!$O$25:$P$29,2,FALSE),""),"")</f>
        <v/>
      </c>
      <c r="AC238" t="str">
        <f>IF(LEN(Z238)&gt;0,VLOOKUP(Z238,DATA!$K$25:$M$69,3,FALSE),"")</f>
        <v/>
      </c>
      <c r="AD238" t="str">
        <f t="shared" si="170"/>
        <v>00000</v>
      </c>
      <c r="AE238" t="str">
        <f t="shared" si="171"/>
        <v/>
      </c>
      <c r="AF238" t="str">
        <f t="shared" si="172"/>
        <v/>
      </c>
      <c r="AG238" t="str">
        <f t="shared" si="173"/>
        <v>000111001</v>
      </c>
      <c r="AH238" t="str">
        <f t="shared" si="174"/>
        <v>00000</v>
      </c>
      <c r="AI238" t="str">
        <f>IF(LEN(Q238)&gt;0,REPT("0",IF(IF(MID(I238,12,1)="F",VLOOKUP(J238,DATA!$K$2:$Y$20,14,FALSE),0)&gt;10,IF(MID(I238,12,1)="F",VLOOKUP(J238,DATA!$K$2:$Y$20,14,FALSE),0)-10,0)-LEN(X238))&amp;DEC2BIN(Q238,IF(MID(I238,12,1)="F",VLOOKUP(J238,DATA!$K$2:$Y$20,14,FALSE),0)-IF(IF(MID(I238,12,1)="F",VLOOKUP(J238,DATA!$K$2:$Y$20,14,FALSE),0)&gt;10,IF(MID(I238,12,1)="F",VLOOKUP(J238,DATA!$K$2:$Y$20,14,FALSE),0)-10,0)),"")</f>
        <v/>
      </c>
      <c r="AJ238" t="str">
        <f>IF(LEN(H238)&gt;0,IF(H238&lt;&gt;"CALL_PAL",VLOOKUP(H238,DATA!$B$2:$E$526,4,FALSE),VLOOKUP(K238,DATA!$K$72:$M$161,3,FALSE)),"")</f>
        <v>0111001</v>
      </c>
      <c r="AK238" t="str">
        <f>IF(LEN(H238)&gt;0,VLOOKUP(H238,DATA!$B$2:$D$526,3,FALSE),"")</f>
        <v>010010</v>
      </c>
      <c r="AL238" t="str">
        <f t="shared" si="175"/>
        <v>01001000000000111001011100100000</v>
      </c>
      <c r="AM238" t="str">
        <f t="shared" si="176"/>
        <v>48039720</v>
      </c>
      <c r="AN238" t="b">
        <f t="shared" si="154"/>
        <v>1</v>
      </c>
      <c r="AO238">
        <f t="shared" si="148"/>
        <v>4</v>
      </c>
      <c r="AP238" t="b">
        <f t="shared" si="149"/>
        <v>0</v>
      </c>
      <c r="AQ238" t="b">
        <f t="shared" si="145"/>
        <v>0</v>
      </c>
    </row>
    <row r="239" spans="1:44" x14ac:dyDescent="0.25">
      <c r="A239" t="str">
        <f t="shared" si="150"/>
        <v>0000064D</v>
      </c>
      <c r="B239" t="s">
        <v>1660</v>
      </c>
      <c r="C239" t="str">
        <f t="shared" si="156"/>
        <v>HW_MTPR R00,HW_INT_CLR</v>
      </c>
      <c r="D239" t="str">
        <f t="shared" si="151"/>
        <v/>
      </c>
      <c r="E239" t="b">
        <f t="shared" si="152"/>
        <v>1</v>
      </c>
      <c r="F239">
        <f t="shared" si="155"/>
        <v>4</v>
      </c>
      <c r="G239">
        <f t="shared" si="147"/>
        <v>1612</v>
      </c>
      <c r="H239" t="str">
        <f t="shared" si="157"/>
        <v>HW_MTPR</v>
      </c>
      <c r="I239" s="3" t="str">
        <f>IF(LEN(H239)&gt;0,VLOOKUP(H239,DATA!$B$2:$G$526,6,FALSE),"")</f>
        <v xml:space="preserve">OAB      IM  </v>
      </c>
      <c r="J239" t="str">
        <f>IF(LEN(H239)&gt;0,VLOOKUP(H239,DATA!$B$2:$G$526,2,FALSE),"")</f>
        <v>HW_M</v>
      </c>
      <c r="K239" t="str">
        <f>IF(LEN(H239)&gt;0,IF(MID(IF(MID(MID(C239,LEN(H239)+2,99),1,1)="(",MID(MID(C239,LEN(H239)+2,99),2,LEN(MID(C239,LEN(H239)+2,99))-2),MID(C239,LEN(H239)+2,99)),1,1)=VLOOKUP(H239,DATA!$B$2:$I$526,8,FALSE),MID(IF(MID(MID(C239,LEN(H239)+2,99),1,1)="(",MID(MID(C239,LEN(H239)+2,99),2,LEN(MID(C239,LEN(H239)+2,99))-2),MID(C239,LEN(H239)+2,99)),1,3),IF(MID(MID(C239,LEN(H239)+2,99),1,1)="(",MID(MID(C239,LEN(H239)+2,99),2,LEN(MID(C239,LEN(H239)+2,99))-2),MID(C239,LEN(H239)+2,99))),"")</f>
        <v>R00</v>
      </c>
      <c r="L239" t="str">
        <f t="shared" si="158"/>
        <v>HW_INT_CLR</v>
      </c>
      <c r="M239" t="str">
        <f t="shared" si="177"/>
        <v/>
      </c>
      <c r="N239" t="str">
        <f t="shared" si="159"/>
        <v/>
      </c>
      <c r="O239" t="str">
        <f t="shared" si="160"/>
        <v/>
      </c>
      <c r="P239" t="str">
        <f t="shared" si="153"/>
        <v/>
      </c>
      <c r="Q239" t="str">
        <f t="shared" si="161"/>
        <v/>
      </c>
      <c r="R239" t="str">
        <f t="shared" si="162"/>
        <v/>
      </c>
      <c r="S239" t="b">
        <f t="shared" si="163"/>
        <v>0</v>
      </c>
      <c r="T239" t="b">
        <f t="shared" si="164"/>
        <v>0</v>
      </c>
      <c r="U239" t="str">
        <f t="shared" si="165"/>
        <v/>
      </c>
      <c r="V239" t="str">
        <f>IF(MID(I239,6,1)="T",VLOOKUP(H239,DATA!$B$2:$H$526,7,FALSE),"")</f>
        <v/>
      </c>
      <c r="W239" t="str">
        <f t="shared" si="166"/>
        <v/>
      </c>
      <c r="X239" t="str">
        <f>IF(LEN(H239)&gt;0,VLOOKUP(H239,DATA!$B$2:$F$526,5,FALSE),"")</f>
        <v/>
      </c>
      <c r="Y239" t="str">
        <f t="shared" si="167"/>
        <v/>
      </c>
      <c r="Z239" t="str">
        <f t="shared" si="168"/>
        <v>HW_INT_CLR</v>
      </c>
      <c r="AA239" t="str">
        <f t="shared" si="169"/>
        <v/>
      </c>
      <c r="AB239" t="str">
        <f>IF(LEN(Z239)&gt;0,VLOOKUP(Z239,DATA!$K$25:$L$69,2,FALSE)&amp;IF(LEN(AA239)&gt;0,VLOOKUP(AA239,DATA!$O$25:$P$29,2,FALSE),""),"")</f>
        <v>00001110</v>
      </c>
      <c r="AC239" t="str">
        <f>IF(LEN(Z239)&gt;0,VLOOKUP(Z239,DATA!$K$25:$M$69,3,FALSE),"")</f>
        <v>00010000</v>
      </c>
      <c r="AD239" t="str">
        <f t="shared" si="170"/>
        <v>00000</v>
      </c>
      <c r="AE239" t="str">
        <f t="shared" si="171"/>
        <v/>
      </c>
      <c r="AF239" t="str">
        <f t="shared" si="172"/>
        <v/>
      </c>
      <c r="AG239" t="str">
        <f t="shared" si="173"/>
        <v/>
      </c>
      <c r="AH239" t="str">
        <f t="shared" si="174"/>
        <v/>
      </c>
      <c r="AI239" t="str">
        <f>IF(LEN(Q239)&gt;0,REPT("0",IF(IF(MID(I239,12,1)="F",VLOOKUP(J239,DATA!$K$2:$Y$20,14,FALSE),0)&gt;10,IF(MID(I239,12,1)="F",VLOOKUP(J239,DATA!$K$2:$Y$20,14,FALSE),0)-10,0)-LEN(X239))&amp;DEC2BIN(Q239,IF(MID(I239,12,1)="F",VLOOKUP(J239,DATA!$K$2:$Y$20,14,FALSE),0)-IF(IF(MID(I239,12,1)="F",VLOOKUP(J239,DATA!$K$2:$Y$20,14,FALSE),0)&gt;10,IF(MID(I239,12,1)="F",VLOOKUP(J239,DATA!$K$2:$Y$20,14,FALSE),0)-10,0)),"")</f>
        <v/>
      </c>
      <c r="AJ239" t="str">
        <f>IF(LEN(H239)&gt;0,IF(H239&lt;&gt;"CALL_PAL",VLOOKUP(H239,DATA!$B$2:$E$526,4,FALSE),VLOOKUP(K239,DATA!$K$72:$M$161,3,FALSE)),"")</f>
        <v/>
      </c>
      <c r="AK239" t="str">
        <f>IF(LEN(H239)&gt;0,VLOOKUP(H239,DATA!$B$2:$D$526,3,FALSE),"")</f>
        <v>011101</v>
      </c>
      <c r="AL239" t="str">
        <f t="shared" si="175"/>
        <v>011101000000000111000010000</v>
      </c>
      <c r="AM239" t="str">
        <f t="shared" si="176"/>
        <v>7401C200</v>
      </c>
      <c r="AN239" t="b">
        <f t="shared" si="154"/>
        <v>1</v>
      </c>
      <c r="AO239">
        <f t="shared" si="148"/>
        <v>4</v>
      </c>
      <c r="AP239" t="b">
        <f t="shared" si="149"/>
        <v>0</v>
      </c>
      <c r="AQ239" t="b">
        <f t="shared" si="145"/>
        <v>0</v>
      </c>
    </row>
    <row r="240" spans="1:44" x14ac:dyDescent="0.25">
      <c r="A240" t="str">
        <f t="shared" si="150"/>
        <v>00000651</v>
      </c>
      <c r="B240" t="s">
        <v>1661</v>
      </c>
      <c r="C240" t="str">
        <f t="shared" si="156"/>
        <v>HW_MTPR R00,I_STAT</v>
      </c>
      <c r="D240" t="str">
        <f t="shared" si="151"/>
        <v/>
      </c>
      <c r="E240" t="b">
        <f t="shared" si="152"/>
        <v>1</v>
      </c>
      <c r="F240">
        <f t="shared" si="155"/>
        <v>4</v>
      </c>
      <c r="G240">
        <f t="shared" si="147"/>
        <v>1616</v>
      </c>
      <c r="H240" t="str">
        <f t="shared" si="157"/>
        <v>HW_MTPR</v>
      </c>
      <c r="I240" s="3" t="str">
        <f>IF(LEN(H240)&gt;0,VLOOKUP(H240,DATA!$B$2:$G$526,6,FALSE),"")</f>
        <v xml:space="preserve">OAB      IM  </v>
      </c>
      <c r="J240" t="str">
        <f>IF(LEN(H240)&gt;0,VLOOKUP(H240,DATA!$B$2:$G$526,2,FALSE),"")</f>
        <v>HW_M</v>
      </c>
      <c r="K240" t="str">
        <f>IF(LEN(H240)&gt;0,IF(MID(IF(MID(MID(C240,LEN(H240)+2,99),1,1)="(",MID(MID(C240,LEN(H240)+2,99),2,LEN(MID(C240,LEN(H240)+2,99))-2),MID(C240,LEN(H240)+2,99)),1,1)=VLOOKUP(H240,DATA!$B$2:$I$526,8,FALSE),MID(IF(MID(MID(C240,LEN(H240)+2,99),1,1)="(",MID(MID(C240,LEN(H240)+2,99),2,LEN(MID(C240,LEN(H240)+2,99))-2),MID(C240,LEN(H240)+2,99)),1,3),IF(MID(MID(C240,LEN(H240)+2,99),1,1)="(",MID(MID(C240,LEN(H240)+2,99),2,LEN(MID(C240,LEN(H240)+2,99))-2),MID(C240,LEN(H240)+2,99))),"")</f>
        <v>R00</v>
      </c>
      <c r="L240" t="str">
        <f t="shared" si="158"/>
        <v>I_STAT</v>
      </c>
      <c r="M240" t="str">
        <f t="shared" si="177"/>
        <v/>
      </c>
      <c r="N240" t="str">
        <f t="shared" si="159"/>
        <v/>
      </c>
      <c r="O240" t="str">
        <f t="shared" si="160"/>
        <v/>
      </c>
      <c r="P240" t="str">
        <f t="shared" si="153"/>
        <v/>
      </c>
      <c r="Q240" t="str">
        <f t="shared" si="161"/>
        <v/>
      </c>
      <c r="R240" t="str">
        <f t="shared" si="162"/>
        <v/>
      </c>
      <c r="S240" t="b">
        <f t="shared" si="163"/>
        <v>0</v>
      </c>
      <c r="T240" t="b">
        <f t="shared" si="164"/>
        <v>0</v>
      </c>
      <c r="U240" t="str">
        <f t="shared" si="165"/>
        <v/>
      </c>
      <c r="V240" t="str">
        <f>IF(MID(I240,6,1)="T",VLOOKUP(H240,DATA!$B$2:$H$526,7,FALSE),"")</f>
        <v/>
      </c>
      <c r="W240" t="str">
        <f t="shared" si="166"/>
        <v/>
      </c>
      <c r="X240" t="str">
        <f>IF(LEN(H240)&gt;0,VLOOKUP(H240,DATA!$B$2:$F$526,5,FALSE),"")</f>
        <v/>
      </c>
      <c r="Y240" t="str">
        <f t="shared" si="167"/>
        <v/>
      </c>
      <c r="Z240" t="str">
        <f t="shared" si="168"/>
        <v>I_STAT</v>
      </c>
      <c r="AA240" t="str">
        <f t="shared" si="169"/>
        <v/>
      </c>
      <c r="AB240" t="str">
        <f>IF(LEN(Z240)&gt;0,VLOOKUP(Z240,DATA!$K$25:$L$69,2,FALSE)&amp;IF(LEN(AA240)&gt;0,VLOOKUP(AA240,DATA!$O$25:$P$29,2,FALSE),""),"")</f>
        <v>00010110</v>
      </c>
      <c r="AC240" t="str">
        <f>IF(LEN(Z240)&gt;0,VLOOKUP(Z240,DATA!$K$25:$M$69,3,FALSE),"")</f>
        <v>00010000</v>
      </c>
      <c r="AD240" t="str">
        <f t="shared" si="170"/>
        <v>00000</v>
      </c>
      <c r="AE240" t="str">
        <f t="shared" si="171"/>
        <v/>
      </c>
      <c r="AF240" t="str">
        <f t="shared" si="172"/>
        <v/>
      </c>
      <c r="AG240" t="str">
        <f t="shared" si="173"/>
        <v/>
      </c>
      <c r="AH240" t="str">
        <f t="shared" si="174"/>
        <v/>
      </c>
      <c r="AI240" t="str">
        <f>IF(LEN(Q240)&gt;0,REPT("0",IF(IF(MID(I240,12,1)="F",VLOOKUP(J240,DATA!$K$2:$Y$20,14,FALSE),0)&gt;10,IF(MID(I240,12,1)="F",VLOOKUP(J240,DATA!$K$2:$Y$20,14,FALSE),0)-10,0)-LEN(X240))&amp;DEC2BIN(Q240,IF(MID(I240,12,1)="F",VLOOKUP(J240,DATA!$K$2:$Y$20,14,FALSE),0)-IF(IF(MID(I240,12,1)="F",VLOOKUP(J240,DATA!$K$2:$Y$20,14,FALSE),0)&gt;10,IF(MID(I240,12,1)="F",VLOOKUP(J240,DATA!$K$2:$Y$20,14,FALSE),0)-10,0)),"")</f>
        <v/>
      </c>
      <c r="AJ240" t="str">
        <f>IF(LEN(H240)&gt;0,IF(H240&lt;&gt;"CALL_PAL",VLOOKUP(H240,DATA!$B$2:$E$526,4,FALSE),VLOOKUP(K240,DATA!$K$72:$M$161,3,FALSE)),"")</f>
        <v/>
      </c>
      <c r="AK240" t="str">
        <f>IF(LEN(H240)&gt;0,VLOOKUP(H240,DATA!$B$2:$D$526,3,FALSE),"")</f>
        <v>011101</v>
      </c>
      <c r="AL240" t="str">
        <f t="shared" si="175"/>
        <v>011101000000001011000010000</v>
      </c>
      <c r="AM240" t="str">
        <f t="shared" si="176"/>
        <v>7402C200</v>
      </c>
      <c r="AN240" t="b">
        <f t="shared" si="154"/>
        <v>1</v>
      </c>
      <c r="AO240">
        <f t="shared" si="148"/>
        <v>4</v>
      </c>
      <c r="AP240" t="b">
        <f t="shared" si="149"/>
        <v>1</v>
      </c>
      <c r="AQ240" t="b">
        <f t="shared" si="145"/>
        <v>0</v>
      </c>
      <c r="AR240" s="2"/>
    </row>
    <row r="241" spans="1:44" x14ac:dyDescent="0.25">
      <c r="A241" t="str">
        <f t="shared" si="150"/>
        <v>00000655</v>
      </c>
      <c r="B241" t="s">
        <v>1677</v>
      </c>
      <c r="C241" t="str">
        <f t="shared" si="156"/>
        <v>LDA R00,31(R31)</v>
      </c>
      <c r="D241" t="str">
        <f t="shared" si="151"/>
        <v/>
      </c>
      <c r="E241" t="b">
        <f t="shared" si="152"/>
        <v>1</v>
      </c>
      <c r="F241">
        <f t="shared" si="155"/>
        <v>4</v>
      </c>
      <c r="G241">
        <f t="shared" si="147"/>
        <v>1620</v>
      </c>
      <c r="H241" t="str">
        <f t="shared" si="157"/>
        <v>LDA</v>
      </c>
      <c r="I241" s="3" t="str">
        <f>IF(LEN(H241)&gt;0,VLOOKUP(H241,DATA!$B$2:$G$526,6,FALSE),"")</f>
        <v xml:space="preserve">OAB        F </v>
      </c>
      <c r="J241" t="str">
        <f>IF(LEN(H241)&gt;0,VLOOKUP(H241,DATA!$B$2:$G$526,2,FALSE),"")</f>
        <v>Mem</v>
      </c>
      <c r="K241" t="str">
        <f>IF(LEN(H241)&gt;0,IF(MID(IF(MID(MID(C241,LEN(H241)+2,99),1,1)="(",MID(MID(C241,LEN(H241)+2,99),2,LEN(MID(C241,LEN(H241)+2,99))-2),MID(C241,LEN(H241)+2,99)),1,1)=VLOOKUP(H241,DATA!$B$2:$I$526,8,FALSE),MID(IF(MID(MID(C241,LEN(H241)+2,99),1,1)="(",MID(MID(C241,LEN(H241)+2,99),2,LEN(MID(C241,LEN(H241)+2,99))-2),MID(C241,LEN(H241)+2,99)),1,3),IF(MID(MID(C241,LEN(H241)+2,99),1,1)="(",MID(MID(C241,LEN(H241)+2,99),2,LEN(MID(C241,LEN(H241)+2,99))-2),MID(C241,LEN(H241)+2,99))),"")</f>
        <v>R00</v>
      </c>
      <c r="L241" t="str">
        <f t="shared" si="158"/>
        <v>31(R31)</v>
      </c>
      <c r="M241" t="str">
        <f t="shared" si="177"/>
        <v/>
      </c>
      <c r="N241" t="str">
        <f t="shared" si="159"/>
        <v/>
      </c>
      <c r="O241" t="str">
        <f t="shared" si="160"/>
        <v/>
      </c>
      <c r="P241" t="str">
        <f t="shared" si="153"/>
        <v/>
      </c>
      <c r="Q241">
        <f t="shared" si="161"/>
        <v>31</v>
      </c>
      <c r="R241" t="str">
        <f t="shared" si="162"/>
        <v>R31</v>
      </c>
      <c r="S241" t="b">
        <f t="shared" si="163"/>
        <v>0</v>
      </c>
      <c r="T241" t="b">
        <f t="shared" si="164"/>
        <v>0</v>
      </c>
      <c r="U241" t="str">
        <f t="shared" si="165"/>
        <v/>
      </c>
      <c r="V241" t="str">
        <f>IF(MID(I241,6,1)="T",VLOOKUP(H241,DATA!$B$2:$H$526,7,FALSE),"")</f>
        <v/>
      </c>
      <c r="W241" t="str">
        <f t="shared" si="166"/>
        <v/>
      </c>
      <c r="X241" t="str">
        <f>IF(LEN(H241)&gt;0,VLOOKUP(H241,DATA!$B$2:$F$526,5,FALSE),"")</f>
        <v/>
      </c>
      <c r="Y241" t="str">
        <f t="shared" si="167"/>
        <v/>
      </c>
      <c r="Z241" t="str">
        <f t="shared" si="168"/>
        <v/>
      </c>
      <c r="AA241" t="str">
        <f t="shared" si="169"/>
        <v/>
      </c>
      <c r="AB241" t="str">
        <f>IF(LEN(Z241)&gt;0,VLOOKUP(Z241,DATA!$K$25:$L$69,2,FALSE)&amp;IF(LEN(AA241)&gt;0,VLOOKUP(AA241,DATA!$O$25:$P$29,2,FALSE),""),"")</f>
        <v/>
      </c>
      <c r="AC241" t="str">
        <f>IF(LEN(Z241)&gt;0,VLOOKUP(Z241,DATA!$K$25:$M$69,3,FALSE),"")</f>
        <v/>
      </c>
      <c r="AD241" t="str">
        <f t="shared" si="170"/>
        <v>00000</v>
      </c>
      <c r="AE241" t="str">
        <f t="shared" si="171"/>
        <v>11111</v>
      </c>
      <c r="AF241" t="str">
        <f t="shared" si="172"/>
        <v/>
      </c>
      <c r="AG241" t="str">
        <f t="shared" si="173"/>
        <v/>
      </c>
      <c r="AH241" t="str">
        <f t="shared" si="174"/>
        <v/>
      </c>
      <c r="AI241" t="str">
        <f>IF(LEN(Q241)&gt;0,REPT("0",IF(IF(MID(I241,12,1)="F",VLOOKUP(J241,DATA!$K$2:$Y$20,14,FALSE),0)&gt;10,IF(MID(I241,12,1)="F",VLOOKUP(J241,DATA!$K$2:$Y$20,14,FALSE),0)-10,0)-LEN(X241))&amp;DEC2BIN(Q241,IF(MID(I241,12,1)="F",VLOOKUP(J241,DATA!$K$2:$Y$20,14,FALSE),0)-IF(IF(MID(I241,12,1)="F",VLOOKUP(J241,DATA!$K$2:$Y$20,14,FALSE),0)&gt;10,IF(MID(I241,12,1)="F",VLOOKUP(J241,DATA!$K$2:$Y$20,14,FALSE),0)-10,0)),"")</f>
        <v>0000000000011111</v>
      </c>
      <c r="AJ241" t="str">
        <f>IF(LEN(H241)&gt;0,IF(H241&lt;&gt;"CALL_PAL",VLOOKUP(H241,DATA!$B$2:$E$526,4,FALSE),VLOOKUP(K241,DATA!$K$72:$M$161,3,FALSE)),"")</f>
        <v/>
      </c>
      <c r="AK241" t="str">
        <f>IF(LEN(H241)&gt;0,VLOOKUP(H241,DATA!$B$2:$D$526,3,FALSE),"")</f>
        <v>001000</v>
      </c>
      <c r="AL241" t="str">
        <f t="shared" si="175"/>
        <v>00100000000111110000000000011111</v>
      </c>
      <c r="AM241" t="str">
        <f t="shared" si="176"/>
        <v>201F001F</v>
      </c>
      <c r="AN241" t="b">
        <f t="shared" si="154"/>
        <v>1</v>
      </c>
      <c r="AO241">
        <f t="shared" si="148"/>
        <v>4</v>
      </c>
      <c r="AP241" t="b">
        <f t="shared" si="149"/>
        <v>0</v>
      </c>
      <c r="AQ241" t="b">
        <f t="shared" si="145"/>
        <v>0</v>
      </c>
    </row>
    <row r="242" spans="1:44" x14ac:dyDescent="0.25">
      <c r="A242" t="str">
        <f t="shared" si="150"/>
        <v>00000659</v>
      </c>
      <c r="B242" t="s">
        <v>1662</v>
      </c>
      <c r="C242" t="str">
        <f t="shared" si="156"/>
        <v>HW_MTPR R00,DC_STAT</v>
      </c>
      <c r="D242" t="str">
        <f t="shared" si="151"/>
        <v/>
      </c>
      <c r="E242" t="b">
        <f t="shared" si="152"/>
        <v>1</v>
      </c>
      <c r="F242">
        <f t="shared" si="155"/>
        <v>4</v>
      </c>
      <c r="G242">
        <f t="shared" si="147"/>
        <v>1624</v>
      </c>
      <c r="H242" t="str">
        <f t="shared" si="157"/>
        <v>HW_MTPR</v>
      </c>
      <c r="I242" s="3" t="str">
        <f>IF(LEN(H242)&gt;0,VLOOKUP(H242,DATA!$B$2:$G$526,6,FALSE),"")</f>
        <v xml:space="preserve">OAB      IM  </v>
      </c>
      <c r="J242" t="str">
        <f>IF(LEN(H242)&gt;0,VLOOKUP(H242,DATA!$B$2:$G$526,2,FALSE),"")</f>
        <v>HW_M</v>
      </c>
      <c r="K242" t="str">
        <f>IF(LEN(H242)&gt;0,IF(MID(IF(MID(MID(C242,LEN(H242)+2,99),1,1)="(",MID(MID(C242,LEN(H242)+2,99),2,LEN(MID(C242,LEN(H242)+2,99))-2),MID(C242,LEN(H242)+2,99)),1,1)=VLOOKUP(H242,DATA!$B$2:$I$526,8,FALSE),MID(IF(MID(MID(C242,LEN(H242)+2,99),1,1)="(",MID(MID(C242,LEN(H242)+2,99),2,LEN(MID(C242,LEN(H242)+2,99))-2),MID(C242,LEN(H242)+2,99)),1,3),IF(MID(MID(C242,LEN(H242)+2,99),1,1)="(",MID(MID(C242,LEN(H242)+2,99),2,LEN(MID(C242,LEN(H242)+2,99))-2),MID(C242,LEN(H242)+2,99))),"")</f>
        <v>R00</v>
      </c>
      <c r="L242" t="str">
        <f t="shared" si="158"/>
        <v>DC_STAT</v>
      </c>
      <c r="M242" t="str">
        <f t="shared" si="177"/>
        <v/>
      </c>
      <c r="N242" t="str">
        <f t="shared" si="159"/>
        <v/>
      </c>
      <c r="O242" t="str">
        <f t="shared" si="160"/>
        <v/>
      </c>
      <c r="P242" t="str">
        <f t="shared" si="153"/>
        <v/>
      </c>
      <c r="Q242" t="str">
        <f t="shared" si="161"/>
        <v/>
      </c>
      <c r="R242" t="str">
        <f t="shared" si="162"/>
        <v/>
      </c>
      <c r="S242" t="b">
        <f t="shared" si="163"/>
        <v>0</v>
      </c>
      <c r="T242" t="b">
        <f t="shared" si="164"/>
        <v>0</v>
      </c>
      <c r="U242" t="str">
        <f t="shared" si="165"/>
        <v/>
      </c>
      <c r="V242" t="str">
        <f>IF(MID(I242,6,1)="T",VLOOKUP(H242,DATA!$B$2:$H$526,7,FALSE),"")</f>
        <v/>
      </c>
      <c r="W242" t="str">
        <f t="shared" si="166"/>
        <v/>
      </c>
      <c r="X242" t="str">
        <f>IF(LEN(H242)&gt;0,VLOOKUP(H242,DATA!$B$2:$F$526,5,FALSE),"")</f>
        <v/>
      </c>
      <c r="Y242" t="str">
        <f t="shared" si="167"/>
        <v/>
      </c>
      <c r="Z242" t="str">
        <f t="shared" si="168"/>
        <v>DC_STAT</v>
      </c>
      <c r="AA242" t="str">
        <f t="shared" si="169"/>
        <v/>
      </c>
      <c r="AB242" t="str">
        <f>IF(LEN(Z242)&gt;0,VLOOKUP(Z242,DATA!$K$25:$L$69,2,FALSE)&amp;IF(LEN(AA242)&gt;0,VLOOKUP(AA242,DATA!$O$25:$P$29,2,FALSE),""),"")</f>
        <v>00101010</v>
      </c>
      <c r="AC242" t="str">
        <f>IF(LEN(Z242)&gt;0,VLOOKUP(Z242,DATA!$K$25:$M$69,3,FALSE),"")</f>
        <v>01000000</v>
      </c>
      <c r="AD242" t="str">
        <f t="shared" si="170"/>
        <v>00000</v>
      </c>
      <c r="AE242" t="str">
        <f t="shared" si="171"/>
        <v/>
      </c>
      <c r="AF242" t="str">
        <f t="shared" si="172"/>
        <v/>
      </c>
      <c r="AG242" t="str">
        <f t="shared" si="173"/>
        <v/>
      </c>
      <c r="AH242" t="str">
        <f t="shared" si="174"/>
        <v/>
      </c>
      <c r="AI242" t="str">
        <f>IF(LEN(Q242)&gt;0,REPT("0",IF(IF(MID(I242,12,1)="F",VLOOKUP(J242,DATA!$K$2:$Y$20,14,FALSE),0)&gt;10,IF(MID(I242,12,1)="F",VLOOKUP(J242,DATA!$K$2:$Y$20,14,FALSE),0)-10,0)-LEN(X242))&amp;DEC2BIN(Q242,IF(MID(I242,12,1)="F",VLOOKUP(J242,DATA!$K$2:$Y$20,14,FALSE),0)-IF(IF(MID(I242,12,1)="F",VLOOKUP(J242,DATA!$K$2:$Y$20,14,FALSE),0)&gt;10,IF(MID(I242,12,1)="F",VLOOKUP(J242,DATA!$K$2:$Y$20,14,FALSE),0)-10,0)),"")</f>
        <v/>
      </c>
      <c r="AJ242" t="str">
        <f>IF(LEN(H242)&gt;0,IF(H242&lt;&gt;"CALL_PAL",VLOOKUP(H242,DATA!$B$2:$E$526,4,FALSE),VLOOKUP(K242,DATA!$K$72:$M$161,3,FALSE)),"")</f>
        <v/>
      </c>
      <c r="AK242" t="str">
        <f>IF(LEN(H242)&gt;0,VLOOKUP(H242,DATA!$B$2:$D$526,3,FALSE),"")</f>
        <v>011101</v>
      </c>
      <c r="AL242" t="str">
        <f t="shared" si="175"/>
        <v>011101000000010101001000000</v>
      </c>
      <c r="AM242" t="str">
        <f t="shared" si="176"/>
        <v>74054800</v>
      </c>
      <c r="AN242" t="b">
        <f t="shared" si="154"/>
        <v>1</v>
      </c>
      <c r="AO242">
        <f t="shared" si="148"/>
        <v>4</v>
      </c>
      <c r="AP242" t="b">
        <f t="shared" si="149"/>
        <v>0</v>
      </c>
      <c r="AQ242" t="b">
        <f t="shared" si="145"/>
        <v>0</v>
      </c>
      <c r="AR242" s="2"/>
    </row>
    <row r="243" spans="1:44" x14ac:dyDescent="0.25">
      <c r="A243" t="str">
        <f t="shared" si="150"/>
        <v>0000065D</v>
      </c>
      <c r="B243" t="s">
        <v>1521</v>
      </c>
      <c r="C243" t="str">
        <f t="shared" si="156"/>
        <v>ADDQ R31,R31,R0</v>
      </c>
      <c r="D243" t="str">
        <f t="shared" si="151"/>
        <v/>
      </c>
      <c r="E243" t="b">
        <f t="shared" si="152"/>
        <v>1</v>
      </c>
      <c r="F243">
        <f t="shared" si="155"/>
        <v>4</v>
      </c>
      <c r="G243">
        <f t="shared" si="147"/>
        <v>1628</v>
      </c>
      <c r="H243" t="str">
        <f t="shared" si="157"/>
        <v>ADDQ</v>
      </c>
      <c r="I243" s="3" t="str">
        <f>IF(LEN(H243)&gt;0,VLOOKUP(H243,DATA!$B$2:$G$526,6,FALSE),"")</f>
        <v>OABZL      FC</v>
      </c>
      <c r="J243" t="str">
        <f>IF(LEN(H243)&gt;0,VLOOKUP(H243,DATA!$B$2:$G$526,2,FALSE),"")</f>
        <v>Oper</v>
      </c>
      <c r="K243" t="str">
        <f>IF(LEN(H243)&gt;0,IF(MID(IF(MID(MID(C243,LEN(H243)+2,99),1,1)="(",MID(MID(C243,LEN(H243)+2,99),2,LEN(MID(C243,LEN(H243)+2,99))-2),MID(C243,LEN(H243)+2,99)),1,1)=VLOOKUP(H243,DATA!$B$2:$I$526,8,FALSE),MID(IF(MID(MID(C243,LEN(H243)+2,99),1,1)="(",MID(MID(C243,LEN(H243)+2,99),2,LEN(MID(C243,LEN(H243)+2,99))-2),MID(C243,LEN(H243)+2,99)),1,3),IF(MID(MID(C243,LEN(H243)+2,99),1,1)="(",MID(MID(C243,LEN(H243)+2,99),2,LEN(MID(C243,LEN(H243)+2,99))-2),MID(C243,LEN(H243)+2,99))),"")</f>
        <v>R31</v>
      </c>
      <c r="L243" t="str">
        <f t="shared" si="158"/>
        <v>R31</v>
      </c>
      <c r="M243" t="str">
        <f t="shared" si="177"/>
        <v>R0</v>
      </c>
      <c r="N243" t="b">
        <f t="shared" si="159"/>
        <v>0</v>
      </c>
      <c r="O243" t="b">
        <f t="shared" si="160"/>
        <v>1</v>
      </c>
      <c r="P243" t="str">
        <f t="shared" si="153"/>
        <v/>
      </c>
      <c r="Q243" t="str">
        <f t="shared" si="161"/>
        <v/>
      </c>
      <c r="R243" t="str">
        <f t="shared" si="162"/>
        <v/>
      </c>
      <c r="S243" t="b">
        <f t="shared" si="163"/>
        <v>0</v>
      </c>
      <c r="T243" t="b">
        <f t="shared" si="164"/>
        <v>0</v>
      </c>
      <c r="U243" t="b">
        <f t="shared" si="165"/>
        <v>0</v>
      </c>
      <c r="V243" t="str">
        <f>IF(MID(I243,6,1)="T",VLOOKUP(H243,DATA!$B$2:$H$526,7,FALSE),"")</f>
        <v/>
      </c>
      <c r="W243" t="str">
        <f t="shared" si="166"/>
        <v/>
      </c>
      <c r="X243" t="str">
        <f>IF(LEN(H243)&gt;0,VLOOKUP(H243,DATA!$B$2:$F$526,5,FALSE),"")</f>
        <v/>
      </c>
      <c r="Y243" t="str">
        <f t="shared" si="167"/>
        <v/>
      </c>
      <c r="Z243" t="str">
        <f t="shared" si="168"/>
        <v/>
      </c>
      <c r="AA243" t="str">
        <f t="shared" si="169"/>
        <v/>
      </c>
      <c r="AB243" t="str">
        <f>IF(LEN(Z243)&gt;0,VLOOKUP(Z243,DATA!$K$25:$L$69,2,FALSE)&amp;IF(LEN(AA243)&gt;0,VLOOKUP(AA243,DATA!$O$25:$P$29,2,FALSE),""),"")</f>
        <v/>
      </c>
      <c r="AC243" t="str">
        <f>IF(LEN(Z243)&gt;0,VLOOKUP(Z243,DATA!$K$25:$M$69,3,FALSE),"")</f>
        <v/>
      </c>
      <c r="AD243" t="str">
        <f t="shared" si="170"/>
        <v>11111</v>
      </c>
      <c r="AE243" t="str">
        <f t="shared" si="171"/>
        <v>11111</v>
      </c>
      <c r="AF243" t="str">
        <f t="shared" si="172"/>
        <v>0000</v>
      </c>
      <c r="AG243" t="str">
        <f t="shared" si="173"/>
        <v/>
      </c>
      <c r="AH243" t="str">
        <f t="shared" si="174"/>
        <v>00000</v>
      </c>
      <c r="AI243" t="str">
        <f>IF(LEN(Q243)&gt;0,REPT("0",IF(IF(MID(I243,12,1)="F",VLOOKUP(J243,DATA!$K$2:$Y$20,14,FALSE),0)&gt;10,IF(MID(I243,12,1)="F",VLOOKUP(J243,DATA!$K$2:$Y$20,14,FALSE),0)-10,0)-LEN(X243))&amp;DEC2BIN(Q243,IF(MID(I243,12,1)="F",VLOOKUP(J243,DATA!$K$2:$Y$20,14,FALSE),0)-IF(IF(MID(I243,12,1)="F",VLOOKUP(J243,DATA!$K$2:$Y$20,14,FALSE),0)&gt;10,IF(MID(I243,12,1)="F",VLOOKUP(J243,DATA!$K$2:$Y$20,14,FALSE),0)-10,0)),"")</f>
        <v/>
      </c>
      <c r="AJ243" t="str">
        <f>IF(LEN(H243)&gt;0,IF(H243&lt;&gt;"CALL_PAL",VLOOKUP(H243,DATA!$B$2:$E$526,4,FALSE),VLOOKUP(K243,DATA!$K$72:$M$161,3,FALSE)),"")</f>
        <v>0100000</v>
      </c>
      <c r="AK243" t="str">
        <f>IF(LEN(H243)&gt;0,VLOOKUP(H243,DATA!$B$2:$D$526,3,FALSE),"")</f>
        <v>010000</v>
      </c>
      <c r="AL243" t="str">
        <f t="shared" si="175"/>
        <v>01000011111111110000010000000000</v>
      </c>
      <c r="AM243" t="str">
        <f t="shared" si="176"/>
        <v>43FF0400</v>
      </c>
      <c r="AN243" t="b">
        <f t="shared" si="154"/>
        <v>1</v>
      </c>
      <c r="AO243">
        <f t="shared" si="148"/>
        <v>4</v>
      </c>
      <c r="AP243" t="b">
        <f t="shared" si="149"/>
        <v>0</v>
      </c>
      <c r="AQ243" t="b">
        <f t="shared" si="145"/>
        <v>0</v>
      </c>
    </row>
    <row r="244" spans="1:44" x14ac:dyDescent="0.25">
      <c r="A244" t="str">
        <f t="shared" si="150"/>
        <v>00000661</v>
      </c>
      <c r="B244" t="s">
        <v>1640</v>
      </c>
      <c r="C244" t="str">
        <f t="shared" si="156"/>
        <v>HW_MTPR R31,PCTR_CTL</v>
      </c>
      <c r="D244" t="str">
        <f t="shared" si="151"/>
        <v/>
      </c>
      <c r="E244" t="b">
        <f t="shared" si="152"/>
        <v>1</v>
      </c>
      <c r="F244">
        <f t="shared" si="155"/>
        <v>4</v>
      </c>
      <c r="G244">
        <f t="shared" si="147"/>
        <v>1632</v>
      </c>
      <c r="H244" t="str">
        <f t="shared" si="157"/>
        <v>HW_MTPR</v>
      </c>
      <c r="I244" s="3" t="str">
        <f>IF(LEN(H244)&gt;0,VLOOKUP(H244,DATA!$B$2:$G$526,6,FALSE),"")</f>
        <v xml:space="preserve">OAB      IM  </v>
      </c>
      <c r="J244" t="str">
        <f>IF(LEN(H244)&gt;0,VLOOKUP(H244,DATA!$B$2:$G$526,2,FALSE),"")</f>
        <v>HW_M</v>
      </c>
      <c r="K244" t="str">
        <f>IF(LEN(H244)&gt;0,IF(MID(IF(MID(MID(C244,LEN(H244)+2,99),1,1)="(",MID(MID(C244,LEN(H244)+2,99),2,LEN(MID(C244,LEN(H244)+2,99))-2),MID(C244,LEN(H244)+2,99)),1,1)=VLOOKUP(H244,DATA!$B$2:$I$526,8,FALSE),MID(IF(MID(MID(C244,LEN(H244)+2,99),1,1)="(",MID(MID(C244,LEN(H244)+2,99),2,LEN(MID(C244,LEN(H244)+2,99))-2),MID(C244,LEN(H244)+2,99)),1,3),IF(MID(MID(C244,LEN(H244)+2,99),1,1)="(",MID(MID(C244,LEN(H244)+2,99),2,LEN(MID(C244,LEN(H244)+2,99))-2),MID(C244,LEN(H244)+2,99))),"")</f>
        <v>R31</v>
      </c>
      <c r="L244" t="str">
        <f t="shared" si="158"/>
        <v>PCTR_CTL</v>
      </c>
      <c r="M244" t="str">
        <f t="shared" si="177"/>
        <v/>
      </c>
      <c r="N244" t="str">
        <f t="shared" si="159"/>
        <v/>
      </c>
      <c r="O244" t="str">
        <f t="shared" si="160"/>
        <v/>
      </c>
      <c r="P244" t="str">
        <f t="shared" si="153"/>
        <v/>
      </c>
      <c r="Q244" t="str">
        <f t="shared" si="161"/>
        <v/>
      </c>
      <c r="R244" t="str">
        <f t="shared" si="162"/>
        <v/>
      </c>
      <c r="S244" t="b">
        <f t="shared" si="163"/>
        <v>0</v>
      </c>
      <c r="T244" t="b">
        <f t="shared" si="164"/>
        <v>0</v>
      </c>
      <c r="U244" t="str">
        <f t="shared" si="165"/>
        <v/>
      </c>
      <c r="V244" t="str">
        <f>IF(MID(I244,6,1)="T",VLOOKUP(H244,DATA!$B$2:$H$526,7,FALSE),"")</f>
        <v/>
      </c>
      <c r="W244" t="str">
        <f t="shared" si="166"/>
        <v/>
      </c>
      <c r="X244" t="str">
        <f>IF(LEN(H244)&gt;0,VLOOKUP(H244,DATA!$B$2:$F$526,5,FALSE),"")</f>
        <v/>
      </c>
      <c r="Y244" t="str">
        <f t="shared" si="167"/>
        <v/>
      </c>
      <c r="Z244" t="str">
        <f t="shared" si="168"/>
        <v>PCTR_CTL</v>
      </c>
      <c r="AA244" t="str">
        <f t="shared" si="169"/>
        <v/>
      </c>
      <c r="AB244" t="str">
        <f>IF(LEN(Z244)&gt;0,VLOOKUP(Z244,DATA!$K$25:$L$69,2,FALSE)&amp;IF(LEN(AA244)&gt;0,VLOOKUP(AA244,DATA!$O$25:$P$29,2,FALSE),""),"")</f>
        <v>00010100</v>
      </c>
      <c r="AC244" t="str">
        <f>IF(LEN(Z244)&gt;0,VLOOKUP(Z244,DATA!$K$25:$M$69,3,FALSE),"")</f>
        <v>00010000</v>
      </c>
      <c r="AD244" t="str">
        <f t="shared" si="170"/>
        <v>11111</v>
      </c>
      <c r="AE244" t="str">
        <f t="shared" si="171"/>
        <v/>
      </c>
      <c r="AF244" t="str">
        <f t="shared" si="172"/>
        <v/>
      </c>
      <c r="AG244" t="str">
        <f t="shared" si="173"/>
        <v/>
      </c>
      <c r="AH244" t="str">
        <f t="shared" si="174"/>
        <v/>
      </c>
      <c r="AI244" t="str">
        <f>IF(LEN(Q244)&gt;0,REPT("0",IF(IF(MID(I244,12,1)="F",VLOOKUP(J244,DATA!$K$2:$Y$20,14,FALSE),0)&gt;10,IF(MID(I244,12,1)="F",VLOOKUP(J244,DATA!$K$2:$Y$20,14,FALSE),0)-10,0)-LEN(X244))&amp;DEC2BIN(Q244,IF(MID(I244,12,1)="F",VLOOKUP(J244,DATA!$K$2:$Y$20,14,FALSE),0)-IF(IF(MID(I244,12,1)="F",VLOOKUP(J244,DATA!$K$2:$Y$20,14,FALSE),0)&gt;10,IF(MID(I244,12,1)="F",VLOOKUP(J244,DATA!$K$2:$Y$20,14,FALSE),0)-10,0)),"")</f>
        <v/>
      </c>
      <c r="AJ244" t="str">
        <f>IF(LEN(H244)&gt;0,IF(H244&lt;&gt;"CALL_PAL",VLOOKUP(H244,DATA!$B$2:$E$526,4,FALSE),VLOOKUP(K244,DATA!$K$72:$M$161,3,FALSE)),"")</f>
        <v/>
      </c>
      <c r="AK244" t="str">
        <f>IF(LEN(H244)&gt;0,VLOOKUP(H244,DATA!$B$2:$D$526,3,FALSE),"")</f>
        <v>011101</v>
      </c>
      <c r="AL244" t="str">
        <f t="shared" si="175"/>
        <v>011101111110001010000010000</v>
      </c>
      <c r="AM244" t="str">
        <f t="shared" si="176"/>
        <v>77E28200</v>
      </c>
      <c r="AN244" t="b">
        <f t="shared" si="154"/>
        <v>1</v>
      </c>
      <c r="AO244">
        <f t="shared" si="148"/>
        <v>4</v>
      </c>
      <c r="AP244" t="b">
        <f t="shared" si="149"/>
        <v>1</v>
      </c>
      <c r="AQ244" t="b">
        <f t="shared" si="145"/>
        <v>0</v>
      </c>
    </row>
    <row r="245" spans="1:44" x14ac:dyDescent="0.25">
      <c r="A245" t="str">
        <f t="shared" si="150"/>
        <v>00000665</v>
      </c>
      <c r="B245" t="s">
        <v>1679</v>
      </c>
      <c r="C245" t="str">
        <f t="shared" si="156"/>
        <v>BIS R31,#1,R00</v>
      </c>
      <c r="D245" t="str">
        <f t="shared" si="151"/>
        <v/>
      </c>
      <c r="E245" t="b">
        <f t="shared" si="152"/>
        <v>1</v>
      </c>
      <c r="F245">
        <f t="shared" si="155"/>
        <v>4</v>
      </c>
      <c r="G245">
        <f t="shared" si="147"/>
        <v>1636</v>
      </c>
      <c r="H245" t="str">
        <f t="shared" si="157"/>
        <v>BIS</v>
      </c>
      <c r="I245" s="3" t="str">
        <f>IF(LEN(H245)&gt;0,VLOOKUP(H245,DATA!$B$2:$G$526,6,FALSE),"")</f>
        <v>OABZL      FC</v>
      </c>
      <c r="J245" t="str">
        <f>IF(LEN(H245)&gt;0,VLOOKUP(H245,DATA!$B$2:$G$526,2,FALSE),"")</f>
        <v>Oper</v>
      </c>
      <c r="K245" t="str">
        <f>IF(LEN(H245)&gt;0,IF(MID(IF(MID(MID(C245,LEN(H245)+2,99),1,1)="(",MID(MID(C245,LEN(H245)+2,99),2,LEN(MID(C245,LEN(H245)+2,99))-2),MID(C245,LEN(H245)+2,99)),1,1)=VLOOKUP(H245,DATA!$B$2:$I$526,8,FALSE),MID(IF(MID(MID(C245,LEN(H245)+2,99),1,1)="(",MID(MID(C245,LEN(H245)+2,99),2,LEN(MID(C245,LEN(H245)+2,99))-2),MID(C245,LEN(H245)+2,99)),1,3),IF(MID(MID(C245,LEN(H245)+2,99),1,1)="(",MID(MID(C245,LEN(H245)+2,99),2,LEN(MID(C245,LEN(H245)+2,99))-2),MID(C245,LEN(H245)+2,99))),"")</f>
        <v>R31</v>
      </c>
      <c r="L245" t="str">
        <f t="shared" si="158"/>
        <v>#1</v>
      </c>
      <c r="M245" t="str">
        <f t="shared" si="177"/>
        <v>R00</v>
      </c>
      <c r="N245" t="b">
        <f t="shared" si="159"/>
        <v>1</v>
      </c>
      <c r="O245" t="b">
        <f t="shared" si="160"/>
        <v>0</v>
      </c>
      <c r="P245" t="str">
        <f t="shared" si="153"/>
        <v/>
      </c>
      <c r="Q245" t="str">
        <f t="shared" si="161"/>
        <v/>
      </c>
      <c r="R245" t="str">
        <f t="shared" si="162"/>
        <v/>
      </c>
      <c r="S245" t="b">
        <f t="shared" si="163"/>
        <v>0</v>
      </c>
      <c r="T245" t="b">
        <f t="shared" si="164"/>
        <v>0</v>
      </c>
      <c r="U245" t="b">
        <f t="shared" si="165"/>
        <v>0</v>
      </c>
      <c r="V245" t="str">
        <f>IF(MID(I245,6,1)="T",VLOOKUP(H245,DATA!$B$2:$H$526,7,FALSE),"")</f>
        <v/>
      </c>
      <c r="W245" t="str">
        <f t="shared" si="166"/>
        <v/>
      </c>
      <c r="X245" t="str">
        <f>IF(LEN(H245)&gt;0,VLOOKUP(H245,DATA!$B$2:$F$526,5,FALSE),"")</f>
        <v/>
      </c>
      <c r="Y245" t="str">
        <f t="shared" si="167"/>
        <v/>
      </c>
      <c r="Z245" t="str">
        <f t="shared" si="168"/>
        <v/>
      </c>
      <c r="AA245" t="str">
        <f t="shared" si="169"/>
        <v/>
      </c>
      <c r="AB245" t="str">
        <f>IF(LEN(Z245)&gt;0,VLOOKUP(Z245,DATA!$K$25:$L$69,2,FALSE)&amp;IF(LEN(AA245)&gt;0,VLOOKUP(AA245,DATA!$O$25:$P$29,2,FALSE),""),"")</f>
        <v/>
      </c>
      <c r="AC245" t="str">
        <f>IF(LEN(Z245)&gt;0,VLOOKUP(Z245,DATA!$K$25:$M$69,3,FALSE),"")</f>
        <v/>
      </c>
      <c r="AD245" t="str">
        <f t="shared" si="170"/>
        <v>11111</v>
      </c>
      <c r="AE245" t="str">
        <f t="shared" si="171"/>
        <v/>
      </c>
      <c r="AF245" t="str">
        <f t="shared" si="172"/>
        <v/>
      </c>
      <c r="AG245" t="str">
        <f t="shared" si="173"/>
        <v>000000011</v>
      </c>
      <c r="AH245" t="str">
        <f t="shared" si="174"/>
        <v>00000</v>
      </c>
      <c r="AI245" t="str">
        <f>IF(LEN(Q245)&gt;0,REPT("0",IF(IF(MID(I245,12,1)="F",VLOOKUP(J245,DATA!$K$2:$Y$20,14,FALSE),0)&gt;10,IF(MID(I245,12,1)="F",VLOOKUP(J245,DATA!$K$2:$Y$20,14,FALSE),0)-10,0)-LEN(X245))&amp;DEC2BIN(Q245,IF(MID(I245,12,1)="F",VLOOKUP(J245,DATA!$K$2:$Y$20,14,FALSE),0)-IF(IF(MID(I245,12,1)="F",VLOOKUP(J245,DATA!$K$2:$Y$20,14,FALSE),0)&gt;10,IF(MID(I245,12,1)="F",VLOOKUP(J245,DATA!$K$2:$Y$20,14,FALSE),0)-10,0)),"")</f>
        <v/>
      </c>
      <c r="AJ245" t="str">
        <f>IF(LEN(H245)&gt;0,IF(H245&lt;&gt;"CALL_PAL",VLOOKUP(H245,DATA!$B$2:$E$526,4,FALSE),VLOOKUP(K245,DATA!$K$72:$M$161,3,FALSE)),"")</f>
        <v>0100000</v>
      </c>
      <c r="AK245" t="str">
        <f>IF(LEN(H245)&gt;0,VLOOKUP(H245,DATA!$B$2:$D$526,3,FALSE),"")</f>
        <v>010001</v>
      </c>
      <c r="AL245" t="str">
        <f t="shared" si="175"/>
        <v>01000111111000000011010000000000</v>
      </c>
      <c r="AM245" t="str">
        <f t="shared" si="176"/>
        <v>47E03400</v>
      </c>
      <c r="AN245" t="b">
        <f t="shared" si="154"/>
        <v>1</v>
      </c>
      <c r="AO245">
        <f t="shared" si="148"/>
        <v>4</v>
      </c>
      <c r="AP245" t="b">
        <f t="shared" si="149"/>
        <v>0</v>
      </c>
      <c r="AQ245" t="b">
        <f t="shared" si="145"/>
        <v>0</v>
      </c>
    </row>
    <row r="246" spans="1:44" x14ac:dyDescent="0.25">
      <c r="A246" t="str">
        <f t="shared" si="150"/>
        <v>00000669</v>
      </c>
      <c r="B246" t="s">
        <v>1679</v>
      </c>
      <c r="C246" t="str">
        <f t="shared" si="156"/>
        <v>BIS R31,#1,R00</v>
      </c>
      <c r="D246" t="str">
        <f t="shared" si="151"/>
        <v/>
      </c>
      <c r="E246" t="b">
        <f t="shared" si="152"/>
        <v>1</v>
      </c>
      <c r="F246">
        <f t="shared" si="155"/>
        <v>4</v>
      </c>
      <c r="G246">
        <f t="shared" si="147"/>
        <v>1640</v>
      </c>
      <c r="H246" t="str">
        <f t="shared" si="157"/>
        <v>BIS</v>
      </c>
      <c r="I246" s="3" t="str">
        <f>IF(LEN(H246)&gt;0,VLOOKUP(H246,DATA!$B$2:$G$526,6,FALSE),"")</f>
        <v>OABZL      FC</v>
      </c>
      <c r="J246" t="str">
        <f>IF(LEN(H246)&gt;0,VLOOKUP(H246,DATA!$B$2:$G$526,2,FALSE),"")</f>
        <v>Oper</v>
      </c>
      <c r="K246" t="str">
        <f>IF(LEN(H246)&gt;0,IF(MID(IF(MID(MID(C246,LEN(H246)+2,99),1,1)="(",MID(MID(C246,LEN(H246)+2,99),2,LEN(MID(C246,LEN(H246)+2,99))-2),MID(C246,LEN(H246)+2,99)),1,1)=VLOOKUP(H246,DATA!$B$2:$I$526,8,FALSE),MID(IF(MID(MID(C246,LEN(H246)+2,99),1,1)="(",MID(MID(C246,LEN(H246)+2,99),2,LEN(MID(C246,LEN(H246)+2,99))-2),MID(C246,LEN(H246)+2,99)),1,3),IF(MID(MID(C246,LEN(H246)+2,99),1,1)="(",MID(MID(C246,LEN(H246)+2,99),2,LEN(MID(C246,LEN(H246)+2,99))-2),MID(C246,LEN(H246)+2,99))),"")</f>
        <v>R31</v>
      </c>
      <c r="L246" t="str">
        <f t="shared" si="158"/>
        <v>#1</v>
      </c>
      <c r="M246" t="str">
        <f t="shared" si="177"/>
        <v>R00</v>
      </c>
      <c r="N246" t="b">
        <f t="shared" si="159"/>
        <v>1</v>
      </c>
      <c r="O246" t="b">
        <f t="shared" si="160"/>
        <v>0</v>
      </c>
      <c r="P246" t="str">
        <f t="shared" si="153"/>
        <v/>
      </c>
      <c r="Q246" t="str">
        <f t="shared" si="161"/>
        <v/>
      </c>
      <c r="R246" t="str">
        <f t="shared" si="162"/>
        <v/>
      </c>
      <c r="S246" t="b">
        <f t="shared" si="163"/>
        <v>0</v>
      </c>
      <c r="T246" t="b">
        <f t="shared" si="164"/>
        <v>0</v>
      </c>
      <c r="U246" t="b">
        <f t="shared" si="165"/>
        <v>0</v>
      </c>
      <c r="V246" t="str">
        <f>IF(MID(I246,6,1)="T",VLOOKUP(H246,DATA!$B$2:$H$526,7,FALSE),"")</f>
        <v/>
      </c>
      <c r="W246" t="str">
        <f t="shared" si="166"/>
        <v/>
      </c>
      <c r="X246" t="str">
        <f>IF(LEN(H246)&gt;0,VLOOKUP(H246,DATA!$B$2:$F$526,5,FALSE),"")</f>
        <v/>
      </c>
      <c r="Y246" t="str">
        <f t="shared" si="167"/>
        <v/>
      </c>
      <c r="Z246" t="str">
        <f t="shared" si="168"/>
        <v/>
      </c>
      <c r="AA246" t="str">
        <f t="shared" si="169"/>
        <v/>
      </c>
      <c r="AB246" t="str">
        <f>IF(LEN(Z246)&gt;0,VLOOKUP(Z246,DATA!$K$25:$L$69,2,FALSE)&amp;IF(LEN(AA246)&gt;0,VLOOKUP(AA246,DATA!$O$25:$P$29,2,FALSE),""),"")</f>
        <v/>
      </c>
      <c r="AC246" t="str">
        <f>IF(LEN(Z246)&gt;0,VLOOKUP(Z246,DATA!$K$25:$M$69,3,FALSE),"")</f>
        <v/>
      </c>
      <c r="AD246" t="str">
        <f t="shared" si="170"/>
        <v>11111</v>
      </c>
      <c r="AE246" t="str">
        <f t="shared" si="171"/>
        <v/>
      </c>
      <c r="AF246" t="str">
        <f t="shared" si="172"/>
        <v/>
      </c>
      <c r="AG246" t="str">
        <f t="shared" si="173"/>
        <v>000000011</v>
      </c>
      <c r="AH246" t="str">
        <f t="shared" si="174"/>
        <v>00000</v>
      </c>
      <c r="AI246" t="str">
        <f>IF(LEN(Q246)&gt;0,REPT("0",IF(IF(MID(I246,12,1)="F",VLOOKUP(J246,DATA!$K$2:$Y$20,14,FALSE),0)&gt;10,IF(MID(I246,12,1)="F",VLOOKUP(J246,DATA!$K$2:$Y$20,14,FALSE),0)-10,0)-LEN(X246))&amp;DEC2BIN(Q246,IF(MID(I246,12,1)="F",VLOOKUP(J246,DATA!$K$2:$Y$20,14,FALSE),0)-IF(IF(MID(I246,12,1)="F",VLOOKUP(J246,DATA!$K$2:$Y$20,14,FALSE),0)&gt;10,IF(MID(I246,12,1)="F",VLOOKUP(J246,DATA!$K$2:$Y$20,14,FALSE),0)-10,0)),"")</f>
        <v/>
      </c>
      <c r="AJ246" t="str">
        <f>IF(LEN(H246)&gt;0,IF(H246&lt;&gt;"CALL_PAL",VLOOKUP(H246,DATA!$B$2:$E$526,4,FALSE),VLOOKUP(K246,DATA!$K$72:$M$161,3,FALSE)),"")</f>
        <v>0100000</v>
      </c>
      <c r="AK246" t="str">
        <f>IF(LEN(H246)&gt;0,VLOOKUP(H246,DATA!$B$2:$D$526,3,FALSE),"")</f>
        <v>010001</v>
      </c>
      <c r="AL246" t="str">
        <f t="shared" si="175"/>
        <v>01000111111000000011010000000000</v>
      </c>
      <c r="AM246" t="str">
        <f t="shared" si="176"/>
        <v>47E03400</v>
      </c>
      <c r="AN246" t="b">
        <f t="shared" si="154"/>
        <v>1</v>
      </c>
      <c r="AO246">
        <f t="shared" si="148"/>
        <v>4</v>
      </c>
      <c r="AP246" t="b">
        <f t="shared" si="149"/>
        <v>0</v>
      </c>
      <c r="AQ246" t="b">
        <f t="shared" si="145"/>
        <v>0</v>
      </c>
    </row>
    <row r="247" spans="1:44" x14ac:dyDescent="0.25">
      <c r="A247" t="str">
        <f t="shared" si="150"/>
        <v>0000066D</v>
      </c>
      <c r="B247" t="s">
        <v>1641</v>
      </c>
      <c r="C247" t="str">
        <f t="shared" si="156"/>
        <v>MULQ/V R31,R31,R0</v>
      </c>
      <c r="D247" t="str">
        <f t="shared" si="151"/>
        <v/>
      </c>
      <c r="E247" t="b">
        <f t="shared" si="152"/>
        <v>1</v>
      </c>
      <c r="F247">
        <f t="shared" si="155"/>
        <v>4</v>
      </c>
      <c r="G247">
        <f t="shared" si="147"/>
        <v>1644</v>
      </c>
      <c r="H247" t="str">
        <f t="shared" si="157"/>
        <v>MULQ/V</v>
      </c>
      <c r="I247" s="3" t="str">
        <f>IF(LEN(H247)&gt;0,VLOOKUP(H247,DATA!$B$2:$G$526,6,FALSE),"")</f>
        <v>OABZL      FC</v>
      </c>
      <c r="J247" t="str">
        <f>IF(LEN(H247)&gt;0,VLOOKUP(H247,DATA!$B$2:$G$526,2,FALSE),"")</f>
        <v>Oper</v>
      </c>
      <c r="K247" t="str">
        <f>IF(LEN(H247)&gt;0,IF(MID(IF(MID(MID(C247,LEN(H247)+2,99),1,1)="(",MID(MID(C247,LEN(H247)+2,99),2,LEN(MID(C247,LEN(H247)+2,99))-2),MID(C247,LEN(H247)+2,99)),1,1)=VLOOKUP(H247,DATA!$B$2:$I$526,8,FALSE),MID(IF(MID(MID(C247,LEN(H247)+2,99),1,1)="(",MID(MID(C247,LEN(H247)+2,99),2,LEN(MID(C247,LEN(H247)+2,99))-2),MID(C247,LEN(H247)+2,99)),1,3),IF(MID(MID(C247,LEN(H247)+2,99),1,1)="(",MID(MID(C247,LEN(H247)+2,99),2,LEN(MID(C247,LEN(H247)+2,99))-2),MID(C247,LEN(H247)+2,99))),"")</f>
        <v>R31</v>
      </c>
      <c r="L247" t="str">
        <f t="shared" si="158"/>
        <v>R31</v>
      </c>
      <c r="M247" t="str">
        <f t="shared" si="177"/>
        <v>R0</v>
      </c>
      <c r="N247" t="b">
        <f t="shared" si="159"/>
        <v>0</v>
      </c>
      <c r="O247" t="b">
        <f t="shared" si="160"/>
        <v>1</v>
      </c>
      <c r="P247" t="str">
        <f t="shared" si="153"/>
        <v/>
      </c>
      <c r="Q247" t="str">
        <f t="shared" si="161"/>
        <v/>
      </c>
      <c r="R247" t="str">
        <f t="shared" si="162"/>
        <v/>
      </c>
      <c r="S247" t="b">
        <f t="shared" si="163"/>
        <v>0</v>
      </c>
      <c r="T247" t="b">
        <f t="shared" si="164"/>
        <v>0</v>
      </c>
      <c r="U247" t="b">
        <f t="shared" si="165"/>
        <v>0</v>
      </c>
      <c r="V247" t="str">
        <f>IF(MID(I247,6,1)="T",VLOOKUP(H247,DATA!$B$2:$H$526,7,FALSE),"")</f>
        <v/>
      </c>
      <c r="W247" t="str">
        <f t="shared" si="166"/>
        <v/>
      </c>
      <c r="X247" t="str">
        <f>IF(LEN(H247)&gt;0,VLOOKUP(H247,DATA!$B$2:$F$526,5,FALSE),"")</f>
        <v/>
      </c>
      <c r="Y247" t="str">
        <f t="shared" si="167"/>
        <v/>
      </c>
      <c r="Z247" t="str">
        <f t="shared" si="168"/>
        <v/>
      </c>
      <c r="AA247" t="str">
        <f t="shared" si="169"/>
        <v/>
      </c>
      <c r="AB247" t="str">
        <f>IF(LEN(Z247)&gt;0,VLOOKUP(Z247,DATA!$K$25:$L$69,2,FALSE)&amp;IF(LEN(AA247)&gt;0,VLOOKUP(AA247,DATA!$O$25:$P$29,2,FALSE),""),"")</f>
        <v/>
      </c>
      <c r="AC247" t="str">
        <f>IF(LEN(Z247)&gt;0,VLOOKUP(Z247,DATA!$K$25:$M$69,3,FALSE),"")</f>
        <v/>
      </c>
      <c r="AD247" t="str">
        <f t="shared" si="170"/>
        <v>11111</v>
      </c>
      <c r="AE247" t="str">
        <f t="shared" si="171"/>
        <v>11111</v>
      </c>
      <c r="AF247" t="str">
        <f t="shared" si="172"/>
        <v>0000</v>
      </c>
      <c r="AG247" t="str">
        <f t="shared" si="173"/>
        <v/>
      </c>
      <c r="AH247" t="str">
        <f t="shared" si="174"/>
        <v>00000</v>
      </c>
      <c r="AI247" t="str">
        <f>IF(LEN(Q247)&gt;0,REPT("0",IF(IF(MID(I247,12,1)="F",VLOOKUP(J247,DATA!$K$2:$Y$20,14,FALSE),0)&gt;10,IF(MID(I247,12,1)="F",VLOOKUP(J247,DATA!$K$2:$Y$20,14,FALSE),0)-10,0)-LEN(X247))&amp;DEC2BIN(Q247,IF(MID(I247,12,1)="F",VLOOKUP(J247,DATA!$K$2:$Y$20,14,FALSE),0)-IF(IF(MID(I247,12,1)="F",VLOOKUP(J247,DATA!$K$2:$Y$20,14,FALSE),0)&gt;10,IF(MID(I247,12,1)="F",VLOOKUP(J247,DATA!$K$2:$Y$20,14,FALSE),0)-10,0)),"")</f>
        <v/>
      </c>
      <c r="AJ247" t="str">
        <f>IF(LEN(H247)&gt;0,IF(H247&lt;&gt;"CALL_PAL",VLOOKUP(H247,DATA!$B$2:$E$526,4,FALSE),VLOOKUP(K247,DATA!$K$72:$M$161,3,FALSE)),"")</f>
        <v>1100000</v>
      </c>
      <c r="AK247" t="str">
        <f>IF(LEN(H247)&gt;0,VLOOKUP(H247,DATA!$B$2:$D$526,3,FALSE),"")</f>
        <v>010011</v>
      </c>
      <c r="AL247" t="str">
        <f t="shared" si="175"/>
        <v>01001111111111110000110000000000</v>
      </c>
      <c r="AM247" t="str">
        <f t="shared" si="176"/>
        <v>4FFF0C00</v>
      </c>
      <c r="AN247" t="b">
        <f t="shared" si="154"/>
        <v>1</v>
      </c>
      <c r="AO247">
        <f t="shared" si="148"/>
        <v>4</v>
      </c>
      <c r="AP247" t="b">
        <f t="shared" si="149"/>
        <v>0</v>
      </c>
      <c r="AQ247" t="b">
        <f t="shared" si="145"/>
        <v>0</v>
      </c>
      <c r="AR247" s="2"/>
    </row>
    <row r="248" spans="1:44" x14ac:dyDescent="0.25">
      <c r="A248" t="str">
        <f t="shared" si="150"/>
        <v>00000671</v>
      </c>
      <c r="B248" t="s">
        <v>1640</v>
      </c>
      <c r="C248" t="str">
        <f t="shared" si="156"/>
        <v>HW_MTPR R31,PCTR_CTL</v>
      </c>
      <c r="D248" t="str">
        <f t="shared" si="151"/>
        <v/>
      </c>
      <c r="E248" t="b">
        <f t="shared" si="152"/>
        <v>1</v>
      </c>
      <c r="F248">
        <f t="shared" si="155"/>
        <v>4</v>
      </c>
      <c r="G248">
        <f t="shared" si="147"/>
        <v>1648</v>
      </c>
      <c r="H248" t="str">
        <f t="shared" si="157"/>
        <v>HW_MTPR</v>
      </c>
      <c r="I248" s="3" t="str">
        <f>IF(LEN(H248)&gt;0,VLOOKUP(H248,DATA!$B$2:$G$526,6,FALSE),"")</f>
        <v xml:space="preserve">OAB      IM  </v>
      </c>
      <c r="J248" t="str">
        <f>IF(LEN(H248)&gt;0,VLOOKUP(H248,DATA!$B$2:$G$526,2,FALSE),"")</f>
        <v>HW_M</v>
      </c>
      <c r="K248" t="str">
        <f>IF(LEN(H248)&gt;0,IF(MID(IF(MID(MID(C248,LEN(H248)+2,99),1,1)="(",MID(MID(C248,LEN(H248)+2,99),2,LEN(MID(C248,LEN(H248)+2,99))-2),MID(C248,LEN(H248)+2,99)),1,1)=VLOOKUP(H248,DATA!$B$2:$I$526,8,FALSE),MID(IF(MID(MID(C248,LEN(H248)+2,99),1,1)="(",MID(MID(C248,LEN(H248)+2,99),2,LEN(MID(C248,LEN(H248)+2,99))-2),MID(C248,LEN(H248)+2,99)),1,3),IF(MID(MID(C248,LEN(H248)+2,99),1,1)="(",MID(MID(C248,LEN(H248)+2,99),2,LEN(MID(C248,LEN(H248)+2,99))-2),MID(C248,LEN(H248)+2,99))),"")</f>
        <v>R31</v>
      </c>
      <c r="L248" t="str">
        <f t="shared" si="158"/>
        <v>PCTR_CTL</v>
      </c>
      <c r="M248" t="str">
        <f t="shared" si="177"/>
        <v/>
      </c>
      <c r="N248" t="str">
        <f t="shared" si="159"/>
        <v/>
      </c>
      <c r="O248" t="str">
        <f t="shared" si="160"/>
        <v/>
      </c>
      <c r="P248" t="str">
        <f t="shared" si="153"/>
        <v/>
      </c>
      <c r="Q248" t="str">
        <f t="shared" si="161"/>
        <v/>
      </c>
      <c r="R248" t="str">
        <f t="shared" si="162"/>
        <v/>
      </c>
      <c r="S248" t="b">
        <f t="shared" si="163"/>
        <v>0</v>
      </c>
      <c r="T248" t="b">
        <f t="shared" si="164"/>
        <v>0</v>
      </c>
      <c r="U248" t="str">
        <f t="shared" si="165"/>
        <v/>
      </c>
      <c r="V248" t="str">
        <f>IF(MID(I248,6,1)="T",VLOOKUP(H248,DATA!$B$2:$H$526,7,FALSE),"")</f>
        <v/>
      </c>
      <c r="W248" t="str">
        <f t="shared" si="166"/>
        <v/>
      </c>
      <c r="X248" t="str">
        <f>IF(LEN(H248)&gt;0,VLOOKUP(H248,DATA!$B$2:$F$526,5,FALSE),"")</f>
        <v/>
      </c>
      <c r="Y248" t="str">
        <f t="shared" si="167"/>
        <v/>
      </c>
      <c r="Z248" t="str">
        <f t="shared" si="168"/>
        <v>PCTR_CTL</v>
      </c>
      <c r="AA248" t="str">
        <f t="shared" si="169"/>
        <v/>
      </c>
      <c r="AB248" t="str">
        <f>IF(LEN(Z248)&gt;0,VLOOKUP(Z248,DATA!$K$25:$L$69,2,FALSE)&amp;IF(LEN(AA248)&gt;0,VLOOKUP(AA248,DATA!$O$25:$P$29,2,FALSE),""),"")</f>
        <v>00010100</v>
      </c>
      <c r="AC248" t="str">
        <f>IF(LEN(Z248)&gt;0,VLOOKUP(Z248,DATA!$K$25:$M$69,3,FALSE),"")</f>
        <v>00010000</v>
      </c>
      <c r="AD248" t="str">
        <f t="shared" si="170"/>
        <v>11111</v>
      </c>
      <c r="AE248" t="str">
        <f t="shared" si="171"/>
        <v/>
      </c>
      <c r="AF248" t="str">
        <f t="shared" si="172"/>
        <v/>
      </c>
      <c r="AG248" t="str">
        <f t="shared" si="173"/>
        <v/>
      </c>
      <c r="AH248" t="str">
        <f t="shared" si="174"/>
        <v/>
      </c>
      <c r="AI248" t="str">
        <f>IF(LEN(Q248)&gt;0,REPT("0",IF(IF(MID(I248,12,1)="F",VLOOKUP(J248,DATA!$K$2:$Y$20,14,FALSE),0)&gt;10,IF(MID(I248,12,1)="F",VLOOKUP(J248,DATA!$K$2:$Y$20,14,FALSE),0)-10,0)-LEN(X248))&amp;DEC2BIN(Q248,IF(MID(I248,12,1)="F",VLOOKUP(J248,DATA!$K$2:$Y$20,14,FALSE),0)-IF(IF(MID(I248,12,1)="F",VLOOKUP(J248,DATA!$K$2:$Y$20,14,FALSE),0)&gt;10,IF(MID(I248,12,1)="F",VLOOKUP(J248,DATA!$K$2:$Y$20,14,FALSE),0)-10,0)),"")</f>
        <v/>
      </c>
      <c r="AJ248" t="str">
        <f>IF(LEN(H248)&gt;0,IF(H248&lt;&gt;"CALL_PAL",VLOOKUP(H248,DATA!$B$2:$E$526,4,FALSE),VLOOKUP(K248,DATA!$K$72:$M$161,3,FALSE)),"")</f>
        <v/>
      </c>
      <c r="AK248" t="str">
        <f>IF(LEN(H248)&gt;0,VLOOKUP(H248,DATA!$B$2:$D$526,3,FALSE),"")</f>
        <v>011101</v>
      </c>
      <c r="AL248" t="str">
        <f t="shared" si="175"/>
        <v>011101111110001010000010000</v>
      </c>
      <c r="AM248" t="str">
        <f t="shared" si="176"/>
        <v>77E28200</v>
      </c>
      <c r="AN248" t="b">
        <f t="shared" si="154"/>
        <v>1</v>
      </c>
      <c r="AO248">
        <f t="shared" si="148"/>
        <v>4</v>
      </c>
      <c r="AP248" t="b">
        <f t="shared" si="149"/>
        <v>1</v>
      </c>
      <c r="AQ248" t="b">
        <f t="shared" si="145"/>
        <v>0</v>
      </c>
      <c r="AR248" s="2"/>
    </row>
    <row r="249" spans="1:44" x14ac:dyDescent="0.25">
      <c r="A249" t="str">
        <f t="shared" si="150"/>
        <v>00000675</v>
      </c>
      <c r="B249" t="s">
        <v>1680</v>
      </c>
      <c r="C249" t="str">
        <f t="shared" si="156"/>
        <v>BIS R31,#1,R0</v>
      </c>
      <c r="D249" t="str">
        <f t="shared" si="151"/>
        <v/>
      </c>
      <c r="E249" t="b">
        <f t="shared" si="152"/>
        <v>1</v>
      </c>
      <c r="F249">
        <f t="shared" si="155"/>
        <v>4</v>
      </c>
      <c r="G249">
        <f t="shared" si="147"/>
        <v>1652</v>
      </c>
      <c r="H249" t="str">
        <f t="shared" si="157"/>
        <v>BIS</v>
      </c>
      <c r="I249" s="3" t="str">
        <f>IF(LEN(H249)&gt;0,VLOOKUP(H249,DATA!$B$2:$G$526,6,FALSE),"")</f>
        <v>OABZL      FC</v>
      </c>
      <c r="J249" t="str">
        <f>IF(LEN(H249)&gt;0,VLOOKUP(H249,DATA!$B$2:$G$526,2,FALSE),"")</f>
        <v>Oper</v>
      </c>
      <c r="K249" t="str">
        <f>IF(LEN(H249)&gt;0,IF(MID(IF(MID(MID(C249,LEN(H249)+2,99),1,1)="(",MID(MID(C249,LEN(H249)+2,99),2,LEN(MID(C249,LEN(H249)+2,99))-2),MID(C249,LEN(H249)+2,99)),1,1)=VLOOKUP(H249,DATA!$B$2:$I$526,8,FALSE),MID(IF(MID(MID(C249,LEN(H249)+2,99),1,1)="(",MID(MID(C249,LEN(H249)+2,99),2,LEN(MID(C249,LEN(H249)+2,99))-2),MID(C249,LEN(H249)+2,99)),1,3),IF(MID(MID(C249,LEN(H249)+2,99),1,1)="(",MID(MID(C249,LEN(H249)+2,99),2,LEN(MID(C249,LEN(H249)+2,99))-2),MID(C249,LEN(H249)+2,99))),"")</f>
        <v>R31</v>
      </c>
      <c r="L249" t="str">
        <f t="shared" si="158"/>
        <v>#1</v>
      </c>
      <c r="M249" t="str">
        <f t="shared" si="177"/>
        <v>R0</v>
      </c>
      <c r="N249" t="b">
        <f t="shared" si="159"/>
        <v>1</v>
      </c>
      <c r="O249" t="b">
        <f t="shared" si="160"/>
        <v>0</v>
      </c>
      <c r="P249" t="str">
        <f t="shared" si="153"/>
        <v/>
      </c>
      <c r="Q249" t="str">
        <f t="shared" si="161"/>
        <v/>
      </c>
      <c r="R249" t="str">
        <f t="shared" si="162"/>
        <v/>
      </c>
      <c r="S249" t="b">
        <f t="shared" si="163"/>
        <v>0</v>
      </c>
      <c r="T249" t="b">
        <f t="shared" si="164"/>
        <v>0</v>
      </c>
      <c r="U249" t="b">
        <f t="shared" si="165"/>
        <v>0</v>
      </c>
      <c r="V249" t="str">
        <f>IF(MID(I249,6,1)="T",VLOOKUP(H249,DATA!$B$2:$H$526,7,FALSE),"")</f>
        <v/>
      </c>
      <c r="W249" t="str">
        <f t="shared" si="166"/>
        <v/>
      </c>
      <c r="X249" t="str">
        <f>IF(LEN(H249)&gt;0,VLOOKUP(H249,DATA!$B$2:$F$526,5,FALSE),"")</f>
        <v/>
      </c>
      <c r="Y249" t="str">
        <f t="shared" si="167"/>
        <v/>
      </c>
      <c r="Z249" t="str">
        <f t="shared" si="168"/>
        <v/>
      </c>
      <c r="AA249" t="str">
        <f t="shared" si="169"/>
        <v/>
      </c>
      <c r="AB249" t="str">
        <f>IF(LEN(Z249)&gt;0,VLOOKUP(Z249,DATA!$K$25:$L$69,2,FALSE)&amp;IF(LEN(AA249)&gt;0,VLOOKUP(AA249,DATA!$O$25:$P$29,2,FALSE),""),"")</f>
        <v/>
      </c>
      <c r="AC249" t="str">
        <f>IF(LEN(Z249)&gt;0,VLOOKUP(Z249,DATA!$K$25:$M$69,3,FALSE),"")</f>
        <v/>
      </c>
      <c r="AD249" t="str">
        <f t="shared" si="170"/>
        <v>11111</v>
      </c>
      <c r="AE249" t="str">
        <f t="shared" si="171"/>
        <v/>
      </c>
      <c r="AF249" t="str">
        <f t="shared" si="172"/>
        <v/>
      </c>
      <c r="AG249" t="str">
        <f t="shared" si="173"/>
        <v>000000011</v>
      </c>
      <c r="AH249" t="str">
        <f t="shared" si="174"/>
        <v>00000</v>
      </c>
      <c r="AI249" t="str">
        <f>IF(LEN(Q249)&gt;0,REPT("0",IF(IF(MID(I249,12,1)="F",VLOOKUP(J249,DATA!$K$2:$Y$20,14,FALSE),0)&gt;10,IF(MID(I249,12,1)="F",VLOOKUP(J249,DATA!$K$2:$Y$20,14,FALSE),0)-10,0)-LEN(X249))&amp;DEC2BIN(Q249,IF(MID(I249,12,1)="F",VLOOKUP(J249,DATA!$K$2:$Y$20,14,FALSE),0)-IF(IF(MID(I249,12,1)="F",VLOOKUP(J249,DATA!$K$2:$Y$20,14,FALSE),0)&gt;10,IF(MID(I249,12,1)="F",VLOOKUP(J249,DATA!$K$2:$Y$20,14,FALSE),0)-10,0)),"")</f>
        <v/>
      </c>
      <c r="AJ249" t="str">
        <f>IF(LEN(H249)&gt;0,IF(H249&lt;&gt;"CALL_PAL",VLOOKUP(H249,DATA!$B$2:$E$526,4,FALSE),VLOOKUP(K249,DATA!$K$72:$M$161,3,FALSE)),"")</f>
        <v>0100000</v>
      </c>
      <c r="AK249" t="str">
        <f>IF(LEN(H249)&gt;0,VLOOKUP(H249,DATA!$B$2:$D$526,3,FALSE),"")</f>
        <v>010001</v>
      </c>
      <c r="AL249" t="str">
        <f t="shared" si="175"/>
        <v>01000111111000000011010000000000</v>
      </c>
      <c r="AM249" t="str">
        <f t="shared" si="176"/>
        <v>47E03400</v>
      </c>
      <c r="AN249" t="b">
        <f t="shared" si="154"/>
        <v>1</v>
      </c>
      <c r="AO249">
        <f t="shared" si="148"/>
        <v>4</v>
      </c>
      <c r="AP249" t="b">
        <f t="shared" si="149"/>
        <v>0</v>
      </c>
      <c r="AQ249" t="b">
        <f t="shared" si="145"/>
        <v>0</v>
      </c>
    </row>
    <row r="250" spans="1:44" x14ac:dyDescent="0.25">
      <c r="A250" t="str">
        <f t="shared" si="150"/>
        <v>00000679</v>
      </c>
      <c r="B250" t="s">
        <v>1680</v>
      </c>
      <c r="C250" t="str">
        <f t="shared" si="156"/>
        <v>BIS R31,#1,R0</v>
      </c>
      <c r="D250" t="str">
        <f t="shared" si="151"/>
        <v/>
      </c>
      <c r="E250" t="b">
        <f t="shared" si="152"/>
        <v>1</v>
      </c>
      <c r="F250">
        <f t="shared" si="155"/>
        <v>4</v>
      </c>
      <c r="G250">
        <f t="shared" si="147"/>
        <v>1656</v>
      </c>
      <c r="H250" t="str">
        <f t="shared" si="157"/>
        <v>BIS</v>
      </c>
      <c r="I250" s="3" t="str">
        <f>IF(LEN(H250)&gt;0,VLOOKUP(H250,DATA!$B$2:$G$526,6,FALSE),"")</f>
        <v>OABZL      FC</v>
      </c>
      <c r="J250" t="str">
        <f>IF(LEN(H250)&gt;0,VLOOKUP(H250,DATA!$B$2:$G$526,2,FALSE),"")</f>
        <v>Oper</v>
      </c>
      <c r="K250" t="str">
        <f>IF(LEN(H250)&gt;0,IF(MID(IF(MID(MID(C250,LEN(H250)+2,99),1,1)="(",MID(MID(C250,LEN(H250)+2,99),2,LEN(MID(C250,LEN(H250)+2,99))-2),MID(C250,LEN(H250)+2,99)),1,1)=VLOOKUP(H250,DATA!$B$2:$I$526,8,FALSE),MID(IF(MID(MID(C250,LEN(H250)+2,99),1,1)="(",MID(MID(C250,LEN(H250)+2,99),2,LEN(MID(C250,LEN(H250)+2,99))-2),MID(C250,LEN(H250)+2,99)),1,3),IF(MID(MID(C250,LEN(H250)+2,99),1,1)="(",MID(MID(C250,LEN(H250)+2,99),2,LEN(MID(C250,LEN(H250)+2,99))-2),MID(C250,LEN(H250)+2,99))),"")</f>
        <v>R31</v>
      </c>
      <c r="L250" t="str">
        <f t="shared" si="158"/>
        <v>#1</v>
      </c>
      <c r="M250" t="str">
        <f t="shared" si="177"/>
        <v>R0</v>
      </c>
      <c r="N250" t="b">
        <f t="shared" si="159"/>
        <v>1</v>
      </c>
      <c r="O250" t="b">
        <f t="shared" si="160"/>
        <v>0</v>
      </c>
      <c r="P250" t="str">
        <f t="shared" si="153"/>
        <v/>
      </c>
      <c r="Q250" t="str">
        <f t="shared" si="161"/>
        <v/>
      </c>
      <c r="R250" t="str">
        <f t="shared" si="162"/>
        <v/>
      </c>
      <c r="S250" t="b">
        <f t="shared" si="163"/>
        <v>0</v>
      </c>
      <c r="T250" t="b">
        <f t="shared" si="164"/>
        <v>0</v>
      </c>
      <c r="U250" t="b">
        <f t="shared" si="165"/>
        <v>0</v>
      </c>
      <c r="V250" t="str">
        <f>IF(MID(I250,6,1)="T",VLOOKUP(H250,DATA!$B$2:$H$526,7,FALSE),"")</f>
        <v/>
      </c>
      <c r="W250" t="str">
        <f t="shared" si="166"/>
        <v/>
      </c>
      <c r="X250" t="str">
        <f>IF(LEN(H250)&gt;0,VLOOKUP(H250,DATA!$B$2:$F$526,5,FALSE),"")</f>
        <v/>
      </c>
      <c r="Y250" t="str">
        <f t="shared" si="167"/>
        <v/>
      </c>
      <c r="Z250" t="str">
        <f t="shared" si="168"/>
        <v/>
      </c>
      <c r="AA250" t="str">
        <f t="shared" si="169"/>
        <v/>
      </c>
      <c r="AB250" t="str">
        <f>IF(LEN(Z250)&gt;0,VLOOKUP(Z250,DATA!$K$25:$L$69,2,FALSE)&amp;IF(LEN(AA250)&gt;0,VLOOKUP(AA250,DATA!$O$25:$P$29,2,FALSE),""),"")</f>
        <v/>
      </c>
      <c r="AC250" t="str">
        <f>IF(LEN(Z250)&gt;0,VLOOKUP(Z250,DATA!$K$25:$M$69,3,FALSE),"")</f>
        <v/>
      </c>
      <c r="AD250" t="str">
        <f t="shared" si="170"/>
        <v>11111</v>
      </c>
      <c r="AE250" t="str">
        <f t="shared" si="171"/>
        <v/>
      </c>
      <c r="AF250" t="str">
        <f t="shared" si="172"/>
        <v/>
      </c>
      <c r="AG250" t="str">
        <f t="shared" si="173"/>
        <v>000000011</v>
      </c>
      <c r="AH250" t="str">
        <f t="shared" si="174"/>
        <v>00000</v>
      </c>
      <c r="AI250" t="str">
        <f>IF(LEN(Q250)&gt;0,REPT("0",IF(IF(MID(I250,12,1)="F",VLOOKUP(J250,DATA!$K$2:$Y$20,14,FALSE),0)&gt;10,IF(MID(I250,12,1)="F",VLOOKUP(J250,DATA!$K$2:$Y$20,14,FALSE),0)-10,0)-LEN(X250))&amp;DEC2BIN(Q250,IF(MID(I250,12,1)="F",VLOOKUP(J250,DATA!$K$2:$Y$20,14,FALSE),0)-IF(IF(MID(I250,12,1)="F",VLOOKUP(J250,DATA!$K$2:$Y$20,14,FALSE),0)&gt;10,IF(MID(I250,12,1)="F",VLOOKUP(J250,DATA!$K$2:$Y$20,14,FALSE),0)-10,0)),"")</f>
        <v/>
      </c>
      <c r="AJ250" t="str">
        <f>IF(LEN(H250)&gt;0,IF(H250&lt;&gt;"CALL_PAL",VLOOKUP(H250,DATA!$B$2:$E$526,4,FALSE),VLOOKUP(K250,DATA!$K$72:$M$161,3,FALSE)),"")</f>
        <v>0100000</v>
      </c>
      <c r="AK250" t="str">
        <f>IF(LEN(H250)&gt;0,VLOOKUP(H250,DATA!$B$2:$D$526,3,FALSE),"")</f>
        <v>010001</v>
      </c>
      <c r="AL250" t="str">
        <f t="shared" si="175"/>
        <v>01000111111000000011010000000000</v>
      </c>
      <c r="AM250" t="str">
        <f t="shared" si="176"/>
        <v>47E03400</v>
      </c>
      <c r="AN250" t="b">
        <f t="shared" si="154"/>
        <v>1</v>
      </c>
      <c r="AO250">
        <f t="shared" si="148"/>
        <v>4</v>
      </c>
      <c r="AP250" t="b">
        <f t="shared" si="149"/>
        <v>0</v>
      </c>
      <c r="AQ250" t="b">
        <f t="shared" si="145"/>
        <v>0</v>
      </c>
    </row>
    <row r="251" spans="1:44" x14ac:dyDescent="0.25">
      <c r="A251" t="str">
        <f t="shared" si="150"/>
        <v>0000067D</v>
      </c>
      <c r="B251" t="s">
        <v>1642</v>
      </c>
      <c r="C251" t="str">
        <f t="shared" si="156"/>
        <v>MULQ R31,R31,R0</v>
      </c>
      <c r="D251" t="str">
        <f t="shared" si="151"/>
        <v/>
      </c>
      <c r="E251" t="b">
        <f t="shared" si="152"/>
        <v>1</v>
      </c>
      <c r="F251">
        <f t="shared" si="155"/>
        <v>4</v>
      </c>
      <c r="G251">
        <f t="shared" si="147"/>
        <v>1660</v>
      </c>
      <c r="H251" t="str">
        <f t="shared" si="157"/>
        <v>MULQ</v>
      </c>
      <c r="I251" s="3" t="str">
        <f>IF(LEN(H251)&gt;0,VLOOKUP(H251,DATA!$B$2:$G$526,6,FALSE),"")</f>
        <v>OABZL      FC</v>
      </c>
      <c r="J251" t="str">
        <f>IF(LEN(H251)&gt;0,VLOOKUP(H251,DATA!$B$2:$G$526,2,FALSE),"")</f>
        <v>Oper</v>
      </c>
      <c r="K251" t="str">
        <f>IF(LEN(H251)&gt;0,IF(MID(IF(MID(MID(C251,LEN(H251)+2,99),1,1)="(",MID(MID(C251,LEN(H251)+2,99),2,LEN(MID(C251,LEN(H251)+2,99))-2),MID(C251,LEN(H251)+2,99)),1,1)=VLOOKUP(H251,DATA!$B$2:$I$526,8,FALSE),MID(IF(MID(MID(C251,LEN(H251)+2,99),1,1)="(",MID(MID(C251,LEN(H251)+2,99),2,LEN(MID(C251,LEN(H251)+2,99))-2),MID(C251,LEN(H251)+2,99)),1,3),IF(MID(MID(C251,LEN(H251)+2,99),1,1)="(",MID(MID(C251,LEN(H251)+2,99),2,LEN(MID(C251,LEN(H251)+2,99))-2),MID(C251,LEN(H251)+2,99))),"")</f>
        <v>R31</v>
      </c>
      <c r="L251" t="str">
        <f t="shared" si="158"/>
        <v>R31</v>
      </c>
      <c r="M251" t="str">
        <f t="shared" si="177"/>
        <v>R0</v>
      </c>
      <c r="N251" t="b">
        <f t="shared" si="159"/>
        <v>0</v>
      </c>
      <c r="O251" t="b">
        <f t="shared" si="160"/>
        <v>1</v>
      </c>
      <c r="P251" t="str">
        <f t="shared" si="153"/>
        <v/>
      </c>
      <c r="Q251" t="str">
        <f t="shared" si="161"/>
        <v/>
      </c>
      <c r="R251" t="str">
        <f t="shared" si="162"/>
        <v/>
      </c>
      <c r="S251" t="b">
        <f t="shared" si="163"/>
        <v>0</v>
      </c>
      <c r="T251" t="b">
        <f t="shared" si="164"/>
        <v>0</v>
      </c>
      <c r="U251" t="b">
        <f t="shared" si="165"/>
        <v>0</v>
      </c>
      <c r="V251" t="str">
        <f>IF(MID(I251,6,1)="T",VLOOKUP(H251,DATA!$B$2:$H$526,7,FALSE),"")</f>
        <v/>
      </c>
      <c r="W251" t="str">
        <f t="shared" si="166"/>
        <v/>
      </c>
      <c r="X251" t="str">
        <f>IF(LEN(H251)&gt;0,VLOOKUP(H251,DATA!$B$2:$F$526,5,FALSE),"")</f>
        <v/>
      </c>
      <c r="Y251" t="str">
        <f t="shared" si="167"/>
        <v/>
      </c>
      <c r="Z251" t="str">
        <f t="shared" si="168"/>
        <v/>
      </c>
      <c r="AA251" t="str">
        <f t="shared" si="169"/>
        <v/>
      </c>
      <c r="AB251" t="str">
        <f>IF(LEN(Z251)&gt;0,VLOOKUP(Z251,DATA!$K$25:$L$69,2,FALSE)&amp;IF(LEN(AA251)&gt;0,VLOOKUP(AA251,DATA!$O$25:$P$29,2,FALSE),""),"")</f>
        <v/>
      </c>
      <c r="AC251" t="str">
        <f>IF(LEN(Z251)&gt;0,VLOOKUP(Z251,DATA!$K$25:$M$69,3,FALSE),"")</f>
        <v/>
      </c>
      <c r="AD251" t="str">
        <f t="shared" si="170"/>
        <v>11111</v>
      </c>
      <c r="AE251" t="str">
        <f t="shared" si="171"/>
        <v>11111</v>
      </c>
      <c r="AF251" t="str">
        <f t="shared" si="172"/>
        <v>0000</v>
      </c>
      <c r="AG251" t="str">
        <f t="shared" si="173"/>
        <v/>
      </c>
      <c r="AH251" t="str">
        <f>IF(MID(I251,13,1)="C",DEC2BIN(IF(U251,31,MID(M251,2,2)),5),"")</f>
        <v>00000</v>
      </c>
      <c r="AI251" t="str">
        <f>IF(LEN(Q251)&gt;0,REPT("0",IF(IF(MID(I251,12,1)="F",VLOOKUP(J251,DATA!$K$2:$Y$20,14,FALSE),0)&gt;10,IF(MID(I251,12,1)="F",VLOOKUP(J251,DATA!$K$2:$Y$20,14,FALSE),0)-10,0)-LEN(X251))&amp;DEC2BIN(Q251,IF(MID(I251,12,1)="F",VLOOKUP(J251,DATA!$K$2:$Y$20,14,FALSE),0)-IF(IF(MID(I251,12,1)="F",VLOOKUP(J251,DATA!$K$2:$Y$20,14,FALSE),0)&gt;10,IF(MID(I251,12,1)="F",VLOOKUP(J251,DATA!$K$2:$Y$20,14,FALSE),0)-10,0)),"")</f>
        <v/>
      </c>
      <c r="AJ251" t="str">
        <f>IF(LEN(H251)&gt;0,IF(H251&lt;&gt;"CALL_PAL",VLOOKUP(H251,DATA!$B$2:$E$526,4,FALSE),VLOOKUP(K251,DATA!$K$72:$M$161,3,FALSE)),"")</f>
        <v>0100000</v>
      </c>
      <c r="AK251" t="str">
        <f>IF(LEN(H251)&gt;0,VLOOKUP(H251,DATA!$B$2:$D$526,3,FALSE),"")</f>
        <v>010011</v>
      </c>
      <c r="AL251" t="str">
        <f t="shared" si="175"/>
        <v>01001111111111110000010000000000</v>
      </c>
      <c r="AM251" t="str">
        <f t="shared" si="176"/>
        <v>4FFF0400</v>
      </c>
      <c r="AN251" t="b">
        <f t="shared" si="154"/>
        <v>1</v>
      </c>
      <c r="AO251">
        <f t="shared" si="148"/>
        <v>4</v>
      </c>
      <c r="AP251" t="b">
        <f t="shared" si="149"/>
        <v>0</v>
      </c>
      <c r="AQ251" t="b">
        <f t="shared" si="145"/>
        <v>0</v>
      </c>
      <c r="AR251" s="2"/>
    </row>
    <row r="252" spans="1:44" x14ac:dyDescent="0.25">
      <c r="A252" t="str">
        <f t="shared" si="150"/>
        <v>00000681</v>
      </c>
      <c r="B252" t="s">
        <v>1681</v>
      </c>
      <c r="C252" t="str">
        <f t="shared" si="156"/>
        <v>LDA R00,1920(R31)</v>
      </c>
      <c r="D252" t="str">
        <f t="shared" si="151"/>
        <v/>
      </c>
      <c r="E252" t="b">
        <f t="shared" si="152"/>
        <v>1</v>
      </c>
      <c r="F252">
        <f t="shared" si="155"/>
        <v>4</v>
      </c>
      <c r="G252">
        <f t="shared" si="147"/>
        <v>1664</v>
      </c>
      <c r="H252" t="str">
        <f t="shared" si="157"/>
        <v>LDA</v>
      </c>
      <c r="I252" s="3" t="str">
        <f>IF(LEN(H252)&gt;0,VLOOKUP(H252,DATA!$B$2:$G$526,6,FALSE),"")</f>
        <v xml:space="preserve">OAB        F </v>
      </c>
      <c r="J252" t="str">
        <f>IF(LEN(H252)&gt;0,VLOOKUP(H252,DATA!$B$2:$G$526,2,FALSE),"")</f>
        <v>Mem</v>
      </c>
      <c r="K252" t="str">
        <f>IF(LEN(H252)&gt;0,IF(MID(IF(MID(MID(C252,LEN(H252)+2,99),1,1)="(",MID(MID(C252,LEN(H252)+2,99),2,LEN(MID(C252,LEN(H252)+2,99))-2),MID(C252,LEN(H252)+2,99)),1,1)=VLOOKUP(H252,DATA!$B$2:$I$526,8,FALSE),MID(IF(MID(MID(C252,LEN(H252)+2,99),1,1)="(",MID(MID(C252,LEN(H252)+2,99),2,LEN(MID(C252,LEN(H252)+2,99))-2),MID(C252,LEN(H252)+2,99)),1,3),IF(MID(MID(C252,LEN(H252)+2,99),1,1)="(",MID(MID(C252,LEN(H252)+2,99),2,LEN(MID(C252,LEN(H252)+2,99))-2),MID(C252,LEN(H252)+2,99))),"")</f>
        <v>R00</v>
      </c>
      <c r="L252" t="str">
        <f t="shared" si="158"/>
        <v>1920(R31)</v>
      </c>
      <c r="M252" t="str">
        <f t="shared" si="177"/>
        <v/>
      </c>
      <c r="N252" t="str">
        <f t="shared" si="159"/>
        <v/>
      </c>
      <c r="O252" t="str">
        <f t="shared" si="160"/>
        <v/>
      </c>
      <c r="P252" t="str">
        <f t="shared" si="153"/>
        <v/>
      </c>
      <c r="Q252">
        <f t="shared" si="161"/>
        <v>1920</v>
      </c>
      <c r="R252" t="str">
        <f t="shared" si="162"/>
        <v>R31</v>
      </c>
      <c r="S252" t="b">
        <f t="shared" si="163"/>
        <v>0</v>
      </c>
      <c r="T252" t="b">
        <f t="shared" si="164"/>
        <v>0</v>
      </c>
      <c r="U252" t="str">
        <f t="shared" si="165"/>
        <v/>
      </c>
      <c r="V252" t="str">
        <f>IF(MID(I252,6,1)="T",VLOOKUP(H252,DATA!$B$2:$H$526,7,FALSE),"")</f>
        <v/>
      </c>
      <c r="W252" t="str">
        <f t="shared" si="166"/>
        <v/>
      </c>
      <c r="X252" t="str">
        <f>IF(LEN(H252)&gt;0,VLOOKUP(H252,DATA!$B$2:$F$526,5,FALSE),"")</f>
        <v/>
      </c>
      <c r="Y252" t="str">
        <f t="shared" si="167"/>
        <v/>
      </c>
      <c r="Z252" t="str">
        <f t="shared" si="168"/>
        <v/>
      </c>
      <c r="AA252" t="str">
        <f t="shared" si="169"/>
        <v/>
      </c>
      <c r="AB252" t="str">
        <f>IF(LEN(Z252)&gt;0,VLOOKUP(Z252,DATA!$K$25:$L$69,2,FALSE)&amp;IF(LEN(AA252)&gt;0,VLOOKUP(AA252,DATA!$O$25:$P$29,2,FALSE),""),"")</f>
        <v/>
      </c>
      <c r="AC252" t="str">
        <f>IF(LEN(Z252)&gt;0,VLOOKUP(Z252,DATA!$K$25:$M$69,3,FALSE),"")</f>
        <v/>
      </c>
      <c r="AD252" t="str">
        <f t="shared" si="170"/>
        <v>00000</v>
      </c>
      <c r="AE252" t="str">
        <f t="shared" si="171"/>
        <v>11111</v>
      </c>
      <c r="AF252" t="str">
        <f t="shared" si="172"/>
        <v/>
      </c>
      <c r="AG252" t="str">
        <f t="shared" si="173"/>
        <v/>
      </c>
      <c r="AH252" t="str">
        <f t="shared" si="174"/>
        <v/>
      </c>
      <c r="AI252" t="str">
        <f>AR252</f>
        <v>0111100000000000</v>
      </c>
      <c r="AJ252" t="str">
        <f>IF(LEN(H252)&gt;0,IF(H252&lt;&gt;"CALL_PAL",VLOOKUP(H252,DATA!$B$2:$E$526,4,FALSE),VLOOKUP(K252,DATA!$K$72:$M$161,3,FALSE)),"")</f>
        <v/>
      </c>
      <c r="AK252" t="str">
        <f>IF(LEN(H252)&gt;0,VLOOKUP(H252,DATA!$B$2:$D$526,3,FALSE),"")</f>
        <v>001000</v>
      </c>
      <c r="AL252" t="str">
        <f t="shared" si="175"/>
        <v>00100000000111110111100000000000</v>
      </c>
      <c r="AM252" t="str">
        <f t="shared" si="176"/>
        <v>201F7800</v>
      </c>
      <c r="AN252" t="b">
        <f t="shared" si="154"/>
        <v>1</v>
      </c>
      <c r="AO252">
        <f t="shared" si="148"/>
        <v>4</v>
      </c>
      <c r="AP252" t="b">
        <f t="shared" si="149"/>
        <v>1</v>
      </c>
      <c r="AQ252" t="b">
        <f t="shared" si="145"/>
        <v>1</v>
      </c>
      <c r="AR252" t="str">
        <f>HEX2BIN(MID(DEC2HEX(Q252),1,2),8)&amp;HEX2BIN(MID(DEC2HEX(Q252),3,2),8)</f>
        <v>0111100000000000</v>
      </c>
    </row>
    <row r="253" spans="1:44" x14ac:dyDescent="0.25">
      <c r="A253" t="str">
        <f t="shared" si="150"/>
        <v>00000685</v>
      </c>
      <c r="B253" t="s">
        <v>877</v>
      </c>
      <c r="C253" t="str">
        <f t="shared" si="156"/>
        <v>MB</v>
      </c>
      <c r="D253" t="str">
        <f t="shared" si="151"/>
        <v/>
      </c>
      <c r="E253" t="b">
        <f t="shared" si="152"/>
        <v>1</v>
      </c>
      <c r="F253">
        <f t="shared" si="155"/>
        <v>4</v>
      </c>
      <c r="G253">
        <f t="shared" si="147"/>
        <v>1668</v>
      </c>
      <c r="H253" t="str">
        <f t="shared" si="157"/>
        <v>MB</v>
      </c>
      <c r="I253" s="3" t="str">
        <f>IF(LEN(H253)&gt;0,VLOOKUP(H253,DATA!$B$2:$G$526,6,FALSE),"")</f>
        <v xml:space="preserve">OAB        F </v>
      </c>
      <c r="J253" t="str">
        <f>IF(LEN(H253)&gt;0,VLOOKUP(H253,DATA!$B$2:$G$526,2,FALSE),"")</f>
        <v>MemA31B31</v>
      </c>
      <c r="K253" t="str">
        <f>IF(LEN(H253)&gt;0,IF(MID(IF(MID(MID(C253,LEN(H253)+2,99),1,1)="(",MID(MID(C253,LEN(H253)+2,99),2,LEN(MID(C253,LEN(H253)+2,99))-2),MID(C253,LEN(H253)+2,99)),1,1)=VLOOKUP(H253,DATA!$B$2:$I$526,8,FALSE),MID(IF(MID(MID(C253,LEN(H253)+2,99),1,1)="(",MID(MID(C253,LEN(H253)+2,99),2,LEN(MID(C253,LEN(H253)+2,99))-2),MID(C253,LEN(H253)+2,99)),1,3),IF(MID(MID(C253,LEN(H253)+2,99),1,1)="(",MID(MID(C253,LEN(H253)+2,99),2,LEN(MID(C253,LEN(H253)+2,99))-2),MID(C253,LEN(H253)+2,99))),"")</f>
        <v/>
      </c>
      <c r="L253" t="str">
        <f t="shared" si="158"/>
        <v/>
      </c>
      <c r="M253" t="str">
        <f t="shared" si="177"/>
        <v/>
      </c>
      <c r="N253" t="str">
        <f t="shared" si="159"/>
        <v/>
      </c>
      <c r="O253" t="str">
        <f t="shared" si="160"/>
        <v/>
      </c>
      <c r="P253" t="str">
        <f t="shared" si="153"/>
        <v/>
      </c>
      <c r="Q253" t="str">
        <f t="shared" si="161"/>
        <v/>
      </c>
      <c r="R253" t="str">
        <f t="shared" si="162"/>
        <v/>
      </c>
      <c r="S253" t="b">
        <f t="shared" si="163"/>
        <v>1</v>
      </c>
      <c r="T253" t="b">
        <f t="shared" si="164"/>
        <v>1</v>
      </c>
      <c r="U253" t="str">
        <f t="shared" si="165"/>
        <v/>
      </c>
      <c r="V253" t="str">
        <f>IF(MID(I253,6,1)="T",VLOOKUP(H253,DATA!$B$2:$H$526,7,FALSE),"")</f>
        <v/>
      </c>
      <c r="W253" t="str">
        <f t="shared" si="166"/>
        <v/>
      </c>
      <c r="X253" t="str">
        <f>IF(LEN(H253)&gt;0,VLOOKUP(H253,DATA!$B$2:$F$526,5,FALSE),"")</f>
        <v/>
      </c>
      <c r="Y253" t="str">
        <f t="shared" si="167"/>
        <v/>
      </c>
      <c r="Z253" t="str">
        <f t="shared" si="168"/>
        <v/>
      </c>
      <c r="AA253" t="str">
        <f t="shared" si="169"/>
        <v/>
      </c>
      <c r="AB253" t="str">
        <f>IF(LEN(Z253)&gt;0,VLOOKUP(Z253,DATA!$K$25:$L$69,2,FALSE)&amp;IF(LEN(AA253)&gt;0,VLOOKUP(AA253,DATA!$O$25:$P$29,2,FALSE),""),"")</f>
        <v/>
      </c>
      <c r="AC253" t="str">
        <f>IF(LEN(Z253)&gt;0,VLOOKUP(Z253,DATA!$K$25:$M$69,3,FALSE),"")</f>
        <v/>
      </c>
      <c r="AD253" t="str">
        <f t="shared" si="170"/>
        <v>11111</v>
      </c>
      <c r="AE253" t="str">
        <f t="shared" si="171"/>
        <v>11111</v>
      </c>
      <c r="AF253" t="str">
        <f t="shared" si="172"/>
        <v/>
      </c>
      <c r="AG253" t="str">
        <f t="shared" si="173"/>
        <v/>
      </c>
      <c r="AH253" t="str">
        <f t="shared" si="174"/>
        <v/>
      </c>
      <c r="AI253" t="str">
        <f>IF(LEN(Q253)&gt;0,REPT("0",IF(IF(MID(I253,12,1)="F",VLOOKUP(J253,DATA!$K$2:$Y$20,14,FALSE),0)&gt;10,IF(MID(I253,12,1)="F",VLOOKUP(J253,DATA!$K$2:$Y$20,14,FALSE),0)-10,0)-LEN(X253))&amp;DEC2BIN(Q253,IF(MID(I253,12,1)="F",VLOOKUP(J253,DATA!$K$2:$Y$20,14,FALSE),0)-IF(IF(MID(I253,12,1)="F",VLOOKUP(J253,DATA!$K$2:$Y$20,14,FALSE),0)&gt;10,IF(MID(I253,12,1)="F",VLOOKUP(J253,DATA!$K$2:$Y$20,14,FALSE),0)-10,0)),"")</f>
        <v/>
      </c>
      <c r="AJ253" t="str">
        <f>IF(LEN(H253)&gt;0,IF(H253&lt;&gt;"CALL_PAL",VLOOKUP(H253,DATA!$B$2:$E$526,4,FALSE),VLOOKUP(K253,DATA!$K$72:$M$161,3,FALSE)),"")</f>
        <v>0000010000000000</v>
      </c>
      <c r="AK253" t="str">
        <f>IF(LEN(H253)&gt;0,VLOOKUP(H253,DATA!$B$2:$D$526,3,FALSE),"")</f>
        <v>011000</v>
      </c>
      <c r="AL253" t="str">
        <f t="shared" si="175"/>
        <v>01100011111111110000010000000000</v>
      </c>
      <c r="AM253" t="str">
        <f t="shared" si="176"/>
        <v>63FF0400</v>
      </c>
      <c r="AN253" t="b">
        <f t="shared" si="154"/>
        <v>1</v>
      </c>
      <c r="AO253">
        <f t="shared" si="148"/>
        <v>4</v>
      </c>
      <c r="AP253" t="b">
        <f t="shared" si="149"/>
        <v>0</v>
      </c>
      <c r="AQ253" t="b">
        <f t="shared" si="145"/>
        <v>0</v>
      </c>
    </row>
    <row r="254" spans="1:44" x14ac:dyDescent="0.25">
      <c r="A254" t="str">
        <f t="shared" si="150"/>
        <v>00000689</v>
      </c>
      <c r="B254" t="s">
        <v>1713</v>
      </c>
      <c r="C254" t="str">
        <f t="shared" si="156"/>
        <v>.P WHINT R0</v>
      </c>
      <c r="D254" t="str">
        <f t="shared" si="151"/>
        <v/>
      </c>
      <c r="E254" t="b">
        <f t="shared" si="152"/>
        <v>1</v>
      </c>
      <c r="F254">
        <f t="shared" si="155"/>
        <v>0</v>
      </c>
      <c r="G254">
        <f t="shared" si="147"/>
        <v>1672</v>
      </c>
      <c r="H254" t="str">
        <f t="shared" si="157"/>
        <v/>
      </c>
      <c r="I254" s="3" t="str">
        <f>IF(LEN(H254)&gt;0,VLOOKUP(H254,DATA!$B$2:$G$526,6,FALSE),"")</f>
        <v/>
      </c>
      <c r="J254" t="str">
        <f>IF(LEN(H254)&gt;0,VLOOKUP(H254,DATA!$B$2:$G$526,2,FALSE),"")</f>
        <v/>
      </c>
      <c r="K254" t="str">
        <f>IF(LEN(H254)&gt;0,IF(MID(IF(MID(MID(C254,LEN(H254)+2,99),1,1)="(",MID(MID(C254,LEN(H254)+2,99),2,LEN(MID(C254,LEN(H254)+2,99))-2),MID(C254,LEN(H254)+2,99)),1,1)=VLOOKUP(H254,DATA!$B$2:$I$526,8,FALSE),MID(IF(MID(MID(C254,LEN(H254)+2,99),1,1)="(",MID(MID(C254,LEN(H254)+2,99),2,LEN(MID(C254,LEN(H254)+2,99))-2),MID(C254,LEN(H254)+2,99)),1,3),IF(MID(MID(C254,LEN(H254)+2,99),1,1)="(",MID(MID(C254,LEN(H254)+2,99),2,LEN(MID(C254,LEN(H254)+2,99))-2),MID(C254,LEN(H254)+2,99))),"")</f>
        <v/>
      </c>
      <c r="L254" t="str">
        <f t="shared" si="158"/>
        <v/>
      </c>
      <c r="M254" t="str">
        <f t="shared" si="177"/>
        <v/>
      </c>
      <c r="N254" t="str">
        <f t="shared" si="159"/>
        <v/>
      </c>
      <c r="O254" t="str">
        <f t="shared" si="160"/>
        <v/>
      </c>
      <c r="P254" t="str">
        <f t="shared" si="153"/>
        <v/>
      </c>
      <c r="Q254" t="str">
        <f t="shared" si="161"/>
        <v/>
      </c>
      <c r="R254" t="str">
        <f t="shared" si="162"/>
        <v/>
      </c>
      <c r="S254" t="str">
        <f t="shared" si="163"/>
        <v/>
      </c>
      <c r="T254" t="str">
        <f t="shared" si="164"/>
        <v/>
      </c>
      <c r="U254" t="str">
        <f t="shared" si="165"/>
        <v/>
      </c>
      <c r="V254" t="str">
        <f>IF(MID(I254,6,1)="T",VLOOKUP(H254,DATA!$B$2:$H$526,7,FALSE),"")</f>
        <v/>
      </c>
      <c r="W254" t="str">
        <f t="shared" si="166"/>
        <v/>
      </c>
      <c r="X254" t="str">
        <f>IF(LEN(H254)&gt;0,VLOOKUP(H254,DATA!$B$2:$F$526,5,FALSE),"")</f>
        <v/>
      </c>
      <c r="Y254" t="str">
        <f t="shared" si="167"/>
        <v/>
      </c>
      <c r="Z254" t="str">
        <f t="shared" si="168"/>
        <v/>
      </c>
      <c r="AA254" t="str">
        <f t="shared" si="169"/>
        <v/>
      </c>
      <c r="AB254" t="str">
        <f>IF(LEN(Z254)&gt;0,VLOOKUP(Z254,DATA!$K$25:$L$69,2,FALSE)&amp;IF(LEN(AA254)&gt;0,VLOOKUP(AA254,DATA!$O$25:$P$29,2,FALSE),""),"")</f>
        <v/>
      </c>
      <c r="AC254" t="str">
        <f>IF(LEN(Z254)&gt;0,VLOOKUP(Z254,DATA!$K$25:$M$69,3,FALSE),"")</f>
        <v/>
      </c>
      <c r="AD254" t="str">
        <f t="shared" si="170"/>
        <v/>
      </c>
      <c r="AE254" t="str">
        <f t="shared" si="171"/>
        <v/>
      </c>
      <c r="AF254" t="str">
        <f t="shared" si="172"/>
        <v/>
      </c>
      <c r="AG254" t="str">
        <f t="shared" si="173"/>
        <v/>
      </c>
      <c r="AH254" t="str">
        <f t="shared" si="174"/>
        <v/>
      </c>
      <c r="AI254" t="str">
        <f>IF(LEN(Q254)&gt;0,REPT("0",IF(IF(MID(I254,12,1)="F",VLOOKUP(J254,DATA!$K$2:$Y$20,14,FALSE),0)&gt;10,IF(MID(I254,12,1)="F",VLOOKUP(J254,DATA!$K$2:$Y$20,14,FALSE),0)-10,0)-LEN(X254))&amp;DEC2BIN(Q254,IF(MID(I254,12,1)="F",VLOOKUP(J254,DATA!$K$2:$Y$20,14,FALSE),0)-IF(IF(MID(I254,12,1)="F",VLOOKUP(J254,DATA!$K$2:$Y$20,14,FALSE),0)&gt;10,IF(MID(I254,12,1)="F",VLOOKUP(J254,DATA!$K$2:$Y$20,14,FALSE),0)-10,0)),"")</f>
        <v/>
      </c>
      <c r="AJ254" t="str">
        <f>IF(LEN(H254)&gt;0,IF(H254&lt;&gt;"CALL_PAL",VLOOKUP(H254,DATA!$B$2:$E$526,4,FALSE),VLOOKUP(K254,DATA!$K$72:$M$161,3,FALSE)),"")</f>
        <v/>
      </c>
      <c r="AK254" t="str">
        <f>IF(LEN(H254)&gt;0,VLOOKUP(H254,DATA!$B$2:$D$526,3,FALSE),"")</f>
        <v/>
      </c>
      <c r="AL254" t="str">
        <f t="shared" si="175"/>
        <v/>
      </c>
      <c r="AM254" t="str">
        <f t="shared" si="176"/>
        <v/>
      </c>
      <c r="AN254" t="b">
        <f t="shared" si="154"/>
        <v>1</v>
      </c>
      <c r="AO254">
        <f t="shared" si="148"/>
        <v>4</v>
      </c>
      <c r="AP254" t="str">
        <f t="shared" si="149"/>
        <v/>
      </c>
      <c r="AQ254" t="str">
        <f t="shared" si="145"/>
        <v/>
      </c>
    </row>
    <row r="255" spans="1:44" x14ac:dyDescent="0.25">
      <c r="A255" t="str">
        <f t="shared" si="150"/>
        <v>00000689</v>
      </c>
      <c r="B255" t="s">
        <v>877</v>
      </c>
      <c r="C255" t="str">
        <f t="shared" si="156"/>
        <v>MB</v>
      </c>
      <c r="D255" t="str">
        <f t="shared" si="151"/>
        <v/>
      </c>
      <c r="E255" t="b">
        <f t="shared" si="152"/>
        <v>0</v>
      </c>
      <c r="F255">
        <f t="shared" si="155"/>
        <v>4</v>
      </c>
      <c r="G255">
        <f t="shared" si="147"/>
        <v>1672</v>
      </c>
      <c r="H255" t="str">
        <f t="shared" si="157"/>
        <v>MB</v>
      </c>
      <c r="I255" s="3" t="str">
        <f>IF(LEN(H255)&gt;0,VLOOKUP(H255,DATA!$B$2:$G$526,6,FALSE),"")</f>
        <v xml:space="preserve">OAB        F </v>
      </c>
      <c r="J255" t="str">
        <f>IF(LEN(H255)&gt;0,VLOOKUP(H255,DATA!$B$2:$G$526,2,FALSE),"")</f>
        <v>MemA31B31</v>
      </c>
      <c r="K255" t="str">
        <f>IF(LEN(H255)&gt;0,IF(MID(IF(MID(MID(C255,LEN(H255)+2,99),1,1)="(",MID(MID(C255,LEN(H255)+2,99),2,LEN(MID(C255,LEN(H255)+2,99))-2),MID(C255,LEN(H255)+2,99)),1,1)=VLOOKUP(H255,DATA!$B$2:$I$526,8,FALSE),MID(IF(MID(MID(C255,LEN(H255)+2,99),1,1)="(",MID(MID(C255,LEN(H255)+2,99),2,LEN(MID(C255,LEN(H255)+2,99))-2),MID(C255,LEN(H255)+2,99)),1,3),IF(MID(MID(C255,LEN(H255)+2,99),1,1)="(",MID(MID(C255,LEN(H255)+2,99),2,LEN(MID(C255,LEN(H255)+2,99))-2),MID(C255,LEN(H255)+2,99))),"")</f>
        <v/>
      </c>
      <c r="L255" t="str">
        <f t="shared" si="158"/>
        <v/>
      </c>
      <c r="M255" t="str">
        <f t="shared" si="177"/>
        <v/>
      </c>
      <c r="N255" t="str">
        <f t="shared" si="159"/>
        <v/>
      </c>
      <c r="O255" t="str">
        <f t="shared" si="160"/>
        <v/>
      </c>
      <c r="P255" t="str">
        <f t="shared" si="153"/>
        <v/>
      </c>
      <c r="Q255" t="str">
        <f t="shared" si="161"/>
        <v/>
      </c>
      <c r="R255" t="str">
        <f t="shared" si="162"/>
        <v/>
      </c>
      <c r="S255" t="b">
        <f t="shared" si="163"/>
        <v>1</v>
      </c>
      <c r="T255" t="b">
        <f t="shared" si="164"/>
        <v>1</v>
      </c>
      <c r="U255" t="str">
        <f t="shared" si="165"/>
        <v/>
      </c>
      <c r="V255" t="str">
        <f>IF(MID(I255,6,1)="T",VLOOKUP(H255,DATA!$B$2:$H$526,7,FALSE),"")</f>
        <v/>
      </c>
      <c r="W255" t="str">
        <f t="shared" si="166"/>
        <v/>
      </c>
      <c r="X255" t="str">
        <f>IF(LEN(H255)&gt;0,VLOOKUP(H255,DATA!$B$2:$F$526,5,FALSE),"")</f>
        <v/>
      </c>
      <c r="Y255" t="str">
        <f t="shared" si="167"/>
        <v/>
      </c>
      <c r="Z255" t="str">
        <f t="shared" si="168"/>
        <v/>
      </c>
      <c r="AA255" t="str">
        <f t="shared" si="169"/>
        <v/>
      </c>
      <c r="AB255" t="str">
        <f>IF(LEN(Z255)&gt;0,VLOOKUP(Z255,DATA!$K$25:$L$69,2,FALSE)&amp;IF(LEN(AA255)&gt;0,VLOOKUP(AA255,DATA!$O$25:$P$29,2,FALSE),""),"")</f>
        <v/>
      </c>
      <c r="AC255" t="str">
        <f>IF(LEN(Z255)&gt;0,VLOOKUP(Z255,DATA!$K$25:$M$69,3,FALSE),"")</f>
        <v/>
      </c>
      <c r="AD255" t="str">
        <f t="shared" si="170"/>
        <v>11111</v>
      </c>
      <c r="AE255" t="str">
        <f t="shared" si="171"/>
        <v>11111</v>
      </c>
      <c r="AF255" t="str">
        <f t="shared" si="172"/>
        <v/>
      </c>
      <c r="AG255" t="str">
        <f t="shared" si="173"/>
        <v/>
      </c>
      <c r="AH255" t="str">
        <f t="shared" si="174"/>
        <v/>
      </c>
      <c r="AI255" t="str">
        <f>IF(LEN(Q255)&gt;0,REPT("0",IF(IF(MID(I255,12,1)="F",VLOOKUP(J255,DATA!$K$2:$Y$20,14,FALSE),0)&gt;10,IF(MID(I255,12,1)="F",VLOOKUP(J255,DATA!$K$2:$Y$20,14,FALSE),0)-10,0)-LEN(X255))&amp;DEC2BIN(Q255,IF(MID(I255,12,1)="F",VLOOKUP(J255,DATA!$K$2:$Y$20,14,FALSE),0)-IF(IF(MID(I255,12,1)="F",VLOOKUP(J255,DATA!$K$2:$Y$20,14,FALSE),0)&gt;10,IF(MID(I255,12,1)="F",VLOOKUP(J255,DATA!$K$2:$Y$20,14,FALSE),0)-10,0)),"")</f>
        <v/>
      </c>
      <c r="AJ255" t="str">
        <f>IF(LEN(H255)&gt;0,IF(H255&lt;&gt;"CALL_PAL",VLOOKUP(H255,DATA!$B$2:$E$526,4,FALSE),VLOOKUP(K255,DATA!$K$72:$M$161,3,FALSE)),"")</f>
        <v>0000010000000000</v>
      </c>
      <c r="AK255" t="str">
        <f>IF(LEN(H255)&gt;0,VLOOKUP(H255,DATA!$B$2:$D$526,3,FALSE),"")</f>
        <v>011000</v>
      </c>
      <c r="AL255" t="str">
        <f t="shared" si="175"/>
        <v>01100011111111110000010000000000</v>
      </c>
      <c r="AM255" t="str">
        <f t="shared" si="176"/>
        <v>63FF0400</v>
      </c>
      <c r="AN255" t="b">
        <f t="shared" si="154"/>
        <v>1</v>
      </c>
      <c r="AO255">
        <f t="shared" si="148"/>
        <v>0</v>
      </c>
      <c r="AP255" t="b">
        <f t="shared" si="149"/>
        <v>0</v>
      </c>
      <c r="AQ255" t="b">
        <f t="shared" si="145"/>
        <v>0</v>
      </c>
    </row>
    <row r="256" spans="1:44" x14ac:dyDescent="0.25">
      <c r="A256" t="str">
        <f t="shared" si="150"/>
        <v>0000068D</v>
      </c>
      <c r="B256" t="s">
        <v>1680</v>
      </c>
      <c r="C256" t="str">
        <f t="shared" si="156"/>
        <v>BIS R31,#1,R0</v>
      </c>
      <c r="D256" t="str">
        <f t="shared" si="151"/>
        <v/>
      </c>
      <c r="E256" t="b">
        <f t="shared" si="152"/>
        <v>1</v>
      </c>
      <c r="F256">
        <f t="shared" si="155"/>
        <v>4</v>
      </c>
      <c r="G256">
        <f t="shared" si="147"/>
        <v>1676</v>
      </c>
      <c r="H256" t="str">
        <f t="shared" si="157"/>
        <v>BIS</v>
      </c>
      <c r="I256" s="3" t="str">
        <f>IF(LEN(H256)&gt;0,VLOOKUP(H256,DATA!$B$2:$G$526,6,FALSE),"")</f>
        <v>OABZL      FC</v>
      </c>
      <c r="J256" t="str">
        <f>IF(LEN(H256)&gt;0,VLOOKUP(H256,DATA!$B$2:$G$526,2,FALSE),"")</f>
        <v>Oper</v>
      </c>
      <c r="K256" t="str">
        <f>IF(LEN(H256)&gt;0,IF(MID(IF(MID(MID(C256,LEN(H256)+2,99),1,1)="(",MID(MID(C256,LEN(H256)+2,99),2,LEN(MID(C256,LEN(H256)+2,99))-2),MID(C256,LEN(H256)+2,99)),1,1)=VLOOKUP(H256,DATA!$B$2:$I$526,8,FALSE),MID(IF(MID(MID(C256,LEN(H256)+2,99),1,1)="(",MID(MID(C256,LEN(H256)+2,99),2,LEN(MID(C256,LEN(H256)+2,99))-2),MID(C256,LEN(H256)+2,99)),1,3),IF(MID(MID(C256,LEN(H256)+2,99),1,1)="(",MID(MID(C256,LEN(H256)+2,99),2,LEN(MID(C256,LEN(H256)+2,99))-2),MID(C256,LEN(H256)+2,99))),"")</f>
        <v>R31</v>
      </c>
      <c r="L256" t="str">
        <f t="shared" si="158"/>
        <v>#1</v>
      </c>
      <c r="M256" t="str">
        <f t="shared" si="177"/>
        <v>R0</v>
      </c>
      <c r="N256" t="b">
        <f t="shared" si="159"/>
        <v>1</v>
      </c>
      <c r="O256" t="b">
        <f t="shared" si="160"/>
        <v>0</v>
      </c>
      <c r="P256" t="str">
        <f t="shared" si="153"/>
        <v/>
      </c>
      <c r="Q256" t="str">
        <f t="shared" si="161"/>
        <v/>
      </c>
      <c r="R256" t="str">
        <f t="shared" si="162"/>
        <v/>
      </c>
      <c r="S256" t="b">
        <f t="shared" si="163"/>
        <v>0</v>
      </c>
      <c r="T256" t="b">
        <f t="shared" si="164"/>
        <v>0</v>
      </c>
      <c r="U256" t="b">
        <f t="shared" si="165"/>
        <v>0</v>
      </c>
      <c r="V256" t="str">
        <f>IF(MID(I256,6,1)="T",VLOOKUP(H256,DATA!$B$2:$H$526,7,FALSE),"")</f>
        <v/>
      </c>
      <c r="W256" t="str">
        <f t="shared" si="166"/>
        <v/>
      </c>
      <c r="X256" t="str">
        <f>IF(LEN(H256)&gt;0,VLOOKUP(H256,DATA!$B$2:$F$526,5,FALSE),"")</f>
        <v/>
      </c>
      <c r="Y256" t="str">
        <f t="shared" si="167"/>
        <v/>
      </c>
      <c r="Z256" t="str">
        <f t="shared" si="168"/>
        <v/>
      </c>
      <c r="AA256" t="str">
        <f t="shared" si="169"/>
        <v/>
      </c>
      <c r="AB256" t="str">
        <f>IF(LEN(Z256)&gt;0,VLOOKUP(Z256,DATA!$K$25:$L$69,2,FALSE)&amp;IF(LEN(AA256)&gt;0,VLOOKUP(AA256,DATA!$O$25:$P$29,2,FALSE),""),"")</f>
        <v/>
      </c>
      <c r="AC256" t="str">
        <f>IF(LEN(Z256)&gt;0,VLOOKUP(Z256,DATA!$K$25:$M$69,3,FALSE),"")</f>
        <v/>
      </c>
      <c r="AD256" t="str">
        <f t="shared" si="170"/>
        <v>11111</v>
      </c>
      <c r="AE256" t="str">
        <f t="shared" si="171"/>
        <v/>
      </c>
      <c r="AF256" t="str">
        <f t="shared" si="172"/>
        <v/>
      </c>
      <c r="AG256" t="str">
        <f t="shared" si="173"/>
        <v>000000011</v>
      </c>
      <c r="AH256" t="str">
        <f t="shared" si="174"/>
        <v>00000</v>
      </c>
      <c r="AI256" t="str">
        <f>IF(LEN(Q256)&gt;0,REPT("0",IF(IF(MID(I256,12,1)="F",VLOOKUP(J256,DATA!$K$2:$Y$20,14,FALSE),0)&gt;10,IF(MID(I256,12,1)="F",VLOOKUP(J256,DATA!$K$2:$Y$20,14,FALSE),0)-10,0)-LEN(X256))&amp;DEC2BIN(Q256,IF(MID(I256,12,1)="F",VLOOKUP(J256,DATA!$K$2:$Y$20,14,FALSE),0)-IF(IF(MID(I256,12,1)="F",VLOOKUP(J256,DATA!$K$2:$Y$20,14,FALSE),0)&gt;10,IF(MID(I256,12,1)="F",VLOOKUP(J256,DATA!$K$2:$Y$20,14,FALSE),0)-10,0)),"")</f>
        <v/>
      </c>
      <c r="AJ256" t="str">
        <f>IF(LEN(H256)&gt;0,IF(H256&lt;&gt;"CALL_PAL",VLOOKUP(H256,DATA!$B$2:$E$526,4,FALSE),VLOOKUP(K256,DATA!$K$72:$M$161,3,FALSE)),"")</f>
        <v>0100000</v>
      </c>
      <c r="AK256" t="str">
        <f>IF(LEN(H256)&gt;0,VLOOKUP(H256,DATA!$B$2:$D$526,3,FALSE),"")</f>
        <v>010001</v>
      </c>
      <c r="AL256" t="str">
        <f t="shared" si="175"/>
        <v>01000111111000000011010000000000</v>
      </c>
      <c r="AM256" t="str">
        <f t="shared" si="176"/>
        <v>47E03400</v>
      </c>
      <c r="AN256" t="b">
        <f t="shared" si="154"/>
        <v>1</v>
      </c>
      <c r="AO256">
        <f t="shared" si="148"/>
        <v>4</v>
      </c>
      <c r="AP256" t="b">
        <f t="shared" si="149"/>
        <v>0</v>
      </c>
      <c r="AQ256" t="b">
        <f t="shared" si="145"/>
        <v>0</v>
      </c>
    </row>
    <row r="257" spans="1:44" x14ac:dyDescent="0.25">
      <c r="A257" t="str">
        <f t="shared" si="150"/>
        <v>00000691</v>
      </c>
      <c r="B257" t="s">
        <v>1695</v>
      </c>
      <c r="C257" t="str">
        <f t="shared" si="156"/>
        <v>LDQ R01,1920(R31)</v>
      </c>
      <c r="D257" t="str">
        <f t="shared" si="151"/>
        <v/>
      </c>
      <c r="E257" t="b">
        <f t="shared" si="152"/>
        <v>1</v>
      </c>
      <c r="F257">
        <f t="shared" si="155"/>
        <v>4</v>
      </c>
      <c r="G257">
        <f t="shared" si="147"/>
        <v>1680</v>
      </c>
      <c r="H257" t="str">
        <f t="shared" si="157"/>
        <v>LDQ</v>
      </c>
      <c r="I257" s="3" t="str">
        <f>IF(LEN(H257)&gt;0,VLOOKUP(H257,DATA!$B$2:$G$526,6,FALSE),"")</f>
        <v xml:space="preserve">OAB        F </v>
      </c>
      <c r="J257" t="str">
        <f>IF(LEN(H257)&gt;0,VLOOKUP(H257,DATA!$B$2:$G$526,2,FALSE),"")</f>
        <v>Mem</v>
      </c>
      <c r="K257" t="str">
        <f>IF(LEN(H257)&gt;0,IF(MID(IF(MID(MID(C257,LEN(H257)+2,99),1,1)="(",MID(MID(C257,LEN(H257)+2,99),2,LEN(MID(C257,LEN(H257)+2,99))-2),MID(C257,LEN(H257)+2,99)),1,1)=VLOOKUP(H257,DATA!$B$2:$I$526,8,FALSE),MID(IF(MID(MID(C257,LEN(H257)+2,99),1,1)="(",MID(MID(C257,LEN(H257)+2,99),2,LEN(MID(C257,LEN(H257)+2,99))-2),MID(C257,LEN(H257)+2,99)),1,3),IF(MID(MID(C257,LEN(H257)+2,99),1,1)="(",MID(MID(C257,LEN(H257)+2,99),2,LEN(MID(C257,LEN(H257)+2,99))-2),MID(C257,LEN(H257)+2,99))),"")</f>
        <v>R01</v>
      </c>
      <c r="L257" t="str">
        <f t="shared" si="158"/>
        <v>1920(R31)</v>
      </c>
      <c r="M257" t="str">
        <f t="shared" si="177"/>
        <v/>
      </c>
      <c r="N257" t="str">
        <f t="shared" si="159"/>
        <v/>
      </c>
      <c r="O257" t="str">
        <f t="shared" si="160"/>
        <v/>
      </c>
      <c r="P257" t="str">
        <f t="shared" si="153"/>
        <v/>
      </c>
      <c r="Q257">
        <f t="shared" si="161"/>
        <v>1920</v>
      </c>
      <c r="R257" t="str">
        <f t="shared" si="162"/>
        <v>R31</v>
      </c>
      <c r="S257" t="b">
        <f t="shared" si="163"/>
        <v>0</v>
      </c>
      <c r="T257" t="b">
        <f t="shared" si="164"/>
        <v>0</v>
      </c>
      <c r="U257" t="str">
        <f t="shared" si="165"/>
        <v/>
      </c>
      <c r="V257" t="str">
        <f>IF(MID(I257,6,1)="T",VLOOKUP(H257,DATA!$B$2:$H$526,7,FALSE),"")</f>
        <v/>
      </c>
      <c r="W257" t="str">
        <f t="shared" si="166"/>
        <v/>
      </c>
      <c r="X257" t="str">
        <f>IF(LEN(H257)&gt;0,VLOOKUP(H257,DATA!$B$2:$F$526,5,FALSE),"")</f>
        <v/>
      </c>
      <c r="Y257" t="str">
        <f t="shared" si="167"/>
        <v/>
      </c>
      <c r="Z257" t="str">
        <f t="shared" si="168"/>
        <v/>
      </c>
      <c r="AA257" t="str">
        <f t="shared" si="169"/>
        <v/>
      </c>
      <c r="AB257" t="str">
        <f>IF(LEN(Z257)&gt;0,VLOOKUP(Z257,DATA!$K$25:$L$69,2,FALSE)&amp;IF(LEN(AA257)&gt;0,VLOOKUP(AA257,DATA!$O$25:$P$29,2,FALSE),""),"")</f>
        <v/>
      </c>
      <c r="AC257" t="str">
        <f>IF(LEN(Z257)&gt;0,VLOOKUP(Z257,DATA!$K$25:$M$69,3,FALSE),"")</f>
        <v/>
      </c>
      <c r="AD257" t="str">
        <f t="shared" si="170"/>
        <v>00001</v>
      </c>
      <c r="AE257" t="str">
        <f t="shared" si="171"/>
        <v>11111</v>
      </c>
      <c r="AF257" t="str">
        <f t="shared" si="172"/>
        <v/>
      </c>
      <c r="AG257" t="str">
        <f t="shared" si="173"/>
        <v/>
      </c>
      <c r="AH257" t="str">
        <f t="shared" si="174"/>
        <v/>
      </c>
      <c r="AI257" t="str">
        <f>AR257</f>
        <v>0111100000000000</v>
      </c>
      <c r="AJ257" t="str">
        <f>IF(LEN(H257)&gt;0,IF(H257&lt;&gt;"CALL_PAL",VLOOKUP(H257,DATA!$B$2:$E$526,4,FALSE),VLOOKUP(K257,DATA!$K$72:$M$161,3,FALSE)),"")</f>
        <v/>
      </c>
      <c r="AK257" t="str">
        <f>IF(LEN(H257)&gt;0,VLOOKUP(H257,DATA!$B$2:$D$526,3,FALSE),"")</f>
        <v>101001</v>
      </c>
      <c r="AL257" t="str">
        <f t="shared" si="175"/>
        <v>10100100001111110111100000000000</v>
      </c>
      <c r="AM257" t="str">
        <f t="shared" si="176"/>
        <v>A43F7800</v>
      </c>
      <c r="AN257" t="b">
        <f t="shared" si="154"/>
        <v>1</v>
      </c>
      <c r="AO257">
        <f t="shared" si="148"/>
        <v>4</v>
      </c>
      <c r="AP257" t="b">
        <f t="shared" si="149"/>
        <v>1</v>
      </c>
      <c r="AQ257" t="b">
        <f t="shared" si="145"/>
        <v>0</v>
      </c>
      <c r="AR257" t="str">
        <f>HEX2BIN(MID(DEC2HEX(Q257),1,2),8)&amp;HEX2BIN(MID(DEC2HEX(Q257),3,2),8)</f>
        <v>0111100000000000</v>
      </c>
    </row>
    <row r="258" spans="1:44" x14ac:dyDescent="0.25">
      <c r="A258" t="str">
        <f t="shared" si="150"/>
        <v>00000695</v>
      </c>
      <c r="B258" t="s">
        <v>1696</v>
      </c>
      <c r="C258" t="str">
        <f t="shared" si="156"/>
        <v>LDQ R00,1928(R31)</v>
      </c>
      <c r="D258" t="str">
        <f t="shared" si="151"/>
        <v/>
      </c>
      <c r="E258" t="b">
        <f t="shared" si="152"/>
        <v>1</v>
      </c>
      <c r="F258">
        <f t="shared" si="155"/>
        <v>4</v>
      </c>
      <c r="G258">
        <f t="shared" si="147"/>
        <v>1684</v>
      </c>
      <c r="H258" t="str">
        <f t="shared" si="157"/>
        <v>LDQ</v>
      </c>
      <c r="I258" s="3" t="str">
        <f>IF(LEN(H258)&gt;0,VLOOKUP(H258,DATA!$B$2:$G$526,6,FALSE),"")</f>
        <v xml:space="preserve">OAB        F </v>
      </c>
      <c r="J258" t="str">
        <f>IF(LEN(H258)&gt;0,VLOOKUP(H258,DATA!$B$2:$G$526,2,FALSE),"")</f>
        <v>Mem</v>
      </c>
      <c r="K258" t="str">
        <f>IF(LEN(H258)&gt;0,IF(MID(IF(MID(MID(C258,LEN(H258)+2,99),1,1)="(",MID(MID(C258,LEN(H258)+2,99),2,LEN(MID(C258,LEN(H258)+2,99))-2),MID(C258,LEN(H258)+2,99)),1,1)=VLOOKUP(H258,DATA!$B$2:$I$526,8,FALSE),MID(IF(MID(MID(C258,LEN(H258)+2,99),1,1)="(",MID(MID(C258,LEN(H258)+2,99),2,LEN(MID(C258,LEN(H258)+2,99))-2),MID(C258,LEN(H258)+2,99)),1,3),IF(MID(MID(C258,LEN(H258)+2,99),1,1)="(",MID(MID(C258,LEN(H258)+2,99),2,LEN(MID(C258,LEN(H258)+2,99))-2),MID(C258,LEN(H258)+2,99))),"")</f>
        <v>R00</v>
      </c>
      <c r="L258" t="str">
        <f t="shared" si="158"/>
        <v>1928(R31)</v>
      </c>
      <c r="M258" t="str">
        <f t="shared" si="177"/>
        <v/>
      </c>
      <c r="N258" t="str">
        <f t="shared" si="159"/>
        <v/>
      </c>
      <c r="O258" t="str">
        <f t="shared" si="160"/>
        <v/>
      </c>
      <c r="P258" t="str">
        <f t="shared" si="153"/>
        <v/>
      </c>
      <c r="Q258">
        <f t="shared" si="161"/>
        <v>1928</v>
      </c>
      <c r="R258" t="str">
        <f t="shared" si="162"/>
        <v>R31</v>
      </c>
      <c r="S258" t="b">
        <f t="shared" si="163"/>
        <v>0</v>
      </c>
      <c r="T258" t="b">
        <f t="shared" si="164"/>
        <v>0</v>
      </c>
      <c r="U258" t="str">
        <f t="shared" si="165"/>
        <v/>
      </c>
      <c r="V258" t="str">
        <f>IF(MID(I258,6,1)="T",VLOOKUP(H258,DATA!$B$2:$H$526,7,FALSE),"")</f>
        <v/>
      </c>
      <c r="W258" t="str">
        <f t="shared" si="166"/>
        <v/>
      </c>
      <c r="X258" t="str">
        <f>IF(LEN(H258)&gt;0,VLOOKUP(H258,DATA!$B$2:$F$526,5,FALSE),"")</f>
        <v/>
      </c>
      <c r="Y258" t="str">
        <f t="shared" si="167"/>
        <v/>
      </c>
      <c r="Z258" t="str">
        <f t="shared" si="168"/>
        <v/>
      </c>
      <c r="AA258" t="str">
        <f t="shared" si="169"/>
        <v/>
      </c>
      <c r="AB258" t="str">
        <f>IF(LEN(Z258)&gt;0,VLOOKUP(Z258,DATA!$K$25:$L$69,2,FALSE)&amp;IF(LEN(AA258)&gt;0,VLOOKUP(AA258,DATA!$O$25:$P$29,2,FALSE),""),"")</f>
        <v/>
      </c>
      <c r="AC258" t="str">
        <f>IF(LEN(Z258)&gt;0,VLOOKUP(Z258,DATA!$K$25:$M$69,3,FALSE),"")</f>
        <v/>
      </c>
      <c r="AD258" t="str">
        <f t="shared" si="170"/>
        <v>00000</v>
      </c>
      <c r="AE258" t="str">
        <f t="shared" si="171"/>
        <v>11111</v>
      </c>
      <c r="AF258" t="str">
        <f t="shared" si="172"/>
        <v/>
      </c>
      <c r="AG258" t="str">
        <f t="shared" si="173"/>
        <v/>
      </c>
      <c r="AH258" t="str">
        <f t="shared" si="174"/>
        <v/>
      </c>
      <c r="AI258" t="str">
        <f>AR258</f>
        <v>0111100000001000</v>
      </c>
      <c r="AJ258" t="str">
        <f>IF(LEN(H258)&gt;0,IF(H258&lt;&gt;"CALL_PAL",VLOOKUP(H258,DATA!$B$2:$E$526,4,FALSE),VLOOKUP(K258,DATA!$K$72:$M$161,3,FALSE)),"")</f>
        <v/>
      </c>
      <c r="AK258" t="str">
        <f>IF(LEN(H258)&gt;0,VLOOKUP(H258,DATA!$B$2:$D$526,3,FALSE),"")</f>
        <v>101001</v>
      </c>
      <c r="AL258" t="str">
        <f t="shared" si="175"/>
        <v>10100100000111110111100000001000</v>
      </c>
      <c r="AM258" t="str">
        <f t="shared" si="176"/>
        <v>A41F7808</v>
      </c>
      <c r="AN258" t="b">
        <f t="shared" si="154"/>
        <v>1</v>
      </c>
      <c r="AO258">
        <f t="shared" si="148"/>
        <v>4</v>
      </c>
      <c r="AP258" t="b">
        <f t="shared" si="149"/>
        <v>0</v>
      </c>
      <c r="AQ258" t="b">
        <f t="shared" si="145"/>
        <v>0</v>
      </c>
      <c r="AR258" t="str">
        <f>HEX2BIN(MID(DEC2HEX(Q258),1,2),8)&amp;HEX2BIN(MID(DEC2HEX(Q258),3,2),8)</f>
        <v>0111100000001000</v>
      </c>
    </row>
    <row r="259" spans="1:44" x14ac:dyDescent="0.25">
      <c r="A259" t="str">
        <f t="shared" si="150"/>
        <v>00000699</v>
      </c>
      <c r="B259" t="s">
        <v>877</v>
      </c>
      <c r="C259" t="str">
        <f t="shared" si="156"/>
        <v>MB</v>
      </c>
      <c r="D259" t="str">
        <f t="shared" si="151"/>
        <v/>
      </c>
      <c r="E259" t="b">
        <f t="shared" si="152"/>
        <v>1</v>
      </c>
      <c r="F259">
        <f t="shared" si="155"/>
        <v>4</v>
      </c>
      <c r="G259">
        <f t="shared" si="147"/>
        <v>1688</v>
      </c>
      <c r="H259" t="str">
        <f t="shared" si="157"/>
        <v>MB</v>
      </c>
      <c r="I259" s="3" t="str">
        <f>IF(LEN(H259)&gt;0,VLOOKUP(H259,DATA!$B$2:$G$526,6,FALSE),"")</f>
        <v xml:space="preserve">OAB        F </v>
      </c>
      <c r="J259" t="str">
        <f>IF(LEN(H259)&gt;0,VLOOKUP(H259,DATA!$B$2:$G$526,2,FALSE),"")</f>
        <v>MemA31B31</v>
      </c>
      <c r="K259" t="str">
        <f>IF(LEN(H259)&gt;0,IF(MID(IF(MID(MID(C259,LEN(H259)+2,99),1,1)="(",MID(MID(C259,LEN(H259)+2,99),2,LEN(MID(C259,LEN(H259)+2,99))-2),MID(C259,LEN(H259)+2,99)),1,1)=VLOOKUP(H259,DATA!$B$2:$I$526,8,FALSE),MID(IF(MID(MID(C259,LEN(H259)+2,99),1,1)="(",MID(MID(C259,LEN(H259)+2,99),2,LEN(MID(C259,LEN(H259)+2,99))-2),MID(C259,LEN(H259)+2,99)),1,3),IF(MID(MID(C259,LEN(H259)+2,99),1,1)="(",MID(MID(C259,LEN(H259)+2,99),2,LEN(MID(C259,LEN(H259)+2,99))-2),MID(C259,LEN(H259)+2,99))),"")</f>
        <v/>
      </c>
      <c r="L259" t="str">
        <f t="shared" si="158"/>
        <v/>
      </c>
      <c r="M259" t="str">
        <f t="shared" si="177"/>
        <v/>
      </c>
      <c r="N259" t="str">
        <f t="shared" si="159"/>
        <v/>
      </c>
      <c r="O259" t="str">
        <f t="shared" si="160"/>
        <v/>
      </c>
      <c r="P259" t="str">
        <f t="shared" si="153"/>
        <v/>
      </c>
      <c r="Q259" t="str">
        <f t="shared" si="161"/>
        <v/>
      </c>
      <c r="R259" t="str">
        <f t="shared" si="162"/>
        <v/>
      </c>
      <c r="S259" t="b">
        <f t="shared" si="163"/>
        <v>1</v>
      </c>
      <c r="T259" t="b">
        <f t="shared" si="164"/>
        <v>1</v>
      </c>
      <c r="U259" t="str">
        <f t="shared" si="165"/>
        <v/>
      </c>
      <c r="V259" t="str">
        <f>IF(MID(I259,6,1)="T",VLOOKUP(H259,DATA!$B$2:$H$526,7,FALSE),"")</f>
        <v/>
      </c>
      <c r="W259" t="str">
        <f t="shared" si="166"/>
        <v/>
      </c>
      <c r="X259" t="str">
        <f>IF(LEN(H259)&gt;0,VLOOKUP(H259,DATA!$B$2:$F$526,5,FALSE),"")</f>
        <v/>
      </c>
      <c r="Y259" t="str">
        <f t="shared" si="167"/>
        <v/>
      </c>
      <c r="Z259" t="str">
        <f t="shared" si="168"/>
        <v/>
      </c>
      <c r="AA259" t="str">
        <f t="shared" si="169"/>
        <v/>
      </c>
      <c r="AB259" t="str">
        <f>IF(LEN(Z259)&gt;0,VLOOKUP(Z259,DATA!$K$25:$L$69,2,FALSE)&amp;IF(LEN(AA259)&gt;0,VLOOKUP(AA259,DATA!$O$25:$P$29,2,FALSE),""),"")</f>
        <v/>
      </c>
      <c r="AC259" t="str">
        <f>IF(LEN(Z259)&gt;0,VLOOKUP(Z259,DATA!$K$25:$M$69,3,FALSE),"")</f>
        <v/>
      </c>
      <c r="AD259" t="str">
        <f t="shared" si="170"/>
        <v>11111</v>
      </c>
      <c r="AE259" t="str">
        <f t="shared" si="171"/>
        <v>11111</v>
      </c>
      <c r="AF259" t="str">
        <f t="shared" si="172"/>
        <v/>
      </c>
      <c r="AG259" t="str">
        <f t="shared" si="173"/>
        <v/>
      </c>
      <c r="AH259" t="str">
        <f t="shared" si="174"/>
        <v/>
      </c>
      <c r="AI259" t="str">
        <f>IF(LEN(Q259)&gt;0,REPT("0",IF(IF(MID(I259,12,1)="F",VLOOKUP(J259,DATA!$K$2:$Y$20,14,FALSE),0)&gt;10,IF(MID(I259,12,1)="F",VLOOKUP(J259,DATA!$K$2:$Y$20,14,FALSE),0)-10,0)-LEN(X259))&amp;DEC2BIN(Q259,IF(MID(I259,12,1)="F",VLOOKUP(J259,DATA!$K$2:$Y$20,14,FALSE),0)-IF(IF(MID(I259,12,1)="F",VLOOKUP(J259,DATA!$K$2:$Y$20,14,FALSE),0)&gt;10,IF(MID(I259,12,1)="F",VLOOKUP(J259,DATA!$K$2:$Y$20,14,FALSE),0)-10,0)),"")</f>
        <v/>
      </c>
      <c r="AJ259" t="str">
        <f>IF(LEN(H259)&gt;0,IF(H259&lt;&gt;"CALL_PAL",VLOOKUP(H259,DATA!$B$2:$E$526,4,FALSE),VLOOKUP(K259,DATA!$K$72:$M$161,3,FALSE)),"")</f>
        <v>0000010000000000</v>
      </c>
      <c r="AK259" t="str">
        <f>IF(LEN(H259)&gt;0,VLOOKUP(H259,DATA!$B$2:$D$526,3,FALSE),"")</f>
        <v>011000</v>
      </c>
      <c r="AL259" t="str">
        <f t="shared" si="175"/>
        <v>01100011111111110000010000000000</v>
      </c>
      <c r="AM259" t="str">
        <f t="shared" si="176"/>
        <v>63FF0400</v>
      </c>
      <c r="AN259" t="b">
        <f t="shared" si="154"/>
        <v>1</v>
      </c>
      <c r="AO259">
        <f t="shared" si="148"/>
        <v>4</v>
      </c>
      <c r="AP259" t="b">
        <f t="shared" si="149"/>
        <v>0</v>
      </c>
      <c r="AQ259" t="b">
        <f t="shared" ref="AQ259:AQ322" si="178">IF(B259="","",IF(G259=G260,"",INT(G259/64)*64=G259))</f>
        <v>0</v>
      </c>
    </row>
    <row r="260" spans="1:44" x14ac:dyDescent="0.25">
      <c r="A260" t="str">
        <f t="shared" si="150"/>
        <v>0000069D</v>
      </c>
      <c r="B260" t="s">
        <v>877</v>
      </c>
      <c r="C260" t="str">
        <f>IF(LEN(B260)&gt;0,TRIM(B260),"")</f>
        <v>MB</v>
      </c>
      <c r="D260" t="str">
        <f t="shared" si="151"/>
        <v/>
      </c>
      <c r="E260" t="b">
        <f t="shared" si="152"/>
        <v>1</v>
      </c>
      <c r="F260">
        <f t="shared" si="155"/>
        <v>4</v>
      </c>
      <c r="G260">
        <f t="shared" ref="G260:G323" si="179">IF(LEN(C260)&gt;0,IF(IFERROR(FIND(":",C260)&gt;0,FALSE),G259+16-MOD(G259+16,16),IF(E260,G259+F259-MOD(G259+F259,F259),G259)),"")</f>
        <v>1692</v>
      </c>
      <c r="H260" t="str">
        <f t="shared" si="157"/>
        <v>MB</v>
      </c>
      <c r="I260" s="3" t="str">
        <f>IF(LEN(H260)&gt;0,VLOOKUP(H260,DATA!$B$2:$G$526,6,FALSE),"")</f>
        <v xml:space="preserve">OAB        F </v>
      </c>
      <c r="J260" t="str">
        <f>IF(LEN(H260)&gt;0,VLOOKUP(H260,DATA!$B$2:$G$526,2,FALSE),"")</f>
        <v>MemA31B31</v>
      </c>
      <c r="K260" t="str">
        <f>IF(LEN(H260)&gt;0,IF(MID(IF(MID(MID(C260,LEN(H260)+2,99),1,1)="(",MID(MID(C260,LEN(H260)+2,99),2,LEN(MID(C260,LEN(H260)+2,99))-2),MID(C260,LEN(H260)+2,99)),1,1)=VLOOKUP(H260,DATA!$B$2:$I$526,8,FALSE),MID(IF(MID(MID(C260,LEN(H260)+2,99),1,1)="(",MID(MID(C260,LEN(H260)+2,99),2,LEN(MID(C260,LEN(H260)+2,99))-2),MID(C260,LEN(H260)+2,99)),1,3),IF(MID(MID(C260,LEN(H260)+2,99),1,1)="(",MID(MID(C260,LEN(H260)+2,99),2,LEN(MID(C260,LEN(H260)+2,99))-2),MID(C260,LEN(H260)+2,99))),"")</f>
        <v/>
      </c>
      <c r="L260" t="str">
        <f t="shared" si="158"/>
        <v/>
      </c>
      <c r="M260" t="str">
        <f t="shared" si="177"/>
        <v/>
      </c>
      <c r="N260" t="str">
        <f t="shared" si="159"/>
        <v/>
      </c>
      <c r="O260" t="str">
        <f t="shared" si="160"/>
        <v/>
      </c>
      <c r="P260" t="str">
        <f t="shared" si="153"/>
        <v/>
      </c>
      <c r="Q260" t="str">
        <f t="shared" si="161"/>
        <v/>
      </c>
      <c r="R260" t="str">
        <f t="shared" si="162"/>
        <v/>
      </c>
      <c r="S260" t="b">
        <f t="shared" si="163"/>
        <v>1</v>
      </c>
      <c r="T260" t="b">
        <f t="shared" si="164"/>
        <v>1</v>
      </c>
      <c r="U260" t="str">
        <f t="shared" si="165"/>
        <v/>
      </c>
      <c r="V260" t="str">
        <f>IF(MID(I260,6,1)="T",VLOOKUP(H260,DATA!$B$2:$H$526,7,FALSE),"")</f>
        <v/>
      </c>
      <c r="W260" t="str">
        <f t="shared" si="166"/>
        <v/>
      </c>
      <c r="X260" t="str">
        <f>IF(LEN(H260)&gt;0,VLOOKUP(H260,DATA!$B$2:$F$526,5,FALSE),"")</f>
        <v/>
      </c>
      <c r="Y260" t="str">
        <f t="shared" si="167"/>
        <v/>
      </c>
      <c r="Z260" t="str">
        <f t="shared" si="168"/>
        <v/>
      </c>
      <c r="AA260" t="str">
        <f t="shared" si="169"/>
        <v/>
      </c>
      <c r="AB260" t="str">
        <f>IF(LEN(Z260)&gt;0,VLOOKUP(Z260,DATA!$K$25:$L$69,2,FALSE)&amp;IF(LEN(AA260)&gt;0,VLOOKUP(AA260,DATA!$O$25:$P$29,2,FALSE),""),"")</f>
        <v/>
      </c>
      <c r="AC260" t="str">
        <f>IF(LEN(Z260)&gt;0,VLOOKUP(Z260,DATA!$K$25:$M$69,3,FALSE),"")</f>
        <v/>
      </c>
      <c r="AD260" t="str">
        <f t="shared" si="170"/>
        <v>11111</v>
      </c>
      <c r="AE260" t="str">
        <f t="shared" si="171"/>
        <v>11111</v>
      </c>
      <c r="AF260" t="str">
        <f t="shared" si="172"/>
        <v/>
      </c>
      <c r="AG260" t="str">
        <f t="shared" si="173"/>
        <v/>
      </c>
      <c r="AH260" t="str">
        <f t="shared" si="174"/>
        <v/>
      </c>
      <c r="AI260" t="str">
        <f>IF(LEN(Q260)&gt;0,REPT("0",IF(IF(MID(I260,12,1)="F",VLOOKUP(J260,DATA!$K$2:$Y$20,14,FALSE),0)&gt;10,IF(MID(I260,12,1)="F",VLOOKUP(J260,DATA!$K$2:$Y$20,14,FALSE),0)-10,0)-LEN(X260))&amp;DEC2BIN(Q260,IF(MID(I260,12,1)="F",VLOOKUP(J260,DATA!$K$2:$Y$20,14,FALSE),0)-IF(IF(MID(I260,12,1)="F",VLOOKUP(J260,DATA!$K$2:$Y$20,14,FALSE),0)&gt;10,IF(MID(I260,12,1)="F",VLOOKUP(J260,DATA!$K$2:$Y$20,14,FALSE),0)-10,0)),"")</f>
        <v/>
      </c>
      <c r="AJ260" t="str">
        <f>IF(LEN(H260)&gt;0,IF(H260&lt;&gt;"CALL_PAL",VLOOKUP(H260,DATA!$B$2:$E$526,4,FALSE),VLOOKUP(K260,DATA!$K$72:$M$161,3,FALSE)),"")</f>
        <v>0000010000000000</v>
      </c>
      <c r="AK260" t="str">
        <f>IF(LEN(H260)&gt;0,VLOOKUP(H260,DATA!$B$2:$D$526,3,FALSE),"")</f>
        <v>011000</v>
      </c>
      <c r="AL260" t="str">
        <f t="shared" si="175"/>
        <v>01100011111111110000010000000000</v>
      </c>
      <c r="AM260" t="str">
        <f t="shared" si="176"/>
        <v>63FF0400</v>
      </c>
      <c r="AN260" t="b">
        <f t="shared" si="154"/>
        <v>1</v>
      </c>
      <c r="AO260">
        <f t="shared" ref="AO260:AO323" si="180">IF(B260&lt;&gt;"",G260-G259,"")</f>
        <v>4</v>
      </c>
      <c r="AP260" t="b">
        <f t="shared" si="149"/>
        <v>0</v>
      </c>
      <c r="AQ260" t="b">
        <f t="shared" si="178"/>
        <v>0</v>
      </c>
      <c r="AR260" s="2"/>
    </row>
    <row r="261" spans="1:44" x14ac:dyDescent="0.25">
      <c r="A261" t="str">
        <f t="shared" si="150"/>
        <v>000006A1</v>
      </c>
      <c r="B261" t="s">
        <v>1697</v>
      </c>
      <c r="C261" t="str">
        <f t="shared" si="156"/>
        <v>STQ R01,1920(R31)</v>
      </c>
      <c r="D261" t="str">
        <f t="shared" si="151"/>
        <v/>
      </c>
      <c r="E261" t="b">
        <f t="shared" si="152"/>
        <v>1</v>
      </c>
      <c r="F261">
        <f t="shared" si="155"/>
        <v>4</v>
      </c>
      <c r="G261">
        <f t="shared" si="179"/>
        <v>1696</v>
      </c>
      <c r="H261" t="str">
        <f t="shared" si="157"/>
        <v>STQ</v>
      </c>
      <c r="I261" s="3" t="str">
        <f>IF(LEN(H261)&gt;0,VLOOKUP(H261,DATA!$B$2:$G$526,6,FALSE),"")</f>
        <v xml:space="preserve">OAB        F </v>
      </c>
      <c r="J261" t="str">
        <f>IF(LEN(H261)&gt;0,VLOOKUP(H261,DATA!$B$2:$G$526,2,FALSE),"")</f>
        <v>Mem</v>
      </c>
      <c r="K261" t="str">
        <f>IF(LEN(H261)&gt;0,IF(MID(IF(MID(MID(C261,LEN(H261)+2,99),1,1)="(",MID(MID(C261,LEN(H261)+2,99),2,LEN(MID(C261,LEN(H261)+2,99))-2),MID(C261,LEN(H261)+2,99)),1,1)=VLOOKUP(H261,DATA!$B$2:$I$526,8,FALSE),MID(IF(MID(MID(C261,LEN(H261)+2,99),1,1)="(",MID(MID(C261,LEN(H261)+2,99),2,LEN(MID(C261,LEN(H261)+2,99))-2),MID(C261,LEN(H261)+2,99)),1,3),IF(MID(MID(C261,LEN(H261)+2,99),1,1)="(",MID(MID(C261,LEN(H261)+2,99),2,LEN(MID(C261,LEN(H261)+2,99))-2),MID(C261,LEN(H261)+2,99))),"")</f>
        <v>R01</v>
      </c>
      <c r="L261" t="str">
        <f t="shared" si="158"/>
        <v>1920(R31)</v>
      </c>
      <c r="M261" t="str">
        <f t="shared" si="177"/>
        <v/>
      </c>
      <c r="N261" t="str">
        <f t="shared" si="159"/>
        <v/>
      </c>
      <c r="O261" t="str">
        <f t="shared" si="160"/>
        <v/>
      </c>
      <c r="P261" t="str">
        <f t="shared" si="153"/>
        <v/>
      </c>
      <c r="Q261">
        <f t="shared" si="161"/>
        <v>1920</v>
      </c>
      <c r="R261" t="str">
        <f t="shared" si="162"/>
        <v>R31</v>
      </c>
      <c r="S261" t="b">
        <f t="shared" si="163"/>
        <v>0</v>
      </c>
      <c r="T261" t="b">
        <f t="shared" si="164"/>
        <v>0</v>
      </c>
      <c r="U261" t="str">
        <f t="shared" si="165"/>
        <v/>
      </c>
      <c r="V261" t="str">
        <f>IF(MID(I261,6,1)="T",VLOOKUP(H261,DATA!$B$2:$H$526,7,FALSE),"")</f>
        <v/>
      </c>
      <c r="W261" t="str">
        <f t="shared" si="166"/>
        <v/>
      </c>
      <c r="X261" t="str">
        <f>IF(LEN(H261)&gt;0,VLOOKUP(H261,DATA!$B$2:$F$526,5,FALSE),"")</f>
        <v/>
      </c>
      <c r="Y261" t="str">
        <f t="shared" si="167"/>
        <v/>
      </c>
      <c r="Z261" t="str">
        <f t="shared" si="168"/>
        <v/>
      </c>
      <c r="AA261" t="str">
        <f t="shared" si="169"/>
        <v/>
      </c>
      <c r="AB261" t="str">
        <f>IF(LEN(Z261)&gt;0,VLOOKUP(Z261,DATA!$K$25:$L$69,2,FALSE)&amp;IF(LEN(AA261)&gt;0,VLOOKUP(AA261,DATA!$O$25:$P$29,2,FALSE),""),"")</f>
        <v/>
      </c>
      <c r="AC261" t="str">
        <f>IF(LEN(Z261)&gt;0,VLOOKUP(Z261,DATA!$K$25:$M$69,3,FALSE),"")</f>
        <v/>
      </c>
      <c r="AD261" t="str">
        <f t="shared" si="170"/>
        <v>00001</v>
      </c>
      <c r="AE261" t="str">
        <f t="shared" si="171"/>
        <v>11111</v>
      </c>
      <c r="AF261" t="str">
        <f t="shared" si="172"/>
        <v/>
      </c>
      <c r="AG261" t="str">
        <f t="shared" si="173"/>
        <v/>
      </c>
      <c r="AH261" t="str">
        <f t="shared" si="174"/>
        <v/>
      </c>
      <c r="AI261" t="str">
        <f>AR261</f>
        <v>0111100000000000</v>
      </c>
      <c r="AJ261" t="str">
        <f>IF(LEN(H261)&gt;0,IF(H261&lt;&gt;"CALL_PAL",VLOOKUP(H261,DATA!$B$2:$E$526,4,FALSE),VLOOKUP(K261,DATA!$K$72:$M$161,3,FALSE)),"")</f>
        <v/>
      </c>
      <c r="AK261" t="str">
        <f>IF(LEN(H261)&gt;0,VLOOKUP(H261,DATA!$B$2:$D$526,3,FALSE),"")</f>
        <v>101101</v>
      </c>
      <c r="AL261" t="str">
        <f t="shared" si="175"/>
        <v>10110100001111110111100000000000</v>
      </c>
      <c r="AM261" t="str">
        <f t="shared" si="176"/>
        <v>B43F7800</v>
      </c>
      <c r="AN261" t="b">
        <f t="shared" si="154"/>
        <v>1</v>
      </c>
      <c r="AO261">
        <f t="shared" si="180"/>
        <v>4</v>
      </c>
      <c r="AP261" t="b">
        <f t="shared" ref="AP261:AP324" si="181">IF(B261="","",IF(G261=G262,"",INT(G261/16)*16=G261))</f>
        <v>1</v>
      </c>
      <c r="AQ261" t="b">
        <f t="shared" si="178"/>
        <v>0</v>
      </c>
      <c r="AR261" t="str">
        <f>HEX2BIN(MID(DEC2HEX(Q261),1,2),8)&amp;HEX2BIN(MID(DEC2HEX(Q261),3,2),8)</f>
        <v>0111100000000000</v>
      </c>
    </row>
    <row r="262" spans="1:44" x14ac:dyDescent="0.25">
      <c r="A262" t="str">
        <f t="shared" ref="A262:A325" si="182">IF(LEN(G262)&gt;0,DEC2HEX(G262+IF(AN261,1,0),8),"")</f>
        <v>000006A5</v>
      </c>
      <c r="B262" t="s">
        <v>1698</v>
      </c>
      <c r="C262" t="str">
        <f t="shared" si="156"/>
        <v>STQ R00,1928(R31)</v>
      </c>
      <c r="D262" t="str">
        <f t="shared" ref="D262:D325" si="183">IF(LEN(C262)&gt;0,IF(MID(C262,1,IFERROR(FIND(" ",C262),2)-1)=".BASE","",IF(MID(C262,1,4)=".VAR",MID(C262,FIND(" ",C262)+1,99),"")),"")</f>
        <v/>
      </c>
      <c r="E262" t="b">
        <f t="shared" si="152"/>
        <v>1</v>
      </c>
      <c r="F262">
        <f t="shared" si="155"/>
        <v>4</v>
      </c>
      <c r="G262">
        <f t="shared" si="179"/>
        <v>1700</v>
      </c>
      <c r="H262" t="str">
        <f t="shared" si="157"/>
        <v>STQ</v>
      </c>
      <c r="I262" s="3" t="str">
        <f>IF(LEN(H262)&gt;0,VLOOKUP(H262,DATA!$B$2:$G$526,6,FALSE),"")</f>
        <v xml:space="preserve">OAB        F </v>
      </c>
      <c r="J262" t="str">
        <f>IF(LEN(H262)&gt;0,VLOOKUP(H262,DATA!$B$2:$G$526,2,FALSE),"")</f>
        <v>Mem</v>
      </c>
      <c r="K262" t="str">
        <f>IF(LEN(H262)&gt;0,IF(MID(IF(MID(MID(C262,LEN(H262)+2,99),1,1)="(",MID(MID(C262,LEN(H262)+2,99),2,LEN(MID(C262,LEN(H262)+2,99))-2),MID(C262,LEN(H262)+2,99)),1,1)=VLOOKUP(H262,DATA!$B$2:$I$526,8,FALSE),MID(IF(MID(MID(C262,LEN(H262)+2,99),1,1)="(",MID(MID(C262,LEN(H262)+2,99),2,LEN(MID(C262,LEN(H262)+2,99))-2),MID(C262,LEN(H262)+2,99)),1,3),IF(MID(MID(C262,LEN(H262)+2,99),1,1)="(",MID(MID(C262,LEN(H262)+2,99),2,LEN(MID(C262,LEN(H262)+2,99))-2),MID(C262,LEN(H262)+2,99))),"")</f>
        <v>R00</v>
      </c>
      <c r="L262" t="str">
        <f t="shared" si="158"/>
        <v>1928(R31)</v>
      </c>
      <c r="M262" t="str">
        <f t="shared" si="177"/>
        <v/>
      </c>
      <c r="N262" t="str">
        <f t="shared" si="159"/>
        <v/>
      </c>
      <c r="O262" t="str">
        <f t="shared" si="160"/>
        <v/>
      </c>
      <c r="P262" t="str">
        <f t="shared" si="153"/>
        <v/>
      </c>
      <c r="Q262">
        <f t="shared" si="161"/>
        <v>1928</v>
      </c>
      <c r="R262" t="str">
        <f t="shared" si="162"/>
        <v>R31</v>
      </c>
      <c r="S262" t="b">
        <f t="shared" si="163"/>
        <v>0</v>
      </c>
      <c r="T262" t="b">
        <f t="shared" si="164"/>
        <v>0</v>
      </c>
      <c r="U262" t="str">
        <f t="shared" si="165"/>
        <v/>
      </c>
      <c r="V262" t="str">
        <f>IF(MID(I262,6,1)="T",VLOOKUP(H262,DATA!$B$2:$H$526,7,FALSE),"")</f>
        <v/>
      </c>
      <c r="W262" t="str">
        <f t="shared" si="166"/>
        <v/>
      </c>
      <c r="X262" t="str">
        <f>IF(LEN(H262)&gt;0,VLOOKUP(H262,DATA!$B$2:$F$526,5,FALSE),"")</f>
        <v/>
      </c>
      <c r="Y262" t="str">
        <f t="shared" si="167"/>
        <v/>
      </c>
      <c r="Z262" t="str">
        <f t="shared" si="168"/>
        <v/>
      </c>
      <c r="AA262" t="str">
        <f t="shared" si="169"/>
        <v/>
      </c>
      <c r="AB262" t="str">
        <f>IF(LEN(Z262)&gt;0,VLOOKUP(Z262,DATA!$K$25:$L$69,2,FALSE)&amp;IF(LEN(AA262)&gt;0,VLOOKUP(AA262,DATA!$O$25:$P$29,2,FALSE),""),"")</f>
        <v/>
      </c>
      <c r="AC262" t="str">
        <f>IF(LEN(Z262)&gt;0,VLOOKUP(Z262,DATA!$K$25:$M$69,3,FALSE),"")</f>
        <v/>
      </c>
      <c r="AD262" t="str">
        <f t="shared" si="170"/>
        <v>00000</v>
      </c>
      <c r="AE262" t="str">
        <f t="shared" si="171"/>
        <v>11111</v>
      </c>
      <c r="AF262" t="str">
        <f t="shared" si="172"/>
        <v/>
      </c>
      <c r="AG262" t="str">
        <f t="shared" si="173"/>
        <v/>
      </c>
      <c r="AH262" t="str">
        <f t="shared" si="174"/>
        <v/>
      </c>
      <c r="AI262" t="str">
        <f>AR262</f>
        <v>0111100000001000</v>
      </c>
      <c r="AJ262" t="str">
        <f>IF(LEN(H262)&gt;0,IF(H262&lt;&gt;"CALL_PAL",VLOOKUP(H262,DATA!$B$2:$E$526,4,FALSE),VLOOKUP(K262,DATA!$K$72:$M$161,3,FALSE)),"")</f>
        <v/>
      </c>
      <c r="AK262" t="str">
        <f>IF(LEN(H262)&gt;0,VLOOKUP(H262,DATA!$B$2:$D$526,3,FALSE),"")</f>
        <v>101101</v>
      </c>
      <c r="AL262" t="str">
        <f t="shared" si="175"/>
        <v>10110100000111110111100000001000</v>
      </c>
      <c r="AM262" t="str">
        <f t="shared" si="176"/>
        <v>B41F7808</v>
      </c>
      <c r="AN262" t="b">
        <f t="shared" si="154"/>
        <v>1</v>
      </c>
      <c r="AO262">
        <f t="shared" si="180"/>
        <v>4</v>
      </c>
      <c r="AP262" t="b">
        <f t="shared" si="181"/>
        <v>0</v>
      </c>
      <c r="AQ262" t="b">
        <f t="shared" si="178"/>
        <v>0</v>
      </c>
      <c r="AR262" t="str">
        <f>HEX2BIN(MID(DEC2HEX(Q262),1,2),8)&amp;HEX2BIN(MID(DEC2HEX(Q262),3,2),8)</f>
        <v>0111100000001000</v>
      </c>
    </row>
    <row r="263" spans="1:44" x14ac:dyDescent="0.25">
      <c r="A263" t="str">
        <f t="shared" si="182"/>
        <v>000006A9</v>
      </c>
      <c r="B263" t="s">
        <v>1682</v>
      </c>
      <c r="C263" t="str">
        <f t="shared" si="156"/>
        <v>BIS R31, #32, R00</v>
      </c>
      <c r="D263" t="str">
        <f t="shared" si="183"/>
        <v/>
      </c>
      <c r="E263" t="b">
        <f t="shared" si="152"/>
        <v>1</v>
      </c>
      <c r="F263">
        <f t="shared" si="155"/>
        <v>4</v>
      </c>
      <c r="G263">
        <f t="shared" si="179"/>
        <v>1704</v>
      </c>
      <c r="H263" t="str">
        <f t="shared" si="157"/>
        <v>BIS</v>
      </c>
      <c r="I263" s="3" t="str">
        <f>IF(LEN(H263)&gt;0,VLOOKUP(H263,DATA!$B$2:$G$526,6,FALSE),"")</f>
        <v>OABZL      FC</v>
      </c>
      <c r="J263" t="str">
        <f>IF(LEN(H263)&gt;0,VLOOKUP(H263,DATA!$B$2:$G$526,2,FALSE),"")</f>
        <v>Oper</v>
      </c>
      <c r="K263" t="str">
        <f>IF(LEN(H263)&gt;0,IF(MID(IF(MID(MID(C263,LEN(H263)+2,99),1,1)="(",MID(MID(C263,LEN(H263)+2,99),2,LEN(MID(C263,LEN(H263)+2,99))-2),MID(C263,LEN(H263)+2,99)),1,1)=VLOOKUP(H263,DATA!$B$2:$I$526,8,FALSE),MID(IF(MID(MID(C263,LEN(H263)+2,99),1,1)="(",MID(MID(C263,LEN(H263)+2,99),2,LEN(MID(C263,LEN(H263)+2,99))-2),MID(C263,LEN(H263)+2,99)),1,3),IF(MID(MID(C263,LEN(H263)+2,99),1,1)="(",MID(MID(C263,LEN(H263)+2,99),2,LEN(MID(C263,LEN(H263)+2,99))-2),MID(C263,LEN(H263)+2,99))),"")</f>
        <v>R31</v>
      </c>
      <c r="L263" t="str">
        <f t="shared" si="158"/>
        <v>#32</v>
      </c>
      <c r="M263" t="str">
        <f t="shared" si="177"/>
        <v>R00</v>
      </c>
      <c r="N263" t="b">
        <f t="shared" si="159"/>
        <v>1</v>
      </c>
      <c r="O263" t="b">
        <f t="shared" si="160"/>
        <v>0</v>
      </c>
      <c r="P263" t="str">
        <f t="shared" si="153"/>
        <v/>
      </c>
      <c r="Q263" t="str">
        <f t="shared" si="161"/>
        <v/>
      </c>
      <c r="R263" t="str">
        <f t="shared" si="162"/>
        <v/>
      </c>
      <c r="S263" t="b">
        <f t="shared" si="163"/>
        <v>0</v>
      </c>
      <c r="T263" t="b">
        <f t="shared" si="164"/>
        <v>0</v>
      </c>
      <c r="U263" t="b">
        <f t="shared" si="165"/>
        <v>0</v>
      </c>
      <c r="V263" t="str">
        <f>IF(MID(I263,6,1)="T",VLOOKUP(H263,DATA!$B$2:$H$526,7,FALSE),"")</f>
        <v/>
      </c>
      <c r="W263" t="str">
        <f t="shared" si="166"/>
        <v/>
      </c>
      <c r="X263" t="str">
        <f>IF(LEN(H263)&gt;0,VLOOKUP(H263,DATA!$B$2:$F$526,5,FALSE),"")</f>
        <v/>
      </c>
      <c r="Y263" t="str">
        <f t="shared" si="167"/>
        <v/>
      </c>
      <c r="Z263" t="str">
        <f t="shared" si="168"/>
        <v/>
      </c>
      <c r="AA263" t="str">
        <f t="shared" si="169"/>
        <v/>
      </c>
      <c r="AB263" t="str">
        <f>IF(LEN(Z263)&gt;0,VLOOKUP(Z263,DATA!$K$25:$L$69,2,FALSE)&amp;IF(LEN(AA263)&gt;0,VLOOKUP(AA263,DATA!$O$25:$P$29,2,FALSE),""),"")</f>
        <v/>
      </c>
      <c r="AC263" t="str">
        <f>IF(LEN(Z263)&gt;0,VLOOKUP(Z263,DATA!$K$25:$M$69,3,FALSE),"")</f>
        <v/>
      </c>
      <c r="AD263" t="str">
        <f t="shared" si="170"/>
        <v>11111</v>
      </c>
      <c r="AE263" t="str">
        <f t="shared" si="171"/>
        <v/>
      </c>
      <c r="AF263" t="str">
        <f t="shared" si="172"/>
        <v/>
      </c>
      <c r="AG263" t="str">
        <f t="shared" si="173"/>
        <v>001000001</v>
      </c>
      <c r="AH263" t="str">
        <f t="shared" si="174"/>
        <v>00000</v>
      </c>
      <c r="AI263" t="str">
        <f>IF(LEN(Q263)&gt;0,REPT("0",IF(IF(MID(I263,12,1)="F",VLOOKUP(J263,DATA!$K$2:$Y$20,14,FALSE),0)&gt;10,IF(MID(I263,12,1)="F",VLOOKUP(J263,DATA!$K$2:$Y$20,14,FALSE),0)-10,0)-LEN(X263))&amp;DEC2BIN(Q263,IF(MID(I263,12,1)="F",VLOOKUP(J263,DATA!$K$2:$Y$20,14,FALSE),0)-IF(IF(MID(I263,12,1)="F",VLOOKUP(J263,DATA!$K$2:$Y$20,14,FALSE),0)&gt;10,IF(MID(I263,12,1)="F",VLOOKUP(J263,DATA!$K$2:$Y$20,14,FALSE),0)-10,0)),"")</f>
        <v/>
      </c>
      <c r="AJ263" t="str">
        <f>IF(LEN(H263)&gt;0,IF(H263&lt;&gt;"CALL_PAL",VLOOKUP(H263,DATA!$B$2:$E$526,4,FALSE),VLOOKUP(K263,DATA!$K$72:$M$161,3,FALSE)),"")</f>
        <v>0100000</v>
      </c>
      <c r="AK263" t="str">
        <f>IF(LEN(H263)&gt;0,VLOOKUP(H263,DATA!$B$2:$D$526,3,FALSE),"")</f>
        <v>010001</v>
      </c>
      <c r="AL263" t="str">
        <f t="shared" si="175"/>
        <v>01000111111001000001010000000000</v>
      </c>
      <c r="AM263" t="str">
        <f t="shared" si="176"/>
        <v>47E41400</v>
      </c>
      <c r="AN263" t="b">
        <f t="shared" si="154"/>
        <v>1</v>
      </c>
      <c r="AO263">
        <f t="shared" si="180"/>
        <v>4</v>
      </c>
      <c r="AP263" t="b">
        <f t="shared" si="181"/>
        <v>0</v>
      </c>
      <c r="AQ263" t="b">
        <f t="shared" si="178"/>
        <v>0</v>
      </c>
    </row>
    <row r="264" spans="1:44" x14ac:dyDescent="0.25">
      <c r="A264" t="str">
        <f t="shared" si="182"/>
        <v>000006AD</v>
      </c>
      <c r="B264" t="s">
        <v>2039</v>
      </c>
      <c r="C264" t="str">
        <f t="shared" si="156"/>
        <v>BIS R31, R31, R31</v>
      </c>
      <c r="D264" t="str">
        <f t="shared" si="183"/>
        <v/>
      </c>
      <c r="E264" t="b">
        <f t="shared" ref="E264:E327" si="184">IF(LEN(C264)&gt;0,AND(MID(C263,1,2)&lt;&gt;".B",MID(C263,1,2)&lt;&gt;".P",NOT(IFERROR(FIND(":",C263)&gt;0,FALSE))),"")</f>
        <v>1</v>
      </c>
      <c r="F264">
        <f t="shared" si="155"/>
        <v>4</v>
      </c>
      <c r="G264">
        <f t="shared" si="179"/>
        <v>1708</v>
      </c>
      <c r="H264" t="str">
        <f t="shared" si="157"/>
        <v>BIS</v>
      </c>
      <c r="I264" s="3" t="str">
        <f>IF(LEN(H264)&gt;0,VLOOKUP(H264,DATA!$B$2:$G$526,6,FALSE),"")</f>
        <v>OABZL      FC</v>
      </c>
      <c r="J264" t="str">
        <f>IF(LEN(H264)&gt;0,VLOOKUP(H264,DATA!$B$2:$G$526,2,FALSE),"")</f>
        <v>Oper</v>
      </c>
      <c r="K264" t="str">
        <f>IF(LEN(H264)&gt;0,IF(MID(IF(MID(MID(C264,LEN(H264)+2,99),1,1)="(",MID(MID(C264,LEN(H264)+2,99),2,LEN(MID(C264,LEN(H264)+2,99))-2),MID(C264,LEN(H264)+2,99)),1,1)=VLOOKUP(H264,DATA!$B$2:$I$526,8,FALSE),MID(IF(MID(MID(C264,LEN(H264)+2,99),1,1)="(",MID(MID(C264,LEN(H264)+2,99),2,LEN(MID(C264,LEN(H264)+2,99))-2),MID(C264,LEN(H264)+2,99)),1,3),IF(MID(MID(C264,LEN(H264)+2,99),1,1)="(",MID(MID(C264,LEN(H264)+2,99),2,LEN(MID(C264,LEN(H264)+2,99))-2),MID(C264,LEN(H264)+2,99))),"")</f>
        <v>R31</v>
      </c>
      <c r="L264" t="str">
        <f t="shared" si="158"/>
        <v>R31</v>
      </c>
      <c r="M264" t="str">
        <f t="shared" si="177"/>
        <v>R31</v>
      </c>
      <c r="N264" t="b">
        <f t="shared" si="159"/>
        <v>0</v>
      </c>
      <c r="O264" t="b">
        <f t="shared" si="160"/>
        <v>1</v>
      </c>
      <c r="P264" t="str">
        <f t="shared" si="153"/>
        <v/>
      </c>
      <c r="Q264" t="str">
        <f t="shared" si="161"/>
        <v/>
      </c>
      <c r="R264" t="str">
        <f t="shared" si="162"/>
        <v/>
      </c>
      <c r="S264" t="b">
        <f t="shared" si="163"/>
        <v>0</v>
      </c>
      <c r="T264" t="b">
        <f t="shared" si="164"/>
        <v>0</v>
      </c>
      <c r="U264" t="b">
        <f t="shared" si="165"/>
        <v>0</v>
      </c>
      <c r="V264" t="str">
        <f>IF(MID(I264,6,1)="T",VLOOKUP(H264,DATA!$B$2:$H$526,7,FALSE),"")</f>
        <v/>
      </c>
      <c r="W264" t="str">
        <f t="shared" si="166"/>
        <v/>
      </c>
      <c r="X264" t="str">
        <f>IF(LEN(H264)&gt;0,VLOOKUP(H264,DATA!$B$2:$F$526,5,FALSE),"")</f>
        <v/>
      </c>
      <c r="Y264" t="str">
        <f t="shared" si="167"/>
        <v/>
      </c>
      <c r="Z264" t="str">
        <f t="shared" si="168"/>
        <v/>
      </c>
      <c r="AA264" t="str">
        <f t="shared" si="169"/>
        <v/>
      </c>
      <c r="AB264" t="str">
        <f>IF(LEN(Z264)&gt;0,VLOOKUP(Z264,DATA!$K$25:$L$69,2,FALSE)&amp;IF(LEN(AA264)&gt;0,VLOOKUP(AA264,DATA!$O$25:$P$29,2,FALSE),""),"")</f>
        <v/>
      </c>
      <c r="AC264" t="str">
        <f>IF(LEN(Z264)&gt;0,VLOOKUP(Z264,DATA!$K$25:$M$69,3,FALSE),"")</f>
        <v/>
      </c>
      <c r="AD264" t="str">
        <f t="shared" si="170"/>
        <v>11111</v>
      </c>
      <c r="AE264" t="str">
        <f t="shared" si="171"/>
        <v>11111</v>
      </c>
      <c r="AF264" t="str">
        <f t="shared" si="172"/>
        <v>0000</v>
      </c>
      <c r="AG264" t="str">
        <f t="shared" si="173"/>
        <v/>
      </c>
      <c r="AH264" t="str">
        <f t="shared" si="174"/>
        <v>11111</v>
      </c>
      <c r="AI264" t="str">
        <f>IF(LEN(Q264)&gt;0,REPT("0",IF(IF(MID(I264,12,1)="F",VLOOKUP(J264,DATA!$K$2:$Y$20,14,FALSE),0)&gt;10,IF(MID(I264,12,1)="F",VLOOKUP(J264,DATA!$K$2:$Y$20,14,FALSE),0)-10,0)-LEN(X264))&amp;DEC2BIN(Q264,IF(MID(I264,12,1)="F",VLOOKUP(J264,DATA!$K$2:$Y$20,14,FALSE),0)-IF(IF(MID(I264,12,1)="F",VLOOKUP(J264,DATA!$K$2:$Y$20,14,FALSE),0)&gt;10,IF(MID(I264,12,1)="F",VLOOKUP(J264,DATA!$K$2:$Y$20,14,FALSE),0)-10,0)),"")</f>
        <v/>
      </c>
      <c r="AJ264" t="str">
        <f>IF(LEN(H264)&gt;0,IF(H264&lt;&gt;"CALL_PAL",VLOOKUP(H264,DATA!$B$2:$E$526,4,FALSE),VLOOKUP(K264,DATA!$K$72:$M$161,3,FALSE)),"")</f>
        <v>0100000</v>
      </c>
      <c r="AK264" t="str">
        <f>IF(LEN(H264)&gt;0,VLOOKUP(H264,DATA!$B$2:$D$526,3,FALSE),"")</f>
        <v>010001</v>
      </c>
      <c r="AL264" t="str">
        <f t="shared" si="175"/>
        <v>01000111111111110000010000011111</v>
      </c>
      <c r="AM264" t="str">
        <f t="shared" si="176"/>
        <v>47FF041F</v>
      </c>
      <c r="AN264" t="b">
        <f t="shared" si="154"/>
        <v>1</v>
      </c>
      <c r="AO264">
        <f t="shared" si="180"/>
        <v>4</v>
      </c>
      <c r="AP264" t="b">
        <f t="shared" si="181"/>
        <v>0</v>
      </c>
      <c r="AQ264" t="b">
        <f t="shared" si="178"/>
        <v>0</v>
      </c>
    </row>
    <row r="265" spans="1:44" x14ac:dyDescent="0.25">
      <c r="A265" t="str">
        <f t="shared" si="182"/>
        <v>000006B1</v>
      </c>
      <c r="B265" t="s">
        <v>1643</v>
      </c>
      <c r="C265" t="str">
        <f t="shared" si="156"/>
        <v>JSR_INIT_LOOP:</v>
      </c>
      <c r="D265" t="str">
        <f t="shared" si="183"/>
        <v/>
      </c>
      <c r="E265" t="b">
        <f t="shared" si="184"/>
        <v>1</v>
      </c>
      <c r="F265">
        <f t="shared" si="155"/>
        <v>4</v>
      </c>
      <c r="G265">
        <f t="shared" si="179"/>
        <v>1712</v>
      </c>
      <c r="H265" t="str">
        <f t="shared" si="157"/>
        <v/>
      </c>
      <c r="I265" s="3" t="str">
        <f>IF(LEN(H265)&gt;0,VLOOKUP(H265,DATA!$B$2:$G$526,6,FALSE),"")</f>
        <v/>
      </c>
      <c r="J265" t="str">
        <f>IF(LEN(H265)&gt;0,VLOOKUP(H265,DATA!$B$2:$G$526,2,FALSE),"")</f>
        <v/>
      </c>
      <c r="K265" t="str">
        <f>IF(LEN(H265)&gt;0,IF(MID(IF(MID(MID(C265,LEN(H265)+2,99),1,1)="(",MID(MID(C265,LEN(H265)+2,99),2,LEN(MID(C265,LEN(H265)+2,99))-2),MID(C265,LEN(H265)+2,99)),1,1)=VLOOKUP(H265,DATA!$B$2:$I$526,8,FALSE),MID(IF(MID(MID(C265,LEN(H265)+2,99),1,1)="(",MID(MID(C265,LEN(H265)+2,99),2,LEN(MID(C265,LEN(H265)+2,99))-2),MID(C265,LEN(H265)+2,99)),1,3),IF(MID(MID(C265,LEN(H265)+2,99),1,1)="(",MID(MID(C265,LEN(H265)+2,99),2,LEN(MID(C265,LEN(H265)+2,99))-2),MID(C265,LEN(H265)+2,99))),"")</f>
        <v/>
      </c>
      <c r="L265" t="str">
        <f t="shared" si="158"/>
        <v/>
      </c>
      <c r="M265" t="str">
        <f t="shared" si="177"/>
        <v/>
      </c>
      <c r="N265" t="str">
        <f t="shared" si="159"/>
        <v/>
      </c>
      <c r="O265" t="str">
        <f t="shared" si="160"/>
        <v/>
      </c>
      <c r="P265" t="str">
        <f t="shared" si="153"/>
        <v/>
      </c>
      <c r="Q265" t="str">
        <f t="shared" si="161"/>
        <v/>
      </c>
      <c r="R265" t="str">
        <f t="shared" si="162"/>
        <v/>
      </c>
      <c r="S265" t="str">
        <f t="shared" si="163"/>
        <v/>
      </c>
      <c r="T265" t="str">
        <f t="shared" si="164"/>
        <v/>
      </c>
      <c r="U265" t="str">
        <f t="shared" si="165"/>
        <v/>
      </c>
      <c r="V265" t="str">
        <f>IF(MID(I265,6,1)="T",VLOOKUP(H265,DATA!$B$2:$H$526,7,FALSE),"")</f>
        <v/>
      </c>
      <c r="W265" t="str">
        <f t="shared" si="166"/>
        <v/>
      </c>
      <c r="X265" t="str">
        <f>IF(LEN(H265)&gt;0,VLOOKUP(H265,DATA!$B$2:$F$526,5,FALSE),"")</f>
        <v/>
      </c>
      <c r="Y265" t="str">
        <f t="shared" si="167"/>
        <v/>
      </c>
      <c r="Z265" t="str">
        <f t="shared" si="168"/>
        <v/>
      </c>
      <c r="AA265" t="str">
        <f t="shared" si="169"/>
        <v/>
      </c>
      <c r="AB265" t="str">
        <f>IF(LEN(Z265)&gt;0,VLOOKUP(Z265,DATA!$K$25:$L$69,2,FALSE)&amp;IF(LEN(AA265)&gt;0,VLOOKUP(AA265,DATA!$O$25:$P$29,2,FALSE),""),"")</f>
        <v/>
      </c>
      <c r="AC265" t="str">
        <f>IF(LEN(Z265)&gt;0,VLOOKUP(Z265,DATA!$K$25:$M$69,3,FALSE),"")</f>
        <v/>
      </c>
      <c r="AD265" t="str">
        <f t="shared" si="170"/>
        <v/>
      </c>
      <c r="AE265" t="str">
        <f t="shared" si="171"/>
        <v/>
      </c>
      <c r="AF265" t="str">
        <f t="shared" si="172"/>
        <v/>
      </c>
      <c r="AG265" t="str">
        <f t="shared" si="173"/>
        <v/>
      </c>
      <c r="AH265" t="str">
        <f t="shared" si="174"/>
        <v/>
      </c>
      <c r="AI265" t="str">
        <f>IF(LEN(Q265)&gt;0,REPT("0",IF(IF(MID(I265,12,1)="F",VLOOKUP(J265,DATA!$K$2:$Y$20,14,FALSE),0)&gt;10,IF(MID(I265,12,1)="F",VLOOKUP(J265,DATA!$K$2:$Y$20,14,FALSE),0)-10,0)-LEN(X265))&amp;DEC2BIN(Q265,IF(MID(I265,12,1)="F",VLOOKUP(J265,DATA!$K$2:$Y$20,14,FALSE),0)-IF(IF(MID(I265,12,1)="F",VLOOKUP(J265,DATA!$K$2:$Y$20,14,FALSE),0)&gt;10,IF(MID(I265,12,1)="F",VLOOKUP(J265,DATA!$K$2:$Y$20,14,FALSE),0)-10,0)),"")</f>
        <v/>
      </c>
      <c r="AJ265" t="str">
        <f>IF(LEN(H265)&gt;0,IF(H265&lt;&gt;"CALL_PAL",VLOOKUP(H265,DATA!$B$2:$E$526,4,FALSE),VLOOKUP(K265,DATA!$K$72:$M$161,3,FALSE)),"")</f>
        <v/>
      </c>
      <c r="AK265" t="str">
        <f>IF(LEN(H265)&gt;0,VLOOKUP(H265,DATA!$B$2:$D$526,3,FALSE),"")</f>
        <v/>
      </c>
      <c r="AL265" t="str">
        <f t="shared" si="175"/>
        <v/>
      </c>
      <c r="AM265" t="str">
        <f t="shared" si="176"/>
        <v/>
      </c>
      <c r="AN265" t="b">
        <f t="shared" si="154"/>
        <v>1</v>
      </c>
      <c r="AO265">
        <f t="shared" si="180"/>
        <v>4</v>
      </c>
      <c r="AP265" t="str">
        <f t="shared" si="181"/>
        <v/>
      </c>
      <c r="AQ265" t="str">
        <f t="shared" si="178"/>
        <v/>
      </c>
    </row>
    <row r="266" spans="1:44" x14ac:dyDescent="0.25">
      <c r="A266" t="str">
        <f t="shared" si="182"/>
        <v>000006B1</v>
      </c>
      <c r="B266" t="s">
        <v>1644</v>
      </c>
      <c r="C266" t="str">
        <f t="shared" si="156"/>
        <v>BSR R31,JSR_INIT_LOOP_NXT</v>
      </c>
      <c r="D266" t="str">
        <f t="shared" si="183"/>
        <v/>
      </c>
      <c r="E266" t="b">
        <f t="shared" si="184"/>
        <v>0</v>
      </c>
      <c r="F266">
        <f t="shared" si="155"/>
        <v>4</v>
      </c>
      <c r="G266">
        <f t="shared" si="179"/>
        <v>1712</v>
      </c>
      <c r="H266" t="str">
        <f t="shared" si="157"/>
        <v>BSR</v>
      </c>
      <c r="I266" s="3" t="str">
        <f>IF(LEN(H266)&gt;0,VLOOKUP(H266,DATA!$B$2:$G$526,6,FALSE),"")</f>
        <v xml:space="preserve">OA         F </v>
      </c>
      <c r="J266" t="str">
        <f>IF(LEN(H266)&gt;0,VLOOKUP(H266,DATA!$B$2:$G$526,2,FALSE),"")</f>
        <v>Br</v>
      </c>
      <c r="K266" t="str">
        <f>IF(LEN(H266)&gt;0,IF(MID(IF(MID(MID(C266,LEN(H266)+2,99),1,1)="(",MID(MID(C266,LEN(H266)+2,99),2,LEN(MID(C266,LEN(H266)+2,99))-2),MID(C266,LEN(H266)+2,99)),1,1)=VLOOKUP(H266,DATA!$B$2:$I$526,8,FALSE),MID(IF(MID(MID(C266,LEN(H266)+2,99),1,1)="(",MID(MID(C266,LEN(H266)+2,99),2,LEN(MID(C266,LEN(H266)+2,99))-2),MID(C266,LEN(H266)+2,99)),1,3),IF(MID(MID(C266,LEN(H266)+2,99),1,1)="(",MID(MID(C266,LEN(H266)+2,99),2,LEN(MID(C266,LEN(H266)+2,99))-2),MID(C266,LEN(H266)+2,99))),"")</f>
        <v>R31</v>
      </c>
      <c r="L266" t="str">
        <f t="shared" si="158"/>
        <v>JSR_INIT_LOOP_NXT</v>
      </c>
      <c r="M266" t="str">
        <f t="shared" si="177"/>
        <v/>
      </c>
      <c r="N266" t="str">
        <f t="shared" si="159"/>
        <v/>
      </c>
      <c r="O266" t="str">
        <f t="shared" si="160"/>
        <v/>
      </c>
      <c r="P266">
        <f t="shared" si="153"/>
        <v>1728</v>
      </c>
      <c r="Q266">
        <f t="shared" si="161"/>
        <v>12</v>
      </c>
      <c r="R266" t="str">
        <f t="shared" si="162"/>
        <v/>
      </c>
      <c r="S266" t="b">
        <f t="shared" si="163"/>
        <v>0</v>
      </c>
      <c r="T266" t="str">
        <f t="shared" si="164"/>
        <v/>
      </c>
      <c r="U266" t="str">
        <f t="shared" si="165"/>
        <v/>
      </c>
      <c r="V266" t="str">
        <f>IF(MID(I266,6,1)="T",VLOOKUP(H266,DATA!$B$2:$H$526,7,FALSE),"")</f>
        <v/>
      </c>
      <c r="W266" t="str">
        <f t="shared" si="166"/>
        <v/>
      </c>
      <c r="X266" t="str">
        <f>IF(LEN(H266)&gt;0,VLOOKUP(H266,DATA!$B$2:$F$526,5,FALSE),"")</f>
        <v/>
      </c>
      <c r="Y266" t="str">
        <f t="shared" si="167"/>
        <v/>
      </c>
      <c r="Z266" t="str">
        <f t="shared" si="168"/>
        <v/>
      </c>
      <c r="AA266" t="str">
        <f t="shared" si="169"/>
        <v/>
      </c>
      <c r="AB266" t="str">
        <f>IF(LEN(Z266)&gt;0,VLOOKUP(Z266,DATA!$K$25:$L$69,2,FALSE)&amp;IF(LEN(AA266)&gt;0,VLOOKUP(AA266,DATA!$O$25:$P$29,2,FALSE),""),"")</f>
        <v/>
      </c>
      <c r="AC266" t="str">
        <f>IF(LEN(Z266)&gt;0,VLOOKUP(Z266,DATA!$K$25:$M$69,3,FALSE),"")</f>
        <v/>
      </c>
      <c r="AD266" t="str">
        <f t="shared" si="170"/>
        <v>11111</v>
      </c>
      <c r="AE266" t="str">
        <f t="shared" si="171"/>
        <v/>
      </c>
      <c r="AF266" t="str">
        <f t="shared" si="172"/>
        <v/>
      </c>
      <c r="AG266" t="str">
        <f t="shared" si="173"/>
        <v/>
      </c>
      <c r="AH266" t="str">
        <f t="shared" si="174"/>
        <v/>
      </c>
      <c r="AI266" t="str">
        <f>IF(LEN(Q266)&gt;0,REPT("0",IF(IF(MID(I266,12,1)="F",VLOOKUP(J266,DATA!$K$2:$Y$20,14,FALSE),0)&gt;10,IF(MID(I266,12,1)="F",VLOOKUP(J266,DATA!$K$2:$Y$20,14,FALSE),0)-10,0)-LEN(X266))&amp;DEC2BIN(Q266,IF(MID(I266,12,1)="F",VLOOKUP(J266,DATA!$K$2:$Y$20,14,FALSE),0)-IF(IF(MID(I266,12,1)="F",VLOOKUP(J266,DATA!$K$2:$Y$20,14,FALSE),0)&gt;10,IF(MID(I266,12,1)="F",VLOOKUP(J266,DATA!$K$2:$Y$20,14,FALSE),0)-10,0)),"")</f>
        <v>000000000000000001100</v>
      </c>
      <c r="AJ266" t="str">
        <f>IF(LEN(H266)&gt;0,IF(H266&lt;&gt;"CALL_PAL",VLOOKUP(H266,DATA!$B$2:$E$526,4,FALSE),VLOOKUP(K266,DATA!$K$72:$M$161,3,FALSE)),"")</f>
        <v/>
      </c>
      <c r="AK266" t="str">
        <f>IF(LEN(H266)&gt;0,VLOOKUP(H266,DATA!$B$2:$D$526,3,FALSE),"")</f>
        <v>110100</v>
      </c>
      <c r="AL266" t="str">
        <f t="shared" si="175"/>
        <v>11010011111000000000000000001100</v>
      </c>
      <c r="AM266" t="str">
        <f t="shared" si="176"/>
        <v>D3E0000C</v>
      </c>
      <c r="AN266" t="b">
        <f t="shared" si="154"/>
        <v>1</v>
      </c>
      <c r="AO266">
        <f t="shared" si="180"/>
        <v>0</v>
      </c>
      <c r="AP266" t="b">
        <f t="shared" si="181"/>
        <v>1</v>
      </c>
      <c r="AQ266" t="b">
        <f t="shared" si="178"/>
        <v>0</v>
      </c>
    </row>
    <row r="267" spans="1:44" x14ac:dyDescent="0.25">
      <c r="A267" t="str">
        <f t="shared" si="182"/>
        <v>000006B5</v>
      </c>
      <c r="B267" t="s">
        <v>2039</v>
      </c>
      <c r="C267" t="str">
        <f t="shared" si="156"/>
        <v>BIS R31, R31, R31</v>
      </c>
      <c r="D267" t="str">
        <f t="shared" si="183"/>
        <v/>
      </c>
      <c r="E267" t="b">
        <f t="shared" si="184"/>
        <v>1</v>
      </c>
      <c r="F267">
        <f t="shared" si="155"/>
        <v>4</v>
      </c>
      <c r="G267">
        <f t="shared" si="179"/>
        <v>1716</v>
      </c>
      <c r="H267" t="str">
        <f t="shared" si="157"/>
        <v>BIS</v>
      </c>
      <c r="I267" s="3" t="str">
        <f>IF(LEN(H267)&gt;0,VLOOKUP(H267,DATA!$B$2:$G$526,6,FALSE),"")</f>
        <v>OABZL      FC</v>
      </c>
      <c r="J267" t="str">
        <f>IF(LEN(H267)&gt;0,VLOOKUP(H267,DATA!$B$2:$G$526,2,FALSE),"")</f>
        <v>Oper</v>
      </c>
      <c r="K267" t="str">
        <f>IF(LEN(H267)&gt;0,IF(MID(IF(MID(MID(C267,LEN(H267)+2,99),1,1)="(",MID(MID(C267,LEN(H267)+2,99),2,LEN(MID(C267,LEN(H267)+2,99))-2),MID(C267,LEN(H267)+2,99)),1,1)=VLOOKUP(H267,DATA!$B$2:$I$526,8,FALSE),MID(IF(MID(MID(C267,LEN(H267)+2,99),1,1)="(",MID(MID(C267,LEN(H267)+2,99),2,LEN(MID(C267,LEN(H267)+2,99))-2),MID(C267,LEN(H267)+2,99)),1,3),IF(MID(MID(C267,LEN(H267)+2,99),1,1)="(",MID(MID(C267,LEN(H267)+2,99),2,LEN(MID(C267,LEN(H267)+2,99))-2),MID(C267,LEN(H267)+2,99))),"")</f>
        <v>R31</v>
      </c>
      <c r="L267" t="str">
        <f t="shared" si="158"/>
        <v>R31</v>
      </c>
      <c r="M267" t="str">
        <f t="shared" si="177"/>
        <v>R31</v>
      </c>
      <c r="N267" t="b">
        <f t="shared" si="159"/>
        <v>0</v>
      </c>
      <c r="O267" t="b">
        <f t="shared" si="160"/>
        <v>1</v>
      </c>
      <c r="P267" t="str">
        <f t="shared" si="153"/>
        <v/>
      </c>
      <c r="Q267" t="str">
        <f t="shared" si="161"/>
        <v/>
      </c>
      <c r="R267" t="str">
        <f t="shared" si="162"/>
        <v/>
      </c>
      <c r="S267" t="b">
        <f t="shared" si="163"/>
        <v>0</v>
      </c>
      <c r="T267" t="b">
        <f t="shared" si="164"/>
        <v>0</v>
      </c>
      <c r="U267" t="b">
        <f t="shared" si="165"/>
        <v>0</v>
      </c>
      <c r="V267" t="str">
        <f>IF(MID(I267,6,1)="T",VLOOKUP(H267,DATA!$B$2:$H$526,7,FALSE),"")</f>
        <v/>
      </c>
      <c r="W267" t="str">
        <f t="shared" si="166"/>
        <v/>
      </c>
      <c r="X267" t="str">
        <f>IF(LEN(H267)&gt;0,VLOOKUP(H267,DATA!$B$2:$F$526,5,FALSE),"")</f>
        <v/>
      </c>
      <c r="Y267" t="str">
        <f t="shared" si="167"/>
        <v/>
      </c>
      <c r="Z267" t="str">
        <f t="shared" si="168"/>
        <v/>
      </c>
      <c r="AA267" t="str">
        <f t="shared" si="169"/>
        <v/>
      </c>
      <c r="AB267" t="str">
        <f>IF(LEN(Z267)&gt;0,VLOOKUP(Z267,DATA!$K$25:$L$69,2,FALSE)&amp;IF(LEN(AA267)&gt;0,VLOOKUP(AA267,DATA!$O$25:$P$29,2,FALSE),""),"")</f>
        <v/>
      </c>
      <c r="AC267" t="str">
        <f>IF(LEN(Z267)&gt;0,VLOOKUP(Z267,DATA!$K$25:$M$69,3,FALSE),"")</f>
        <v/>
      </c>
      <c r="AD267" t="str">
        <f t="shared" si="170"/>
        <v>11111</v>
      </c>
      <c r="AE267" t="str">
        <f t="shared" si="171"/>
        <v>11111</v>
      </c>
      <c r="AF267" t="str">
        <f t="shared" si="172"/>
        <v>0000</v>
      </c>
      <c r="AG267" t="str">
        <f t="shared" si="173"/>
        <v/>
      </c>
      <c r="AH267" t="str">
        <f t="shared" si="174"/>
        <v>11111</v>
      </c>
      <c r="AI267" t="str">
        <f>IF(LEN(Q267)&gt;0,REPT("0",IF(IF(MID(I267,12,1)="F",VLOOKUP(J267,DATA!$K$2:$Y$20,14,FALSE),0)&gt;10,IF(MID(I267,12,1)="F",VLOOKUP(J267,DATA!$K$2:$Y$20,14,FALSE),0)-10,0)-LEN(X267))&amp;DEC2BIN(Q267,IF(MID(I267,12,1)="F",VLOOKUP(J267,DATA!$K$2:$Y$20,14,FALSE),0)-IF(IF(MID(I267,12,1)="F",VLOOKUP(J267,DATA!$K$2:$Y$20,14,FALSE),0)&gt;10,IF(MID(I267,12,1)="F",VLOOKUP(J267,DATA!$K$2:$Y$20,14,FALSE),0)-10,0)),"")</f>
        <v/>
      </c>
      <c r="AJ267" t="str">
        <f>IF(LEN(H267)&gt;0,IF(H267&lt;&gt;"CALL_PAL",VLOOKUP(H267,DATA!$B$2:$E$526,4,FALSE),VLOOKUP(K267,DATA!$K$72:$M$161,3,FALSE)),"")</f>
        <v>0100000</v>
      </c>
      <c r="AK267" t="str">
        <f>IF(LEN(H267)&gt;0,VLOOKUP(H267,DATA!$B$2:$D$526,3,FALSE),"")</f>
        <v>010001</v>
      </c>
      <c r="AL267" t="str">
        <f t="shared" si="175"/>
        <v>01000111111111110000010000011111</v>
      </c>
      <c r="AM267" t="str">
        <f t="shared" si="176"/>
        <v>47FF041F</v>
      </c>
      <c r="AN267" t="b">
        <f t="shared" si="154"/>
        <v>1</v>
      </c>
      <c r="AO267">
        <f t="shared" si="180"/>
        <v>4</v>
      </c>
      <c r="AP267" t="b">
        <f t="shared" si="181"/>
        <v>0</v>
      </c>
      <c r="AQ267" t="b">
        <f t="shared" si="178"/>
        <v>0</v>
      </c>
    </row>
    <row r="268" spans="1:44" x14ac:dyDescent="0.25">
      <c r="A268" t="str">
        <f t="shared" si="182"/>
        <v>000006B9</v>
      </c>
      <c r="B268" t="s">
        <v>2039</v>
      </c>
      <c r="C268" t="str">
        <f t="shared" si="156"/>
        <v>BIS R31, R31, R31</v>
      </c>
      <c r="D268" t="str">
        <f t="shared" si="183"/>
        <v/>
      </c>
      <c r="E268" t="b">
        <f t="shared" si="184"/>
        <v>1</v>
      </c>
      <c r="F268">
        <f t="shared" si="155"/>
        <v>4</v>
      </c>
      <c r="G268">
        <f t="shared" si="179"/>
        <v>1720</v>
      </c>
      <c r="H268" t="str">
        <f t="shared" si="157"/>
        <v>BIS</v>
      </c>
      <c r="I268" s="3" t="str">
        <f>IF(LEN(H268)&gt;0,VLOOKUP(H268,DATA!$B$2:$G$526,6,FALSE),"")</f>
        <v>OABZL      FC</v>
      </c>
      <c r="J268" t="str">
        <f>IF(LEN(H268)&gt;0,VLOOKUP(H268,DATA!$B$2:$G$526,2,FALSE),"")</f>
        <v>Oper</v>
      </c>
      <c r="K268" t="str">
        <f>IF(LEN(H268)&gt;0,IF(MID(IF(MID(MID(C268,LEN(H268)+2,99),1,1)="(",MID(MID(C268,LEN(H268)+2,99),2,LEN(MID(C268,LEN(H268)+2,99))-2),MID(C268,LEN(H268)+2,99)),1,1)=VLOOKUP(H268,DATA!$B$2:$I$526,8,FALSE),MID(IF(MID(MID(C268,LEN(H268)+2,99),1,1)="(",MID(MID(C268,LEN(H268)+2,99),2,LEN(MID(C268,LEN(H268)+2,99))-2),MID(C268,LEN(H268)+2,99)),1,3),IF(MID(MID(C268,LEN(H268)+2,99),1,1)="(",MID(MID(C268,LEN(H268)+2,99),2,LEN(MID(C268,LEN(H268)+2,99))-2),MID(C268,LEN(H268)+2,99))),"")</f>
        <v>R31</v>
      </c>
      <c r="L268" t="str">
        <f t="shared" si="158"/>
        <v>R31</v>
      </c>
      <c r="M268" t="str">
        <f t="shared" si="177"/>
        <v>R31</v>
      </c>
      <c r="N268" t="b">
        <f t="shared" si="159"/>
        <v>0</v>
      </c>
      <c r="O268" t="b">
        <f t="shared" si="160"/>
        <v>1</v>
      </c>
      <c r="P268" t="str">
        <f t="shared" si="153"/>
        <v/>
      </c>
      <c r="Q268" t="str">
        <f t="shared" si="161"/>
        <v/>
      </c>
      <c r="R268" t="str">
        <f t="shared" si="162"/>
        <v/>
      </c>
      <c r="S268" t="b">
        <f t="shared" si="163"/>
        <v>0</v>
      </c>
      <c r="T268" t="b">
        <f t="shared" si="164"/>
        <v>0</v>
      </c>
      <c r="U268" t="b">
        <f t="shared" si="165"/>
        <v>0</v>
      </c>
      <c r="V268" t="str">
        <f>IF(MID(I268,6,1)="T",VLOOKUP(H268,DATA!$B$2:$H$526,7,FALSE),"")</f>
        <v/>
      </c>
      <c r="W268" t="str">
        <f t="shared" si="166"/>
        <v/>
      </c>
      <c r="X268" t="str">
        <f>IF(LEN(H268)&gt;0,VLOOKUP(H268,DATA!$B$2:$F$526,5,FALSE),"")</f>
        <v/>
      </c>
      <c r="Y268" t="str">
        <f t="shared" si="167"/>
        <v/>
      </c>
      <c r="Z268" t="str">
        <f t="shared" si="168"/>
        <v/>
      </c>
      <c r="AA268" t="str">
        <f t="shared" si="169"/>
        <v/>
      </c>
      <c r="AB268" t="str">
        <f>IF(LEN(Z268)&gt;0,VLOOKUP(Z268,DATA!$K$25:$L$69,2,FALSE)&amp;IF(LEN(AA268)&gt;0,VLOOKUP(AA268,DATA!$O$25:$P$29,2,FALSE),""),"")</f>
        <v/>
      </c>
      <c r="AC268" t="str">
        <f>IF(LEN(Z268)&gt;0,VLOOKUP(Z268,DATA!$K$25:$M$69,3,FALSE),"")</f>
        <v/>
      </c>
      <c r="AD268" t="str">
        <f t="shared" si="170"/>
        <v>11111</v>
      </c>
      <c r="AE268" t="str">
        <f t="shared" si="171"/>
        <v>11111</v>
      </c>
      <c r="AF268" t="str">
        <f t="shared" si="172"/>
        <v>0000</v>
      </c>
      <c r="AG268" t="str">
        <f t="shared" si="173"/>
        <v/>
      </c>
      <c r="AH268" t="str">
        <f t="shared" si="174"/>
        <v>11111</v>
      </c>
      <c r="AI268" t="str">
        <f>IF(LEN(Q268)&gt;0,REPT("0",IF(IF(MID(I268,12,1)="F",VLOOKUP(J268,DATA!$K$2:$Y$20,14,FALSE),0)&gt;10,IF(MID(I268,12,1)="F",VLOOKUP(J268,DATA!$K$2:$Y$20,14,FALSE),0)-10,0)-LEN(X268))&amp;DEC2BIN(Q268,IF(MID(I268,12,1)="F",VLOOKUP(J268,DATA!$K$2:$Y$20,14,FALSE),0)-IF(IF(MID(I268,12,1)="F",VLOOKUP(J268,DATA!$K$2:$Y$20,14,FALSE),0)&gt;10,IF(MID(I268,12,1)="F",VLOOKUP(J268,DATA!$K$2:$Y$20,14,FALSE),0)-10,0)),"")</f>
        <v/>
      </c>
      <c r="AJ268" t="str">
        <f>IF(LEN(H268)&gt;0,IF(H268&lt;&gt;"CALL_PAL",VLOOKUP(H268,DATA!$B$2:$E$526,4,FALSE),VLOOKUP(K268,DATA!$K$72:$M$161,3,FALSE)),"")</f>
        <v>0100000</v>
      </c>
      <c r="AK268" t="str">
        <f>IF(LEN(H268)&gt;0,VLOOKUP(H268,DATA!$B$2:$D$526,3,FALSE),"")</f>
        <v>010001</v>
      </c>
      <c r="AL268" t="str">
        <f t="shared" si="175"/>
        <v>01000111111111110000010000011111</v>
      </c>
      <c r="AM268" t="str">
        <f t="shared" si="176"/>
        <v>47FF041F</v>
      </c>
      <c r="AN268" t="b">
        <f t="shared" si="154"/>
        <v>1</v>
      </c>
      <c r="AO268">
        <f t="shared" si="180"/>
        <v>4</v>
      </c>
      <c r="AP268" t="b">
        <f t="shared" si="181"/>
        <v>0</v>
      </c>
      <c r="AQ268" t="b">
        <f t="shared" si="178"/>
        <v>0</v>
      </c>
    </row>
    <row r="269" spans="1:44" x14ac:dyDescent="0.25">
      <c r="A269" t="str">
        <f t="shared" si="182"/>
        <v>000006BD</v>
      </c>
      <c r="B269" t="s">
        <v>2039</v>
      </c>
      <c r="C269" t="str">
        <f t="shared" si="156"/>
        <v>BIS R31, R31, R31</v>
      </c>
      <c r="D269" t="str">
        <f t="shared" si="183"/>
        <v/>
      </c>
      <c r="E269" t="b">
        <f t="shared" si="184"/>
        <v>1</v>
      </c>
      <c r="F269">
        <f t="shared" si="155"/>
        <v>4</v>
      </c>
      <c r="G269">
        <f t="shared" si="179"/>
        <v>1724</v>
      </c>
      <c r="H269" t="str">
        <f t="shared" si="157"/>
        <v>BIS</v>
      </c>
      <c r="I269" s="3" t="str">
        <f>IF(LEN(H269)&gt;0,VLOOKUP(H269,DATA!$B$2:$G$526,6,FALSE),"")</f>
        <v>OABZL      FC</v>
      </c>
      <c r="J269" t="str">
        <f>IF(LEN(H269)&gt;0,VLOOKUP(H269,DATA!$B$2:$G$526,2,FALSE),"")</f>
        <v>Oper</v>
      </c>
      <c r="K269" t="str">
        <f>IF(LEN(H269)&gt;0,IF(MID(IF(MID(MID(C269,LEN(H269)+2,99),1,1)="(",MID(MID(C269,LEN(H269)+2,99),2,LEN(MID(C269,LEN(H269)+2,99))-2),MID(C269,LEN(H269)+2,99)),1,1)=VLOOKUP(H269,DATA!$B$2:$I$526,8,FALSE),MID(IF(MID(MID(C269,LEN(H269)+2,99),1,1)="(",MID(MID(C269,LEN(H269)+2,99),2,LEN(MID(C269,LEN(H269)+2,99))-2),MID(C269,LEN(H269)+2,99)),1,3),IF(MID(MID(C269,LEN(H269)+2,99),1,1)="(",MID(MID(C269,LEN(H269)+2,99),2,LEN(MID(C269,LEN(H269)+2,99))-2),MID(C269,LEN(H269)+2,99))),"")</f>
        <v>R31</v>
      </c>
      <c r="L269" t="str">
        <f t="shared" si="158"/>
        <v>R31</v>
      </c>
      <c r="M269" t="str">
        <f t="shared" si="177"/>
        <v>R31</v>
      </c>
      <c r="N269" t="b">
        <f t="shared" si="159"/>
        <v>0</v>
      </c>
      <c r="O269" t="b">
        <f t="shared" si="160"/>
        <v>1</v>
      </c>
      <c r="P269" t="str">
        <f t="shared" si="153"/>
        <v/>
      </c>
      <c r="Q269" t="str">
        <f t="shared" si="161"/>
        <v/>
      </c>
      <c r="R269" t="str">
        <f t="shared" si="162"/>
        <v/>
      </c>
      <c r="S269" t="b">
        <f t="shared" si="163"/>
        <v>0</v>
      </c>
      <c r="T269" t="b">
        <f t="shared" si="164"/>
        <v>0</v>
      </c>
      <c r="U269" t="b">
        <f t="shared" si="165"/>
        <v>0</v>
      </c>
      <c r="V269" t="str">
        <f>IF(MID(I269,6,1)="T",VLOOKUP(H269,DATA!$B$2:$H$526,7,FALSE),"")</f>
        <v/>
      </c>
      <c r="W269" t="str">
        <f t="shared" si="166"/>
        <v/>
      </c>
      <c r="X269" t="str">
        <f>IF(LEN(H269)&gt;0,VLOOKUP(H269,DATA!$B$2:$F$526,5,FALSE),"")</f>
        <v/>
      </c>
      <c r="Y269" t="str">
        <f t="shared" si="167"/>
        <v/>
      </c>
      <c r="Z269" t="str">
        <f t="shared" si="168"/>
        <v/>
      </c>
      <c r="AA269" t="str">
        <f t="shared" si="169"/>
        <v/>
      </c>
      <c r="AB269" t="str">
        <f>IF(LEN(Z269)&gt;0,VLOOKUP(Z269,DATA!$K$25:$L$69,2,FALSE)&amp;IF(LEN(AA269)&gt;0,VLOOKUP(AA269,DATA!$O$25:$P$29,2,FALSE),""),"")</f>
        <v/>
      </c>
      <c r="AC269" t="str">
        <f>IF(LEN(Z269)&gt;0,VLOOKUP(Z269,DATA!$K$25:$M$69,3,FALSE),"")</f>
        <v/>
      </c>
      <c r="AD269" t="str">
        <f t="shared" si="170"/>
        <v>11111</v>
      </c>
      <c r="AE269" t="str">
        <f t="shared" si="171"/>
        <v>11111</v>
      </c>
      <c r="AF269" t="str">
        <f t="shared" si="172"/>
        <v>0000</v>
      </c>
      <c r="AG269" t="str">
        <f t="shared" si="173"/>
        <v/>
      </c>
      <c r="AH269" t="str">
        <f t="shared" si="174"/>
        <v>11111</v>
      </c>
      <c r="AI269" t="str">
        <f>IF(LEN(Q269)&gt;0,REPT("0",IF(IF(MID(I269,12,1)="F",VLOOKUP(J269,DATA!$K$2:$Y$20,14,FALSE),0)&gt;10,IF(MID(I269,12,1)="F",VLOOKUP(J269,DATA!$K$2:$Y$20,14,FALSE),0)-10,0)-LEN(X269))&amp;DEC2BIN(Q269,IF(MID(I269,12,1)="F",VLOOKUP(J269,DATA!$K$2:$Y$20,14,FALSE),0)-IF(IF(MID(I269,12,1)="F",VLOOKUP(J269,DATA!$K$2:$Y$20,14,FALSE),0)&gt;10,IF(MID(I269,12,1)="F",VLOOKUP(J269,DATA!$K$2:$Y$20,14,FALSE),0)-10,0)),"")</f>
        <v/>
      </c>
      <c r="AJ269" t="str">
        <f>IF(LEN(H269)&gt;0,IF(H269&lt;&gt;"CALL_PAL",VLOOKUP(H269,DATA!$B$2:$E$526,4,FALSE),VLOOKUP(K269,DATA!$K$72:$M$161,3,FALSE)),"")</f>
        <v>0100000</v>
      </c>
      <c r="AK269" t="str">
        <f>IF(LEN(H269)&gt;0,VLOOKUP(H269,DATA!$B$2:$D$526,3,FALSE),"")</f>
        <v>010001</v>
      </c>
      <c r="AL269" t="str">
        <f t="shared" si="175"/>
        <v>01000111111111110000010000011111</v>
      </c>
      <c r="AM269" t="str">
        <f t="shared" si="176"/>
        <v>47FF041F</v>
      </c>
      <c r="AN269" t="b">
        <f t="shared" si="154"/>
        <v>1</v>
      </c>
      <c r="AO269">
        <f t="shared" si="180"/>
        <v>4</v>
      </c>
      <c r="AP269" t="b">
        <f t="shared" si="181"/>
        <v>0</v>
      </c>
      <c r="AQ269" t="b">
        <f t="shared" si="178"/>
        <v>0</v>
      </c>
    </row>
    <row r="270" spans="1:44" x14ac:dyDescent="0.25">
      <c r="A270" t="str">
        <f t="shared" si="182"/>
        <v>000006C1</v>
      </c>
      <c r="B270" t="s">
        <v>1645</v>
      </c>
      <c r="C270" t="str">
        <f t="shared" si="156"/>
        <v>JSR_INIT_LOOP_NXT:</v>
      </c>
      <c r="D270" t="str">
        <f t="shared" si="183"/>
        <v/>
      </c>
      <c r="E270" t="b">
        <f t="shared" si="184"/>
        <v>1</v>
      </c>
      <c r="F270">
        <f t="shared" si="155"/>
        <v>4</v>
      </c>
      <c r="G270">
        <f t="shared" si="179"/>
        <v>1728</v>
      </c>
      <c r="H270" t="str">
        <f t="shared" si="157"/>
        <v/>
      </c>
      <c r="I270" s="3" t="str">
        <f>IF(LEN(H270)&gt;0,VLOOKUP(H270,DATA!$B$2:$G$526,6,FALSE),"")</f>
        <v/>
      </c>
      <c r="J270" t="str">
        <f>IF(LEN(H270)&gt;0,VLOOKUP(H270,DATA!$B$2:$G$526,2,FALSE),"")</f>
        <v/>
      </c>
      <c r="K270" t="str">
        <f>IF(LEN(H270)&gt;0,IF(MID(IF(MID(MID(C270,LEN(H270)+2,99),1,1)="(",MID(MID(C270,LEN(H270)+2,99),2,LEN(MID(C270,LEN(H270)+2,99))-2),MID(C270,LEN(H270)+2,99)),1,1)=VLOOKUP(H270,DATA!$B$2:$I$526,8,FALSE),MID(IF(MID(MID(C270,LEN(H270)+2,99),1,1)="(",MID(MID(C270,LEN(H270)+2,99),2,LEN(MID(C270,LEN(H270)+2,99))-2),MID(C270,LEN(H270)+2,99)),1,3),IF(MID(MID(C270,LEN(H270)+2,99),1,1)="(",MID(MID(C270,LEN(H270)+2,99),2,LEN(MID(C270,LEN(H270)+2,99))-2),MID(C270,LEN(H270)+2,99))),"")</f>
        <v/>
      </c>
      <c r="L270" t="str">
        <f t="shared" si="158"/>
        <v/>
      </c>
      <c r="M270" t="str">
        <f t="shared" si="177"/>
        <v/>
      </c>
      <c r="N270" t="str">
        <f t="shared" si="159"/>
        <v/>
      </c>
      <c r="O270" t="str">
        <f t="shared" si="160"/>
        <v/>
      </c>
      <c r="P270" t="str">
        <f t="shared" ref="P270:P333" si="185">IF(MID(I270,12,1)="F",IFERROR(VLOOKUP(L270&amp;":",C:G,5,FALSE),""),"")</f>
        <v/>
      </c>
      <c r="Q270" t="str">
        <f t="shared" si="161"/>
        <v/>
      </c>
      <c r="R270" t="str">
        <f t="shared" si="162"/>
        <v/>
      </c>
      <c r="S270" t="str">
        <f t="shared" si="163"/>
        <v/>
      </c>
      <c r="T270" t="str">
        <f t="shared" si="164"/>
        <v/>
      </c>
      <c r="U270" t="str">
        <f t="shared" si="165"/>
        <v/>
      </c>
      <c r="V270" t="str">
        <f>IF(MID(I270,6,1)="T",VLOOKUP(H270,DATA!$B$2:$H$526,7,FALSE),"")</f>
        <v/>
      </c>
      <c r="W270" t="str">
        <f t="shared" si="166"/>
        <v/>
      </c>
      <c r="X270" t="str">
        <f>IF(LEN(H270)&gt;0,VLOOKUP(H270,DATA!$B$2:$F$526,5,FALSE),"")</f>
        <v/>
      </c>
      <c r="Y270" t="str">
        <f t="shared" si="167"/>
        <v/>
      </c>
      <c r="Z270" t="str">
        <f t="shared" si="168"/>
        <v/>
      </c>
      <c r="AA270" t="str">
        <f t="shared" si="169"/>
        <v/>
      </c>
      <c r="AB270" t="str">
        <f>IF(LEN(Z270)&gt;0,VLOOKUP(Z270,DATA!$K$25:$L$69,2,FALSE)&amp;IF(LEN(AA270)&gt;0,VLOOKUP(AA270,DATA!$O$25:$P$29,2,FALSE),""),"")</f>
        <v/>
      </c>
      <c r="AC270" t="str">
        <f>IF(LEN(Z270)&gt;0,VLOOKUP(Z270,DATA!$K$25:$M$69,3,FALSE),"")</f>
        <v/>
      </c>
      <c r="AD270" t="str">
        <f t="shared" si="170"/>
        <v/>
      </c>
      <c r="AE270" t="str">
        <f t="shared" si="171"/>
        <v/>
      </c>
      <c r="AF270" t="str">
        <f t="shared" si="172"/>
        <v/>
      </c>
      <c r="AG270" t="str">
        <f t="shared" si="173"/>
        <v/>
      </c>
      <c r="AH270" t="str">
        <f t="shared" si="174"/>
        <v/>
      </c>
      <c r="AI270" t="str">
        <f>IF(LEN(Q270)&gt;0,REPT("0",IF(IF(MID(I270,12,1)="F",VLOOKUP(J270,DATA!$K$2:$Y$20,14,FALSE),0)&gt;10,IF(MID(I270,12,1)="F",VLOOKUP(J270,DATA!$K$2:$Y$20,14,FALSE),0)-10,0)-LEN(X270))&amp;DEC2BIN(Q270,IF(MID(I270,12,1)="F",VLOOKUP(J270,DATA!$K$2:$Y$20,14,FALSE),0)-IF(IF(MID(I270,12,1)="F",VLOOKUP(J270,DATA!$K$2:$Y$20,14,FALSE),0)&gt;10,IF(MID(I270,12,1)="F",VLOOKUP(J270,DATA!$K$2:$Y$20,14,FALSE),0)-10,0)),"")</f>
        <v/>
      </c>
      <c r="AJ270" t="str">
        <f>IF(LEN(H270)&gt;0,IF(H270&lt;&gt;"CALL_PAL",VLOOKUP(H270,DATA!$B$2:$E$526,4,FALSE),VLOOKUP(K270,DATA!$K$72:$M$161,3,FALSE)),"")</f>
        <v/>
      </c>
      <c r="AK270" t="str">
        <f>IF(LEN(H270)&gt;0,VLOOKUP(H270,DATA!$B$2:$D$526,3,FALSE),"")</f>
        <v/>
      </c>
      <c r="AL270" t="str">
        <f t="shared" si="175"/>
        <v/>
      </c>
      <c r="AM270" t="str">
        <f t="shared" si="176"/>
        <v/>
      </c>
      <c r="AN270" t="b">
        <f t="shared" si="154"/>
        <v>1</v>
      </c>
      <c r="AO270">
        <f t="shared" si="180"/>
        <v>4</v>
      </c>
      <c r="AP270" t="str">
        <f t="shared" si="181"/>
        <v/>
      </c>
      <c r="AQ270" t="str">
        <f t="shared" si="178"/>
        <v/>
      </c>
    </row>
    <row r="271" spans="1:44" x14ac:dyDescent="0.25">
      <c r="A271" t="str">
        <f t="shared" si="182"/>
        <v>000006C1</v>
      </c>
      <c r="B271" t="s">
        <v>1697</v>
      </c>
      <c r="C271" t="str">
        <f t="shared" si="156"/>
        <v>STQ R01,1920(R31)</v>
      </c>
      <c r="D271" t="str">
        <f t="shared" si="183"/>
        <v/>
      </c>
      <c r="E271" t="b">
        <f t="shared" si="184"/>
        <v>0</v>
      </c>
      <c r="F271">
        <f t="shared" si="155"/>
        <v>4</v>
      </c>
      <c r="G271">
        <f t="shared" si="179"/>
        <v>1728</v>
      </c>
      <c r="H271" t="str">
        <f t="shared" si="157"/>
        <v>STQ</v>
      </c>
      <c r="I271" s="3" t="str">
        <f>IF(LEN(H271)&gt;0,VLOOKUP(H271,DATA!$B$2:$G$526,6,FALSE),"")</f>
        <v xml:space="preserve">OAB        F </v>
      </c>
      <c r="J271" t="str">
        <f>IF(LEN(H271)&gt;0,VLOOKUP(H271,DATA!$B$2:$G$526,2,FALSE),"")</f>
        <v>Mem</v>
      </c>
      <c r="K271" t="str">
        <f>IF(LEN(H271)&gt;0,IF(MID(IF(MID(MID(C271,LEN(H271)+2,99),1,1)="(",MID(MID(C271,LEN(H271)+2,99),2,LEN(MID(C271,LEN(H271)+2,99))-2),MID(C271,LEN(H271)+2,99)),1,1)=VLOOKUP(H271,DATA!$B$2:$I$526,8,FALSE),MID(IF(MID(MID(C271,LEN(H271)+2,99),1,1)="(",MID(MID(C271,LEN(H271)+2,99),2,LEN(MID(C271,LEN(H271)+2,99))-2),MID(C271,LEN(H271)+2,99)),1,3),IF(MID(MID(C271,LEN(H271)+2,99),1,1)="(",MID(MID(C271,LEN(H271)+2,99),2,LEN(MID(C271,LEN(H271)+2,99))-2),MID(C271,LEN(H271)+2,99))),"")</f>
        <v>R01</v>
      </c>
      <c r="L271" t="str">
        <f t="shared" si="158"/>
        <v>1920(R31)</v>
      </c>
      <c r="M271" t="str">
        <f t="shared" si="177"/>
        <v/>
      </c>
      <c r="N271" t="str">
        <f t="shared" si="159"/>
        <v/>
      </c>
      <c r="O271" t="str">
        <f t="shared" si="160"/>
        <v/>
      </c>
      <c r="P271" t="str">
        <f t="shared" si="185"/>
        <v/>
      </c>
      <c r="Q271">
        <f t="shared" si="161"/>
        <v>1920</v>
      </c>
      <c r="R271" t="str">
        <f t="shared" si="162"/>
        <v>R31</v>
      </c>
      <c r="S271" t="b">
        <f t="shared" si="163"/>
        <v>0</v>
      </c>
      <c r="T271" t="b">
        <f t="shared" si="164"/>
        <v>0</v>
      </c>
      <c r="U271" t="str">
        <f t="shared" si="165"/>
        <v/>
      </c>
      <c r="V271" t="str">
        <f>IF(MID(I271,6,1)="T",VLOOKUP(H271,DATA!$B$2:$H$526,7,FALSE),"")</f>
        <v/>
      </c>
      <c r="W271" t="str">
        <f t="shared" si="166"/>
        <v/>
      </c>
      <c r="X271" t="str">
        <f>IF(LEN(H271)&gt;0,VLOOKUP(H271,DATA!$B$2:$F$526,5,FALSE),"")</f>
        <v/>
      </c>
      <c r="Y271" t="str">
        <f t="shared" si="167"/>
        <v/>
      </c>
      <c r="Z271" t="str">
        <f t="shared" si="168"/>
        <v/>
      </c>
      <c r="AA271" t="str">
        <f t="shared" si="169"/>
        <v/>
      </c>
      <c r="AB271" t="str">
        <f>IF(LEN(Z271)&gt;0,VLOOKUP(Z271,DATA!$K$25:$L$69,2,FALSE)&amp;IF(LEN(AA271)&gt;0,VLOOKUP(AA271,DATA!$O$25:$P$29,2,FALSE),""),"")</f>
        <v/>
      </c>
      <c r="AC271" t="str">
        <f>IF(LEN(Z271)&gt;0,VLOOKUP(Z271,DATA!$K$25:$M$69,3,FALSE),"")</f>
        <v/>
      </c>
      <c r="AD271" t="str">
        <f t="shared" si="170"/>
        <v>00001</v>
      </c>
      <c r="AE271" t="str">
        <f t="shared" si="171"/>
        <v>11111</v>
      </c>
      <c r="AF271" t="str">
        <f t="shared" si="172"/>
        <v/>
      </c>
      <c r="AG271" t="str">
        <f t="shared" si="173"/>
        <v/>
      </c>
      <c r="AH271" t="str">
        <f t="shared" si="174"/>
        <v/>
      </c>
      <c r="AI271" t="str">
        <f>AR271</f>
        <v>0111100000000000</v>
      </c>
      <c r="AJ271" t="str">
        <f>IF(LEN(H271)&gt;0,IF(H271&lt;&gt;"CALL_PAL",VLOOKUP(H271,DATA!$B$2:$E$526,4,FALSE),VLOOKUP(K271,DATA!$K$72:$M$161,3,FALSE)),"")</f>
        <v/>
      </c>
      <c r="AK271" t="str">
        <f>IF(LEN(H271)&gt;0,VLOOKUP(H271,DATA!$B$2:$D$526,3,FALSE),"")</f>
        <v>101101</v>
      </c>
      <c r="AL271" t="str">
        <f t="shared" si="175"/>
        <v>10110100001111110111100000000000</v>
      </c>
      <c r="AM271" t="str">
        <f t="shared" si="176"/>
        <v>B43F7800</v>
      </c>
      <c r="AN271" t="b">
        <f t="shared" si="154"/>
        <v>1</v>
      </c>
      <c r="AO271">
        <f t="shared" si="180"/>
        <v>0</v>
      </c>
      <c r="AP271" t="b">
        <f t="shared" si="181"/>
        <v>1</v>
      </c>
      <c r="AQ271" t="b">
        <f t="shared" si="178"/>
        <v>1</v>
      </c>
      <c r="AR271" t="str">
        <f>HEX2BIN(MID(DEC2HEX(Q271),1,2),8)&amp;HEX2BIN(MID(DEC2HEX(Q271),3,2),8)</f>
        <v>0111100000000000</v>
      </c>
    </row>
    <row r="272" spans="1:44" x14ac:dyDescent="0.25">
      <c r="A272" t="str">
        <f t="shared" si="182"/>
        <v>000006C5</v>
      </c>
      <c r="B272" t="s">
        <v>1683</v>
      </c>
      <c r="C272" t="str">
        <f t="shared" si="156"/>
        <v>SUBQ R00,#1,R0</v>
      </c>
      <c r="D272" t="str">
        <f t="shared" si="183"/>
        <v/>
      </c>
      <c r="E272" t="b">
        <f t="shared" si="184"/>
        <v>1</v>
      </c>
      <c r="F272">
        <f t="shared" si="155"/>
        <v>4</v>
      </c>
      <c r="G272">
        <f t="shared" si="179"/>
        <v>1732</v>
      </c>
      <c r="H272" t="str">
        <f t="shared" si="157"/>
        <v>SUBQ</v>
      </c>
      <c r="I272" s="3" t="str">
        <f>IF(LEN(H272)&gt;0,VLOOKUP(H272,DATA!$B$2:$G$526,6,FALSE),"")</f>
        <v>OABZL      FC</v>
      </c>
      <c r="J272" t="str">
        <f>IF(LEN(H272)&gt;0,VLOOKUP(H272,DATA!$B$2:$G$526,2,FALSE),"")</f>
        <v>Oper</v>
      </c>
      <c r="K272" t="str">
        <f>IF(LEN(H272)&gt;0,IF(MID(IF(MID(MID(C272,LEN(H272)+2,99),1,1)="(",MID(MID(C272,LEN(H272)+2,99),2,LEN(MID(C272,LEN(H272)+2,99))-2),MID(C272,LEN(H272)+2,99)),1,1)=VLOOKUP(H272,DATA!$B$2:$I$526,8,FALSE),MID(IF(MID(MID(C272,LEN(H272)+2,99),1,1)="(",MID(MID(C272,LEN(H272)+2,99),2,LEN(MID(C272,LEN(H272)+2,99))-2),MID(C272,LEN(H272)+2,99)),1,3),IF(MID(MID(C272,LEN(H272)+2,99),1,1)="(",MID(MID(C272,LEN(H272)+2,99),2,LEN(MID(C272,LEN(H272)+2,99))-2),MID(C272,LEN(H272)+2,99))),"")</f>
        <v>R00</v>
      </c>
      <c r="L272" t="str">
        <f t="shared" si="158"/>
        <v>#1</v>
      </c>
      <c r="M272" t="str">
        <f t="shared" si="177"/>
        <v>R0</v>
      </c>
      <c r="N272" t="b">
        <f t="shared" si="159"/>
        <v>1</v>
      </c>
      <c r="O272" t="b">
        <f t="shared" si="160"/>
        <v>0</v>
      </c>
      <c r="P272" t="str">
        <f t="shared" si="185"/>
        <v/>
      </c>
      <c r="Q272" t="str">
        <f t="shared" si="161"/>
        <v/>
      </c>
      <c r="R272" t="str">
        <f t="shared" si="162"/>
        <v/>
      </c>
      <c r="S272" t="b">
        <f t="shared" si="163"/>
        <v>0</v>
      </c>
      <c r="T272" t="b">
        <f t="shared" si="164"/>
        <v>0</v>
      </c>
      <c r="U272" t="b">
        <f t="shared" si="165"/>
        <v>0</v>
      </c>
      <c r="V272" t="str">
        <f>IF(MID(I272,6,1)="T",VLOOKUP(H272,DATA!$B$2:$H$526,7,FALSE),"")</f>
        <v/>
      </c>
      <c r="W272" t="str">
        <f t="shared" si="166"/>
        <v/>
      </c>
      <c r="X272" t="str">
        <f>IF(LEN(H272)&gt;0,VLOOKUP(H272,DATA!$B$2:$F$526,5,FALSE),"")</f>
        <v/>
      </c>
      <c r="Y272" t="str">
        <f t="shared" si="167"/>
        <v/>
      </c>
      <c r="Z272" t="str">
        <f t="shared" si="168"/>
        <v/>
      </c>
      <c r="AA272" t="str">
        <f t="shared" si="169"/>
        <v/>
      </c>
      <c r="AB272" t="str">
        <f>IF(LEN(Z272)&gt;0,VLOOKUP(Z272,DATA!$K$25:$L$69,2,FALSE)&amp;IF(LEN(AA272)&gt;0,VLOOKUP(AA272,DATA!$O$25:$P$29,2,FALSE),""),"")</f>
        <v/>
      </c>
      <c r="AC272" t="str">
        <f>IF(LEN(Z272)&gt;0,VLOOKUP(Z272,DATA!$K$25:$M$69,3,FALSE),"")</f>
        <v/>
      </c>
      <c r="AD272" t="str">
        <f t="shared" si="170"/>
        <v>00000</v>
      </c>
      <c r="AE272" t="str">
        <f t="shared" si="171"/>
        <v/>
      </c>
      <c r="AF272" t="str">
        <f t="shared" si="172"/>
        <v/>
      </c>
      <c r="AG272" t="str">
        <f t="shared" si="173"/>
        <v>000000011</v>
      </c>
      <c r="AH272" t="str">
        <f t="shared" si="174"/>
        <v>00000</v>
      </c>
      <c r="AI272" t="str">
        <f>IF(LEN(Q272)&gt;0,REPT("0",IF(IF(MID(I272,12,1)="F",VLOOKUP(J272,DATA!$K$2:$Y$20,14,FALSE),0)&gt;10,IF(MID(I272,12,1)="F",VLOOKUP(J272,DATA!$K$2:$Y$20,14,FALSE),0)-10,0)-LEN(X272))&amp;DEC2BIN(Q272,IF(MID(I272,12,1)="F",VLOOKUP(J272,DATA!$K$2:$Y$20,14,FALSE),0)-IF(IF(MID(I272,12,1)="F",VLOOKUP(J272,DATA!$K$2:$Y$20,14,FALSE),0)&gt;10,IF(MID(I272,12,1)="F",VLOOKUP(J272,DATA!$K$2:$Y$20,14,FALSE),0)-10,0)),"")</f>
        <v/>
      </c>
      <c r="AJ272" t="str">
        <f>IF(LEN(H272)&gt;0,IF(H272&lt;&gt;"CALL_PAL",VLOOKUP(H272,DATA!$B$2:$E$526,4,FALSE),VLOOKUP(K272,DATA!$K$72:$M$161,3,FALSE)),"")</f>
        <v>0101001</v>
      </c>
      <c r="AK272" t="str">
        <f>IF(LEN(H272)&gt;0,VLOOKUP(H272,DATA!$B$2:$D$526,3,FALSE),"")</f>
        <v>010000</v>
      </c>
      <c r="AL272" t="str">
        <f t="shared" si="175"/>
        <v>01000000000000000011010100100000</v>
      </c>
      <c r="AM272" t="str">
        <f t="shared" si="176"/>
        <v>40003520</v>
      </c>
      <c r="AN272" t="b">
        <f t="shared" si="154"/>
        <v>1</v>
      </c>
      <c r="AO272">
        <f t="shared" si="180"/>
        <v>4</v>
      </c>
      <c r="AP272" t="b">
        <f t="shared" si="181"/>
        <v>0</v>
      </c>
      <c r="AQ272" t="b">
        <f t="shared" si="178"/>
        <v>0</v>
      </c>
    </row>
    <row r="273" spans="1:44" x14ac:dyDescent="0.25">
      <c r="A273" t="str">
        <f t="shared" si="182"/>
        <v>000006C9</v>
      </c>
      <c r="B273" t="s">
        <v>1663</v>
      </c>
      <c r="C273" t="str">
        <f t="shared" si="156"/>
        <v>BEQ R00,JSR_INIT_DONE</v>
      </c>
      <c r="D273" t="str">
        <f t="shared" si="183"/>
        <v/>
      </c>
      <c r="E273" t="b">
        <f t="shared" si="184"/>
        <v>1</v>
      </c>
      <c r="F273">
        <f t="shared" si="155"/>
        <v>4</v>
      </c>
      <c r="G273">
        <f>G272+4</f>
        <v>1736</v>
      </c>
      <c r="H273" t="str">
        <f t="shared" si="157"/>
        <v>BEQ</v>
      </c>
      <c r="I273" s="3" t="str">
        <f>IF(LEN(H273)&gt;0,VLOOKUP(H273,DATA!$B$2:$G$526,6,FALSE),"")</f>
        <v xml:space="preserve">OA         F </v>
      </c>
      <c r="J273" t="str">
        <f>IF(LEN(H273)&gt;0,VLOOKUP(H273,DATA!$B$2:$G$526,2,FALSE),"")</f>
        <v>Br</v>
      </c>
      <c r="K273" t="str">
        <f>IF(LEN(H273)&gt;0,IF(MID(IF(MID(MID(C273,LEN(H273)+2,99),1,1)="(",MID(MID(C273,LEN(H273)+2,99),2,LEN(MID(C273,LEN(H273)+2,99))-2),MID(C273,LEN(H273)+2,99)),1,1)=VLOOKUP(H273,DATA!$B$2:$I$526,8,FALSE),MID(IF(MID(MID(C273,LEN(H273)+2,99),1,1)="(",MID(MID(C273,LEN(H273)+2,99),2,LEN(MID(C273,LEN(H273)+2,99))-2),MID(C273,LEN(H273)+2,99)),1,3),IF(MID(MID(C273,LEN(H273)+2,99),1,1)="(",MID(MID(C273,LEN(H273)+2,99),2,LEN(MID(C273,LEN(H273)+2,99))-2),MID(C273,LEN(H273)+2,99))),"")</f>
        <v>R00</v>
      </c>
      <c r="L273" t="str">
        <f t="shared" si="158"/>
        <v>JSR_INIT_DONE</v>
      </c>
      <c r="M273" t="str">
        <f t="shared" si="177"/>
        <v/>
      </c>
      <c r="N273" t="str">
        <f t="shared" si="159"/>
        <v/>
      </c>
      <c r="O273" t="str">
        <f t="shared" si="160"/>
        <v/>
      </c>
      <c r="P273">
        <f t="shared" si="185"/>
        <v>1744</v>
      </c>
      <c r="Q273">
        <f t="shared" si="161"/>
        <v>4</v>
      </c>
      <c r="R273" t="str">
        <f t="shared" si="162"/>
        <v/>
      </c>
      <c r="S273" t="b">
        <f t="shared" si="163"/>
        <v>0</v>
      </c>
      <c r="T273" t="str">
        <f t="shared" si="164"/>
        <v/>
      </c>
      <c r="U273" t="str">
        <f t="shared" si="165"/>
        <v/>
      </c>
      <c r="V273" t="str">
        <f>IF(MID(I273,6,1)="T",VLOOKUP(H273,DATA!$B$2:$H$526,7,FALSE),"")</f>
        <v/>
      </c>
      <c r="W273" t="str">
        <f t="shared" si="166"/>
        <v/>
      </c>
      <c r="X273" t="str">
        <f>IF(LEN(H273)&gt;0,VLOOKUP(H273,DATA!$B$2:$F$526,5,FALSE),"")</f>
        <v/>
      </c>
      <c r="Y273" t="str">
        <f t="shared" si="167"/>
        <v/>
      </c>
      <c r="Z273" t="str">
        <f t="shared" si="168"/>
        <v/>
      </c>
      <c r="AA273" t="str">
        <f t="shared" si="169"/>
        <v/>
      </c>
      <c r="AB273" t="str">
        <f>IF(LEN(Z273)&gt;0,VLOOKUP(Z273,DATA!$K$25:$L$69,2,FALSE)&amp;IF(LEN(AA273)&gt;0,VLOOKUP(AA273,DATA!$O$25:$P$29,2,FALSE),""),"")</f>
        <v/>
      </c>
      <c r="AC273" t="str">
        <f>IF(LEN(Z273)&gt;0,VLOOKUP(Z273,DATA!$K$25:$M$69,3,FALSE),"")</f>
        <v/>
      </c>
      <c r="AD273" t="str">
        <f t="shared" si="170"/>
        <v>00000</v>
      </c>
      <c r="AE273" t="str">
        <f t="shared" si="171"/>
        <v/>
      </c>
      <c r="AF273" t="str">
        <f t="shared" si="172"/>
        <v/>
      </c>
      <c r="AG273" t="str">
        <f t="shared" si="173"/>
        <v/>
      </c>
      <c r="AH273" t="str">
        <f t="shared" si="174"/>
        <v/>
      </c>
      <c r="AI273" t="str">
        <f>IF(LEN(Q273)&gt;0,REPT("0",IF(IF(MID(I273,12,1)="F",VLOOKUP(J273,DATA!$K$2:$Y$20,14,FALSE),0)&gt;10,IF(MID(I273,12,1)="F",VLOOKUP(J273,DATA!$K$2:$Y$20,14,FALSE),0)-10,0)-LEN(X273))&amp;DEC2BIN(Q273,IF(MID(I273,12,1)="F",VLOOKUP(J273,DATA!$K$2:$Y$20,14,FALSE),0)-IF(IF(MID(I273,12,1)="F",VLOOKUP(J273,DATA!$K$2:$Y$20,14,FALSE),0)&gt;10,IF(MID(I273,12,1)="F",VLOOKUP(J273,DATA!$K$2:$Y$20,14,FALSE),0)-10,0)),"")</f>
        <v>000000000000000000100</v>
      </c>
      <c r="AJ273" t="str">
        <f>IF(LEN(H273)&gt;0,IF(H273&lt;&gt;"CALL_PAL",VLOOKUP(H273,DATA!$B$2:$E$526,4,FALSE),VLOOKUP(K273,DATA!$K$72:$M$161,3,FALSE)),"")</f>
        <v/>
      </c>
      <c r="AK273" t="str">
        <f>IF(LEN(H273)&gt;0,VLOOKUP(H273,DATA!$B$2:$D$526,3,FALSE),"")</f>
        <v>111001</v>
      </c>
      <c r="AL273" t="str">
        <f t="shared" si="175"/>
        <v>11100100000000000000000000000100</v>
      </c>
      <c r="AM273" t="str">
        <f t="shared" si="176"/>
        <v>E4000004</v>
      </c>
      <c r="AN273" t="b">
        <f t="shared" si="154"/>
        <v>1</v>
      </c>
      <c r="AO273">
        <f t="shared" si="180"/>
        <v>4</v>
      </c>
      <c r="AP273" t="b">
        <f t="shared" si="181"/>
        <v>0</v>
      </c>
      <c r="AQ273" t="b">
        <f t="shared" si="178"/>
        <v>0</v>
      </c>
    </row>
    <row r="274" spans="1:44" x14ac:dyDescent="0.25">
      <c r="A274" t="str">
        <f t="shared" si="182"/>
        <v>000006CD</v>
      </c>
      <c r="B274" t="s">
        <v>1646</v>
      </c>
      <c r="C274" t="str">
        <f t="shared" si="156"/>
        <v>BR R31,JSR_INIT_LOOP</v>
      </c>
      <c r="D274" t="str">
        <f t="shared" si="183"/>
        <v/>
      </c>
      <c r="E274" t="b">
        <f t="shared" si="184"/>
        <v>1</v>
      </c>
      <c r="F274">
        <f t="shared" si="155"/>
        <v>4</v>
      </c>
      <c r="G274">
        <f t="shared" si="179"/>
        <v>1740</v>
      </c>
      <c r="H274" t="str">
        <f t="shared" si="157"/>
        <v>BR</v>
      </c>
      <c r="I274" s="3" t="str">
        <f>IF(LEN(H274)&gt;0,VLOOKUP(H274,DATA!$B$2:$G$526,6,FALSE),"")</f>
        <v xml:space="preserve">OA         F </v>
      </c>
      <c r="J274" t="str">
        <f>IF(LEN(H274)&gt;0,VLOOKUP(H274,DATA!$B$2:$G$526,2,FALSE),"")</f>
        <v>Br</v>
      </c>
      <c r="K274" t="str">
        <f>IF(LEN(H274)&gt;0,IF(MID(IF(MID(MID(C274,LEN(H274)+2,99),1,1)="(",MID(MID(C274,LEN(H274)+2,99),2,LEN(MID(C274,LEN(H274)+2,99))-2),MID(C274,LEN(H274)+2,99)),1,1)=VLOOKUP(H274,DATA!$B$2:$I$526,8,FALSE),MID(IF(MID(MID(C274,LEN(H274)+2,99),1,1)="(",MID(MID(C274,LEN(H274)+2,99),2,LEN(MID(C274,LEN(H274)+2,99))-2),MID(C274,LEN(H274)+2,99)),1,3),IF(MID(MID(C274,LEN(H274)+2,99),1,1)="(",MID(MID(C274,LEN(H274)+2,99),2,LEN(MID(C274,LEN(H274)+2,99))-2),MID(C274,LEN(H274)+2,99))),"")</f>
        <v>R31</v>
      </c>
      <c r="L274" t="str">
        <f t="shared" si="158"/>
        <v>JSR_INIT_LOOP</v>
      </c>
      <c r="M274" t="str">
        <f t="shared" si="177"/>
        <v/>
      </c>
      <c r="N274" t="str">
        <f t="shared" si="159"/>
        <v/>
      </c>
      <c r="O274" t="str">
        <f t="shared" si="160"/>
        <v/>
      </c>
      <c r="P274">
        <f t="shared" si="185"/>
        <v>1712</v>
      </c>
      <c r="Q274">
        <f t="shared" si="161"/>
        <v>-32</v>
      </c>
      <c r="R274" t="str">
        <f t="shared" si="162"/>
        <v/>
      </c>
      <c r="S274" t="b">
        <f t="shared" si="163"/>
        <v>0</v>
      </c>
      <c r="T274" t="str">
        <f t="shared" si="164"/>
        <v/>
      </c>
      <c r="U274" t="str">
        <f t="shared" si="165"/>
        <v/>
      </c>
      <c r="V274" t="str">
        <f>IF(MID(I274,6,1)="T",VLOOKUP(H274,DATA!$B$2:$H$526,7,FALSE),"")</f>
        <v/>
      </c>
      <c r="W274" t="str">
        <f t="shared" si="166"/>
        <v/>
      </c>
      <c r="X274" t="str">
        <f>IF(LEN(H274)&gt;0,VLOOKUP(H274,DATA!$B$2:$F$526,5,FALSE),"")</f>
        <v/>
      </c>
      <c r="Y274" t="str">
        <f t="shared" si="167"/>
        <v/>
      </c>
      <c r="Z274" t="str">
        <f t="shared" si="168"/>
        <v/>
      </c>
      <c r="AA274" t="str">
        <f t="shared" si="169"/>
        <v/>
      </c>
      <c r="AB274" t="str">
        <f>IF(LEN(Z274)&gt;0,VLOOKUP(Z274,DATA!$K$25:$L$69,2,FALSE)&amp;IF(LEN(AA274)&gt;0,VLOOKUP(AA274,DATA!$O$25:$P$29,2,FALSE),""),"")</f>
        <v/>
      </c>
      <c r="AC274" t="str">
        <f>IF(LEN(Z274)&gt;0,VLOOKUP(Z274,DATA!$K$25:$M$69,3,FALSE),"")</f>
        <v/>
      </c>
      <c r="AD274" t="str">
        <f t="shared" si="170"/>
        <v>11111</v>
      </c>
      <c r="AE274" t="str">
        <f t="shared" si="171"/>
        <v/>
      </c>
      <c r="AF274" t="str">
        <f t="shared" si="172"/>
        <v/>
      </c>
      <c r="AG274" t="str">
        <f t="shared" si="173"/>
        <v/>
      </c>
      <c r="AH274" t="str">
        <f t="shared" si="174"/>
        <v/>
      </c>
      <c r="AI274" t="str">
        <f>IF(LEN(Q274)&gt;0,REPT("0",IF(IF(MID(I274,12,1)="F",VLOOKUP(J274,DATA!$K$2:$Y$20,14,FALSE),0)&gt;10,IF(MID(I274,12,1)="F",VLOOKUP(J274,DATA!$K$2:$Y$20,14,FALSE),0)-10,0)-LEN(X274))&amp;DEC2BIN(Q274,IF(MID(I274,12,1)="F",VLOOKUP(J274,DATA!$K$2:$Y$20,14,FALSE),0)-IF(IF(MID(I274,12,1)="F",VLOOKUP(J274,DATA!$K$2:$Y$20,14,FALSE),0)&gt;10,IF(MID(I274,12,1)="F",VLOOKUP(J274,DATA!$K$2:$Y$20,14,FALSE),0)-10,0)),"")</f>
        <v>000000000001111100000</v>
      </c>
      <c r="AJ274" t="str">
        <f>IF(LEN(H274)&gt;0,IF(H274&lt;&gt;"CALL_PAL",VLOOKUP(H274,DATA!$B$2:$E$526,4,FALSE),VLOOKUP(K274,DATA!$K$72:$M$161,3,FALSE)),"")</f>
        <v/>
      </c>
      <c r="AK274" t="str">
        <f>IF(LEN(H274)&gt;0,VLOOKUP(H274,DATA!$B$2:$D$526,3,FALSE),"")</f>
        <v>110000</v>
      </c>
      <c r="AL274" t="str">
        <f t="shared" si="175"/>
        <v>11000011111000000000001111100000</v>
      </c>
      <c r="AM274" t="str">
        <f t="shared" si="176"/>
        <v>C3E003E0</v>
      </c>
      <c r="AN274" t="b">
        <f t="shared" si="154"/>
        <v>1</v>
      </c>
      <c r="AO274">
        <f t="shared" si="180"/>
        <v>4</v>
      </c>
      <c r="AP274" t="b">
        <f t="shared" si="181"/>
        <v>0</v>
      </c>
      <c r="AQ274" t="b">
        <f t="shared" si="178"/>
        <v>0</v>
      </c>
    </row>
    <row r="275" spans="1:44" x14ac:dyDescent="0.25">
      <c r="A275" t="str">
        <f t="shared" si="182"/>
        <v>000006D1</v>
      </c>
      <c r="B275" t="s">
        <v>1647</v>
      </c>
      <c r="C275" t="str">
        <f>IF(LEN(B275)&gt;0,TRIM(B275),"")</f>
        <v>JSR_INIT_DONE:</v>
      </c>
      <c r="D275" t="str">
        <f t="shared" si="183"/>
        <v/>
      </c>
      <c r="E275" t="b">
        <f t="shared" si="184"/>
        <v>1</v>
      </c>
      <c r="F275">
        <f t="shared" si="155"/>
        <v>4</v>
      </c>
      <c r="G275">
        <f t="shared" si="179"/>
        <v>1744</v>
      </c>
      <c r="H275" t="str">
        <f t="shared" si="157"/>
        <v/>
      </c>
      <c r="I275" s="3" t="str">
        <f>IF(LEN(H275)&gt;0,VLOOKUP(H275,DATA!$B$2:$G$526,6,FALSE),"")</f>
        <v/>
      </c>
      <c r="J275" t="str">
        <f>IF(LEN(H275)&gt;0,VLOOKUP(H275,DATA!$B$2:$G$526,2,FALSE),"")</f>
        <v/>
      </c>
      <c r="K275" t="str">
        <f>IF(LEN(H275)&gt;0,IF(MID(IF(MID(MID(C275,LEN(H275)+2,99),1,1)="(",MID(MID(C275,LEN(H275)+2,99),2,LEN(MID(C275,LEN(H275)+2,99))-2),MID(C275,LEN(H275)+2,99)),1,1)=VLOOKUP(H275,DATA!$B$2:$I$526,8,FALSE),MID(IF(MID(MID(C275,LEN(H275)+2,99),1,1)="(",MID(MID(C275,LEN(H275)+2,99),2,LEN(MID(C275,LEN(H275)+2,99))-2),MID(C275,LEN(H275)+2,99)),1,3),IF(MID(MID(C275,LEN(H275)+2,99),1,1)="(",MID(MID(C275,LEN(H275)+2,99),2,LEN(MID(C275,LEN(H275)+2,99))-2),MID(C275,LEN(H275)+2,99))),"")</f>
        <v/>
      </c>
      <c r="L275" t="str">
        <f t="shared" si="158"/>
        <v/>
      </c>
      <c r="M275" t="str">
        <f t="shared" si="177"/>
        <v/>
      </c>
      <c r="N275" t="str">
        <f t="shared" si="159"/>
        <v/>
      </c>
      <c r="O275" t="str">
        <f t="shared" si="160"/>
        <v/>
      </c>
      <c r="P275" t="str">
        <f t="shared" si="185"/>
        <v/>
      </c>
      <c r="Q275" t="str">
        <f t="shared" si="161"/>
        <v/>
      </c>
      <c r="R275" t="str">
        <f t="shared" si="162"/>
        <v/>
      </c>
      <c r="S275" t="str">
        <f t="shared" si="163"/>
        <v/>
      </c>
      <c r="T275" t="str">
        <f t="shared" si="164"/>
        <v/>
      </c>
      <c r="U275" t="str">
        <f t="shared" si="165"/>
        <v/>
      </c>
      <c r="V275" t="str">
        <f>IF(MID(I275,6,1)="T",VLOOKUP(H275,DATA!$B$2:$H$526,7,FALSE),"")</f>
        <v/>
      </c>
      <c r="W275" t="str">
        <f t="shared" si="166"/>
        <v/>
      </c>
      <c r="X275" t="str">
        <f>IF(LEN(H275)&gt;0,VLOOKUP(H275,DATA!$B$2:$F$526,5,FALSE),"")</f>
        <v/>
      </c>
      <c r="Y275" t="str">
        <f t="shared" si="167"/>
        <v/>
      </c>
      <c r="Z275" t="str">
        <f t="shared" si="168"/>
        <v/>
      </c>
      <c r="AA275" t="str">
        <f t="shared" si="169"/>
        <v/>
      </c>
      <c r="AB275" t="str">
        <f>IF(LEN(Z275)&gt;0,VLOOKUP(Z275,DATA!$K$25:$L$69,2,FALSE)&amp;IF(LEN(AA275)&gt;0,VLOOKUP(AA275,DATA!$O$25:$P$29,2,FALSE),""),"")</f>
        <v/>
      </c>
      <c r="AC275" t="str">
        <f>IF(LEN(Z275)&gt;0,VLOOKUP(Z275,DATA!$K$25:$M$69,3,FALSE),"")</f>
        <v/>
      </c>
      <c r="AD275" t="str">
        <f t="shared" si="170"/>
        <v/>
      </c>
      <c r="AE275" t="str">
        <f t="shared" si="171"/>
        <v/>
      </c>
      <c r="AF275" t="str">
        <f t="shared" si="172"/>
        <v/>
      </c>
      <c r="AG275" t="str">
        <f t="shared" si="173"/>
        <v/>
      </c>
      <c r="AH275" t="str">
        <f t="shared" si="174"/>
        <v/>
      </c>
      <c r="AI275" t="str">
        <f>IF(LEN(Q275)&gt;0,REPT("0",IF(IF(MID(I275,12,1)="F",VLOOKUP(J275,DATA!$K$2:$Y$20,14,FALSE),0)&gt;10,IF(MID(I275,12,1)="F",VLOOKUP(J275,DATA!$K$2:$Y$20,14,FALSE),0)-10,0)-LEN(X275))&amp;DEC2BIN(Q275,IF(MID(I275,12,1)="F",VLOOKUP(J275,DATA!$K$2:$Y$20,14,FALSE),0)-IF(IF(MID(I275,12,1)="F",VLOOKUP(J275,DATA!$K$2:$Y$20,14,FALSE),0)&gt;10,IF(MID(I275,12,1)="F",VLOOKUP(J275,DATA!$K$2:$Y$20,14,FALSE),0)-10,0)),"")</f>
        <v/>
      </c>
      <c r="AJ275" t="str">
        <f>IF(LEN(H275)&gt;0,IF(H275&lt;&gt;"CALL_PAL",VLOOKUP(H275,DATA!$B$2:$E$526,4,FALSE),VLOOKUP(K275,DATA!$K$72:$M$161,3,FALSE)),"")</f>
        <v/>
      </c>
      <c r="AK275" t="str">
        <f>IF(LEN(H275)&gt;0,VLOOKUP(H275,DATA!$B$2:$D$526,3,FALSE),"")</f>
        <v/>
      </c>
      <c r="AL275" t="str">
        <f t="shared" si="175"/>
        <v/>
      </c>
      <c r="AM275" t="str">
        <f t="shared" si="176"/>
        <v/>
      </c>
      <c r="AN275" t="b">
        <f t="shared" si="154"/>
        <v>1</v>
      </c>
      <c r="AO275">
        <f t="shared" si="180"/>
        <v>4</v>
      </c>
      <c r="AP275" t="str">
        <f t="shared" si="181"/>
        <v/>
      </c>
      <c r="AQ275" t="str">
        <f t="shared" si="178"/>
        <v/>
      </c>
    </row>
    <row r="276" spans="1:44" x14ac:dyDescent="0.25">
      <c r="A276" t="str">
        <f t="shared" si="182"/>
        <v>000006D1</v>
      </c>
      <c r="B276" t="s">
        <v>1684</v>
      </c>
      <c r="C276" t="str">
        <f t="shared" si="156"/>
        <v>LDA R00,1023(R31)</v>
      </c>
      <c r="D276" t="str">
        <f t="shared" si="183"/>
        <v/>
      </c>
      <c r="E276" t="b">
        <f t="shared" si="184"/>
        <v>0</v>
      </c>
      <c r="F276">
        <f t="shared" si="155"/>
        <v>4</v>
      </c>
      <c r="G276">
        <f t="shared" si="179"/>
        <v>1744</v>
      </c>
      <c r="H276" t="str">
        <f t="shared" si="157"/>
        <v>LDA</v>
      </c>
      <c r="I276" s="3" t="str">
        <f>IF(LEN(H276)&gt;0,VLOOKUP(H276,DATA!$B$2:$G$526,6,FALSE),"")</f>
        <v xml:space="preserve">OAB        F </v>
      </c>
      <c r="J276" t="str">
        <f>IF(LEN(H276)&gt;0,VLOOKUP(H276,DATA!$B$2:$G$526,2,FALSE),"")</f>
        <v>Mem</v>
      </c>
      <c r="K276" t="str">
        <f>IF(LEN(H276)&gt;0,IF(MID(IF(MID(MID(C276,LEN(H276)+2,99),1,1)="(",MID(MID(C276,LEN(H276)+2,99),2,LEN(MID(C276,LEN(H276)+2,99))-2),MID(C276,LEN(H276)+2,99)),1,1)=VLOOKUP(H276,DATA!$B$2:$I$526,8,FALSE),MID(IF(MID(MID(C276,LEN(H276)+2,99),1,1)="(",MID(MID(C276,LEN(H276)+2,99),2,LEN(MID(C276,LEN(H276)+2,99))-2),MID(C276,LEN(H276)+2,99)),1,3),IF(MID(MID(C276,LEN(H276)+2,99),1,1)="(",MID(MID(C276,LEN(H276)+2,99),2,LEN(MID(C276,LEN(H276)+2,99))-2),MID(C276,LEN(H276)+2,99))),"")</f>
        <v>R00</v>
      </c>
      <c r="L276" t="str">
        <f t="shared" si="158"/>
        <v>1023(R31)</v>
      </c>
      <c r="M276" t="str">
        <f t="shared" si="177"/>
        <v/>
      </c>
      <c r="N276" t="str">
        <f t="shared" si="159"/>
        <v/>
      </c>
      <c r="O276" t="str">
        <f t="shared" si="160"/>
        <v/>
      </c>
      <c r="P276" t="str">
        <f t="shared" si="185"/>
        <v/>
      </c>
      <c r="Q276">
        <f t="shared" si="161"/>
        <v>1023</v>
      </c>
      <c r="R276" t="str">
        <f t="shared" si="162"/>
        <v>R31</v>
      </c>
      <c r="S276" t="b">
        <f t="shared" si="163"/>
        <v>0</v>
      </c>
      <c r="T276" t="b">
        <f t="shared" si="164"/>
        <v>0</v>
      </c>
      <c r="U276" t="str">
        <f t="shared" si="165"/>
        <v/>
      </c>
      <c r="V276" t="str">
        <f>IF(MID(I276,6,1)="T",VLOOKUP(H276,DATA!$B$2:$H$526,7,FALSE),"")</f>
        <v/>
      </c>
      <c r="W276" t="str">
        <f t="shared" si="166"/>
        <v/>
      </c>
      <c r="X276" t="str">
        <f>IF(LEN(H276)&gt;0,VLOOKUP(H276,DATA!$B$2:$F$526,5,FALSE),"")</f>
        <v/>
      </c>
      <c r="Y276" t="str">
        <f t="shared" si="167"/>
        <v/>
      </c>
      <c r="Z276" t="str">
        <f t="shared" si="168"/>
        <v/>
      </c>
      <c r="AA276" t="str">
        <f t="shared" si="169"/>
        <v/>
      </c>
      <c r="AB276" t="str">
        <f>IF(LEN(Z276)&gt;0,VLOOKUP(Z276,DATA!$K$25:$L$69,2,FALSE)&amp;IF(LEN(AA276)&gt;0,VLOOKUP(AA276,DATA!$O$25:$P$29,2,FALSE),""),"")</f>
        <v/>
      </c>
      <c r="AC276" t="str">
        <f>IF(LEN(Z276)&gt;0,VLOOKUP(Z276,DATA!$K$25:$M$69,3,FALSE),"")</f>
        <v/>
      </c>
      <c r="AD276" t="str">
        <f t="shared" si="170"/>
        <v>00000</v>
      </c>
      <c r="AE276" t="str">
        <f t="shared" si="171"/>
        <v>11111</v>
      </c>
      <c r="AF276" t="str">
        <f t="shared" si="172"/>
        <v/>
      </c>
      <c r="AG276" t="str">
        <f t="shared" si="173"/>
        <v/>
      </c>
      <c r="AH276" t="str">
        <f t="shared" si="174"/>
        <v/>
      </c>
      <c r="AI276" t="str">
        <f>AR276</f>
        <v>0011111100001111</v>
      </c>
      <c r="AJ276" t="str">
        <f>IF(LEN(H276)&gt;0,IF(H276&lt;&gt;"CALL_PAL",VLOOKUP(H276,DATA!$B$2:$E$526,4,FALSE),VLOOKUP(K276,DATA!$K$72:$M$161,3,FALSE)),"")</f>
        <v/>
      </c>
      <c r="AK276" t="str">
        <f>IF(LEN(H276)&gt;0,VLOOKUP(H276,DATA!$B$2:$D$526,3,FALSE),"")</f>
        <v>001000</v>
      </c>
      <c r="AL276" t="str">
        <f t="shared" si="175"/>
        <v>00100000000111110011111100001111</v>
      </c>
      <c r="AM276" t="str">
        <f t="shared" si="176"/>
        <v>201F3F0F</v>
      </c>
      <c r="AN276" t="b">
        <f t="shared" si="154"/>
        <v>1</v>
      </c>
      <c r="AO276">
        <f t="shared" si="180"/>
        <v>0</v>
      </c>
      <c r="AP276" t="b">
        <f t="shared" si="181"/>
        <v>1</v>
      </c>
      <c r="AQ276" t="b">
        <f t="shared" si="178"/>
        <v>0</v>
      </c>
      <c r="AR276" t="str">
        <f>HEX2BIN(MID(DEC2HEX(Q276),1,2),8)&amp;HEX2BIN(MID(DEC2HEX(Q276),3,2),8)</f>
        <v>0011111100001111</v>
      </c>
    </row>
    <row r="277" spans="1:44" x14ac:dyDescent="0.25">
      <c r="A277" t="str">
        <f t="shared" si="182"/>
        <v>000006D5</v>
      </c>
      <c r="B277" t="s">
        <v>1685</v>
      </c>
      <c r="C277" t="str">
        <f t="shared" si="156"/>
        <v>SLL R00,#52,R0</v>
      </c>
      <c r="D277" t="str">
        <f t="shared" si="183"/>
        <v/>
      </c>
      <c r="E277" t="b">
        <f t="shared" si="184"/>
        <v>1</v>
      </c>
      <c r="F277">
        <f t="shared" si="155"/>
        <v>4</v>
      </c>
      <c r="G277">
        <f t="shared" si="179"/>
        <v>1748</v>
      </c>
      <c r="H277" t="str">
        <f t="shared" si="157"/>
        <v>SLL</v>
      </c>
      <c r="I277" s="3" t="str">
        <f>IF(LEN(H277)&gt;0,VLOOKUP(H277,DATA!$B$2:$G$526,6,FALSE),"")</f>
        <v>OABZL      FC</v>
      </c>
      <c r="J277" t="str">
        <f>IF(LEN(H277)&gt;0,VLOOKUP(H277,DATA!$B$2:$G$526,2,FALSE),"")</f>
        <v>Oper</v>
      </c>
      <c r="K277" t="str">
        <f>IF(LEN(H277)&gt;0,IF(MID(IF(MID(MID(C277,LEN(H277)+2,99),1,1)="(",MID(MID(C277,LEN(H277)+2,99),2,LEN(MID(C277,LEN(H277)+2,99))-2),MID(C277,LEN(H277)+2,99)),1,1)=VLOOKUP(H277,DATA!$B$2:$I$526,8,FALSE),MID(IF(MID(MID(C277,LEN(H277)+2,99),1,1)="(",MID(MID(C277,LEN(H277)+2,99),2,LEN(MID(C277,LEN(H277)+2,99))-2),MID(C277,LEN(H277)+2,99)),1,3),IF(MID(MID(C277,LEN(H277)+2,99),1,1)="(",MID(MID(C277,LEN(H277)+2,99),2,LEN(MID(C277,LEN(H277)+2,99))-2),MID(C277,LEN(H277)+2,99))),"")</f>
        <v>R00</v>
      </c>
      <c r="L277" t="str">
        <f t="shared" si="158"/>
        <v>#52</v>
      </c>
      <c r="M277" t="str">
        <f t="shared" si="177"/>
        <v>R0</v>
      </c>
      <c r="N277" t="b">
        <f t="shared" si="159"/>
        <v>1</v>
      </c>
      <c r="O277" t="b">
        <f t="shared" si="160"/>
        <v>0</v>
      </c>
      <c r="P277" t="str">
        <f t="shared" si="185"/>
        <v/>
      </c>
      <c r="Q277" t="str">
        <f t="shared" si="161"/>
        <v/>
      </c>
      <c r="R277" t="str">
        <f t="shared" si="162"/>
        <v/>
      </c>
      <c r="S277" t="b">
        <f t="shared" si="163"/>
        <v>0</v>
      </c>
      <c r="T277" t="b">
        <f t="shared" si="164"/>
        <v>0</v>
      </c>
      <c r="U277" t="b">
        <f t="shared" si="165"/>
        <v>0</v>
      </c>
      <c r="V277" t="str">
        <f>IF(MID(I277,6,1)="T",VLOOKUP(H277,DATA!$B$2:$H$526,7,FALSE),"")</f>
        <v/>
      </c>
      <c r="W277" t="str">
        <f t="shared" si="166"/>
        <v/>
      </c>
      <c r="X277" t="str">
        <f>IF(LEN(H277)&gt;0,VLOOKUP(H277,DATA!$B$2:$F$526,5,FALSE),"")</f>
        <v/>
      </c>
      <c r="Y277" t="str">
        <f t="shared" si="167"/>
        <v/>
      </c>
      <c r="Z277" t="str">
        <f t="shared" si="168"/>
        <v/>
      </c>
      <c r="AA277" t="str">
        <f t="shared" si="169"/>
        <v/>
      </c>
      <c r="AB277" t="str">
        <f>IF(LEN(Z277)&gt;0,VLOOKUP(Z277,DATA!$K$25:$L$69,2,FALSE)&amp;IF(LEN(AA277)&gt;0,VLOOKUP(AA277,DATA!$O$25:$P$29,2,FALSE),""),"")</f>
        <v/>
      </c>
      <c r="AC277" t="str">
        <f>IF(LEN(Z277)&gt;0,VLOOKUP(Z277,DATA!$K$25:$M$69,3,FALSE),"")</f>
        <v/>
      </c>
      <c r="AD277" t="str">
        <f t="shared" si="170"/>
        <v>00000</v>
      </c>
      <c r="AE277" t="str">
        <f t="shared" si="171"/>
        <v/>
      </c>
      <c r="AF277" t="str">
        <f t="shared" si="172"/>
        <v/>
      </c>
      <c r="AG277" t="str">
        <f t="shared" si="173"/>
        <v>001101001</v>
      </c>
      <c r="AH277" t="str">
        <f t="shared" si="174"/>
        <v>00000</v>
      </c>
      <c r="AI277" t="str">
        <f>IF(LEN(Q277)&gt;0,REPT("0",IF(IF(MID(I277,12,1)="F",VLOOKUP(J277,DATA!$K$2:$Y$20,14,FALSE),0)&gt;10,IF(MID(I277,12,1)="F",VLOOKUP(J277,DATA!$K$2:$Y$20,14,FALSE),0)-10,0)-LEN(X277))&amp;DEC2BIN(Q277,IF(MID(I277,12,1)="F",VLOOKUP(J277,DATA!$K$2:$Y$20,14,FALSE),0)-IF(IF(MID(I277,12,1)="F",VLOOKUP(J277,DATA!$K$2:$Y$20,14,FALSE),0)&gt;10,IF(MID(I277,12,1)="F",VLOOKUP(J277,DATA!$K$2:$Y$20,14,FALSE),0)-10,0)),"")</f>
        <v/>
      </c>
      <c r="AJ277" t="str">
        <f>IF(LEN(H277)&gt;0,IF(H277&lt;&gt;"CALL_PAL",VLOOKUP(H277,DATA!$B$2:$E$526,4,FALSE),VLOOKUP(K277,DATA!$K$72:$M$161,3,FALSE)),"")</f>
        <v>0111001</v>
      </c>
      <c r="AK277" t="str">
        <f>IF(LEN(H277)&gt;0,VLOOKUP(H277,DATA!$B$2:$D$526,3,FALSE),"")</f>
        <v>010010</v>
      </c>
      <c r="AL277" t="str">
        <f t="shared" si="175"/>
        <v>01001000000001101001011100100000</v>
      </c>
      <c r="AM277" t="str">
        <f t="shared" si="176"/>
        <v>48069720</v>
      </c>
      <c r="AN277" t="b">
        <f t="shared" si="154"/>
        <v>1</v>
      </c>
      <c r="AO277">
        <f t="shared" si="180"/>
        <v>4</v>
      </c>
      <c r="AP277" t="b">
        <f t="shared" si="181"/>
        <v>0</v>
      </c>
      <c r="AQ277" t="b">
        <f t="shared" si="178"/>
        <v>0</v>
      </c>
    </row>
    <row r="278" spans="1:44" x14ac:dyDescent="0.25">
      <c r="A278" t="str">
        <f t="shared" si="182"/>
        <v>000006D9</v>
      </c>
      <c r="B278" t="s">
        <v>1710</v>
      </c>
      <c r="C278" t="str">
        <f t="shared" si="156"/>
        <v>ITOFT F00, F00, F31</v>
      </c>
      <c r="D278" t="str">
        <f t="shared" si="183"/>
        <v/>
      </c>
      <c r="E278" t="b">
        <f t="shared" si="184"/>
        <v>1</v>
      </c>
      <c r="F278">
        <f t="shared" si="155"/>
        <v>4</v>
      </c>
      <c r="G278">
        <f t="shared" si="179"/>
        <v>1752</v>
      </c>
      <c r="H278" t="str">
        <f t="shared" si="157"/>
        <v>ITOFT</v>
      </c>
      <c r="I278" s="3" t="str">
        <f>IF(LEN(H278)&gt;0,VLOOKUP(H278,DATA!$B$2:$G$526,6,FALSE),"")</f>
        <v>OAB        FC</v>
      </c>
      <c r="J278" t="str">
        <f>IF(LEN(H278)&gt;0,VLOOKUP(H278,DATA!$B$2:$G$526,2,FALSE),"")</f>
        <v>FP</v>
      </c>
      <c r="K278" t="str">
        <f>IF(LEN(H278)&gt;0,IF(MID(IF(MID(MID(C278,LEN(H278)+2,99),1,1)="(",MID(MID(C278,LEN(H278)+2,99),2,LEN(MID(C278,LEN(H278)+2,99))-2),MID(C278,LEN(H278)+2,99)),1,1)=VLOOKUP(H278,DATA!$B$2:$I$526,8,FALSE),MID(IF(MID(MID(C278,LEN(H278)+2,99),1,1)="(",MID(MID(C278,LEN(H278)+2,99),2,LEN(MID(C278,LEN(H278)+2,99))-2),MID(C278,LEN(H278)+2,99)),1,3),IF(MID(MID(C278,LEN(H278)+2,99),1,1)="(",MID(MID(C278,LEN(H278)+2,99),2,LEN(MID(C278,LEN(H278)+2,99))-2),MID(C278,LEN(H278)+2,99))),"")</f>
        <v>F00</v>
      </c>
      <c r="L278" t="str">
        <f t="shared" si="158"/>
        <v>F00</v>
      </c>
      <c r="M278" t="str">
        <f t="shared" si="177"/>
        <v>F31</v>
      </c>
      <c r="N278" t="str">
        <f t="shared" si="159"/>
        <v/>
      </c>
      <c r="O278" t="str">
        <f t="shared" si="160"/>
        <v/>
      </c>
      <c r="P278" t="str">
        <f t="shared" si="185"/>
        <v/>
      </c>
      <c r="Q278" t="str">
        <f t="shared" si="161"/>
        <v/>
      </c>
      <c r="R278" t="str">
        <f t="shared" si="162"/>
        <v/>
      </c>
      <c r="S278" t="b">
        <f t="shared" si="163"/>
        <v>0</v>
      </c>
      <c r="T278" t="b">
        <f t="shared" si="164"/>
        <v>0</v>
      </c>
      <c r="U278" t="b">
        <f t="shared" si="165"/>
        <v>0</v>
      </c>
      <c r="V278" t="str">
        <f>IF(MID(I278,6,1)="T",VLOOKUP(H278,DATA!$B$2:$H$526,7,FALSE),"")</f>
        <v/>
      </c>
      <c r="W278" t="str">
        <f t="shared" si="166"/>
        <v/>
      </c>
      <c r="X278" t="str">
        <f>IF(LEN(H278)&gt;0,VLOOKUP(H278,DATA!$B$2:$F$526,5,FALSE),"")</f>
        <v/>
      </c>
      <c r="Y278" t="str">
        <f t="shared" si="167"/>
        <v/>
      </c>
      <c r="Z278" t="str">
        <f t="shared" si="168"/>
        <v/>
      </c>
      <c r="AA278" t="str">
        <f t="shared" si="169"/>
        <v/>
      </c>
      <c r="AB278" t="str">
        <f>IF(LEN(Z278)&gt;0,VLOOKUP(Z278,DATA!$K$25:$L$69,2,FALSE)&amp;IF(LEN(AA278)&gt;0,VLOOKUP(AA278,DATA!$O$25:$P$29,2,FALSE),""),"")</f>
        <v/>
      </c>
      <c r="AC278" t="str">
        <f>IF(LEN(Z278)&gt;0,VLOOKUP(Z278,DATA!$K$25:$M$69,3,FALSE),"")</f>
        <v/>
      </c>
      <c r="AD278" t="str">
        <f t="shared" si="170"/>
        <v>00000</v>
      </c>
      <c r="AE278" t="str">
        <f t="shared" si="171"/>
        <v>00000</v>
      </c>
      <c r="AF278" t="str">
        <f t="shared" si="172"/>
        <v/>
      </c>
      <c r="AG278" t="str">
        <f t="shared" si="173"/>
        <v/>
      </c>
      <c r="AH278" t="str">
        <f t="shared" si="174"/>
        <v>11111</v>
      </c>
      <c r="AI278" t="str">
        <f>IF(LEN(Q278)&gt;0,REPT("0",IF(IF(MID(I278,12,1)="F",VLOOKUP(J278,DATA!$K$2:$Y$20,14,FALSE),0)&gt;10,IF(MID(I278,12,1)="F",VLOOKUP(J278,DATA!$K$2:$Y$20,14,FALSE),0)-10,0)-LEN(X278))&amp;DEC2BIN(Q278,IF(MID(I278,12,1)="F",VLOOKUP(J278,DATA!$K$2:$Y$20,14,FALSE),0)-IF(IF(MID(I278,12,1)="F",VLOOKUP(J278,DATA!$K$2:$Y$20,14,FALSE),0)&gt;10,IF(MID(I278,12,1)="F",VLOOKUP(J278,DATA!$K$2:$Y$20,14,FALSE),0)-10,0)),"")</f>
        <v/>
      </c>
      <c r="AJ278" t="str">
        <f>IF(LEN(H278)&gt;0,IF(H278&lt;&gt;"CALL_PAL",VLOOKUP(H278,DATA!$B$2:$E$526,4,FALSE),VLOOKUP(K278,DATA!$K$72:$M$161,3,FALSE)),"")</f>
        <v>00000100100</v>
      </c>
      <c r="AK278" t="str">
        <f>IF(LEN(H278)&gt;0,VLOOKUP(H278,DATA!$B$2:$D$526,3,FALSE),"")</f>
        <v>010100</v>
      </c>
      <c r="AL278" t="str">
        <f t="shared" si="175"/>
        <v>01010000000000000000010010011111</v>
      </c>
      <c r="AM278" t="str">
        <f t="shared" si="176"/>
        <v>5000049F</v>
      </c>
      <c r="AN278" t="b">
        <f t="shared" ref="AN278:AN341" si="186">IF(LEN(C278)&gt;0,IF(C278=".PAL ON",TRUE,IF(C278=".PAL OFF",FALSE,IF(ROW()&lt;&gt;2,AN277,FALSE))),"")</f>
        <v>1</v>
      </c>
      <c r="AO278">
        <f t="shared" si="180"/>
        <v>4</v>
      </c>
      <c r="AP278" t="b">
        <f t="shared" si="181"/>
        <v>0</v>
      </c>
      <c r="AQ278" t="b">
        <f t="shared" si="178"/>
        <v>0</v>
      </c>
    </row>
    <row r="279" spans="1:44" x14ac:dyDescent="0.25">
      <c r="A279" t="str">
        <f t="shared" si="182"/>
        <v>000006DD</v>
      </c>
      <c r="B279" t="s">
        <v>1522</v>
      </c>
      <c r="C279" t="str">
        <f t="shared" si="156"/>
        <v>ADDQ R31,R31,R1</v>
      </c>
      <c r="D279" t="str">
        <f t="shared" si="183"/>
        <v/>
      </c>
      <c r="E279" t="b">
        <f t="shared" si="184"/>
        <v>1</v>
      </c>
      <c r="F279">
        <f t="shared" si="155"/>
        <v>4</v>
      </c>
      <c r="G279">
        <f t="shared" si="179"/>
        <v>1756</v>
      </c>
      <c r="H279" t="str">
        <f t="shared" si="157"/>
        <v>ADDQ</v>
      </c>
      <c r="I279" s="3" t="str">
        <f>IF(LEN(H279)&gt;0,VLOOKUP(H279,DATA!$B$2:$G$526,6,FALSE),"")</f>
        <v>OABZL      FC</v>
      </c>
      <c r="J279" t="str">
        <f>IF(LEN(H279)&gt;0,VLOOKUP(H279,DATA!$B$2:$G$526,2,FALSE),"")</f>
        <v>Oper</v>
      </c>
      <c r="K279" t="str">
        <f>IF(LEN(H279)&gt;0,IF(MID(IF(MID(MID(C279,LEN(H279)+2,99),1,1)="(",MID(MID(C279,LEN(H279)+2,99),2,LEN(MID(C279,LEN(H279)+2,99))-2),MID(C279,LEN(H279)+2,99)),1,1)=VLOOKUP(H279,DATA!$B$2:$I$526,8,FALSE),MID(IF(MID(MID(C279,LEN(H279)+2,99),1,1)="(",MID(MID(C279,LEN(H279)+2,99),2,LEN(MID(C279,LEN(H279)+2,99))-2),MID(C279,LEN(H279)+2,99)),1,3),IF(MID(MID(C279,LEN(H279)+2,99),1,1)="(",MID(MID(C279,LEN(H279)+2,99),2,LEN(MID(C279,LEN(H279)+2,99))-2),MID(C279,LEN(H279)+2,99))),"")</f>
        <v>R31</v>
      </c>
      <c r="L279" t="str">
        <f t="shared" si="158"/>
        <v>R31</v>
      </c>
      <c r="M279" t="str">
        <f t="shared" si="177"/>
        <v>R1</v>
      </c>
      <c r="N279" t="b">
        <f t="shared" si="159"/>
        <v>0</v>
      </c>
      <c r="O279" t="b">
        <f t="shared" si="160"/>
        <v>1</v>
      </c>
      <c r="P279" t="str">
        <f t="shared" si="185"/>
        <v/>
      </c>
      <c r="Q279" t="str">
        <f t="shared" si="161"/>
        <v/>
      </c>
      <c r="R279" t="str">
        <f t="shared" si="162"/>
        <v/>
      </c>
      <c r="S279" t="b">
        <f t="shared" si="163"/>
        <v>0</v>
      </c>
      <c r="T279" t="b">
        <f t="shared" si="164"/>
        <v>0</v>
      </c>
      <c r="U279" t="b">
        <f t="shared" si="165"/>
        <v>0</v>
      </c>
      <c r="V279" t="str">
        <f>IF(MID(I279,6,1)="T",VLOOKUP(H279,DATA!$B$2:$H$526,7,FALSE),"")</f>
        <v/>
      </c>
      <c r="W279" t="str">
        <f t="shared" si="166"/>
        <v/>
      </c>
      <c r="X279" t="str">
        <f>IF(LEN(H279)&gt;0,VLOOKUP(H279,DATA!$B$2:$F$526,5,FALSE),"")</f>
        <v/>
      </c>
      <c r="Y279" t="str">
        <f t="shared" si="167"/>
        <v/>
      </c>
      <c r="Z279" t="str">
        <f t="shared" si="168"/>
        <v/>
      </c>
      <c r="AA279" t="str">
        <f t="shared" si="169"/>
        <v/>
      </c>
      <c r="AB279" t="str">
        <f>IF(LEN(Z279)&gt;0,VLOOKUP(Z279,DATA!$K$25:$L$69,2,FALSE)&amp;IF(LEN(AA279)&gt;0,VLOOKUP(AA279,DATA!$O$25:$P$29,2,FALSE),""),"")</f>
        <v/>
      </c>
      <c r="AC279" t="str">
        <f>IF(LEN(Z279)&gt;0,VLOOKUP(Z279,DATA!$K$25:$M$69,3,FALSE),"")</f>
        <v/>
      </c>
      <c r="AD279" t="str">
        <f t="shared" si="170"/>
        <v>11111</v>
      </c>
      <c r="AE279" t="str">
        <f t="shared" si="171"/>
        <v>11111</v>
      </c>
      <c r="AF279" t="str">
        <f t="shared" si="172"/>
        <v>0000</v>
      </c>
      <c r="AG279" t="str">
        <f t="shared" si="173"/>
        <v/>
      </c>
      <c r="AH279" t="str">
        <f t="shared" si="174"/>
        <v>00001</v>
      </c>
      <c r="AI279" t="str">
        <f>IF(LEN(Q279)&gt;0,REPT("0",IF(IF(MID(I279,12,1)="F",VLOOKUP(J279,DATA!$K$2:$Y$20,14,FALSE),0)&gt;10,IF(MID(I279,12,1)="F",VLOOKUP(J279,DATA!$K$2:$Y$20,14,FALSE),0)-10,0)-LEN(X279))&amp;DEC2BIN(Q279,IF(MID(I279,12,1)="F",VLOOKUP(J279,DATA!$K$2:$Y$20,14,FALSE),0)-IF(IF(MID(I279,12,1)="F",VLOOKUP(J279,DATA!$K$2:$Y$20,14,FALSE),0)&gt;10,IF(MID(I279,12,1)="F",VLOOKUP(J279,DATA!$K$2:$Y$20,14,FALSE),0)-10,0)),"")</f>
        <v/>
      </c>
      <c r="AJ279" t="str">
        <f>IF(LEN(H279)&gt;0,IF(H279&lt;&gt;"CALL_PAL",VLOOKUP(H279,DATA!$B$2:$E$526,4,FALSE),VLOOKUP(K279,DATA!$K$72:$M$161,3,FALSE)),"")</f>
        <v>0100000</v>
      </c>
      <c r="AK279" t="str">
        <f>IF(LEN(H279)&gt;0,VLOOKUP(H279,DATA!$B$2:$D$526,3,FALSE),"")</f>
        <v>010000</v>
      </c>
      <c r="AL279" t="str">
        <f t="shared" si="175"/>
        <v>01000011111111110000010000000001</v>
      </c>
      <c r="AM279" t="str">
        <f t="shared" si="176"/>
        <v>43FF0401</v>
      </c>
      <c r="AN279" t="b">
        <f t="shared" si="186"/>
        <v>1</v>
      </c>
      <c r="AO279">
        <f t="shared" si="180"/>
        <v>4</v>
      </c>
      <c r="AP279" t="b">
        <f t="shared" si="181"/>
        <v>0</v>
      </c>
      <c r="AQ279" t="b">
        <f t="shared" si="178"/>
        <v>0</v>
      </c>
    </row>
    <row r="280" spans="1:44" x14ac:dyDescent="0.25">
      <c r="A280" t="str">
        <f t="shared" si="182"/>
        <v>000006E1</v>
      </c>
      <c r="B280" t="s">
        <v>1686</v>
      </c>
      <c r="C280" t="str">
        <f t="shared" si="156"/>
        <v>MULT F00,F00,F00</v>
      </c>
      <c r="D280" t="str">
        <f t="shared" si="183"/>
        <v/>
      </c>
      <c r="E280" t="b">
        <f t="shared" si="184"/>
        <v>1</v>
      </c>
      <c r="F280">
        <f t="shared" si="155"/>
        <v>4</v>
      </c>
      <c r="G280">
        <f t="shared" si="179"/>
        <v>1760</v>
      </c>
      <c r="H280" t="str">
        <f t="shared" si="157"/>
        <v>MULT</v>
      </c>
      <c r="I280" s="3" t="str">
        <f>IF(LEN(H280)&gt;0,VLOOKUP(H280,DATA!$B$2:$G$526,6,FALSE),"")</f>
        <v>OAB        FC</v>
      </c>
      <c r="J280" t="str">
        <f>IF(LEN(H280)&gt;0,VLOOKUP(H280,DATA!$B$2:$G$526,2,FALSE),"")</f>
        <v>FP</v>
      </c>
      <c r="K280" t="str">
        <f>IF(LEN(H280)&gt;0,IF(MID(IF(MID(MID(C280,LEN(H280)+2,99),1,1)="(",MID(MID(C280,LEN(H280)+2,99),2,LEN(MID(C280,LEN(H280)+2,99))-2),MID(C280,LEN(H280)+2,99)),1,1)=VLOOKUP(H280,DATA!$B$2:$I$526,8,FALSE),MID(IF(MID(MID(C280,LEN(H280)+2,99),1,1)="(",MID(MID(C280,LEN(H280)+2,99),2,LEN(MID(C280,LEN(H280)+2,99))-2),MID(C280,LEN(H280)+2,99)),1,3),IF(MID(MID(C280,LEN(H280)+2,99),1,1)="(",MID(MID(C280,LEN(H280)+2,99),2,LEN(MID(C280,LEN(H280)+2,99))-2),MID(C280,LEN(H280)+2,99))),"")</f>
        <v>F00</v>
      </c>
      <c r="L280" t="str">
        <f t="shared" si="158"/>
        <v>F00</v>
      </c>
      <c r="M280" t="str">
        <f t="shared" si="177"/>
        <v>F00</v>
      </c>
      <c r="N280" t="str">
        <f t="shared" si="159"/>
        <v/>
      </c>
      <c r="O280" t="str">
        <f t="shared" si="160"/>
        <v/>
      </c>
      <c r="P280" t="str">
        <f t="shared" si="185"/>
        <v/>
      </c>
      <c r="Q280" t="str">
        <f t="shared" si="161"/>
        <v/>
      </c>
      <c r="R280" t="str">
        <f t="shared" si="162"/>
        <v/>
      </c>
      <c r="S280" t="b">
        <f t="shared" si="163"/>
        <v>0</v>
      </c>
      <c r="T280" t="b">
        <f t="shared" si="164"/>
        <v>0</v>
      </c>
      <c r="U280" t="b">
        <f t="shared" si="165"/>
        <v>0</v>
      </c>
      <c r="V280" t="str">
        <f>IF(MID(I280,6,1)="T",VLOOKUP(H280,DATA!$B$2:$H$526,7,FALSE),"")</f>
        <v/>
      </c>
      <c r="W280" t="str">
        <f t="shared" si="166"/>
        <v/>
      </c>
      <c r="X280" t="str">
        <f>IF(LEN(H280)&gt;0,VLOOKUP(H280,DATA!$B$2:$F$526,5,FALSE),"")</f>
        <v/>
      </c>
      <c r="Y280" t="str">
        <f t="shared" si="167"/>
        <v/>
      </c>
      <c r="Z280" t="str">
        <f t="shared" si="168"/>
        <v/>
      </c>
      <c r="AA280" t="str">
        <f t="shared" si="169"/>
        <v/>
      </c>
      <c r="AB280" t="str">
        <f>IF(LEN(Z280)&gt;0,VLOOKUP(Z280,DATA!$K$25:$L$69,2,FALSE)&amp;IF(LEN(AA280)&gt;0,VLOOKUP(AA280,DATA!$O$25:$P$29,2,FALSE),""),"")</f>
        <v/>
      </c>
      <c r="AC280" t="str">
        <f>IF(LEN(Z280)&gt;0,VLOOKUP(Z280,DATA!$K$25:$M$69,3,FALSE),"")</f>
        <v/>
      </c>
      <c r="AD280" t="str">
        <f t="shared" si="170"/>
        <v>00000</v>
      </c>
      <c r="AE280" t="str">
        <f t="shared" si="171"/>
        <v>00000</v>
      </c>
      <c r="AF280" t="str">
        <f t="shared" si="172"/>
        <v/>
      </c>
      <c r="AG280" t="str">
        <f t="shared" si="173"/>
        <v/>
      </c>
      <c r="AH280" t="str">
        <f t="shared" si="174"/>
        <v>00000</v>
      </c>
      <c r="AI280" t="str">
        <f>IF(LEN(Q280)&gt;0,REPT("0",IF(IF(MID(I280,12,1)="F",VLOOKUP(J280,DATA!$K$2:$Y$20,14,FALSE),0)&gt;10,IF(MID(I280,12,1)="F",VLOOKUP(J280,DATA!$K$2:$Y$20,14,FALSE),0)-10,0)-LEN(X280))&amp;DEC2BIN(Q280,IF(MID(I280,12,1)="F",VLOOKUP(J280,DATA!$K$2:$Y$20,14,FALSE),0)-IF(IF(MID(I280,12,1)="F",VLOOKUP(J280,DATA!$K$2:$Y$20,14,FALSE),0)&gt;10,IF(MID(I280,12,1)="F",VLOOKUP(J280,DATA!$K$2:$Y$20,14,FALSE),0)-10,0)),"")</f>
        <v/>
      </c>
      <c r="AJ280" t="str">
        <f>IF(LEN(H280)&gt;0,IF(H280&lt;&gt;"CALL_PAL",VLOOKUP(H280,DATA!$B$2:$E$526,4,FALSE),VLOOKUP(K280,DATA!$K$72:$M$161,3,FALSE)),"")</f>
        <v>00010100010</v>
      </c>
      <c r="AK280" t="str">
        <f>IF(LEN(H280)&gt;0,VLOOKUP(H280,DATA!$B$2:$D$526,3,FALSE),"")</f>
        <v>010110</v>
      </c>
      <c r="AL280" t="str">
        <f t="shared" si="175"/>
        <v>01011000000000000001010001000000</v>
      </c>
      <c r="AM280" t="str">
        <f t="shared" si="176"/>
        <v>58001440</v>
      </c>
      <c r="AN280" t="b">
        <f t="shared" si="186"/>
        <v>1</v>
      </c>
      <c r="AO280">
        <f t="shared" si="180"/>
        <v>4</v>
      </c>
      <c r="AP280" t="b">
        <f t="shared" si="181"/>
        <v>1</v>
      </c>
      <c r="AQ280" t="b">
        <f t="shared" si="178"/>
        <v>0</v>
      </c>
    </row>
    <row r="281" spans="1:44" x14ac:dyDescent="0.25">
      <c r="A281" t="str">
        <f t="shared" si="182"/>
        <v>000006E5</v>
      </c>
      <c r="B281" t="s">
        <v>1687</v>
      </c>
      <c r="C281" t="str">
        <f t="shared" si="156"/>
        <v>ADDT F00,F00,F00</v>
      </c>
      <c r="D281" t="str">
        <f t="shared" si="183"/>
        <v/>
      </c>
      <c r="E281" t="b">
        <f t="shared" si="184"/>
        <v>1</v>
      </c>
      <c r="F281">
        <f t="shared" si="155"/>
        <v>4</v>
      </c>
      <c r="G281">
        <f t="shared" si="179"/>
        <v>1764</v>
      </c>
      <c r="H281" t="str">
        <f t="shared" si="157"/>
        <v>ADDT</v>
      </c>
      <c r="I281" s="3" t="str">
        <f>IF(LEN(H281)&gt;0,VLOOKUP(H281,DATA!$B$2:$G$526,6,FALSE),"")</f>
        <v>OAB        FC</v>
      </c>
      <c r="J281" t="str">
        <f>IF(LEN(H281)&gt;0,VLOOKUP(H281,DATA!$B$2:$G$526,2,FALSE),"")</f>
        <v>FP</v>
      </c>
      <c r="K281" t="str">
        <f>IF(LEN(H281)&gt;0,IF(MID(IF(MID(MID(C281,LEN(H281)+2,99),1,1)="(",MID(MID(C281,LEN(H281)+2,99),2,LEN(MID(C281,LEN(H281)+2,99))-2),MID(C281,LEN(H281)+2,99)),1,1)=VLOOKUP(H281,DATA!$B$2:$I$526,8,FALSE),MID(IF(MID(MID(C281,LEN(H281)+2,99),1,1)="(",MID(MID(C281,LEN(H281)+2,99),2,LEN(MID(C281,LEN(H281)+2,99))-2),MID(C281,LEN(H281)+2,99)),1,3),IF(MID(MID(C281,LEN(H281)+2,99),1,1)="(",MID(MID(C281,LEN(H281)+2,99),2,LEN(MID(C281,LEN(H281)+2,99))-2),MID(C281,LEN(H281)+2,99))),"")</f>
        <v>F00</v>
      </c>
      <c r="L281" t="str">
        <f t="shared" si="158"/>
        <v>F00</v>
      </c>
      <c r="M281" t="str">
        <f t="shared" si="177"/>
        <v>F00</v>
      </c>
      <c r="N281" t="str">
        <f t="shared" si="159"/>
        <v/>
      </c>
      <c r="O281" t="str">
        <f t="shared" si="160"/>
        <v/>
      </c>
      <c r="P281" t="str">
        <f t="shared" si="185"/>
        <v/>
      </c>
      <c r="Q281" t="str">
        <f t="shared" si="161"/>
        <v/>
      </c>
      <c r="R281" t="str">
        <f t="shared" si="162"/>
        <v/>
      </c>
      <c r="S281" t="b">
        <f t="shared" si="163"/>
        <v>0</v>
      </c>
      <c r="T281" t="b">
        <f t="shared" si="164"/>
        <v>0</v>
      </c>
      <c r="U281" t="b">
        <f t="shared" si="165"/>
        <v>0</v>
      </c>
      <c r="V281" t="str">
        <f>IF(MID(I281,6,1)="T",VLOOKUP(H281,DATA!$B$2:$H$526,7,FALSE),"")</f>
        <v/>
      </c>
      <c r="W281" t="str">
        <f t="shared" si="166"/>
        <v/>
      </c>
      <c r="X281" t="str">
        <f>IF(LEN(H281)&gt;0,VLOOKUP(H281,DATA!$B$2:$F$526,5,FALSE),"")</f>
        <v/>
      </c>
      <c r="Y281" t="str">
        <f t="shared" si="167"/>
        <v/>
      </c>
      <c r="Z281" t="str">
        <f t="shared" si="168"/>
        <v/>
      </c>
      <c r="AA281" t="str">
        <f t="shared" si="169"/>
        <v/>
      </c>
      <c r="AB281" t="str">
        <f>IF(LEN(Z281)&gt;0,VLOOKUP(Z281,DATA!$K$25:$L$69,2,FALSE)&amp;IF(LEN(AA281)&gt;0,VLOOKUP(AA281,DATA!$O$25:$P$29,2,FALSE),""),"")</f>
        <v/>
      </c>
      <c r="AC281" t="str">
        <f>IF(LEN(Z281)&gt;0,VLOOKUP(Z281,DATA!$K$25:$M$69,3,FALSE),"")</f>
        <v/>
      </c>
      <c r="AD281" t="str">
        <f t="shared" si="170"/>
        <v>00000</v>
      </c>
      <c r="AE281" t="str">
        <f t="shared" si="171"/>
        <v>00000</v>
      </c>
      <c r="AF281" t="str">
        <f t="shared" si="172"/>
        <v/>
      </c>
      <c r="AG281" t="str">
        <f t="shared" si="173"/>
        <v/>
      </c>
      <c r="AH281" t="str">
        <f t="shared" si="174"/>
        <v>00000</v>
      </c>
      <c r="AI281" t="str">
        <f>IF(LEN(Q281)&gt;0,REPT("0",IF(IF(MID(I281,12,1)="F",VLOOKUP(J281,DATA!$K$2:$Y$20,14,FALSE),0)&gt;10,IF(MID(I281,12,1)="F",VLOOKUP(J281,DATA!$K$2:$Y$20,14,FALSE),0)-10,0)-LEN(X281))&amp;DEC2BIN(Q281,IF(MID(I281,12,1)="F",VLOOKUP(J281,DATA!$K$2:$Y$20,14,FALSE),0)-IF(IF(MID(I281,12,1)="F",VLOOKUP(J281,DATA!$K$2:$Y$20,14,FALSE),0)&gt;10,IF(MID(I281,12,1)="F",VLOOKUP(J281,DATA!$K$2:$Y$20,14,FALSE),0)-10,0)),"")</f>
        <v/>
      </c>
      <c r="AJ281" t="str">
        <f>IF(LEN(H281)&gt;0,IF(H281&lt;&gt;"CALL_PAL",VLOOKUP(H281,DATA!$B$2:$E$526,4,FALSE),VLOOKUP(K281,DATA!$K$72:$M$161,3,FALSE)),"")</f>
        <v>00010100000</v>
      </c>
      <c r="AK281" t="str">
        <f>IF(LEN(H281)&gt;0,VLOOKUP(H281,DATA!$B$2:$D$526,3,FALSE),"")</f>
        <v>010110</v>
      </c>
      <c r="AL281" t="str">
        <f t="shared" si="175"/>
        <v>01011000000000000001010000000000</v>
      </c>
      <c r="AM281" t="str">
        <f t="shared" si="176"/>
        <v>58001400</v>
      </c>
      <c r="AN281" t="b">
        <f t="shared" si="186"/>
        <v>1</v>
      </c>
      <c r="AO281">
        <f t="shared" si="180"/>
        <v>4</v>
      </c>
      <c r="AP281" t="b">
        <f t="shared" si="181"/>
        <v>0</v>
      </c>
      <c r="AQ281" t="b">
        <f t="shared" si="178"/>
        <v>0</v>
      </c>
    </row>
    <row r="282" spans="1:44" x14ac:dyDescent="0.25">
      <c r="A282" t="str">
        <f t="shared" si="182"/>
        <v>000006E9</v>
      </c>
      <c r="B282" t="s">
        <v>1688</v>
      </c>
      <c r="C282" t="str">
        <f t="shared" si="156"/>
        <v>DIVT F00,F00,F00</v>
      </c>
      <c r="D282" t="str">
        <f t="shared" si="183"/>
        <v/>
      </c>
      <c r="E282" t="b">
        <f t="shared" si="184"/>
        <v>1</v>
      </c>
      <c r="F282">
        <f t="shared" ref="F282:F345" si="187">IF(LEN(C282)&gt;0,IF(MID(C282,1,2)=".V",IF(MID(C282,6,1)="B",1,IF(MID(C282,6,1)="W",2,IF(MID(C282,6,1)="L",4,IF(MID(C282,6,1)="Q",8,4)))),IF(MID(C282,1,2)=".P",0,4)),"")</f>
        <v>4</v>
      </c>
      <c r="G282">
        <f t="shared" si="179"/>
        <v>1768</v>
      </c>
      <c r="H282" t="str">
        <f t="shared" si="157"/>
        <v>DIVT</v>
      </c>
      <c r="I282" s="3" t="str">
        <f>IF(LEN(H282)&gt;0,VLOOKUP(H282,DATA!$B$2:$G$526,6,FALSE),"")</f>
        <v>OAB        FC</v>
      </c>
      <c r="J282" t="str">
        <f>IF(LEN(H282)&gt;0,VLOOKUP(H282,DATA!$B$2:$G$526,2,FALSE),"")</f>
        <v>FP</v>
      </c>
      <c r="K282" t="str">
        <f>IF(LEN(H282)&gt;0,IF(MID(IF(MID(MID(C282,LEN(H282)+2,99),1,1)="(",MID(MID(C282,LEN(H282)+2,99),2,LEN(MID(C282,LEN(H282)+2,99))-2),MID(C282,LEN(H282)+2,99)),1,1)=VLOOKUP(H282,DATA!$B$2:$I$526,8,FALSE),MID(IF(MID(MID(C282,LEN(H282)+2,99),1,1)="(",MID(MID(C282,LEN(H282)+2,99),2,LEN(MID(C282,LEN(H282)+2,99))-2),MID(C282,LEN(H282)+2,99)),1,3),IF(MID(MID(C282,LEN(H282)+2,99),1,1)="(",MID(MID(C282,LEN(H282)+2,99),2,LEN(MID(C282,LEN(H282)+2,99))-2),MID(C282,LEN(H282)+2,99))),"")</f>
        <v>F00</v>
      </c>
      <c r="L282" t="str">
        <f t="shared" si="158"/>
        <v>F00</v>
      </c>
      <c r="M282" t="str">
        <f t="shared" si="177"/>
        <v>F00</v>
      </c>
      <c r="N282" t="str">
        <f t="shared" si="159"/>
        <v/>
      </c>
      <c r="O282" t="str">
        <f t="shared" si="160"/>
        <v/>
      </c>
      <c r="P282" t="str">
        <f t="shared" si="185"/>
        <v/>
      </c>
      <c r="Q282" t="str">
        <f t="shared" si="161"/>
        <v/>
      </c>
      <c r="R282" t="str">
        <f t="shared" si="162"/>
        <v/>
      </c>
      <c r="S282" t="b">
        <f t="shared" si="163"/>
        <v>0</v>
      </c>
      <c r="T282" t="b">
        <f t="shared" si="164"/>
        <v>0</v>
      </c>
      <c r="U282" t="b">
        <f t="shared" si="165"/>
        <v>0</v>
      </c>
      <c r="V282" t="str">
        <f>IF(MID(I282,6,1)="T",VLOOKUP(H282,DATA!$B$2:$H$526,7,FALSE),"")</f>
        <v/>
      </c>
      <c r="W282" t="str">
        <f t="shared" si="166"/>
        <v/>
      </c>
      <c r="X282" t="str">
        <f>IF(LEN(H282)&gt;0,VLOOKUP(H282,DATA!$B$2:$F$526,5,FALSE),"")</f>
        <v/>
      </c>
      <c r="Y282" t="str">
        <f t="shared" si="167"/>
        <v/>
      </c>
      <c r="Z282" t="str">
        <f t="shared" si="168"/>
        <v/>
      </c>
      <c r="AA282" t="str">
        <f t="shared" si="169"/>
        <v/>
      </c>
      <c r="AB282" t="str">
        <f>IF(LEN(Z282)&gt;0,VLOOKUP(Z282,DATA!$K$25:$L$69,2,FALSE)&amp;IF(LEN(AA282)&gt;0,VLOOKUP(AA282,DATA!$O$25:$P$29,2,FALSE),""),"")</f>
        <v/>
      </c>
      <c r="AC282" t="str">
        <f>IF(LEN(Z282)&gt;0,VLOOKUP(Z282,DATA!$K$25:$M$69,3,FALSE),"")</f>
        <v/>
      </c>
      <c r="AD282" t="str">
        <f t="shared" si="170"/>
        <v>00000</v>
      </c>
      <c r="AE282" t="str">
        <f t="shared" si="171"/>
        <v>00000</v>
      </c>
      <c r="AF282" t="str">
        <f t="shared" si="172"/>
        <v/>
      </c>
      <c r="AG282" t="str">
        <f t="shared" si="173"/>
        <v/>
      </c>
      <c r="AH282" t="str">
        <f t="shared" si="174"/>
        <v>00000</v>
      </c>
      <c r="AI282" t="str">
        <f>IF(LEN(Q282)&gt;0,REPT("0",IF(IF(MID(I282,12,1)="F",VLOOKUP(J282,DATA!$K$2:$Y$20,14,FALSE),0)&gt;10,IF(MID(I282,12,1)="F",VLOOKUP(J282,DATA!$K$2:$Y$20,14,FALSE),0)-10,0)-LEN(X282))&amp;DEC2BIN(Q282,IF(MID(I282,12,1)="F",VLOOKUP(J282,DATA!$K$2:$Y$20,14,FALSE),0)-IF(IF(MID(I282,12,1)="F",VLOOKUP(J282,DATA!$K$2:$Y$20,14,FALSE),0)&gt;10,IF(MID(I282,12,1)="F",VLOOKUP(J282,DATA!$K$2:$Y$20,14,FALSE),0)-10,0)),"")</f>
        <v/>
      </c>
      <c r="AJ282" t="str">
        <f>IF(LEN(H282)&gt;0,IF(H282&lt;&gt;"CALL_PAL",VLOOKUP(H282,DATA!$B$2:$E$526,4,FALSE),VLOOKUP(K282,DATA!$K$72:$M$161,3,FALSE)),"")</f>
        <v>00010100011</v>
      </c>
      <c r="AK282" t="str">
        <f>IF(LEN(H282)&gt;0,VLOOKUP(H282,DATA!$B$2:$D$526,3,FALSE),"")</f>
        <v>010110</v>
      </c>
      <c r="AL282" t="str">
        <f t="shared" si="175"/>
        <v>01011000000000000001010001100000</v>
      </c>
      <c r="AM282" t="str">
        <f t="shared" si="176"/>
        <v>58001460</v>
      </c>
      <c r="AN282" t="b">
        <f t="shared" si="186"/>
        <v>1</v>
      </c>
      <c r="AO282">
        <f t="shared" si="180"/>
        <v>4</v>
      </c>
      <c r="AP282" t="b">
        <f t="shared" si="181"/>
        <v>0</v>
      </c>
      <c r="AQ282" t="b">
        <f t="shared" si="178"/>
        <v>0</v>
      </c>
    </row>
    <row r="283" spans="1:44" x14ac:dyDescent="0.25">
      <c r="A283" t="str">
        <f t="shared" si="182"/>
        <v>000006ED</v>
      </c>
      <c r="B283" t="s">
        <v>1709</v>
      </c>
      <c r="C283" t="str">
        <f t="shared" si="156"/>
        <v>SQRTT F00,F00,F31</v>
      </c>
      <c r="D283" t="str">
        <f t="shared" si="183"/>
        <v/>
      </c>
      <c r="E283" t="b">
        <f t="shared" si="184"/>
        <v>1</v>
      </c>
      <c r="F283">
        <f t="shared" si="187"/>
        <v>4</v>
      </c>
      <c r="G283">
        <f t="shared" si="179"/>
        <v>1772</v>
      </c>
      <c r="H283" t="str">
        <f t="shared" si="157"/>
        <v>SQRTT</v>
      </c>
      <c r="I283" s="3" t="str">
        <f>IF(LEN(H283)&gt;0,VLOOKUP(H283,DATA!$B$2:$G$526,6,FALSE),"")</f>
        <v>OAB        FC</v>
      </c>
      <c r="J283" t="str">
        <f>IF(LEN(H283)&gt;0,VLOOKUP(H283,DATA!$B$2:$G$526,2,FALSE),"")</f>
        <v>FP</v>
      </c>
      <c r="K283" t="str">
        <f>IF(LEN(H283)&gt;0,IF(MID(IF(MID(MID(C283,LEN(H283)+2,99),1,1)="(",MID(MID(C283,LEN(H283)+2,99),2,LEN(MID(C283,LEN(H283)+2,99))-2),MID(C283,LEN(H283)+2,99)),1,1)=VLOOKUP(H283,DATA!$B$2:$I$526,8,FALSE),MID(IF(MID(MID(C283,LEN(H283)+2,99),1,1)="(",MID(MID(C283,LEN(H283)+2,99),2,LEN(MID(C283,LEN(H283)+2,99))-2),MID(C283,LEN(H283)+2,99)),1,3),IF(MID(MID(C283,LEN(H283)+2,99),1,1)="(",MID(MID(C283,LEN(H283)+2,99),2,LEN(MID(C283,LEN(H283)+2,99))-2),MID(C283,LEN(H283)+2,99))),"")</f>
        <v>F00</v>
      </c>
      <c r="L283" t="str">
        <f t="shared" si="158"/>
        <v>F00</v>
      </c>
      <c r="M283" t="str">
        <f t="shared" si="177"/>
        <v>F31</v>
      </c>
      <c r="N283" t="str">
        <f t="shared" si="159"/>
        <v/>
      </c>
      <c r="O283" t="str">
        <f t="shared" si="160"/>
        <v/>
      </c>
      <c r="P283" t="str">
        <f t="shared" si="185"/>
        <v/>
      </c>
      <c r="Q283" t="str">
        <f t="shared" si="161"/>
        <v/>
      </c>
      <c r="R283" t="str">
        <f t="shared" si="162"/>
        <v/>
      </c>
      <c r="S283" t="b">
        <f t="shared" si="163"/>
        <v>0</v>
      </c>
      <c r="T283" t="b">
        <f t="shared" si="164"/>
        <v>0</v>
      </c>
      <c r="U283" t="b">
        <f t="shared" si="165"/>
        <v>0</v>
      </c>
      <c r="V283" t="str">
        <f>IF(MID(I283,6,1)="T",VLOOKUP(H283,DATA!$B$2:$H$526,7,FALSE),"")</f>
        <v/>
      </c>
      <c r="W283" t="str">
        <f t="shared" si="166"/>
        <v/>
      </c>
      <c r="X283" t="str">
        <f>IF(LEN(H283)&gt;0,VLOOKUP(H283,DATA!$B$2:$F$526,5,FALSE),"")</f>
        <v/>
      </c>
      <c r="Y283" t="str">
        <f t="shared" si="167"/>
        <v/>
      </c>
      <c r="Z283" t="str">
        <f t="shared" si="168"/>
        <v/>
      </c>
      <c r="AA283" t="str">
        <f t="shared" si="169"/>
        <v/>
      </c>
      <c r="AB283" t="str">
        <f>IF(LEN(Z283)&gt;0,VLOOKUP(Z283,DATA!$K$25:$L$69,2,FALSE)&amp;IF(LEN(AA283)&gt;0,VLOOKUP(AA283,DATA!$O$25:$P$29,2,FALSE),""),"")</f>
        <v/>
      </c>
      <c r="AC283" t="str">
        <f>IF(LEN(Z283)&gt;0,VLOOKUP(Z283,DATA!$K$25:$M$69,3,FALSE),"")</f>
        <v/>
      </c>
      <c r="AD283" t="str">
        <f t="shared" si="170"/>
        <v>00000</v>
      </c>
      <c r="AE283" t="str">
        <f t="shared" si="171"/>
        <v>00000</v>
      </c>
      <c r="AF283" t="str">
        <f t="shared" si="172"/>
        <v/>
      </c>
      <c r="AG283" t="str">
        <f t="shared" si="173"/>
        <v/>
      </c>
      <c r="AH283" t="str">
        <f t="shared" si="174"/>
        <v>11111</v>
      </c>
      <c r="AI283" t="str">
        <f>IF(LEN(Q283)&gt;0,REPT("0",IF(IF(MID(I283,12,1)="F",VLOOKUP(J283,DATA!$K$2:$Y$20,14,FALSE),0)&gt;10,IF(MID(I283,12,1)="F",VLOOKUP(J283,DATA!$K$2:$Y$20,14,FALSE),0)-10,0)-LEN(X283))&amp;DEC2BIN(Q283,IF(MID(I283,12,1)="F",VLOOKUP(J283,DATA!$K$2:$Y$20,14,FALSE),0)-IF(IF(MID(I283,12,1)="F",VLOOKUP(J283,DATA!$K$2:$Y$20,14,FALSE),0)&gt;10,IF(MID(I283,12,1)="F",VLOOKUP(J283,DATA!$K$2:$Y$20,14,FALSE),0)-10,0)),"")</f>
        <v/>
      </c>
      <c r="AJ283" t="str">
        <f>IF(LEN(H283)&gt;0,IF(H283&lt;&gt;"CALL_PAL",VLOOKUP(H283,DATA!$B$2:$E$526,4,FALSE),VLOOKUP(K283,DATA!$K$72:$M$161,3,FALSE)),"")</f>
        <v>00010101011</v>
      </c>
      <c r="AK283" t="str">
        <f>IF(LEN(H283)&gt;0,VLOOKUP(H283,DATA!$B$2:$D$526,3,FALSE),"")</f>
        <v>010100</v>
      </c>
      <c r="AL283" t="str">
        <f t="shared" si="175"/>
        <v>01010000000000000001010101111111</v>
      </c>
      <c r="AM283" t="str">
        <f t="shared" si="176"/>
        <v>5000157F</v>
      </c>
      <c r="AN283" t="b">
        <f t="shared" si="186"/>
        <v>1</v>
      </c>
      <c r="AO283">
        <f t="shared" si="180"/>
        <v>4</v>
      </c>
      <c r="AP283" t="b">
        <f t="shared" si="181"/>
        <v>0</v>
      </c>
      <c r="AQ283" t="b">
        <f t="shared" si="178"/>
        <v>0</v>
      </c>
    </row>
    <row r="284" spans="1:44" x14ac:dyDescent="0.25">
      <c r="A284" t="str">
        <f t="shared" si="182"/>
        <v>000006F1</v>
      </c>
      <c r="B284" t="s">
        <v>1708</v>
      </c>
      <c r="C284" t="str">
        <f t="shared" ref="C284:C347" si="188">IF(LEN(B284)&gt;0,TRIM(B284),"")</f>
        <v>CVTQT F00,F00,F31</v>
      </c>
      <c r="D284" t="str">
        <f t="shared" si="183"/>
        <v/>
      </c>
      <c r="E284" t="b">
        <f t="shared" si="184"/>
        <v>1</v>
      </c>
      <c r="F284">
        <f t="shared" si="187"/>
        <v>4</v>
      </c>
      <c r="G284">
        <f t="shared" si="179"/>
        <v>1776</v>
      </c>
      <c r="H284" t="str">
        <f t="shared" ref="H284:H347" si="189">IF(LEN(C284)&gt;0,IF(IFERROR(FIND(":",C284)&gt;0,FALSE),"",IF(MID(C284,1,1)=".","",TRIM(MID(C284,1,IFERROR(FIND(" ",C284)-1,LEN(C284)))))),"")</f>
        <v>CVTQT</v>
      </c>
      <c r="I284" s="3" t="str">
        <f>IF(LEN(H284)&gt;0,VLOOKUP(H284,DATA!$B$2:$G$526,6,FALSE),"")</f>
        <v>OAB        FC</v>
      </c>
      <c r="J284" t="str">
        <f>IF(LEN(H284)&gt;0,VLOOKUP(H284,DATA!$B$2:$G$526,2,FALSE),"")</f>
        <v>FP</v>
      </c>
      <c r="K284" t="str">
        <f>IF(LEN(H284)&gt;0,IF(MID(IF(MID(MID(C284,LEN(H284)+2,99),1,1)="(",MID(MID(C284,LEN(H284)+2,99),2,LEN(MID(C284,LEN(H284)+2,99))-2),MID(C284,LEN(H284)+2,99)),1,1)=VLOOKUP(H284,DATA!$B$2:$I$526,8,FALSE),MID(IF(MID(MID(C284,LEN(H284)+2,99),1,1)="(",MID(MID(C284,LEN(H284)+2,99),2,LEN(MID(C284,LEN(H284)+2,99))-2),MID(C284,LEN(H284)+2,99)),1,3),IF(MID(MID(C284,LEN(H284)+2,99),1,1)="(",MID(MID(C284,LEN(H284)+2,99),2,LEN(MID(C284,LEN(H284)+2,99))-2),MID(C284,LEN(H284)+2,99))),"")</f>
        <v>F00</v>
      </c>
      <c r="L284" t="str">
        <f t="shared" ref="L284:L347" si="190">TRIM(MID(IF(LEN(H284)&gt;0,IF(FIND(K284,C284)+LEN(K284)+1&lt;LEN(C284),MID(C284,FIND(K284,C284)+LEN(K284)+1,99),""),""), 1, IFERROR(FIND(",",IF(LEN(H284)&gt;0,IF(FIND(K284,C284)+LEN(K284)+1&lt;LEN(C284),MID(C284,FIND(K284,C284)+LEN(K284)+1,99),""),""))-1,LEN(IF(LEN(H284)&gt;0,IF(FIND(K284,C284)+LEN(K284)+1&lt;LEN(C284),MID(C284,FIND(K284,C284)+LEN(K284)+1,99),""),"")))))</f>
        <v>F00</v>
      </c>
      <c r="M284" t="str">
        <f t="shared" si="177"/>
        <v>F31</v>
      </c>
      <c r="N284" t="str">
        <f t="shared" ref="N284:N347" si="191">IF(MID(I284,5,1)="L",IFERROR(FIND("#",L284)=1,FALSE),"")</f>
        <v/>
      </c>
      <c r="O284" t="str">
        <f t="shared" ref="O284:O347" si="192">IF(MID(I284,4,1)="Z",IF(N284,FALSE,TRUE),"")</f>
        <v/>
      </c>
      <c r="P284" t="str">
        <f t="shared" si="185"/>
        <v/>
      </c>
      <c r="Q284" t="str">
        <f t="shared" ref="Q284:Q347" si="193">IF(LEN(P284)&gt;0,P284-(G284+4),IF(AND(MID(I284,12,1)="F",LEN(L284)&gt;0,MID(L284,1,1)&lt;&gt;"R",MID(L284,1,1)&lt;&gt;"F",MID(L284,1,1)&lt;&gt;"#"),INT(MID(L284,1,FIND("(",L284)-1)),""))</f>
        <v/>
      </c>
      <c r="R284" t="str">
        <f t="shared" ref="R284:R347" si="194">IF(AND(MID(I284,3,1)="B",LEN(P284)=0,LEN(Q284)&lt;&gt;0),MID(L284,LEN(Q284)+2,3),"")</f>
        <v/>
      </c>
      <c r="S284" t="b">
        <f t="shared" ref="S284:S347" si="195">IF(LEN(I284)&gt;0,IF(MID(I284,2,1)="A",IFERROR(FIND("A31",J284)&gt;0,FALSE),""),"")</f>
        <v>0</v>
      </c>
      <c r="T284" t="b">
        <f t="shared" ref="T284:T347" si="196">IF(LEN(I284)&gt;0,IF(MID(I284,3,1)="B",IFERROR(FIND("B31",J284)&gt;0,IF(H284="HW_MFPR",TRUE,FALSE)),""),"")</f>
        <v>0</v>
      </c>
      <c r="U284" t="b">
        <f t="shared" ref="U284:U347" si="197">IF(LEN(I284)&gt;0,IF(MID(I284,13,1)="C",IFERROR(FIND("C31",J284)&gt;0,FALSE),""),"")</f>
        <v>0</v>
      </c>
      <c r="V284" t="str">
        <f>IF(MID(I284,6,1)="T",VLOOKUP(H284,DATA!$B$2:$H$526,7,FALSE),"")</f>
        <v/>
      </c>
      <c r="W284" t="str">
        <f t="shared" ref="W284:W347" si="198">IF(MID(I284,7,1)="E",DEC2BIN(IF(M284="L",0,1),1),"")</f>
        <v/>
      </c>
      <c r="X284" t="str">
        <f>IF(LEN(H284)&gt;0,VLOOKUP(H284,DATA!$B$2:$F$526,5,FALSE),"")</f>
        <v/>
      </c>
      <c r="Y284" t="str">
        <f t="shared" ref="Y284:Y347" si="199">IF(LEN(X284)&gt;0,DEC2BIN(IF(AND(LEN(M284)&gt;0,MID(M284,1,1)="S"),1,0),1),"")</f>
        <v/>
      </c>
      <c r="Z284" t="str">
        <f t="shared" ref="Z284:Z347" si="200">IF(MID(I284,10,1)="I",MID(L284,1,IFERROR(FIND("(",L284)-1,LEN(L284))),"")</f>
        <v/>
      </c>
      <c r="AA284" t="str">
        <f t="shared" ref="AA284:AA347" si="201">IF(AND(LEN(Z284)&gt;0,LEN(Z284)&lt;&gt;LEN(L284)),MID(L284,LEN(Z284)+2,LEN(L284)-LEN(Z284)-2),"")</f>
        <v/>
      </c>
      <c r="AB284" t="str">
        <f>IF(LEN(Z284)&gt;0,VLOOKUP(Z284,DATA!$K$25:$L$69,2,FALSE)&amp;IF(LEN(AA284)&gt;0,VLOOKUP(AA284,DATA!$O$25:$P$29,2,FALSE),""),"")</f>
        <v/>
      </c>
      <c r="AC284" t="str">
        <f>IF(LEN(Z284)&gt;0,VLOOKUP(Z284,DATA!$K$25:$M$69,3,FALSE),"")</f>
        <v/>
      </c>
      <c r="AD284" t="str">
        <f t="shared" ref="AD284:AD347" si="202">IF(MID(I284,2,1)="A",DEC2BIN(IF(S284,"31",MID(K284,2,2)),5),"")</f>
        <v>00000</v>
      </c>
      <c r="AE284" t="str">
        <f t="shared" ref="AE284:AE347" si="203">IF(MID(I284,3,1)="B",IF(T284,DEC2BIN("31",5),IF(S284,DEC2BIN(MID(K284,2,2),5),IF(LEN(R284)&gt;0,DEC2BIN(MID(R284,2,2),5),IF(OR(LEN(P284)&gt;0,LEN(Z284)&gt;0,N284),"",DEC2BIN(MID(L284,2,2),5))))),"")</f>
        <v>00000</v>
      </c>
      <c r="AF284" t="str">
        <f t="shared" ref="AF284:AF347" si="204">IF(AND(LEN(O284)&gt;0,O284),"0000","")</f>
        <v/>
      </c>
      <c r="AG284" t="str">
        <f t="shared" ref="AG284:AG347" si="205">IF(AND(LEN(N284)&gt;0,N284),DEC2BIN(MID(L284,2,LEN(L284)-1),8)&amp;"1","")</f>
        <v/>
      </c>
      <c r="AH284" t="str">
        <f t="shared" ref="AH284:AH347" si="206">IF(MID(I284,13,1)="C",DEC2BIN(IF(U284,31,MID(M284,2,2)),5),"")</f>
        <v>11111</v>
      </c>
      <c r="AI284" t="str">
        <f>IF(LEN(Q284)&gt;0,REPT("0",IF(IF(MID(I284,12,1)="F",VLOOKUP(J284,DATA!$K$2:$Y$20,14,FALSE),0)&gt;10,IF(MID(I284,12,1)="F",VLOOKUP(J284,DATA!$K$2:$Y$20,14,FALSE),0)-10,0)-LEN(X284))&amp;DEC2BIN(Q284,IF(MID(I284,12,1)="F",VLOOKUP(J284,DATA!$K$2:$Y$20,14,FALSE),0)-IF(IF(MID(I284,12,1)="F",VLOOKUP(J284,DATA!$K$2:$Y$20,14,FALSE),0)&gt;10,IF(MID(I284,12,1)="F",VLOOKUP(J284,DATA!$K$2:$Y$20,14,FALSE),0)-10,0)),"")</f>
        <v/>
      </c>
      <c r="AJ284" t="str">
        <f>IF(LEN(H284)&gt;0,IF(H284&lt;&gt;"CALL_PAL",VLOOKUP(H284,DATA!$B$2:$E$526,4,FALSE),VLOOKUP(K284,DATA!$K$72:$M$161,3,FALSE)),"")</f>
        <v>00010111110</v>
      </c>
      <c r="AK284" t="str">
        <f>IF(LEN(H284)&gt;0,VLOOKUP(H284,DATA!$B$2:$D$526,3,FALSE),"")</f>
        <v>010110</v>
      </c>
      <c r="AL284" t="str">
        <f t="shared" ref="AL284:AL347" si="207">AK284&amp;AD284&amp;AE284&amp;V284&amp;W284&amp;X284&amp;Y284&amp;AB284&amp;AC284&amp;AF284&amp;AG284&amp;AI284&amp;AJ284&amp;AH284</f>
        <v>01011000000000000001011111011111</v>
      </c>
      <c r="AM284" t="str">
        <f t="shared" ref="AM284:AM347" si="208">IF(LEN(AL284)&gt;0,BIN2HEX(MID(AL284,1,8),2)&amp;BIN2HEX(MID(AL284,9,8),2)&amp;BIN2HEX(MID(AL284,17,8),2)&amp;BIN2HEX(MID(AL284,25,8),2),"")</f>
        <v>580017DF</v>
      </c>
      <c r="AN284" t="b">
        <f t="shared" si="186"/>
        <v>1</v>
      </c>
      <c r="AO284">
        <f t="shared" si="180"/>
        <v>4</v>
      </c>
      <c r="AP284" t="b">
        <f t="shared" si="181"/>
        <v>1</v>
      </c>
      <c r="AQ284" t="b">
        <f t="shared" si="178"/>
        <v>0</v>
      </c>
    </row>
    <row r="285" spans="1:44" x14ac:dyDescent="0.25">
      <c r="A285" t="str">
        <f t="shared" si="182"/>
        <v>000006F5</v>
      </c>
      <c r="B285" t="s">
        <v>1648</v>
      </c>
      <c r="C285" t="str">
        <f t="shared" si="188"/>
        <v>PERR R31,R31,R0</v>
      </c>
      <c r="D285" t="str">
        <f t="shared" si="183"/>
        <v/>
      </c>
      <c r="E285" t="b">
        <f t="shared" si="184"/>
        <v>1</v>
      </c>
      <c r="F285">
        <f t="shared" si="187"/>
        <v>4</v>
      </c>
      <c r="G285">
        <f t="shared" si="179"/>
        <v>1780</v>
      </c>
      <c r="H285" t="str">
        <f t="shared" si="189"/>
        <v>PERR</v>
      </c>
      <c r="I285" s="3" t="str">
        <f>IF(LEN(H285)&gt;0,VLOOKUP(H285,DATA!$B$2:$G$526,6,FALSE),"")</f>
        <v>OABZL      FC</v>
      </c>
      <c r="J285" t="str">
        <f>IF(LEN(H285)&gt;0,VLOOKUP(H285,DATA!$B$2:$G$526,2,FALSE),"")</f>
        <v>Oper</v>
      </c>
      <c r="K285" t="str">
        <f>IF(LEN(H285)&gt;0,IF(MID(IF(MID(MID(C285,LEN(H285)+2,99),1,1)="(",MID(MID(C285,LEN(H285)+2,99),2,LEN(MID(C285,LEN(H285)+2,99))-2),MID(C285,LEN(H285)+2,99)),1,1)=VLOOKUP(H285,DATA!$B$2:$I$526,8,FALSE),MID(IF(MID(MID(C285,LEN(H285)+2,99),1,1)="(",MID(MID(C285,LEN(H285)+2,99),2,LEN(MID(C285,LEN(H285)+2,99))-2),MID(C285,LEN(H285)+2,99)),1,3),IF(MID(MID(C285,LEN(H285)+2,99),1,1)="(",MID(MID(C285,LEN(H285)+2,99),2,LEN(MID(C285,LEN(H285)+2,99))-2),MID(C285,LEN(H285)+2,99))),"")</f>
        <v>R31</v>
      </c>
      <c r="L285" t="str">
        <f t="shared" si="190"/>
        <v>R31</v>
      </c>
      <c r="M285" t="str">
        <f t="shared" si="177"/>
        <v>R0</v>
      </c>
      <c r="N285" t="b">
        <f t="shared" si="191"/>
        <v>0</v>
      </c>
      <c r="O285" t="b">
        <f t="shared" si="192"/>
        <v>1</v>
      </c>
      <c r="P285" t="str">
        <f t="shared" si="185"/>
        <v/>
      </c>
      <c r="Q285" t="str">
        <f t="shared" si="193"/>
        <v/>
      </c>
      <c r="R285" t="str">
        <f t="shared" si="194"/>
        <v/>
      </c>
      <c r="S285" t="b">
        <f t="shared" si="195"/>
        <v>0</v>
      </c>
      <c r="T285" t="b">
        <f t="shared" si="196"/>
        <v>0</v>
      </c>
      <c r="U285" t="b">
        <f t="shared" si="197"/>
        <v>0</v>
      </c>
      <c r="V285" t="str">
        <f>IF(MID(I285,6,1)="T",VLOOKUP(H285,DATA!$B$2:$H$526,7,FALSE),"")</f>
        <v/>
      </c>
      <c r="W285" t="str">
        <f t="shared" si="198"/>
        <v/>
      </c>
      <c r="X285" t="str">
        <f>IF(LEN(H285)&gt;0,VLOOKUP(H285,DATA!$B$2:$F$526,5,FALSE),"")</f>
        <v/>
      </c>
      <c r="Y285" t="str">
        <f t="shared" si="199"/>
        <v/>
      </c>
      <c r="Z285" t="str">
        <f t="shared" si="200"/>
        <v/>
      </c>
      <c r="AA285" t="str">
        <f t="shared" si="201"/>
        <v/>
      </c>
      <c r="AB285" t="str">
        <f>IF(LEN(Z285)&gt;0,VLOOKUP(Z285,DATA!$K$25:$L$69,2,FALSE)&amp;IF(LEN(AA285)&gt;0,VLOOKUP(AA285,DATA!$O$25:$P$29,2,FALSE),""),"")</f>
        <v/>
      </c>
      <c r="AC285" t="str">
        <f>IF(LEN(Z285)&gt;0,VLOOKUP(Z285,DATA!$K$25:$M$69,3,FALSE),"")</f>
        <v/>
      </c>
      <c r="AD285" t="str">
        <f t="shared" si="202"/>
        <v>11111</v>
      </c>
      <c r="AE285" t="str">
        <f t="shared" si="203"/>
        <v>11111</v>
      </c>
      <c r="AF285" t="str">
        <f t="shared" si="204"/>
        <v>0000</v>
      </c>
      <c r="AG285" t="str">
        <f t="shared" si="205"/>
        <v/>
      </c>
      <c r="AH285" t="str">
        <f t="shared" si="206"/>
        <v>00000</v>
      </c>
      <c r="AI285" t="str">
        <f>IF(LEN(Q285)&gt;0,REPT("0",IF(IF(MID(I285,12,1)="F",VLOOKUP(J285,DATA!$K$2:$Y$20,14,FALSE),0)&gt;10,IF(MID(I285,12,1)="F",VLOOKUP(J285,DATA!$K$2:$Y$20,14,FALSE),0)-10,0)-LEN(X285))&amp;DEC2BIN(Q285,IF(MID(I285,12,1)="F",VLOOKUP(J285,DATA!$K$2:$Y$20,14,FALSE),0)-IF(IF(MID(I285,12,1)="F",VLOOKUP(J285,DATA!$K$2:$Y$20,14,FALSE),0)&gt;10,IF(MID(I285,12,1)="F",VLOOKUP(J285,DATA!$K$2:$Y$20,14,FALSE),0)-10,0)),"")</f>
        <v/>
      </c>
      <c r="AJ285" t="str">
        <f>IF(LEN(H285)&gt;0,IF(H285&lt;&gt;"CALL_PAL",VLOOKUP(H285,DATA!$B$2:$E$526,4,FALSE),VLOOKUP(K285,DATA!$K$72:$M$161,3,FALSE)),"")</f>
        <v>0110001</v>
      </c>
      <c r="AK285" t="str">
        <f>IF(LEN(H285)&gt;0,VLOOKUP(H285,DATA!$B$2:$D$526,3,FALSE),"")</f>
        <v>011100</v>
      </c>
      <c r="AL285" t="str">
        <f t="shared" si="207"/>
        <v>01110011111111110000011000100000</v>
      </c>
      <c r="AM285" t="str">
        <f t="shared" si="208"/>
        <v>73FF0620</v>
      </c>
      <c r="AN285" t="b">
        <f t="shared" si="186"/>
        <v>1</v>
      </c>
      <c r="AO285">
        <f t="shared" si="180"/>
        <v>4</v>
      </c>
      <c r="AP285" t="b">
        <f t="shared" si="181"/>
        <v>0</v>
      </c>
      <c r="AQ285" t="b">
        <f t="shared" si="178"/>
        <v>0</v>
      </c>
    </row>
    <row r="286" spans="1:44" x14ac:dyDescent="0.25">
      <c r="A286" t="str">
        <f t="shared" si="182"/>
        <v>000006F9</v>
      </c>
      <c r="B286" t="s">
        <v>1649</v>
      </c>
      <c r="C286" t="str">
        <f t="shared" si="188"/>
        <v>MAXUW4 R31,R31,R0</v>
      </c>
      <c r="D286" t="str">
        <f t="shared" si="183"/>
        <v/>
      </c>
      <c r="E286" t="b">
        <f t="shared" si="184"/>
        <v>1</v>
      </c>
      <c r="F286">
        <f t="shared" si="187"/>
        <v>4</v>
      </c>
      <c r="G286">
        <f t="shared" si="179"/>
        <v>1784</v>
      </c>
      <c r="H286" t="str">
        <f t="shared" si="189"/>
        <v>MAXUW4</v>
      </c>
      <c r="I286" s="3" t="str">
        <f>IF(LEN(H286)&gt;0,VLOOKUP(H286,DATA!$B$2:$G$526,6,FALSE),"")</f>
        <v>OABZL      FC</v>
      </c>
      <c r="J286" t="str">
        <f>IF(LEN(H286)&gt;0,VLOOKUP(H286,DATA!$B$2:$G$526,2,FALSE),"")</f>
        <v>Oper</v>
      </c>
      <c r="K286" t="str">
        <f>IF(LEN(H286)&gt;0,IF(MID(IF(MID(MID(C286,LEN(H286)+2,99),1,1)="(",MID(MID(C286,LEN(H286)+2,99),2,LEN(MID(C286,LEN(H286)+2,99))-2),MID(C286,LEN(H286)+2,99)),1,1)=VLOOKUP(H286,DATA!$B$2:$I$526,8,FALSE),MID(IF(MID(MID(C286,LEN(H286)+2,99),1,1)="(",MID(MID(C286,LEN(H286)+2,99),2,LEN(MID(C286,LEN(H286)+2,99))-2),MID(C286,LEN(H286)+2,99)),1,3),IF(MID(MID(C286,LEN(H286)+2,99),1,1)="(",MID(MID(C286,LEN(H286)+2,99),2,LEN(MID(C286,LEN(H286)+2,99))-2),MID(C286,LEN(H286)+2,99))),"")</f>
        <v>R31</v>
      </c>
      <c r="L286" t="str">
        <f t="shared" si="190"/>
        <v>R31</v>
      </c>
      <c r="M286" t="str">
        <f t="shared" si="177"/>
        <v>R0</v>
      </c>
      <c r="N286" t="b">
        <f t="shared" si="191"/>
        <v>0</v>
      </c>
      <c r="O286" t="b">
        <f t="shared" si="192"/>
        <v>1</v>
      </c>
      <c r="P286" t="str">
        <f t="shared" si="185"/>
        <v/>
      </c>
      <c r="Q286" t="str">
        <f t="shared" si="193"/>
        <v/>
      </c>
      <c r="R286" t="str">
        <f t="shared" si="194"/>
        <v/>
      </c>
      <c r="S286" t="b">
        <f t="shared" si="195"/>
        <v>0</v>
      </c>
      <c r="T286" t="b">
        <f t="shared" si="196"/>
        <v>0</v>
      </c>
      <c r="U286" t="b">
        <f t="shared" si="197"/>
        <v>0</v>
      </c>
      <c r="V286" t="str">
        <f>IF(MID(I286,6,1)="T",VLOOKUP(H286,DATA!$B$2:$H$526,7,FALSE),"")</f>
        <v/>
      </c>
      <c r="W286" t="str">
        <f t="shared" si="198"/>
        <v/>
      </c>
      <c r="X286" t="str">
        <f>IF(LEN(H286)&gt;0,VLOOKUP(H286,DATA!$B$2:$F$526,5,FALSE),"")</f>
        <v/>
      </c>
      <c r="Y286" t="str">
        <f t="shared" si="199"/>
        <v/>
      </c>
      <c r="Z286" t="str">
        <f t="shared" si="200"/>
        <v/>
      </c>
      <c r="AA286" t="str">
        <f t="shared" si="201"/>
        <v/>
      </c>
      <c r="AB286" t="str">
        <f>IF(LEN(Z286)&gt;0,VLOOKUP(Z286,DATA!$K$25:$L$69,2,FALSE)&amp;IF(LEN(AA286)&gt;0,VLOOKUP(AA286,DATA!$O$25:$P$29,2,FALSE),""),"")</f>
        <v/>
      </c>
      <c r="AC286" t="str">
        <f>IF(LEN(Z286)&gt;0,VLOOKUP(Z286,DATA!$K$25:$M$69,3,FALSE),"")</f>
        <v/>
      </c>
      <c r="AD286" t="str">
        <f t="shared" si="202"/>
        <v>11111</v>
      </c>
      <c r="AE286" t="str">
        <f t="shared" si="203"/>
        <v>11111</v>
      </c>
      <c r="AF286" t="str">
        <f t="shared" si="204"/>
        <v>0000</v>
      </c>
      <c r="AG286" t="str">
        <f t="shared" si="205"/>
        <v/>
      </c>
      <c r="AH286" t="str">
        <f t="shared" si="206"/>
        <v>00000</v>
      </c>
      <c r="AI286" t="str">
        <f>IF(LEN(Q286)&gt;0,REPT("0",IF(IF(MID(I286,12,1)="F",VLOOKUP(J286,DATA!$K$2:$Y$20,14,FALSE),0)&gt;10,IF(MID(I286,12,1)="F",VLOOKUP(J286,DATA!$K$2:$Y$20,14,FALSE),0)-10,0)-LEN(X286))&amp;DEC2BIN(Q286,IF(MID(I286,12,1)="F",VLOOKUP(J286,DATA!$K$2:$Y$20,14,FALSE),0)-IF(IF(MID(I286,12,1)="F",VLOOKUP(J286,DATA!$K$2:$Y$20,14,FALSE),0)&gt;10,IF(MID(I286,12,1)="F",VLOOKUP(J286,DATA!$K$2:$Y$20,14,FALSE),0)-10,0)),"")</f>
        <v/>
      </c>
      <c r="AJ286" t="str">
        <f>IF(LEN(H286)&gt;0,IF(H286&lt;&gt;"CALL_PAL",VLOOKUP(H286,DATA!$B$2:$E$526,4,FALSE),VLOOKUP(K286,DATA!$K$72:$M$161,3,FALSE)),"")</f>
        <v>0111101</v>
      </c>
      <c r="AK286" t="str">
        <f>IF(LEN(H286)&gt;0,VLOOKUP(H286,DATA!$B$2:$D$526,3,FALSE),"")</f>
        <v>011100</v>
      </c>
      <c r="AL286" t="str">
        <f t="shared" si="207"/>
        <v>01110011111111110000011110100000</v>
      </c>
      <c r="AM286" t="str">
        <f t="shared" si="208"/>
        <v>73FF07A0</v>
      </c>
      <c r="AN286" t="b">
        <f t="shared" si="186"/>
        <v>1</v>
      </c>
      <c r="AO286">
        <f t="shared" si="180"/>
        <v>4</v>
      </c>
      <c r="AP286" t="b">
        <f t="shared" si="181"/>
        <v>0</v>
      </c>
      <c r="AQ286" t="b">
        <f t="shared" si="178"/>
        <v>0</v>
      </c>
    </row>
    <row r="287" spans="1:44" x14ac:dyDescent="0.25">
      <c r="A287" t="str">
        <f t="shared" si="182"/>
        <v>000006FD</v>
      </c>
      <c r="B287" t="s">
        <v>1707</v>
      </c>
      <c r="C287" t="str">
        <f t="shared" si="188"/>
        <v>PKWB R31,R00, R00</v>
      </c>
      <c r="D287" t="str">
        <f t="shared" si="183"/>
        <v/>
      </c>
      <c r="E287" t="b">
        <f t="shared" si="184"/>
        <v>1</v>
      </c>
      <c r="F287">
        <f t="shared" si="187"/>
        <v>4</v>
      </c>
      <c r="G287">
        <f t="shared" si="179"/>
        <v>1788</v>
      </c>
      <c r="H287" t="str">
        <f t="shared" si="189"/>
        <v>PKWB</v>
      </c>
      <c r="I287" s="3" t="str">
        <f>IF(LEN(H287)&gt;0,VLOOKUP(H287,DATA!$B$2:$G$526,6,FALSE),"")</f>
        <v>OABZL      FC</v>
      </c>
      <c r="J287" t="str">
        <f>IF(LEN(H287)&gt;0,VLOOKUP(H287,DATA!$B$2:$G$526,2,FALSE),"")</f>
        <v>OperA31</v>
      </c>
      <c r="K287" t="str">
        <f>IF(LEN(H287)&gt;0,IF(MID(IF(MID(MID(C287,LEN(H287)+2,99),1,1)="(",MID(MID(C287,LEN(H287)+2,99),2,LEN(MID(C287,LEN(H287)+2,99))-2),MID(C287,LEN(H287)+2,99)),1,1)=VLOOKUP(H287,DATA!$B$2:$I$526,8,FALSE),MID(IF(MID(MID(C287,LEN(H287)+2,99),1,1)="(",MID(MID(C287,LEN(H287)+2,99),2,LEN(MID(C287,LEN(H287)+2,99))-2),MID(C287,LEN(H287)+2,99)),1,3),IF(MID(MID(C287,LEN(H287)+2,99),1,1)="(",MID(MID(C287,LEN(H287)+2,99),2,LEN(MID(C287,LEN(H287)+2,99))-2),MID(C287,LEN(H287)+2,99))),"")</f>
        <v>R31</v>
      </c>
      <c r="L287" t="str">
        <f t="shared" si="190"/>
        <v>R00</v>
      </c>
      <c r="M287" t="str">
        <f t="shared" si="177"/>
        <v>R00</v>
      </c>
      <c r="N287" t="b">
        <f t="shared" si="191"/>
        <v>0</v>
      </c>
      <c r="O287" t="b">
        <f t="shared" si="192"/>
        <v>1</v>
      </c>
      <c r="P287" t="str">
        <f t="shared" si="185"/>
        <v/>
      </c>
      <c r="Q287" t="str">
        <f t="shared" si="193"/>
        <v/>
      </c>
      <c r="R287" t="str">
        <f t="shared" si="194"/>
        <v/>
      </c>
      <c r="S287" t="b">
        <f t="shared" si="195"/>
        <v>1</v>
      </c>
      <c r="T287" t="b">
        <f t="shared" si="196"/>
        <v>0</v>
      </c>
      <c r="U287" t="b">
        <f t="shared" si="197"/>
        <v>0</v>
      </c>
      <c r="V287" t="str">
        <f>IF(MID(I287,6,1)="T",VLOOKUP(H287,DATA!$B$2:$H$526,7,FALSE),"")</f>
        <v/>
      </c>
      <c r="W287" t="str">
        <f t="shared" si="198"/>
        <v/>
      </c>
      <c r="X287" t="str">
        <f>IF(LEN(H287)&gt;0,VLOOKUP(H287,DATA!$B$2:$F$526,5,FALSE),"")</f>
        <v/>
      </c>
      <c r="Y287" t="str">
        <f t="shared" si="199"/>
        <v/>
      </c>
      <c r="Z287" t="str">
        <f t="shared" si="200"/>
        <v/>
      </c>
      <c r="AA287" t="str">
        <f t="shared" si="201"/>
        <v/>
      </c>
      <c r="AB287" t="str">
        <f>IF(LEN(Z287)&gt;0,VLOOKUP(Z287,DATA!$K$25:$L$69,2,FALSE)&amp;IF(LEN(AA287)&gt;0,VLOOKUP(AA287,DATA!$O$25:$P$29,2,FALSE),""),"")</f>
        <v/>
      </c>
      <c r="AC287" t="str">
        <f>IF(LEN(Z287)&gt;0,VLOOKUP(Z287,DATA!$K$25:$M$69,3,FALSE),"")</f>
        <v/>
      </c>
      <c r="AD287" t="str">
        <f t="shared" si="202"/>
        <v>11111</v>
      </c>
      <c r="AE287" t="str">
        <f t="shared" si="203"/>
        <v>11111</v>
      </c>
      <c r="AF287" t="str">
        <f t="shared" si="204"/>
        <v>0000</v>
      </c>
      <c r="AG287" t="str">
        <f t="shared" si="205"/>
        <v/>
      </c>
      <c r="AH287" t="str">
        <f t="shared" si="206"/>
        <v>00000</v>
      </c>
      <c r="AI287" t="str">
        <f>IF(LEN(Q287)&gt;0,REPT("0",IF(IF(MID(I287,12,1)="F",VLOOKUP(J287,DATA!$K$2:$Y$20,14,FALSE),0)&gt;10,IF(MID(I287,12,1)="F",VLOOKUP(J287,DATA!$K$2:$Y$20,14,FALSE),0)-10,0)-LEN(X287))&amp;DEC2BIN(Q287,IF(MID(I287,12,1)="F",VLOOKUP(J287,DATA!$K$2:$Y$20,14,FALSE),0)-IF(IF(MID(I287,12,1)="F",VLOOKUP(J287,DATA!$K$2:$Y$20,14,FALSE),0)&gt;10,IF(MID(I287,12,1)="F",VLOOKUP(J287,DATA!$K$2:$Y$20,14,FALSE),0)-10,0)),"")</f>
        <v/>
      </c>
      <c r="AJ287" t="str">
        <f>IF(LEN(H287)&gt;0,IF(H287&lt;&gt;"CALL_PAL",VLOOKUP(H287,DATA!$B$2:$E$526,4,FALSE),VLOOKUP(K287,DATA!$K$72:$M$161,3,FALSE)),"")</f>
        <v>0110110</v>
      </c>
      <c r="AK287" t="str">
        <f>IF(LEN(H287)&gt;0,VLOOKUP(H287,DATA!$B$2:$D$526,3,FALSE),"")</f>
        <v>011100</v>
      </c>
      <c r="AL287" t="str">
        <f t="shared" si="207"/>
        <v>01110011111111110000011011000000</v>
      </c>
      <c r="AM287" t="str">
        <f t="shared" si="208"/>
        <v>73FF06C0</v>
      </c>
      <c r="AN287" t="b">
        <f t="shared" si="186"/>
        <v>1</v>
      </c>
      <c r="AO287">
        <f t="shared" si="180"/>
        <v>4</v>
      </c>
      <c r="AP287" t="b">
        <f t="shared" si="181"/>
        <v>0</v>
      </c>
      <c r="AQ287" t="b">
        <f t="shared" si="178"/>
        <v>0</v>
      </c>
    </row>
    <row r="288" spans="1:44" x14ac:dyDescent="0.25">
      <c r="A288" t="str">
        <f t="shared" si="182"/>
        <v>00000701</v>
      </c>
      <c r="B288" t="s">
        <v>1650</v>
      </c>
      <c r="C288" t="str">
        <f t="shared" si="188"/>
        <v>RC R0</v>
      </c>
      <c r="D288" t="str">
        <f t="shared" si="183"/>
        <v/>
      </c>
      <c r="E288" t="b">
        <f t="shared" si="184"/>
        <v>1</v>
      </c>
      <c r="F288">
        <f t="shared" si="187"/>
        <v>4</v>
      </c>
      <c r="G288">
        <f t="shared" si="179"/>
        <v>1792</v>
      </c>
      <c r="H288" t="str">
        <f t="shared" si="189"/>
        <v>RC</v>
      </c>
      <c r="I288" s="3" t="str">
        <f>IF(LEN(H288)&gt;0,VLOOKUP(H288,DATA!$B$2:$G$526,6,FALSE),"")</f>
        <v xml:space="preserve">OAB        F </v>
      </c>
      <c r="J288" t="str">
        <f>IF(LEN(H288)&gt;0,VLOOKUP(H288,DATA!$B$2:$G$526,2,FALSE),"")</f>
        <v>MemB31</v>
      </c>
      <c r="K288" t="str">
        <f>IF(LEN(H288)&gt;0,IF(MID(IF(MID(MID(C288,LEN(H288)+2,99),1,1)="(",MID(MID(C288,LEN(H288)+2,99),2,LEN(MID(C288,LEN(H288)+2,99))-2),MID(C288,LEN(H288)+2,99)),1,1)=VLOOKUP(H288,DATA!$B$2:$I$526,8,FALSE),MID(IF(MID(MID(C288,LEN(H288)+2,99),1,1)="(",MID(MID(C288,LEN(H288)+2,99),2,LEN(MID(C288,LEN(H288)+2,99))-2),MID(C288,LEN(H288)+2,99)),1,3),IF(MID(MID(C288,LEN(H288)+2,99),1,1)="(",MID(MID(C288,LEN(H288)+2,99),2,LEN(MID(C288,LEN(H288)+2,99))-2),MID(C288,LEN(H288)+2,99))),"")</f>
        <v>R0</v>
      </c>
      <c r="L288" t="str">
        <f t="shared" si="190"/>
        <v/>
      </c>
      <c r="M288" t="str">
        <f t="shared" si="177"/>
        <v/>
      </c>
      <c r="N288" t="str">
        <f t="shared" si="191"/>
        <v/>
      </c>
      <c r="O288" t="str">
        <f t="shared" si="192"/>
        <v/>
      </c>
      <c r="P288" t="str">
        <f t="shared" si="185"/>
        <v/>
      </c>
      <c r="Q288" t="str">
        <f t="shared" si="193"/>
        <v/>
      </c>
      <c r="R288" t="str">
        <f t="shared" si="194"/>
        <v/>
      </c>
      <c r="S288" t="b">
        <f t="shared" si="195"/>
        <v>0</v>
      </c>
      <c r="T288" t="b">
        <f t="shared" si="196"/>
        <v>1</v>
      </c>
      <c r="U288" t="str">
        <f t="shared" si="197"/>
        <v/>
      </c>
      <c r="V288" t="str">
        <f>IF(MID(I288,6,1)="T",VLOOKUP(H288,DATA!$B$2:$H$526,7,FALSE),"")</f>
        <v/>
      </c>
      <c r="W288" t="str">
        <f t="shared" si="198"/>
        <v/>
      </c>
      <c r="X288" t="str">
        <f>IF(LEN(H288)&gt;0,VLOOKUP(H288,DATA!$B$2:$F$526,5,FALSE),"")</f>
        <v/>
      </c>
      <c r="Y288" t="str">
        <f t="shared" si="199"/>
        <v/>
      </c>
      <c r="Z288" t="str">
        <f t="shared" si="200"/>
        <v/>
      </c>
      <c r="AA288" t="str">
        <f t="shared" si="201"/>
        <v/>
      </c>
      <c r="AB288" t="str">
        <f>IF(LEN(Z288)&gt;0,VLOOKUP(Z288,DATA!$K$25:$L$69,2,FALSE)&amp;IF(LEN(AA288)&gt;0,VLOOKUP(AA288,DATA!$O$25:$P$29,2,FALSE),""),"")</f>
        <v/>
      </c>
      <c r="AC288" t="str">
        <f>IF(LEN(Z288)&gt;0,VLOOKUP(Z288,DATA!$K$25:$M$69,3,FALSE),"")</f>
        <v/>
      </c>
      <c r="AD288" t="str">
        <f t="shared" si="202"/>
        <v>00000</v>
      </c>
      <c r="AE288" t="str">
        <f t="shared" si="203"/>
        <v>11111</v>
      </c>
      <c r="AF288" t="str">
        <f t="shared" si="204"/>
        <v/>
      </c>
      <c r="AG288" t="str">
        <f t="shared" si="205"/>
        <v/>
      </c>
      <c r="AH288" t="str">
        <f t="shared" si="206"/>
        <v/>
      </c>
      <c r="AI288" t="str">
        <f>IF(LEN(Q288)&gt;0,REPT("0",IF(IF(MID(I288,12,1)="F",VLOOKUP(J288,DATA!$K$2:$Y$20,14,FALSE),0)&gt;10,IF(MID(I288,12,1)="F",VLOOKUP(J288,DATA!$K$2:$Y$20,14,FALSE),0)-10,0)-LEN(X288))&amp;DEC2BIN(Q288,IF(MID(I288,12,1)="F",VLOOKUP(J288,DATA!$K$2:$Y$20,14,FALSE),0)-IF(IF(MID(I288,12,1)="F",VLOOKUP(J288,DATA!$K$2:$Y$20,14,FALSE),0)&gt;10,IF(MID(I288,12,1)="F",VLOOKUP(J288,DATA!$K$2:$Y$20,14,FALSE),0)-10,0)),"")</f>
        <v/>
      </c>
      <c r="AJ288" t="str">
        <f>IF(LEN(H288)&gt;0,IF(H288&lt;&gt;"CALL_PAL",VLOOKUP(H288,DATA!$B$2:$E$526,4,FALSE),VLOOKUP(K288,DATA!$K$72:$M$161,3,FALSE)),"")</f>
        <v>0000111000000000</v>
      </c>
      <c r="AK288" t="str">
        <f>IF(LEN(H288)&gt;0,VLOOKUP(H288,DATA!$B$2:$D$526,3,FALSE),"")</f>
        <v>011000</v>
      </c>
      <c r="AL288" t="str">
        <f t="shared" si="207"/>
        <v>01100000000111110000111000000000</v>
      </c>
      <c r="AM288" t="str">
        <f t="shared" si="208"/>
        <v>601F0E00</v>
      </c>
      <c r="AN288" t="b">
        <f t="shared" si="186"/>
        <v>1</v>
      </c>
      <c r="AO288">
        <f t="shared" si="180"/>
        <v>4</v>
      </c>
      <c r="AP288" t="b">
        <f t="shared" si="181"/>
        <v>1</v>
      </c>
      <c r="AQ288" t="b">
        <f t="shared" si="178"/>
        <v>1</v>
      </c>
    </row>
    <row r="289" spans="1:43" x14ac:dyDescent="0.25">
      <c r="A289" t="str">
        <f t="shared" si="182"/>
        <v>00000705</v>
      </c>
      <c r="B289" t="s">
        <v>1522</v>
      </c>
      <c r="C289" t="str">
        <f t="shared" si="188"/>
        <v>ADDQ R31,R31,R1</v>
      </c>
      <c r="D289" t="str">
        <f t="shared" si="183"/>
        <v/>
      </c>
      <c r="E289" t="b">
        <f t="shared" si="184"/>
        <v>1</v>
      </c>
      <c r="F289">
        <f t="shared" si="187"/>
        <v>4</v>
      </c>
      <c r="G289">
        <f t="shared" si="179"/>
        <v>1796</v>
      </c>
      <c r="H289" t="str">
        <f t="shared" si="189"/>
        <v>ADDQ</v>
      </c>
      <c r="I289" s="3" t="str">
        <f>IF(LEN(H289)&gt;0,VLOOKUP(H289,DATA!$B$2:$G$526,6,FALSE),"")</f>
        <v>OABZL      FC</v>
      </c>
      <c r="J289" t="str">
        <f>IF(LEN(H289)&gt;0,VLOOKUP(H289,DATA!$B$2:$G$526,2,FALSE),"")</f>
        <v>Oper</v>
      </c>
      <c r="K289" t="str">
        <f>IF(LEN(H289)&gt;0,IF(MID(IF(MID(MID(C289,LEN(H289)+2,99),1,1)="(",MID(MID(C289,LEN(H289)+2,99),2,LEN(MID(C289,LEN(H289)+2,99))-2),MID(C289,LEN(H289)+2,99)),1,1)=VLOOKUP(H289,DATA!$B$2:$I$526,8,FALSE),MID(IF(MID(MID(C289,LEN(H289)+2,99),1,1)="(",MID(MID(C289,LEN(H289)+2,99),2,LEN(MID(C289,LEN(H289)+2,99))-2),MID(C289,LEN(H289)+2,99)),1,3),IF(MID(MID(C289,LEN(H289)+2,99),1,1)="(",MID(MID(C289,LEN(H289)+2,99),2,LEN(MID(C289,LEN(H289)+2,99))-2),MID(C289,LEN(H289)+2,99))),"")</f>
        <v>R31</v>
      </c>
      <c r="L289" t="str">
        <f t="shared" si="190"/>
        <v>R31</v>
      </c>
      <c r="M289" t="str">
        <f t="shared" si="177"/>
        <v>R1</v>
      </c>
      <c r="N289" t="b">
        <f t="shared" si="191"/>
        <v>0</v>
      </c>
      <c r="O289" t="b">
        <f t="shared" si="192"/>
        <v>1</v>
      </c>
      <c r="P289" t="str">
        <f t="shared" si="185"/>
        <v/>
      </c>
      <c r="Q289" t="str">
        <f t="shared" si="193"/>
        <v/>
      </c>
      <c r="R289" t="str">
        <f t="shared" si="194"/>
        <v/>
      </c>
      <c r="S289" t="b">
        <f t="shared" si="195"/>
        <v>0</v>
      </c>
      <c r="T289" t="b">
        <f t="shared" si="196"/>
        <v>0</v>
      </c>
      <c r="U289" t="b">
        <f t="shared" si="197"/>
        <v>0</v>
      </c>
      <c r="V289" t="str">
        <f>IF(MID(I289,6,1)="T",VLOOKUP(H289,DATA!$B$2:$H$526,7,FALSE),"")</f>
        <v/>
      </c>
      <c r="W289" t="str">
        <f t="shared" si="198"/>
        <v/>
      </c>
      <c r="X289" t="str">
        <f>IF(LEN(H289)&gt;0,VLOOKUP(H289,DATA!$B$2:$F$526,5,FALSE),"")</f>
        <v/>
      </c>
      <c r="Y289" t="str">
        <f t="shared" si="199"/>
        <v/>
      </c>
      <c r="Z289" t="str">
        <f t="shared" si="200"/>
        <v/>
      </c>
      <c r="AA289" t="str">
        <f t="shared" si="201"/>
        <v/>
      </c>
      <c r="AB289" t="str">
        <f>IF(LEN(Z289)&gt;0,VLOOKUP(Z289,DATA!$K$25:$L$69,2,FALSE)&amp;IF(LEN(AA289)&gt;0,VLOOKUP(AA289,DATA!$O$25:$P$29,2,FALSE),""),"")</f>
        <v/>
      </c>
      <c r="AC289" t="str">
        <f>IF(LEN(Z289)&gt;0,VLOOKUP(Z289,DATA!$K$25:$M$69,3,FALSE),"")</f>
        <v/>
      </c>
      <c r="AD289" t="str">
        <f t="shared" si="202"/>
        <v>11111</v>
      </c>
      <c r="AE289" t="str">
        <f t="shared" si="203"/>
        <v>11111</v>
      </c>
      <c r="AF289" t="str">
        <f t="shared" si="204"/>
        <v>0000</v>
      </c>
      <c r="AG289" t="str">
        <f t="shared" si="205"/>
        <v/>
      </c>
      <c r="AH289" t="str">
        <f t="shared" si="206"/>
        <v>00001</v>
      </c>
      <c r="AI289" t="str">
        <f>IF(LEN(Q289)&gt;0,REPT("0",IF(IF(MID(I289,12,1)="F",VLOOKUP(J289,DATA!$K$2:$Y$20,14,FALSE),0)&gt;10,IF(MID(I289,12,1)="F",VLOOKUP(J289,DATA!$K$2:$Y$20,14,FALSE),0)-10,0)-LEN(X289))&amp;DEC2BIN(Q289,IF(MID(I289,12,1)="F",VLOOKUP(J289,DATA!$K$2:$Y$20,14,FALSE),0)-IF(IF(MID(I289,12,1)="F",VLOOKUP(J289,DATA!$K$2:$Y$20,14,FALSE),0)&gt;10,IF(MID(I289,12,1)="F",VLOOKUP(J289,DATA!$K$2:$Y$20,14,FALSE),0)-10,0)),"")</f>
        <v/>
      </c>
      <c r="AJ289" t="str">
        <f>IF(LEN(H289)&gt;0,IF(H289&lt;&gt;"CALL_PAL",VLOOKUP(H289,DATA!$B$2:$E$526,4,FALSE),VLOOKUP(K289,DATA!$K$72:$M$161,3,FALSE)),"")</f>
        <v>0100000</v>
      </c>
      <c r="AK289" t="str">
        <f>IF(LEN(H289)&gt;0,VLOOKUP(H289,DATA!$B$2:$D$526,3,FALSE),"")</f>
        <v>010000</v>
      </c>
      <c r="AL289" t="str">
        <f t="shared" si="207"/>
        <v>01000011111111110000010000000001</v>
      </c>
      <c r="AM289" t="str">
        <f t="shared" si="208"/>
        <v>43FF0401</v>
      </c>
      <c r="AN289" t="b">
        <f t="shared" si="186"/>
        <v>1</v>
      </c>
      <c r="AO289">
        <f t="shared" si="180"/>
        <v>4</v>
      </c>
      <c r="AP289" t="b">
        <f t="shared" si="181"/>
        <v>0</v>
      </c>
      <c r="AQ289" t="b">
        <f t="shared" si="178"/>
        <v>0</v>
      </c>
    </row>
    <row r="290" spans="1:43" x14ac:dyDescent="0.25">
      <c r="A290" t="str">
        <f t="shared" si="182"/>
        <v>00000709</v>
      </c>
      <c r="B290" t="s">
        <v>1522</v>
      </c>
      <c r="C290" t="str">
        <f t="shared" si="188"/>
        <v>ADDQ R31,R31,R1</v>
      </c>
      <c r="D290" t="str">
        <f t="shared" si="183"/>
        <v/>
      </c>
      <c r="E290" t="b">
        <f t="shared" si="184"/>
        <v>1</v>
      </c>
      <c r="F290">
        <f t="shared" si="187"/>
        <v>4</v>
      </c>
      <c r="G290">
        <f t="shared" si="179"/>
        <v>1800</v>
      </c>
      <c r="H290" t="str">
        <f t="shared" si="189"/>
        <v>ADDQ</v>
      </c>
      <c r="I290" s="3" t="str">
        <f>IF(LEN(H290)&gt;0,VLOOKUP(H290,DATA!$B$2:$G$526,6,FALSE),"")</f>
        <v>OABZL      FC</v>
      </c>
      <c r="J290" t="str">
        <f>IF(LEN(H290)&gt;0,VLOOKUP(H290,DATA!$B$2:$G$526,2,FALSE),"")</f>
        <v>Oper</v>
      </c>
      <c r="K290" t="str">
        <f>IF(LEN(H290)&gt;0,IF(MID(IF(MID(MID(C290,LEN(H290)+2,99),1,1)="(",MID(MID(C290,LEN(H290)+2,99),2,LEN(MID(C290,LEN(H290)+2,99))-2),MID(C290,LEN(H290)+2,99)),1,1)=VLOOKUP(H290,DATA!$B$2:$I$526,8,FALSE),MID(IF(MID(MID(C290,LEN(H290)+2,99),1,1)="(",MID(MID(C290,LEN(H290)+2,99),2,LEN(MID(C290,LEN(H290)+2,99))-2),MID(C290,LEN(H290)+2,99)),1,3),IF(MID(MID(C290,LEN(H290)+2,99),1,1)="(",MID(MID(C290,LEN(H290)+2,99),2,LEN(MID(C290,LEN(H290)+2,99))-2),MID(C290,LEN(H290)+2,99))),"")</f>
        <v>R31</v>
      </c>
      <c r="L290" t="str">
        <f t="shared" si="190"/>
        <v>R31</v>
      </c>
      <c r="M290" t="str">
        <f t="shared" si="177"/>
        <v>R1</v>
      </c>
      <c r="N290" t="b">
        <f t="shared" si="191"/>
        <v>0</v>
      </c>
      <c r="O290" t="b">
        <f t="shared" si="192"/>
        <v>1</v>
      </c>
      <c r="P290" t="str">
        <f t="shared" si="185"/>
        <v/>
      </c>
      <c r="Q290" t="str">
        <f t="shared" si="193"/>
        <v/>
      </c>
      <c r="R290" t="str">
        <f t="shared" si="194"/>
        <v/>
      </c>
      <c r="S290" t="b">
        <f t="shared" si="195"/>
        <v>0</v>
      </c>
      <c r="T290" t="b">
        <f t="shared" si="196"/>
        <v>0</v>
      </c>
      <c r="U290" t="b">
        <f t="shared" si="197"/>
        <v>0</v>
      </c>
      <c r="V290" t="str">
        <f>IF(MID(I290,6,1)="T",VLOOKUP(H290,DATA!$B$2:$H$526,7,FALSE),"")</f>
        <v/>
      </c>
      <c r="W290" t="str">
        <f t="shared" si="198"/>
        <v/>
      </c>
      <c r="X290" t="str">
        <f>IF(LEN(H290)&gt;0,VLOOKUP(H290,DATA!$B$2:$F$526,5,FALSE),"")</f>
        <v/>
      </c>
      <c r="Y290" t="str">
        <f t="shared" si="199"/>
        <v/>
      </c>
      <c r="Z290" t="str">
        <f t="shared" si="200"/>
        <v/>
      </c>
      <c r="AA290" t="str">
        <f t="shared" si="201"/>
        <v/>
      </c>
      <c r="AB290" t="str">
        <f>IF(LEN(Z290)&gt;0,VLOOKUP(Z290,DATA!$K$25:$L$69,2,FALSE)&amp;IF(LEN(AA290)&gt;0,VLOOKUP(AA290,DATA!$O$25:$P$29,2,FALSE),""),"")</f>
        <v/>
      </c>
      <c r="AC290" t="str">
        <f>IF(LEN(Z290)&gt;0,VLOOKUP(Z290,DATA!$K$25:$M$69,3,FALSE),"")</f>
        <v/>
      </c>
      <c r="AD290" t="str">
        <f t="shared" si="202"/>
        <v>11111</v>
      </c>
      <c r="AE290" t="str">
        <f t="shared" si="203"/>
        <v>11111</v>
      </c>
      <c r="AF290" t="str">
        <f t="shared" si="204"/>
        <v>0000</v>
      </c>
      <c r="AG290" t="str">
        <f t="shared" si="205"/>
        <v/>
      </c>
      <c r="AH290" t="str">
        <f t="shared" si="206"/>
        <v>00001</v>
      </c>
      <c r="AI290" t="str">
        <f>IF(LEN(Q290)&gt;0,REPT("0",IF(IF(MID(I290,12,1)="F",VLOOKUP(J290,DATA!$K$2:$Y$20,14,FALSE),0)&gt;10,IF(MID(I290,12,1)="F",VLOOKUP(J290,DATA!$K$2:$Y$20,14,FALSE),0)-10,0)-LEN(X290))&amp;DEC2BIN(Q290,IF(MID(I290,12,1)="F",VLOOKUP(J290,DATA!$K$2:$Y$20,14,FALSE),0)-IF(IF(MID(I290,12,1)="F",VLOOKUP(J290,DATA!$K$2:$Y$20,14,FALSE),0)&gt;10,IF(MID(I290,12,1)="F",VLOOKUP(J290,DATA!$K$2:$Y$20,14,FALSE),0)-10,0)),"")</f>
        <v/>
      </c>
      <c r="AJ290" t="str">
        <f>IF(LEN(H290)&gt;0,IF(H290&lt;&gt;"CALL_PAL",VLOOKUP(H290,DATA!$B$2:$E$526,4,FALSE),VLOOKUP(K290,DATA!$K$72:$M$161,3,FALSE)),"")</f>
        <v>0100000</v>
      </c>
      <c r="AK290" t="str">
        <f>IF(LEN(H290)&gt;0,VLOOKUP(H290,DATA!$B$2:$D$526,3,FALSE),"")</f>
        <v>010000</v>
      </c>
      <c r="AL290" t="str">
        <f t="shared" si="207"/>
        <v>01000011111111110000010000000001</v>
      </c>
      <c r="AM290" t="str">
        <f t="shared" si="208"/>
        <v>43FF0401</v>
      </c>
      <c r="AN290" t="b">
        <f t="shared" si="186"/>
        <v>1</v>
      </c>
      <c r="AO290">
        <f t="shared" si="180"/>
        <v>4</v>
      </c>
      <c r="AP290" t="b">
        <f t="shared" si="181"/>
        <v>0</v>
      </c>
      <c r="AQ290" t="b">
        <f t="shared" si="178"/>
        <v>0</v>
      </c>
    </row>
    <row r="291" spans="1:43" x14ac:dyDescent="0.25">
      <c r="A291" t="str">
        <f t="shared" si="182"/>
        <v>0000070D</v>
      </c>
      <c r="B291" t="s">
        <v>1522</v>
      </c>
      <c r="C291" t="str">
        <f t="shared" si="188"/>
        <v>ADDQ R31,R31,R1</v>
      </c>
      <c r="D291" t="str">
        <f t="shared" si="183"/>
        <v/>
      </c>
      <c r="E291" t="b">
        <f t="shared" si="184"/>
        <v>1</v>
      </c>
      <c r="F291">
        <f t="shared" si="187"/>
        <v>4</v>
      </c>
      <c r="G291">
        <f t="shared" si="179"/>
        <v>1804</v>
      </c>
      <c r="H291" t="str">
        <f t="shared" si="189"/>
        <v>ADDQ</v>
      </c>
      <c r="I291" s="3" t="str">
        <f>IF(LEN(H291)&gt;0,VLOOKUP(H291,DATA!$B$2:$G$526,6,FALSE),"")</f>
        <v>OABZL      FC</v>
      </c>
      <c r="J291" t="str">
        <f>IF(LEN(H291)&gt;0,VLOOKUP(H291,DATA!$B$2:$G$526,2,FALSE),"")</f>
        <v>Oper</v>
      </c>
      <c r="K291" t="str">
        <f>IF(LEN(H291)&gt;0,IF(MID(IF(MID(MID(C291,LEN(H291)+2,99),1,1)="(",MID(MID(C291,LEN(H291)+2,99),2,LEN(MID(C291,LEN(H291)+2,99))-2),MID(C291,LEN(H291)+2,99)),1,1)=VLOOKUP(H291,DATA!$B$2:$I$526,8,FALSE),MID(IF(MID(MID(C291,LEN(H291)+2,99),1,1)="(",MID(MID(C291,LEN(H291)+2,99),2,LEN(MID(C291,LEN(H291)+2,99))-2),MID(C291,LEN(H291)+2,99)),1,3),IF(MID(MID(C291,LEN(H291)+2,99),1,1)="(",MID(MID(C291,LEN(H291)+2,99),2,LEN(MID(C291,LEN(H291)+2,99))-2),MID(C291,LEN(H291)+2,99))),"")</f>
        <v>R31</v>
      </c>
      <c r="L291" t="str">
        <f t="shared" si="190"/>
        <v>R31</v>
      </c>
      <c r="M291" t="str">
        <f t="shared" si="177"/>
        <v>R1</v>
      </c>
      <c r="N291" t="b">
        <f t="shared" si="191"/>
        <v>0</v>
      </c>
      <c r="O291" t="b">
        <f t="shared" si="192"/>
        <v>1</v>
      </c>
      <c r="P291" t="str">
        <f t="shared" si="185"/>
        <v/>
      </c>
      <c r="Q291" t="str">
        <f t="shared" si="193"/>
        <v/>
      </c>
      <c r="R291" t="str">
        <f t="shared" si="194"/>
        <v/>
      </c>
      <c r="S291" t="b">
        <f t="shared" si="195"/>
        <v>0</v>
      </c>
      <c r="T291" t="b">
        <f t="shared" si="196"/>
        <v>0</v>
      </c>
      <c r="U291" t="b">
        <f t="shared" si="197"/>
        <v>0</v>
      </c>
      <c r="V291" t="str">
        <f>IF(MID(I291,6,1)="T",VLOOKUP(H291,DATA!$B$2:$H$526,7,FALSE),"")</f>
        <v/>
      </c>
      <c r="W291" t="str">
        <f t="shared" si="198"/>
        <v/>
      </c>
      <c r="X291" t="str">
        <f>IF(LEN(H291)&gt;0,VLOOKUP(H291,DATA!$B$2:$F$526,5,FALSE),"")</f>
        <v/>
      </c>
      <c r="Y291" t="str">
        <f t="shared" si="199"/>
        <v/>
      </c>
      <c r="Z291" t="str">
        <f t="shared" si="200"/>
        <v/>
      </c>
      <c r="AA291" t="str">
        <f t="shared" si="201"/>
        <v/>
      </c>
      <c r="AB291" t="str">
        <f>IF(LEN(Z291)&gt;0,VLOOKUP(Z291,DATA!$K$25:$L$69,2,FALSE)&amp;IF(LEN(AA291)&gt;0,VLOOKUP(AA291,DATA!$O$25:$P$29,2,FALSE),""),"")</f>
        <v/>
      </c>
      <c r="AC291" t="str">
        <f>IF(LEN(Z291)&gt;0,VLOOKUP(Z291,DATA!$K$25:$M$69,3,FALSE),"")</f>
        <v/>
      </c>
      <c r="AD291" t="str">
        <f t="shared" si="202"/>
        <v>11111</v>
      </c>
      <c r="AE291" t="str">
        <f t="shared" si="203"/>
        <v>11111</v>
      </c>
      <c r="AF291" t="str">
        <f t="shared" si="204"/>
        <v>0000</v>
      </c>
      <c r="AG291" t="str">
        <f t="shared" si="205"/>
        <v/>
      </c>
      <c r="AH291" t="str">
        <f t="shared" si="206"/>
        <v>00001</v>
      </c>
      <c r="AI291" t="str">
        <f>IF(LEN(Q291)&gt;0,REPT("0",IF(IF(MID(I291,12,1)="F",VLOOKUP(J291,DATA!$K$2:$Y$20,14,FALSE),0)&gt;10,IF(MID(I291,12,1)="F",VLOOKUP(J291,DATA!$K$2:$Y$20,14,FALSE),0)-10,0)-LEN(X291))&amp;DEC2BIN(Q291,IF(MID(I291,12,1)="F",VLOOKUP(J291,DATA!$K$2:$Y$20,14,FALSE),0)-IF(IF(MID(I291,12,1)="F",VLOOKUP(J291,DATA!$K$2:$Y$20,14,FALSE),0)&gt;10,IF(MID(I291,12,1)="F",VLOOKUP(J291,DATA!$K$2:$Y$20,14,FALSE),0)-10,0)),"")</f>
        <v/>
      </c>
      <c r="AJ291" t="str">
        <f>IF(LEN(H291)&gt;0,IF(H291&lt;&gt;"CALL_PAL",VLOOKUP(H291,DATA!$B$2:$E$526,4,FALSE),VLOOKUP(K291,DATA!$K$72:$M$161,3,FALSE)),"")</f>
        <v>0100000</v>
      </c>
      <c r="AK291" t="str">
        <f>IF(LEN(H291)&gt;0,VLOOKUP(H291,DATA!$B$2:$D$526,3,FALSE),"")</f>
        <v>010000</v>
      </c>
      <c r="AL291" t="str">
        <f t="shared" si="207"/>
        <v>01000011111111110000010000000001</v>
      </c>
      <c r="AM291" t="str">
        <f t="shared" si="208"/>
        <v>43FF0401</v>
      </c>
      <c r="AN291" t="b">
        <f t="shared" si="186"/>
        <v>1</v>
      </c>
      <c r="AO291">
        <f t="shared" si="180"/>
        <v>4</v>
      </c>
      <c r="AP291" t="b">
        <f t="shared" si="181"/>
        <v>0</v>
      </c>
      <c r="AQ291" t="b">
        <f t="shared" si="178"/>
        <v>0</v>
      </c>
    </row>
    <row r="292" spans="1:43" x14ac:dyDescent="0.25">
      <c r="A292" t="str">
        <f t="shared" si="182"/>
        <v>00000711</v>
      </c>
      <c r="B292" t="s">
        <v>2040</v>
      </c>
      <c r="C292" t="str">
        <f t="shared" si="188"/>
        <v>BR R31,BR60</v>
      </c>
      <c r="D292" t="str">
        <f t="shared" si="183"/>
        <v/>
      </c>
      <c r="E292" t="b">
        <f t="shared" si="184"/>
        <v>1</v>
      </c>
      <c r="F292">
        <f t="shared" si="187"/>
        <v>4</v>
      </c>
      <c r="G292">
        <f t="shared" si="179"/>
        <v>1808</v>
      </c>
      <c r="H292" t="str">
        <f t="shared" si="189"/>
        <v>BR</v>
      </c>
      <c r="I292" s="3" t="str">
        <f>IF(LEN(H292)&gt;0,VLOOKUP(H292,DATA!$B$2:$G$526,6,FALSE),"")</f>
        <v xml:space="preserve">OA         F </v>
      </c>
      <c r="J292" t="str">
        <f>IF(LEN(H292)&gt;0,VLOOKUP(H292,DATA!$B$2:$G$526,2,FALSE),"")</f>
        <v>Br</v>
      </c>
      <c r="K292" t="str">
        <f>IF(LEN(H292)&gt;0,IF(MID(IF(MID(MID(C292,LEN(H292)+2,99),1,1)="(",MID(MID(C292,LEN(H292)+2,99),2,LEN(MID(C292,LEN(H292)+2,99))-2),MID(C292,LEN(H292)+2,99)),1,1)=VLOOKUP(H292,DATA!$B$2:$I$526,8,FALSE),MID(IF(MID(MID(C292,LEN(H292)+2,99),1,1)="(",MID(MID(C292,LEN(H292)+2,99),2,LEN(MID(C292,LEN(H292)+2,99))-2),MID(C292,LEN(H292)+2,99)),1,3),IF(MID(MID(C292,LEN(H292)+2,99),1,1)="(",MID(MID(C292,LEN(H292)+2,99),2,LEN(MID(C292,LEN(H292)+2,99))-2),MID(C292,LEN(H292)+2,99))),"")</f>
        <v>R31</v>
      </c>
      <c r="L292" t="str">
        <f t="shared" si="190"/>
        <v>BR60</v>
      </c>
      <c r="M292" t="str">
        <f t="shared" ref="M292:M355" si="209">TRIM(IF(LEN(L292)&gt;0,MID(C292,FIND(L292,C292,LEN(H292)+LEN(K292)+1)+LEN(L292)+1,LEN(C292)),""))</f>
        <v/>
      </c>
      <c r="N292" t="str">
        <f t="shared" si="191"/>
        <v/>
      </c>
      <c r="O292" t="str">
        <f t="shared" si="192"/>
        <v/>
      </c>
      <c r="P292">
        <f t="shared" si="185"/>
        <v>1840</v>
      </c>
      <c r="Q292">
        <f t="shared" si="193"/>
        <v>28</v>
      </c>
      <c r="R292" t="str">
        <f t="shared" si="194"/>
        <v/>
      </c>
      <c r="S292" t="b">
        <f t="shared" si="195"/>
        <v>0</v>
      </c>
      <c r="T292" t="str">
        <f t="shared" si="196"/>
        <v/>
      </c>
      <c r="U292" t="str">
        <f t="shared" si="197"/>
        <v/>
      </c>
      <c r="V292" t="str">
        <f>IF(MID(I292,6,1)="T",VLOOKUP(H292,DATA!$B$2:$H$526,7,FALSE),"")</f>
        <v/>
      </c>
      <c r="W292" t="str">
        <f t="shared" si="198"/>
        <v/>
      </c>
      <c r="X292" t="str">
        <f>IF(LEN(H292)&gt;0,VLOOKUP(H292,DATA!$B$2:$F$526,5,FALSE),"")</f>
        <v/>
      </c>
      <c r="Y292" t="str">
        <f t="shared" si="199"/>
        <v/>
      </c>
      <c r="Z292" t="str">
        <f t="shared" si="200"/>
        <v/>
      </c>
      <c r="AA292" t="str">
        <f t="shared" si="201"/>
        <v/>
      </c>
      <c r="AB292" t="str">
        <f>IF(LEN(Z292)&gt;0,VLOOKUP(Z292,DATA!$K$25:$L$69,2,FALSE)&amp;IF(LEN(AA292)&gt;0,VLOOKUP(AA292,DATA!$O$25:$P$29,2,FALSE),""),"")</f>
        <v/>
      </c>
      <c r="AC292" t="str">
        <f>IF(LEN(Z292)&gt;0,VLOOKUP(Z292,DATA!$K$25:$M$69,3,FALSE),"")</f>
        <v/>
      </c>
      <c r="AD292" t="str">
        <f t="shared" si="202"/>
        <v>11111</v>
      </c>
      <c r="AE292" t="str">
        <f t="shared" si="203"/>
        <v/>
      </c>
      <c r="AF292" t="str">
        <f t="shared" si="204"/>
        <v/>
      </c>
      <c r="AG292" t="str">
        <f t="shared" si="205"/>
        <v/>
      </c>
      <c r="AH292" t="str">
        <f t="shared" si="206"/>
        <v/>
      </c>
      <c r="AI292" t="str">
        <f>IF(LEN(Q292)&gt;0,REPT("0",IF(IF(MID(I292,12,1)="F",VLOOKUP(J292,DATA!$K$2:$Y$20,14,FALSE),0)&gt;10,IF(MID(I292,12,1)="F",VLOOKUP(J292,DATA!$K$2:$Y$20,14,FALSE),0)-10,0)-LEN(X292))&amp;DEC2BIN(Q292,IF(MID(I292,12,1)="F",VLOOKUP(J292,DATA!$K$2:$Y$20,14,FALSE),0)-IF(IF(MID(I292,12,1)="F",VLOOKUP(J292,DATA!$K$2:$Y$20,14,FALSE),0)&gt;10,IF(MID(I292,12,1)="F",VLOOKUP(J292,DATA!$K$2:$Y$20,14,FALSE),0)-10,0)),"")</f>
        <v>000000000000000011100</v>
      </c>
      <c r="AJ292" t="str">
        <f>IF(LEN(H292)&gt;0,IF(H292&lt;&gt;"CALL_PAL",VLOOKUP(H292,DATA!$B$2:$E$526,4,FALSE),VLOOKUP(K292,DATA!$K$72:$M$161,3,FALSE)),"")</f>
        <v/>
      </c>
      <c r="AK292" t="str">
        <f>IF(LEN(H292)&gt;0,VLOOKUP(H292,DATA!$B$2:$D$526,3,FALSE),"")</f>
        <v>110000</v>
      </c>
      <c r="AL292" t="str">
        <f t="shared" si="207"/>
        <v>11000011111000000000000000011100</v>
      </c>
      <c r="AM292" t="str">
        <f t="shared" si="208"/>
        <v>C3E0001C</v>
      </c>
      <c r="AN292" t="b">
        <f t="shared" si="186"/>
        <v>1</v>
      </c>
      <c r="AO292">
        <f t="shared" si="180"/>
        <v>4</v>
      </c>
      <c r="AP292" t="b">
        <f t="shared" si="181"/>
        <v>1</v>
      </c>
      <c r="AQ292" t="b">
        <f t="shared" si="178"/>
        <v>0</v>
      </c>
    </row>
    <row r="293" spans="1:43" x14ac:dyDescent="0.25">
      <c r="A293" t="str">
        <f t="shared" si="182"/>
        <v>00000715</v>
      </c>
      <c r="B293" t="s">
        <v>2038</v>
      </c>
      <c r="C293" t="str">
        <f t="shared" si="188"/>
        <v>BIS R31,R31,R31</v>
      </c>
      <c r="D293" t="str">
        <f t="shared" si="183"/>
        <v/>
      </c>
      <c r="E293" t="b">
        <f t="shared" si="184"/>
        <v>1</v>
      </c>
      <c r="F293">
        <f t="shared" si="187"/>
        <v>4</v>
      </c>
      <c r="G293">
        <f t="shared" si="179"/>
        <v>1812</v>
      </c>
      <c r="H293" t="str">
        <f t="shared" si="189"/>
        <v>BIS</v>
      </c>
      <c r="I293" s="3" t="str">
        <f>IF(LEN(H293)&gt;0,VLOOKUP(H293,DATA!$B$2:$G$526,6,FALSE),"")</f>
        <v>OABZL      FC</v>
      </c>
      <c r="J293" t="str">
        <f>IF(LEN(H293)&gt;0,VLOOKUP(H293,DATA!$B$2:$G$526,2,FALSE),"")</f>
        <v>Oper</v>
      </c>
      <c r="K293" t="str">
        <f>IF(LEN(H293)&gt;0,IF(MID(IF(MID(MID(C293,LEN(H293)+2,99),1,1)="(",MID(MID(C293,LEN(H293)+2,99),2,LEN(MID(C293,LEN(H293)+2,99))-2),MID(C293,LEN(H293)+2,99)),1,1)=VLOOKUP(H293,DATA!$B$2:$I$526,8,FALSE),MID(IF(MID(MID(C293,LEN(H293)+2,99),1,1)="(",MID(MID(C293,LEN(H293)+2,99),2,LEN(MID(C293,LEN(H293)+2,99))-2),MID(C293,LEN(H293)+2,99)),1,3),IF(MID(MID(C293,LEN(H293)+2,99),1,1)="(",MID(MID(C293,LEN(H293)+2,99),2,LEN(MID(C293,LEN(H293)+2,99))-2),MID(C293,LEN(H293)+2,99))),"")</f>
        <v>R31</v>
      </c>
      <c r="L293" t="str">
        <f t="shared" si="190"/>
        <v>R31</v>
      </c>
      <c r="M293" t="str">
        <f t="shared" si="209"/>
        <v>R31</v>
      </c>
      <c r="N293" t="b">
        <f t="shared" si="191"/>
        <v>0</v>
      </c>
      <c r="O293" t="b">
        <f t="shared" si="192"/>
        <v>1</v>
      </c>
      <c r="P293" t="str">
        <f t="shared" si="185"/>
        <v/>
      </c>
      <c r="Q293" t="str">
        <f t="shared" si="193"/>
        <v/>
      </c>
      <c r="R293" t="str">
        <f t="shared" si="194"/>
        <v/>
      </c>
      <c r="S293" t="b">
        <f t="shared" si="195"/>
        <v>0</v>
      </c>
      <c r="T293" t="b">
        <f t="shared" si="196"/>
        <v>0</v>
      </c>
      <c r="U293" t="b">
        <f t="shared" si="197"/>
        <v>0</v>
      </c>
      <c r="V293" t="str">
        <f>IF(MID(I293,6,1)="T",VLOOKUP(H293,DATA!$B$2:$H$526,7,FALSE),"")</f>
        <v/>
      </c>
      <c r="W293" t="str">
        <f t="shared" si="198"/>
        <v/>
      </c>
      <c r="X293" t="str">
        <f>IF(LEN(H293)&gt;0,VLOOKUP(H293,DATA!$B$2:$F$526,5,FALSE),"")</f>
        <v/>
      </c>
      <c r="Y293" t="str">
        <f t="shared" si="199"/>
        <v/>
      </c>
      <c r="Z293" t="str">
        <f t="shared" si="200"/>
        <v/>
      </c>
      <c r="AA293" t="str">
        <f t="shared" si="201"/>
        <v/>
      </c>
      <c r="AB293" t="str">
        <f>IF(LEN(Z293)&gt;0,VLOOKUP(Z293,DATA!$K$25:$L$69,2,FALSE)&amp;IF(LEN(AA293)&gt;0,VLOOKUP(AA293,DATA!$O$25:$P$29,2,FALSE),""),"")</f>
        <v/>
      </c>
      <c r="AC293" t="str">
        <f>IF(LEN(Z293)&gt;0,VLOOKUP(Z293,DATA!$K$25:$M$69,3,FALSE),"")</f>
        <v/>
      </c>
      <c r="AD293" t="str">
        <f t="shared" si="202"/>
        <v>11111</v>
      </c>
      <c r="AE293" t="str">
        <f t="shared" si="203"/>
        <v>11111</v>
      </c>
      <c r="AF293" t="str">
        <f t="shared" si="204"/>
        <v>0000</v>
      </c>
      <c r="AG293" t="str">
        <f t="shared" si="205"/>
        <v/>
      </c>
      <c r="AH293" t="str">
        <f t="shared" si="206"/>
        <v>11111</v>
      </c>
      <c r="AI293" t="str">
        <f>IF(LEN(Q293)&gt;0,REPT("0",IF(IF(MID(I293,12,1)="F",VLOOKUP(J293,DATA!$K$2:$Y$20,14,FALSE),0)&gt;10,IF(MID(I293,12,1)="F",VLOOKUP(J293,DATA!$K$2:$Y$20,14,FALSE),0)-10,0)-LEN(X293))&amp;DEC2BIN(Q293,IF(MID(I293,12,1)="F",VLOOKUP(J293,DATA!$K$2:$Y$20,14,FALSE),0)-IF(IF(MID(I293,12,1)="F",VLOOKUP(J293,DATA!$K$2:$Y$20,14,FALSE),0)&gt;10,IF(MID(I293,12,1)="F",VLOOKUP(J293,DATA!$K$2:$Y$20,14,FALSE),0)-10,0)),"")</f>
        <v/>
      </c>
      <c r="AJ293" t="str">
        <f>IF(LEN(H293)&gt;0,IF(H293&lt;&gt;"CALL_PAL",VLOOKUP(H293,DATA!$B$2:$E$526,4,FALSE),VLOOKUP(K293,DATA!$K$72:$M$161,3,FALSE)),"")</f>
        <v>0100000</v>
      </c>
      <c r="AK293" t="str">
        <f>IF(LEN(H293)&gt;0,VLOOKUP(H293,DATA!$B$2:$D$526,3,FALSE),"")</f>
        <v>010001</v>
      </c>
      <c r="AL293" t="str">
        <f t="shared" si="207"/>
        <v>01000111111111110000010000011111</v>
      </c>
      <c r="AM293" t="str">
        <f t="shared" si="208"/>
        <v>47FF041F</v>
      </c>
      <c r="AN293" t="b">
        <f t="shared" si="186"/>
        <v>1</v>
      </c>
      <c r="AO293">
        <f t="shared" si="180"/>
        <v>4</v>
      </c>
      <c r="AP293" t="b">
        <f t="shared" si="181"/>
        <v>0</v>
      </c>
      <c r="AQ293" t="b">
        <f t="shared" si="178"/>
        <v>0</v>
      </c>
    </row>
    <row r="294" spans="1:43" x14ac:dyDescent="0.25">
      <c r="A294" t="str">
        <f t="shared" si="182"/>
        <v>00000719</v>
      </c>
      <c r="B294" t="s">
        <v>2038</v>
      </c>
      <c r="C294" t="str">
        <f t="shared" si="188"/>
        <v>BIS R31,R31,R31</v>
      </c>
      <c r="D294" t="str">
        <f t="shared" si="183"/>
        <v/>
      </c>
      <c r="E294" t="b">
        <f t="shared" si="184"/>
        <v>1</v>
      </c>
      <c r="F294">
        <f t="shared" si="187"/>
        <v>4</v>
      </c>
      <c r="G294">
        <f t="shared" si="179"/>
        <v>1816</v>
      </c>
      <c r="H294" t="str">
        <f t="shared" si="189"/>
        <v>BIS</v>
      </c>
      <c r="I294" s="3" t="str">
        <f>IF(LEN(H294)&gt;0,VLOOKUP(H294,DATA!$B$2:$G$526,6,FALSE),"")</f>
        <v>OABZL      FC</v>
      </c>
      <c r="J294" t="str">
        <f>IF(LEN(H294)&gt;0,VLOOKUP(H294,DATA!$B$2:$G$526,2,FALSE),"")</f>
        <v>Oper</v>
      </c>
      <c r="K294" t="str">
        <f>IF(LEN(H294)&gt;0,IF(MID(IF(MID(MID(C294,LEN(H294)+2,99),1,1)="(",MID(MID(C294,LEN(H294)+2,99),2,LEN(MID(C294,LEN(H294)+2,99))-2),MID(C294,LEN(H294)+2,99)),1,1)=VLOOKUP(H294,DATA!$B$2:$I$526,8,FALSE),MID(IF(MID(MID(C294,LEN(H294)+2,99),1,1)="(",MID(MID(C294,LEN(H294)+2,99),2,LEN(MID(C294,LEN(H294)+2,99))-2),MID(C294,LEN(H294)+2,99)),1,3),IF(MID(MID(C294,LEN(H294)+2,99),1,1)="(",MID(MID(C294,LEN(H294)+2,99),2,LEN(MID(C294,LEN(H294)+2,99))-2),MID(C294,LEN(H294)+2,99))),"")</f>
        <v>R31</v>
      </c>
      <c r="L294" t="str">
        <f t="shared" si="190"/>
        <v>R31</v>
      </c>
      <c r="M294" t="str">
        <f t="shared" si="209"/>
        <v>R31</v>
      </c>
      <c r="N294" t="b">
        <f t="shared" si="191"/>
        <v>0</v>
      </c>
      <c r="O294" t="b">
        <f t="shared" si="192"/>
        <v>1</v>
      </c>
      <c r="P294" t="str">
        <f t="shared" si="185"/>
        <v/>
      </c>
      <c r="Q294" t="str">
        <f t="shared" si="193"/>
        <v/>
      </c>
      <c r="R294" t="str">
        <f t="shared" si="194"/>
        <v/>
      </c>
      <c r="S294" t="b">
        <f t="shared" si="195"/>
        <v>0</v>
      </c>
      <c r="T294" t="b">
        <f t="shared" si="196"/>
        <v>0</v>
      </c>
      <c r="U294" t="b">
        <f t="shared" si="197"/>
        <v>0</v>
      </c>
      <c r="V294" t="str">
        <f>IF(MID(I294,6,1)="T",VLOOKUP(H294,DATA!$B$2:$H$526,7,FALSE),"")</f>
        <v/>
      </c>
      <c r="W294" t="str">
        <f t="shared" si="198"/>
        <v/>
      </c>
      <c r="X294" t="str">
        <f>IF(LEN(H294)&gt;0,VLOOKUP(H294,DATA!$B$2:$F$526,5,FALSE),"")</f>
        <v/>
      </c>
      <c r="Y294" t="str">
        <f t="shared" si="199"/>
        <v/>
      </c>
      <c r="Z294" t="str">
        <f t="shared" si="200"/>
        <v/>
      </c>
      <c r="AA294" t="str">
        <f t="shared" si="201"/>
        <v/>
      </c>
      <c r="AB294" t="str">
        <f>IF(LEN(Z294)&gt;0,VLOOKUP(Z294,DATA!$K$25:$L$69,2,FALSE)&amp;IF(LEN(AA294)&gt;0,VLOOKUP(AA294,DATA!$O$25:$P$29,2,FALSE),""),"")</f>
        <v/>
      </c>
      <c r="AC294" t="str">
        <f>IF(LEN(Z294)&gt;0,VLOOKUP(Z294,DATA!$K$25:$M$69,3,FALSE),"")</f>
        <v/>
      </c>
      <c r="AD294" t="str">
        <f t="shared" si="202"/>
        <v>11111</v>
      </c>
      <c r="AE294" t="str">
        <f t="shared" si="203"/>
        <v>11111</v>
      </c>
      <c r="AF294" t="str">
        <f t="shared" si="204"/>
        <v>0000</v>
      </c>
      <c r="AG294" t="str">
        <f t="shared" si="205"/>
        <v/>
      </c>
      <c r="AH294" t="str">
        <f t="shared" si="206"/>
        <v>11111</v>
      </c>
      <c r="AI294" t="str">
        <f>IF(LEN(Q294)&gt;0,REPT("0",IF(IF(MID(I294,12,1)="F",VLOOKUP(J294,DATA!$K$2:$Y$20,14,FALSE),0)&gt;10,IF(MID(I294,12,1)="F",VLOOKUP(J294,DATA!$K$2:$Y$20,14,FALSE),0)-10,0)-LEN(X294))&amp;DEC2BIN(Q294,IF(MID(I294,12,1)="F",VLOOKUP(J294,DATA!$K$2:$Y$20,14,FALSE),0)-IF(IF(MID(I294,12,1)="F",VLOOKUP(J294,DATA!$K$2:$Y$20,14,FALSE),0)&gt;10,IF(MID(I294,12,1)="F",VLOOKUP(J294,DATA!$K$2:$Y$20,14,FALSE),0)-10,0)),"")</f>
        <v/>
      </c>
      <c r="AJ294" t="str">
        <f>IF(LEN(H294)&gt;0,IF(H294&lt;&gt;"CALL_PAL",VLOOKUP(H294,DATA!$B$2:$E$526,4,FALSE),VLOOKUP(K294,DATA!$K$72:$M$161,3,FALSE)),"")</f>
        <v>0100000</v>
      </c>
      <c r="AK294" t="str">
        <f>IF(LEN(H294)&gt;0,VLOOKUP(H294,DATA!$B$2:$D$526,3,FALSE),"")</f>
        <v>010001</v>
      </c>
      <c r="AL294" t="str">
        <f t="shared" si="207"/>
        <v>01000111111111110000010000011111</v>
      </c>
      <c r="AM294" t="str">
        <f t="shared" si="208"/>
        <v>47FF041F</v>
      </c>
      <c r="AN294" t="b">
        <f t="shared" si="186"/>
        <v>1</v>
      </c>
      <c r="AO294">
        <f t="shared" si="180"/>
        <v>4</v>
      </c>
      <c r="AP294" t="b">
        <f t="shared" si="181"/>
        <v>0</v>
      </c>
      <c r="AQ294" t="b">
        <f t="shared" si="178"/>
        <v>0</v>
      </c>
    </row>
    <row r="295" spans="1:43" x14ac:dyDescent="0.25">
      <c r="A295" t="str">
        <f t="shared" si="182"/>
        <v>0000071D</v>
      </c>
      <c r="B295" t="s">
        <v>2038</v>
      </c>
      <c r="C295" t="str">
        <f t="shared" si="188"/>
        <v>BIS R31,R31,R31</v>
      </c>
      <c r="D295" t="str">
        <f t="shared" si="183"/>
        <v/>
      </c>
      <c r="E295" t="b">
        <f t="shared" si="184"/>
        <v>1</v>
      </c>
      <c r="F295">
        <f t="shared" si="187"/>
        <v>4</v>
      </c>
      <c r="G295">
        <f t="shared" si="179"/>
        <v>1820</v>
      </c>
      <c r="H295" t="str">
        <f t="shared" si="189"/>
        <v>BIS</v>
      </c>
      <c r="I295" s="3" t="str">
        <f>IF(LEN(H295)&gt;0,VLOOKUP(H295,DATA!$B$2:$G$526,6,FALSE),"")</f>
        <v>OABZL      FC</v>
      </c>
      <c r="J295" t="str">
        <f>IF(LEN(H295)&gt;0,VLOOKUP(H295,DATA!$B$2:$G$526,2,FALSE),"")</f>
        <v>Oper</v>
      </c>
      <c r="K295" t="str">
        <f>IF(LEN(H295)&gt;0,IF(MID(IF(MID(MID(C295,LEN(H295)+2,99),1,1)="(",MID(MID(C295,LEN(H295)+2,99),2,LEN(MID(C295,LEN(H295)+2,99))-2),MID(C295,LEN(H295)+2,99)),1,1)=VLOOKUP(H295,DATA!$B$2:$I$526,8,FALSE),MID(IF(MID(MID(C295,LEN(H295)+2,99),1,1)="(",MID(MID(C295,LEN(H295)+2,99),2,LEN(MID(C295,LEN(H295)+2,99))-2),MID(C295,LEN(H295)+2,99)),1,3),IF(MID(MID(C295,LEN(H295)+2,99),1,1)="(",MID(MID(C295,LEN(H295)+2,99),2,LEN(MID(C295,LEN(H295)+2,99))-2),MID(C295,LEN(H295)+2,99))),"")</f>
        <v>R31</v>
      </c>
      <c r="L295" t="str">
        <f t="shared" si="190"/>
        <v>R31</v>
      </c>
      <c r="M295" t="str">
        <f t="shared" si="209"/>
        <v>R31</v>
      </c>
      <c r="N295" t="b">
        <f t="shared" si="191"/>
        <v>0</v>
      </c>
      <c r="O295" t="b">
        <f t="shared" si="192"/>
        <v>1</v>
      </c>
      <c r="P295" t="str">
        <f t="shared" si="185"/>
        <v/>
      </c>
      <c r="Q295" t="str">
        <f t="shared" si="193"/>
        <v/>
      </c>
      <c r="R295" t="str">
        <f t="shared" si="194"/>
        <v/>
      </c>
      <c r="S295" t="b">
        <f t="shared" si="195"/>
        <v>0</v>
      </c>
      <c r="T295" t="b">
        <f t="shared" si="196"/>
        <v>0</v>
      </c>
      <c r="U295" t="b">
        <f t="shared" si="197"/>
        <v>0</v>
      </c>
      <c r="V295" t="str">
        <f>IF(MID(I295,6,1)="T",VLOOKUP(H295,DATA!$B$2:$H$526,7,FALSE),"")</f>
        <v/>
      </c>
      <c r="W295" t="str">
        <f t="shared" si="198"/>
        <v/>
      </c>
      <c r="X295" t="str">
        <f>IF(LEN(H295)&gt;0,VLOOKUP(H295,DATA!$B$2:$F$526,5,FALSE),"")</f>
        <v/>
      </c>
      <c r="Y295" t="str">
        <f t="shared" si="199"/>
        <v/>
      </c>
      <c r="Z295" t="str">
        <f t="shared" si="200"/>
        <v/>
      </c>
      <c r="AA295" t="str">
        <f t="shared" si="201"/>
        <v/>
      </c>
      <c r="AB295" t="str">
        <f>IF(LEN(Z295)&gt;0,VLOOKUP(Z295,DATA!$K$25:$L$69,2,FALSE)&amp;IF(LEN(AA295)&gt;0,VLOOKUP(AA295,DATA!$O$25:$P$29,2,FALSE),""),"")</f>
        <v/>
      </c>
      <c r="AC295" t="str">
        <f>IF(LEN(Z295)&gt;0,VLOOKUP(Z295,DATA!$K$25:$M$69,3,FALSE),"")</f>
        <v/>
      </c>
      <c r="AD295" t="str">
        <f t="shared" si="202"/>
        <v>11111</v>
      </c>
      <c r="AE295" t="str">
        <f t="shared" si="203"/>
        <v>11111</v>
      </c>
      <c r="AF295" t="str">
        <f t="shared" si="204"/>
        <v>0000</v>
      </c>
      <c r="AG295" t="str">
        <f t="shared" si="205"/>
        <v/>
      </c>
      <c r="AH295" t="str">
        <f t="shared" si="206"/>
        <v>11111</v>
      </c>
      <c r="AI295" t="str">
        <f>IF(LEN(Q295)&gt;0,REPT("0",IF(IF(MID(I295,12,1)="F",VLOOKUP(J295,DATA!$K$2:$Y$20,14,FALSE),0)&gt;10,IF(MID(I295,12,1)="F",VLOOKUP(J295,DATA!$K$2:$Y$20,14,FALSE),0)-10,0)-LEN(X295))&amp;DEC2BIN(Q295,IF(MID(I295,12,1)="F",VLOOKUP(J295,DATA!$K$2:$Y$20,14,FALSE),0)-IF(IF(MID(I295,12,1)="F",VLOOKUP(J295,DATA!$K$2:$Y$20,14,FALSE),0)&gt;10,IF(MID(I295,12,1)="F",VLOOKUP(J295,DATA!$K$2:$Y$20,14,FALSE),0)-10,0)),"")</f>
        <v/>
      </c>
      <c r="AJ295" t="str">
        <f>IF(LEN(H295)&gt;0,IF(H295&lt;&gt;"CALL_PAL",VLOOKUP(H295,DATA!$B$2:$E$526,4,FALSE),VLOOKUP(K295,DATA!$K$72:$M$161,3,FALSE)),"")</f>
        <v>0100000</v>
      </c>
      <c r="AK295" t="str">
        <f>IF(LEN(H295)&gt;0,VLOOKUP(H295,DATA!$B$2:$D$526,3,FALSE),"")</f>
        <v>010001</v>
      </c>
      <c r="AL295" t="str">
        <f t="shared" si="207"/>
        <v>01000111111111110000010000011111</v>
      </c>
      <c r="AM295" t="str">
        <f t="shared" si="208"/>
        <v>47FF041F</v>
      </c>
      <c r="AN295" t="b">
        <f t="shared" si="186"/>
        <v>1</v>
      </c>
      <c r="AO295">
        <f t="shared" si="180"/>
        <v>4</v>
      </c>
      <c r="AP295" t="b">
        <f t="shared" si="181"/>
        <v>0</v>
      </c>
      <c r="AQ295" t="b">
        <f t="shared" si="178"/>
        <v>0</v>
      </c>
    </row>
    <row r="296" spans="1:43" x14ac:dyDescent="0.25">
      <c r="A296" t="str">
        <f t="shared" si="182"/>
        <v>00000721</v>
      </c>
      <c r="B296" t="s">
        <v>1664</v>
      </c>
      <c r="C296" t="str">
        <f t="shared" si="188"/>
        <v>BR R00, BR60</v>
      </c>
      <c r="D296" t="str">
        <f t="shared" si="183"/>
        <v/>
      </c>
      <c r="E296" t="b">
        <f t="shared" si="184"/>
        <v>1</v>
      </c>
      <c r="F296">
        <f t="shared" si="187"/>
        <v>4</v>
      </c>
      <c r="G296">
        <f t="shared" si="179"/>
        <v>1824</v>
      </c>
      <c r="H296" t="str">
        <f t="shared" si="189"/>
        <v>BR</v>
      </c>
      <c r="I296" s="3" t="str">
        <f>IF(LEN(H296)&gt;0,VLOOKUP(H296,DATA!$B$2:$G$526,6,FALSE),"")</f>
        <v xml:space="preserve">OA         F </v>
      </c>
      <c r="J296" t="str">
        <f>IF(LEN(H296)&gt;0,VLOOKUP(H296,DATA!$B$2:$G$526,2,FALSE),"")</f>
        <v>Br</v>
      </c>
      <c r="K296" t="str">
        <f>IF(LEN(H296)&gt;0,IF(MID(IF(MID(MID(C296,LEN(H296)+2,99),1,1)="(",MID(MID(C296,LEN(H296)+2,99),2,LEN(MID(C296,LEN(H296)+2,99))-2),MID(C296,LEN(H296)+2,99)),1,1)=VLOOKUP(H296,DATA!$B$2:$I$526,8,FALSE),MID(IF(MID(MID(C296,LEN(H296)+2,99),1,1)="(",MID(MID(C296,LEN(H296)+2,99),2,LEN(MID(C296,LEN(H296)+2,99))-2),MID(C296,LEN(H296)+2,99)),1,3),IF(MID(MID(C296,LEN(H296)+2,99),1,1)="(",MID(MID(C296,LEN(H296)+2,99),2,LEN(MID(C296,LEN(H296)+2,99))-2),MID(C296,LEN(H296)+2,99))),"")</f>
        <v>R00</v>
      </c>
      <c r="L296" t="str">
        <f t="shared" si="190"/>
        <v>BR60</v>
      </c>
      <c r="M296" t="str">
        <f t="shared" si="209"/>
        <v/>
      </c>
      <c r="N296" t="str">
        <f t="shared" si="191"/>
        <v/>
      </c>
      <c r="O296" t="str">
        <f t="shared" si="192"/>
        <v/>
      </c>
      <c r="P296">
        <f t="shared" si="185"/>
        <v>1840</v>
      </c>
      <c r="Q296">
        <f t="shared" si="193"/>
        <v>12</v>
      </c>
      <c r="R296" t="str">
        <f t="shared" si="194"/>
        <v/>
      </c>
      <c r="S296" t="b">
        <f t="shared" si="195"/>
        <v>0</v>
      </c>
      <c r="T296" t="str">
        <f t="shared" si="196"/>
        <v/>
      </c>
      <c r="U296" t="str">
        <f t="shared" si="197"/>
        <v/>
      </c>
      <c r="V296" t="str">
        <f>IF(MID(I296,6,1)="T",VLOOKUP(H296,DATA!$B$2:$H$526,7,FALSE),"")</f>
        <v/>
      </c>
      <c r="W296" t="str">
        <f t="shared" si="198"/>
        <v/>
      </c>
      <c r="X296" t="str">
        <f>IF(LEN(H296)&gt;0,VLOOKUP(H296,DATA!$B$2:$F$526,5,FALSE),"")</f>
        <v/>
      </c>
      <c r="Y296" t="str">
        <f t="shared" si="199"/>
        <v/>
      </c>
      <c r="Z296" t="str">
        <f t="shared" si="200"/>
        <v/>
      </c>
      <c r="AA296" t="str">
        <f t="shared" si="201"/>
        <v/>
      </c>
      <c r="AB296" t="str">
        <f>IF(LEN(Z296)&gt;0,VLOOKUP(Z296,DATA!$K$25:$L$69,2,FALSE)&amp;IF(LEN(AA296)&gt;0,VLOOKUP(AA296,DATA!$O$25:$P$29,2,FALSE),""),"")</f>
        <v/>
      </c>
      <c r="AC296" t="str">
        <f>IF(LEN(Z296)&gt;0,VLOOKUP(Z296,DATA!$K$25:$M$69,3,FALSE),"")</f>
        <v/>
      </c>
      <c r="AD296" t="str">
        <f t="shared" si="202"/>
        <v>00000</v>
      </c>
      <c r="AE296" t="str">
        <f t="shared" si="203"/>
        <v/>
      </c>
      <c r="AF296" t="str">
        <f t="shared" si="204"/>
        <v/>
      </c>
      <c r="AG296" t="str">
        <f t="shared" si="205"/>
        <v/>
      </c>
      <c r="AH296" t="str">
        <f t="shared" si="206"/>
        <v/>
      </c>
      <c r="AI296" t="str">
        <f>IF(LEN(Q296)&gt;0,REPT("0",IF(IF(MID(I296,12,1)="F",VLOOKUP(J296,DATA!$K$2:$Y$20,14,FALSE),0)&gt;10,IF(MID(I296,12,1)="F",VLOOKUP(J296,DATA!$K$2:$Y$20,14,FALSE),0)-10,0)-LEN(X296))&amp;DEC2BIN(Q296,IF(MID(I296,12,1)="F",VLOOKUP(J296,DATA!$K$2:$Y$20,14,FALSE),0)-IF(IF(MID(I296,12,1)="F",VLOOKUP(J296,DATA!$K$2:$Y$20,14,FALSE),0)&gt;10,IF(MID(I296,12,1)="F",VLOOKUP(J296,DATA!$K$2:$Y$20,14,FALSE),0)-10,0)),"")</f>
        <v>000000000000000001100</v>
      </c>
      <c r="AJ296" t="str">
        <f>IF(LEN(H296)&gt;0,IF(H296&lt;&gt;"CALL_PAL",VLOOKUP(H296,DATA!$B$2:$E$526,4,FALSE),VLOOKUP(K296,DATA!$K$72:$M$161,3,FALSE)),"")</f>
        <v/>
      </c>
      <c r="AK296" t="str">
        <f>IF(LEN(H296)&gt;0,VLOOKUP(H296,DATA!$B$2:$D$526,3,FALSE),"")</f>
        <v>110000</v>
      </c>
      <c r="AL296" t="str">
        <f t="shared" si="207"/>
        <v>11000000000000000000000000001100</v>
      </c>
      <c r="AM296" t="str">
        <f t="shared" si="208"/>
        <v>C000000C</v>
      </c>
      <c r="AN296" t="b">
        <f t="shared" si="186"/>
        <v>1</v>
      </c>
      <c r="AO296">
        <f t="shared" si="180"/>
        <v>4</v>
      </c>
      <c r="AP296" t="b">
        <f t="shared" si="181"/>
        <v>1</v>
      </c>
      <c r="AQ296" t="b">
        <f t="shared" si="178"/>
        <v>0</v>
      </c>
    </row>
    <row r="297" spans="1:43" x14ac:dyDescent="0.25">
      <c r="A297" t="str">
        <f t="shared" si="182"/>
        <v>00000725</v>
      </c>
      <c r="B297" t="s">
        <v>2038</v>
      </c>
      <c r="C297" t="str">
        <f t="shared" si="188"/>
        <v>BIS R31,R31,R31</v>
      </c>
      <c r="D297" t="str">
        <f t="shared" si="183"/>
        <v/>
      </c>
      <c r="E297" t="b">
        <f t="shared" si="184"/>
        <v>1</v>
      </c>
      <c r="F297">
        <f t="shared" si="187"/>
        <v>4</v>
      </c>
      <c r="G297">
        <f t="shared" si="179"/>
        <v>1828</v>
      </c>
      <c r="H297" t="str">
        <f t="shared" si="189"/>
        <v>BIS</v>
      </c>
      <c r="I297" s="3" t="str">
        <f>IF(LEN(H297)&gt;0,VLOOKUP(H297,DATA!$B$2:$G$526,6,FALSE),"")</f>
        <v>OABZL      FC</v>
      </c>
      <c r="J297" t="str">
        <f>IF(LEN(H297)&gt;0,VLOOKUP(H297,DATA!$B$2:$G$526,2,FALSE),"")</f>
        <v>Oper</v>
      </c>
      <c r="K297" t="str">
        <f>IF(LEN(H297)&gt;0,IF(MID(IF(MID(MID(C297,LEN(H297)+2,99),1,1)="(",MID(MID(C297,LEN(H297)+2,99),2,LEN(MID(C297,LEN(H297)+2,99))-2),MID(C297,LEN(H297)+2,99)),1,1)=VLOOKUP(H297,DATA!$B$2:$I$526,8,FALSE),MID(IF(MID(MID(C297,LEN(H297)+2,99),1,1)="(",MID(MID(C297,LEN(H297)+2,99),2,LEN(MID(C297,LEN(H297)+2,99))-2),MID(C297,LEN(H297)+2,99)),1,3),IF(MID(MID(C297,LEN(H297)+2,99),1,1)="(",MID(MID(C297,LEN(H297)+2,99),2,LEN(MID(C297,LEN(H297)+2,99))-2),MID(C297,LEN(H297)+2,99))),"")</f>
        <v>R31</v>
      </c>
      <c r="L297" t="str">
        <f t="shared" si="190"/>
        <v>R31</v>
      </c>
      <c r="M297" t="str">
        <f t="shared" si="209"/>
        <v>R31</v>
      </c>
      <c r="N297" t="b">
        <f t="shared" si="191"/>
        <v>0</v>
      </c>
      <c r="O297" t="b">
        <f t="shared" si="192"/>
        <v>1</v>
      </c>
      <c r="P297" t="str">
        <f t="shared" si="185"/>
        <v/>
      </c>
      <c r="Q297" t="str">
        <f t="shared" si="193"/>
        <v/>
      </c>
      <c r="R297" t="str">
        <f t="shared" si="194"/>
        <v/>
      </c>
      <c r="S297" t="b">
        <f t="shared" si="195"/>
        <v>0</v>
      </c>
      <c r="T297" t="b">
        <f t="shared" si="196"/>
        <v>0</v>
      </c>
      <c r="U297" t="b">
        <f t="shared" si="197"/>
        <v>0</v>
      </c>
      <c r="V297" t="str">
        <f>IF(MID(I297,6,1)="T",VLOOKUP(H297,DATA!$B$2:$H$526,7,FALSE),"")</f>
        <v/>
      </c>
      <c r="W297" t="str">
        <f t="shared" si="198"/>
        <v/>
      </c>
      <c r="X297" t="str">
        <f>IF(LEN(H297)&gt;0,VLOOKUP(H297,DATA!$B$2:$F$526,5,FALSE),"")</f>
        <v/>
      </c>
      <c r="Y297" t="str">
        <f t="shared" si="199"/>
        <v/>
      </c>
      <c r="Z297" t="str">
        <f t="shared" si="200"/>
        <v/>
      </c>
      <c r="AA297" t="str">
        <f t="shared" si="201"/>
        <v/>
      </c>
      <c r="AB297" t="str">
        <f>IF(LEN(Z297)&gt;0,VLOOKUP(Z297,DATA!$K$25:$L$69,2,FALSE)&amp;IF(LEN(AA297)&gt;0,VLOOKUP(AA297,DATA!$O$25:$P$29,2,FALSE),""),"")</f>
        <v/>
      </c>
      <c r="AC297" t="str">
        <f>IF(LEN(Z297)&gt;0,VLOOKUP(Z297,DATA!$K$25:$M$69,3,FALSE),"")</f>
        <v/>
      </c>
      <c r="AD297" t="str">
        <f t="shared" si="202"/>
        <v>11111</v>
      </c>
      <c r="AE297" t="str">
        <f t="shared" si="203"/>
        <v>11111</v>
      </c>
      <c r="AF297" t="str">
        <f t="shared" si="204"/>
        <v>0000</v>
      </c>
      <c r="AG297" t="str">
        <f t="shared" si="205"/>
        <v/>
      </c>
      <c r="AH297" t="str">
        <f t="shared" si="206"/>
        <v>11111</v>
      </c>
      <c r="AI297" t="str">
        <f>IF(LEN(Q297)&gt;0,REPT("0",IF(IF(MID(I297,12,1)="F",VLOOKUP(J297,DATA!$K$2:$Y$20,14,FALSE),0)&gt;10,IF(MID(I297,12,1)="F",VLOOKUP(J297,DATA!$K$2:$Y$20,14,FALSE),0)-10,0)-LEN(X297))&amp;DEC2BIN(Q297,IF(MID(I297,12,1)="F",VLOOKUP(J297,DATA!$K$2:$Y$20,14,FALSE),0)-IF(IF(MID(I297,12,1)="F",VLOOKUP(J297,DATA!$K$2:$Y$20,14,FALSE),0)&gt;10,IF(MID(I297,12,1)="F",VLOOKUP(J297,DATA!$K$2:$Y$20,14,FALSE),0)-10,0)),"")</f>
        <v/>
      </c>
      <c r="AJ297" t="str">
        <f>IF(LEN(H297)&gt;0,IF(H297&lt;&gt;"CALL_PAL",VLOOKUP(H297,DATA!$B$2:$E$526,4,FALSE),VLOOKUP(K297,DATA!$K$72:$M$161,3,FALSE)),"")</f>
        <v>0100000</v>
      </c>
      <c r="AK297" t="str">
        <f>IF(LEN(H297)&gt;0,VLOOKUP(H297,DATA!$B$2:$D$526,3,FALSE),"")</f>
        <v>010001</v>
      </c>
      <c r="AL297" t="str">
        <f t="shared" si="207"/>
        <v>01000111111111110000010000011111</v>
      </c>
      <c r="AM297" t="str">
        <f t="shared" si="208"/>
        <v>47FF041F</v>
      </c>
      <c r="AN297" t="b">
        <f t="shared" si="186"/>
        <v>1</v>
      </c>
      <c r="AO297">
        <f t="shared" si="180"/>
        <v>4</v>
      </c>
      <c r="AP297" t="b">
        <f t="shared" si="181"/>
        <v>0</v>
      </c>
      <c r="AQ297" t="b">
        <f t="shared" si="178"/>
        <v>0</v>
      </c>
    </row>
    <row r="298" spans="1:43" x14ac:dyDescent="0.25">
      <c r="A298" t="str">
        <f t="shared" si="182"/>
        <v>00000729</v>
      </c>
      <c r="B298" t="s">
        <v>2038</v>
      </c>
      <c r="C298" t="str">
        <f t="shared" si="188"/>
        <v>BIS R31,R31,R31</v>
      </c>
      <c r="D298" t="str">
        <f t="shared" si="183"/>
        <v/>
      </c>
      <c r="E298" t="b">
        <f t="shared" si="184"/>
        <v>1</v>
      </c>
      <c r="F298">
        <f t="shared" si="187"/>
        <v>4</v>
      </c>
      <c r="G298">
        <f t="shared" si="179"/>
        <v>1832</v>
      </c>
      <c r="H298" t="str">
        <f t="shared" si="189"/>
        <v>BIS</v>
      </c>
      <c r="I298" s="3" t="str">
        <f>IF(LEN(H298)&gt;0,VLOOKUP(H298,DATA!$B$2:$G$526,6,FALSE),"")</f>
        <v>OABZL      FC</v>
      </c>
      <c r="J298" t="str">
        <f>IF(LEN(H298)&gt;0,VLOOKUP(H298,DATA!$B$2:$G$526,2,FALSE),"")</f>
        <v>Oper</v>
      </c>
      <c r="K298" t="str">
        <f>IF(LEN(H298)&gt;0,IF(MID(IF(MID(MID(C298,LEN(H298)+2,99),1,1)="(",MID(MID(C298,LEN(H298)+2,99),2,LEN(MID(C298,LEN(H298)+2,99))-2),MID(C298,LEN(H298)+2,99)),1,1)=VLOOKUP(H298,DATA!$B$2:$I$526,8,FALSE),MID(IF(MID(MID(C298,LEN(H298)+2,99),1,1)="(",MID(MID(C298,LEN(H298)+2,99),2,LEN(MID(C298,LEN(H298)+2,99))-2),MID(C298,LEN(H298)+2,99)),1,3),IF(MID(MID(C298,LEN(H298)+2,99),1,1)="(",MID(MID(C298,LEN(H298)+2,99),2,LEN(MID(C298,LEN(H298)+2,99))-2),MID(C298,LEN(H298)+2,99))),"")</f>
        <v>R31</v>
      </c>
      <c r="L298" t="str">
        <f t="shared" si="190"/>
        <v>R31</v>
      </c>
      <c r="M298" t="str">
        <f t="shared" si="209"/>
        <v>R31</v>
      </c>
      <c r="N298" t="b">
        <f t="shared" si="191"/>
        <v>0</v>
      </c>
      <c r="O298" t="b">
        <f t="shared" si="192"/>
        <v>1</v>
      </c>
      <c r="P298" t="str">
        <f t="shared" si="185"/>
        <v/>
      </c>
      <c r="Q298" t="str">
        <f t="shared" si="193"/>
        <v/>
      </c>
      <c r="R298" t="str">
        <f t="shared" si="194"/>
        <v/>
      </c>
      <c r="S298" t="b">
        <f t="shared" si="195"/>
        <v>0</v>
      </c>
      <c r="T298" t="b">
        <f t="shared" si="196"/>
        <v>0</v>
      </c>
      <c r="U298" t="b">
        <f t="shared" si="197"/>
        <v>0</v>
      </c>
      <c r="V298" t="str">
        <f>IF(MID(I298,6,1)="T",VLOOKUP(H298,DATA!$B$2:$H$526,7,FALSE),"")</f>
        <v/>
      </c>
      <c r="W298" t="str">
        <f t="shared" si="198"/>
        <v/>
      </c>
      <c r="X298" t="str">
        <f>IF(LEN(H298)&gt;0,VLOOKUP(H298,DATA!$B$2:$F$526,5,FALSE),"")</f>
        <v/>
      </c>
      <c r="Y298" t="str">
        <f t="shared" si="199"/>
        <v/>
      </c>
      <c r="Z298" t="str">
        <f t="shared" si="200"/>
        <v/>
      </c>
      <c r="AA298" t="str">
        <f t="shared" si="201"/>
        <v/>
      </c>
      <c r="AB298" t="str">
        <f>IF(LEN(Z298)&gt;0,VLOOKUP(Z298,DATA!$K$25:$L$69,2,FALSE)&amp;IF(LEN(AA298)&gt;0,VLOOKUP(AA298,DATA!$O$25:$P$29,2,FALSE),""),"")</f>
        <v/>
      </c>
      <c r="AC298" t="str">
        <f>IF(LEN(Z298)&gt;0,VLOOKUP(Z298,DATA!$K$25:$M$69,3,FALSE),"")</f>
        <v/>
      </c>
      <c r="AD298" t="str">
        <f t="shared" si="202"/>
        <v>11111</v>
      </c>
      <c r="AE298" t="str">
        <f t="shared" si="203"/>
        <v>11111</v>
      </c>
      <c r="AF298" t="str">
        <f t="shared" si="204"/>
        <v>0000</v>
      </c>
      <c r="AG298" t="str">
        <f t="shared" si="205"/>
        <v/>
      </c>
      <c r="AH298" t="str">
        <f t="shared" si="206"/>
        <v>11111</v>
      </c>
      <c r="AI298" t="str">
        <f>IF(LEN(Q298)&gt;0,REPT("0",IF(IF(MID(I298,12,1)="F",VLOOKUP(J298,DATA!$K$2:$Y$20,14,FALSE),0)&gt;10,IF(MID(I298,12,1)="F",VLOOKUP(J298,DATA!$K$2:$Y$20,14,FALSE),0)-10,0)-LEN(X298))&amp;DEC2BIN(Q298,IF(MID(I298,12,1)="F",VLOOKUP(J298,DATA!$K$2:$Y$20,14,FALSE),0)-IF(IF(MID(I298,12,1)="F",VLOOKUP(J298,DATA!$K$2:$Y$20,14,FALSE),0)&gt;10,IF(MID(I298,12,1)="F",VLOOKUP(J298,DATA!$K$2:$Y$20,14,FALSE),0)-10,0)),"")</f>
        <v/>
      </c>
      <c r="AJ298" t="str">
        <f>IF(LEN(H298)&gt;0,IF(H298&lt;&gt;"CALL_PAL",VLOOKUP(H298,DATA!$B$2:$E$526,4,FALSE),VLOOKUP(K298,DATA!$K$72:$M$161,3,FALSE)),"")</f>
        <v>0100000</v>
      </c>
      <c r="AK298" t="str">
        <f>IF(LEN(H298)&gt;0,VLOOKUP(H298,DATA!$B$2:$D$526,3,FALSE),"")</f>
        <v>010001</v>
      </c>
      <c r="AL298" t="str">
        <f t="shared" si="207"/>
        <v>01000111111111110000010000011111</v>
      </c>
      <c r="AM298" t="str">
        <f t="shared" si="208"/>
        <v>47FF041F</v>
      </c>
      <c r="AN298" t="b">
        <f t="shared" si="186"/>
        <v>1</v>
      </c>
      <c r="AO298">
        <f t="shared" si="180"/>
        <v>4</v>
      </c>
      <c r="AP298" t="b">
        <f t="shared" si="181"/>
        <v>0</v>
      </c>
      <c r="AQ298" t="b">
        <f t="shared" si="178"/>
        <v>0</v>
      </c>
    </row>
    <row r="299" spans="1:43" x14ac:dyDescent="0.25">
      <c r="A299" t="str">
        <f t="shared" si="182"/>
        <v>0000072D</v>
      </c>
      <c r="B299" t="s">
        <v>2038</v>
      </c>
      <c r="C299" t="str">
        <f t="shared" si="188"/>
        <v>BIS R31,R31,R31</v>
      </c>
      <c r="D299" t="str">
        <f t="shared" si="183"/>
        <v/>
      </c>
      <c r="E299" t="b">
        <f t="shared" si="184"/>
        <v>1</v>
      </c>
      <c r="F299">
        <f t="shared" si="187"/>
        <v>4</v>
      </c>
      <c r="G299">
        <f t="shared" si="179"/>
        <v>1836</v>
      </c>
      <c r="H299" t="str">
        <f t="shared" si="189"/>
        <v>BIS</v>
      </c>
      <c r="I299" s="3" t="str">
        <f>IF(LEN(H299)&gt;0,VLOOKUP(H299,DATA!$B$2:$G$526,6,FALSE),"")</f>
        <v>OABZL      FC</v>
      </c>
      <c r="J299" t="str">
        <f>IF(LEN(H299)&gt;0,VLOOKUP(H299,DATA!$B$2:$G$526,2,FALSE),"")</f>
        <v>Oper</v>
      </c>
      <c r="K299" t="str">
        <f>IF(LEN(H299)&gt;0,IF(MID(IF(MID(MID(C299,LEN(H299)+2,99),1,1)="(",MID(MID(C299,LEN(H299)+2,99),2,LEN(MID(C299,LEN(H299)+2,99))-2),MID(C299,LEN(H299)+2,99)),1,1)=VLOOKUP(H299,DATA!$B$2:$I$526,8,FALSE),MID(IF(MID(MID(C299,LEN(H299)+2,99),1,1)="(",MID(MID(C299,LEN(H299)+2,99),2,LEN(MID(C299,LEN(H299)+2,99))-2),MID(C299,LEN(H299)+2,99)),1,3),IF(MID(MID(C299,LEN(H299)+2,99),1,1)="(",MID(MID(C299,LEN(H299)+2,99),2,LEN(MID(C299,LEN(H299)+2,99))-2),MID(C299,LEN(H299)+2,99))),"")</f>
        <v>R31</v>
      </c>
      <c r="L299" t="str">
        <f t="shared" si="190"/>
        <v>R31</v>
      </c>
      <c r="M299" t="str">
        <f t="shared" si="209"/>
        <v>R31</v>
      </c>
      <c r="N299" t="b">
        <f t="shared" si="191"/>
        <v>0</v>
      </c>
      <c r="O299" t="b">
        <f t="shared" si="192"/>
        <v>1</v>
      </c>
      <c r="P299" t="str">
        <f t="shared" si="185"/>
        <v/>
      </c>
      <c r="Q299" t="str">
        <f t="shared" si="193"/>
        <v/>
      </c>
      <c r="R299" t="str">
        <f t="shared" si="194"/>
        <v/>
      </c>
      <c r="S299" t="b">
        <f t="shared" si="195"/>
        <v>0</v>
      </c>
      <c r="T299" t="b">
        <f t="shared" si="196"/>
        <v>0</v>
      </c>
      <c r="U299" t="b">
        <f t="shared" si="197"/>
        <v>0</v>
      </c>
      <c r="V299" t="str">
        <f>IF(MID(I299,6,1)="T",VLOOKUP(H299,DATA!$B$2:$H$526,7,FALSE),"")</f>
        <v/>
      </c>
      <c r="W299" t="str">
        <f t="shared" si="198"/>
        <v/>
      </c>
      <c r="X299" t="str">
        <f>IF(LEN(H299)&gt;0,VLOOKUP(H299,DATA!$B$2:$F$526,5,FALSE),"")</f>
        <v/>
      </c>
      <c r="Y299" t="str">
        <f t="shared" si="199"/>
        <v/>
      </c>
      <c r="Z299" t="str">
        <f t="shared" si="200"/>
        <v/>
      </c>
      <c r="AA299" t="str">
        <f t="shared" si="201"/>
        <v/>
      </c>
      <c r="AB299" t="str">
        <f>IF(LEN(Z299)&gt;0,VLOOKUP(Z299,DATA!$K$25:$L$69,2,FALSE)&amp;IF(LEN(AA299)&gt;0,VLOOKUP(AA299,DATA!$O$25:$P$29,2,FALSE),""),"")</f>
        <v/>
      </c>
      <c r="AC299" t="str">
        <f>IF(LEN(Z299)&gt;0,VLOOKUP(Z299,DATA!$K$25:$M$69,3,FALSE),"")</f>
        <v/>
      </c>
      <c r="AD299" t="str">
        <f t="shared" si="202"/>
        <v>11111</v>
      </c>
      <c r="AE299" t="str">
        <f t="shared" si="203"/>
        <v>11111</v>
      </c>
      <c r="AF299" t="str">
        <f t="shared" si="204"/>
        <v>0000</v>
      </c>
      <c r="AG299" t="str">
        <f t="shared" si="205"/>
        <v/>
      </c>
      <c r="AH299" t="str">
        <f t="shared" si="206"/>
        <v>11111</v>
      </c>
      <c r="AI299" t="str">
        <f>IF(LEN(Q299)&gt;0,REPT("0",IF(IF(MID(I299,12,1)="F",VLOOKUP(J299,DATA!$K$2:$Y$20,14,FALSE),0)&gt;10,IF(MID(I299,12,1)="F",VLOOKUP(J299,DATA!$K$2:$Y$20,14,FALSE),0)-10,0)-LEN(X299))&amp;DEC2BIN(Q299,IF(MID(I299,12,1)="F",VLOOKUP(J299,DATA!$K$2:$Y$20,14,FALSE),0)-IF(IF(MID(I299,12,1)="F",VLOOKUP(J299,DATA!$K$2:$Y$20,14,FALSE),0)&gt;10,IF(MID(I299,12,1)="F",VLOOKUP(J299,DATA!$K$2:$Y$20,14,FALSE),0)-10,0)),"")</f>
        <v/>
      </c>
      <c r="AJ299" t="str">
        <f>IF(LEN(H299)&gt;0,IF(H299&lt;&gt;"CALL_PAL",VLOOKUP(H299,DATA!$B$2:$E$526,4,FALSE),VLOOKUP(K299,DATA!$K$72:$M$161,3,FALSE)),"")</f>
        <v>0100000</v>
      </c>
      <c r="AK299" t="str">
        <f>IF(LEN(H299)&gt;0,VLOOKUP(H299,DATA!$B$2:$D$526,3,FALSE),"")</f>
        <v>010001</v>
      </c>
      <c r="AL299" t="str">
        <f t="shared" si="207"/>
        <v>01000111111111110000010000011111</v>
      </c>
      <c r="AM299" t="str">
        <f t="shared" si="208"/>
        <v>47FF041F</v>
      </c>
      <c r="AN299" t="b">
        <f t="shared" si="186"/>
        <v>1</v>
      </c>
      <c r="AO299">
        <f t="shared" si="180"/>
        <v>4</v>
      </c>
      <c r="AP299" t="b">
        <f t="shared" si="181"/>
        <v>0</v>
      </c>
      <c r="AQ299" t="b">
        <f t="shared" si="178"/>
        <v>0</v>
      </c>
    </row>
    <row r="300" spans="1:43" x14ac:dyDescent="0.25">
      <c r="A300" t="str">
        <f t="shared" si="182"/>
        <v>00000731</v>
      </c>
      <c r="B300" t="s">
        <v>1651</v>
      </c>
      <c r="C300" t="str">
        <f t="shared" si="188"/>
        <v>BR60:</v>
      </c>
      <c r="D300" t="str">
        <f t="shared" si="183"/>
        <v/>
      </c>
      <c r="E300" t="b">
        <f t="shared" si="184"/>
        <v>1</v>
      </c>
      <c r="F300">
        <f t="shared" si="187"/>
        <v>4</v>
      </c>
      <c r="G300">
        <f t="shared" si="179"/>
        <v>1840</v>
      </c>
      <c r="H300" t="str">
        <f t="shared" si="189"/>
        <v/>
      </c>
      <c r="I300" s="3" t="str">
        <f>IF(LEN(H300)&gt;0,VLOOKUP(H300,DATA!$B$2:$G$526,6,FALSE),"")</f>
        <v/>
      </c>
      <c r="J300" t="str">
        <f>IF(LEN(H300)&gt;0,VLOOKUP(H300,DATA!$B$2:$G$526,2,FALSE),"")</f>
        <v/>
      </c>
      <c r="K300" t="str">
        <f>IF(LEN(H300)&gt;0,IF(MID(IF(MID(MID(C300,LEN(H300)+2,99),1,1)="(",MID(MID(C300,LEN(H300)+2,99),2,LEN(MID(C300,LEN(H300)+2,99))-2),MID(C300,LEN(H300)+2,99)),1,1)=VLOOKUP(H300,DATA!$B$2:$I$526,8,FALSE),MID(IF(MID(MID(C300,LEN(H300)+2,99),1,1)="(",MID(MID(C300,LEN(H300)+2,99),2,LEN(MID(C300,LEN(H300)+2,99))-2),MID(C300,LEN(H300)+2,99)),1,3),IF(MID(MID(C300,LEN(H300)+2,99),1,1)="(",MID(MID(C300,LEN(H300)+2,99),2,LEN(MID(C300,LEN(H300)+2,99))-2),MID(C300,LEN(H300)+2,99))),"")</f>
        <v/>
      </c>
      <c r="L300" t="str">
        <f t="shared" si="190"/>
        <v/>
      </c>
      <c r="M300" t="str">
        <f t="shared" si="209"/>
        <v/>
      </c>
      <c r="N300" t="str">
        <f t="shared" si="191"/>
        <v/>
      </c>
      <c r="O300" t="str">
        <f t="shared" si="192"/>
        <v/>
      </c>
      <c r="P300" t="str">
        <f t="shared" si="185"/>
        <v/>
      </c>
      <c r="Q300" t="str">
        <f t="shared" si="193"/>
        <v/>
      </c>
      <c r="R300" t="str">
        <f t="shared" si="194"/>
        <v/>
      </c>
      <c r="S300" t="str">
        <f t="shared" si="195"/>
        <v/>
      </c>
      <c r="T300" t="str">
        <f t="shared" si="196"/>
        <v/>
      </c>
      <c r="U300" t="str">
        <f t="shared" si="197"/>
        <v/>
      </c>
      <c r="V300" t="str">
        <f>IF(MID(I300,6,1)="T",VLOOKUP(H300,DATA!$B$2:$H$526,7,FALSE),"")</f>
        <v/>
      </c>
      <c r="W300" t="str">
        <f t="shared" si="198"/>
        <v/>
      </c>
      <c r="X300" t="str">
        <f>IF(LEN(H300)&gt;0,VLOOKUP(H300,DATA!$B$2:$F$526,5,FALSE),"")</f>
        <v/>
      </c>
      <c r="Y300" t="str">
        <f t="shared" si="199"/>
        <v/>
      </c>
      <c r="Z300" t="str">
        <f t="shared" si="200"/>
        <v/>
      </c>
      <c r="AA300" t="str">
        <f t="shared" si="201"/>
        <v/>
      </c>
      <c r="AB300" t="str">
        <f>IF(LEN(Z300)&gt;0,VLOOKUP(Z300,DATA!$K$25:$L$69,2,FALSE)&amp;IF(LEN(AA300)&gt;0,VLOOKUP(AA300,DATA!$O$25:$P$29,2,FALSE),""),"")</f>
        <v/>
      </c>
      <c r="AC300" t="str">
        <f>IF(LEN(Z300)&gt;0,VLOOKUP(Z300,DATA!$K$25:$M$69,3,FALSE),"")</f>
        <v/>
      </c>
      <c r="AD300" t="str">
        <f t="shared" si="202"/>
        <v/>
      </c>
      <c r="AE300" t="str">
        <f t="shared" si="203"/>
        <v/>
      </c>
      <c r="AF300" t="str">
        <f t="shared" si="204"/>
        <v/>
      </c>
      <c r="AG300" t="str">
        <f t="shared" si="205"/>
        <v/>
      </c>
      <c r="AH300" t="str">
        <f t="shared" si="206"/>
        <v/>
      </c>
      <c r="AI300" t="str">
        <f>IF(LEN(Q300)&gt;0,REPT("0",IF(IF(MID(I300,12,1)="F",VLOOKUP(J300,DATA!$K$2:$Y$20,14,FALSE),0)&gt;10,IF(MID(I300,12,1)="F",VLOOKUP(J300,DATA!$K$2:$Y$20,14,FALSE),0)-10,0)-LEN(X300))&amp;DEC2BIN(Q300,IF(MID(I300,12,1)="F",VLOOKUP(J300,DATA!$K$2:$Y$20,14,FALSE),0)-IF(IF(MID(I300,12,1)="F",VLOOKUP(J300,DATA!$K$2:$Y$20,14,FALSE),0)&gt;10,IF(MID(I300,12,1)="F",VLOOKUP(J300,DATA!$K$2:$Y$20,14,FALSE),0)-10,0)),"")</f>
        <v/>
      </c>
      <c r="AJ300" t="str">
        <f>IF(LEN(H300)&gt;0,IF(H300&lt;&gt;"CALL_PAL",VLOOKUP(H300,DATA!$B$2:$E$526,4,FALSE),VLOOKUP(K300,DATA!$K$72:$M$161,3,FALSE)),"")</f>
        <v/>
      </c>
      <c r="AK300" t="str">
        <f>IF(LEN(H300)&gt;0,VLOOKUP(H300,DATA!$B$2:$D$526,3,FALSE),"")</f>
        <v/>
      </c>
      <c r="AL300" t="str">
        <f t="shared" si="207"/>
        <v/>
      </c>
      <c r="AM300" t="str">
        <f t="shared" si="208"/>
        <v/>
      </c>
      <c r="AN300" t="b">
        <f t="shared" si="186"/>
        <v>1</v>
      </c>
      <c r="AO300">
        <f t="shared" si="180"/>
        <v>4</v>
      </c>
      <c r="AP300" t="str">
        <f t="shared" si="181"/>
        <v/>
      </c>
      <c r="AQ300" t="str">
        <f t="shared" si="178"/>
        <v/>
      </c>
    </row>
    <row r="301" spans="1:43" x14ac:dyDescent="0.25">
      <c r="A301" t="str">
        <f t="shared" si="182"/>
        <v>00000731</v>
      </c>
      <c r="B301" t="s">
        <v>1664</v>
      </c>
      <c r="C301" t="str">
        <f t="shared" si="188"/>
        <v>BR R00, BR60</v>
      </c>
      <c r="D301" t="str">
        <f t="shared" si="183"/>
        <v/>
      </c>
      <c r="E301" t="b">
        <f t="shared" si="184"/>
        <v>0</v>
      </c>
      <c r="F301">
        <f t="shared" si="187"/>
        <v>4</v>
      </c>
      <c r="G301">
        <f t="shared" si="179"/>
        <v>1840</v>
      </c>
      <c r="H301" t="str">
        <f t="shared" si="189"/>
        <v>BR</v>
      </c>
      <c r="I301" s="3" t="str">
        <f>IF(LEN(H301)&gt;0,VLOOKUP(H301,DATA!$B$2:$G$526,6,FALSE),"")</f>
        <v xml:space="preserve">OA         F </v>
      </c>
      <c r="J301" t="str">
        <f>IF(LEN(H301)&gt;0,VLOOKUP(H301,DATA!$B$2:$G$526,2,FALSE),"")</f>
        <v>Br</v>
      </c>
      <c r="K301" t="str">
        <f>IF(LEN(H301)&gt;0,IF(MID(IF(MID(MID(C301,LEN(H301)+2,99),1,1)="(",MID(MID(C301,LEN(H301)+2,99),2,LEN(MID(C301,LEN(H301)+2,99))-2),MID(C301,LEN(H301)+2,99)),1,1)=VLOOKUP(H301,DATA!$B$2:$I$526,8,FALSE),MID(IF(MID(MID(C301,LEN(H301)+2,99),1,1)="(",MID(MID(C301,LEN(H301)+2,99),2,LEN(MID(C301,LEN(H301)+2,99))-2),MID(C301,LEN(H301)+2,99)),1,3),IF(MID(MID(C301,LEN(H301)+2,99),1,1)="(",MID(MID(C301,LEN(H301)+2,99),2,LEN(MID(C301,LEN(H301)+2,99))-2),MID(C301,LEN(H301)+2,99))),"")</f>
        <v>R00</v>
      </c>
      <c r="L301" t="str">
        <f t="shared" si="190"/>
        <v>BR60</v>
      </c>
      <c r="M301" t="str">
        <f t="shared" si="209"/>
        <v/>
      </c>
      <c r="N301" t="str">
        <f t="shared" si="191"/>
        <v/>
      </c>
      <c r="O301" t="str">
        <f t="shared" si="192"/>
        <v/>
      </c>
      <c r="P301">
        <f t="shared" si="185"/>
        <v>1840</v>
      </c>
      <c r="Q301">
        <f t="shared" si="193"/>
        <v>-4</v>
      </c>
      <c r="R301" t="str">
        <f t="shared" si="194"/>
        <v/>
      </c>
      <c r="S301" t="b">
        <f t="shared" si="195"/>
        <v>0</v>
      </c>
      <c r="T301" t="str">
        <f t="shared" si="196"/>
        <v/>
      </c>
      <c r="U301" t="str">
        <f t="shared" si="197"/>
        <v/>
      </c>
      <c r="V301" t="str">
        <f>IF(MID(I301,6,1)="T",VLOOKUP(H301,DATA!$B$2:$H$526,7,FALSE),"")</f>
        <v/>
      </c>
      <c r="W301" t="str">
        <f t="shared" si="198"/>
        <v/>
      </c>
      <c r="X301" t="str">
        <f>IF(LEN(H301)&gt;0,VLOOKUP(H301,DATA!$B$2:$F$526,5,FALSE),"")</f>
        <v/>
      </c>
      <c r="Y301" t="str">
        <f t="shared" si="199"/>
        <v/>
      </c>
      <c r="Z301" t="str">
        <f t="shared" si="200"/>
        <v/>
      </c>
      <c r="AA301" t="str">
        <f t="shared" si="201"/>
        <v/>
      </c>
      <c r="AB301" t="str">
        <f>IF(LEN(Z301)&gt;0,VLOOKUP(Z301,DATA!$K$25:$L$69,2,FALSE)&amp;IF(LEN(AA301)&gt;0,VLOOKUP(AA301,DATA!$O$25:$P$29,2,FALSE),""),"")</f>
        <v/>
      </c>
      <c r="AC301" t="str">
        <f>IF(LEN(Z301)&gt;0,VLOOKUP(Z301,DATA!$K$25:$M$69,3,FALSE),"")</f>
        <v/>
      </c>
      <c r="AD301" t="str">
        <f t="shared" si="202"/>
        <v>00000</v>
      </c>
      <c r="AE301" t="str">
        <f t="shared" si="203"/>
        <v/>
      </c>
      <c r="AF301" t="str">
        <f t="shared" si="204"/>
        <v/>
      </c>
      <c r="AG301" t="str">
        <f t="shared" si="205"/>
        <v/>
      </c>
      <c r="AH301" t="str">
        <f t="shared" si="206"/>
        <v/>
      </c>
      <c r="AI301" t="str">
        <f>IF(LEN(Q301)&gt;0,REPT("0",IF(IF(MID(I301,12,1)="F",VLOOKUP(J301,DATA!$K$2:$Y$20,14,FALSE),0)&gt;10,IF(MID(I301,12,1)="F",VLOOKUP(J301,DATA!$K$2:$Y$20,14,FALSE),0)-10,0)-LEN(X301))&amp;DEC2BIN(Q301,IF(MID(I301,12,1)="F",VLOOKUP(J301,DATA!$K$2:$Y$20,14,FALSE),0)-IF(IF(MID(I301,12,1)="F",VLOOKUP(J301,DATA!$K$2:$Y$20,14,FALSE),0)&gt;10,IF(MID(I301,12,1)="F",VLOOKUP(J301,DATA!$K$2:$Y$20,14,FALSE),0)-10,0)),"")</f>
        <v>000000000001111111100</v>
      </c>
      <c r="AJ301" t="str">
        <f>IF(LEN(H301)&gt;0,IF(H301&lt;&gt;"CALL_PAL",VLOOKUP(H301,DATA!$B$2:$E$526,4,FALSE),VLOOKUP(K301,DATA!$K$72:$M$161,3,FALSE)),"")</f>
        <v/>
      </c>
      <c r="AK301" t="str">
        <f>IF(LEN(H301)&gt;0,VLOOKUP(H301,DATA!$B$2:$D$526,3,FALSE),"")</f>
        <v>110000</v>
      </c>
      <c r="AL301" t="str">
        <f t="shared" si="207"/>
        <v>11000000000000000000001111111100</v>
      </c>
      <c r="AM301" t="str">
        <f t="shared" si="208"/>
        <v>C00003FC</v>
      </c>
      <c r="AN301" t="b">
        <f t="shared" si="186"/>
        <v>1</v>
      </c>
      <c r="AO301">
        <f t="shared" si="180"/>
        <v>0</v>
      </c>
      <c r="AP301" t="b">
        <f t="shared" si="181"/>
        <v>1</v>
      </c>
      <c r="AQ301" t="b">
        <f t="shared" si="178"/>
        <v>0</v>
      </c>
    </row>
    <row r="302" spans="1:43" x14ac:dyDescent="0.25">
      <c r="A302" t="str">
        <f t="shared" si="182"/>
        <v>00000735</v>
      </c>
      <c r="B302" t="s">
        <v>2038</v>
      </c>
      <c r="C302" t="str">
        <f t="shared" si="188"/>
        <v>BIS R31,R31,R31</v>
      </c>
      <c r="D302" t="str">
        <f t="shared" si="183"/>
        <v/>
      </c>
      <c r="E302" t="b">
        <f t="shared" si="184"/>
        <v>1</v>
      </c>
      <c r="F302">
        <f t="shared" si="187"/>
        <v>4</v>
      </c>
      <c r="G302">
        <f t="shared" si="179"/>
        <v>1844</v>
      </c>
      <c r="H302" t="str">
        <f t="shared" si="189"/>
        <v>BIS</v>
      </c>
      <c r="I302" s="3" t="str">
        <f>IF(LEN(H302)&gt;0,VLOOKUP(H302,DATA!$B$2:$G$526,6,FALSE),"")</f>
        <v>OABZL      FC</v>
      </c>
      <c r="J302" t="str">
        <f>IF(LEN(H302)&gt;0,VLOOKUP(H302,DATA!$B$2:$G$526,2,FALSE),"")</f>
        <v>Oper</v>
      </c>
      <c r="K302" t="str">
        <f>IF(LEN(H302)&gt;0,IF(MID(IF(MID(MID(C302,LEN(H302)+2,99),1,1)="(",MID(MID(C302,LEN(H302)+2,99),2,LEN(MID(C302,LEN(H302)+2,99))-2),MID(C302,LEN(H302)+2,99)),1,1)=VLOOKUP(H302,DATA!$B$2:$I$526,8,FALSE),MID(IF(MID(MID(C302,LEN(H302)+2,99),1,1)="(",MID(MID(C302,LEN(H302)+2,99),2,LEN(MID(C302,LEN(H302)+2,99))-2),MID(C302,LEN(H302)+2,99)),1,3),IF(MID(MID(C302,LEN(H302)+2,99),1,1)="(",MID(MID(C302,LEN(H302)+2,99),2,LEN(MID(C302,LEN(H302)+2,99))-2),MID(C302,LEN(H302)+2,99))),"")</f>
        <v>R31</v>
      </c>
      <c r="L302" t="str">
        <f t="shared" si="190"/>
        <v>R31</v>
      </c>
      <c r="M302" t="str">
        <f t="shared" si="209"/>
        <v>R31</v>
      </c>
      <c r="N302" t="b">
        <f t="shared" si="191"/>
        <v>0</v>
      </c>
      <c r="O302" t="b">
        <f t="shared" si="192"/>
        <v>1</v>
      </c>
      <c r="P302" t="str">
        <f t="shared" si="185"/>
        <v/>
      </c>
      <c r="Q302" t="str">
        <f t="shared" si="193"/>
        <v/>
      </c>
      <c r="R302" t="str">
        <f t="shared" si="194"/>
        <v/>
      </c>
      <c r="S302" t="b">
        <f t="shared" si="195"/>
        <v>0</v>
      </c>
      <c r="T302" t="b">
        <f t="shared" si="196"/>
        <v>0</v>
      </c>
      <c r="U302" t="b">
        <f t="shared" si="197"/>
        <v>0</v>
      </c>
      <c r="V302" t="str">
        <f>IF(MID(I302,6,1)="T",VLOOKUP(H302,DATA!$B$2:$H$526,7,FALSE),"")</f>
        <v/>
      </c>
      <c r="W302" t="str">
        <f t="shared" si="198"/>
        <v/>
      </c>
      <c r="X302" t="str">
        <f>IF(LEN(H302)&gt;0,VLOOKUP(H302,DATA!$B$2:$F$526,5,FALSE),"")</f>
        <v/>
      </c>
      <c r="Y302" t="str">
        <f t="shared" si="199"/>
        <v/>
      </c>
      <c r="Z302" t="str">
        <f t="shared" si="200"/>
        <v/>
      </c>
      <c r="AA302" t="str">
        <f t="shared" si="201"/>
        <v/>
      </c>
      <c r="AB302" t="str">
        <f>IF(LEN(Z302)&gt;0,VLOOKUP(Z302,DATA!$K$25:$L$69,2,FALSE)&amp;IF(LEN(AA302)&gt;0,VLOOKUP(AA302,DATA!$O$25:$P$29,2,FALSE),""),"")</f>
        <v/>
      </c>
      <c r="AC302" t="str">
        <f>IF(LEN(Z302)&gt;0,VLOOKUP(Z302,DATA!$K$25:$M$69,3,FALSE),"")</f>
        <v/>
      </c>
      <c r="AD302" t="str">
        <f t="shared" si="202"/>
        <v>11111</v>
      </c>
      <c r="AE302" t="str">
        <f t="shared" si="203"/>
        <v>11111</v>
      </c>
      <c r="AF302" t="str">
        <f t="shared" si="204"/>
        <v>0000</v>
      </c>
      <c r="AG302" t="str">
        <f t="shared" si="205"/>
        <v/>
      </c>
      <c r="AH302" t="str">
        <f t="shared" si="206"/>
        <v>11111</v>
      </c>
      <c r="AI302" t="str">
        <f>IF(LEN(Q302)&gt;0,REPT("0",IF(IF(MID(I302,12,1)="F",VLOOKUP(J302,DATA!$K$2:$Y$20,14,FALSE),0)&gt;10,IF(MID(I302,12,1)="F",VLOOKUP(J302,DATA!$K$2:$Y$20,14,FALSE),0)-10,0)-LEN(X302))&amp;DEC2BIN(Q302,IF(MID(I302,12,1)="F",VLOOKUP(J302,DATA!$K$2:$Y$20,14,FALSE),0)-IF(IF(MID(I302,12,1)="F",VLOOKUP(J302,DATA!$K$2:$Y$20,14,FALSE),0)&gt;10,IF(MID(I302,12,1)="F",VLOOKUP(J302,DATA!$K$2:$Y$20,14,FALSE),0)-10,0)),"")</f>
        <v/>
      </c>
      <c r="AJ302" t="str">
        <f>IF(LEN(H302)&gt;0,IF(H302&lt;&gt;"CALL_PAL",VLOOKUP(H302,DATA!$B$2:$E$526,4,FALSE),VLOOKUP(K302,DATA!$K$72:$M$161,3,FALSE)),"")</f>
        <v>0100000</v>
      </c>
      <c r="AK302" t="str">
        <f>IF(LEN(H302)&gt;0,VLOOKUP(H302,DATA!$B$2:$D$526,3,FALSE),"")</f>
        <v>010001</v>
      </c>
      <c r="AL302" t="str">
        <f t="shared" si="207"/>
        <v>01000111111111110000010000011111</v>
      </c>
      <c r="AM302" t="str">
        <f t="shared" si="208"/>
        <v>47FF041F</v>
      </c>
      <c r="AN302" t="b">
        <f t="shared" si="186"/>
        <v>1</v>
      </c>
      <c r="AO302">
        <f t="shared" si="180"/>
        <v>4</v>
      </c>
      <c r="AP302" t="b">
        <f t="shared" si="181"/>
        <v>0</v>
      </c>
      <c r="AQ302" t="b">
        <f t="shared" si="178"/>
        <v>0</v>
      </c>
    </row>
    <row r="303" spans="1:43" x14ac:dyDescent="0.25">
      <c r="A303" t="str">
        <f t="shared" si="182"/>
        <v>00000739</v>
      </c>
      <c r="B303" t="s">
        <v>2038</v>
      </c>
      <c r="C303" t="str">
        <f t="shared" si="188"/>
        <v>BIS R31,R31,R31</v>
      </c>
      <c r="D303" t="str">
        <f t="shared" si="183"/>
        <v/>
      </c>
      <c r="E303" t="b">
        <f t="shared" si="184"/>
        <v>1</v>
      </c>
      <c r="F303">
        <f t="shared" si="187"/>
        <v>4</v>
      </c>
      <c r="G303">
        <f t="shared" si="179"/>
        <v>1848</v>
      </c>
      <c r="H303" t="str">
        <f t="shared" si="189"/>
        <v>BIS</v>
      </c>
      <c r="I303" s="3" t="str">
        <f>IF(LEN(H303)&gt;0,VLOOKUP(H303,DATA!$B$2:$G$526,6,FALSE),"")</f>
        <v>OABZL      FC</v>
      </c>
      <c r="J303" t="str">
        <f>IF(LEN(H303)&gt;0,VLOOKUP(H303,DATA!$B$2:$G$526,2,FALSE),"")</f>
        <v>Oper</v>
      </c>
      <c r="K303" t="str">
        <f>IF(LEN(H303)&gt;0,IF(MID(IF(MID(MID(C303,LEN(H303)+2,99),1,1)="(",MID(MID(C303,LEN(H303)+2,99),2,LEN(MID(C303,LEN(H303)+2,99))-2),MID(C303,LEN(H303)+2,99)),1,1)=VLOOKUP(H303,DATA!$B$2:$I$526,8,FALSE),MID(IF(MID(MID(C303,LEN(H303)+2,99),1,1)="(",MID(MID(C303,LEN(H303)+2,99),2,LEN(MID(C303,LEN(H303)+2,99))-2),MID(C303,LEN(H303)+2,99)),1,3),IF(MID(MID(C303,LEN(H303)+2,99),1,1)="(",MID(MID(C303,LEN(H303)+2,99),2,LEN(MID(C303,LEN(H303)+2,99))-2),MID(C303,LEN(H303)+2,99))),"")</f>
        <v>R31</v>
      </c>
      <c r="L303" t="str">
        <f t="shared" si="190"/>
        <v>R31</v>
      </c>
      <c r="M303" t="str">
        <f t="shared" si="209"/>
        <v>R31</v>
      </c>
      <c r="N303" t="b">
        <f t="shared" si="191"/>
        <v>0</v>
      </c>
      <c r="O303" t="b">
        <f t="shared" si="192"/>
        <v>1</v>
      </c>
      <c r="P303" t="str">
        <f t="shared" si="185"/>
        <v/>
      </c>
      <c r="Q303" t="str">
        <f t="shared" si="193"/>
        <v/>
      </c>
      <c r="R303" t="str">
        <f t="shared" si="194"/>
        <v/>
      </c>
      <c r="S303" t="b">
        <f t="shared" si="195"/>
        <v>0</v>
      </c>
      <c r="T303" t="b">
        <f t="shared" si="196"/>
        <v>0</v>
      </c>
      <c r="U303" t="b">
        <f t="shared" si="197"/>
        <v>0</v>
      </c>
      <c r="V303" t="str">
        <f>IF(MID(I303,6,1)="T",VLOOKUP(H303,DATA!$B$2:$H$526,7,FALSE),"")</f>
        <v/>
      </c>
      <c r="W303" t="str">
        <f t="shared" si="198"/>
        <v/>
      </c>
      <c r="X303" t="str">
        <f>IF(LEN(H303)&gt;0,VLOOKUP(H303,DATA!$B$2:$F$526,5,FALSE),"")</f>
        <v/>
      </c>
      <c r="Y303" t="str">
        <f t="shared" si="199"/>
        <v/>
      </c>
      <c r="Z303" t="str">
        <f t="shared" si="200"/>
        <v/>
      </c>
      <c r="AA303" t="str">
        <f t="shared" si="201"/>
        <v/>
      </c>
      <c r="AB303" t="str">
        <f>IF(LEN(Z303)&gt;0,VLOOKUP(Z303,DATA!$K$25:$L$69,2,FALSE)&amp;IF(LEN(AA303)&gt;0,VLOOKUP(AA303,DATA!$O$25:$P$29,2,FALSE),""),"")</f>
        <v/>
      </c>
      <c r="AC303" t="str">
        <f>IF(LEN(Z303)&gt;0,VLOOKUP(Z303,DATA!$K$25:$M$69,3,FALSE),"")</f>
        <v/>
      </c>
      <c r="AD303" t="str">
        <f t="shared" si="202"/>
        <v>11111</v>
      </c>
      <c r="AE303" t="str">
        <f t="shared" si="203"/>
        <v>11111</v>
      </c>
      <c r="AF303" t="str">
        <f t="shared" si="204"/>
        <v>0000</v>
      </c>
      <c r="AG303" t="str">
        <f t="shared" si="205"/>
        <v/>
      </c>
      <c r="AH303" t="str">
        <f t="shared" si="206"/>
        <v>11111</v>
      </c>
      <c r="AI303" t="str">
        <f>IF(LEN(Q303)&gt;0,REPT("0",IF(IF(MID(I303,12,1)="F",VLOOKUP(J303,DATA!$K$2:$Y$20,14,FALSE),0)&gt;10,IF(MID(I303,12,1)="F",VLOOKUP(J303,DATA!$K$2:$Y$20,14,FALSE),0)-10,0)-LEN(X303))&amp;DEC2BIN(Q303,IF(MID(I303,12,1)="F",VLOOKUP(J303,DATA!$K$2:$Y$20,14,FALSE),0)-IF(IF(MID(I303,12,1)="F",VLOOKUP(J303,DATA!$K$2:$Y$20,14,FALSE),0)&gt;10,IF(MID(I303,12,1)="F",VLOOKUP(J303,DATA!$K$2:$Y$20,14,FALSE),0)-10,0)),"")</f>
        <v/>
      </c>
      <c r="AJ303" t="str">
        <f>IF(LEN(H303)&gt;0,IF(H303&lt;&gt;"CALL_PAL",VLOOKUP(H303,DATA!$B$2:$E$526,4,FALSE),VLOOKUP(K303,DATA!$K$72:$M$161,3,FALSE)),"")</f>
        <v>0100000</v>
      </c>
      <c r="AK303" t="str">
        <f>IF(LEN(H303)&gt;0,VLOOKUP(H303,DATA!$B$2:$D$526,3,FALSE),"")</f>
        <v>010001</v>
      </c>
      <c r="AL303" t="str">
        <f t="shared" si="207"/>
        <v>01000111111111110000010000011111</v>
      </c>
      <c r="AM303" t="str">
        <f t="shared" si="208"/>
        <v>47FF041F</v>
      </c>
      <c r="AN303" t="b">
        <f t="shared" si="186"/>
        <v>1</v>
      </c>
      <c r="AO303">
        <f t="shared" si="180"/>
        <v>4</v>
      </c>
      <c r="AP303" t="b">
        <f t="shared" si="181"/>
        <v>0</v>
      </c>
      <c r="AQ303" t="b">
        <f t="shared" si="178"/>
        <v>0</v>
      </c>
    </row>
    <row r="304" spans="1:43" x14ac:dyDescent="0.25">
      <c r="A304" t="str">
        <f t="shared" si="182"/>
        <v>0000073D</v>
      </c>
      <c r="B304" t="s">
        <v>2038</v>
      </c>
      <c r="C304" t="str">
        <f t="shared" si="188"/>
        <v>BIS R31,R31,R31</v>
      </c>
      <c r="D304" t="str">
        <f t="shared" si="183"/>
        <v/>
      </c>
      <c r="E304" t="b">
        <f t="shared" si="184"/>
        <v>1</v>
      </c>
      <c r="F304">
        <f t="shared" si="187"/>
        <v>4</v>
      </c>
      <c r="G304">
        <f t="shared" si="179"/>
        <v>1852</v>
      </c>
      <c r="H304" t="str">
        <f t="shared" si="189"/>
        <v>BIS</v>
      </c>
      <c r="I304" s="3" t="str">
        <f>IF(LEN(H304)&gt;0,VLOOKUP(H304,DATA!$B$2:$G$526,6,FALSE),"")</f>
        <v>OABZL      FC</v>
      </c>
      <c r="J304" t="str">
        <f>IF(LEN(H304)&gt;0,VLOOKUP(H304,DATA!$B$2:$G$526,2,FALSE),"")</f>
        <v>Oper</v>
      </c>
      <c r="K304" t="str">
        <f>IF(LEN(H304)&gt;0,IF(MID(IF(MID(MID(C304,LEN(H304)+2,99),1,1)="(",MID(MID(C304,LEN(H304)+2,99),2,LEN(MID(C304,LEN(H304)+2,99))-2),MID(C304,LEN(H304)+2,99)),1,1)=VLOOKUP(H304,DATA!$B$2:$I$526,8,FALSE),MID(IF(MID(MID(C304,LEN(H304)+2,99),1,1)="(",MID(MID(C304,LEN(H304)+2,99),2,LEN(MID(C304,LEN(H304)+2,99))-2),MID(C304,LEN(H304)+2,99)),1,3),IF(MID(MID(C304,LEN(H304)+2,99),1,1)="(",MID(MID(C304,LEN(H304)+2,99),2,LEN(MID(C304,LEN(H304)+2,99))-2),MID(C304,LEN(H304)+2,99))),"")</f>
        <v>R31</v>
      </c>
      <c r="L304" t="str">
        <f t="shared" si="190"/>
        <v>R31</v>
      </c>
      <c r="M304" t="str">
        <f t="shared" si="209"/>
        <v>R31</v>
      </c>
      <c r="N304" t="b">
        <f t="shared" si="191"/>
        <v>0</v>
      </c>
      <c r="O304" t="b">
        <f t="shared" si="192"/>
        <v>1</v>
      </c>
      <c r="P304" t="str">
        <f t="shared" si="185"/>
        <v/>
      </c>
      <c r="Q304" t="str">
        <f t="shared" si="193"/>
        <v/>
      </c>
      <c r="R304" t="str">
        <f t="shared" si="194"/>
        <v/>
      </c>
      <c r="S304" t="b">
        <f t="shared" si="195"/>
        <v>0</v>
      </c>
      <c r="T304" t="b">
        <f t="shared" si="196"/>
        <v>0</v>
      </c>
      <c r="U304" t="b">
        <f t="shared" si="197"/>
        <v>0</v>
      </c>
      <c r="V304" t="str">
        <f>IF(MID(I304,6,1)="T",VLOOKUP(H304,DATA!$B$2:$H$526,7,FALSE),"")</f>
        <v/>
      </c>
      <c r="W304" t="str">
        <f t="shared" si="198"/>
        <v/>
      </c>
      <c r="X304" t="str">
        <f>IF(LEN(H304)&gt;0,VLOOKUP(H304,DATA!$B$2:$F$526,5,FALSE),"")</f>
        <v/>
      </c>
      <c r="Y304" t="str">
        <f t="shared" si="199"/>
        <v/>
      </c>
      <c r="Z304" t="str">
        <f t="shared" si="200"/>
        <v/>
      </c>
      <c r="AA304" t="str">
        <f t="shared" si="201"/>
        <v/>
      </c>
      <c r="AB304" t="str">
        <f>IF(LEN(Z304)&gt;0,VLOOKUP(Z304,DATA!$K$25:$L$69,2,FALSE)&amp;IF(LEN(AA304)&gt;0,VLOOKUP(AA304,DATA!$O$25:$P$29,2,FALSE),""),"")</f>
        <v/>
      </c>
      <c r="AC304" t="str">
        <f>IF(LEN(Z304)&gt;0,VLOOKUP(Z304,DATA!$K$25:$M$69,3,FALSE),"")</f>
        <v/>
      </c>
      <c r="AD304" t="str">
        <f t="shared" si="202"/>
        <v>11111</v>
      </c>
      <c r="AE304" t="str">
        <f t="shared" si="203"/>
        <v>11111</v>
      </c>
      <c r="AF304" t="str">
        <f t="shared" si="204"/>
        <v>0000</v>
      </c>
      <c r="AG304" t="str">
        <f t="shared" si="205"/>
        <v/>
      </c>
      <c r="AH304" t="str">
        <f t="shared" si="206"/>
        <v>11111</v>
      </c>
      <c r="AI304" t="str">
        <f>IF(LEN(Q304)&gt;0,REPT("0",IF(IF(MID(I304,12,1)="F",VLOOKUP(J304,DATA!$K$2:$Y$20,14,FALSE),0)&gt;10,IF(MID(I304,12,1)="F",VLOOKUP(J304,DATA!$K$2:$Y$20,14,FALSE),0)-10,0)-LEN(X304))&amp;DEC2BIN(Q304,IF(MID(I304,12,1)="F",VLOOKUP(J304,DATA!$K$2:$Y$20,14,FALSE),0)-IF(IF(MID(I304,12,1)="F",VLOOKUP(J304,DATA!$K$2:$Y$20,14,FALSE),0)&gt;10,IF(MID(I304,12,1)="F",VLOOKUP(J304,DATA!$K$2:$Y$20,14,FALSE),0)-10,0)),"")</f>
        <v/>
      </c>
      <c r="AJ304" t="str">
        <f>IF(LEN(H304)&gt;0,IF(H304&lt;&gt;"CALL_PAL",VLOOKUP(H304,DATA!$B$2:$E$526,4,FALSE),VLOOKUP(K304,DATA!$K$72:$M$161,3,FALSE)),"")</f>
        <v>0100000</v>
      </c>
      <c r="AK304" t="str">
        <f>IF(LEN(H304)&gt;0,VLOOKUP(H304,DATA!$B$2:$D$526,3,FALSE),"")</f>
        <v>010001</v>
      </c>
      <c r="AL304" t="str">
        <f t="shared" si="207"/>
        <v>01000111111111110000010000011111</v>
      </c>
      <c r="AM304" t="str">
        <f t="shared" si="208"/>
        <v>47FF041F</v>
      </c>
      <c r="AN304" t="b">
        <f t="shared" si="186"/>
        <v>1</v>
      </c>
      <c r="AO304">
        <f t="shared" si="180"/>
        <v>4</v>
      </c>
      <c r="AP304" t="b">
        <f t="shared" si="181"/>
        <v>0</v>
      </c>
      <c r="AQ304" t="b">
        <f t="shared" si="178"/>
        <v>0</v>
      </c>
    </row>
    <row r="305" spans="1:43" x14ac:dyDescent="0.25">
      <c r="A305" t="str">
        <f t="shared" si="182"/>
        <v>00000741</v>
      </c>
      <c r="B305" t="s">
        <v>1651</v>
      </c>
      <c r="C305" t="str">
        <f t="shared" si="188"/>
        <v>BR60:</v>
      </c>
      <c r="D305" t="str">
        <f t="shared" si="183"/>
        <v/>
      </c>
      <c r="E305" t="b">
        <f t="shared" si="184"/>
        <v>1</v>
      </c>
      <c r="F305">
        <f t="shared" si="187"/>
        <v>4</v>
      </c>
      <c r="G305">
        <f t="shared" si="179"/>
        <v>1856</v>
      </c>
      <c r="H305" t="str">
        <f t="shared" si="189"/>
        <v/>
      </c>
      <c r="I305" s="3" t="str">
        <f>IF(LEN(H305)&gt;0,VLOOKUP(H305,DATA!$B$2:$G$526,6,FALSE),"")</f>
        <v/>
      </c>
      <c r="J305" t="str">
        <f>IF(LEN(H305)&gt;0,VLOOKUP(H305,DATA!$B$2:$G$526,2,FALSE),"")</f>
        <v/>
      </c>
      <c r="K305" t="str">
        <f>IF(LEN(H305)&gt;0,IF(MID(IF(MID(MID(C305,LEN(H305)+2,99),1,1)="(",MID(MID(C305,LEN(H305)+2,99),2,LEN(MID(C305,LEN(H305)+2,99))-2),MID(C305,LEN(H305)+2,99)),1,1)=VLOOKUP(H305,DATA!$B$2:$I$526,8,FALSE),MID(IF(MID(MID(C305,LEN(H305)+2,99),1,1)="(",MID(MID(C305,LEN(H305)+2,99),2,LEN(MID(C305,LEN(H305)+2,99))-2),MID(C305,LEN(H305)+2,99)),1,3),IF(MID(MID(C305,LEN(H305)+2,99),1,1)="(",MID(MID(C305,LEN(H305)+2,99),2,LEN(MID(C305,LEN(H305)+2,99))-2),MID(C305,LEN(H305)+2,99))),"")</f>
        <v/>
      </c>
      <c r="L305" t="str">
        <f t="shared" si="190"/>
        <v/>
      </c>
      <c r="M305" t="str">
        <f t="shared" si="209"/>
        <v/>
      </c>
      <c r="N305" t="str">
        <f t="shared" si="191"/>
        <v/>
      </c>
      <c r="O305" t="str">
        <f t="shared" si="192"/>
        <v/>
      </c>
      <c r="P305" t="str">
        <f t="shared" si="185"/>
        <v/>
      </c>
      <c r="Q305" t="str">
        <f t="shared" si="193"/>
        <v/>
      </c>
      <c r="R305" t="str">
        <f t="shared" si="194"/>
        <v/>
      </c>
      <c r="S305" t="str">
        <f t="shared" si="195"/>
        <v/>
      </c>
      <c r="T305" t="str">
        <f t="shared" si="196"/>
        <v/>
      </c>
      <c r="U305" t="str">
        <f t="shared" si="197"/>
        <v/>
      </c>
      <c r="V305" t="str">
        <f>IF(MID(I305,6,1)="T",VLOOKUP(H305,DATA!$B$2:$H$526,7,FALSE),"")</f>
        <v/>
      </c>
      <c r="W305" t="str">
        <f t="shared" si="198"/>
        <v/>
      </c>
      <c r="X305" t="str">
        <f>IF(LEN(H305)&gt;0,VLOOKUP(H305,DATA!$B$2:$F$526,5,FALSE),"")</f>
        <v/>
      </c>
      <c r="Y305" t="str">
        <f t="shared" si="199"/>
        <v/>
      </c>
      <c r="Z305" t="str">
        <f t="shared" si="200"/>
        <v/>
      </c>
      <c r="AA305" t="str">
        <f t="shared" si="201"/>
        <v/>
      </c>
      <c r="AB305" t="str">
        <f>IF(LEN(Z305)&gt;0,VLOOKUP(Z305,DATA!$K$25:$L$69,2,FALSE)&amp;IF(LEN(AA305)&gt;0,VLOOKUP(AA305,DATA!$O$25:$P$29,2,FALSE),""),"")</f>
        <v/>
      </c>
      <c r="AC305" t="str">
        <f>IF(LEN(Z305)&gt;0,VLOOKUP(Z305,DATA!$K$25:$M$69,3,FALSE),"")</f>
        <v/>
      </c>
      <c r="AD305" t="str">
        <f t="shared" si="202"/>
        <v/>
      </c>
      <c r="AE305" t="str">
        <f t="shared" si="203"/>
        <v/>
      </c>
      <c r="AF305" t="str">
        <f t="shared" si="204"/>
        <v/>
      </c>
      <c r="AG305" t="str">
        <f t="shared" si="205"/>
        <v/>
      </c>
      <c r="AH305" t="str">
        <f t="shared" si="206"/>
        <v/>
      </c>
      <c r="AI305" t="str">
        <f>IF(LEN(Q305)&gt;0,REPT("0",IF(IF(MID(I305,12,1)="F",VLOOKUP(J305,DATA!$K$2:$Y$20,14,FALSE),0)&gt;10,IF(MID(I305,12,1)="F",VLOOKUP(J305,DATA!$K$2:$Y$20,14,FALSE),0)-10,0)-LEN(X305))&amp;DEC2BIN(Q305,IF(MID(I305,12,1)="F",VLOOKUP(J305,DATA!$K$2:$Y$20,14,FALSE),0)-IF(IF(MID(I305,12,1)="F",VLOOKUP(J305,DATA!$K$2:$Y$20,14,FALSE),0)&gt;10,IF(MID(I305,12,1)="F",VLOOKUP(J305,DATA!$K$2:$Y$20,14,FALSE),0)-10,0)),"")</f>
        <v/>
      </c>
      <c r="AJ305" t="str">
        <f>IF(LEN(H305)&gt;0,IF(H305&lt;&gt;"CALL_PAL",VLOOKUP(H305,DATA!$B$2:$E$526,4,FALSE),VLOOKUP(K305,DATA!$K$72:$M$161,3,FALSE)),"")</f>
        <v/>
      </c>
      <c r="AK305" t="str">
        <f>IF(LEN(H305)&gt;0,VLOOKUP(H305,DATA!$B$2:$D$526,3,FALSE),"")</f>
        <v/>
      </c>
      <c r="AL305" t="str">
        <f t="shared" si="207"/>
        <v/>
      </c>
      <c r="AM305" t="str">
        <f t="shared" si="208"/>
        <v/>
      </c>
      <c r="AN305" t="b">
        <f t="shared" si="186"/>
        <v>1</v>
      </c>
      <c r="AO305">
        <f t="shared" si="180"/>
        <v>4</v>
      </c>
      <c r="AP305" t="str">
        <f t="shared" si="181"/>
        <v/>
      </c>
      <c r="AQ305" t="str">
        <f t="shared" si="178"/>
        <v/>
      </c>
    </row>
    <row r="306" spans="1:43" x14ac:dyDescent="0.25">
      <c r="A306" t="str">
        <f t="shared" si="182"/>
        <v>00000741</v>
      </c>
      <c r="B306" t="s">
        <v>1711</v>
      </c>
      <c r="C306" t="str">
        <f t="shared" si="188"/>
        <v>LDA R00,104(R00)</v>
      </c>
      <c r="D306" t="str">
        <f t="shared" si="183"/>
        <v/>
      </c>
      <c r="E306" t="b">
        <f t="shared" si="184"/>
        <v>0</v>
      </c>
      <c r="F306">
        <f t="shared" si="187"/>
        <v>4</v>
      </c>
      <c r="G306">
        <f t="shared" si="179"/>
        <v>1856</v>
      </c>
      <c r="H306" t="str">
        <f t="shared" si="189"/>
        <v>LDA</v>
      </c>
      <c r="I306" s="3" t="str">
        <f>IF(LEN(H306)&gt;0,VLOOKUP(H306,DATA!$B$2:$G$526,6,FALSE),"")</f>
        <v xml:space="preserve">OAB        F </v>
      </c>
      <c r="J306" t="str">
        <f>IF(LEN(H306)&gt;0,VLOOKUP(H306,DATA!$B$2:$G$526,2,FALSE),"")</f>
        <v>Mem</v>
      </c>
      <c r="K306" t="str">
        <f>IF(LEN(H306)&gt;0,IF(MID(IF(MID(MID(C306,LEN(H306)+2,99),1,1)="(",MID(MID(C306,LEN(H306)+2,99),2,LEN(MID(C306,LEN(H306)+2,99))-2),MID(C306,LEN(H306)+2,99)),1,1)=VLOOKUP(H306,DATA!$B$2:$I$526,8,FALSE),MID(IF(MID(MID(C306,LEN(H306)+2,99),1,1)="(",MID(MID(C306,LEN(H306)+2,99),2,LEN(MID(C306,LEN(H306)+2,99))-2),MID(C306,LEN(H306)+2,99)),1,3),IF(MID(MID(C306,LEN(H306)+2,99),1,1)="(",MID(MID(C306,LEN(H306)+2,99),2,LEN(MID(C306,LEN(H306)+2,99))-2),MID(C306,LEN(H306)+2,99))),"")</f>
        <v>R00</v>
      </c>
      <c r="L306" t="str">
        <f t="shared" si="190"/>
        <v>104(R00)</v>
      </c>
      <c r="M306" t="str">
        <f t="shared" si="209"/>
        <v/>
      </c>
      <c r="N306" t="str">
        <f t="shared" si="191"/>
        <v/>
      </c>
      <c r="O306" t="str">
        <f t="shared" si="192"/>
        <v/>
      </c>
      <c r="P306" t="str">
        <f t="shared" si="185"/>
        <v/>
      </c>
      <c r="Q306">
        <f t="shared" si="193"/>
        <v>104</v>
      </c>
      <c r="R306" t="str">
        <f t="shared" si="194"/>
        <v>R00</v>
      </c>
      <c r="S306" t="b">
        <f t="shared" si="195"/>
        <v>0</v>
      </c>
      <c r="T306" t="b">
        <f t="shared" si="196"/>
        <v>0</v>
      </c>
      <c r="U306" t="str">
        <f t="shared" si="197"/>
        <v/>
      </c>
      <c r="V306" t="str">
        <f>IF(MID(I306,6,1)="T",VLOOKUP(H306,DATA!$B$2:$H$526,7,FALSE),"")</f>
        <v/>
      </c>
      <c r="W306" t="str">
        <f t="shared" si="198"/>
        <v/>
      </c>
      <c r="X306" t="str">
        <f>IF(LEN(H306)&gt;0,VLOOKUP(H306,DATA!$B$2:$F$526,5,FALSE),"")</f>
        <v/>
      </c>
      <c r="Y306" t="str">
        <f t="shared" si="199"/>
        <v/>
      </c>
      <c r="Z306" t="str">
        <f t="shared" si="200"/>
        <v/>
      </c>
      <c r="AA306" t="str">
        <f t="shared" si="201"/>
        <v/>
      </c>
      <c r="AB306" t="str">
        <f>IF(LEN(Z306)&gt;0,VLOOKUP(Z306,DATA!$K$25:$L$69,2,FALSE)&amp;IF(LEN(AA306)&gt;0,VLOOKUP(AA306,DATA!$O$25:$P$29,2,FALSE),""),"")</f>
        <v/>
      </c>
      <c r="AC306" t="str">
        <f>IF(LEN(Z306)&gt;0,VLOOKUP(Z306,DATA!$K$25:$M$69,3,FALSE),"")</f>
        <v/>
      </c>
      <c r="AD306" t="str">
        <f t="shared" si="202"/>
        <v>00000</v>
      </c>
      <c r="AE306" t="str">
        <f t="shared" si="203"/>
        <v>00000</v>
      </c>
      <c r="AF306" t="str">
        <f t="shared" si="204"/>
        <v/>
      </c>
      <c r="AG306" t="str">
        <f t="shared" si="205"/>
        <v/>
      </c>
      <c r="AH306" t="str">
        <f t="shared" si="206"/>
        <v/>
      </c>
      <c r="AI306" t="str">
        <f>IF(LEN(Q306)&gt;0,REPT("0",IF(IF(MID(I306,12,1)="F",VLOOKUP(J306,DATA!$K$2:$Y$20,14,FALSE),0)&gt;10,IF(MID(I306,12,1)="F",VLOOKUP(J306,DATA!$K$2:$Y$20,14,FALSE),0)-10,0)-LEN(X306))&amp;DEC2BIN(Q306,IF(MID(I306,12,1)="F",VLOOKUP(J306,DATA!$K$2:$Y$20,14,FALSE),0)-IF(IF(MID(I306,12,1)="F",VLOOKUP(J306,DATA!$K$2:$Y$20,14,FALSE),0)&gt;10,IF(MID(I306,12,1)="F",VLOOKUP(J306,DATA!$K$2:$Y$20,14,FALSE),0)-10,0)),"")</f>
        <v>0000000001101000</v>
      </c>
      <c r="AJ306" t="str">
        <f>IF(LEN(H306)&gt;0,IF(H306&lt;&gt;"CALL_PAL",VLOOKUP(H306,DATA!$B$2:$E$526,4,FALSE),VLOOKUP(K306,DATA!$K$72:$M$161,3,FALSE)),"")</f>
        <v/>
      </c>
      <c r="AK306" t="str">
        <f>IF(LEN(H306)&gt;0,VLOOKUP(H306,DATA!$B$2:$D$526,3,FALSE),"")</f>
        <v>001000</v>
      </c>
      <c r="AL306" t="str">
        <f t="shared" si="207"/>
        <v>00100000000000000000000001101000</v>
      </c>
      <c r="AM306" t="str">
        <f t="shared" si="208"/>
        <v>20000068</v>
      </c>
      <c r="AN306" t="b">
        <f t="shared" si="186"/>
        <v>1</v>
      </c>
      <c r="AO306">
        <f t="shared" si="180"/>
        <v>0</v>
      </c>
      <c r="AP306" t="b">
        <f t="shared" si="181"/>
        <v>1</v>
      </c>
      <c r="AQ306" t="b">
        <f t="shared" si="178"/>
        <v>1</v>
      </c>
    </row>
    <row r="307" spans="1:43" x14ac:dyDescent="0.25">
      <c r="A307" t="str">
        <f t="shared" si="182"/>
        <v>00000745</v>
      </c>
      <c r="B307" t="s">
        <v>1668</v>
      </c>
      <c r="C307" t="str">
        <f t="shared" si="188"/>
        <v>HW_MTPR R01, PAL_BASE</v>
      </c>
      <c r="D307" t="str">
        <f t="shared" si="183"/>
        <v/>
      </c>
      <c r="E307" t="b">
        <f t="shared" si="184"/>
        <v>1</v>
      </c>
      <c r="F307">
        <f t="shared" si="187"/>
        <v>4</v>
      </c>
      <c r="G307">
        <f t="shared" si="179"/>
        <v>1860</v>
      </c>
      <c r="H307" t="str">
        <f t="shared" si="189"/>
        <v>HW_MTPR</v>
      </c>
      <c r="I307" s="3" t="str">
        <f>IF(LEN(H307)&gt;0,VLOOKUP(H307,DATA!$B$2:$G$526,6,FALSE),"")</f>
        <v xml:space="preserve">OAB      IM  </v>
      </c>
      <c r="J307" t="str">
        <f>IF(LEN(H307)&gt;0,VLOOKUP(H307,DATA!$B$2:$G$526,2,FALSE),"")</f>
        <v>HW_M</v>
      </c>
      <c r="K307" t="str">
        <f>IF(LEN(H307)&gt;0,IF(MID(IF(MID(MID(C307,LEN(H307)+2,99),1,1)="(",MID(MID(C307,LEN(H307)+2,99),2,LEN(MID(C307,LEN(H307)+2,99))-2),MID(C307,LEN(H307)+2,99)),1,1)=VLOOKUP(H307,DATA!$B$2:$I$526,8,FALSE),MID(IF(MID(MID(C307,LEN(H307)+2,99),1,1)="(",MID(MID(C307,LEN(H307)+2,99),2,LEN(MID(C307,LEN(H307)+2,99))-2),MID(C307,LEN(H307)+2,99)),1,3),IF(MID(MID(C307,LEN(H307)+2,99),1,1)="(",MID(MID(C307,LEN(H307)+2,99),2,LEN(MID(C307,LEN(H307)+2,99))-2),MID(C307,LEN(H307)+2,99))),"")</f>
        <v>R01</v>
      </c>
      <c r="L307" t="str">
        <f t="shared" si="190"/>
        <v>PAL_BASE</v>
      </c>
      <c r="M307" t="str">
        <f t="shared" si="209"/>
        <v/>
      </c>
      <c r="N307" t="str">
        <f t="shared" si="191"/>
        <v/>
      </c>
      <c r="O307" t="str">
        <f t="shared" si="192"/>
        <v/>
      </c>
      <c r="P307" t="str">
        <f t="shared" si="185"/>
        <v/>
      </c>
      <c r="Q307" t="str">
        <f t="shared" si="193"/>
        <v/>
      </c>
      <c r="R307" t="str">
        <f t="shared" si="194"/>
        <v/>
      </c>
      <c r="S307" t="b">
        <f t="shared" si="195"/>
        <v>0</v>
      </c>
      <c r="T307" t="b">
        <f t="shared" si="196"/>
        <v>0</v>
      </c>
      <c r="U307" t="str">
        <f t="shared" si="197"/>
        <v/>
      </c>
      <c r="V307" t="str">
        <f>IF(MID(I307,6,1)="T",VLOOKUP(H307,DATA!$B$2:$H$526,7,FALSE),"")</f>
        <v/>
      </c>
      <c r="W307" t="str">
        <f t="shared" si="198"/>
        <v/>
      </c>
      <c r="X307" t="str">
        <f>IF(LEN(H307)&gt;0,VLOOKUP(H307,DATA!$B$2:$F$526,5,FALSE),"")</f>
        <v/>
      </c>
      <c r="Y307" t="str">
        <f t="shared" si="199"/>
        <v/>
      </c>
      <c r="Z307" t="str">
        <f t="shared" si="200"/>
        <v>PAL_BASE</v>
      </c>
      <c r="AA307" t="str">
        <f t="shared" si="201"/>
        <v/>
      </c>
      <c r="AB307" t="str">
        <f>IF(LEN(Z307)&gt;0,VLOOKUP(Z307,DATA!$K$25:$L$69,2,FALSE)&amp;IF(LEN(AA307)&gt;0,VLOOKUP(AA307,DATA!$O$25:$P$29,2,FALSE),""),"")</f>
        <v>00010000</v>
      </c>
      <c r="AC307" t="str">
        <f>IF(LEN(Z307)&gt;0,VLOOKUP(Z307,DATA!$K$25:$M$69,3,FALSE),"")</f>
        <v>00010000</v>
      </c>
      <c r="AD307" t="str">
        <f t="shared" si="202"/>
        <v>00001</v>
      </c>
      <c r="AE307" t="str">
        <f t="shared" si="203"/>
        <v/>
      </c>
      <c r="AF307" t="str">
        <f t="shared" si="204"/>
        <v/>
      </c>
      <c r="AG307" t="str">
        <f t="shared" si="205"/>
        <v/>
      </c>
      <c r="AH307" t="str">
        <f t="shared" si="206"/>
        <v/>
      </c>
      <c r="AI307" t="str">
        <f>IF(LEN(Q307)&gt;0,REPT("0",IF(IF(MID(I307,12,1)="F",VLOOKUP(J307,DATA!$K$2:$Y$20,14,FALSE),0)&gt;10,IF(MID(I307,12,1)="F",VLOOKUP(J307,DATA!$K$2:$Y$20,14,FALSE),0)-10,0)-LEN(X307))&amp;DEC2BIN(Q307,IF(MID(I307,12,1)="F",VLOOKUP(J307,DATA!$K$2:$Y$20,14,FALSE),0)-IF(IF(MID(I307,12,1)="F",VLOOKUP(J307,DATA!$K$2:$Y$20,14,FALSE),0)&gt;10,IF(MID(I307,12,1)="F",VLOOKUP(J307,DATA!$K$2:$Y$20,14,FALSE),0)-10,0)),"")</f>
        <v/>
      </c>
      <c r="AJ307" t="str">
        <f>IF(LEN(H307)&gt;0,IF(H307&lt;&gt;"CALL_PAL",VLOOKUP(H307,DATA!$B$2:$E$526,4,FALSE),VLOOKUP(K307,DATA!$K$72:$M$161,3,FALSE)),"")</f>
        <v/>
      </c>
      <c r="AK307" t="str">
        <f>IF(LEN(H307)&gt;0,VLOOKUP(H307,DATA!$B$2:$D$526,3,FALSE),"")</f>
        <v>011101</v>
      </c>
      <c r="AL307" t="str">
        <f t="shared" si="207"/>
        <v>011101000010001000000010000</v>
      </c>
      <c r="AM307" t="str">
        <f t="shared" si="208"/>
        <v>74220200</v>
      </c>
      <c r="AN307" t="b">
        <f t="shared" si="186"/>
        <v>1</v>
      </c>
      <c r="AO307">
        <f t="shared" si="180"/>
        <v>4</v>
      </c>
      <c r="AP307" t="b">
        <f t="shared" si="181"/>
        <v>0</v>
      </c>
      <c r="AQ307" t="b">
        <f t="shared" si="178"/>
        <v>0</v>
      </c>
    </row>
    <row r="308" spans="1:43" x14ac:dyDescent="0.25">
      <c r="A308" t="str">
        <f t="shared" si="182"/>
        <v>00000749</v>
      </c>
      <c r="B308" t="s">
        <v>1689</v>
      </c>
      <c r="C308" t="str">
        <f t="shared" si="188"/>
        <v>BIS R31, #2, R0</v>
      </c>
      <c r="D308" t="str">
        <f t="shared" si="183"/>
        <v/>
      </c>
      <c r="E308" t="b">
        <f t="shared" si="184"/>
        <v>1</v>
      </c>
      <c r="F308">
        <f t="shared" si="187"/>
        <v>4</v>
      </c>
      <c r="G308">
        <f t="shared" si="179"/>
        <v>1864</v>
      </c>
      <c r="H308" t="str">
        <f t="shared" si="189"/>
        <v>BIS</v>
      </c>
      <c r="I308" s="3" t="str">
        <f>IF(LEN(H308)&gt;0,VLOOKUP(H308,DATA!$B$2:$G$526,6,FALSE),"")</f>
        <v>OABZL      FC</v>
      </c>
      <c r="J308" t="str">
        <f>IF(LEN(H308)&gt;0,VLOOKUP(H308,DATA!$B$2:$G$526,2,FALSE),"")</f>
        <v>Oper</v>
      </c>
      <c r="K308" t="str">
        <f>IF(LEN(H308)&gt;0,IF(MID(IF(MID(MID(C308,LEN(H308)+2,99),1,1)="(",MID(MID(C308,LEN(H308)+2,99),2,LEN(MID(C308,LEN(H308)+2,99))-2),MID(C308,LEN(H308)+2,99)),1,1)=VLOOKUP(H308,DATA!$B$2:$I$526,8,FALSE),MID(IF(MID(MID(C308,LEN(H308)+2,99),1,1)="(",MID(MID(C308,LEN(H308)+2,99),2,LEN(MID(C308,LEN(H308)+2,99))-2),MID(C308,LEN(H308)+2,99)),1,3),IF(MID(MID(C308,LEN(H308)+2,99),1,1)="(",MID(MID(C308,LEN(H308)+2,99),2,LEN(MID(C308,LEN(H308)+2,99))-2),MID(C308,LEN(H308)+2,99))),"")</f>
        <v>R31</v>
      </c>
      <c r="L308" t="str">
        <f t="shared" si="190"/>
        <v>#2</v>
      </c>
      <c r="M308" t="str">
        <f t="shared" si="209"/>
        <v>R0</v>
      </c>
      <c r="N308" t="b">
        <f t="shared" si="191"/>
        <v>1</v>
      </c>
      <c r="O308" t="b">
        <f t="shared" si="192"/>
        <v>0</v>
      </c>
      <c r="P308" t="str">
        <f t="shared" si="185"/>
        <v/>
      </c>
      <c r="Q308" t="str">
        <f t="shared" si="193"/>
        <v/>
      </c>
      <c r="R308" t="str">
        <f t="shared" si="194"/>
        <v/>
      </c>
      <c r="S308" t="b">
        <f t="shared" si="195"/>
        <v>0</v>
      </c>
      <c r="T308" t="b">
        <f t="shared" si="196"/>
        <v>0</v>
      </c>
      <c r="U308" t="b">
        <f t="shared" si="197"/>
        <v>0</v>
      </c>
      <c r="V308" t="str">
        <f>IF(MID(I308,6,1)="T",VLOOKUP(H308,DATA!$B$2:$H$526,7,FALSE),"")</f>
        <v/>
      </c>
      <c r="W308" t="str">
        <f t="shared" si="198"/>
        <v/>
      </c>
      <c r="X308" t="str">
        <f>IF(LEN(H308)&gt;0,VLOOKUP(H308,DATA!$B$2:$F$526,5,FALSE),"")</f>
        <v/>
      </c>
      <c r="Y308" t="str">
        <f t="shared" si="199"/>
        <v/>
      </c>
      <c r="Z308" t="str">
        <f t="shared" si="200"/>
        <v/>
      </c>
      <c r="AA308" t="str">
        <f t="shared" si="201"/>
        <v/>
      </c>
      <c r="AB308" t="str">
        <f>IF(LEN(Z308)&gt;0,VLOOKUP(Z308,DATA!$K$25:$L$69,2,FALSE)&amp;IF(LEN(AA308)&gt;0,VLOOKUP(AA308,DATA!$O$25:$P$29,2,FALSE),""),"")</f>
        <v/>
      </c>
      <c r="AC308" t="str">
        <f>IF(LEN(Z308)&gt;0,VLOOKUP(Z308,DATA!$K$25:$M$69,3,FALSE),"")</f>
        <v/>
      </c>
      <c r="AD308" t="str">
        <f t="shared" si="202"/>
        <v>11111</v>
      </c>
      <c r="AE308" t="str">
        <f t="shared" si="203"/>
        <v/>
      </c>
      <c r="AF308" t="str">
        <f t="shared" si="204"/>
        <v/>
      </c>
      <c r="AG308" t="str">
        <f t="shared" si="205"/>
        <v>000000101</v>
      </c>
      <c r="AH308" t="str">
        <f t="shared" si="206"/>
        <v>00000</v>
      </c>
      <c r="AI308" t="str">
        <f>IF(LEN(Q308)&gt;0,REPT("0",IF(IF(MID(I308,12,1)="F",VLOOKUP(J308,DATA!$K$2:$Y$20,14,FALSE),0)&gt;10,IF(MID(I308,12,1)="F",VLOOKUP(J308,DATA!$K$2:$Y$20,14,FALSE),0)-10,0)-LEN(X308))&amp;DEC2BIN(Q308,IF(MID(I308,12,1)="F",VLOOKUP(J308,DATA!$K$2:$Y$20,14,FALSE),0)-IF(IF(MID(I308,12,1)="F",VLOOKUP(J308,DATA!$K$2:$Y$20,14,FALSE),0)&gt;10,IF(MID(I308,12,1)="F",VLOOKUP(J308,DATA!$K$2:$Y$20,14,FALSE),0)-10,0)),"")</f>
        <v/>
      </c>
      <c r="AJ308" t="str">
        <f>IF(LEN(H308)&gt;0,IF(H308&lt;&gt;"CALL_PAL",VLOOKUP(H308,DATA!$B$2:$E$526,4,FALSE),VLOOKUP(K308,DATA!$K$72:$M$161,3,FALSE)),"")</f>
        <v>0100000</v>
      </c>
      <c r="AK308" t="str">
        <f>IF(LEN(H308)&gt;0,VLOOKUP(H308,DATA!$B$2:$D$526,3,FALSE),"")</f>
        <v>010001</v>
      </c>
      <c r="AL308" t="str">
        <f t="shared" si="207"/>
        <v>01000111111000000101010000000000</v>
      </c>
      <c r="AM308" t="str">
        <f t="shared" si="208"/>
        <v>47E05400</v>
      </c>
      <c r="AN308" t="b">
        <f t="shared" si="186"/>
        <v>1</v>
      </c>
      <c r="AO308">
        <f t="shared" si="180"/>
        <v>4</v>
      </c>
      <c r="AP308" t="b">
        <f t="shared" si="181"/>
        <v>0</v>
      </c>
      <c r="AQ308" t="b">
        <f t="shared" si="178"/>
        <v>0</v>
      </c>
    </row>
    <row r="309" spans="1:43" x14ac:dyDescent="0.25">
      <c r="A309" t="str">
        <f t="shared" si="182"/>
        <v>0000074D</v>
      </c>
      <c r="B309" t="s">
        <v>1665</v>
      </c>
      <c r="C309" t="str">
        <f t="shared" si="188"/>
        <v>HW_MTPR R00, VA_CTL</v>
      </c>
      <c r="D309" t="str">
        <f t="shared" si="183"/>
        <v/>
      </c>
      <c r="E309" t="b">
        <f t="shared" si="184"/>
        <v>1</v>
      </c>
      <c r="F309">
        <f t="shared" si="187"/>
        <v>4</v>
      </c>
      <c r="G309">
        <f t="shared" si="179"/>
        <v>1868</v>
      </c>
      <c r="H309" t="str">
        <f t="shared" si="189"/>
        <v>HW_MTPR</v>
      </c>
      <c r="I309" s="3" t="str">
        <f>IF(LEN(H309)&gt;0,VLOOKUP(H309,DATA!$B$2:$G$526,6,FALSE),"")</f>
        <v xml:space="preserve">OAB      IM  </v>
      </c>
      <c r="J309" t="str">
        <f>IF(LEN(H309)&gt;0,VLOOKUP(H309,DATA!$B$2:$G$526,2,FALSE),"")</f>
        <v>HW_M</v>
      </c>
      <c r="K309" t="str">
        <f>IF(LEN(H309)&gt;0,IF(MID(IF(MID(MID(C309,LEN(H309)+2,99),1,1)="(",MID(MID(C309,LEN(H309)+2,99),2,LEN(MID(C309,LEN(H309)+2,99))-2),MID(C309,LEN(H309)+2,99)),1,1)=VLOOKUP(H309,DATA!$B$2:$I$526,8,FALSE),MID(IF(MID(MID(C309,LEN(H309)+2,99),1,1)="(",MID(MID(C309,LEN(H309)+2,99),2,LEN(MID(C309,LEN(H309)+2,99))-2),MID(C309,LEN(H309)+2,99)),1,3),IF(MID(MID(C309,LEN(H309)+2,99),1,1)="(",MID(MID(C309,LEN(H309)+2,99),2,LEN(MID(C309,LEN(H309)+2,99))-2),MID(C309,LEN(H309)+2,99))),"")</f>
        <v>R00</v>
      </c>
      <c r="L309" t="str">
        <f t="shared" si="190"/>
        <v>VA_CTL</v>
      </c>
      <c r="M309" t="str">
        <f t="shared" si="209"/>
        <v/>
      </c>
      <c r="N309" t="str">
        <f t="shared" si="191"/>
        <v/>
      </c>
      <c r="O309" t="str">
        <f t="shared" si="192"/>
        <v/>
      </c>
      <c r="P309" t="str">
        <f t="shared" si="185"/>
        <v/>
      </c>
      <c r="Q309" t="str">
        <f t="shared" si="193"/>
        <v/>
      </c>
      <c r="R309" t="str">
        <f t="shared" si="194"/>
        <v/>
      </c>
      <c r="S309" t="b">
        <f t="shared" si="195"/>
        <v>0</v>
      </c>
      <c r="T309" t="b">
        <f t="shared" si="196"/>
        <v>0</v>
      </c>
      <c r="U309" t="str">
        <f t="shared" si="197"/>
        <v/>
      </c>
      <c r="V309" t="str">
        <f>IF(MID(I309,6,1)="T",VLOOKUP(H309,DATA!$B$2:$H$526,7,FALSE),"")</f>
        <v/>
      </c>
      <c r="W309" t="str">
        <f t="shared" si="198"/>
        <v/>
      </c>
      <c r="X309" t="str">
        <f>IF(LEN(H309)&gt;0,VLOOKUP(H309,DATA!$B$2:$F$526,5,FALSE),"")</f>
        <v/>
      </c>
      <c r="Y309" t="str">
        <f t="shared" si="199"/>
        <v/>
      </c>
      <c r="Z309" t="str">
        <f t="shared" si="200"/>
        <v>VA_CTL</v>
      </c>
      <c r="AA309" t="str">
        <f t="shared" si="201"/>
        <v/>
      </c>
      <c r="AB309" t="str">
        <f>IF(LEN(Z309)&gt;0,VLOOKUP(Z309,DATA!$K$25:$L$69,2,FALSE)&amp;IF(LEN(AA309)&gt;0,VLOOKUP(AA309,DATA!$O$25:$P$29,2,FALSE),""),"")</f>
        <v>11000100</v>
      </c>
      <c r="AC309" t="str">
        <f>IF(LEN(Z309)&gt;0,VLOOKUP(Z309,DATA!$K$25:$M$69,3,FALSE),"")</f>
        <v>00100000</v>
      </c>
      <c r="AD309" t="str">
        <f t="shared" si="202"/>
        <v>00000</v>
      </c>
      <c r="AE309" t="str">
        <f t="shared" si="203"/>
        <v/>
      </c>
      <c r="AF309" t="str">
        <f t="shared" si="204"/>
        <v/>
      </c>
      <c r="AG309" t="str">
        <f t="shared" si="205"/>
        <v/>
      </c>
      <c r="AH309" t="str">
        <f t="shared" si="206"/>
        <v/>
      </c>
      <c r="AI309" t="str">
        <f>IF(LEN(Q309)&gt;0,REPT("0",IF(IF(MID(I309,12,1)="F",VLOOKUP(J309,DATA!$K$2:$Y$20,14,FALSE),0)&gt;10,IF(MID(I309,12,1)="F",VLOOKUP(J309,DATA!$K$2:$Y$20,14,FALSE),0)-10,0)-LEN(X309))&amp;DEC2BIN(Q309,IF(MID(I309,12,1)="F",VLOOKUP(J309,DATA!$K$2:$Y$20,14,FALSE),0)-IF(IF(MID(I309,12,1)="F",VLOOKUP(J309,DATA!$K$2:$Y$20,14,FALSE),0)&gt;10,IF(MID(I309,12,1)="F",VLOOKUP(J309,DATA!$K$2:$Y$20,14,FALSE),0)-10,0)),"")</f>
        <v/>
      </c>
      <c r="AJ309" t="str">
        <f>IF(LEN(H309)&gt;0,IF(H309&lt;&gt;"CALL_PAL",VLOOKUP(H309,DATA!$B$2:$E$526,4,FALSE),VLOOKUP(K309,DATA!$K$72:$M$161,3,FALSE)),"")</f>
        <v/>
      </c>
      <c r="AK309" t="str">
        <f>IF(LEN(H309)&gt;0,VLOOKUP(H309,DATA!$B$2:$D$526,3,FALSE),"")</f>
        <v>011101</v>
      </c>
      <c r="AL309" t="str">
        <f t="shared" si="207"/>
        <v>011101000001100010000100000</v>
      </c>
      <c r="AM309" t="str">
        <f t="shared" si="208"/>
        <v>74188400</v>
      </c>
      <c r="AN309" t="b">
        <f t="shared" si="186"/>
        <v>1</v>
      </c>
      <c r="AO309">
        <f t="shared" si="180"/>
        <v>4</v>
      </c>
      <c r="AP309" t="b">
        <f t="shared" si="181"/>
        <v>0</v>
      </c>
      <c r="AQ309" t="b">
        <f t="shared" si="178"/>
        <v>0</v>
      </c>
    </row>
    <row r="310" spans="1:43" x14ac:dyDescent="0.25">
      <c r="A310" t="str">
        <f t="shared" si="182"/>
        <v>00000751</v>
      </c>
      <c r="B310" t="s">
        <v>1690</v>
      </c>
      <c r="C310" t="str">
        <f t="shared" si="188"/>
        <v>BIS R31, #8, R0</v>
      </c>
      <c r="D310" t="str">
        <f t="shared" si="183"/>
        <v/>
      </c>
      <c r="E310" t="b">
        <f t="shared" si="184"/>
        <v>1</v>
      </c>
      <c r="F310">
        <f t="shared" si="187"/>
        <v>4</v>
      </c>
      <c r="G310">
        <f t="shared" si="179"/>
        <v>1872</v>
      </c>
      <c r="H310" t="str">
        <f t="shared" si="189"/>
        <v>BIS</v>
      </c>
      <c r="I310" s="3" t="str">
        <f>IF(LEN(H310)&gt;0,VLOOKUP(H310,DATA!$B$2:$G$526,6,FALSE),"")</f>
        <v>OABZL      FC</v>
      </c>
      <c r="J310" t="str">
        <f>IF(LEN(H310)&gt;0,VLOOKUP(H310,DATA!$B$2:$G$526,2,FALSE),"")</f>
        <v>Oper</v>
      </c>
      <c r="K310" t="str">
        <f>IF(LEN(H310)&gt;0,IF(MID(IF(MID(MID(C310,LEN(H310)+2,99),1,1)="(",MID(MID(C310,LEN(H310)+2,99),2,LEN(MID(C310,LEN(H310)+2,99))-2),MID(C310,LEN(H310)+2,99)),1,1)=VLOOKUP(H310,DATA!$B$2:$I$526,8,FALSE),MID(IF(MID(MID(C310,LEN(H310)+2,99),1,1)="(",MID(MID(C310,LEN(H310)+2,99),2,LEN(MID(C310,LEN(H310)+2,99))-2),MID(C310,LEN(H310)+2,99)),1,3),IF(MID(MID(C310,LEN(H310)+2,99),1,1)="(",MID(MID(C310,LEN(H310)+2,99),2,LEN(MID(C310,LEN(H310)+2,99))-2),MID(C310,LEN(H310)+2,99))),"")</f>
        <v>R31</v>
      </c>
      <c r="L310" t="str">
        <f t="shared" si="190"/>
        <v>#8</v>
      </c>
      <c r="M310" t="str">
        <f t="shared" si="209"/>
        <v>R0</v>
      </c>
      <c r="N310" t="b">
        <f t="shared" si="191"/>
        <v>1</v>
      </c>
      <c r="O310" t="b">
        <f t="shared" si="192"/>
        <v>0</v>
      </c>
      <c r="P310" t="str">
        <f t="shared" si="185"/>
        <v/>
      </c>
      <c r="Q310" t="str">
        <f t="shared" si="193"/>
        <v/>
      </c>
      <c r="R310" t="str">
        <f t="shared" si="194"/>
        <v/>
      </c>
      <c r="S310" t="b">
        <f t="shared" si="195"/>
        <v>0</v>
      </c>
      <c r="T310" t="b">
        <f t="shared" si="196"/>
        <v>0</v>
      </c>
      <c r="U310" t="b">
        <f t="shared" si="197"/>
        <v>0</v>
      </c>
      <c r="V310" t="str">
        <f>IF(MID(I310,6,1)="T",VLOOKUP(H310,DATA!$B$2:$H$526,7,FALSE),"")</f>
        <v/>
      </c>
      <c r="W310" t="str">
        <f t="shared" si="198"/>
        <v/>
      </c>
      <c r="X310" t="str">
        <f>IF(LEN(H310)&gt;0,VLOOKUP(H310,DATA!$B$2:$F$526,5,FALSE),"")</f>
        <v/>
      </c>
      <c r="Y310" t="str">
        <f t="shared" si="199"/>
        <v/>
      </c>
      <c r="Z310" t="str">
        <f t="shared" si="200"/>
        <v/>
      </c>
      <c r="AA310" t="str">
        <f t="shared" si="201"/>
        <v/>
      </c>
      <c r="AB310" t="str">
        <f>IF(LEN(Z310)&gt;0,VLOOKUP(Z310,DATA!$K$25:$L$69,2,FALSE)&amp;IF(LEN(AA310)&gt;0,VLOOKUP(AA310,DATA!$O$25:$P$29,2,FALSE),""),"")</f>
        <v/>
      </c>
      <c r="AC310" t="str">
        <f>IF(LEN(Z310)&gt;0,VLOOKUP(Z310,DATA!$K$25:$M$69,3,FALSE),"")</f>
        <v/>
      </c>
      <c r="AD310" t="str">
        <f t="shared" si="202"/>
        <v>11111</v>
      </c>
      <c r="AE310" t="str">
        <f t="shared" si="203"/>
        <v/>
      </c>
      <c r="AF310" t="str">
        <f t="shared" si="204"/>
        <v/>
      </c>
      <c r="AG310" t="str">
        <f t="shared" si="205"/>
        <v>000010001</v>
      </c>
      <c r="AH310" t="str">
        <f t="shared" si="206"/>
        <v>00000</v>
      </c>
      <c r="AI310" t="str">
        <f>IF(LEN(Q310)&gt;0,REPT("0",IF(IF(MID(I310,12,1)="F",VLOOKUP(J310,DATA!$K$2:$Y$20,14,FALSE),0)&gt;10,IF(MID(I310,12,1)="F",VLOOKUP(J310,DATA!$K$2:$Y$20,14,FALSE),0)-10,0)-LEN(X310))&amp;DEC2BIN(Q310,IF(MID(I310,12,1)="F",VLOOKUP(J310,DATA!$K$2:$Y$20,14,FALSE),0)-IF(IF(MID(I310,12,1)="F",VLOOKUP(J310,DATA!$K$2:$Y$20,14,FALSE),0)&gt;10,IF(MID(I310,12,1)="F",VLOOKUP(J310,DATA!$K$2:$Y$20,14,FALSE),0)-10,0)),"")</f>
        <v/>
      </c>
      <c r="AJ310" t="str">
        <f>IF(LEN(H310)&gt;0,IF(H310&lt;&gt;"CALL_PAL",VLOOKUP(H310,DATA!$B$2:$E$526,4,FALSE),VLOOKUP(K310,DATA!$K$72:$M$161,3,FALSE)),"")</f>
        <v>0100000</v>
      </c>
      <c r="AK310" t="str">
        <f>IF(LEN(H310)&gt;0,VLOOKUP(H310,DATA!$B$2:$D$526,3,FALSE),"")</f>
        <v>010001</v>
      </c>
      <c r="AL310" t="str">
        <f t="shared" si="207"/>
        <v>01000111111000010001010000000000</v>
      </c>
      <c r="AM310" t="str">
        <f t="shared" si="208"/>
        <v>47E11400</v>
      </c>
      <c r="AN310" t="b">
        <f t="shared" si="186"/>
        <v>1</v>
      </c>
      <c r="AO310">
        <f t="shared" si="180"/>
        <v>4</v>
      </c>
      <c r="AP310" t="b">
        <f t="shared" si="181"/>
        <v>1</v>
      </c>
      <c r="AQ310" t="b">
        <f t="shared" si="178"/>
        <v>0</v>
      </c>
    </row>
    <row r="311" spans="1:43" x14ac:dyDescent="0.25">
      <c r="A311" t="str">
        <f t="shared" si="182"/>
        <v>00000755</v>
      </c>
      <c r="B311" t="s">
        <v>1666</v>
      </c>
      <c r="C311" t="str">
        <f t="shared" si="188"/>
        <v>HW_MTPR R00, M_CTL</v>
      </c>
      <c r="D311" t="str">
        <f t="shared" si="183"/>
        <v/>
      </c>
      <c r="E311" t="b">
        <f t="shared" si="184"/>
        <v>1</v>
      </c>
      <c r="F311">
        <f t="shared" si="187"/>
        <v>4</v>
      </c>
      <c r="G311">
        <f t="shared" si="179"/>
        <v>1876</v>
      </c>
      <c r="H311" t="str">
        <f t="shared" si="189"/>
        <v>HW_MTPR</v>
      </c>
      <c r="I311" s="3" t="str">
        <f>IF(LEN(H311)&gt;0,VLOOKUP(H311,DATA!$B$2:$G$526,6,FALSE),"")</f>
        <v xml:space="preserve">OAB      IM  </v>
      </c>
      <c r="J311" t="str">
        <f>IF(LEN(H311)&gt;0,VLOOKUP(H311,DATA!$B$2:$G$526,2,FALSE),"")</f>
        <v>HW_M</v>
      </c>
      <c r="K311" t="str">
        <f>IF(LEN(H311)&gt;0,IF(MID(IF(MID(MID(C311,LEN(H311)+2,99),1,1)="(",MID(MID(C311,LEN(H311)+2,99),2,LEN(MID(C311,LEN(H311)+2,99))-2),MID(C311,LEN(H311)+2,99)),1,1)=VLOOKUP(H311,DATA!$B$2:$I$526,8,FALSE),MID(IF(MID(MID(C311,LEN(H311)+2,99),1,1)="(",MID(MID(C311,LEN(H311)+2,99),2,LEN(MID(C311,LEN(H311)+2,99))-2),MID(C311,LEN(H311)+2,99)),1,3),IF(MID(MID(C311,LEN(H311)+2,99),1,1)="(",MID(MID(C311,LEN(H311)+2,99),2,LEN(MID(C311,LEN(H311)+2,99))-2),MID(C311,LEN(H311)+2,99))),"")</f>
        <v>R00</v>
      </c>
      <c r="L311" t="str">
        <f t="shared" si="190"/>
        <v>M_CTL</v>
      </c>
      <c r="M311" t="str">
        <f t="shared" si="209"/>
        <v/>
      </c>
      <c r="N311" t="str">
        <f t="shared" si="191"/>
        <v/>
      </c>
      <c r="O311" t="str">
        <f t="shared" si="192"/>
        <v/>
      </c>
      <c r="P311" t="str">
        <f t="shared" si="185"/>
        <v/>
      </c>
      <c r="Q311" t="str">
        <f t="shared" si="193"/>
        <v/>
      </c>
      <c r="R311" t="str">
        <f t="shared" si="194"/>
        <v/>
      </c>
      <c r="S311" t="b">
        <f t="shared" si="195"/>
        <v>0</v>
      </c>
      <c r="T311" t="b">
        <f t="shared" si="196"/>
        <v>0</v>
      </c>
      <c r="U311" t="str">
        <f t="shared" si="197"/>
        <v/>
      </c>
      <c r="V311" t="str">
        <f>IF(MID(I311,6,1)="T",VLOOKUP(H311,DATA!$B$2:$H$526,7,FALSE),"")</f>
        <v/>
      </c>
      <c r="W311" t="str">
        <f t="shared" si="198"/>
        <v/>
      </c>
      <c r="X311" t="str">
        <f>IF(LEN(H311)&gt;0,VLOOKUP(H311,DATA!$B$2:$F$526,5,FALSE),"")</f>
        <v/>
      </c>
      <c r="Y311" t="str">
        <f t="shared" si="199"/>
        <v/>
      </c>
      <c r="Z311" t="str">
        <f t="shared" si="200"/>
        <v>M_CTL</v>
      </c>
      <c r="AA311" t="str">
        <f t="shared" si="201"/>
        <v/>
      </c>
      <c r="AB311" t="str">
        <f>IF(LEN(Z311)&gt;0,VLOOKUP(Z311,DATA!$K$25:$L$69,2,FALSE)&amp;IF(LEN(AA311)&gt;0,VLOOKUP(AA311,DATA!$O$25:$P$29,2,FALSE),""),"")</f>
        <v>00101000</v>
      </c>
      <c r="AC311" t="str">
        <f>IF(LEN(Z311)&gt;0,VLOOKUP(Z311,DATA!$K$25:$M$69,3,FALSE),"")</f>
        <v>01000000</v>
      </c>
      <c r="AD311" t="str">
        <f t="shared" si="202"/>
        <v>00000</v>
      </c>
      <c r="AE311" t="str">
        <f t="shared" si="203"/>
        <v/>
      </c>
      <c r="AF311" t="str">
        <f t="shared" si="204"/>
        <v/>
      </c>
      <c r="AG311" t="str">
        <f t="shared" si="205"/>
        <v/>
      </c>
      <c r="AH311" t="str">
        <f t="shared" si="206"/>
        <v/>
      </c>
      <c r="AI311" t="str">
        <f>IF(LEN(Q311)&gt;0,REPT("0",IF(IF(MID(I311,12,1)="F",VLOOKUP(J311,DATA!$K$2:$Y$20,14,FALSE),0)&gt;10,IF(MID(I311,12,1)="F",VLOOKUP(J311,DATA!$K$2:$Y$20,14,FALSE),0)-10,0)-LEN(X311))&amp;DEC2BIN(Q311,IF(MID(I311,12,1)="F",VLOOKUP(J311,DATA!$K$2:$Y$20,14,FALSE),0)-IF(IF(MID(I311,12,1)="F",VLOOKUP(J311,DATA!$K$2:$Y$20,14,FALSE),0)&gt;10,IF(MID(I311,12,1)="F",VLOOKUP(J311,DATA!$K$2:$Y$20,14,FALSE),0)-10,0)),"")</f>
        <v/>
      </c>
      <c r="AJ311" t="str">
        <f>IF(LEN(H311)&gt;0,IF(H311&lt;&gt;"CALL_PAL",VLOOKUP(H311,DATA!$B$2:$E$526,4,FALSE),VLOOKUP(K311,DATA!$K$72:$M$161,3,FALSE)),"")</f>
        <v/>
      </c>
      <c r="AK311" t="str">
        <f>IF(LEN(H311)&gt;0,VLOOKUP(H311,DATA!$B$2:$D$526,3,FALSE),"")</f>
        <v>011101</v>
      </c>
      <c r="AL311" t="str">
        <f t="shared" si="207"/>
        <v>011101000000010100001000000</v>
      </c>
      <c r="AM311" t="str">
        <f t="shared" si="208"/>
        <v>74050800</v>
      </c>
      <c r="AN311" t="b">
        <f t="shared" si="186"/>
        <v>1</v>
      </c>
      <c r="AO311">
        <f t="shared" si="180"/>
        <v>4</v>
      </c>
      <c r="AP311" t="b">
        <f t="shared" si="181"/>
        <v>0</v>
      </c>
      <c r="AQ311" t="b">
        <f t="shared" si="178"/>
        <v>0</v>
      </c>
    </row>
    <row r="312" spans="1:43" x14ac:dyDescent="0.25">
      <c r="A312" t="str">
        <f t="shared" si="182"/>
        <v>00000759</v>
      </c>
      <c r="B312" t="s">
        <v>1667</v>
      </c>
      <c r="C312" t="str">
        <f t="shared" si="188"/>
        <v>BR R00, JMP0</v>
      </c>
      <c r="D312" t="str">
        <f t="shared" si="183"/>
        <v/>
      </c>
      <c r="E312" t="b">
        <f t="shared" si="184"/>
        <v>1</v>
      </c>
      <c r="F312">
        <f t="shared" si="187"/>
        <v>4</v>
      </c>
      <c r="G312">
        <f t="shared" si="179"/>
        <v>1880</v>
      </c>
      <c r="H312" t="str">
        <f t="shared" si="189"/>
        <v>BR</v>
      </c>
      <c r="I312" s="3" t="str">
        <f>IF(LEN(H312)&gt;0,VLOOKUP(H312,DATA!$B$2:$G$526,6,FALSE),"")</f>
        <v xml:space="preserve">OA         F </v>
      </c>
      <c r="J312" t="str">
        <f>IF(LEN(H312)&gt;0,VLOOKUP(H312,DATA!$B$2:$G$526,2,FALSE),"")</f>
        <v>Br</v>
      </c>
      <c r="K312" t="str">
        <f>IF(LEN(H312)&gt;0,IF(MID(IF(MID(MID(C312,LEN(H312)+2,99),1,1)="(",MID(MID(C312,LEN(H312)+2,99),2,LEN(MID(C312,LEN(H312)+2,99))-2),MID(C312,LEN(H312)+2,99)),1,1)=VLOOKUP(H312,DATA!$B$2:$I$526,8,FALSE),MID(IF(MID(MID(C312,LEN(H312)+2,99),1,1)="(",MID(MID(C312,LEN(H312)+2,99),2,LEN(MID(C312,LEN(H312)+2,99))-2),MID(C312,LEN(H312)+2,99)),1,3),IF(MID(MID(C312,LEN(H312)+2,99),1,1)="(",MID(MID(C312,LEN(H312)+2,99),2,LEN(MID(C312,LEN(H312)+2,99))-2),MID(C312,LEN(H312)+2,99))),"")</f>
        <v>R00</v>
      </c>
      <c r="L312" t="str">
        <f t="shared" si="190"/>
        <v>JMP0</v>
      </c>
      <c r="M312" t="str">
        <f t="shared" si="209"/>
        <v/>
      </c>
      <c r="N312" t="str">
        <f t="shared" si="191"/>
        <v/>
      </c>
      <c r="O312" t="str">
        <f t="shared" si="192"/>
        <v/>
      </c>
      <c r="P312">
        <f t="shared" si="185"/>
        <v>1888</v>
      </c>
      <c r="Q312">
        <f t="shared" si="193"/>
        <v>4</v>
      </c>
      <c r="R312" t="str">
        <f t="shared" si="194"/>
        <v/>
      </c>
      <c r="S312" t="b">
        <f t="shared" si="195"/>
        <v>0</v>
      </c>
      <c r="T312" t="str">
        <f t="shared" si="196"/>
        <v/>
      </c>
      <c r="U312" t="str">
        <f t="shared" si="197"/>
        <v/>
      </c>
      <c r="V312" t="str">
        <f>IF(MID(I312,6,1)="T",VLOOKUP(H312,DATA!$B$2:$H$526,7,FALSE),"")</f>
        <v/>
      </c>
      <c r="W312" t="str">
        <f t="shared" si="198"/>
        <v/>
      </c>
      <c r="X312" t="str">
        <f>IF(LEN(H312)&gt;0,VLOOKUP(H312,DATA!$B$2:$F$526,5,FALSE),"")</f>
        <v/>
      </c>
      <c r="Y312" t="str">
        <f t="shared" si="199"/>
        <v/>
      </c>
      <c r="Z312" t="str">
        <f t="shared" si="200"/>
        <v/>
      </c>
      <c r="AA312" t="str">
        <f t="shared" si="201"/>
        <v/>
      </c>
      <c r="AB312" t="str">
        <f>IF(LEN(Z312)&gt;0,VLOOKUP(Z312,DATA!$K$25:$L$69,2,FALSE)&amp;IF(LEN(AA312)&gt;0,VLOOKUP(AA312,DATA!$O$25:$P$29,2,FALSE),""),"")</f>
        <v/>
      </c>
      <c r="AC312" t="str">
        <f>IF(LEN(Z312)&gt;0,VLOOKUP(Z312,DATA!$K$25:$M$69,3,FALSE),"")</f>
        <v/>
      </c>
      <c r="AD312" t="str">
        <f t="shared" si="202"/>
        <v>00000</v>
      </c>
      <c r="AE312" t="str">
        <f t="shared" si="203"/>
        <v/>
      </c>
      <c r="AF312" t="str">
        <f t="shared" si="204"/>
        <v/>
      </c>
      <c r="AG312" t="str">
        <f t="shared" si="205"/>
        <v/>
      </c>
      <c r="AH312" t="str">
        <f t="shared" si="206"/>
        <v/>
      </c>
      <c r="AI312" t="str">
        <f>IF(LEN(Q312)&gt;0,REPT("0",IF(IF(MID(I312,12,1)="F",VLOOKUP(J312,DATA!$K$2:$Y$20,14,FALSE),0)&gt;10,IF(MID(I312,12,1)="F",VLOOKUP(J312,DATA!$K$2:$Y$20,14,FALSE),0)-10,0)-LEN(X312))&amp;DEC2BIN(Q312,IF(MID(I312,12,1)="F",VLOOKUP(J312,DATA!$K$2:$Y$20,14,FALSE),0)-IF(IF(MID(I312,12,1)="F",VLOOKUP(J312,DATA!$K$2:$Y$20,14,FALSE),0)&gt;10,IF(MID(I312,12,1)="F",VLOOKUP(J312,DATA!$K$2:$Y$20,14,FALSE),0)-10,0)),"")</f>
        <v>000000000000000000100</v>
      </c>
      <c r="AJ312" t="str">
        <f>IF(LEN(H312)&gt;0,IF(H312&lt;&gt;"CALL_PAL",VLOOKUP(H312,DATA!$B$2:$E$526,4,FALSE),VLOOKUP(K312,DATA!$K$72:$M$161,3,FALSE)),"")</f>
        <v/>
      </c>
      <c r="AK312" t="str">
        <f>IF(LEN(H312)&gt;0,VLOOKUP(H312,DATA!$B$2:$D$526,3,FALSE),"")</f>
        <v>110000</v>
      </c>
      <c r="AL312" t="str">
        <f t="shared" si="207"/>
        <v>11000000000000000000000000000100</v>
      </c>
      <c r="AM312" t="str">
        <f t="shared" si="208"/>
        <v>C0000004</v>
      </c>
      <c r="AN312" t="b">
        <f t="shared" si="186"/>
        <v>1</v>
      </c>
      <c r="AO312">
        <f t="shared" si="180"/>
        <v>4</v>
      </c>
      <c r="AP312" t="b">
        <f t="shared" si="181"/>
        <v>0</v>
      </c>
      <c r="AQ312" t="b">
        <f t="shared" si="178"/>
        <v>0</v>
      </c>
    </row>
    <row r="313" spans="1:43" x14ac:dyDescent="0.25">
      <c r="A313" t="str">
        <f t="shared" si="182"/>
        <v>0000075D</v>
      </c>
      <c r="B313" t="s">
        <v>2038</v>
      </c>
      <c r="C313" t="str">
        <f t="shared" si="188"/>
        <v>BIS R31,R31,R31</v>
      </c>
      <c r="D313" t="str">
        <f t="shared" si="183"/>
        <v/>
      </c>
      <c r="E313" t="b">
        <f t="shared" si="184"/>
        <v>1</v>
      </c>
      <c r="F313">
        <f t="shared" si="187"/>
        <v>4</v>
      </c>
      <c r="G313">
        <f t="shared" si="179"/>
        <v>1884</v>
      </c>
      <c r="H313" t="str">
        <f t="shared" si="189"/>
        <v>BIS</v>
      </c>
      <c r="I313" s="3" t="str">
        <f>IF(LEN(H313)&gt;0,VLOOKUP(H313,DATA!$B$2:$G$526,6,FALSE),"")</f>
        <v>OABZL      FC</v>
      </c>
      <c r="J313" t="str">
        <f>IF(LEN(H313)&gt;0,VLOOKUP(H313,DATA!$B$2:$G$526,2,FALSE),"")</f>
        <v>Oper</v>
      </c>
      <c r="K313" t="str">
        <f>IF(LEN(H313)&gt;0,IF(MID(IF(MID(MID(C313,LEN(H313)+2,99),1,1)="(",MID(MID(C313,LEN(H313)+2,99),2,LEN(MID(C313,LEN(H313)+2,99))-2),MID(C313,LEN(H313)+2,99)),1,1)=VLOOKUP(H313,DATA!$B$2:$I$526,8,FALSE),MID(IF(MID(MID(C313,LEN(H313)+2,99),1,1)="(",MID(MID(C313,LEN(H313)+2,99),2,LEN(MID(C313,LEN(H313)+2,99))-2),MID(C313,LEN(H313)+2,99)),1,3),IF(MID(MID(C313,LEN(H313)+2,99),1,1)="(",MID(MID(C313,LEN(H313)+2,99),2,LEN(MID(C313,LEN(H313)+2,99))-2),MID(C313,LEN(H313)+2,99))),"")</f>
        <v>R31</v>
      </c>
      <c r="L313" t="str">
        <f t="shared" si="190"/>
        <v>R31</v>
      </c>
      <c r="M313" t="str">
        <f t="shared" si="209"/>
        <v>R31</v>
      </c>
      <c r="N313" t="b">
        <f t="shared" si="191"/>
        <v>0</v>
      </c>
      <c r="O313" t="b">
        <f t="shared" si="192"/>
        <v>1</v>
      </c>
      <c r="P313" t="str">
        <f t="shared" si="185"/>
        <v/>
      </c>
      <c r="Q313" t="str">
        <f t="shared" si="193"/>
        <v/>
      </c>
      <c r="R313" t="str">
        <f t="shared" si="194"/>
        <v/>
      </c>
      <c r="S313" t="b">
        <f t="shared" si="195"/>
        <v>0</v>
      </c>
      <c r="T313" t="b">
        <f t="shared" si="196"/>
        <v>0</v>
      </c>
      <c r="U313" t="b">
        <f t="shared" si="197"/>
        <v>0</v>
      </c>
      <c r="V313" t="str">
        <f>IF(MID(I313,6,1)="T",VLOOKUP(H313,DATA!$B$2:$H$526,7,FALSE),"")</f>
        <v/>
      </c>
      <c r="W313" t="str">
        <f t="shared" si="198"/>
        <v/>
      </c>
      <c r="X313" t="str">
        <f>IF(LEN(H313)&gt;0,VLOOKUP(H313,DATA!$B$2:$F$526,5,FALSE),"")</f>
        <v/>
      </c>
      <c r="Y313" t="str">
        <f t="shared" si="199"/>
        <v/>
      </c>
      <c r="Z313" t="str">
        <f t="shared" si="200"/>
        <v/>
      </c>
      <c r="AA313" t="str">
        <f t="shared" si="201"/>
        <v/>
      </c>
      <c r="AB313" t="str">
        <f>IF(LEN(Z313)&gt;0,VLOOKUP(Z313,DATA!$K$25:$L$69,2,FALSE)&amp;IF(LEN(AA313)&gt;0,VLOOKUP(AA313,DATA!$O$25:$P$29,2,FALSE),""),"")</f>
        <v/>
      </c>
      <c r="AC313" t="str">
        <f>IF(LEN(Z313)&gt;0,VLOOKUP(Z313,DATA!$K$25:$M$69,3,FALSE),"")</f>
        <v/>
      </c>
      <c r="AD313" t="str">
        <f t="shared" si="202"/>
        <v>11111</v>
      </c>
      <c r="AE313" t="str">
        <f t="shared" si="203"/>
        <v>11111</v>
      </c>
      <c r="AF313" t="str">
        <f t="shared" si="204"/>
        <v>0000</v>
      </c>
      <c r="AG313" t="str">
        <f t="shared" si="205"/>
        <v/>
      </c>
      <c r="AH313" t="str">
        <f t="shared" si="206"/>
        <v>11111</v>
      </c>
      <c r="AI313" t="str">
        <f>IF(LEN(Q313)&gt;0,REPT("0",IF(IF(MID(I313,12,1)="F",VLOOKUP(J313,DATA!$K$2:$Y$20,14,FALSE),0)&gt;10,IF(MID(I313,12,1)="F",VLOOKUP(J313,DATA!$K$2:$Y$20,14,FALSE),0)-10,0)-LEN(X313))&amp;DEC2BIN(Q313,IF(MID(I313,12,1)="F",VLOOKUP(J313,DATA!$K$2:$Y$20,14,FALSE),0)-IF(IF(MID(I313,12,1)="F",VLOOKUP(J313,DATA!$K$2:$Y$20,14,FALSE),0)&gt;10,IF(MID(I313,12,1)="F",VLOOKUP(J313,DATA!$K$2:$Y$20,14,FALSE),0)-10,0)),"")</f>
        <v/>
      </c>
      <c r="AJ313" t="str">
        <f>IF(LEN(H313)&gt;0,IF(H313&lt;&gt;"CALL_PAL",VLOOKUP(H313,DATA!$B$2:$E$526,4,FALSE),VLOOKUP(K313,DATA!$K$72:$M$161,3,FALSE)),"")</f>
        <v>0100000</v>
      </c>
      <c r="AK313" t="str">
        <f>IF(LEN(H313)&gt;0,VLOOKUP(H313,DATA!$B$2:$D$526,3,FALSE),"")</f>
        <v>010001</v>
      </c>
      <c r="AL313" t="str">
        <f t="shared" si="207"/>
        <v>01000111111111110000010000011111</v>
      </c>
      <c r="AM313" t="str">
        <f t="shared" si="208"/>
        <v>47FF041F</v>
      </c>
      <c r="AN313" t="b">
        <f t="shared" si="186"/>
        <v>1</v>
      </c>
      <c r="AO313">
        <f t="shared" si="180"/>
        <v>4</v>
      </c>
      <c r="AP313" t="b">
        <f t="shared" si="181"/>
        <v>0</v>
      </c>
      <c r="AQ313" t="b">
        <f t="shared" si="178"/>
        <v>0</v>
      </c>
    </row>
    <row r="314" spans="1:43" x14ac:dyDescent="0.25">
      <c r="A314" t="str">
        <f t="shared" si="182"/>
        <v>00000761</v>
      </c>
      <c r="B314" t="s">
        <v>1652</v>
      </c>
      <c r="C314" t="str">
        <f t="shared" si="188"/>
        <v>JMP0:</v>
      </c>
      <c r="D314" t="str">
        <f t="shared" si="183"/>
        <v/>
      </c>
      <c r="E314" t="b">
        <f t="shared" si="184"/>
        <v>1</v>
      </c>
      <c r="F314">
        <f t="shared" si="187"/>
        <v>4</v>
      </c>
      <c r="G314">
        <f t="shared" si="179"/>
        <v>1888</v>
      </c>
      <c r="H314" t="str">
        <f t="shared" si="189"/>
        <v/>
      </c>
      <c r="I314" s="3" t="str">
        <f>IF(LEN(H314)&gt;0,VLOOKUP(H314,DATA!$B$2:$G$526,6,FALSE),"")</f>
        <v/>
      </c>
      <c r="J314" t="str">
        <f>IF(LEN(H314)&gt;0,VLOOKUP(H314,DATA!$B$2:$G$526,2,FALSE),"")</f>
        <v/>
      </c>
      <c r="K314" t="str">
        <f>IF(LEN(H314)&gt;0,IF(MID(IF(MID(MID(C314,LEN(H314)+2,99),1,1)="(",MID(MID(C314,LEN(H314)+2,99),2,LEN(MID(C314,LEN(H314)+2,99))-2),MID(C314,LEN(H314)+2,99)),1,1)=VLOOKUP(H314,DATA!$B$2:$I$526,8,FALSE),MID(IF(MID(MID(C314,LEN(H314)+2,99),1,1)="(",MID(MID(C314,LEN(H314)+2,99),2,LEN(MID(C314,LEN(H314)+2,99))-2),MID(C314,LEN(H314)+2,99)),1,3),IF(MID(MID(C314,LEN(H314)+2,99),1,1)="(",MID(MID(C314,LEN(H314)+2,99),2,LEN(MID(C314,LEN(H314)+2,99))-2),MID(C314,LEN(H314)+2,99))),"")</f>
        <v/>
      </c>
      <c r="L314" t="str">
        <f t="shared" si="190"/>
        <v/>
      </c>
      <c r="M314" t="str">
        <f t="shared" si="209"/>
        <v/>
      </c>
      <c r="N314" t="str">
        <f t="shared" si="191"/>
        <v/>
      </c>
      <c r="O314" t="str">
        <f t="shared" si="192"/>
        <v/>
      </c>
      <c r="P314" t="str">
        <f t="shared" si="185"/>
        <v/>
      </c>
      <c r="Q314" t="str">
        <f t="shared" si="193"/>
        <v/>
      </c>
      <c r="R314" t="str">
        <f t="shared" si="194"/>
        <v/>
      </c>
      <c r="S314" t="str">
        <f t="shared" si="195"/>
        <v/>
      </c>
      <c r="T314" t="str">
        <f t="shared" si="196"/>
        <v/>
      </c>
      <c r="U314" t="str">
        <f t="shared" si="197"/>
        <v/>
      </c>
      <c r="V314" t="str">
        <f>IF(MID(I314,6,1)="T",VLOOKUP(H314,DATA!$B$2:$H$526,7,FALSE),"")</f>
        <v/>
      </c>
      <c r="W314" t="str">
        <f t="shared" si="198"/>
        <v/>
      </c>
      <c r="X314" t="str">
        <f>IF(LEN(H314)&gt;0,VLOOKUP(H314,DATA!$B$2:$F$526,5,FALSE),"")</f>
        <v/>
      </c>
      <c r="Y314" t="str">
        <f t="shared" si="199"/>
        <v/>
      </c>
      <c r="Z314" t="str">
        <f t="shared" si="200"/>
        <v/>
      </c>
      <c r="AA314" t="str">
        <f t="shared" si="201"/>
        <v/>
      </c>
      <c r="AB314" t="str">
        <f>IF(LEN(Z314)&gt;0,VLOOKUP(Z314,DATA!$K$25:$L$69,2,FALSE)&amp;IF(LEN(AA314)&gt;0,VLOOKUP(AA314,DATA!$O$25:$P$29,2,FALSE),""),"")</f>
        <v/>
      </c>
      <c r="AC314" t="str">
        <f>IF(LEN(Z314)&gt;0,VLOOKUP(Z314,DATA!$K$25:$M$69,3,FALSE),"")</f>
        <v/>
      </c>
      <c r="AD314" t="str">
        <f t="shared" si="202"/>
        <v/>
      </c>
      <c r="AE314" t="str">
        <f t="shared" si="203"/>
        <v/>
      </c>
      <c r="AF314" t="str">
        <f t="shared" si="204"/>
        <v/>
      </c>
      <c r="AG314" t="str">
        <f t="shared" si="205"/>
        <v/>
      </c>
      <c r="AH314" t="str">
        <f t="shared" si="206"/>
        <v/>
      </c>
      <c r="AI314" t="str">
        <f>IF(LEN(Q314)&gt;0,REPT("0",IF(IF(MID(I314,12,1)="F",VLOOKUP(J314,DATA!$K$2:$Y$20,14,FALSE),0)&gt;10,IF(MID(I314,12,1)="F",VLOOKUP(J314,DATA!$K$2:$Y$20,14,FALSE),0)-10,0)-LEN(X314))&amp;DEC2BIN(Q314,IF(MID(I314,12,1)="F",VLOOKUP(J314,DATA!$K$2:$Y$20,14,FALSE),0)-IF(IF(MID(I314,12,1)="F",VLOOKUP(J314,DATA!$K$2:$Y$20,14,FALSE),0)&gt;10,IF(MID(I314,12,1)="F",VLOOKUP(J314,DATA!$K$2:$Y$20,14,FALSE),0)-10,0)),"")</f>
        <v/>
      </c>
      <c r="AJ314" t="str">
        <f>IF(LEN(H314)&gt;0,IF(H314&lt;&gt;"CALL_PAL",VLOOKUP(H314,DATA!$B$2:$E$526,4,FALSE),VLOOKUP(K314,DATA!$K$72:$M$161,3,FALSE)),"")</f>
        <v/>
      </c>
      <c r="AK314" t="str">
        <f>IF(LEN(H314)&gt;0,VLOOKUP(H314,DATA!$B$2:$D$526,3,FALSE),"")</f>
        <v/>
      </c>
      <c r="AL314" t="str">
        <f t="shared" si="207"/>
        <v/>
      </c>
      <c r="AM314" t="str">
        <f t="shared" si="208"/>
        <v/>
      </c>
      <c r="AN314" t="b">
        <f t="shared" si="186"/>
        <v>1</v>
      </c>
      <c r="AO314">
        <f t="shared" si="180"/>
        <v>4</v>
      </c>
      <c r="AP314" t="str">
        <f t="shared" si="181"/>
        <v/>
      </c>
      <c r="AQ314" t="str">
        <f t="shared" si="178"/>
        <v/>
      </c>
    </row>
    <row r="315" spans="1:43" x14ac:dyDescent="0.25">
      <c r="A315" t="str">
        <f t="shared" si="182"/>
        <v>00000761</v>
      </c>
      <c r="B315" t="s">
        <v>1700</v>
      </c>
      <c r="C315" t="str">
        <f t="shared" si="188"/>
        <v>ADDQ R00, #17, R00</v>
      </c>
      <c r="D315" t="str">
        <f t="shared" si="183"/>
        <v/>
      </c>
      <c r="E315" t="b">
        <f t="shared" si="184"/>
        <v>0</v>
      </c>
      <c r="F315">
        <f t="shared" si="187"/>
        <v>4</v>
      </c>
      <c r="G315">
        <f t="shared" si="179"/>
        <v>1888</v>
      </c>
      <c r="H315" t="str">
        <f t="shared" si="189"/>
        <v>ADDQ</v>
      </c>
      <c r="I315" s="3" t="str">
        <f>IF(LEN(H315)&gt;0,VLOOKUP(H315,DATA!$B$2:$G$526,6,FALSE),"")</f>
        <v>OABZL      FC</v>
      </c>
      <c r="J315" t="str">
        <f>IF(LEN(H315)&gt;0,VLOOKUP(H315,DATA!$B$2:$G$526,2,FALSE),"")</f>
        <v>Oper</v>
      </c>
      <c r="K315" t="str">
        <f>IF(LEN(H315)&gt;0,IF(MID(IF(MID(MID(C315,LEN(H315)+2,99),1,1)="(",MID(MID(C315,LEN(H315)+2,99),2,LEN(MID(C315,LEN(H315)+2,99))-2),MID(C315,LEN(H315)+2,99)),1,1)=VLOOKUP(H315,DATA!$B$2:$I$526,8,FALSE),MID(IF(MID(MID(C315,LEN(H315)+2,99),1,1)="(",MID(MID(C315,LEN(H315)+2,99),2,LEN(MID(C315,LEN(H315)+2,99))-2),MID(C315,LEN(H315)+2,99)),1,3),IF(MID(MID(C315,LEN(H315)+2,99),1,1)="(",MID(MID(C315,LEN(H315)+2,99),2,LEN(MID(C315,LEN(H315)+2,99))-2),MID(C315,LEN(H315)+2,99))),"")</f>
        <v>R00</v>
      </c>
      <c r="L315" t="str">
        <f t="shared" si="190"/>
        <v>#17</v>
      </c>
      <c r="M315" t="str">
        <f t="shared" si="209"/>
        <v>R00</v>
      </c>
      <c r="N315" t="b">
        <f t="shared" si="191"/>
        <v>1</v>
      </c>
      <c r="O315" t="b">
        <f t="shared" si="192"/>
        <v>0</v>
      </c>
      <c r="P315" t="str">
        <f t="shared" si="185"/>
        <v/>
      </c>
      <c r="Q315" t="str">
        <f t="shared" si="193"/>
        <v/>
      </c>
      <c r="R315" t="str">
        <f t="shared" si="194"/>
        <v/>
      </c>
      <c r="S315" t="b">
        <f t="shared" si="195"/>
        <v>0</v>
      </c>
      <c r="T315" t="b">
        <f t="shared" si="196"/>
        <v>0</v>
      </c>
      <c r="U315" t="b">
        <f t="shared" si="197"/>
        <v>0</v>
      </c>
      <c r="V315" t="str">
        <f>IF(MID(I315,6,1)="T",VLOOKUP(H315,DATA!$B$2:$H$526,7,FALSE),"")</f>
        <v/>
      </c>
      <c r="W315" t="str">
        <f t="shared" si="198"/>
        <v/>
      </c>
      <c r="X315" t="str">
        <f>IF(LEN(H315)&gt;0,VLOOKUP(H315,DATA!$B$2:$F$526,5,FALSE),"")</f>
        <v/>
      </c>
      <c r="Y315" t="str">
        <f t="shared" si="199"/>
        <v/>
      </c>
      <c r="Z315" t="str">
        <f t="shared" si="200"/>
        <v/>
      </c>
      <c r="AA315" t="str">
        <f t="shared" si="201"/>
        <v/>
      </c>
      <c r="AB315" t="str">
        <f>IF(LEN(Z315)&gt;0,VLOOKUP(Z315,DATA!$K$25:$L$69,2,FALSE)&amp;IF(LEN(AA315)&gt;0,VLOOKUP(AA315,DATA!$O$25:$P$29,2,FALSE),""),"")</f>
        <v/>
      </c>
      <c r="AC315" t="str">
        <f>IF(LEN(Z315)&gt;0,VLOOKUP(Z315,DATA!$K$25:$M$69,3,FALSE),"")</f>
        <v/>
      </c>
      <c r="AD315" t="str">
        <f t="shared" si="202"/>
        <v>00000</v>
      </c>
      <c r="AE315" t="str">
        <f t="shared" si="203"/>
        <v/>
      </c>
      <c r="AF315" t="str">
        <f t="shared" si="204"/>
        <v/>
      </c>
      <c r="AG315" t="str">
        <f t="shared" si="205"/>
        <v>000100011</v>
      </c>
      <c r="AH315" t="str">
        <f t="shared" si="206"/>
        <v>00000</v>
      </c>
      <c r="AI315" t="str">
        <f>IF(LEN(Q315)&gt;0,REPT("0",IF(IF(MID(I315,12,1)="F",VLOOKUP(J315,DATA!$K$2:$Y$20,14,FALSE),0)&gt;10,IF(MID(I315,12,1)="F",VLOOKUP(J315,DATA!$K$2:$Y$20,14,FALSE),0)-10,0)-LEN(X315))&amp;DEC2BIN(Q315,IF(MID(I315,12,1)="F",VLOOKUP(J315,DATA!$K$2:$Y$20,14,FALSE),0)-IF(IF(MID(I315,12,1)="F",VLOOKUP(J315,DATA!$K$2:$Y$20,14,FALSE),0)&gt;10,IF(MID(I315,12,1)="F",VLOOKUP(J315,DATA!$K$2:$Y$20,14,FALSE),0)-10,0)),"")</f>
        <v/>
      </c>
      <c r="AJ315" t="str">
        <f>IF(LEN(H315)&gt;0,IF(H315&lt;&gt;"CALL_PAL",VLOOKUP(H315,DATA!$B$2:$E$526,4,FALSE),VLOOKUP(K315,DATA!$K$72:$M$161,3,FALSE)),"")</f>
        <v>0100000</v>
      </c>
      <c r="AK315" t="str">
        <f>IF(LEN(H315)&gt;0,VLOOKUP(H315,DATA!$B$2:$D$526,3,FALSE),"")</f>
        <v>010000</v>
      </c>
      <c r="AL315" t="str">
        <f t="shared" si="207"/>
        <v>01000000000000100011010000000000</v>
      </c>
      <c r="AM315" t="str">
        <f t="shared" si="208"/>
        <v>40023400</v>
      </c>
      <c r="AN315" t="b">
        <f t="shared" si="186"/>
        <v>1</v>
      </c>
      <c r="AO315">
        <f t="shared" si="180"/>
        <v>0</v>
      </c>
      <c r="AP315" t="b">
        <f t="shared" si="181"/>
        <v>1</v>
      </c>
      <c r="AQ315" t="b">
        <f t="shared" si="178"/>
        <v>0</v>
      </c>
    </row>
    <row r="316" spans="1:43" x14ac:dyDescent="0.25">
      <c r="A316" t="str">
        <f t="shared" si="182"/>
        <v>00000765</v>
      </c>
      <c r="B316" t="s">
        <v>1706</v>
      </c>
      <c r="C316" t="str">
        <f t="shared" si="188"/>
        <v>HW_JMP R00, R31</v>
      </c>
      <c r="D316" t="str">
        <f t="shared" si="183"/>
        <v/>
      </c>
      <c r="E316" t="b">
        <f t="shared" si="184"/>
        <v>1</v>
      </c>
      <c r="F316">
        <f t="shared" si="187"/>
        <v>4</v>
      </c>
      <c r="G316">
        <f t="shared" si="179"/>
        <v>1892</v>
      </c>
      <c r="H316" t="str">
        <f t="shared" si="189"/>
        <v>HW_JMP</v>
      </c>
      <c r="I316" s="3" t="str">
        <f>IF(LEN(H316)&gt;0,VLOOKUP(H316,DATA!$B$2:$G$526,6,FALSE),"")</f>
        <v xml:space="preserve">OAB    HS  F </v>
      </c>
      <c r="J316" t="str">
        <f>IF(LEN(H316)&gt;0,VLOOKUP(H316,DATA!$B$2:$G$526,2,FALSE),"")</f>
        <v>HW_RET</v>
      </c>
      <c r="K316" t="str">
        <f>IF(LEN(H316)&gt;0,IF(MID(IF(MID(MID(C316,LEN(H316)+2,99),1,1)="(",MID(MID(C316,LEN(H316)+2,99),2,LEN(MID(C316,LEN(H316)+2,99))-2),MID(C316,LEN(H316)+2,99)),1,1)=VLOOKUP(H316,DATA!$B$2:$I$526,8,FALSE),MID(IF(MID(MID(C316,LEN(H316)+2,99),1,1)="(",MID(MID(C316,LEN(H316)+2,99),2,LEN(MID(C316,LEN(H316)+2,99))-2),MID(C316,LEN(H316)+2,99)),1,3),IF(MID(MID(C316,LEN(H316)+2,99),1,1)="(",MID(MID(C316,LEN(H316)+2,99),2,LEN(MID(C316,LEN(H316)+2,99))-2),MID(C316,LEN(H316)+2,99))),"")</f>
        <v>R00</v>
      </c>
      <c r="L316" t="str">
        <f t="shared" si="190"/>
        <v>R31</v>
      </c>
      <c r="M316" t="str">
        <f t="shared" si="209"/>
        <v/>
      </c>
      <c r="N316" t="str">
        <f t="shared" si="191"/>
        <v/>
      </c>
      <c r="O316" t="str">
        <f t="shared" si="192"/>
        <v/>
      </c>
      <c r="P316" t="str">
        <f t="shared" si="185"/>
        <v/>
      </c>
      <c r="Q316" t="str">
        <f t="shared" si="193"/>
        <v/>
      </c>
      <c r="R316" t="str">
        <f t="shared" si="194"/>
        <v/>
      </c>
      <c r="S316" t="b">
        <f t="shared" si="195"/>
        <v>0</v>
      </c>
      <c r="T316" t="b">
        <f t="shared" si="196"/>
        <v>0</v>
      </c>
      <c r="U316" t="str">
        <f t="shared" si="197"/>
        <v/>
      </c>
      <c r="V316" t="str">
        <f>IF(MID(I316,6,1)="T",VLOOKUP(H316,DATA!$B$2:$H$526,7,FALSE),"")</f>
        <v/>
      </c>
      <c r="W316" t="str">
        <f t="shared" si="198"/>
        <v/>
      </c>
      <c r="X316" t="str">
        <f>IF(LEN(H316)&gt;0,VLOOKUP(H316,DATA!$B$2:$F$526,5,FALSE),"")</f>
        <v/>
      </c>
      <c r="Y316" t="str">
        <f t="shared" si="199"/>
        <v/>
      </c>
      <c r="Z316" t="str">
        <f t="shared" si="200"/>
        <v/>
      </c>
      <c r="AA316" t="str">
        <f t="shared" si="201"/>
        <v/>
      </c>
      <c r="AB316" t="str">
        <f>IF(LEN(Z316)&gt;0,VLOOKUP(Z316,DATA!$K$25:$L$69,2,FALSE)&amp;IF(LEN(AA316)&gt;0,VLOOKUP(AA316,DATA!$O$25:$P$29,2,FALSE),""),"")</f>
        <v/>
      </c>
      <c r="AC316" t="str">
        <f>IF(LEN(Z316)&gt;0,VLOOKUP(Z316,DATA!$K$25:$M$69,3,FALSE),"")</f>
        <v/>
      </c>
      <c r="AD316" t="str">
        <f t="shared" si="202"/>
        <v>00000</v>
      </c>
      <c r="AE316" t="str">
        <f t="shared" si="203"/>
        <v>11111</v>
      </c>
      <c r="AF316" t="str">
        <f t="shared" si="204"/>
        <v/>
      </c>
      <c r="AG316" t="str">
        <f t="shared" si="205"/>
        <v/>
      </c>
      <c r="AH316" t="str">
        <f t="shared" si="206"/>
        <v/>
      </c>
      <c r="AI316" t="str">
        <f>IF(LEN(Q316)&gt;0,REPT("0",IF(IF(MID(I316,12,1)="F",VLOOKUP(J316,DATA!$K$2:$Y$20,14,FALSE),0)&gt;10,IF(MID(I316,12,1)="F",VLOOKUP(J316,DATA!$K$2:$Y$20,14,FALSE),0)-10,0)-LEN(X316))&amp;DEC2BIN(Q316,IF(MID(I316,12,1)="F",VLOOKUP(J316,DATA!$K$2:$Y$20,14,FALSE),0)-IF(IF(MID(I316,12,1)="F",VLOOKUP(J316,DATA!$K$2:$Y$20,14,FALSE),0)&gt;10,IF(MID(I316,12,1)="F",VLOOKUP(J316,DATA!$K$2:$Y$20,14,FALSE),0)-10,0)),"")</f>
        <v/>
      </c>
      <c r="AJ316" t="str">
        <f>IF(LEN(H316)&gt;0,IF(H316&lt;&gt;"CALL_PAL",VLOOKUP(H316,DATA!$B$2:$E$526,4,FALSE),VLOOKUP(K316,DATA!$K$72:$M$161,3,FALSE)),"")</f>
        <v/>
      </c>
      <c r="AK316" t="str">
        <f>IF(LEN(H316)&gt;0,VLOOKUP(H316,DATA!$B$2:$D$526,3,FALSE),"")</f>
        <v>011110</v>
      </c>
      <c r="AL316" t="str">
        <f t="shared" si="207"/>
        <v>0111100000011111</v>
      </c>
      <c r="AM316" t="str">
        <f t="shared" si="208"/>
        <v>781F0000</v>
      </c>
      <c r="AN316" t="b">
        <f t="shared" si="186"/>
        <v>1</v>
      </c>
      <c r="AO316">
        <f t="shared" si="180"/>
        <v>4</v>
      </c>
      <c r="AP316" t="b">
        <f t="shared" si="181"/>
        <v>0</v>
      </c>
      <c r="AQ316" t="b">
        <f t="shared" si="178"/>
        <v>0</v>
      </c>
    </row>
    <row r="317" spans="1:43" x14ac:dyDescent="0.25">
      <c r="A317" t="str">
        <f t="shared" si="182"/>
        <v>00000769</v>
      </c>
      <c r="B317" t="s">
        <v>2038</v>
      </c>
      <c r="C317" t="str">
        <f t="shared" si="188"/>
        <v>BIS R31,R31,R31</v>
      </c>
      <c r="D317" t="str">
        <f t="shared" si="183"/>
        <v/>
      </c>
      <c r="E317" t="b">
        <f t="shared" si="184"/>
        <v>1</v>
      </c>
      <c r="F317">
        <f t="shared" si="187"/>
        <v>4</v>
      </c>
      <c r="G317">
        <f t="shared" si="179"/>
        <v>1896</v>
      </c>
      <c r="H317" t="str">
        <f t="shared" si="189"/>
        <v>BIS</v>
      </c>
      <c r="I317" s="3" t="str">
        <f>IF(LEN(H317)&gt;0,VLOOKUP(H317,DATA!$B$2:$G$526,6,FALSE),"")</f>
        <v>OABZL      FC</v>
      </c>
      <c r="J317" t="str">
        <f>IF(LEN(H317)&gt;0,VLOOKUP(H317,DATA!$B$2:$G$526,2,FALSE),"")</f>
        <v>Oper</v>
      </c>
      <c r="K317" t="str">
        <f>IF(LEN(H317)&gt;0,IF(MID(IF(MID(MID(C317,LEN(H317)+2,99),1,1)="(",MID(MID(C317,LEN(H317)+2,99),2,LEN(MID(C317,LEN(H317)+2,99))-2),MID(C317,LEN(H317)+2,99)),1,1)=VLOOKUP(H317,DATA!$B$2:$I$526,8,FALSE),MID(IF(MID(MID(C317,LEN(H317)+2,99),1,1)="(",MID(MID(C317,LEN(H317)+2,99),2,LEN(MID(C317,LEN(H317)+2,99))-2),MID(C317,LEN(H317)+2,99)),1,3),IF(MID(MID(C317,LEN(H317)+2,99),1,1)="(",MID(MID(C317,LEN(H317)+2,99),2,LEN(MID(C317,LEN(H317)+2,99))-2),MID(C317,LEN(H317)+2,99))),"")</f>
        <v>R31</v>
      </c>
      <c r="L317" t="str">
        <f t="shared" si="190"/>
        <v>R31</v>
      </c>
      <c r="M317" t="str">
        <f t="shared" si="209"/>
        <v>R31</v>
      </c>
      <c r="N317" t="b">
        <f t="shared" si="191"/>
        <v>0</v>
      </c>
      <c r="O317" t="b">
        <f t="shared" si="192"/>
        <v>1</v>
      </c>
      <c r="P317" t="str">
        <f t="shared" si="185"/>
        <v/>
      </c>
      <c r="Q317" t="str">
        <f t="shared" si="193"/>
        <v/>
      </c>
      <c r="R317" t="str">
        <f t="shared" si="194"/>
        <v/>
      </c>
      <c r="S317" t="b">
        <f t="shared" si="195"/>
        <v>0</v>
      </c>
      <c r="T317" t="b">
        <f t="shared" si="196"/>
        <v>0</v>
      </c>
      <c r="U317" t="b">
        <f t="shared" si="197"/>
        <v>0</v>
      </c>
      <c r="V317" t="str">
        <f>IF(MID(I317,6,1)="T",VLOOKUP(H317,DATA!$B$2:$H$526,7,FALSE),"")</f>
        <v/>
      </c>
      <c r="W317" t="str">
        <f t="shared" si="198"/>
        <v/>
      </c>
      <c r="X317" t="str">
        <f>IF(LEN(H317)&gt;0,VLOOKUP(H317,DATA!$B$2:$F$526,5,FALSE),"")</f>
        <v/>
      </c>
      <c r="Y317" t="str">
        <f t="shared" si="199"/>
        <v/>
      </c>
      <c r="Z317" t="str">
        <f t="shared" si="200"/>
        <v/>
      </c>
      <c r="AA317" t="str">
        <f t="shared" si="201"/>
        <v/>
      </c>
      <c r="AB317" t="str">
        <f>IF(LEN(Z317)&gt;0,VLOOKUP(Z317,DATA!$K$25:$L$69,2,FALSE)&amp;IF(LEN(AA317)&gt;0,VLOOKUP(AA317,DATA!$O$25:$P$29,2,FALSE),""),"")</f>
        <v/>
      </c>
      <c r="AC317" t="str">
        <f>IF(LEN(Z317)&gt;0,VLOOKUP(Z317,DATA!$K$25:$M$69,3,FALSE),"")</f>
        <v/>
      </c>
      <c r="AD317" t="str">
        <f t="shared" si="202"/>
        <v>11111</v>
      </c>
      <c r="AE317" t="str">
        <f t="shared" si="203"/>
        <v>11111</v>
      </c>
      <c r="AF317" t="str">
        <f t="shared" si="204"/>
        <v>0000</v>
      </c>
      <c r="AG317" t="str">
        <f t="shared" si="205"/>
        <v/>
      </c>
      <c r="AH317" t="str">
        <f t="shared" si="206"/>
        <v>11111</v>
      </c>
      <c r="AI317" t="str">
        <f>IF(LEN(Q317)&gt;0,REPT("0",IF(IF(MID(I317,12,1)="F",VLOOKUP(J317,DATA!$K$2:$Y$20,14,FALSE),0)&gt;10,IF(MID(I317,12,1)="F",VLOOKUP(J317,DATA!$K$2:$Y$20,14,FALSE),0)-10,0)-LEN(X317))&amp;DEC2BIN(Q317,IF(MID(I317,12,1)="F",VLOOKUP(J317,DATA!$K$2:$Y$20,14,FALSE),0)-IF(IF(MID(I317,12,1)="F",VLOOKUP(J317,DATA!$K$2:$Y$20,14,FALSE),0)&gt;10,IF(MID(I317,12,1)="F",VLOOKUP(J317,DATA!$K$2:$Y$20,14,FALSE),0)-10,0)),"")</f>
        <v/>
      </c>
      <c r="AJ317" t="str">
        <f>IF(LEN(H317)&gt;0,IF(H317&lt;&gt;"CALL_PAL",VLOOKUP(H317,DATA!$B$2:$E$526,4,FALSE),VLOOKUP(K317,DATA!$K$72:$M$161,3,FALSE)),"")</f>
        <v>0100000</v>
      </c>
      <c r="AK317" t="str">
        <f>IF(LEN(H317)&gt;0,VLOOKUP(H317,DATA!$B$2:$D$526,3,FALSE),"")</f>
        <v>010001</v>
      </c>
      <c r="AL317" t="str">
        <f t="shared" si="207"/>
        <v>01000111111111110000010000011111</v>
      </c>
      <c r="AM317" t="str">
        <f t="shared" si="208"/>
        <v>47FF041F</v>
      </c>
      <c r="AN317" t="b">
        <f t="shared" si="186"/>
        <v>1</v>
      </c>
      <c r="AO317">
        <f t="shared" si="180"/>
        <v>4</v>
      </c>
      <c r="AP317" t="b">
        <f t="shared" si="181"/>
        <v>0</v>
      </c>
      <c r="AQ317" t="b">
        <f t="shared" si="178"/>
        <v>0</v>
      </c>
    </row>
    <row r="318" spans="1:43" x14ac:dyDescent="0.25">
      <c r="A318" t="str">
        <f t="shared" si="182"/>
        <v>0000076D</v>
      </c>
      <c r="B318" t="s">
        <v>2038</v>
      </c>
      <c r="C318" t="str">
        <f t="shared" si="188"/>
        <v>BIS R31,R31,R31</v>
      </c>
      <c r="D318" t="str">
        <f t="shared" si="183"/>
        <v/>
      </c>
      <c r="E318" t="b">
        <f t="shared" si="184"/>
        <v>1</v>
      </c>
      <c r="F318">
        <f t="shared" si="187"/>
        <v>4</v>
      </c>
      <c r="G318">
        <f t="shared" si="179"/>
        <v>1900</v>
      </c>
      <c r="H318" t="str">
        <f t="shared" si="189"/>
        <v>BIS</v>
      </c>
      <c r="I318" s="3" t="str">
        <f>IF(LEN(H318)&gt;0,VLOOKUP(H318,DATA!$B$2:$G$526,6,FALSE),"")</f>
        <v>OABZL      FC</v>
      </c>
      <c r="J318" t="str">
        <f>IF(LEN(H318)&gt;0,VLOOKUP(H318,DATA!$B$2:$G$526,2,FALSE),"")</f>
        <v>Oper</v>
      </c>
      <c r="K318" t="str">
        <f>IF(LEN(H318)&gt;0,IF(MID(IF(MID(MID(C318,LEN(H318)+2,99),1,1)="(",MID(MID(C318,LEN(H318)+2,99),2,LEN(MID(C318,LEN(H318)+2,99))-2),MID(C318,LEN(H318)+2,99)),1,1)=VLOOKUP(H318,DATA!$B$2:$I$526,8,FALSE),MID(IF(MID(MID(C318,LEN(H318)+2,99),1,1)="(",MID(MID(C318,LEN(H318)+2,99),2,LEN(MID(C318,LEN(H318)+2,99))-2),MID(C318,LEN(H318)+2,99)),1,3),IF(MID(MID(C318,LEN(H318)+2,99),1,1)="(",MID(MID(C318,LEN(H318)+2,99),2,LEN(MID(C318,LEN(H318)+2,99))-2),MID(C318,LEN(H318)+2,99))),"")</f>
        <v>R31</v>
      </c>
      <c r="L318" t="str">
        <f t="shared" si="190"/>
        <v>R31</v>
      </c>
      <c r="M318" t="str">
        <f t="shared" si="209"/>
        <v>R31</v>
      </c>
      <c r="N318" t="b">
        <f t="shared" si="191"/>
        <v>0</v>
      </c>
      <c r="O318" t="b">
        <f t="shared" si="192"/>
        <v>1</v>
      </c>
      <c r="P318" t="str">
        <f t="shared" si="185"/>
        <v/>
      </c>
      <c r="Q318" t="str">
        <f t="shared" si="193"/>
        <v/>
      </c>
      <c r="R318" t="str">
        <f t="shared" si="194"/>
        <v/>
      </c>
      <c r="S318" t="b">
        <f t="shared" si="195"/>
        <v>0</v>
      </c>
      <c r="T318" t="b">
        <f t="shared" si="196"/>
        <v>0</v>
      </c>
      <c r="U318" t="b">
        <f t="shared" si="197"/>
        <v>0</v>
      </c>
      <c r="V318" t="str">
        <f>IF(MID(I318,6,1)="T",VLOOKUP(H318,DATA!$B$2:$H$526,7,FALSE),"")</f>
        <v/>
      </c>
      <c r="W318" t="str">
        <f t="shared" si="198"/>
        <v/>
      </c>
      <c r="X318" t="str">
        <f>IF(LEN(H318)&gt;0,VLOOKUP(H318,DATA!$B$2:$F$526,5,FALSE),"")</f>
        <v/>
      </c>
      <c r="Y318" t="str">
        <f t="shared" si="199"/>
        <v/>
      </c>
      <c r="Z318" t="str">
        <f t="shared" si="200"/>
        <v/>
      </c>
      <c r="AA318" t="str">
        <f t="shared" si="201"/>
        <v/>
      </c>
      <c r="AB318" t="str">
        <f>IF(LEN(Z318)&gt;0,VLOOKUP(Z318,DATA!$K$25:$L$69,2,FALSE)&amp;IF(LEN(AA318)&gt;0,VLOOKUP(AA318,DATA!$O$25:$P$29,2,FALSE),""),"")</f>
        <v/>
      </c>
      <c r="AC318" t="str">
        <f>IF(LEN(Z318)&gt;0,VLOOKUP(Z318,DATA!$K$25:$M$69,3,FALSE),"")</f>
        <v/>
      </c>
      <c r="AD318" t="str">
        <f t="shared" si="202"/>
        <v>11111</v>
      </c>
      <c r="AE318" t="str">
        <f t="shared" si="203"/>
        <v>11111</v>
      </c>
      <c r="AF318" t="str">
        <f t="shared" si="204"/>
        <v>0000</v>
      </c>
      <c r="AG318" t="str">
        <f t="shared" si="205"/>
        <v/>
      </c>
      <c r="AH318" t="str">
        <f t="shared" si="206"/>
        <v>11111</v>
      </c>
      <c r="AI318" t="str">
        <f>IF(LEN(Q318)&gt;0,REPT("0",IF(IF(MID(I318,12,1)="F",VLOOKUP(J318,DATA!$K$2:$Y$20,14,FALSE),0)&gt;10,IF(MID(I318,12,1)="F",VLOOKUP(J318,DATA!$K$2:$Y$20,14,FALSE),0)-10,0)-LEN(X318))&amp;DEC2BIN(Q318,IF(MID(I318,12,1)="F",VLOOKUP(J318,DATA!$K$2:$Y$20,14,FALSE),0)-IF(IF(MID(I318,12,1)="F",VLOOKUP(J318,DATA!$K$2:$Y$20,14,FALSE),0)&gt;10,IF(MID(I318,12,1)="F",VLOOKUP(J318,DATA!$K$2:$Y$20,14,FALSE),0)-10,0)),"")</f>
        <v/>
      </c>
      <c r="AJ318" t="str">
        <f>IF(LEN(H318)&gt;0,IF(H318&lt;&gt;"CALL_PAL",VLOOKUP(H318,DATA!$B$2:$E$526,4,FALSE),VLOOKUP(K318,DATA!$K$72:$M$161,3,FALSE)),"")</f>
        <v>0100000</v>
      </c>
      <c r="AK318" t="str">
        <f>IF(LEN(H318)&gt;0,VLOOKUP(H318,DATA!$B$2:$D$526,3,FALSE),"")</f>
        <v>010001</v>
      </c>
      <c r="AL318" t="str">
        <f t="shared" si="207"/>
        <v>01000111111111110000010000011111</v>
      </c>
      <c r="AM318" t="str">
        <f t="shared" si="208"/>
        <v>47FF041F</v>
      </c>
      <c r="AN318" t="b">
        <f t="shared" si="186"/>
        <v>1</v>
      </c>
      <c r="AO318">
        <f t="shared" si="180"/>
        <v>4</v>
      </c>
      <c r="AP318" t="b">
        <f t="shared" si="181"/>
        <v>0</v>
      </c>
      <c r="AQ318" t="b">
        <f t="shared" si="178"/>
        <v>0</v>
      </c>
    </row>
    <row r="319" spans="1:43" x14ac:dyDescent="0.25">
      <c r="A319" t="str">
        <f t="shared" si="182"/>
        <v>00000771</v>
      </c>
      <c r="B319" t="s">
        <v>1653</v>
      </c>
      <c r="C319" t="str">
        <f t="shared" si="188"/>
        <v>JMP1:</v>
      </c>
      <c r="D319" t="str">
        <f t="shared" si="183"/>
        <v/>
      </c>
      <c r="E319" t="b">
        <f t="shared" si="184"/>
        <v>1</v>
      </c>
      <c r="F319">
        <f t="shared" si="187"/>
        <v>4</v>
      </c>
      <c r="G319">
        <f t="shared" si="179"/>
        <v>1904</v>
      </c>
      <c r="H319" t="str">
        <f t="shared" si="189"/>
        <v/>
      </c>
      <c r="I319" s="3" t="str">
        <f>IF(LEN(H319)&gt;0,VLOOKUP(H319,DATA!$B$2:$G$526,6,FALSE),"")</f>
        <v/>
      </c>
      <c r="J319" t="str">
        <f>IF(LEN(H319)&gt;0,VLOOKUP(H319,DATA!$B$2:$G$526,2,FALSE),"")</f>
        <v/>
      </c>
      <c r="K319" t="str">
        <f>IF(LEN(H319)&gt;0,IF(MID(IF(MID(MID(C319,LEN(H319)+2,99),1,1)="(",MID(MID(C319,LEN(H319)+2,99),2,LEN(MID(C319,LEN(H319)+2,99))-2),MID(C319,LEN(H319)+2,99)),1,1)=VLOOKUP(H319,DATA!$B$2:$I$526,8,FALSE),MID(IF(MID(MID(C319,LEN(H319)+2,99),1,1)="(",MID(MID(C319,LEN(H319)+2,99),2,LEN(MID(C319,LEN(H319)+2,99))-2),MID(C319,LEN(H319)+2,99)),1,3),IF(MID(MID(C319,LEN(H319)+2,99),1,1)="(",MID(MID(C319,LEN(H319)+2,99),2,LEN(MID(C319,LEN(H319)+2,99))-2),MID(C319,LEN(H319)+2,99))),"")</f>
        <v/>
      </c>
      <c r="L319" t="str">
        <f t="shared" si="190"/>
        <v/>
      </c>
      <c r="M319" t="str">
        <f t="shared" si="209"/>
        <v/>
      </c>
      <c r="N319" t="str">
        <f t="shared" si="191"/>
        <v/>
      </c>
      <c r="O319" t="str">
        <f t="shared" si="192"/>
        <v/>
      </c>
      <c r="P319" t="str">
        <f t="shared" si="185"/>
        <v/>
      </c>
      <c r="Q319" t="str">
        <f t="shared" si="193"/>
        <v/>
      </c>
      <c r="R319" t="str">
        <f t="shared" si="194"/>
        <v/>
      </c>
      <c r="S319" t="str">
        <f t="shared" si="195"/>
        <v/>
      </c>
      <c r="T319" t="str">
        <f t="shared" si="196"/>
        <v/>
      </c>
      <c r="U319" t="str">
        <f t="shared" si="197"/>
        <v/>
      </c>
      <c r="V319" t="str">
        <f>IF(MID(I319,6,1)="T",VLOOKUP(H319,DATA!$B$2:$H$526,7,FALSE),"")</f>
        <v/>
      </c>
      <c r="W319" t="str">
        <f t="shared" si="198"/>
        <v/>
      </c>
      <c r="X319" t="str">
        <f>IF(LEN(H319)&gt;0,VLOOKUP(H319,DATA!$B$2:$F$526,5,FALSE),"")</f>
        <v/>
      </c>
      <c r="Y319" t="str">
        <f t="shared" si="199"/>
        <v/>
      </c>
      <c r="Z319" t="str">
        <f t="shared" si="200"/>
        <v/>
      </c>
      <c r="AA319" t="str">
        <f t="shared" si="201"/>
        <v/>
      </c>
      <c r="AB319" t="str">
        <f>IF(LEN(Z319)&gt;0,VLOOKUP(Z319,DATA!$K$25:$L$69,2,FALSE)&amp;IF(LEN(AA319)&gt;0,VLOOKUP(AA319,DATA!$O$25:$P$29,2,FALSE),""),"")</f>
        <v/>
      </c>
      <c r="AC319" t="str">
        <f>IF(LEN(Z319)&gt;0,VLOOKUP(Z319,DATA!$K$25:$M$69,3,FALSE),"")</f>
        <v/>
      </c>
      <c r="AD319" t="str">
        <f t="shared" si="202"/>
        <v/>
      </c>
      <c r="AE319" t="str">
        <f t="shared" si="203"/>
        <v/>
      </c>
      <c r="AF319" t="str">
        <f t="shared" si="204"/>
        <v/>
      </c>
      <c r="AG319" t="str">
        <f t="shared" si="205"/>
        <v/>
      </c>
      <c r="AH319" t="str">
        <f t="shared" si="206"/>
        <v/>
      </c>
      <c r="AI319" t="str">
        <f>IF(LEN(Q319)&gt;0,REPT("0",IF(IF(MID(I319,12,1)="F",VLOOKUP(J319,DATA!$K$2:$Y$20,14,FALSE),0)&gt;10,IF(MID(I319,12,1)="F",VLOOKUP(J319,DATA!$K$2:$Y$20,14,FALSE),0)-10,0)-LEN(X319))&amp;DEC2BIN(Q319,IF(MID(I319,12,1)="F",VLOOKUP(J319,DATA!$K$2:$Y$20,14,FALSE),0)-IF(IF(MID(I319,12,1)="F",VLOOKUP(J319,DATA!$K$2:$Y$20,14,FALSE),0)&gt;10,IF(MID(I319,12,1)="F",VLOOKUP(J319,DATA!$K$2:$Y$20,14,FALSE),0)-10,0)),"")</f>
        <v/>
      </c>
      <c r="AJ319" t="str">
        <f>IF(LEN(H319)&gt;0,IF(H319&lt;&gt;"CALL_PAL",VLOOKUP(H319,DATA!$B$2:$E$526,4,FALSE),VLOOKUP(K319,DATA!$K$72:$M$161,3,FALSE)),"")</f>
        <v/>
      </c>
      <c r="AK319" t="str">
        <f>IF(LEN(H319)&gt;0,VLOOKUP(H319,DATA!$B$2:$D$526,3,FALSE),"")</f>
        <v/>
      </c>
      <c r="AL319" t="str">
        <f t="shared" si="207"/>
        <v/>
      </c>
      <c r="AM319" t="str">
        <f t="shared" si="208"/>
        <v/>
      </c>
      <c r="AN319" t="b">
        <f t="shared" si="186"/>
        <v>1</v>
      </c>
      <c r="AO319">
        <f t="shared" si="180"/>
        <v>4</v>
      </c>
      <c r="AP319" t="str">
        <f t="shared" si="181"/>
        <v/>
      </c>
      <c r="AQ319" t="str">
        <f t="shared" si="178"/>
        <v/>
      </c>
    </row>
    <row r="320" spans="1:43" x14ac:dyDescent="0.25">
      <c r="A320" t="str">
        <f t="shared" si="182"/>
        <v>00000771</v>
      </c>
      <c r="B320" t="s">
        <v>1669</v>
      </c>
      <c r="C320" t="str">
        <f t="shared" si="188"/>
        <v>LDA R01, 1(R31)</v>
      </c>
      <c r="D320" t="str">
        <f t="shared" si="183"/>
        <v/>
      </c>
      <c r="E320" t="b">
        <f t="shared" si="184"/>
        <v>0</v>
      </c>
      <c r="F320">
        <f t="shared" si="187"/>
        <v>4</v>
      </c>
      <c r="G320">
        <f t="shared" si="179"/>
        <v>1904</v>
      </c>
      <c r="H320" t="str">
        <f t="shared" si="189"/>
        <v>LDA</v>
      </c>
      <c r="I320" s="3" t="str">
        <f>IF(LEN(H320)&gt;0,VLOOKUP(H320,DATA!$B$2:$G$526,6,FALSE),"")</f>
        <v xml:space="preserve">OAB        F </v>
      </c>
      <c r="J320" t="str">
        <f>IF(LEN(H320)&gt;0,VLOOKUP(H320,DATA!$B$2:$G$526,2,FALSE),"")</f>
        <v>Mem</v>
      </c>
      <c r="K320" t="str">
        <f>IF(LEN(H320)&gt;0,IF(MID(IF(MID(MID(C320,LEN(H320)+2,99),1,1)="(",MID(MID(C320,LEN(H320)+2,99),2,LEN(MID(C320,LEN(H320)+2,99))-2),MID(C320,LEN(H320)+2,99)),1,1)=VLOOKUP(H320,DATA!$B$2:$I$526,8,FALSE),MID(IF(MID(MID(C320,LEN(H320)+2,99),1,1)="(",MID(MID(C320,LEN(H320)+2,99),2,LEN(MID(C320,LEN(H320)+2,99))-2),MID(C320,LEN(H320)+2,99)),1,3),IF(MID(MID(C320,LEN(H320)+2,99),1,1)="(",MID(MID(C320,LEN(H320)+2,99),2,LEN(MID(C320,LEN(H320)+2,99))-2),MID(C320,LEN(H320)+2,99))),"")</f>
        <v>R01</v>
      </c>
      <c r="L320" t="str">
        <f t="shared" si="190"/>
        <v>1(R31)</v>
      </c>
      <c r="M320" t="str">
        <f t="shared" si="209"/>
        <v/>
      </c>
      <c r="N320" t="str">
        <f t="shared" si="191"/>
        <v/>
      </c>
      <c r="O320" t="str">
        <f t="shared" si="192"/>
        <v/>
      </c>
      <c r="P320" t="str">
        <f t="shared" si="185"/>
        <v/>
      </c>
      <c r="Q320">
        <f t="shared" si="193"/>
        <v>1</v>
      </c>
      <c r="R320" t="str">
        <f t="shared" si="194"/>
        <v>R31</v>
      </c>
      <c r="S320" t="b">
        <f t="shared" si="195"/>
        <v>0</v>
      </c>
      <c r="T320" t="b">
        <f t="shared" si="196"/>
        <v>0</v>
      </c>
      <c r="U320" t="str">
        <f t="shared" si="197"/>
        <v/>
      </c>
      <c r="V320" t="str">
        <f>IF(MID(I320,6,1)="T",VLOOKUP(H320,DATA!$B$2:$H$526,7,FALSE),"")</f>
        <v/>
      </c>
      <c r="W320" t="str">
        <f t="shared" si="198"/>
        <v/>
      </c>
      <c r="X320" t="str">
        <f>IF(LEN(H320)&gt;0,VLOOKUP(H320,DATA!$B$2:$F$526,5,FALSE),"")</f>
        <v/>
      </c>
      <c r="Y320" t="str">
        <f t="shared" si="199"/>
        <v/>
      </c>
      <c r="Z320" t="str">
        <f t="shared" si="200"/>
        <v/>
      </c>
      <c r="AA320" t="str">
        <f t="shared" si="201"/>
        <v/>
      </c>
      <c r="AB320" t="str">
        <f>IF(LEN(Z320)&gt;0,VLOOKUP(Z320,DATA!$K$25:$L$69,2,FALSE)&amp;IF(LEN(AA320)&gt;0,VLOOKUP(AA320,DATA!$O$25:$P$29,2,FALSE),""),"")</f>
        <v/>
      </c>
      <c r="AC320" t="str">
        <f>IF(LEN(Z320)&gt;0,VLOOKUP(Z320,DATA!$K$25:$M$69,3,FALSE),"")</f>
        <v/>
      </c>
      <c r="AD320" t="str">
        <f t="shared" si="202"/>
        <v>00001</v>
      </c>
      <c r="AE320" t="str">
        <f t="shared" si="203"/>
        <v>11111</v>
      </c>
      <c r="AF320" t="str">
        <f t="shared" si="204"/>
        <v/>
      </c>
      <c r="AG320" t="str">
        <f t="shared" si="205"/>
        <v/>
      </c>
      <c r="AH320" t="str">
        <f t="shared" si="206"/>
        <v/>
      </c>
      <c r="AI320" t="str">
        <f>IF(LEN(Q320)&gt;0,REPT("0",IF(IF(MID(I320,12,1)="F",VLOOKUP(J320,DATA!$K$2:$Y$20,14,FALSE),0)&gt;10,IF(MID(I320,12,1)="F",VLOOKUP(J320,DATA!$K$2:$Y$20,14,FALSE),0)-10,0)-LEN(X320))&amp;DEC2BIN(Q320,IF(MID(I320,12,1)="F",VLOOKUP(J320,DATA!$K$2:$Y$20,14,FALSE),0)-IF(IF(MID(I320,12,1)="F",VLOOKUP(J320,DATA!$K$2:$Y$20,14,FALSE),0)&gt;10,IF(MID(I320,12,1)="F",VLOOKUP(J320,DATA!$K$2:$Y$20,14,FALSE),0)-10,0)),"")</f>
        <v>0000000000000001</v>
      </c>
      <c r="AJ320" t="str">
        <f>IF(LEN(H320)&gt;0,IF(H320&lt;&gt;"CALL_PAL",VLOOKUP(H320,DATA!$B$2:$E$526,4,FALSE),VLOOKUP(K320,DATA!$K$72:$M$161,3,FALSE)),"")</f>
        <v/>
      </c>
      <c r="AK320" t="str">
        <f>IF(LEN(H320)&gt;0,VLOOKUP(H320,DATA!$B$2:$D$526,3,FALSE),"")</f>
        <v>001000</v>
      </c>
      <c r="AL320" t="str">
        <f t="shared" si="207"/>
        <v>00100000001111110000000000000001</v>
      </c>
      <c r="AM320" t="str">
        <f t="shared" si="208"/>
        <v>203F0001</v>
      </c>
      <c r="AN320" t="b">
        <f t="shared" si="186"/>
        <v>1</v>
      </c>
      <c r="AO320">
        <f t="shared" si="180"/>
        <v>0</v>
      </c>
      <c r="AP320" t="b">
        <f t="shared" si="181"/>
        <v>1</v>
      </c>
      <c r="AQ320" t="b">
        <f t="shared" si="178"/>
        <v>0</v>
      </c>
    </row>
    <row r="321" spans="1:43" x14ac:dyDescent="0.25">
      <c r="A321" t="str">
        <f t="shared" si="182"/>
        <v>00000775</v>
      </c>
      <c r="B321" t="s">
        <v>1671</v>
      </c>
      <c r="C321" t="str">
        <f t="shared" si="188"/>
        <v>SLL R01, #32, R01</v>
      </c>
      <c r="D321" t="str">
        <f t="shared" si="183"/>
        <v/>
      </c>
      <c r="E321" t="b">
        <f t="shared" si="184"/>
        <v>1</v>
      </c>
      <c r="F321">
        <f t="shared" si="187"/>
        <v>4</v>
      </c>
      <c r="G321">
        <f t="shared" si="179"/>
        <v>1908</v>
      </c>
      <c r="H321" t="str">
        <f t="shared" si="189"/>
        <v>SLL</v>
      </c>
      <c r="I321" s="3" t="str">
        <f>IF(LEN(H321)&gt;0,VLOOKUP(H321,DATA!$B$2:$G$526,6,FALSE),"")</f>
        <v>OABZL      FC</v>
      </c>
      <c r="J321" t="str">
        <f>IF(LEN(H321)&gt;0,VLOOKUP(H321,DATA!$B$2:$G$526,2,FALSE),"")</f>
        <v>Oper</v>
      </c>
      <c r="K321" t="str">
        <f>IF(LEN(H321)&gt;0,IF(MID(IF(MID(MID(C321,LEN(H321)+2,99),1,1)="(",MID(MID(C321,LEN(H321)+2,99),2,LEN(MID(C321,LEN(H321)+2,99))-2),MID(C321,LEN(H321)+2,99)),1,1)=VLOOKUP(H321,DATA!$B$2:$I$526,8,FALSE),MID(IF(MID(MID(C321,LEN(H321)+2,99),1,1)="(",MID(MID(C321,LEN(H321)+2,99),2,LEN(MID(C321,LEN(H321)+2,99))-2),MID(C321,LEN(H321)+2,99)),1,3),IF(MID(MID(C321,LEN(H321)+2,99),1,1)="(",MID(MID(C321,LEN(H321)+2,99),2,LEN(MID(C321,LEN(H321)+2,99))-2),MID(C321,LEN(H321)+2,99))),"")</f>
        <v>R01</v>
      </c>
      <c r="L321" t="str">
        <f t="shared" si="190"/>
        <v>#32</v>
      </c>
      <c r="M321" t="str">
        <f t="shared" si="209"/>
        <v>R01</v>
      </c>
      <c r="N321" t="b">
        <f t="shared" si="191"/>
        <v>1</v>
      </c>
      <c r="O321" t="b">
        <f t="shared" si="192"/>
        <v>0</v>
      </c>
      <c r="P321" t="str">
        <f t="shared" si="185"/>
        <v/>
      </c>
      <c r="Q321" t="str">
        <f t="shared" si="193"/>
        <v/>
      </c>
      <c r="R321" t="str">
        <f t="shared" si="194"/>
        <v/>
      </c>
      <c r="S321" t="b">
        <f t="shared" si="195"/>
        <v>0</v>
      </c>
      <c r="T321" t="b">
        <f t="shared" si="196"/>
        <v>0</v>
      </c>
      <c r="U321" t="b">
        <f t="shared" si="197"/>
        <v>0</v>
      </c>
      <c r="V321" t="str">
        <f>IF(MID(I321,6,1)="T",VLOOKUP(H321,DATA!$B$2:$H$526,7,FALSE),"")</f>
        <v/>
      </c>
      <c r="W321" t="str">
        <f t="shared" si="198"/>
        <v/>
      </c>
      <c r="X321" t="str">
        <f>IF(LEN(H321)&gt;0,VLOOKUP(H321,DATA!$B$2:$F$526,5,FALSE),"")</f>
        <v/>
      </c>
      <c r="Y321" t="str">
        <f t="shared" si="199"/>
        <v/>
      </c>
      <c r="Z321" t="str">
        <f t="shared" si="200"/>
        <v/>
      </c>
      <c r="AA321" t="str">
        <f t="shared" si="201"/>
        <v/>
      </c>
      <c r="AB321" t="str">
        <f>IF(LEN(Z321)&gt;0,VLOOKUP(Z321,DATA!$K$25:$L$69,2,FALSE)&amp;IF(LEN(AA321)&gt;0,VLOOKUP(AA321,DATA!$O$25:$P$29,2,FALSE),""),"")</f>
        <v/>
      </c>
      <c r="AC321" t="str">
        <f>IF(LEN(Z321)&gt;0,VLOOKUP(Z321,DATA!$K$25:$M$69,3,FALSE),"")</f>
        <v/>
      </c>
      <c r="AD321" t="str">
        <f t="shared" si="202"/>
        <v>00001</v>
      </c>
      <c r="AE321" t="str">
        <f t="shared" si="203"/>
        <v/>
      </c>
      <c r="AF321" t="str">
        <f t="shared" si="204"/>
        <v/>
      </c>
      <c r="AG321" t="str">
        <f t="shared" si="205"/>
        <v>001000001</v>
      </c>
      <c r="AH321" t="str">
        <f t="shared" si="206"/>
        <v>00001</v>
      </c>
      <c r="AI321" t="str">
        <f>IF(LEN(Q321)&gt;0,REPT("0",IF(IF(MID(I321,12,1)="F",VLOOKUP(J321,DATA!$K$2:$Y$20,14,FALSE),0)&gt;10,IF(MID(I321,12,1)="F",VLOOKUP(J321,DATA!$K$2:$Y$20,14,FALSE),0)-10,0)-LEN(X321))&amp;DEC2BIN(Q321,IF(MID(I321,12,1)="F",VLOOKUP(J321,DATA!$K$2:$Y$20,14,FALSE),0)-IF(IF(MID(I321,12,1)="F",VLOOKUP(J321,DATA!$K$2:$Y$20,14,FALSE),0)&gt;10,IF(MID(I321,12,1)="F",VLOOKUP(J321,DATA!$K$2:$Y$20,14,FALSE),0)-10,0)),"")</f>
        <v/>
      </c>
      <c r="AJ321" t="str">
        <f>IF(LEN(H321)&gt;0,IF(H321&lt;&gt;"CALL_PAL",VLOOKUP(H321,DATA!$B$2:$E$526,4,FALSE),VLOOKUP(K321,DATA!$K$72:$M$161,3,FALSE)),"")</f>
        <v>0111001</v>
      </c>
      <c r="AK321" t="str">
        <f>IF(LEN(H321)&gt;0,VLOOKUP(H321,DATA!$B$2:$D$526,3,FALSE),"")</f>
        <v>010010</v>
      </c>
      <c r="AL321" t="str">
        <f t="shared" si="207"/>
        <v>01001000001001000001011100100001</v>
      </c>
      <c r="AM321" t="str">
        <f t="shared" si="208"/>
        <v>48241721</v>
      </c>
      <c r="AN321" t="b">
        <f t="shared" si="186"/>
        <v>1</v>
      </c>
      <c r="AO321">
        <f t="shared" si="180"/>
        <v>4</v>
      </c>
      <c r="AP321" t="b">
        <f t="shared" si="181"/>
        <v>0</v>
      </c>
      <c r="AQ321" t="b">
        <f t="shared" si="178"/>
        <v>0</v>
      </c>
    </row>
    <row r="322" spans="1:43" x14ac:dyDescent="0.25">
      <c r="A322" t="str">
        <f t="shared" si="182"/>
        <v>00000779</v>
      </c>
      <c r="B322" t="s">
        <v>1670</v>
      </c>
      <c r="C322" t="str">
        <f t="shared" si="188"/>
        <v>HW_MTPR R01, CC_CTL</v>
      </c>
      <c r="D322" t="str">
        <f t="shared" si="183"/>
        <v/>
      </c>
      <c r="E322" t="b">
        <f t="shared" si="184"/>
        <v>1</v>
      </c>
      <c r="F322">
        <f t="shared" si="187"/>
        <v>4</v>
      </c>
      <c r="G322">
        <f t="shared" si="179"/>
        <v>1912</v>
      </c>
      <c r="H322" t="str">
        <f t="shared" si="189"/>
        <v>HW_MTPR</v>
      </c>
      <c r="I322" s="3" t="str">
        <f>IF(LEN(H322)&gt;0,VLOOKUP(H322,DATA!$B$2:$G$526,6,FALSE),"")</f>
        <v xml:space="preserve">OAB      IM  </v>
      </c>
      <c r="J322" t="str">
        <f>IF(LEN(H322)&gt;0,VLOOKUP(H322,DATA!$B$2:$G$526,2,FALSE),"")</f>
        <v>HW_M</v>
      </c>
      <c r="K322" t="str">
        <f>IF(LEN(H322)&gt;0,IF(MID(IF(MID(MID(C322,LEN(H322)+2,99),1,1)="(",MID(MID(C322,LEN(H322)+2,99),2,LEN(MID(C322,LEN(H322)+2,99))-2),MID(C322,LEN(H322)+2,99)),1,1)=VLOOKUP(H322,DATA!$B$2:$I$526,8,FALSE),MID(IF(MID(MID(C322,LEN(H322)+2,99),1,1)="(",MID(MID(C322,LEN(H322)+2,99),2,LEN(MID(C322,LEN(H322)+2,99))-2),MID(C322,LEN(H322)+2,99)),1,3),IF(MID(MID(C322,LEN(H322)+2,99),1,1)="(",MID(MID(C322,LEN(H322)+2,99),2,LEN(MID(C322,LEN(H322)+2,99))-2),MID(C322,LEN(H322)+2,99))),"")</f>
        <v>R01</v>
      </c>
      <c r="L322" t="str">
        <f t="shared" si="190"/>
        <v>CC_CTL</v>
      </c>
      <c r="M322" t="str">
        <f t="shared" si="209"/>
        <v/>
      </c>
      <c r="N322" t="str">
        <f t="shared" si="191"/>
        <v/>
      </c>
      <c r="O322" t="str">
        <f t="shared" si="192"/>
        <v/>
      </c>
      <c r="P322" t="str">
        <f t="shared" si="185"/>
        <v/>
      </c>
      <c r="Q322" t="str">
        <f t="shared" si="193"/>
        <v/>
      </c>
      <c r="R322" t="str">
        <f t="shared" si="194"/>
        <v/>
      </c>
      <c r="S322" t="b">
        <f t="shared" si="195"/>
        <v>0</v>
      </c>
      <c r="T322" t="b">
        <f t="shared" si="196"/>
        <v>0</v>
      </c>
      <c r="U322" t="str">
        <f t="shared" si="197"/>
        <v/>
      </c>
      <c r="V322" t="str">
        <f>IF(MID(I322,6,1)="T",VLOOKUP(H322,DATA!$B$2:$H$526,7,FALSE),"")</f>
        <v/>
      </c>
      <c r="W322" t="str">
        <f t="shared" si="198"/>
        <v/>
      </c>
      <c r="X322" t="str">
        <f>IF(LEN(H322)&gt;0,VLOOKUP(H322,DATA!$B$2:$F$526,5,FALSE),"")</f>
        <v/>
      </c>
      <c r="Y322" t="str">
        <f t="shared" si="199"/>
        <v/>
      </c>
      <c r="Z322" t="str">
        <f t="shared" si="200"/>
        <v>CC_CTL</v>
      </c>
      <c r="AA322" t="str">
        <f t="shared" si="201"/>
        <v/>
      </c>
      <c r="AB322" t="str">
        <f>IF(LEN(Z322)&gt;0,VLOOKUP(Z322,DATA!$K$25:$L$69,2,FALSE)&amp;IF(LEN(AA322)&gt;0,VLOOKUP(AA322,DATA!$O$25:$P$29,2,FALSE),""),"")</f>
        <v>11000001</v>
      </c>
      <c r="AC322" t="str">
        <f>IF(LEN(Z322)&gt;0,VLOOKUP(Z322,DATA!$K$25:$M$69,3,FALSE),"")</f>
        <v>00100000</v>
      </c>
      <c r="AD322" t="str">
        <f t="shared" si="202"/>
        <v>00001</v>
      </c>
      <c r="AE322" t="str">
        <f t="shared" si="203"/>
        <v/>
      </c>
      <c r="AF322" t="str">
        <f t="shared" si="204"/>
        <v/>
      </c>
      <c r="AG322" t="str">
        <f t="shared" si="205"/>
        <v/>
      </c>
      <c r="AH322" t="str">
        <f t="shared" si="206"/>
        <v/>
      </c>
      <c r="AI322" t="str">
        <f>IF(LEN(Q322)&gt;0,REPT("0",IF(IF(MID(I322,12,1)="F",VLOOKUP(J322,DATA!$K$2:$Y$20,14,FALSE),0)&gt;10,IF(MID(I322,12,1)="F",VLOOKUP(J322,DATA!$K$2:$Y$20,14,FALSE),0)-10,0)-LEN(X322))&amp;DEC2BIN(Q322,IF(MID(I322,12,1)="F",VLOOKUP(J322,DATA!$K$2:$Y$20,14,FALSE),0)-IF(IF(MID(I322,12,1)="F",VLOOKUP(J322,DATA!$K$2:$Y$20,14,FALSE),0)&gt;10,IF(MID(I322,12,1)="F",VLOOKUP(J322,DATA!$K$2:$Y$20,14,FALSE),0)-10,0)),"")</f>
        <v/>
      </c>
      <c r="AJ322" t="str">
        <f>IF(LEN(H322)&gt;0,IF(H322&lt;&gt;"CALL_PAL",VLOOKUP(H322,DATA!$B$2:$E$526,4,FALSE),VLOOKUP(K322,DATA!$K$72:$M$161,3,FALSE)),"")</f>
        <v/>
      </c>
      <c r="AK322" t="str">
        <f>IF(LEN(H322)&gt;0,VLOOKUP(H322,DATA!$B$2:$D$526,3,FALSE),"")</f>
        <v>011101</v>
      </c>
      <c r="AL322" t="str">
        <f t="shared" si="207"/>
        <v>011101000011100000100100000</v>
      </c>
      <c r="AM322" t="str">
        <f t="shared" si="208"/>
        <v>74382400</v>
      </c>
      <c r="AN322" t="b">
        <f t="shared" si="186"/>
        <v>1</v>
      </c>
      <c r="AO322">
        <f t="shared" si="180"/>
        <v>4</v>
      </c>
      <c r="AP322" t="b">
        <f t="shared" si="181"/>
        <v>0</v>
      </c>
      <c r="AQ322" t="b">
        <f t="shared" si="178"/>
        <v>0</v>
      </c>
    </row>
    <row r="323" spans="1:43" x14ac:dyDescent="0.25">
      <c r="A323" t="str">
        <f t="shared" si="182"/>
        <v>0000077D</v>
      </c>
      <c r="B323" t="s">
        <v>2038</v>
      </c>
      <c r="C323" t="str">
        <f t="shared" si="188"/>
        <v>BIS R31,R31,R31</v>
      </c>
      <c r="D323" t="str">
        <f t="shared" si="183"/>
        <v/>
      </c>
      <c r="E323" t="b">
        <f t="shared" si="184"/>
        <v>1</v>
      </c>
      <c r="F323">
        <f t="shared" si="187"/>
        <v>4</v>
      </c>
      <c r="G323">
        <f t="shared" si="179"/>
        <v>1916</v>
      </c>
      <c r="H323" t="str">
        <f t="shared" si="189"/>
        <v>BIS</v>
      </c>
      <c r="I323" s="3" t="str">
        <f>IF(LEN(H323)&gt;0,VLOOKUP(H323,DATA!$B$2:$G$526,6,FALSE),"")</f>
        <v>OABZL      FC</v>
      </c>
      <c r="J323" t="str">
        <f>IF(LEN(H323)&gt;0,VLOOKUP(H323,DATA!$B$2:$G$526,2,FALSE),"")</f>
        <v>Oper</v>
      </c>
      <c r="K323" t="str">
        <f>IF(LEN(H323)&gt;0,IF(MID(IF(MID(MID(C323,LEN(H323)+2,99),1,1)="(",MID(MID(C323,LEN(H323)+2,99),2,LEN(MID(C323,LEN(H323)+2,99))-2),MID(C323,LEN(H323)+2,99)),1,1)=VLOOKUP(H323,DATA!$B$2:$I$526,8,FALSE),MID(IF(MID(MID(C323,LEN(H323)+2,99),1,1)="(",MID(MID(C323,LEN(H323)+2,99),2,LEN(MID(C323,LEN(H323)+2,99))-2),MID(C323,LEN(H323)+2,99)),1,3),IF(MID(MID(C323,LEN(H323)+2,99),1,1)="(",MID(MID(C323,LEN(H323)+2,99),2,LEN(MID(C323,LEN(H323)+2,99))-2),MID(C323,LEN(H323)+2,99))),"")</f>
        <v>R31</v>
      </c>
      <c r="L323" t="str">
        <f t="shared" si="190"/>
        <v>R31</v>
      </c>
      <c r="M323" t="str">
        <f t="shared" si="209"/>
        <v>R31</v>
      </c>
      <c r="N323" t="b">
        <f t="shared" si="191"/>
        <v>0</v>
      </c>
      <c r="O323" t="b">
        <f t="shared" si="192"/>
        <v>1</v>
      </c>
      <c r="P323" t="str">
        <f t="shared" si="185"/>
        <v/>
      </c>
      <c r="Q323" t="str">
        <f t="shared" si="193"/>
        <v/>
      </c>
      <c r="R323" t="str">
        <f t="shared" si="194"/>
        <v/>
      </c>
      <c r="S323" t="b">
        <f t="shared" si="195"/>
        <v>0</v>
      </c>
      <c r="T323" t="b">
        <f t="shared" si="196"/>
        <v>0</v>
      </c>
      <c r="U323" t="b">
        <f t="shared" si="197"/>
        <v>0</v>
      </c>
      <c r="V323" t="str">
        <f>IF(MID(I323,6,1)="T",VLOOKUP(H323,DATA!$B$2:$H$526,7,FALSE),"")</f>
        <v/>
      </c>
      <c r="W323" t="str">
        <f t="shared" si="198"/>
        <v/>
      </c>
      <c r="X323" t="str">
        <f>IF(LEN(H323)&gt;0,VLOOKUP(H323,DATA!$B$2:$F$526,5,FALSE),"")</f>
        <v/>
      </c>
      <c r="Y323" t="str">
        <f t="shared" si="199"/>
        <v/>
      </c>
      <c r="Z323" t="str">
        <f t="shared" si="200"/>
        <v/>
      </c>
      <c r="AA323" t="str">
        <f t="shared" si="201"/>
        <v/>
      </c>
      <c r="AB323" t="str">
        <f>IF(LEN(Z323)&gt;0,VLOOKUP(Z323,DATA!$K$25:$L$69,2,FALSE)&amp;IF(LEN(AA323)&gt;0,VLOOKUP(AA323,DATA!$O$25:$P$29,2,FALSE),""),"")</f>
        <v/>
      </c>
      <c r="AC323" t="str">
        <f>IF(LEN(Z323)&gt;0,VLOOKUP(Z323,DATA!$K$25:$M$69,3,FALSE),"")</f>
        <v/>
      </c>
      <c r="AD323" t="str">
        <f t="shared" si="202"/>
        <v>11111</v>
      </c>
      <c r="AE323" t="str">
        <f t="shared" si="203"/>
        <v>11111</v>
      </c>
      <c r="AF323" t="str">
        <f t="shared" si="204"/>
        <v>0000</v>
      </c>
      <c r="AG323" t="str">
        <f t="shared" si="205"/>
        <v/>
      </c>
      <c r="AH323" t="str">
        <f t="shared" si="206"/>
        <v>11111</v>
      </c>
      <c r="AI323" t="str">
        <f>IF(LEN(Q323)&gt;0,REPT("0",IF(IF(MID(I323,12,1)="F",VLOOKUP(J323,DATA!$K$2:$Y$20,14,FALSE),0)&gt;10,IF(MID(I323,12,1)="F",VLOOKUP(J323,DATA!$K$2:$Y$20,14,FALSE),0)-10,0)-LEN(X323))&amp;DEC2BIN(Q323,IF(MID(I323,12,1)="F",VLOOKUP(J323,DATA!$K$2:$Y$20,14,FALSE),0)-IF(IF(MID(I323,12,1)="F",VLOOKUP(J323,DATA!$K$2:$Y$20,14,FALSE),0)&gt;10,IF(MID(I323,12,1)="F",VLOOKUP(J323,DATA!$K$2:$Y$20,14,FALSE),0)-10,0)),"")</f>
        <v/>
      </c>
      <c r="AJ323" t="str">
        <f>IF(LEN(H323)&gt;0,IF(H323&lt;&gt;"CALL_PAL",VLOOKUP(H323,DATA!$B$2:$E$526,4,FALSE),VLOOKUP(K323,DATA!$K$72:$M$161,3,FALSE)),"")</f>
        <v>0100000</v>
      </c>
      <c r="AK323" t="str">
        <f>IF(LEN(H323)&gt;0,VLOOKUP(H323,DATA!$B$2:$D$526,3,FALSE),"")</f>
        <v>010001</v>
      </c>
      <c r="AL323" t="str">
        <f t="shared" si="207"/>
        <v>01000111111111110000010000011111</v>
      </c>
      <c r="AM323" t="str">
        <f t="shared" si="208"/>
        <v>47FF041F</v>
      </c>
      <c r="AN323" t="b">
        <f t="shared" si="186"/>
        <v>1</v>
      </c>
      <c r="AO323">
        <f t="shared" si="180"/>
        <v>4</v>
      </c>
      <c r="AP323" t="b">
        <f t="shared" si="181"/>
        <v>0</v>
      </c>
      <c r="AQ323" t="b">
        <f t="shared" ref="AQ323:AQ386" si="210">IF(B323="","",IF(G323=G324,"",INT(G323/64)*64=G323))</f>
        <v>0</v>
      </c>
    </row>
    <row r="324" spans="1:43" x14ac:dyDescent="0.25">
      <c r="A324" t="str">
        <f t="shared" si="182"/>
        <v>00000781</v>
      </c>
      <c r="B324" t="s">
        <v>1737</v>
      </c>
      <c r="C324" t="str">
        <f t="shared" si="188"/>
        <v>END:</v>
      </c>
      <c r="D324" t="str">
        <f t="shared" si="183"/>
        <v/>
      </c>
      <c r="E324" t="b">
        <f t="shared" si="184"/>
        <v>1</v>
      </c>
      <c r="F324">
        <f t="shared" si="187"/>
        <v>4</v>
      </c>
      <c r="G324">
        <f t="shared" ref="G324:G387" si="211">IF(LEN(C324)&gt;0,IF(IFERROR(FIND(":",C324)&gt;0,FALSE),G323+16-MOD(G323+16,16),IF(E324,G323+F323-MOD(G323+F323,F323),G323)),"")</f>
        <v>1920</v>
      </c>
      <c r="H324" t="str">
        <f t="shared" si="189"/>
        <v/>
      </c>
      <c r="I324" s="3" t="str">
        <f>IF(LEN(H324)&gt;0,VLOOKUP(H324,DATA!$B$2:$G$526,6,FALSE),"")</f>
        <v/>
      </c>
      <c r="J324" t="str">
        <f>IF(LEN(H324)&gt;0,VLOOKUP(H324,DATA!$B$2:$G$526,2,FALSE),"")</f>
        <v/>
      </c>
      <c r="K324" t="str">
        <f>IF(LEN(H324)&gt;0,IF(MID(IF(MID(MID(C324,LEN(H324)+2,99),1,1)="(",MID(MID(C324,LEN(H324)+2,99),2,LEN(MID(C324,LEN(H324)+2,99))-2),MID(C324,LEN(H324)+2,99)),1,1)=VLOOKUP(H324,DATA!$B$2:$I$526,8,FALSE),MID(IF(MID(MID(C324,LEN(H324)+2,99),1,1)="(",MID(MID(C324,LEN(H324)+2,99),2,LEN(MID(C324,LEN(H324)+2,99))-2),MID(C324,LEN(H324)+2,99)),1,3),IF(MID(MID(C324,LEN(H324)+2,99),1,1)="(",MID(MID(C324,LEN(H324)+2,99),2,LEN(MID(C324,LEN(H324)+2,99))-2),MID(C324,LEN(H324)+2,99))),"")</f>
        <v/>
      </c>
      <c r="L324" t="str">
        <f t="shared" si="190"/>
        <v/>
      </c>
      <c r="M324" t="str">
        <f t="shared" si="209"/>
        <v/>
      </c>
      <c r="N324" t="str">
        <f t="shared" si="191"/>
        <v/>
      </c>
      <c r="O324" t="str">
        <f t="shared" si="192"/>
        <v/>
      </c>
      <c r="P324" t="str">
        <f t="shared" si="185"/>
        <v/>
      </c>
      <c r="Q324" t="str">
        <f t="shared" si="193"/>
        <v/>
      </c>
      <c r="R324" t="str">
        <f t="shared" si="194"/>
        <v/>
      </c>
      <c r="S324" t="str">
        <f t="shared" si="195"/>
        <v/>
      </c>
      <c r="T324" t="str">
        <f t="shared" si="196"/>
        <v/>
      </c>
      <c r="U324" t="str">
        <f t="shared" si="197"/>
        <v/>
      </c>
      <c r="V324" t="str">
        <f>IF(MID(I324,6,1)="T",VLOOKUP(H324,DATA!$B$2:$H$526,7,FALSE),"")</f>
        <v/>
      </c>
      <c r="W324" t="str">
        <f t="shared" si="198"/>
        <v/>
      </c>
      <c r="X324" t="str">
        <f>IF(LEN(H324)&gt;0,VLOOKUP(H324,DATA!$B$2:$F$526,5,FALSE),"")</f>
        <v/>
      </c>
      <c r="Y324" t="str">
        <f t="shared" si="199"/>
        <v/>
      </c>
      <c r="Z324" t="str">
        <f t="shared" si="200"/>
        <v/>
      </c>
      <c r="AA324" t="str">
        <f t="shared" si="201"/>
        <v/>
      </c>
      <c r="AB324" t="str">
        <f>IF(LEN(Z324)&gt;0,VLOOKUP(Z324,DATA!$K$25:$L$69,2,FALSE)&amp;IF(LEN(AA324)&gt;0,VLOOKUP(AA324,DATA!$O$25:$P$29,2,FALSE),""),"")</f>
        <v/>
      </c>
      <c r="AC324" t="str">
        <f>IF(LEN(Z324)&gt;0,VLOOKUP(Z324,DATA!$K$25:$M$69,3,FALSE),"")</f>
        <v/>
      </c>
      <c r="AD324" t="str">
        <f t="shared" si="202"/>
        <v/>
      </c>
      <c r="AE324" t="str">
        <f t="shared" si="203"/>
        <v/>
      </c>
      <c r="AF324" t="str">
        <f t="shared" si="204"/>
        <v/>
      </c>
      <c r="AG324" t="str">
        <f t="shared" si="205"/>
        <v/>
      </c>
      <c r="AH324" t="str">
        <f t="shared" si="206"/>
        <v/>
      </c>
      <c r="AI324" t="str">
        <f>IF(LEN(Q324)&gt;0,REPT("0",IF(IF(MID(I324,12,1)="F",VLOOKUP(J324,DATA!$K$2:$Y$20,14,FALSE),0)&gt;10,IF(MID(I324,12,1)="F",VLOOKUP(J324,DATA!$K$2:$Y$20,14,FALSE),0)-10,0)-LEN(X324))&amp;DEC2BIN(Q324,IF(MID(I324,12,1)="F",VLOOKUP(J324,DATA!$K$2:$Y$20,14,FALSE),0)-IF(IF(MID(I324,12,1)="F",VLOOKUP(J324,DATA!$K$2:$Y$20,14,FALSE),0)&gt;10,IF(MID(I324,12,1)="F",VLOOKUP(J324,DATA!$K$2:$Y$20,14,FALSE),0)-10,0)),"")</f>
        <v/>
      </c>
      <c r="AJ324" t="str">
        <f>IF(LEN(H324)&gt;0,IF(H324&lt;&gt;"CALL_PAL",VLOOKUP(H324,DATA!$B$2:$E$526,4,FALSE),VLOOKUP(K324,DATA!$K$72:$M$161,3,FALSE)),"")</f>
        <v/>
      </c>
      <c r="AK324" t="str">
        <f>IF(LEN(H324)&gt;0,VLOOKUP(H324,DATA!$B$2:$D$526,3,FALSE),"")</f>
        <v/>
      </c>
      <c r="AL324" t="str">
        <f t="shared" si="207"/>
        <v/>
      </c>
      <c r="AM324" t="str">
        <f t="shared" si="208"/>
        <v/>
      </c>
      <c r="AN324" t="b">
        <f t="shared" si="186"/>
        <v>1</v>
      </c>
      <c r="AO324">
        <f t="shared" ref="AO324:AO387" si="212">IF(B324&lt;&gt;"",G324-G323,"")</f>
        <v>4</v>
      </c>
      <c r="AP324" t="str">
        <f t="shared" si="181"/>
        <v/>
      </c>
      <c r="AQ324" t="str">
        <f t="shared" si="210"/>
        <v/>
      </c>
    </row>
    <row r="325" spans="1:43" x14ac:dyDescent="0.25">
      <c r="A325" t="str">
        <f t="shared" si="182"/>
        <v>00000781</v>
      </c>
      <c r="B325" t="s">
        <v>2034</v>
      </c>
      <c r="C325" t="str">
        <f t="shared" si="188"/>
        <v>.PAL OFF</v>
      </c>
      <c r="D325" t="str">
        <f t="shared" si="183"/>
        <v/>
      </c>
      <c r="E325" t="b">
        <f t="shared" si="184"/>
        <v>0</v>
      </c>
      <c r="F325">
        <f t="shared" si="187"/>
        <v>0</v>
      </c>
      <c r="G325">
        <f t="shared" si="211"/>
        <v>1920</v>
      </c>
      <c r="H325" t="str">
        <f t="shared" si="189"/>
        <v/>
      </c>
      <c r="I325" s="3" t="str">
        <f>IF(LEN(H325)&gt;0,VLOOKUP(H325,DATA!$B$2:$G$526,6,FALSE),"")</f>
        <v/>
      </c>
      <c r="J325" t="str">
        <f>IF(LEN(H325)&gt;0,VLOOKUP(H325,DATA!$B$2:$G$526,2,FALSE),"")</f>
        <v/>
      </c>
      <c r="K325" t="str">
        <f>IF(LEN(H325)&gt;0,IF(MID(IF(MID(MID(C325,LEN(H325)+2,99),1,1)="(",MID(MID(C325,LEN(H325)+2,99),2,LEN(MID(C325,LEN(H325)+2,99))-2),MID(C325,LEN(H325)+2,99)),1,1)=VLOOKUP(H325,DATA!$B$2:$I$526,8,FALSE),MID(IF(MID(MID(C325,LEN(H325)+2,99),1,1)="(",MID(MID(C325,LEN(H325)+2,99),2,LEN(MID(C325,LEN(H325)+2,99))-2),MID(C325,LEN(H325)+2,99)),1,3),IF(MID(MID(C325,LEN(H325)+2,99),1,1)="(",MID(MID(C325,LEN(H325)+2,99),2,LEN(MID(C325,LEN(H325)+2,99))-2),MID(C325,LEN(H325)+2,99))),"")</f>
        <v/>
      </c>
      <c r="L325" t="str">
        <f t="shared" si="190"/>
        <v/>
      </c>
      <c r="M325" t="str">
        <f t="shared" si="209"/>
        <v/>
      </c>
      <c r="N325" t="str">
        <f t="shared" si="191"/>
        <v/>
      </c>
      <c r="O325" t="str">
        <f t="shared" si="192"/>
        <v/>
      </c>
      <c r="P325" t="str">
        <f t="shared" si="185"/>
        <v/>
      </c>
      <c r="Q325" t="str">
        <f t="shared" si="193"/>
        <v/>
      </c>
      <c r="R325" t="str">
        <f t="shared" si="194"/>
        <v/>
      </c>
      <c r="S325" t="str">
        <f t="shared" si="195"/>
        <v/>
      </c>
      <c r="T325" t="str">
        <f t="shared" si="196"/>
        <v/>
      </c>
      <c r="U325" t="str">
        <f t="shared" si="197"/>
        <v/>
      </c>
      <c r="V325" t="str">
        <f>IF(MID(I325,6,1)="T",VLOOKUP(H325,DATA!$B$2:$H$526,7,FALSE),"")</f>
        <v/>
      </c>
      <c r="W325" t="str">
        <f t="shared" si="198"/>
        <v/>
      </c>
      <c r="X325" t="str">
        <f>IF(LEN(H325)&gt;0,VLOOKUP(H325,DATA!$B$2:$F$526,5,FALSE),"")</f>
        <v/>
      </c>
      <c r="Y325" t="str">
        <f t="shared" si="199"/>
        <v/>
      </c>
      <c r="Z325" t="str">
        <f t="shared" si="200"/>
        <v/>
      </c>
      <c r="AA325" t="str">
        <f t="shared" si="201"/>
        <v/>
      </c>
      <c r="AB325" t="str">
        <f>IF(LEN(Z325)&gt;0,VLOOKUP(Z325,DATA!$K$25:$L$69,2,FALSE)&amp;IF(LEN(AA325)&gt;0,VLOOKUP(AA325,DATA!$O$25:$P$29,2,FALSE),""),"")</f>
        <v/>
      </c>
      <c r="AC325" t="str">
        <f>IF(LEN(Z325)&gt;0,VLOOKUP(Z325,DATA!$K$25:$M$69,3,FALSE),"")</f>
        <v/>
      </c>
      <c r="AD325" t="str">
        <f t="shared" si="202"/>
        <v/>
      </c>
      <c r="AE325" t="str">
        <f t="shared" si="203"/>
        <v/>
      </c>
      <c r="AF325" t="str">
        <f t="shared" si="204"/>
        <v/>
      </c>
      <c r="AG325" t="str">
        <f t="shared" si="205"/>
        <v/>
      </c>
      <c r="AH325" t="str">
        <f t="shared" si="206"/>
        <v/>
      </c>
      <c r="AI325" t="str">
        <f>IF(LEN(Q325)&gt;0,REPT("0",IF(IF(MID(I325,12,1)="F",VLOOKUP(J325,DATA!$K$2:$Y$20,14,FALSE),0)&gt;10,IF(MID(I325,12,1)="F",VLOOKUP(J325,DATA!$K$2:$Y$20,14,FALSE),0)-10,0)-LEN(X325))&amp;DEC2BIN(Q325,IF(MID(I325,12,1)="F",VLOOKUP(J325,DATA!$K$2:$Y$20,14,FALSE),0)-IF(IF(MID(I325,12,1)="F",VLOOKUP(J325,DATA!$K$2:$Y$20,14,FALSE),0)&gt;10,IF(MID(I325,12,1)="F",VLOOKUP(J325,DATA!$K$2:$Y$20,14,FALSE),0)-10,0)),"")</f>
        <v/>
      </c>
      <c r="AJ325" t="str">
        <f>IF(LEN(H325)&gt;0,IF(H325&lt;&gt;"CALL_PAL",VLOOKUP(H325,DATA!$B$2:$E$526,4,FALSE),VLOOKUP(K325,DATA!$K$72:$M$161,3,FALSE)),"")</f>
        <v/>
      </c>
      <c r="AK325" t="str">
        <f>IF(LEN(H325)&gt;0,VLOOKUP(H325,DATA!$B$2:$D$526,3,FALSE),"")</f>
        <v/>
      </c>
      <c r="AL325" t="str">
        <f t="shared" si="207"/>
        <v/>
      </c>
      <c r="AM325" t="str">
        <f t="shared" si="208"/>
        <v/>
      </c>
      <c r="AN325" t="b">
        <f t="shared" si="186"/>
        <v>0</v>
      </c>
      <c r="AO325">
        <f t="shared" si="212"/>
        <v>0</v>
      </c>
      <c r="AP325" t="b">
        <f t="shared" ref="AP325:AP388" si="213">IF(B325="","",IF(G325=G326,"",INT(G325/16)*16=G325))</f>
        <v>1</v>
      </c>
      <c r="AQ325" t="b">
        <f t="shared" si="210"/>
        <v>1</v>
      </c>
    </row>
    <row r="326" spans="1:43" x14ac:dyDescent="0.25">
      <c r="A326" t="str">
        <f t="shared" ref="A326:A389" si="214">IF(LEN(G326)&gt;0,DEC2HEX(G326+IF(AN325,1,0),8),"")</f>
        <v/>
      </c>
      <c r="C326" t="str">
        <f t="shared" si="188"/>
        <v/>
      </c>
      <c r="D326" t="str">
        <f t="shared" ref="D326:D389" si="215">IF(LEN(C326)&gt;0,IF(MID(C326,1,IFERROR(FIND(" ",C326),2)-1)=".BASE","",IF(MID(C326,1,4)=".VAR",MID(C326,FIND(" ",C326)+1,99),"")),"")</f>
        <v/>
      </c>
      <c r="E326" t="str">
        <f t="shared" si="184"/>
        <v/>
      </c>
      <c r="F326" t="str">
        <f t="shared" si="187"/>
        <v/>
      </c>
      <c r="G326" t="str">
        <f t="shared" si="211"/>
        <v/>
      </c>
      <c r="H326" t="str">
        <f t="shared" si="189"/>
        <v/>
      </c>
      <c r="I326" s="3" t="str">
        <f>IF(LEN(H326)&gt;0,VLOOKUP(H326,DATA!$B$2:$G$526,6,FALSE),"")</f>
        <v/>
      </c>
      <c r="J326" t="str">
        <f>IF(LEN(H326)&gt;0,VLOOKUP(H326,DATA!$B$2:$G$526,2,FALSE),"")</f>
        <v/>
      </c>
      <c r="K326" t="str">
        <f>IF(LEN(H326)&gt;0,IF(MID(IF(MID(MID(C326,LEN(H326)+2,99),1,1)="(",MID(MID(C326,LEN(H326)+2,99),2,LEN(MID(C326,LEN(H326)+2,99))-2),MID(C326,LEN(H326)+2,99)),1,1)=VLOOKUP(H326,DATA!$B$2:$I$526,8,FALSE),MID(IF(MID(MID(C326,LEN(H326)+2,99),1,1)="(",MID(MID(C326,LEN(H326)+2,99),2,LEN(MID(C326,LEN(H326)+2,99))-2),MID(C326,LEN(H326)+2,99)),1,3),IF(MID(MID(C326,LEN(H326)+2,99),1,1)="(",MID(MID(C326,LEN(H326)+2,99),2,LEN(MID(C326,LEN(H326)+2,99))-2),MID(C326,LEN(H326)+2,99))),"")</f>
        <v/>
      </c>
      <c r="L326" t="str">
        <f t="shared" si="190"/>
        <v/>
      </c>
      <c r="M326" t="str">
        <f t="shared" si="209"/>
        <v/>
      </c>
      <c r="N326" t="str">
        <f t="shared" si="191"/>
        <v/>
      </c>
      <c r="O326" t="str">
        <f t="shared" si="192"/>
        <v/>
      </c>
      <c r="P326" t="str">
        <f t="shared" si="185"/>
        <v/>
      </c>
      <c r="Q326" t="str">
        <f t="shared" si="193"/>
        <v/>
      </c>
      <c r="R326" t="str">
        <f t="shared" si="194"/>
        <v/>
      </c>
      <c r="S326" t="str">
        <f t="shared" si="195"/>
        <v/>
      </c>
      <c r="T326" t="str">
        <f t="shared" si="196"/>
        <v/>
      </c>
      <c r="U326" t="str">
        <f t="shared" si="197"/>
        <v/>
      </c>
      <c r="V326" t="str">
        <f>IF(MID(I326,6,1)="T",VLOOKUP(H326,DATA!$B$2:$H$526,7,FALSE),"")</f>
        <v/>
      </c>
      <c r="W326" t="str">
        <f t="shared" si="198"/>
        <v/>
      </c>
      <c r="X326" t="str">
        <f>IF(LEN(H326)&gt;0,VLOOKUP(H326,DATA!$B$2:$F$526,5,FALSE),"")</f>
        <v/>
      </c>
      <c r="Y326" t="str">
        <f t="shared" si="199"/>
        <v/>
      </c>
      <c r="Z326" t="str">
        <f t="shared" si="200"/>
        <v/>
      </c>
      <c r="AA326" t="str">
        <f t="shared" si="201"/>
        <v/>
      </c>
      <c r="AB326" t="str">
        <f>IF(LEN(Z326)&gt;0,VLOOKUP(Z326,DATA!$K$25:$L$69,2,FALSE)&amp;IF(LEN(AA326)&gt;0,VLOOKUP(AA326,DATA!$O$25:$P$29,2,FALSE),""),"")</f>
        <v/>
      </c>
      <c r="AC326" t="str">
        <f>IF(LEN(Z326)&gt;0,VLOOKUP(Z326,DATA!$K$25:$M$69,3,FALSE),"")</f>
        <v/>
      </c>
      <c r="AD326" t="str">
        <f t="shared" si="202"/>
        <v/>
      </c>
      <c r="AE326" t="str">
        <f t="shared" si="203"/>
        <v/>
      </c>
      <c r="AF326" t="str">
        <f t="shared" si="204"/>
        <v/>
      </c>
      <c r="AG326" t="str">
        <f t="shared" si="205"/>
        <v/>
      </c>
      <c r="AH326" t="str">
        <f t="shared" si="206"/>
        <v/>
      </c>
      <c r="AI326" t="str">
        <f>IF(LEN(Q326)&gt;0,REPT("0",IF(IF(MID(I326,12,1)="F",VLOOKUP(J326,DATA!$K$2:$Y$20,14,FALSE),0)&gt;10,IF(MID(I326,12,1)="F",VLOOKUP(J326,DATA!$K$2:$Y$20,14,FALSE),0)-10,0)-LEN(X326))&amp;DEC2BIN(Q326,IF(MID(I326,12,1)="F",VLOOKUP(J326,DATA!$K$2:$Y$20,14,FALSE),0)-IF(IF(MID(I326,12,1)="F",VLOOKUP(J326,DATA!$K$2:$Y$20,14,FALSE),0)&gt;10,IF(MID(I326,12,1)="F",VLOOKUP(J326,DATA!$K$2:$Y$20,14,FALSE),0)-10,0)),"")</f>
        <v/>
      </c>
      <c r="AJ326" t="str">
        <f>IF(LEN(H326)&gt;0,IF(H326&lt;&gt;"CALL_PAL",VLOOKUP(H326,DATA!$B$2:$E$526,4,FALSE),VLOOKUP(K326,DATA!$K$72:$M$161,3,FALSE)),"")</f>
        <v/>
      </c>
      <c r="AK326" t="str">
        <f>IF(LEN(H326)&gt;0,VLOOKUP(H326,DATA!$B$2:$D$526,3,FALSE),"")</f>
        <v/>
      </c>
      <c r="AL326" t="str">
        <f t="shared" si="207"/>
        <v/>
      </c>
      <c r="AM326" t="str">
        <f t="shared" si="208"/>
        <v/>
      </c>
      <c r="AN326" t="str">
        <f t="shared" si="186"/>
        <v/>
      </c>
      <c r="AO326" t="str">
        <f t="shared" si="212"/>
        <v/>
      </c>
      <c r="AP326" t="str">
        <f t="shared" si="213"/>
        <v/>
      </c>
      <c r="AQ326" t="str">
        <f t="shared" si="210"/>
        <v/>
      </c>
    </row>
    <row r="327" spans="1:43" x14ac:dyDescent="0.25">
      <c r="A327" t="str">
        <f t="shared" si="214"/>
        <v/>
      </c>
      <c r="C327" t="str">
        <f t="shared" si="188"/>
        <v/>
      </c>
      <c r="D327" t="str">
        <f t="shared" si="215"/>
        <v/>
      </c>
      <c r="E327" t="str">
        <f t="shared" si="184"/>
        <v/>
      </c>
      <c r="F327" t="str">
        <f t="shared" si="187"/>
        <v/>
      </c>
      <c r="G327" t="str">
        <f t="shared" si="211"/>
        <v/>
      </c>
      <c r="H327" t="str">
        <f t="shared" si="189"/>
        <v/>
      </c>
      <c r="I327" s="3" t="str">
        <f>IF(LEN(H327)&gt;0,VLOOKUP(H327,DATA!$B$2:$G$526,6,FALSE),"")</f>
        <v/>
      </c>
      <c r="J327" t="str">
        <f>IF(LEN(H327)&gt;0,VLOOKUP(H327,DATA!$B$2:$G$526,2,FALSE),"")</f>
        <v/>
      </c>
      <c r="K327" t="str">
        <f>IF(LEN(H327)&gt;0,IF(MID(IF(MID(MID(C327,LEN(H327)+2,99),1,1)="(",MID(MID(C327,LEN(H327)+2,99),2,LEN(MID(C327,LEN(H327)+2,99))-2),MID(C327,LEN(H327)+2,99)),1,1)=VLOOKUP(H327,DATA!$B$2:$I$526,8,FALSE),MID(IF(MID(MID(C327,LEN(H327)+2,99),1,1)="(",MID(MID(C327,LEN(H327)+2,99),2,LEN(MID(C327,LEN(H327)+2,99))-2),MID(C327,LEN(H327)+2,99)),1,3),IF(MID(MID(C327,LEN(H327)+2,99),1,1)="(",MID(MID(C327,LEN(H327)+2,99),2,LEN(MID(C327,LEN(H327)+2,99))-2),MID(C327,LEN(H327)+2,99))),"")</f>
        <v/>
      </c>
      <c r="L327" t="str">
        <f t="shared" si="190"/>
        <v/>
      </c>
      <c r="M327" t="str">
        <f t="shared" si="209"/>
        <v/>
      </c>
      <c r="N327" t="str">
        <f t="shared" si="191"/>
        <v/>
      </c>
      <c r="O327" t="str">
        <f t="shared" si="192"/>
        <v/>
      </c>
      <c r="P327" t="str">
        <f t="shared" si="185"/>
        <v/>
      </c>
      <c r="Q327" t="str">
        <f t="shared" si="193"/>
        <v/>
      </c>
      <c r="R327" t="str">
        <f t="shared" si="194"/>
        <v/>
      </c>
      <c r="S327" t="str">
        <f t="shared" si="195"/>
        <v/>
      </c>
      <c r="T327" t="str">
        <f t="shared" si="196"/>
        <v/>
      </c>
      <c r="U327" t="str">
        <f t="shared" si="197"/>
        <v/>
      </c>
      <c r="V327" t="str">
        <f>IF(MID(I327,6,1)="T",VLOOKUP(H327,DATA!$B$2:$H$526,7,FALSE),"")</f>
        <v/>
      </c>
      <c r="W327" t="str">
        <f t="shared" si="198"/>
        <v/>
      </c>
      <c r="X327" t="str">
        <f>IF(LEN(H327)&gt;0,VLOOKUP(H327,DATA!$B$2:$F$526,5,FALSE),"")</f>
        <v/>
      </c>
      <c r="Y327" t="str">
        <f t="shared" si="199"/>
        <v/>
      </c>
      <c r="Z327" t="str">
        <f t="shared" si="200"/>
        <v/>
      </c>
      <c r="AA327" t="str">
        <f t="shared" si="201"/>
        <v/>
      </c>
      <c r="AB327" t="str">
        <f>IF(LEN(Z327)&gt;0,VLOOKUP(Z327,DATA!$K$25:$L$69,2,FALSE)&amp;IF(LEN(AA327)&gt;0,VLOOKUP(AA327,DATA!$O$25:$P$29,2,FALSE),""),"")</f>
        <v/>
      </c>
      <c r="AC327" t="str">
        <f>IF(LEN(Z327)&gt;0,VLOOKUP(Z327,DATA!$K$25:$M$69,3,FALSE),"")</f>
        <v/>
      </c>
      <c r="AD327" t="str">
        <f t="shared" si="202"/>
        <v/>
      </c>
      <c r="AE327" t="str">
        <f t="shared" si="203"/>
        <v/>
      </c>
      <c r="AF327" t="str">
        <f t="shared" si="204"/>
        <v/>
      </c>
      <c r="AG327" t="str">
        <f t="shared" si="205"/>
        <v/>
      </c>
      <c r="AH327" t="str">
        <f t="shared" si="206"/>
        <v/>
      </c>
      <c r="AI327" t="str">
        <f>IF(LEN(Q327)&gt;0,REPT("0",IF(IF(MID(I327,12,1)="F",VLOOKUP(J327,DATA!$K$2:$Y$20,14,FALSE),0)&gt;10,IF(MID(I327,12,1)="F",VLOOKUP(J327,DATA!$K$2:$Y$20,14,FALSE),0)-10,0)-LEN(X327))&amp;DEC2BIN(Q327,IF(MID(I327,12,1)="F",VLOOKUP(J327,DATA!$K$2:$Y$20,14,FALSE),0)-IF(IF(MID(I327,12,1)="F",VLOOKUP(J327,DATA!$K$2:$Y$20,14,FALSE),0)&gt;10,IF(MID(I327,12,1)="F",VLOOKUP(J327,DATA!$K$2:$Y$20,14,FALSE),0)-10,0)),"")</f>
        <v/>
      </c>
      <c r="AJ327" t="str">
        <f>IF(LEN(H327)&gt;0,IF(H327&lt;&gt;"CALL_PAL",VLOOKUP(H327,DATA!$B$2:$E$526,4,FALSE),VLOOKUP(K327,DATA!$K$72:$M$161,3,FALSE)),"")</f>
        <v/>
      </c>
      <c r="AK327" t="str">
        <f>IF(LEN(H327)&gt;0,VLOOKUP(H327,DATA!$B$2:$D$526,3,FALSE),"")</f>
        <v/>
      </c>
      <c r="AL327" t="str">
        <f t="shared" si="207"/>
        <v/>
      </c>
      <c r="AM327" t="str">
        <f t="shared" si="208"/>
        <v/>
      </c>
      <c r="AN327" t="str">
        <f t="shared" si="186"/>
        <v/>
      </c>
      <c r="AO327" t="str">
        <f t="shared" si="212"/>
        <v/>
      </c>
      <c r="AP327" t="str">
        <f t="shared" si="213"/>
        <v/>
      </c>
      <c r="AQ327" t="str">
        <f t="shared" si="210"/>
        <v/>
      </c>
    </row>
    <row r="328" spans="1:43" x14ac:dyDescent="0.25">
      <c r="A328" t="str">
        <f t="shared" si="214"/>
        <v/>
      </c>
      <c r="C328" t="str">
        <f t="shared" si="188"/>
        <v/>
      </c>
      <c r="D328" t="str">
        <f t="shared" si="215"/>
        <v/>
      </c>
      <c r="E328" t="str">
        <f t="shared" ref="E328:E391" si="216">IF(LEN(C328)&gt;0,AND(MID(C327,1,2)&lt;&gt;".B",MID(C327,1,2)&lt;&gt;".P",NOT(IFERROR(FIND(":",C327)&gt;0,FALSE))),"")</f>
        <v/>
      </c>
      <c r="F328" t="str">
        <f t="shared" si="187"/>
        <v/>
      </c>
      <c r="G328" t="str">
        <f t="shared" si="211"/>
        <v/>
      </c>
      <c r="H328" t="str">
        <f t="shared" si="189"/>
        <v/>
      </c>
      <c r="I328" s="3" t="str">
        <f>IF(LEN(H328)&gt;0,VLOOKUP(H328,DATA!$B$2:$G$526,6,FALSE),"")</f>
        <v/>
      </c>
      <c r="J328" t="str">
        <f>IF(LEN(H328)&gt;0,VLOOKUP(H328,DATA!$B$2:$G$526,2,FALSE),"")</f>
        <v/>
      </c>
      <c r="K328" t="str">
        <f>IF(LEN(H328)&gt;0,IF(MID(IF(MID(MID(C328,LEN(H328)+2,99),1,1)="(",MID(MID(C328,LEN(H328)+2,99),2,LEN(MID(C328,LEN(H328)+2,99))-2),MID(C328,LEN(H328)+2,99)),1,1)=VLOOKUP(H328,DATA!$B$2:$I$526,8,FALSE),MID(IF(MID(MID(C328,LEN(H328)+2,99),1,1)="(",MID(MID(C328,LEN(H328)+2,99),2,LEN(MID(C328,LEN(H328)+2,99))-2),MID(C328,LEN(H328)+2,99)),1,3),IF(MID(MID(C328,LEN(H328)+2,99),1,1)="(",MID(MID(C328,LEN(H328)+2,99),2,LEN(MID(C328,LEN(H328)+2,99))-2),MID(C328,LEN(H328)+2,99))),"")</f>
        <v/>
      </c>
      <c r="L328" t="str">
        <f t="shared" si="190"/>
        <v/>
      </c>
      <c r="M328" t="str">
        <f t="shared" si="209"/>
        <v/>
      </c>
      <c r="N328" t="str">
        <f t="shared" si="191"/>
        <v/>
      </c>
      <c r="O328" t="str">
        <f t="shared" si="192"/>
        <v/>
      </c>
      <c r="P328" t="str">
        <f t="shared" si="185"/>
        <v/>
      </c>
      <c r="Q328" t="str">
        <f t="shared" si="193"/>
        <v/>
      </c>
      <c r="R328" t="str">
        <f t="shared" si="194"/>
        <v/>
      </c>
      <c r="S328" t="str">
        <f t="shared" si="195"/>
        <v/>
      </c>
      <c r="T328" t="str">
        <f t="shared" si="196"/>
        <v/>
      </c>
      <c r="U328" t="str">
        <f t="shared" si="197"/>
        <v/>
      </c>
      <c r="V328" t="str">
        <f>IF(MID(I328,6,1)="T",VLOOKUP(H328,DATA!$B$2:$H$526,7,FALSE),"")</f>
        <v/>
      </c>
      <c r="W328" t="str">
        <f t="shared" si="198"/>
        <v/>
      </c>
      <c r="X328" t="str">
        <f>IF(LEN(H328)&gt;0,VLOOKUP(H328,DATA!$B$2:$F$526,5,FALSE),"")</f>
        <v/>
      </c>
      <c r="Y328" t="str">
        <f t="shared" si="199"/>
        <v/>
      </c>
      <c r="Z328" t="str">
        <f t="shared" si="200"/>
        <v/>
      </c>
      <c r="AA328" t="str">
        <f t="shared" si="201"/>
        <v/>
      </c>
      <c r="AB328" t="str">
        <f>IF(LEN(Z328)&gt;0,VLOOKUP(Z328,DATA!$K$25:$L$69,2,FALSE)&amp;IF(LEN(AA328)&gt;0,VLOOKUP(AA328,DATA!$O$25:$P$29,2,FALSE),""),"")</f>
        <v/>
      </c>
      <c r="AC328" t="str">
        <f>IF(LEN(Z328)&gt;0,VLOOKUP(Z328,DATA!$K$25:$M$69,3,FALSE),"")</f>
        <v/>
      </c>
      <c r="AD328" t="str">
        <f t="shared" si="202"/>
        <v/>
      </c>
      <c r="AE328" t="str">
        <f t="shared" si="203"/>
        <v/>
      </c>
      <c r="AF328" t="str">
        <f t="shared" si="204"/>
        <v/>
      </c>
      <c r="AG328" t="str">
        <f t="shared" si="205"/>
        <v/>
      </c>
      <c r="AH328" t="str">
        <f t="shared" si="206"/>
        <v/>
      </c>
      <c r="AI328" t="str">
        <f>IF(LEN(Q328)&gt;0,REPT("0",IF(IF(MID(I328,12,1)="F",VLOOKUP(J328,DATA!$K$2:$Y$20,14,FALSE),0)&gt;10,IF(MID(I328,12,1)="F",VLOOKUP(J328,DATA!$K$2:$Y$20,14,FALSE),0)-10,0)-LEN(X328))&amp;DEC2BIN(Q328,IF(MID(I328,12,1)="F",VLOOKUP(J328,DATA!$K$2:$Y$20,14,FALSE),0)-IF(IF(MID(I328,12,1)="F",VLOOKUP(J328,DATA!$K$2:$Y$20,14,FALSE),0)&gt;10,IF(MID(I328,12,1)="F",VLOOKUP(J328,DATA!$K$2:$Y$20,14,FALSE),0)-10,0)),"")</f>
        <v/>
      </c>
      <c r="AJ328" t="str">
        <f>IF(LEN(H328)&gt;0,IF(H328&lt;&gt;"CALL_PAL",VLOOKUP(H328,DATA!$B$2:$E$526,4,FALSE),VLOOKUP(K328,DATA!$K$72:$M$161,3,FALSE)),"")</f>
        <v/>
      </c>
      <c r="AK328" t="str">
        <f>IF(LEN(H328)&gt;0,VLOOKUP(H328,DATA!$B$2:$D$526,3,FALSE),"")</f>
        <v/>
      </c>
      <c r="AL328" t="str">
        <f t="shared" si="207"/>
        <v/>
      </c>
      <c r="AM328" t="str">
        <f t="shared" si="208"/>
        <v/>
      </c>
      <c r="AN328" t="str">
        <f t="shared" si="186"/>
        <v/>
      </c>
      <c r="AO328" t="str">
        <f t="shared" si="212"/>
        <v/>
      </c>
      <c r="AP328" t="str">
        <f t="shared" si="213"/>
        <v/>
      </c>
      <c r="AQ328" t="str">
        <f t="shared" si="210"/>
        <v/>
      </c>
    </row>
    <row r="329" spans="1:43" x14ac:dyDescent="0.25">
      <c r="A329" t="str">
        <f t="shared" si="214"/>
        <v/>
      </c>
      <c r="C329" t="str">
        <f t="shared" si="188"/>
        <v/>
      </c>
      <c r="D329" t="str">
        <f t="shared" si="215"/>
        <v/>
      </c>
      <c r="E329" t="str">
        <f t="shared" si="216"/>
        <v/>
      </c>
      <c r="F329" t="str">
        <f t="shared" si="187"/>
        <v/>
      </c>
      <c r="G329" t="str">
        <f t="shared" si="211"/>
        <v/>
      </c>
      <c r="H329" t="str">
        <f t="shared" si="189"/>
        <v/>
      </c>
      <c r="I329" s="3" t="str">
        <f>IF(LEN(H329)&gt;0,VLOOKUP(H329,DATA!$B$2:$G$526,6,FALSE),"")</f>
        <v/>
      </c>
      <c r="J329" t="str">
        <f>IF(LEN(H329)&gt;0,VLOOKUP(H329,DATA!$B$2:$G$526,2,FALSE),"")</f>
        <v/>
      </c>
      <c r="K329" t="str">
        <f>IF(LEN(H329)&gt;0,IF(MID(IF(MID(MID(C329,LEN(H329)+2,99),1,1)="(",MID(MID(C329,LEN(H329)+2,99),2,LEN(MID(C329,LEN(H329)+2,99))-2),MID(C329,LEN(H329)+2,99)),1,1)=VLOOKUP(H329,DATA!$B$2:$I$526,8,FALSE),MID(IF(MID(MID(C329,LEN(H329)+2,99),1,1)="(",MID(MID(C329,LEN(H329)+2,99),2,LEN(MID(C329,LEN(H329)+2,99))-2),MID(C329,LEN(H329)+2,99)),1,3),IF(MID(MID(C329,LEN(H329)+2,99),1,1)="(",MID(MID(C329,LEN(H329)+2,99),2,LEN(MID(C329,LEN(H329)+2,99))-2),MID(C329,LEN(H329)+2,99))),"")</f>
        <v/>
      </c>
      <c r="L329" t="str">
        <f t="shared" si="190"/>
        <v/>
      </c>
      <c r="M329" t="str">
        <f t="shared" si="209"/>
        <v/>
      </c>
      <c r="N329" t="str">
        <f t="shared" si="191"/>
        <v/>
      </c>
      <c r="O329" t="str">
        <f t="shared" si="192"/>
        <v/>
      </c>
      <c r="P329" t="str">
        <f t="shared" si="185"/>
        <v/>
      </c>
      <c r="Q329" t="str">
        <f t="shared" si="193"/>
        <v/>
      </c>
      <c r="R329" t="str">
        <f t="shared" si="194"/>
        <v/>
      </c>
      <c r="S329" t="str">
        <f t="shared" si="195"/>
        <v/>
      </c>
      <c r="T329" t="str">
        <f t="shared" si="196"/>
        <v/>
      </c>
      <c r="U329" t="str">
        <f t="shared" si="197"/>
        <v/>
      </c>
      <c r="V329" t="str">
        <f>IF(MID(I329,6,1)="T",VLOOKUP(H329,DATA!$B$2:$H$526,7,FALSE),"")</f>
        <v/>
      </c>
      <c r="W329" t="str">
        <f t="shared" si="198"/>
        <v/>
      </c>
      <c r="X329" t="str">
        <f>IF(LEN(H329)&gt;0,VLOOKUP(H329,DATA!$B$2:$F$526,5,FALSE),"")</f>
        <v/>
      </c>
      <c r="Y329" t="str">
        <f t="shared" si="199"/>
        <v/>
      </c>
      <c r="Z329" t="str">
        <f t="shared" si="200"/>
        <v/>
      </c>
      <c r="AA329" t="str">
        <f t="shared" si="201"/>
        <v/>
      </c>
      <c r="AB329" t="str">
        <f>IF(LEN(Z329)&gt;0,VLOOKUP(Z329,DATA!$K$25:$L$69,2,FALSE)&amp;IF(LEN(AA329)&gt;0,VLOOKUP(AA329,DATA!$O$25:$P$29,2,FALSE),""),"")</f>
        <v/>
      </c>
      <c r="AC329" t="str">
        <f>IF(LEN(Z329)&gt;0,VLOOKUP(Z329,DATA!$K$25:$M$69,3,FALSE),"")</f>
        <v/>
      </c>
      <c r="AD329" t="str">
        <f t="shared" si="202"/>
        <v/>
      </c>
      <c r="AE329" t="str">
        <f t="shared" si="203"/>
        <v/>
      </c>
      <c r="AF329" t="str">
        <f t="shared" si="204"/>
        <v/>
      </c>
      <c r="AG329" t="str">
        <f t="shared" si="205"/>
        <v/>
      </c>
      <c r="AH329" t="str">
        <f t="shared" si="206"/>
        <v/>
      </c>
      <c r="AI329" t="str">
        <f>IF(LEN(Q329)&gt;0,REPT("0",IF(IF(MID(I329,12,1)="F",VLOOKUP(J329,DATA!$K$2:$Y$20,14,FALSE),0)&gt;10,IF(MID(I329,12,1)="F",VLOOKUP(J329,DATA!$K$2:$Y$20,14,FALSE),0)-10,0)-LEN(X329))&amp;DEC2BIN(Q329,IF(MID(I329,12,1)="F",VLOOKUP(J329,DATA!$K$2:$Y$20,14,FALSE),0)-IF(IF(MID(I329,12,1)="F",VLOOKUP(J329,DATA!$K$2:$Y$20,14,FALSE),0)&gt;10,IF(MID(I329,12,1)="F",VLOOKUP(J329,DATA!$K$2:$Y$20,14,FALSE),0)-10,0)),"")</f>
        <v/>
      </c>
      <c r="AJ329" t="str">
        <f>IF(LEN(H329)&gt;0,IF(H329&lt;&gt;"CALL_PAL",VLOOKUP(H329,DATA!$B$2:$E$526,4,FALSE),VLOOKUP(K329,DATA!$K$72:$M$161,3,FALSE)),"")</f>
        <v/>
      </c>
      <c r="AK329" t="str">
        <f>IF(LEN(H329)&gt;0,VLOOKUP(H329,DATA!$B$2:$D$526,3,FALSE),"")</f>
        <v/>
      </c>
      <c r="AL329" t="str">
        <f t="shared" si="207"/>
        <v/>
      </c>
      <c r="AM329" t="str">
        <f t="shared" si="208"/>
        <v/>
      </c>
      <c r="AN329" t="str">
        <f t="shared" si="186"/>
        <v/>
      </c>
      <c r="AO329" t="str">
        <f t="shared" si="212"/>
        <v/>
      </c>
      <c r="AP329" t="str">
        <f t="shared" si="213"/>
        <v/>
      </c>
      <c r="AQ329" t="str">
        <f t="shared" si="210"/>
        <v/>
      </c>
    </row>
    <row r="330" spans="1:43" x14ac:dyDescent="0.25">
      <c r="A330" t="str">
        <f t="shared" si="214"/>
        <v/>
      </c>
      <c r="C330" t="str">
        <f t="shared" si="188"/>
        <v/>
      </c>
      <c r="D330" t="str">
        <f t="shared" si="215"/>
        <v/>
      </c>
      <c r="E330" t="str">
        <f t="shared" si="216"/>
        <v/>
      </c>
      <c r="F330" t="str">
        <f t="shared" si="187"/>
        <v/>
      </c>
      <c r="G330" t="str">
        <f t="shared" si="211"/>
        <v/>
      </c>
      <c r="H330" t="str">
        <f t="shared" si="189"/>
        <v/>
      </c>
      <c r="I330" s="3" t="str">
        <f>IF(LEN(H330)&gt;0,VLOOKUP(H330,DATA!$B$2:$G$526,6,FALSE),"")</f>
        <v/>
      </c>
      <c r="J330" t="str">
        <f>IF(LEN(H330)&gt;0,VLOOKUP(H330,DATA!$B$2:$G$526,2,FALSE),"")</f>
        <v/>
      </c>
      <c r="K330" t="str">
        <f>IF(LEN(H330)&gt;0,IF(MID(IF(MID(MID(C330,LEN(H330)+2,99),1,1)="(",MID(MID(C330,LEN(H330)+2,99),2,LEN(MID(C330,LEN(H330)+2,99))-2),MID(C330,LEN(H330)+2,99)),1,1)=VLOOKUP(H330,DATA!$B$2:$I$526,8,FALSE),MID(IF(MID(MID(C330,LEN(H330)+2,99),1,1)="(",MID(MID(C330,LEN(H330)+2,99),2,LEN(MID(C330,LEN(H330)+2,99))-2),MID(C330,LEN(H330)+2,99)),1,3),IF(MID(MID(C330,LEN(H330)+2,99),1,1)="(",MID(MID(C330,LEN(H330)+2,99),2,LEN(MID(C330,LEN(H330)+2,99))-2),MID(C330,LEN(H330)+2,99))),"")</f>
        <v/>
      </c>
      <c r="L330" t="str">
        <f t="shared" si="190"/>
        <v/>
      </c>
      <c r="M330" t="str">
        <f t="shared" si="209"/>
        <v/>
      </c>
      <c r="N330" t="str">
        <f t="shared" si="191"/>
        <v/>
      </c>
      <c r="O330" t="str">
        <f t="shared" si="192"/>
        <v/>
      </c>
      <c r="P330" t="str">
        <f t="shared" si="185"/>
        <v/>
      </c>
      <c r="Q330" t="str">
        <f t="shared" si="193"/>
        <v/>
      </c>
      <c r="R330" t="str">
        <f t="shared" si="194"/>
        <v/>
      </c>
      <c r="S330" t="str">
        <f t="shared" si="195"/>
        <v/>
      </c>
      <c r="T330" t="str">
        <f t="shared" si="196"/>
        <v/>
      </c>
      <c r="U330" t="str">
        <f t="shared" si="197"/>
        <v/>
      </c>
      <c r="V330" t="str">
        <f>IF(MID(I330,6,1)="T",VLOOKUP(H330,DATA!$B$2:$H$526,7,FALSE),"")</f>
        <v/>
      </c>
      <c r="W330" t="str">
        <f t="shared" si="198"/>
        <v/>
      </c>
      <c r="X330" t="str">
        <f>IF(LEN(H330)&gt;0,VLOOKUP(H330,DATA!$B$2:$F$526,5,FALSE),"")</f>
        <v/>
      </c>
      <c r="Y330" t="str">
        <f t="shared" si="199"/>
        <v/>
      </c>
      <c r="Z330" t="str">
        <f t="shared" si="200"/>
        <v/>
      </c>
      <c r="AA330" t="str">
        <f t="shared" si="201"/>
        <v/>
      </c>
      <c r="AB330" t="str">
        <f>IF(LEN(Z330)&gt;0,VLOOKUP(Z330,DATA!$K$25:$L$69,2,FALSE)&amp;IF(LEN(AA330)&gt;0,VLOOKUP(AA330,DATA!$O$25:$P$29,2,FALSE),""),"")</f>
        <v/>
      </c>
      <c r="AC330" t="str">
        <f>IF(LEN(Z330)&gt;0,VLOOKUP(Z330,DATA!$K$25:$M$69,3,FALSE),"")</f>
        <v/>
      </c>
      <c r="AD330" t="str">
        <f t="shared" si="202"/>
        <v/>
      </c>
      <c r="AE330" t="str">
        <f t="shared" si="203"/>
        <v/>
      </c>
      <c r="AF330" t="str">
        <f t="shared" si="204"/>
        <v/>
      </c>
      <c r="AG330" t="str">
        <f t="shared" si="205"/>
        <v/>
      </c>
      <c r="AH330" t="str">
        <f t="shared" si="206"/>
        <v/>
      </c>
      <c r="AI330" t="str">
        <f>IF(LEN(Q330)&gt;0,REPT("0",IF(IF(MID(I330,12,1)="F",VLOOKUP(J330,DATA!$K$2:$Y$20,14,FALSE),0)&gt;10,IF(MID(I330,12,1)="F",VLOOKUP(J330,DATA!$K$2:$Y$20,14,FALSE),0)-10,0)-LEN(X330))&amp;DEC2BIN(Q330,IF(MID(I330,12,1)="F",VLOOKUP(J330,DATA!$K$2:$Y$20,14,FALSE),0)-IF(IF(MID(I330,12,1)="F",VLOOKUP(J330,DATA!$K$2:$Y$20,14,FALSE),0)&gt;10,IF(MID(I330,12,1)="F",VLOOKUP(J330,DATA!$K$2:$Y$20,14,FALSE),0)-10,0)),"")</f>
        <v/>
      </c>
      <c r="AJ330" t="str">
        <f>IF(LEN(H330)&gt;0,IF(H330&lt;&gt;"CALL_PAL",VLOOKUP(H330,DATA!$B$2:$E$526,4,FALSE),VLOOKUP(K330,DATA!$K$72:$M$161,3,FALSE)),"")</f>
        <v/>
      </c>
      <c r="AK330" t="str">
        <f>IF(LEN(H330)&gt;0,VLOOKUP(H330,DATA!$B$2:$D$526,3,FALSE),"")</f>
        <v/>
      </c>
      <c r="AL330" t="str">
        <f t="shared" si="207"/>
        <v/>
      </c>
      <c r="AM330" t="str">
        <f t="shared" si="208"/>
        <v/>
      </c>
      <c r="AN330" t="str">
        <f t="shared" si="186"/>
        <v/>
      </c>
      <c r="AO330" t="str">
        <f t="shared" si="212"/>
        <v/>
      </c>
      <c r="AP330" t="str">
        <f t="shared" si="213"/>
        <v/>
      </c>
      <c r="AQ330" t="str">
        <f t="shared" si="210"/>
        <v/>
      </c>
    </row>
    <row r="331" spans="1:43" x14ac:dyDescent="0.25">
      <c r="A331" t="str">
        <f t="shared" si="214"/>
        <v/>
      </c>
      <c r="C331" t="str">
        <f t="shared" si="188"/>
        <v/>
      </c>
      <c r="D331" t="str">
        <f t="shared" si="215"/>
        <v/>
      </c>
      <c r="E331" t="str">
        <f t="shared" si="216"/>
        <v/>
      </c>
      <c r="F331" t="str">
        <f t="shared" si="187"/>
        <v/>
      </c>
      <c r="G331" t="str">
        <f t="shared" si="211"/>
        <v/>
      </c>
      <c r="H331" t="str">
        <f t="shared" si="189"/>
        <v/>
      </c>
      <c r="I331" s="3" t="str">
        <f>IF(LEN(H331)&gt;0,VLOOKUP(H331,DATA!$B$2:$G$526,6,FALSE),"")</f>
        <v/>
      </c>
      <c r="J331" t="str">
        <f>IF(LEN(H331)&gt;0,VLOOKUP(H331,DATA!$B$2:$G$526,2,FALSE),"")</f>
        <v/>
      </c>
      <c r="K331" t="str">
        <f>IF(LEN(H331)&gt;0,IF(MID(IF(MID(MID(C331,LEN(H331)+2,99),1,1)="(",MID(MID(C331,LEN(H331)+2,99),2,LEN(MID(C331,LEN(H331)+2,99))-2),MID(C331,LEN(H331)+2,99)),1,1)=VLOOKUP(H331,DATA!$B$2:$I$526,8,FALSE),MID(IF(MID(MID(C331,LEN(H331)+2,99),1,1)="(",MID(MID(C331,LEN(H331)+2,99),2,LEN(MID(C331,LEN(H331)+2,99))-2),MID(C331,LEN(H331)+2,99)),1,3),IF(MID(MID(C331,LEN(H331)+2,99),1,1)="(",MID(MID(C331,LEN(H331)+2,99),2,LEN(MID(C331,LEN(H331)+2,99))-2),MID(C331,LEN(H331)+2,99))),"")</f>
        <v/>
      </c>
      <c r="L331" t="str">
        <f t="shared" si="190"/>
        <v/>
      </c>
      <c r="M331" t="str">
        <f t="shared" si="209"/>
        <v/>
      </c>
      <c r="N331" t="str">
        <f t="shared" si="191"/>
        <v/>
      </c>
      <c r="O331" t="str">
        <f t="shared" si="192"/>
        <v/>
      </c>
      <c r="P331" t="str">
        <f t="shared" si="185"/>
        <v/>
      </c>
      <c r="Q331" t="str">
        <f t="shared" si="193"/>
        <v/>
      </c>
      <c r="R331" t="str">
        <f t="shared" si="194"/>
        <v/>
      </c>
      <c r="S331" t="str">
        <f t="shared" si="195"/>
        <v/>
      </c>
      <c r="T331" t="str">
        <f t="shared" si="196"/>
        <v/>
      </c>
      <c r="U331" t="str">
        <f t="shared" si="197"/>
        <v/>
      </c>
      <c r="V331" t="str">
        <f>IF(MID(I331,6,1)="T",VLOOKUP(H331,DATA!$B$2:$H$526,7,FALSE),"")</f>
        <v/>
      </c>
      <c r="W331" t="str">
        <f t="shared" si="198"/>
        <v/>
      </c>
      <c r="X331" t="str">
        <f>IF(LEN(H331)&gt;0,VLOOKUP(H331,DATA!$B$2:$F$526,5,FALSE),"")</f>
        <v/>
      </c>
      <c r="Y331" t="str">
        <f t="shared" si="199"/>
        <v/>
      </c>
      <c r="Z331" t="str">
        <f t="shared" si="200"/>
        <v/>
      </c>
      <c r="AA331" t="str">
        <f t="shared" si="201"/>
        <v/>
      </c>
      <c r="AB331" t="str">
        <f>IF(LEN(Z331)&gt;0,VLOOKUP(Z331,DATA!$K$25:$L$69,2,FALSE)&amp;IF(LEN(AA331)&gt;0,VLOOKUP(AA331,DATA!$O$25:$P$29,2,FALSE),""),"")</f>
        <v/>
      </c>
      <c r="AC331" t="str">
        <f>IF(LEN(Z331)&gt;0,VLOOKUP(Z331,DATA!$K$25:$M$69,3,FALSE),"")</f>
        <v/>
      </c>
      <c r="AD331" t="str">
        <f t="shared" si="202"/>
        <v/>
      </c>
      <c r="AE331" t="str">
        <f t="shared" si="203"/>
        <v/>
      </c>
      <c r="AF331" t="str">
        <f t="shared" si="204"/>
        <v/>
      </c>
      <c r="AG331" t="str">
        <f t="shared" si="205"/>
        <v/>
      </c>
      <c r="AH331" t="str">
        <f t="shared" si="206"/>
        <v/>
      </c>
      <c r="AI331" t="str">
        <f>IF(LEN(Q331)&gt;0,REPT("0",IF(IF(MID(I331,12,1)="F",VLOOKUP(J331,DATA!$K$2:$Y$20,14,FALSE),0)&gt;10,IF(MID(I331,12,1)="F",VLOOKUP(J331,DATA!$K$2:$Y$20,14,FALSE),0)-10,0)-LEN(X331))&amp;DEC2BIN(Q331,IF(MID(I331,12,1)="F",VLOOKUP(J331,DATA!$K$2:$Y$20,14,FALSE),0)-IF(IF(MID(I331,12,1)="F",VLOOKUP(J331,DATA!$K$2:$Y$20,14,FALSE),0)&gt;10,IF(MID(I331,12,1)="F",VLOOKUP(J331,DATA!$K$2:$Y$20,14,FALSE),0)-10,0)),"")</f>
        <v/>
      </c>
      <c r="AJ331" t="str">
        <f>IF(LEN(H331)&gt;0,IF(H331&lt;&gt;"CALL_PAL",VLOOKUP(H331,DATA!$B$2:$E$526,4,FALSE),VLOOKUP(K331,DATA!$K$72:$M$161,3,FALSE)),"")</f>
        <v/>
      </c>
      <c r="AK331" t="str">
        <f>IF(LEN(H331)&gt;0,VLOOKUP(H331,DATA!$B$2:$D$526,3,FALSE),"")</f>
        <v/>
      </c>
      <c r="AL331" t="str">
        <f t="shared" si="207"/>
        <v/>
      </c>
      <c r="AM331" t="str">
        <f t="shared" si="208"/>
        <v/>
      </c>
      <c r="AN331" t="str">
        <f t="shared" si="186"/>
        <v/>
      </c>
      <c r="AO331" t="str">
        <f t="shared" si="212"/>
        <v/>
      </c>
      <c r="AP331" t="str">
        <f t="shared" si="213"/>
        <v/>
      </c>
      <c r="AQ331" t="str">
        <f t="shared" si="210"/>
        <v/>
      </c>
    </row>
    <row r="332" spans="1:43" x14ac:dyDescent="0.25">
      <c r="A332" t="str">
        <f t="shared" si="214"/>
        <v/>
      </c>
      <c r="C332" t="str">
        <f t="shared" si="188"/>
        <v/>
      </c>
      <c r="D332" t="str">
        <f t="shared" si="215"/>
        <v/>
      </c>
      <c r="E332" t="str">
        <f t="shared" si="216"/>
        <v/>
      </c>
      <c r="F332" t="str">
        <f t="shared" si="187"/>
        <v/>
      </c>
      <c r="G332" t="str">
        <f t="shared" si="211"/>
        <v/>
      </c>
      <c r="H332" t="str">
        <f t="shared" si="189"/>
        <v/>
      </c>
      <c r="I332" s="3" t="str">
        <f>IF(LEN(H332)&gt;0,VLOOKUP(H332,DATA!$B$2:$G$526,6,FALSE),"")</f>
        <v/>
      </c>
      <c r="J332" t="str">
        <f>IF(LEN(H332)&gt;0,VLOOKUP(H332,DATA!$B$2:$G$526,2,FALSE),"")</f>
        <v/>
      </c>
      <c r="K332" t="str">
        <f>IF(LEN(H332)&gt;0,IF(MID(IF(MID(MID(C332,LEN(H332)+2,99),1,1)="(",MID(MID(C332,LEN(H332)+2,99),2,LEN(MID(C332,LEN(H332)+2,99))-2),MID(C332,LEN(H332)+2,99)),1,1)=VLOOKUP(H332,DATA!$B$2:$I$526,8,FALSE),MID(IF(MID(MID(C332,LEN(H332)+2,99),1,1)="(",MID(MID(C332,LEN(H332)+2,99),2,LEN(MID(C332,LEN(H332)+2,99))-2),MID(C332,LEN(H332)+2,99)),1,3),IF(MID(MID(C332,LEN(H332)+2,99),1,1)="(",MID(MID(C332,LEN(H332)+2,99),2,LEN(MID(C332,LEN(H332)+2,99))-2),MID(C332,LEN(H332)+2,99))),"")</f>
        <v/>
      </c>
      <c r="L332" t="str">
        <f t="shared" si="190"/>
        <v/>
      </c>
      <c r="M332" t="str">
        <f t="shared" si="209"/>
        <v/>
      </c>
      <c r="N332" t="str">
        <f t="shared" si="191"/>
        <v/>
      </c>
      <c r="O332" t="str">
        <f t="shared" si="192"/>
        <v/>
      </c>
      <c r="P332" t="str">
        <f t="shared" si="185"/>
        <v/>
      </c>
      <c r="Q332" t="str">
        <f t="shared" si="193"/>
        <v/>
      </c>
      <c r="R332" t="str">
        <f t="shared" si="194"/>
        <v/>
      </c>
      <c r="S332" t="str">
        <f t="shared" si="195"/>
        <v/>
      </c>
      <c r="T332" t="str">
        <f t="shared" si="196"/>
        <v/>
      </c>
      <c r="U332" t="str">
        <f t="shared" si="197"/>
        <v/>
      </c>
      <c r="V332" t="str">
        <f>IF(MID(I332,6,1)="T",VLOOKUP(H332,DATA!$B$2:$H$526,7,FALSE),"")</f>
        <v/>
      </c>
      <c r="W332" t="str">
        <f t="shared" si="198"/>
        <v/>
      </c>
      <c r="X332" t="str">
        <f>IF(LEN(H332)&gt;0,VLOOKUP(H332,DATA!$B$2:$F$526,5,FALSE),"")</f>
        <v/>
      </c>
      <c r="Y332" t="str">
        <f t="shared" si="199"/>
        <v/>
      </c>
      <c r="Z332" t="str">
        <f t="shared" si="200"/>
        <v/>
      </c>
      <c r="AA332" t="str">
        <f t="shared" si="201"/>
        <v/>
      </c>
      <c r="AB332" t="str">
        <f>IF(LEN(Z332)&gt;0,VLOOKUP(Z332,DATA!$K$25:$L$69,2,FALSE)&amp;IF(LEN(AA332)&gt;0,VLOOKUP(AA332,DATA!$O$25:$P$29,2,FALSE),""),"")</f>
        <v/>
      </c>
      <c r="AC332" t="str">
        <f>IF(LEN(Z332)&gt;0,VLOOKUP(Z332,DATA!$K$25:$M$69,3,FALSE),"")</f>
        <v/>
      </c>
      <c r="AD332" t="str">
        <f t="shared" si="202"/>
        <v/>
      </c>
      <c r="AE332" t="str">
        <f t="shared" si="203"/>
        <v/>
      </c>
      <c r="AF332" t="str">
        <f t="shared" si="204"/>
        <v/>
      </c>
      <c r="AG332" t="str">
        <f t="shared" si="205"/>
        <v/>
      </c>
      <c r="AH332" t="str">
        <f t="shared" si="206"/>
        <v/>
      </c>
      <c r="AI332" t="str">
        <f>IF(LEN(Q332)&gt;0,REPT("0",IF(IF(MID(I332,12,1)="F",VLOOKUP(J332,DATA!$K$2:$Y$20,14,FALSE),0)&gt;10,IF(MID(I332,12,1)="F",VLOOKUP(J332,DATA!$K$2:$Y$20,14,FALSE),0)-10,0)-LEN(X332))&amp;DEC2BIN(Q332,IF(MID(I332,12,1)="F",VLOOKUP(J332,DATA!$K$2:$Y$20,14,FALSE),0)-IF(IF(MID(I332,12,1)="F",VLOOKUP(J332,DATA!$K$2:$Y$20,14,FALSE),0)&gt;10,IF(MID(I332,12,1)="F",VLOOKUP(J332,DATA!$K$2:$Y$20,14,FALSE),0)-10,0)),"")</f>
        <v/>
      </c>
      <c r="AJ332" t="str">
        <f>IF(LEN(H332)&gt;0,IF(H332&lt;&gt;"CALL_PAL",VLOOKUP(H332,DATA!$B$2:$E$526,4,FALSE),VLOOKUP(K332,DATA!$K$72:$M$161,3,FALSE)),"")</f>
        <v/>
      </c>
      <c r="AK332" t="str">
        <f>IF(LEN(H332)&gt;0,VLOOKUP(H332,DATA!$B$2:$D$526,3,FALSE),"")</f>
        <v/>
      </c>
      <c r="AL332" t="str">
        <f t="shared" si="207"/>
        <v/>
      </c>
      <c r="AM332" t="str">
        <f t="shared" si="208"/>
        <v/>
      </c>
      <c r="AN332" t="str">
        <f t="shared" si="186"/>
        <v/>
      </c>
      <c r="AO332" t="str">
        <f t="shared" si="212"/>
        <v/>
      </c>
      <c r="AP332" t="str">
        <f t="shared" si="213"/>
        <v/>
      </c>
      <c r="AQ332" t="str">
        <f t="shared" si="210"/>
        <v/>
      </c>
    </row>
    <row r="333" spans="1:43" x14ac:dyDescent="0.25">
      <c r="A333" t="str">
        <f t="shared" si="214"/>
        <v/>
      </c>
      <c r="C333" t="str">
        <f t="shared" si="188"/>
        <v/>
      </c>
      <c r="D333" t="str">
        <f t="shared" si="215"/>
        <v/>
      </c>
      <c r="E333" t="str">
        <f t="shared" si="216"/>
        <v/>
      </c>
      <c r="F333" t="str">
        <f t="shared" si="187"/>
        <v/>
      </c>
      <c r="G333" t="str">
        <f t="shared" si="211"/>
        <v/>
      </c>
      <c r="H333" t="str">
        <f t="shared" si="189"/>
        <v/>
      </c>
      <c r="I333" s="3" t="str">
        <f>IF(LEN(H333)&gt;0,VLOOKUP(H333,DATA!$B$2:$G$526,6,FALSE),"")</f>
        <v/>
      </c>
      <c r="J333" t="str">
        <f>IF(LEN(H333)&gt;0,VLOOKUP(H333,DATA!$B$2:$G$526,2,FALSE),"")</f>
        <v/>
      </c>
      <c r="K333" t="str">
        <f>IF(LEN(H333)&gt;0,IF(MID(IF(MID(MID(C333,LEN(H333)+2,99),1,1)="(",MID(MID(C333,LEN(H333)+2,99),2,LEN(MID(C333,LEN(H333)+2,99))-2),MID(C333,LEN(H333)+2,99)),1,1)=VLOOKUP(H333,DATA!$B$2:$I$526,8,FALSE),MID(IF(MID(MID(C333,LEN(H333)+2,99),1,1)="(",MID(MID(C333,LEN(H333)+2,99),2,LEN(MID(C333,LEN(H333)+2,99))-2),MID(C333,LEN(H333)+2,99)),1,3),IF(MID(MID(C333,LEN(H333)+2,99),1,1)="(",MID(MID(C333,LEN(H333)+2,99),2,LEN(MID(C333,LEN(H333)+2,99))-2),MID(C333,LEN(H333)+2,99))),"")</f>
        <v/>
      </c>
      <c r="L333" t="str">
        <f t="shared" si="190"/>
        <v/>
      </c>
      <c r="M333" t="str">
        <f t="shared" si="209"/>
        <v/>
      </c>
      <c r="N333" t="str">
        <f t="shared" si="191"/>
        <v/>
      </c>
      <c r="O333" t="str">
        <f t="shared" si="192"/>
        <v/>
      </c>
      <c r="P333" t="str">
        <f t="shared" si="185"/>
        <v/>
      </c>
      <c r="Q333" t="str">
        <f t="shared" si="193"/>
        <v/>
      </c>
      <c r="R333" t="str">
        <f t="shared" si="194"/>
        <v/>
      </c>
      <c r="S333" t="str">
        <f t="shared" si="195"/>
        <v/>
      </c>
      <c r="T333" t="str">
        <f t="shared" si="196"/>
        <v/>
      </c>
      <c r="U333" t="str">
        <f t="shared" si="197"/>
        <v/>
      </c>
      <c r="V333" t="str">
        <f>IF(MID(I333,6,1)="T",VLOOKUP(H333,DATA!$B$2:$H$526,7,FALSE),"")</f>
        <v/>
      </c>
      <c r="W333" t="str">
        <f t="shared" si="198"/>
        <v/>
      </c>
      <c r="X333" t="str">
        <f>IF(LEN(H333)&gt;0,VLOOKUP(H333,DATA!$B$2:$F$526,5,FALSE),"")</f>
        <v/>
      </c>
      <c r="Y333" t="str">
        <f t="shared" si="199"/>
        <v/>
      </c>
      <c r="Z333" t="str">
        <f t="shared" si="200"/>
        <v/>
      </c>
      <c r="AA333" t="str">
        <f t="shared" si="201"/>
        <v/>
      </c>
      <c r="AB333" t="str">
        <f>IF(LEN(Z333)&gt;0,VLOOKUP(Z333,DATA!$K$25:$L$69,2,FALSE)&amp;IF(LEN(AA333)&gt;0,VLOOKUP(AA333,DATA!$O$25:$P$29,2,FALSE),""),"")</f>
        <v/>
      </c>
      <c r="AC333" t="str">
        <f>IF(LEN(Z333)&gt;0,VLOOKUP(Z333,DATA!$K$25:$M$69,3,FALSE),"")</f>
        <v/>
      </c>
      <c r="AD333" t="str">
        <f t="shared" si="202"/>
        <v/>
      </c>
      <c r="AE333" t="str">
        <f t="shared" si="203"/>
        <v/>
      </c>
      <c r="AF333" t="str">
        <f t="shared" si="204"/>
        <v/>
      </c>
      <c r="AG333" t="str">
        <f t="shared" si="205"/>
        <v/>
      </c>
      <c r="AH333" t="str">
        <f t="shared" si="206"/>
        <v/>
      </c>
      <c r="AI333" t="str">
        <f>IF(LEN(Q333)&gt;0,REPT("0",IF(IF(MID(I333,12,1)="F",VLOOKUP(J333,DATA!$K$2:$Y$20,14,FALSE),0)&gt;10,IF(MID(I333,12,1)="F",VLOOKUP(J333,DATA!$K$2:$Y$20,14,FALSE),0)-10,0)-LEN(X333))&amp;DEC2BIN(Q333,IF(MID(I333,12,1)="F",VLOOKUP(J333,DATA!$K$2:$Y$20,14,FALSE),0)-IF(IF(MID(I333,12,1)="F",VLOOKUP(J333,DATA!$K$2:$Y$20,14,FALSE),0)&gt;10,IF(MID(I333,12,1)="F",VLOOKUP(J333,DATA!$K$2:$Y$20,14,FALSE),0)-10,0)),"")</f>
        <v/>
      </c>
      <c r="AJ333" t="str">
        <f>IF(LEN(H333)&gt;0,IF(H333&lt;&gt;"CALL_PAL",VLOOKUP(H333,DATA!$B$2:$E$526,4,FALSE),VLOOKUP(K333,DATA!$K$72:$M$161,3,FALSE)),"")</f>
        <v/>
      </c>
      <c r="AK333" t="str">
        <f>IF(LEN(H333)&gt;0,VLOOKUP(H333,DATA!$B$2:$D$526,3,FALSE),"")</f>
        <v/>
      </c>
      <c r="AL333" t="str">
        <f t="shared" si="207"/>
        <v/>
      </c>
      <c r="AM333" t="str">
        <f t="shared" si="208"/>
        <v/>
      </c>
      <c r="AN333" t="str">
        <f t="shared" si="186"/>
        <v/>
      </c>
      <c r="AO333" t="str">
        <f t="shared" si="212"/>
        <v/>
      </c>
      <c r="AP333" t="str">
        <f t="shared" si="213"/>
        <v/>
      </c>
      <c r="AQ333" t="str">
        <f t="shared" si="210"/>
        <v/>
      </c>
    </row>
    <row r="334" spans="1:43" x14ac:dyDescent="0.25">
      <c r="A334" t="str">
        <f t="shared" si="214"/>
        <v/>
      </c>
      <c r="C334" t="str">
        <f t="shared" si="188"/>
        <v/>
      </c>
      <c r="D334" t="str">
        <f t="shared" si="215"/>
        <v/>
      </c>
      <c r="E334" t="str">
        <f t="shared" si="216"/>
        <v/>
      </c>
      <c r="F334" t="str">
        <f t="shared" si="187"/>
        <v/>
      </c>
      <c r="G334" t="str">
        <f t="shared" si="211"/>
        <v/>
      </c>
      <c r="H334" t="str">
        <f t="shared" si="189"/>
        <v/>
      </c>
      <c r="I334" s="3" t="str">
        <f>IF(LEN(H334)&gt;0,VLOOKUP(H334,DATA!$B$2:$G$526,6,FALSE),"")</f>
        <v/>
      </c>
      <c r="J334" t="str">
        <f>IF(LEN(H334)&gt;0,VLOOKUP(H334,DATA!$B$2:$G$526,2,FALSE),"")</f>
        <v/>
      </c>
      <c r="K334" t="str">
        <f>IF(LEN(H334)&gt;0,IF(MID(IF(MID(MID(C334,LEN(H334)+2,99),1,1)="(",MID(MID(C334,LEN(H334)+2,99),2,LEN(MID(C334,LEN(H334)+2,99))-2),MID(C334,LEN(H334)+2,99)),1,1)=VLOOKUP(H334,DATA!$B$2:$I$526,8,FALSE),MID(IF(MID(MID(C334,LEN(H334)+2,99),1,1)="(",MID(MID(C334,LEN(H334)+2,99),2,LEN(MID(C334,LEN(H334)+2,99))-2),MID(C334,LEN(H334)+2,99)),1,3),IF(MID(MID(C334,LEN(H334)+2,99),1,1)="(",MID(MID(C334,LEN(H334)+2,99),2,LEN(MID(C334,LEN(H334)+2,99))-2),MID(C334,LEN(H334)+2,99))),"")</f>
        <v/>
      </c>
      <c r="L334" t="str">
        <f t="shared" si="190"/>
        <v/>
      </c>
      <c r="M334" t="str">
        <f t="shared" si="209"/>
        <v/>
      </c>
      <c r="N334" t="str">
        <f t="shared" si="191"/>
        <v/>
      </c>
      <c r="O334" t="str">
        <f t="shared" si="192"/>
        <v/>
      </c>
      <c r="P334" t="str">
        <f t="shared" ref="P334:P397" si="217">IF(MID(I334,12,1)="F",IFERROR(VLOOKUP(L334&amp;":",C:G,5,FALSE),""),"")</f>
        <v/>
      </c>
      <c r="Q334" t="str">
        <f t="shared" si="193"/>
        <v/>
      </c>
      <c r="R334" t="str">
        <f t="shared" si="194"/>
        <v/>
      </c>
      <c r="S334" t="str">
        <f t="shared" si="195"/>
        <v/>
      </c>
      <c r="T334" t="str">
        <f t="shared" si="196"/>
        <v/>
      </c>
      <c r="U334" t="str">
        <f t="shared" si="197"/>
        <v/>
      </c>
      <c r="V334" t="str">
        <f>IF(MID(I334,6,1)="T",VLOOKUP(H334,DATA!$B$2:$H$526,7,FALSE),"")</f>
        <v/>
      </c>
      <c r="W334" t="str">
        <f t="shared" si="198"/>
        <v/>
      </c>
      <c r="X334" t="str">
        <f>IF(LEN(H334)&gt;0,VLOOKUP(H334,DATA!$B$2:$F$526,5,FALSE),"")</f>
        <v/>
      </c>
      <c r="Y334" t="str">
        <f t="shared" si="199"/>
        <v/>
      </c>
      <c r="Z334" t="str">
        <f t="shared" si="200"/>
        <v/>
      </c>
      <c r="AA334" t="str">
        <f t="shared" si="201"/>
        <v/>
      </c>
      <c r="AB334" t="str">
        <f>IF(LEN(Z334)&gt;0,VLOOKUP(Z334,DATA!$K$25:$L$69,2,FALSE)&amp;IF(LEN(AA334)&gt;0,VLOOKUP(AA334,DATA!$O$25:$P$29,2,FALSE),""),"")</f>
        <v/>
      </c>
      <c r="AC334" t="str">
        <f>IF(LEN(Z334)&gt;0,VLOOKUP(Z334,DATA!$K$25:$M$69,3,FALSE),"")</f>
        <v/>
      </c>
      <c r="AD334" t="str">
        <f t="shared" si="202"/>
        <v/>
      </c>
      <c r="AE334" t="str">
        <f t="shared" si="203"/>
        <v/>
      </c>
      <c r="AF334" t="str">
        <f t="shared" si="204"/>
        <v/>
      </c>
      <c r="AG334" t="str">
        <f t="shared" si="205"/>
        <v/>
      </c>
      <c r="AH334" t="str">
        <f t="shared" si="206"/>
        <v/>
      </c>
      <c r="AI334" t="str">
        <f>IF(LEN(Q334)&gt;0,REPT("0",IF(IF(MID(I334,12,1)="F",VLOOKUP(J334,DATA!$K$2:$Y$20,14,FALSE),0)&gt;10,IF(MID(I334,12,1)="F",VLOOKUP(J334,DATA!$K$2:$Y$20,14,FALSE),0)-10,0)-LEN(X334))&amp;DEC2BIN(Q334,IF(MID(I334,12,1)="F",VLOOKUP(J334,DATA!$K$2:$Y$20,14,FALSE),0)-IF(IF(MID(I334,12,1)="F",VLOOKUP(J334,DATA!$K$2:$Y$20,14,FALSE),0)&gt;10,IF(MID(I334,12,1)="F",VLOOKUP(J334,DATA!$K$2:$Y$20,14,FALSE),0)-10,0)),"")</f>
        <v/>
      </c>
      <c r="AJ334" t="str">
        <f>IF(LEN(H334)&gt;0,IF(H334&lt;&gt;"CALL_PAL",VLOOKUP(H334,DATA!$B$2:$E$526,4,FALSE),VLOOKUP(K334,DATA!$K$72:$M$161,3,FALSE)),"")</f>
        <v/>
      </c>
      <c r="AK334" t="str">
        <f>IF(LEN(H334)&gt;0,VLOOKUP(H334,DATA!$B$2:$D$526,3,FALSE),"")</f>
        <v/>
      </c>
      <c r="AL334" t="str">
        <f t="shared" si="207"/>
        <v/>
      </c>
      <c r="AM334" t="str">
        <f t="shared" si="208"/>
        <v/>
      </c>
      <c r="AN334" t="str">
        <f t="shared" si="186"/>
        <v/>
      </c>
      <c r="AO334" t="str">
        <f t="shared" si="212"/>
        <v/>
      </c>
      <c r="AP334" t="str">
        <f t="shared" si="213"/>
        <v/>
      </c>
      <c r="AQ334" t="str">
        <f t="shared" si="210"/>
        <v/>
      </c>
    </row>
    <row r="335" spans="1:43" x14ac:dyDescent="0.25">
      <c r="A335" t="str">
        <f t="shared" si="214"/>
        <v/>
      </c>
      <c r="C335" t="str">
        <f t="shared" si="188"/>
        <v/>
      </c>
      <c r="D335" t="str">
        <f t="shared" si="215"/>
        <v/>
      </c>
      <c r="E335" t="str">
        <f t="shared" si="216"/>
        <v/>
      </c>
      <c r="F335" t="str">
        <f t="shared" si="187"/>
        <v/>
      </c>
      <c r="G335" t="str">
        <f t="shared" si="211"/>
        <v/>
      </c>
      <c r="H335" t="str">
        <f t="shared" si="189"/>
        <v/>
      </c>
      <c r="I335" s="3" t="str">
        <f>IF(LEN(H335)&gt;0,VLOOKUP(H335,DATA!$B$2:$G$526,6,FALSE),"")</f>
        <v/>
      </c>
      <c r="J335" t="str">
        <f>IF(LEN(H335)&gt;0,VLOOKUP(H335,DATA!$B$2:$G$526,2,FALSE),"")</f>
        <v/>
      </c>
      <c r="K335" t="str">
        <f>IF(LEN(H335)&gt;0,IF(MID(IF(MID(MID(C335,LEN(H335)+2,99),1,1)="(",MID(MID(C335,LEN(H335)+2,99),2,LEN(MID(C335,LEN(H335)+2,99))-2),MID(C335,LEN(H335)+2,99)),1,1)=VLOOKUP(H335,DATA!$B$2:$I$526,8,FALSE),MID(IF(MID(MID(C335,LEN(H335)+2,99),1,1)="(",MID(MID(C335,LEN(H335)+2,99),2,LEN(MID(C335,LEN(H335)+2,99))-2),MID(C335,LEN(H335)+2,99)),1,3),IF(MID(MID(C335,LEN(H335)+2,99),1,1)="(",MID(MID(C335,LEN(H335)+2,99),2,LEN(MID(C335,LEN(H335)+2,99))-2),MID(C335,LEN(H335)+2,99))),"")</f>
        <v/>
      </c>
      <c r="L335" t="str">
        <f t="shared" si="190"/>
        <v/>
      </c>
      <c r="M335" t="str">
        <f t="shared" si="209"/>
        <v/>
      </c>
      <c r="N335" t="str">
        <f t="shared" si="191"/>
        <v/>
      </c>
      <c r="O335" t="str">
        <f t="shared" si="192"/>
        <v/>
      </c>
      <c r="P335" t="str">
        <f t="shared" si="217"/>
        <v/>
      </c>
      <c r="Q335" t="str">
        <f t="shared" si="193"/>
        <v/>
      </c>
      <c r="R335" t="str">
        <f t="shared" si="194"/>
        <v/>
      </c>
      <c r="S335" t="str">
        <f t="shared" si="195"/>
        <v/>
      </c>
      <c r="T335" t="str">
        <f t="shared" si="196"/>
        <v/>
      </c>
      <c r="U335" t="str">
        <f t="shared" si="197"/>
        <v/>
      </c>
      <c r="V335" t="str">
        <f>IF(MID(I335,6,1)="T",VLOOKUP(H335,DATA!$B$2:$H$526,7,FALSE),"")</f>
        <v/>
      </c>
      <c r="W335" t="str">
        <f t="shared" si="198"/>
        <v/>
      </c>
      <c r="X335" t="str">
        <f>IF(LEN(H335)&gt;0,VLOOKUP(H335,DATA!$B$2:$F$526,5,FALSE),"")</f>
        <v/>
      </c>
      <c r="Y335" t="str">
        <f t="shared" si="199"/>
        <v/>
      </c>
      <c r="Z335" t="str">
        <f t="shared" si="200"/>
        <v/>
      </c>
      <c r="AA335" t="str">
        <f t="shared" si="201"/>
        <v/>
      </c>
      <c r="AB335" t="str">
        <f>IF(LEN(Z335)&gt;0,VLOOKUP(Z335,DATA!$K$25:$L$69,2,FALSE)&amp;IF(LEN(AA335)&gt;0,VLOOKUP(AA335,DATA!$O$25:$P$29,2,FALSE),""),"")</f>
        <v/>
      </c>
      <c r="AC335" t="str">
        <f>IF(LEN(Z335)&gt;0,VLOOKUP(Z335,DATA!$K$25:$M$69,3,FALSE),"")</f>
        <v/>
      </c>
      <c r="AD335" t="str">
        <f t="shared" si="202"/>
        <v/>
      </c>
      <c r="AE335" t="str">
        <f t="shared" si="203"/>
        <v/>
      </c>
      <c r="AF335" t="str">
        <f t="shared" si="204"/>
        <v/>
      </c>
      <c r="AG335" t="str">
        <f t="shared" si="205"/>
        <v/>
      </c>
      <c r="AH335" t="str">
        <f t="shared" si="206"/>
        <v/>
      </c>
      <c r="AI335" t="str">
        <f>IF(LEN(Q335)&gt;0,REPT("0",IF(IF(MID(I335,12,1)="F",VLOOKUP(J335,DATA!$K$2:$Y$20,14,FALSE),0)&gt;10,IF(MID(I335,12,1)="F",VLOOKUP(J335,DATA!$K$2:$Y$20,14,FALSE),0)-10,0)-LEN(X335))&amp;DEC2BIN(Q335,IF(MID(I335,12,1)="F",VLOOKUP(J335,DATA!$K$2:$Y$20,14,FALSE),0)-IF(IF(MID(I335,12,1)="F",VLOOKUP(J335,DATA!$K$2:$Y$20,14,FALSE),0)&gt;10,IF(MID(I335,12,1)="F",VLOOKUP(J335,DATA!$K$2:$Y$20,14,FALSE),0)-10,0)),"")</f>
        <v/>
      </c>
      <c r="AJ335" t="str">
        <f>IF(LEN(H335)&gt;0,IF(H335&lt;&gt;"CALL_PAL",VLOOKUP(H335,DATA!$B$2:$E$526,4,FALSE),VLOOKUP(K335,DATA!$K$72:$M$161,3,FALSE)),"")</f>
        <v/>
      </c>
      <c r="AK335" t="str">
        <f>IF(LEN(H335)&gt;0,VLOOKUP(H335,DATA!$B$2:$D$526,3,FALSE),"")</f>
        <v/>
      </c>
      <c r="AL335" t="str">
        <f t="shared" si="207"/>
        <v/>
      </c>
      <c r="AM335" t="str">
        <f t="shared" si="208"/>
        <v/>
      </c>
      <c r="AN335" t="str">
        <f t="shared" si="186"/>
        <v/>
      </c>
      <c r="AO335" t="str">
        <f t="shared" si="212"/>
        <v/>
      </c>
      <c r="AP335" t="str">
        <f t="shared" si="213"/>
        <v/>
      </c>
      <c r="AQ335" t="str">
        <f t="shared" si="210"/>
        <v/>
      </c>
    </row>
    <row r="336" spans="1:43" x14ac:dyDescent="0.25">
      <c r="A336" t="str">
        <f t="shared" si="214"/>
        <v/>
      </c>
      <c r="C336" t="str">
        <f t="shared" si="188"/>
        <v/>
      </c>
      <c r="D336" t="str">
        <f t="shared" si="215"/>
        <v/>
      </c>
      <c r="E336" t="str">
        <f t="shared" si="216"/>
        <v/>
      </c>
      <c r="F336" t="str">
        <f t="shared" si="187"/>
        <v/>
      </c>
      <c r="G336" t="str">
        <f t="shared" si="211"/>
        <v/>
      </c>
      <c r="H336" t="str">
        <f t="shared" si="189"/>
        <v/>
      </c>
      <c r="I336" s="3" t="str">
        <f>IF(LEN(H336)&gt;0,VLOOKUP(H336,DATA!$B$2:$G$526,6,FALSE),"")</f>
        <v/>
      </c>
      <c r="J336" t="str">
        <f>IF(LEN(H336)&gt;0,VLOOKUP(H336,DATA!$B$2:$G$526,2,FALSE),"")</f>
        <v/>
      </c>
      <c r="K336" t="str">
        <f>IF(LEN(H336)&gt;0,IF(MID(IF(MID(MID(C336,LEN(H336)+2,99),1,1)="(",MID(MID(C336,LEN(H336)+2,99),2,LEN(MID(C336,LEN(H336)+2,99))-2),MID(C336,LEN(H336)+2,99)),1,1)=VLOOKUP(H336,DATA!$B$2:$I$526,8,FALSE),MID(IF(MID(MID(C336,LEN(H336)+2,99),1,1)="(",MID(MID(C336,LEN(H336)+2,99),2,LEN(MID(C336,LEN(H336)+2,99))-2),MID(C336,LEN(H336)+2,99)),1,3),IF(MID(MID(C336,LEN(H336)+2,99),1,1)="(",MID(MID(C336,LEN(H336)+2,99),2,LEN(MID(C336,LEN(H336)+2,99))-2),MID(C336,LEN(H336)+2,99))),"")</f>
        <v/>
      </c>
      <c r="L336" t="str">
        <f t="shared" si="190"/>
        <v/>
      </c>
      <c r="M336" t="str">
        <f t="shared" si="209"/>
        <v/>
      </c>
      <c r="N336" t="str">
        <f t="shared" si="191"/>
        <v/>
      </c>
      <c r="O336" t="str">
        <f t="shared" si="192"/>
        <v/>
      </c>
      <c r="P336" t="str">
        <f t="shared" si="217"/>
        <v/>
      </c>
      <c r="Q336" t="str">
        <f t="shared" si="193"/>
        <v/>
      </c>
      <c r="R336" t="str">
        <f t="shared" si="194"/>
        <v/>
      </c>
      <c r="S336" t="str">
        <f t="shared" si="195"/>
        <v/>
      </c>
      <c r="T336" t="str">
        <f t="shared" si="196"/>
        <v/>
      </c>
      <c r="U336" t="str">
        <f t="shared" si="197"/>
        <v/>
      </c>
      <c r="V336" t="str">
        <f>IF(MID(I336,6,1)="T",VLOOKUP(H336,DATA!$B$2:$H$526,7,FALSE),"")</f>
        <v/>
      </c>
      <c r="W336" t="str">
        <f t="shared" si="198"/>
        <v/>
      </c>
      <c r="X336" t="str">
        <f>IF(LEN(H336)&gt;0,VLOOKUP(H336,DATA!$B$2:$F$526,5,FALSE),"")</f>
        <v/>
      </c>
      <c r="Y336" t="str">
        <f t="shared" si="199"/>
        <v/>
      </c>
      <c r="Z336" t="str">
        <f t="shared" si="200"/>
        <v/>
      </c>
      <c r="AA336" t="str">
        <f t="shared" si="201"/>
        <v/>
      </c>
      <c r="AB336" t="str">
        <f>IF(LEN(Z336)&gt;0,VLOOKUP(Z336,DATA!$K$25:$L$69,2,FALSE)&amp;IF(LEN(AA336)&gt;0,VLOOKUP(AA336,DATA!$O$25:$P$29,2,FALSE),""),"")</f>
        <v/>
      </c>
      <c r="AC336" t="str">
        <f>IF(LEN(Z336)&gt;0,VLOOKUP(Z336,DATA!$K$25:$M$69,3,FALSE),"")</f>
        <v/>
      </c>
      <c r="AD336" t="str">
        <f t="shared" si="202"/>
        <v/>
      </c>
      <c r="AE336" t="str">
        <f t="shared" si="203"/>
        <v/>
      </c>
      <c r="AF336" t="str">
        <f t="shared" si="204"/>
        <v/>
      </c>
      <c r="AG336" t="str">
        <f t="shared" si="205"/>
        <v/>
      </c>
      <c r="AH336" t="str">
        <f t="shared" si="206"/>
        <v/>
      </c>
      <c r="AI336" t="str">
        <f>IF(LEN(Q336)&gt;0,REPT("0",IF(IF(MID(I336,12,1)="F",VLOOKUP(J336,DATA!$K$2:$Y$20,14,FALSE),0)&gt;10,IF(MID(I336,12,1)="F",VLOOKUP(J336,DATA!$K$2:$Y$20,14,FALSE),0)-10,0)-LEN(X336))&amp;DEC2BIN(Q336,IF(MID(I336,12,1)="F",VLOOKUP(J336,DATA!$K$2:$Y$20,14,FALSE),0)-IF(IF(MID(I336,12,1)="F",VLOOKUP(J336,DATA!$K$2:$Y$20,14,FALSE),0)&gt;10,IF(MID(I336,12,1)="F",VLOOKUP(J336,DATA!$K$2:$Y$20,14,FALSE),0)-10,0)),"")</f>
        <v/>
      </c>
      <c r="AJ336" t="str">
        <f>IF(LEN(H336)&gt;0,IF(H336&lt;&gt;"CALL_PAL",VLOOKUP(H336,DATA!$B$2:$E$526,4,FALSE),VLOOKUP(K336,DATA!$K$72:$M$161,3,FALSE)),"")</f>
        <v/>
      </c>
      <c r="AK336" t="str">
        <f>IF(LEN(H336)&gt;0,VLOOKUP(H336,DATA!$B$2:$D$526,3,FALSE),"")</f>
        <v/>
      </c>
      <c r="AL336" t="str">
        <f t="shared" si="207"/>
        <v/>
      </c>
      <c r="AM336" t="str">
        <f t="shared" si="208"/>
        <v/>
      </c>
      <c r="AN336" t="str">
        <f t="shared" si="186"/>
        <v/>
      </c>
      <c r="AO336" t="str">
        <f t="shared" si="212"/>
        <v/>
      </c>
      <c r="AP336" t="str">
        <f t="shared" si="213"/>
        <v/>
      </c>
      <c r="AQ336" t="str">
        <f t="shared" si="210"/>
        <v/>
      </c>
    </row>
    <row r="337" spans="1:43" x14ac:dyDescent="0.25">
      <c r="A337" t="str">
        <f t="shared" si="214"/>
        <v/>
      </c>
      <c r="C337" t="str">
        <f t="shared" si="188"/>
        <v/>
      </c>
      <c r="D337" t="str">
        <f t="shared" si="215"/>
        <v/>
      </c>
      <c r="E337" t="str">
        <f t="shared" si="216"/>
        <v/>
      </c>
      <c r="F337" t="str">
        <f t="shared" si="187"/>
        <v/>
      </c>
      <c r="G337" t="str">
        <f t="shared" si="211"/>
        <v/>
      </c>
      <c r="H337" t="str">
        <f t="shared" si="189"/>
        <v/>
      </c>
      <c r="I337" s="3" t="str">
        <f>IF(LEN(H337)&gt;0,VLOOKUP(H337,DATA!$B$2:$G$526,6,FALSE),"")</f>
        <v/>
      </c>
      <c r="J337" t="str">
        <f>IF(LEN(H337)&gt;0,VLOOKUP(H337,DATA!$B$2:$G$526,2,FALSE),"")</f>
        <v/>
      </c>
      <c r="K337" t="str">
        <f>IF(LEN(H337)&gt;0,IF(MID(IF(MID(MID(C337,LEN(H337)+2,99),1,1)="(",MID(MID(C337,LEN(H337)+2,99),2,LEN(MID(C337,LEN(H337)+2,99))-2),MID(C337,LEN(H337)+2,99)),1,1)=VLOOKUP(H337,DATA!$B$2:$I$526,8,FALSE),MID(IF(MID(MID(C337,LEN(H337)+2,99),1,1)="(",MID(MID(C337,LEN(H337)+2,99),2,LEN(MID(C337,LEN(H337)+2,99))-2),MID(C337,LEN(H337)+2,99)),1,3),IF(MID(MID(C337,LEN(H337)+2,99),1,1)="(",MID(MID(C337,LEN(H337)+2,99),2,LEN(MID(C337,LEN(H337)+2,99))-2),MID(C337,LEN(H337)+2,99))),"")</f>
        <v/>
      </c>
      <c r="L337" t="str">
        <f t="shared" si="190"/>
        <v/>
      </c>
      <c r="M337" t="str">
        <f t="shared" si="209"/>
        <v/>
      </c>
      <c r="N337" t="str">
        <f t="shared" si="191"/>
        <v/>
      </c>
      <c r="O337" t="str">
        <f t="shared" si="192"/>
        <v/>
      </c>
      <c r="P337" t="str">
        <f t="shared" si="217"/>
        <v/>
      </c>
      <c r="Q337" t="str">
        <f t="shared" si="193"/>
        <v/>
      </c>
      <c r="R337" t="str">
        <f t="shared" si="194"/>
        <v/>
      </c>
      <c r="S337" t="str">
        <f t="shared" si="195"/>
        <v/>
      </c>
      <c r="T337" t="str">
        <f t="shared" si="196"/>
        <v/>
      </c>
      <c r="U337" t="str">
        <f t="shared" si="197"/>
        <v/>
      </c>
      <c r="V337" t="str">
        <f>IF(MID(I337,6,1)="T",VLOOKUP(H337,DATA!$B$2:$H$526,7,FALSE),"")</f>
        <v/>
      </c>
      <c r="W337" t="str">
        <f t="shared" si="198"/>
        <v/>
      </c>
      <c r="X337" t="str">
        <f>IF(LEN(H337)&gt;0,VLOOKUP(H337,DATA!$B$2:$F$526,5,FALSE),"")</f>
        <v/>
      </c>
      <c r="Y337" t="str">
        <f t="shared" si="199"/>
        <v/>
      </c>
      <c r="Z337" t="str">
        <f t="shared" si="200"/>
        <v/>
      </c>
      <c r="AA337" t="str">
        <f t="shared" si="201"/>
        <v/>
      </c>
      <c r="AB337" t="str">
        <f>IF(LEN(Z337)&gt;0,VLOOKUP(Z337,DATA!$K$25:$L$69,2,FALSE)&amp;IF(LEN(AA337)&gt;0,VLOOKUP(AA337,DATA!$O$25:$P$29,2,FALSE),""),"")</f>
        <v/>
      </c>
      <c r="AC337" t="str">
        <f>IF(LEN(Z337)&gt;0,VLOOKUP(Z337,DATA!$K$25:$M$69,3,FALSE),"")</f>
        <v/>
      </c>
      <c r="AD337" t="str">
        <f t="shared" si="202"/>
        <v/>
      </c>
      <c r="AE337" t="str">
        <f t="shared" si="203"/>
        <v/>
      </c>
      <c r="AF337" t="str">
        <f t="shared" si="204"/>
        <v/>
      </c>
      <c r="AG337" t="str">
        <f t="shared" si="205"/>
        <v/>
      </c>
      <c r="AH337" t="str">
        <f t="shared" si="206"/>
        <v/>
      </c>
      <c r="AI337" t="str">
        <f>IF(LEN(Q337)&gt;0,REPT("0",IF(IF(MID(I337,12,1)="F",VLOOKUP(J337,DATA!$K$2:$Y$20,14,FALSE),0)&gt;10,IF(MID(I337,12,1)="F",VLOOKUP(J337,DATA!$K$2:$Y$20,14,FALSE),0)-10,0)-LEN(X337))&amp;DEC2BIN(Q337,IF(MID(I337,12,1)="F",VLOOKUP(J337,DATA!$K$2:$Y$20,14,FALSE),0)-IF(IF(MID(I337,12,1)="F",VLOOKUP(J337,DATA!$K$2:$Y$20,14,FALSE),0)&gt;10,IF(MID(I337,12,1)="F",VLOOKUP(J337,DATA!$K$2:$Y$20,14,FALSE),0)-10,0)),"")</f>
        <v/>
      </c>
      <c r="AJ337" t="str">
        <f>IF(LEN(H337)&gt;0,IF(H337&lt;&gt;"CALL_PAL",VLOOKUP(H337,DATA!$B$2:$E$526,4,FALSE),VLOOKUP(K337,DATA!$K$72:$M$161,3,FALSE)),"")</f>
        <v/>
      </c>
      <c r="AK337" t="str">
        <f>IF(LEN(H337)&gt;0,VLOOKUP(H337,DATA!$B$2:$D$526,3,FALSE),"")</f>
        <v/>
      </c>
      <c r="AL337" t="str">
        <f t="shared" si="207"/>
        <v/>
      </c>
      <c r="AM337" t="str">
        <f t="shared" si="208"/>
        <v/>
      </c>
      <c r="AN337" t="str">
        <f t="shared" si="186"/>
        <v/>
      </c>
      <c r="AO337" t="str">
        <f t="shared" si="212"/>
        <v/>
      </c>
      <c r="AP337" t="str">
        <f t="shared" si="213"/>
        <v/>
      </c>
      <c r="AQ337" t="str">
        <f t="shared" si="210"/>
        <v/>
      </c>
    </row>
    <row r="338" spans="1:43" x14ac:dyDescent="0.25">
      <c r="A338" t="str">
        <f t="shared" si="214"/>
        <v/>
      </c>
      <c r="C338" t="str">
        <f t="shared" si="188"/>
        <v/>
      </c>
      <c r="D338" t="str">
        <f t="shared" si="215"/>
        <v/>
      </c>
      <c r="E338" t="str">
        <f t="shared" si="216"/>
        <v/>
      </c>
      <c r="F338" t="str">
        <f t="shared" si="187"/>
        <v/>
      </c>
      <c r="G338" t="str">
        <f t="shared" si="211"/>
        <v/>
      </c>
      <c r="H338" t="str">
        <f t="shared" si="189"/>
        <v/>
      </c>
      <c r="I338" s="3" t="str">
        <f>IF(LEN(H338)&gt;0,VLOOKUP(H338,DATA!$B$2:$G$526,6,FALSE),"")</f>
        <v/>
      </c>
      <c r="J338" t="str">
        <f>IF(LEN(H338)&gt;0,VLOOKUP(H338,DATA!$B$2:$G$526,2,FALSE),"")</f>
        <v/>
      </c>
      <c r="K338" t="str">
        <f>IF(LEN(H338)&gt;0,IF(MID(IF(MID(MID(C338,LEN(H338)+2,99),1,1)="(",MID(MID(C338,LEN(H338)+2,99),2,LEN(MID(C338,LEN(H338)+2,99))-2),MID(C338,LEN(H338)+2,99)),1,1)=VLOOKUP(H338,DATA!$B$2:$I$526,8,FALSE),MID(IF(MID(MID(C338,LEN(H338)+2,99),1,1)="(",MID(MID(C338,LEN(H338)+2,99),2,LEN(MID(C338,LEN(H338)+2,99))-2),MID(C338,LEN(H338)+2,99)),1,3),IF(MID(MID(C338,LEN(H338)+2,99),1,1)="(",MID(MID(C338,LEN(H338)+2,99),2,LEN(MID(C338,LEN(H338)+2,99))-2),MID(C338,LEN(H338)+2,99))),"")</f>
        <v/>
      </c>
      <c r="L338" t="str">
        <f t="shared" si="190"/>
        <v/>
      </c>
      <c r="M338" t="str">
        <f t="shared" si="209"/>
        <v/>
      </c>
      <c r="N338" t="str">
        <f t="shared" si="191"/>
        <v/>
      </c>
      <c r="O338" t="str">
        <f t="shared" si="192"/>
        <v/>
      </c>
      <c r="P338" t="str">
        <f t="shared" si="217"/>
        <v/>
      </c>
      <c r="Q338" t="str">
        <f t="shared" si="193"/>
        <v/>
      </c>
      <c r="R338" t="str">
        <f t="shared" si="194"/>
        <v/>
      </c>
      <c r="S338" t="str">
        <f t="shared" si="195"/>
        <v/>
      </c>
      <c r="T338" t="str">
        <f t="shared" si="196"/>
        <v/>
      </c>
      <c r="U338" t="str">
        <f t="shared" si="197"/>
        <v/>
      </c>
      <c r="V338" t="str">
        <f>IF(MID(I338,6,1)="T",VLOOKUP(H338,DATA!$B$2:$H$526,7,FALSE),"")</f>
        <v/>
      </c>
      <c r="W338" t="str">
        <f t="shared" si="198"/>
        <v/>
      </c>
      <c r="X338" t="str">
        <f>IF(LEN(H338)&gt;0,VLOOKUP(H338,DATA!$B$2:$F$526,5,FALSE),"")</f>
        <v/>
      </c>
      <c r="Y338" t="str">
        <f t="shared" si="199"/>
        <v/>
      </c>
      <c r="Z338" t="str">
        <f t="shared" si="200"/>
        <v/>
      </c>
      <c r="AA338" t="str">
        <f t="shared" si="201"/>
        <v/>
      </c>
      <c r="AB338" t="str">
        <f>IF(LEN(Z338)&gt;0,VLOOKUP(Z338,DATA!$K$25:$L$69,2,FALSE)&amp;IF(LEN(AA338)&gt;0,VLOOKUP(AA338,DATA!$O$25:$P$29,2,FALSE),""),"")</f>
        <v/>
      </c>
      <c r="AC338" t="str">
        <f>IF(LEN(Z338)&gt;0,VLOOKUP(Z338,DATA!$K$25:$M$69,3,FALSE),"")</f>
        <v/>
      </c>
      <c r="AD338" t="str">
        <f t="shared" si="202"/>
        <v/>
      </c>
      <c r="AE338" t="str">
        <f t="shared" si="203"/>
        <v/>
      </c>
      <c r="AF338" t="str">
        <f t="shared" si="204"/>
        <v/>
      </c>
      <c r="AG338" t="str">
        <f t="shared" si="205"/>
        <v/>
      </c>
      <c r="AH338" t="str">
        <f t="shared" si="206"/>
        <v/>
      </c>
      <c r="AI338" t="str">
        <f>IF(LEN(Q338)&gt;0,REPT("0",IF(IF(MID(I338,12,1)="F",VLOOKUP(J338,DATA!$K$2:$Y$20,14,FALSE),0)&gt;10,IF(MID(I338,12,1)="F",VLOOKUP(J338,DATA!$K$2:$Y$20,14,FALSE),0)-10,0)-LEN(X338))&amp;DEC2BIN(Q338,IF(MID(I338,12,1)="F",VLOOKUP(J338,DATA!$K$2:$Y$20,14,FALSE),0)-IF(IF(MID(I338,12,1)="F",VLOOKUP(J338,DATA!$K$2:$Y$20,14,FALSE),0)&gt;10,IF(MID(I338,12,1)="F",VLOOKUP(J338,DATA!$K$2:$Y$20,14,FALSE),0)-10,0)),"")</f>
        <v/>
      </c>
      <c r="AJ338" t="str">
        <f>IF(LEN(H338)&gt;0,IF(H338&lt;&gt;"CALL_PAL",VLOOKUP(H338,DATA!$B$2:$E$526,4,FALSE),VLOOKUP(K338,DATA!$K$72:$M$161,3,FALSE)),"")</f>
        <v/>
      </c>
      <c r="AK338" t="str">
        <f>IF(LEN(H338)&gt;0,VLOOKUP(H338,DATA!$B$2:$D$526,3,FALSE),"")</f>
        <v/>
      </c>
      <c r="AL338" t="str">
        <f t="shared" si="207"/>
        <v/>
      </c>
      <c r="AM338" t="str">
        <f t="shared" si="208"/>
        <v/>
      </c>
      <c r="AN338" t="str">
        <f t="shared" si="186"/>
        <v/>
      </c>
      <c r="AO338" t="str">
        <f t="shared" si="212"/>
        <v/>
      </c>
      <c r="AP338" t="str">
        <f t="shared" si="213"/>
        <v/>
      </c>
      <c r="AQ338" t="str">
        <f t="shared" si="210"/>
        <v/>
      </c>
    </row>
    <row r="339" spans="1:43" x14ac:dyDescent="0.25">
      <c r="A339" t="str">
        <f t="shared" si="214"/>
        <v/>
      </c>
      <c r="C339" t="str">
        <f t="shared" si="188"/>
        <v/>
      </c>
      <c r="D339" t="str">
        <f t="shared" si="215"/>
        <v/>
      </c>
      <c r="E339" t="str">
        <f t="shared" si="216"/>
        <v/>
      </c>
      <c r="F339" t="str">
        <f t="shared" si="187"/>
        <v/>
      </c>
      <c r="G339" t="str">
        <f t="shared" si="211"/>
        <v/>
      </c>
      <c r="H339" t="str">
        <f t="shared" si="189"/>
        <v/>
      </c>
      <c r="I339" s="3" t="str">
        <f>IF(LEN(H339)&gt;0,VLOOKUP(H339,DATA!$B$2:$G$526,6,FALSE),"")</f>
        <v/>
      </c>
      <c r="J339" t="str">
        <f>IF(LEN(H339)&gt;0,VLOOKUP(H339,DATA!$B$2:$G$526,2,FALSE),"")</f>
        <v/>
      </c>
      <c r="K339" t="str">
        <f>IF(LEN(H339)&gt;0,IF(MID(IF(MID(MID(C339,LEN(H339)+2,99),1,1)="(",MID(MID(C339,LEN(H339)+2,99),2,LEN(MID(C339,LEN(H339)+2,99))-2),MID(C339,LEN(H339)+2,99)),1,1)=VLOOKUP(H339,DATA!$B$2:$I$526,8,FALSE),MID(IF(MID(MID(C339,LEN(H339)+2,99),1,1)="(",MID(MID(C339,LEN(H339)+2,99),2,LEN(MID(C339,LEN(H339)+2,99))-2),MID(C339,LEN(H339)+2,99)),1,3),IF(MID(MID(C339,LEN(H339)+2,99),1,1)="(",MID(MID(C339,LEN(H339)+2,99),2,LEN(MID(C339,LEN(H339)+2,99))-2),MID(C339,LEN(H339)+2,99))),"")</f>
        <v/>
      </c>
      <c r="L339" t="str">
        <f t="shared" si="190"/>
        <v/>
      </c>
      <c r="M339" t="str">
        <f t="shared" si="209"/>
        <v/>
      </c>
      <c r="N339" t="str">
        <f t="shared" si="191"/>
        <v/>
      </c>
      <c r="O339" t="str">
        <f t="shared" si="192"/>
        <v/>
      </c>
      <c r="P339" t="str">
        <f t="shared" si="217"/>
        <v/>
      </c>
      <c r="Q339" t="str">
        <f t="shared" si="193"/>
        <v/>
      </c>
      <c r="R339" t="str">
        <f t="shared" si="194"/>
        <v/>
      </c>
      <c r="S339" t="str">
        <f t="shared" si="195"/>
        <v/>
      </c>
      <c r="T339" t="str">
        <f t="shared" si="196"/>
        <v/>
      </c>
      <c r="U339" t="str">
        <f t="shared" si="197"/>
        <v/>
      </c>
      <c r="V339" t="str">
        <f>IF(MID(I339,6,1)="T",VLOOKUP(H339,DATA!$B$2:$H$526,7,FALSE),"")</f>
        <v/>
      </c>
      <c r="W339" t="str">
        <f t="shared" si="198"/>
        <v/>
      </c>
      <c r="X339" t="str">
        <f>IF(LEN(H339)&gt;0,VLOOKUP(H339,DATA!$B$2:$F$526,5,FALSE),"")</f>
        <v/>
      </c>
      <c r="Y339" t="str">
        <f t="shared" si="199"/>
        <v/>
      </c>
      <c r="Z339" t="str">
        <f t="shared" si="200"/>
        <v/>
      </c>
      <c r="AA339" t="str">
        <f t="shared" si="201"/>
        <v/>
      </c>
      <c r="AB339" t="str">
        <f>IF(LEN(Z339)&gt;0,VLOOKUP(Z339,DATA!$K$25:$L$69,2,FALSE)&amp;IF(LEN(AA339)&gt;0,VLOOKUP(AA339,DATA!$O$25:$P$29,2,FALSE),""),"")</f>
        <v/>
      </c>
      <c r="AC339" t="str">
        <f>IF(LEN(Z339)&gt;0,VLOOKUP(Z339,DATA!$K$25:$M$69,3,FALSE),"")</f>
        <v/>
      </c>
      <c r="AD339" t="str">
        <f t="shared" si="202"/>
        <v/>
      </c>
      <c r="AE339" t="str">
        <f t="shared" si="203"/>
        <v/>
      </c>
      <c r="AF339" t="str">
        <f t="shared" si="204"/>
        <v/>
      </c>
      <c r="AG339" t="str">
        <f t="shared" si="205"/>
        <v/>
      </c>
      <c r="AH339" t="str">
        <f t="shared" si="206"/>
        <v/>
      </c>
      <c r="AI339" t="str">
        <f>IF(LEN(Q339)&gt;0,REPT("0",IF(IF(MID(I339,12,1)="F",VLOOKUP(J339,DATA!$K$2:$Y$20,14,FALSE),0)&gt;10,IF(MID(I339,12,1)="F",VLOOKUP(J339,DATA!$K$2:$Y$20,14,FALSE),0)-10,0)-LEN(X339))&amp;DEC2BIN(Q339,IF(MID(I339,12,1)="F",VLOOKUP(J339,DATA!$K$2:$Y$20,14,FALSE),0)-IF(IF(MID(I339,12,1)="F",VLOOKUP(J339,DATA!$K$2:$Y$20,14,FALSE),0)&gt;10,IF(MID(I339,12,1)="F",VLOOKUP(J339,DATA!$K$2:$Y$20,14,FALSE),0)-10,0)),"")</f>
        <v/>
      </c>
      <c r="AJ339" t="str">
        <f>IF(LEN(H339)&gt;0,IF(H339&lt;&gt;"CALL_PAL",VLOOKUP(H339,DATA!$B$2:$E$526,4,FALSE),VLOOKUP(K339,DATA!$K$72:$M$161,3,FALSE)),"")</f>
        <v/>
      </c>
      <c r="AK339" t="str">
        <f>IF(LEN(H339)&gt;0,VLOOKUP(H339,DATA!$B$2:$D$526,3,FALSE),"")</f>
        <v/>
      </c>
      <c r="AL339" t="str">
        <f t="shared" si="207"/>
        <v/>
      </c>
      <c r="AM339" t="str">
        <f t="shared" si="208"/>
        <v/>
      </c>
      <c r="AN339" t="str">
        <f t="shared" si="186"/>
        <v/>
      </c>
      <c r="AO339" t="str">
        <f t="shared" si="212"/>
        <v/>
      </c>
      <c r="AP339" t="str">
        <f t="shared" si="213"/>
        <v/>
      </c>
      <c r="AQ339" t="str">
        <f t="shared" si="210"/>
        <v/>
      </c>
    </row>
    <row r="340" spans="1:43" x14ac:dyDescent="0.25">
      <c r="A340" t="str">
        <f t="shared" si="214"/>
        <v/>
      </c>
      <c r="C340" t="str">
        <f t="shared" si="188"/>
        <v/>
      </c>
      <c r="D340" t="str">
        <f t="shared" si="215"/>
        <v/>
      </c>
      <c r="E340" t="str">
        <f t="shared" si="216"/>
        <v/>
      </c>
      <c r="F340" t="str">
        <f t="shared" si="187"/>
        <v/>
      </c>
      <c r="G340" t="str">
        <f t="shared" si="211"/>
        <v/>
      </c>
      <c r="H340" t="str">
        <f t="shared" si="189"/>
        <v/>
      </c>
      <c r="I340" s="3" t="str">
        <f>IF(LEN(H340)&gt;0,VLOOKUP(H340,DATA!$B$2:$G$526,6,FALSE),"")</f>
        <v/>
      </c>
      <c r="J340" t="str">
        <f>IF(LEN(H340)&gt;0,VLOOKUP(H340,DATA!$B$2:$G$526,2,FALSE),"")</f>
        <v/>
      </c>
      <c r="K340" t="str">
        <f>IF(LEN(H340)&gt;0,IF(MID(IF(MID(MID(C340,LEN(H340)+2,99),1,1)="(",MID(MID(C340,LEN(H340)+2,99),2,LEN(MID(C340,LEN(H340)+2,99))-2),MID(C340,LEN(H340)+2,99)),1,1)=VLOOKUP(H340,DATA!$B$2:$I$526,8,FALSE),MID(IF(MID(MID(C340,LEN(H340)+2,99),1,1)="(",MID(MID(C340,LEN(H340)+2,99),2,LEN(MID(C340,LEN(H340)+2,99))-2),MID(C340,LEN(H340)+2,99)),1,3),IF(MID(MID(C340,LEN(H340)+2,99),1,1)="(",MID(MID(C340,LEN(H340)+2,99),2,LEN(MID(C340,LEN(H340)+2,99))-2),MID(C340,LEN(H340)+2,99))),"")</f>
        <v/>
      </c>
      <c r="L340" t="str">
        <f t="shared" si="190"/>
        <v/>
      </c>
      <c r="M340" t="str">
        <f t="shared" si="209"/>
        <v/>
      </c>
      <c r="N340" t="str">
        <f t="shared" si="191"/>
        <v/>
      </c>
      <c r="O340" t="str">
        <f t="shared" si="192"/>
        <v/>
      </c>
      <c r="P340" t="str">
        <f t="shared" si="217"/>
        <v/>
      </c>
      <c r="Q340" t="str">
        <f t="shared" si="193"/>
        <v/>
      </c>
      <c r="R340" t="str">
        <f t="shared" si="194"/>
        <v/>
      </c>
      <c r="S340" t="str">
        <f t="shared" si="195"/>
        <v/>
      </c>
      <c r="T340" t="str">
        <f t="shared" si="196"/>
        <v/>
      </c>
      <c r="U340" t="str">
        <f t="shared" si="197"/>
        <v/>
      </c>
      <c r="V340" t="str">
        <f>IF(MID(I340,6,1)="T",VLOOKUP(H340,DATA!$B$2:$H$526,7,FALSE),"")</f>
        <v/>
      </c>
      <c r="W340" t="str">
        <f t="shared" si="198"/>
        <v/>
      </c>
      <c r="X340" t="str">
        <f>IF(LEN(H340)&gt;0,VLOOKUP(H340,DATA!$B$2:$F$526,5,FALSE),"")</f>
        <v/>
      </c>
      <c r="Y340" t="str">
        <f t="shared" si="199"/>
        <v/>
      </c>
      <c r="Z340" t="str">
        <f t="shared" si="200"/>
        <v/>
      </c>
      <c r="AA340" t="str">
        <f t="shared" si="201"/>
        <v/>
      </c>
      <c r="AB340" t="str">
        <f>IF(LEN(Z340)&gt;0,VLOOKUP(Z340,DATA!$K$25:$L$69,2,FALSE)&amp;IF(LEN(AA340)&gt;0,VLOOKUP(AA340,DATA!$O$25:$P$29,2,FALSE),""),"")</f>
        <v/>
      </c>
      <c r="AC340" t="str">
        <f>IF(LEN(Z340)&gt;0,VLOOKUP(Z340,DATA!$K$25:$M$69,3,FALSE),"")</f>
        <v/>
      </c>
      <c r="AD340" t="str">
        <f t="shared" si="202"/>
        <v/>
      </c>
      <c r="AE340" t="str">
        <f t="shared" si="203"/>
        <v/>
      </c>
      <c r="AF340" t="str">
        <f t="shared" si="204"/>
        <v/>
      </c>
      <c r="AG340" t="str">
        <f t="shared" si="205"/>
        <v/>
      </c>
      <c r="AH340" t="str">
        <f t="shared" si="206"/>
        <v/>
      </c>
      <c r="AI340" t="str">
        <f>IF(LEN(Q340)&gt;0,REPT("0",IF(IF(MID(I340,12,1)="F",VLOOKUP(J340,DATA!$K$2:$Y$20,14,FALSE),0)&gt;10,IF(MID(I340,12,1)="F",VLOOKUP(J340,DATA!$K$2:$Y$20,14,FALSE),0)-10,0)-LEN(X340))&amp;DEC2BIN(Q340,IF(MID(I340,12,1)="F",VLOOKUP(J340,DATA!$K$2:$Y$20,14,FALSE),0)-IF(IF(MID(I340,12,1)="F",VLOOKUP(J340,DATA!$K$2:$Y$20,14,FALSE),0)&gt;10,IF(MID(I340,12,1)="F",VLOOKUP(J340,DATA!$K$2:$Y$20,14,FALSE),0)-10,0)),"")</f>
        <v/>
      </c>
      <c r="AJ340" t="str">
        <f>IF(LEN(H340)&gt;0,IF(H340&lt;&gt;"CALL_PAL",VLOOKUP(H340,DATA!$B$2:$E$526,4,FALSE),VLOOKUP(K340,DATA!$K$72:$M$161,3,FALSE)),"")</f>
        <v/>
      </c>
      <c r="AK340" t="str">
        <f>IF(LEN(H340)&gt;0,VLOOKUP(H340,DATA!$B$2:$D$526,3,FALSE),"")</f>
        <v/>
      </c>
      <c r="AL340" t="str">
        <f t="shared" si="207"/>
        <v/>
      </c>
      <c r="AM340" t="str">
        <f t="shared" si="208"/>
        <v/>
      </c>
      <c r="AN340" t="str">
        <f t="shared" si="186"/>
        <v/>
      </c>
      <c r="AO340" t="str">
        <f t="shared" si="212"/>
        <v/>
      </c>
      <c r="AP340" t="str">
        <f t="shared" si="213"/>
        <v/>
      </c>
      <c r="AQ340" t="str">
        <f t="shared" si="210"/>
        <v/>
      </c>
    </row>
    <row r="341" spans="1:43" x14ac:dyDescent="0.25">
      <c r="A341" t="str">
        <f t="shared" si="214"/>
        <v/>
      </c>
      <c r="C341" t="str">
        <f t="shared" si="188"/>
        <v/>
      </c>
      <c r="D341" t="str">
        <f t="shared" si="215"/>
        <v/>
      </c>
      <c r="E341" t="str">
        <f t="shared" si="216"/>
        <v/>
      </c>
      <c r="F341" t="str">
        <f t="shared" si="187"/>
        <v/>
      </c>
      <c r="G341" t="str">
        <f t="shared" si="211"/>
        <v/>
      </c>
      <c r="H341" t="str">
        <f t="shared" si="189"/>
        <v/>
      </c>
      <c r="I341" s="3" t="str">
        <f>IF(LEN(H341)&gt;0,VLOOKUP(H341,DATA!$B$2:$G$526,6,FALSE),"")</f>
        <v/>
      </c>
      <c r="J341" t="str">
        <f>IF(LEN(H341)&gt;0,VLOOKUP(H341,DATA!$B$2:$G$526,2,FALSE),"")</f>
        <v/>
      </c>
      <c r="K341" t="str">
        <f>IF(LEN(H341)&gt;0,IF(MID(IF(MID(MID(C341,LEN(H341)+2,99),1,1)="(",MID(MID(C341,LEN(H341)+2,99),2,LEN(MID(C341,LEN(H341)+2,99))-2),MID(C341,LEN(H341)+2,99)),1,1)=VLOOKUP(H341,DATA!$B$2:$I$526,8,FALSE),MID(IF(MID(MID(C341,LEN(H341)+2,99),1,1)="(",MID(MID(C341,LEN(H341)+2,99),2,LEN(MID(C341,LEN(H341)+2,99))-2),MID(C341,LEN(H341)+2,99)),1,3),IF(MID(MID(C341,LEN(H341)+2,99),1,1)="(",MID(MID(C341,LEN(H341)+2,99),2,LEN(MID(C341,LEN(H341)+2,99))-2),MID(C341,LEN(H341)+2,99))),"")</f>
        <v/>
      </c>
      <c r="L341" t="str">
        <f t="shared" si="190"/>
        <v/>
      </c>
      <c r="M341" t="str">
        <f t="shared" si="209"/>
        <v/>
      </c>
      <c r="N341" t="str">
        <f t="shared" si="191"/>
        <v/>
      </c>
      <c r="O341" t="str">
        <f t="shared" si="192"/>
        <v/>
      </c>
      <c r="P341" t="str">
        <f t="shared" si="217"/>
        <v/>
      </c>
      <c r="Q341" t="str">
        <f t="shared" si="193"/>
        <v/>
      </c>
      <c r="R341" t="str">
        <f t="shared" si="194"/>
        <v/>
      </c>
      <c r="S341" t="str">
        <f t="shared" si="195"/>
        <v/>
      </c>
      <c r="T341" t="str">
        <f t="shared" si="196"/>
        <v/>
      </c>
      <c r="U341" t="str">
        <f t="shared" si="197"/>
        <v/>
      </c>
      <c r="V341" t="str">
        <f>IF(MID(I341,6,1)="T",VLOOKUP(H341,DATA!$B$2:$H$526,7,FALSE),"")</f>
        <v/>
      </c>
      <c r="W341" t="str">
        <f t="shared" si="198"/>
        <v/>
      </c>
      <c r="X341" t="str">
        <f>IF(LEN(H341)&gt;0,VLOOKUP(H341,DATA!$B$2:$F$526,5,FALSE),"")</f>
        <v/>
      </c>
      <c r="Y341" t="str">
        <f t="shared" si="199"/>
        <v/>
      </c>
      <c r="Z341" t="str">
        <f t="shared" si="200"/>
        <v/>
      </c>
      <c r="AA341" t="str">
        <f t="shared" si="201"/>
        <v/>
      </c>
      <c r="AB341" t="str">
        <f>IF(LEN(Z341)&gt;0,VLOOKUP(Z341,DATA!$K$25:$L$69,2,FALSE)&amp;IF(LEN(AA341)&gt;0,VLOOKUP(AA341,DATA!$O$25:$P$29,2,FALSE),""),"")</f>
        <v/>
      </c>
      <c r="AC341" t="str">
        <f>IF(LEN(Z341)&gt;0,VLOOKUP(Z341,DATA!$K$25:$M$69,3,FALSE),"")</f>
        <v/>
      </c>
      <c r="AD341" t="str">
        <f t="shared" si="202"/>
        <v/>
      </c>
      <c r="AE341" t="str">
        <f t="shared" si="203"/>
        <v/>
      </c>
      <c r="AF341" t="str">
        <f t="shared" si="204"/>
        <v/>
      </c>
      <c r="AG341" t="str">
        <f t="shared" si="205"/>
        <v/>
      </c>
      <c r="AH341" t="str">
        <f t="shared" si="206"/>
        <v/>
      </c>
      <c r="AI341" t="str">
        <f>IF(LEN(Q341)&gt;0,REPT("0",IF(IF(MID(I341,12,1)="F",VLOOKUP(J341,DATA!$K$2:$Y$20,14,FALSE),0)&gt;10,IF(MID(I341,12,1)="F",VLOOKUP(J341,DATA!$K$2:$Y$20,14,FALSE),0)-10,0)-LEN(X341))&amp;DEC2BIN(Q341,IF(MID(I341,12,1)="F",VLOOKUP(J341,DATA!$K$2:$Y$20,14,FALSE),0)-IF(IF(MID(I341,12,1)="F",VLOOKUP(J341,DATA!$K$2:$Y$20,14,FALSE),0)&gt;10,IF(MID(I341,12,1)="F",VLOOKUP(J341,DATA!$K$2:$Y$20,14,FALSE),0)-10,0)),"")</f>
        <v/>
      </c>
      <c r="AJ341" t="str">
        <f>IF(LEN(H341)&gt;0,IF(H341&lt;&gt;"CALL_PAL",VLOOKUP(H341,DATA!$B$2:$E$526,4,FALSE),VLOOKUP(K341,DATA!$K$72:$M$161,3,FALSE)),"")</f>
        <v/>
      </c>
      <c r="AK341" t="str">
        <f>IF(LEN(H341)&gt;0,VLOOKUP(H341,DATA!$B$2:$D$526,3,FALSE),"")</f>
        <v/>
      </c>
      <c r="AL341" t="str">
        <f t="shared" si="207"/>
        <v/>
      </c>
      <c r="AM341" t="str">
        <f t="shared" si="208"/>
        <v/>
      </c>
      <c r="AN341" t="str">
        <f t="shared" si="186"/>
        <v/>
      </c>
      <c r="AO341" t="str">
        <f t="shared" si="212"/>
        <v/>
      </c>
      <c r="AP341" t="str">
        <f t="shared" si="213"/>
        <v/>
      </c>
      <c r="AQ341" t="str">
        <f t="shared" si="210"/>
        <v/>
      </c>
    </row>
    <row r="342" spans="1:43" x14ac:dyDescent="0.25">
      <c r="A342" t="str">
        <f t="shared" si="214"/>
        <v/>
      </c>
      <c r="C342" t="str">
        <f t="shared" si="188"/>
        <v/>
      </c>
      <c r="D342" t="str">
        <f t="shared" si="215"/>
        <v/>
      </c>
      <c r="E342" t="str">
        <f t="shared" si="216"/>
        <v/>
      </c>
      <c r="F342" t="str">
        <f t="shared" si="187"/>
        <v/>
      </c>
      <c r="G342" t="str">
        <f t="shared" si="211"/>
        <v/>
      </c>
      <c r="H342" t="str">
        <f t="shared" si="189"/>
        <v/>
      </c>
      <c r="I342" s="3" t="str">
        <f>IF(LEN(H342)&gt;0,VLOOKUP(H342,DATA!$B$2:$G$526,6,FALSE),"")</f>
        <v/>
      </c>
      <c r="J342" t="str">
        <f>IF(LEN(H342)&gt;0,VLOOKUP(H342,DATA!$B$2:$G$526,2,FALSE),"")</f>
        <v/>
      </c>
      <c r="K342" t="str">
        <f>IF(LEN(H342)&gt;0,IF(MID(IF(MID(MID(C342,LEN(H342)+2,99),1,1)="(",MID(MID(C342,LEN(H342)+2,99),2,LEN(MID(C342,LEN(H342)+2,99))-2),MID(C342,LEN(H342)+2,99)),1,1)=VLOOKUP(H342,DATA!$B$2:$I$526,8,FALSE),MID(IF(MID(MID(C342,LEN(H342)+2,99),1,1)="(",MID(MID(C342,LEN(H342)+2,99),2,LEN(MID(C342,LEN(H342)+2,99))-2),MID(C342,LEN(H342)+2,99)),1,3),IF(MID(MID(C342,LEN(H342)+2,99),1,1)="(",MID(MID(C342,LEN(H342)+2,99),2,LEN(MID(C342,LEN(H342)+2,99))-2),MID(C342,LEN(H342)+2,99))),"")</f>
        <v/>
      </c>
      <c r="L342" t="str">
        <f t="shared" si="190"/>
        <v/>
      </c>
      <c r="M342" t="str">
        <f t="shared" si="209"/>
        <v/>
      </c>
      <c r="N342" t="str">
        <f t="shared" si="191"/>
        <v/>
      </c>
      <c r="O342" t="str">
        <f t="shared" si="192"/>
        <v/>
      </c>
      <c r="P342" t="str">
        <f t="shared" si="217"/>
        <v/>
      </c>
      <c r="Q342" t="str">
        <f t="shared" si="193"/>
        <v/>
      </c>
      <c r="R342" t="str">
        <f t="shared" si="194"/>
        <v/>
      </c>
      <c r="S342" t="str">
        <f t="shared" si="195"/>
        <v/>
      </c>
      <c r="T342" t="str">
        <f t="shared" si="196"/>
        <v/>
      </c>
      <c r="U342" t="str">
        <f t="shared" si="197"/>
        <v/>
      </c>
      <c r="V342" t="str">
        <f>IF(MID(I342,6,1)="T",VLOOKUP(H342,DATA!$B$2:$H$526,7,FALSE),"")</f>
        <v/>
      </c>
      <c r="W342" t="str">
        <f t="shared" si="198"/>
        <v/>
      </c>
      <c r="X342" t="str">
        <f>IF(LEN(H342)&gt;0,VLOOKUP(H342,DATA!$B$2:$F$526,5,FALSE),"")</f>
        <v/>
      </c>
      <c r="Y342" t="str">
        <f t="shared" si="199"/>
        <v/>
      </c>
      <c r="Z342" t="str">
        <f t="shared" si="200"/>
        <v/>
      </c>
      <c r="AA342" t="str">
        <f t="shared" si="201"/>
        <v/>
      </c>
      <c r="AB342" t="str">
        <f>IF(LEN(Z342)&gt;0,VLOOKUP(Z342,DATA!$K$25:$L$69,2,FALSE)&amp;IF(LEN(AA342)&gt;0,VLOOKUP(AA342,DATA!$O$25:$P$29,2,FALSE),""),"")</f>
        <v/>
      </c>
      <c r="AC342" t="str">
        <f>IF(LEN(Z342)&gt;0,VLOOKUP(Z342,DATA!$K$25:$M$69,3,FALSE),"")</f>
        <v/>
      </c>
      <c r="AD342" t="str">
        <f t="shared" si="202"/>
        <v/>
      </c>
      <c r="AE342" t="str">
        <f t="shared" si="203"/>
        <v/>
      </c>
      <c r="AF342" t="str">
        <f t="shared" si="204"/>
        <v/>
      </c>
      <c r="AG342" t="str">
        <f t="shared" si="205"/>
        <v/>
      </c>
      <c r="AH342" t="str">
        <f t="shared" si="206"/>
        <v/>
      </c>
      <c r="AI342" t="str">
        <f>IF(LEN(Q342)&gt;0,REPT("0",IF(IF(MID(I342,12,1)="F",VLOOKUP(J342,DATA!$K$2:$Y$20,14,FALSE),0)&gt;10,IF(MID(I342,12,1)="F",VLOOKUP(J342,DATA!$K$2:$Y$20,14,FALSE),0)-10,0)-LEN(X342))&amp;DEC2BIN(Q342,IF(MID(I342,12,1)="F",VLOOKUP(J342,DATA!$K$2:$Y$20,14,FALSE),0)-IF(IF(MID(I342,12,1)="F",VLOOKUP(J342,DATA!$K$2:$Y$20,14,FALSE),0)&gt;10,IF(MID(I342,12,1)="F",VLOOKUP(J342,DATA!$K$2:$Y$20,14,FALSE),0)-10,0)),"")</f>
        <v/>
      </c>
      <c r="AJ342" t="str">
        <f>IF(LEN(H342)&gt;0,IF(H342&lt;&gt;"CALL_PAL",VLOOKUP(H342,DATA!$B$2:$E$526,4,FALSE),VLOOKUP(K342,DATA!$K$72:$M$161,3,FALSE)),"")</f>
        <v/>
      </c>
      <c r="AK342" t="str">
        <f>IF(LEN(H342)&gt;0,VLOOKUP(H342,DATA!$B$2:$D$526,3,FALSE),"")</f>
        <v/>
      </c>
      <c r="AL342" t="str">
        <f t="shared" si="207"/>
        <v/>
      </c>
      <c r="AM342" t="str">
        <f t="shared" si="208"/>
        <v/>
      </c>
      <c r="AN342" t="str">
        <f t="shared" ref="AN342:AN405" si="218">IF(LEN(C342)&gt;0,IF(C342=".PAL ON",TRUE,IF(C342=".PAL OFF",FALSE,IF(ROW()&lt;&gt;2,AN341,FALSE))),"")</f>
        <v/>
      </c>
      <c r="AO342" t="str">
        <f t="shared" si="212"/>
        <v/>
      </c>
      <c r="AP342" t="str">
        <f t="shared" si="213"/>
        <v/>
      </c>
      <c r="AQ342" t="str">
        <f t="shared" si="210"/>
        <v/>
      </c>
    </row>
    <row r="343" spans="1:43" x14ac:dyDescent="0.25">
      <c r="A343" t="str">
        <f t="shared" si="214"/>
        <v/>
      </c>
      <c r="C343" t="str">
        <f t="shared" si="188"/>
        <v/>
      </c>
      <c r="D343" t="str">
        <f t="shared" si="215"/>
        <v/>
      </c>
      <c r="E343" t="str">
        <f t="shared" si="216"/>
        <v/>
      </c>
      <c r="F343" t="str">
        <f t="shared" si="187"/>
        <v/>
      </c>
      <c r="G343" t="str">
        <f t="shared" si="211"/>
        <v/>
      </c>
      <c r="H343" t="str">
        <f t="shared" si="189"/>
        <v/>
      </c>
      <c r="I343" s="3" t="str">
        <f>IF(LEN(H343)&gt;0,VLOOKUP(H343,DATA!$B$2:$G$526,6,FALSE),"")</f>
        <v/>
      </c>
      <c r="J343" t="str">
        <f>IF(LEN(H343)&gt;0,VLOOKUP(H343,DATA!$B$2:$G$526,2,FALSE),"")</f>
        <v/>
      </c>
      <c r="K343" t="str">
        <f>IF(LEN(H343)&gt;0,IF(MID(IF(MID(MID(C343,LEN(H343)+2,99),1,1)="(",MID(MID(C343,LEN(H343)+2,99),2,LEN(MID(C343,LEN(H343)+2,99))-2),MID(C343,LEN(H343)+2,99)),1,1)=VLOOKUP(H343,DATA!$B$2:$I$526,8,FALSE),MID(IF(MID(MID(C343,LEN(H343)+2,99),1,1)="(",MID(MID(C343,LEN(H343)+2,99),2,LEN(MID(C343,LEN(H343)+2,99))-2),MID(C343,LEN(H343)+2,99)),1,3),IF(MID(MID(C343,LEN(H343)+2,99),1,1)="(",MID(MID(C343,LEN(H343)+2,99),2,LEN(MID(C343,LEN(H343)+2,99))-2),MID(C343,LEN(H343)+2,99))),"")</f>
        <v/>
      </c>
      <c r="L343" t="str">
        <f t="shared" si="190"/>
        <v/>
      </c>
      <c r="M343" t="str">
        <f t="shared" si="209"/>
        <v/>
      </c>
      <c r="N343" t="str">
        <f t="shared" si="191"/>
        <v/>
      </c>
      <c r="O343" t="str">
        <f t="shared" si="192"/>
        <v/>
      </c>
      <c r="P343" t="str">
        <f t="shared" si="217"/>
        <v/>
      </c>
      <c r="Q343" t="str">
        <f t="shared" si="193"/>
        <v/>
      </c>
      <c r="R343" t="str">
        <f t="shared" si="194"/>
        <v/>
      </c>
      <c r="S343" t="str">
        <f t="shared" si="195"/>
        <v/>
      </c>
      <c r="T343" t="str">
        <f t="shared" si="196"/>
        <v/>
      </c>
      <c r="U343" t="str">
        <f t="shared" si="197"/>
        <v/>
      </c>
      <c r="V343" t="str">
        <f>IF(MID(I343,6,1)="T",VLOOKUP(H343,DATA!$B$2:$H$526,7,FALSE),"")</f>
        <v/>
      </c>
      <c r="W343" t="str">
        <f t="shared" si="198"/>
        <v/>
      </c>
      <c r="X343" t="str">
        <f>IF(LEN(H343)&gt;0,VLOOKUP(H343,DATA!$B$2:$F$526,5,FALSE),"")</f>
        <v/>
      </c>
      <c r="Y343" t="str">
        <f t="shared" si="199"/>
        <v/>
      </c>
      <c r="Z343" t="str">
        <f t="shared" si="200"/>
        <v/>
      </c>
      <c r="AA343" t="str">
        <f t="shared" si="201"/>
        <v/>
      </c>
      <c r="AB343" t="str">
        <f>IF(LEN(Z343)&gt;0,VLOOKUP(Z343,DATA!$K$25:$L$69,2,FALSE)&amp;IF(LEN(AA343)&gt;0,VLOOKUP(AA343,DATA!$O$25:$P$29,2,FALSE),""),"")</f>
        <v/>
      </c>
      <c r="AC343" t="str">
        <f>IF(LEN(Z343)&gt;0,VLOOKUP(Z343,DATA!$K$25:$M$69,3,FALSE),"")</f>
        <v/>
      </c>
      <c r="AD343" t="str">
        <f t="shared" si="202"/>
        <v/>
      </c>
      <c r="AE343" t="str">
        <f t="shared" si="203"/>
        <v/>
      </c>
      <c r="AF343" t="str">
        <f t="shared" si="204"/>
        <v/>
      </c>
      <c r="AG343" t="str">
        <f t="shared" si="205"/>
        <v/>
      </c>
      <c r="AH343" t="str">
        <f t="shared" si="206"/>
        <v/>
      </c>
      <c r="AI343" t="str">
        <f>IF(LEN(Q343)&gt;0,REPT("0",IF(IF(MID(I343,12,1)="F",VLOOKUP(J343,DATA!$K$2:$Y$20,14,FALSE),0)&gt;10,IF(MID(I343,12,1)="F",VLOOKUP(J343,DATA!$K$2:$Y$20,14,FALSE),0)-10,0)-LEN(X343))&amp;DEC2BIN(Q343,IF(MID(I343,12,1)="F",VLOOKUP(J343,DATA!$K$2:$Y$20,14,FALSE),0)-IF(IF(MID(I343,12,1)="F",VLOOKUP(J343,DATA!$K$2:$Y$20,14,FALSE),0)&gt;10,IF(MID(I343,12,1)="F",VLOOKUP(J343,DATA!$K$2:$Y$20,14,FALSE),0)-10,0)),"")</f>
        <v/>
      </c>
      <c r="AJ343" t="str">
        <f>IF(LEN(H343)&gt;0,IF(H343&lt;&gt;"CALL_PAL",VLOOKUP(H343,DATA!$B$2:$E$526,4,FALSE),VLOOKUP(K343,DATA!$K$72:$M$161,3,FALSE)),"")</f>
        <v/>
      </c>
      <c r="AK343" t="str">
        <f>IF(LEN(H343)&gt;0,VLOOKUP(H343,DATA!$B$2:$D$526,3,FALSE),"")</f>
        <v/>
      </c>
      <c r="AL343" t="str">
        <f t="shared" si="207"/>
        <v/>
      </c>
      <c r="AM343" t="str">
        <f t="shared" si="208"/>
        <v/>
      </c>
      <c r="AN343" t="str">
        <f t="shared" si="218"/>
        <v/>
      </c>
      <c r="AO343" t="str">
        <f t="shared" si="212"/>
        <v/>
      </c>
      <c r="AP343" t="str">
        <f t="shared" si="213"/>
        <v/>
      </c>
      <c r="AQ343" t="str">
        <f t="shared" si="210"/>
        <v/>
      </c>
    </row>
    <row r="344" spans="1:43" x14ac:dyDescent="0.25">
      <c r="A344" t="str">
        <f t="shared" si="214"/>
        <v/>
      </c>
      <c r="C344" t="str">
        <f t="shared" si="188"/>
        <v/>
      </c>
      <c r="D344" t="str">
        <f t="shared" si="215"/>
        <v/>
      </c>
      <c r="E344" t="str">
        <f t="shared" si="216"/>
        <v/>
      </c>
      <c r="F344" t="str">
        <f t="shared" si="187"/>
        <v/>
      </c>
      <c r="G344" t="str">
        <f t="shared" si="211"/>
        <v/>
      </c>
      <c r="H344" t="str">
        <f t="shared" si="189"/>
        <v/>
      </c>
      <c r="I344" s="3" t="str">
        <f>IF(LEN(H344)&gt;0,VLOOKUP(H344,DATA!$B$2:$G$526,6,FALSE),"")</f>
        <v/>
      </c>
      <c r="J344" t="str">
        <f>IF(LEN(H344)&gt;0,VLOOKUP(H344,DATA!$B$2:$G$526,2,FALSE),"")</f>
        <v/>
      </c>
      <c r="K344" t="str">
        <f>IF(LEN(H344)&gt;0,IF(MID(IF(MID(MID(C344,LEN(H344)+2,99),1,1)="(",MID(MID(C344,LEN(H344)+2,99),2,LEN(MID(C344,LEN(H344)+2,99))-2),MID(C344,LEN(H344)+2,99)),1,1)=VLOOKUP(H344,DATA!$B$2:$I$526,8,FALSE),MID(IF(MID(MID(C344,LEN(H344)+2,99),1,1)="(",MID(MID(C344,LEN(H344)+2,99),2,LEN(MID(C344,LEN(H344)+2,99))-2),MID(C344,LEN(H344)+2,99)),1,3),IF(MID(MID(C344,LEN(H344)+2,99),1,1)="(",MID(MID(C344,LEN(H344)+2,99),2,LEN(MID(C344,LEN(H344)+2,99))-2),MID(C344,LEN(H344)+2,99))),"")</f>
        <v/>
      </c>
      <c r="L344" t="str">
        <f t="shared" si="190"/>
        <v/>
      </c>
      <c r="M344" t="str">
        <f t="shared" si="209"/>
        <v/>
      </c>
      <c r="N344" t="str">
        <f t="shared" si="191"/>
        <v/>
      </c>
      <c r="O344" t="str">
        <f t="shared" si="192"/>
        <v/>
      </c>
      <c r="P344" t="str">
        <f t="shared" si="217"/>
        <v/>
      </c>
      <c r="Q344" t="str">
        <f t="shared" si="193"/>
        <v/>
      </c>
      <c r="R344" t="str">
        <f t="shared" si="194"/>
        <v/>
      </c>
      <c r="S344" t="str">
        <f t="shared" si="195"/>
        <v/>
      </c>
      <c r="T344" t="str">
        <f t="shared" si="196"/>
        <v/>
      </c>
      <c r="U344" t="str">
        <f t="shared" si="197"/>
        <v/>
      </c>
      <c r="V344" t="str">
        <f>IF(MID(I344,6,1)="T",VLOOKUP(H344,DATA!$B$2:$H$526,7,FALSE),"")</f>
        <v/>
      </c>
      <c r="W344" t="str">
        <f t="shared" si="198"/>
        <v/>
      </c>
      <c r="X344" t="str">
        <f>IF(LEN(H344)&gt;0,VLOOKUP(H344,DATA!$B$2:$F$526,5,FALSE),"")</f>
        <v/>
      </c>
      <c r="Y344" t="str">
        <f t="shared" si="199"/>
        <v/>
      </c>
      <c r="Z344" t="str">
        <f t="shared" si="200"/>
        <v/>
      </c>
      <c r="AA344" t="str">
        <f t="shared" si="201"/>
        <v/>
      </c>
      <c r="AB344" t="str">
        <f>IF(LEN(Z344)&gt;0,VLOOKUP(Z344,DATA!$K$25:$L$69,2,FALSE)&amp;IF(LEN(AA344)&gt;0,VLOOKUP(AA344,DATA!$O$25:$P$29,2,FALSE),""),"")</f>
        <v/>
      </c>
      <c r="AC344" t="str">
        <f>IF(LEN(Z344)&gt;0,VLOOKUP(Z344,DATA!$K$25:$M$69,3,FALSE),"")</f>
        <v/>
      </c>
      <c r="AD344" t="str">
        <f t="shared" si="202"/>
        <v/>
      </c>
      <c r="AE344" t="str">
        <f t="shared" si="203"/>
        <v/>
      </c>
      <c r="AF344" t="str">
        <f t="shared" si="204"/>
        <v/>
      </c>
      <c r="AG344" t="str">
        <f t="shared" si="205"/>
        <v/>
      </c>
      <c r="AH344" t="str">
        <f t="shared" si="206"/>
        <v/>
      </c>
      <c r="AI344" t="str">
        <f>IF(LEN(Q344)&gt;0,REPT("0",IF(IF(MID(I344,12,1)="F",VLOOKUP(J344,DATA!$K$2:$Y$20,14,FALSE),0)&gt;10,IF(MID(I344,12,1)="F",VLOOKUP(J344,DATA!$K$2:$Y$20,14,FALSE),0)-10,0)-LEN(X344))&amp;DEC2BIN(Q344,IF(MID(I344,12,1)="F",VLOOKUP(J344,DATA!$K$2:$Y$20,14,FALSE),0)-IF(IF(MID(I344,12,1)="F",VLOOKUP(J344,DATA!$K$2:$Y$20,14,FALSE),0)&gt;10,IF(MID(I344,12,1)="F",VLOOKUP(J344,DATA!$K$2:$Y$20,14,FALSE),0)-10,0)),"")</f>
        <v/>
      </c>
      <c r="AJ344" t="str">
        <f>IF(LEN(H344)&gt;0,IF(H344&lt;&gt;"CALL_PAL",VLOOKUP(H344,DATA!$B$2:$E$526,4,FALSE),VLOOKUP(K344,DATA!$K$72:$M$161,3,FALSE)),"")</f>
        <v/>
      </c>
      <c r="AK344" t="str">
        <f>IF(LEN(H344)&gt;0,VLOOKUP(H344,DATA!$B$2:$D$526,3,FALSE),"")</f>
        <v/>
      </c>
      <c r="AL344" t="str">
        <f t="shared" si="207"/>
        <v/>
      </c>
      <c r="AM344" t="str">
        <f t="shared" si="208"/>
        <v/>
      </c>
      <c r="AN344" t="str">
        <f t="shared" si="218"/>
        <v/>
      </c>
      <c r="AO344" t="str">
        <f t="shared" si="212"/>
        <v/>
      </c>
      <c r="AP344" t="str">
        <f t="shared" si="213"/>
        <v/>
      </c>
      <c r="AQ344" t="str">
        <f t="shared" si="210"/>
        <v/>
      </c>
    </row>
    <row r="345" spans="1:43" x14ac:dyDescent="0.25">
      <c r="A345" t="str">
        <f t="shared" si="214"/>
        <v/>
      </c>
      <c r="C345" t="str">
        <f t="shared" si="188"/>
        <v/>
      </c>
      <c r="D345" t="str">
        <f t="shared" si="215"/>
        <v/>
      </c>
      <c r="E345" t="str">
        <f t="shared" si="216"/>
        <v/>
      </c>
      <c r="F345" t="str">
        <f t="shared" si="187"/>
        <v/>
      </c>
      <c r="G345" t="str">
        <f t="shared" si="211"/>
        <v/>
      </c>
      <c r="H345" t="str">
        <f t="shared" si="189"/>
        <v/>
      </c>
      <c r="I345" s="3" t="str">
        <f>IF(LEN(H345)&gt;0,VLOOKUP(H345,DATA!$B$2:$G$526,6,FALSE),"")</f>
        <v/>
      </c>
      <c r="J345" t="str">
        <f>IF(LEN(H345)&gt;0,VLOOKUP(H345,DATA!$B$2:$G$526,2,FALSE),"")</f>
        <v/>
      </c>
      <c r="K345" t="str">
        <f>IF(LEN(H345)&gt;0,IF(MID(IF(MID(MID(C345,LEN(H345)+2,99),1,1)="(",MID(MID(C345,LEN(H345)+2,99),2,LEN(MID(C345,LEN(H345)+2,99))-2),MID(C345,LEN(H345)+2,99)),1,1)=VLOOKUP(H345,DATA!$B$2:$I$526,8,FALSE),MID(IF(MID(MID(C345,LEN(H345)+2,99),1,1)="(",MID(MID(C345,LEN(H345)+2,99),2,LEN(MID(C345,LEN(H345)+2,99))-2),MID(C345,LEN(H345)+2,99)),1,3),IF(MID(MID(C345,LEN(H345)+2,99),1,1)="(",MID(MID(C345,LEN(H345)+2,99),2,LEN(MID(C345,LEN(H345)+2,99))-2),MID(C345,LEN(H345)+2,99))),"")</f>
        <v/>
      </c>
      <c r="L345" t="str">
        <f t="shared" si="190"/>
        <v/>
      </c>
      <c r="M345" t="str">
        <f t="shared" si="209"/>
        <v/>
      </c>
      <c r="N345" t="str">
        <f t="shared" si="191"/>
        <v/>
      </c>
      <c r="O345" t="str">
        <f t="shared" si="192"/>
        <v/>
      </c>
      <c r="P345" t="str">
        <f t="shared" si="217"/>
        <v/>
      </c>
      <c r="Q345" t="str">
        <f t="shared" si="193"/>
        <v/>
      </c>
      <c r="R345" t="str">
        <f t="shared" si="194"/>
        <v/>
      </c>
      <c r="S345" t="str">
        <f t="shared" si="195"/>
        <v/>
      </c>
      <c r="T345" t="str">
        <f t="shared" si="196"/>
        <v/>
      </c>
      <c r="U345" t="str">
        <f t="shared" si="197"/>
        <v/>
      </c>
      <c r="V345" t="str">
        <f>IF(MID(I345,6,1)="T",VLOOKUP(H345,DATA!$B$2:$H$526,7,FALSE),"")</f>
        <v/>
      </c>
      <c r="W345" t="str">
        <f t="shared" si="198"/>
        <v/>
      </c>
      <c r="X345" t="str">
        <f>IF(LEN(H345)&gt;0,VLOOKUP(H345,DATA!$B$2:$F$526,5,FALSE),"")</f>
        <v/>
      </c>
      <c r="Y345" t="str">
        <f t="shared" si="199"/>
        <v/>
      </c>
      <c r="Z345" t="str">
        <f t="shared" si="200"/>
        <v/>
      </c>
      <c r="AA345" t="str">
        <f t="shared" si="201"/>
        <v/>
      </c>
      <c r="AB345" t="str">
        <f>IF(LEN(Z345)&gt;0,VLOOKUP(Z345,DATA!$K$25:$L$69,2,FALSE)&amp;IF(LEN(AA345)&gt;0,VLOOKUP(AA345,DATA!$O$25:$P$29,2,FALSE),""),"")</f>
        <v/>
      </c>
      <c r="AC345" t="str">
        <f>IF(LEN(Z345)&gt;0,VLOOKUP(Z345,DATA!$K$25:$M$69,3,FALSE),"")</f>
        <v/>
      </c>
      <c r="AD345" t="str">
        <f t="shared" si="202"/>
        <v/>
      </c>
      <c r="AE345" t="str">
        <f t="shared" si="203"/>
        <v/>
      </c>
      <c r="AF345" t="str">
        <f t="shared" si="204"/>
        <v/>
      </c>
      <c r="AG345" t="str">
        <f t="shared" si="205"/>
        <v/>
      </c>
      <c r="AH345" t="str">
        <f t="shared" si="206"/>
        <v/>
      </c>
      <c r="AI345" t="str">
        <f>IF(LEN(Q345)&gt;0,REPT("0",IF(IF(MID(I345,12,1)="F",VLOOKUP(J345,DATA!$K$2:$Y$20,14,FALSE),0)&gt;10,IF(MID(I345,12,1)="F",VLOOKUP(J345,DATA!$K$2:$Y$20,14,FALSE),0)-10,0)-LEN(X345))&amp;DEC2BIN(Q345,IF(MID(I345,12,1)="F",VLOOKUP(J345,DATA!$K$2:$Y$20,14,FALSE),0)-IF(IF(MID(I345,12,1)="F",VLOOKUP(J345,DATA!$K$2:$Y$20,14,FALSE),0)&gt;10,IF(MID(I345,12,1)="F",VLOOKUP(J345,DATA!$K$2:$Y$20,14,FALSE),0)-10,0)),"")</f>
        <v/>
      </c>
      <c r="AJ345" t="str">
        <f>IF(LEN(H345)&gt;0,IF(H345&lt;&gt;"CALL_PAL",VLOOKUP(H345,DATA!$B$2:$E$526,4,FALSE),VLOOKUP(K345,DATA!$K$72:$M$161,3,FALSE)),"")</f>
        <v/>
      </c>
      <c r="AK345" t="str">
        <f>IF(LEN(H345)&gt;0,VLOOKUP(H345,DATA!$B$2:$D$526,3,FALSE),"")</f>
        <v/>
      </c>
      <c r="AL345" t="str">
        <f t="shared" si="207"/>
        <v/>
      </c>
      <c r="AM345" t="str">
        <f t="shared" si="208"/>
        <v/>
      </c>
      <c r="AN345" t="str">
        <f t="shared" si="218"/>
        <v/>
      </c>
      <c r="AO345" t="str">
        <f t="shared" si="212"/>
        <v/>
      </c>
      <c r="AP345" t="str">
        <f t="shared" si="213"/>
        <v/>
      </c>
      <c r="AQ345" t="str">
        <f t="shared" si="210"/>
        <v/>
      </c>
    </row>
    <row r="346" spans="1:43" x14ac:dyDescent="0.25">
      <c r="A346" t="str">
        <f t="shared" si="214"/>
        <v/>
      </c>
      <c r="C346" t="str">
        <f t="shared" si="188"/>
        <v/>
      </c>
      <c r="D346" t="str">
        <f t="shared" si="215"/>
        <v/>
      </c>
      <c r="E346" t="str">
        <f t="shared" si="216"/>
        <v/>
      </c>
      <c r="F346" t="str">
        <f t="shared" ref="F346:F409" si="219">IF(LEN(C346)&gt;0,IF(MID(C346,1,2)=".V",IF(MID(C346,6,1)="B",1,IF(MID(C346,6,1)="W",2,IF(MID(C346,6,1)="L",4,IF(MID(C346,6,1)="Q",8,4)))),IF(MID(C346,1,2)=".P",0,4)),"")</f>
        <v/>
      </c>
      <c r="G346" t="str">
        <f t="shared" si="211"/>
        <v/>
      </c>
      <c r="H346" t="str">
        <f t="shared" si="189"/>
        <v/>
      </c>
      <c r="I346" s="3" t="str">
        <f>IF(LEN(H346)&gt;0,VLOOKUP(H346,DATA!$B$2:$G$526,6,FALSE),"")</f>
        <v/>
      </c>
      <c r="J346" t="str">
        <f>IF(LEN(H346)&gt;0,VLOOKUP(H346,DATA!$B$2:$G$526,2,FALSE),"")</f>
        <v/>
      </c>
      <c r="K346" t="str">
        <f>IF(LEN(H346)&gt;0,IF(MID(IF(MID(MID(C346,LEN(H346)+2,99),1,1)="(",MID(MID(C346,LEN(H346)+2,99),2,LEN(MID(C346,LEN(H346)+2,99))-2),MID(C346,LEN(H346)+2,99)),1,1)=VLOOKUP(H346,DATA!$B$2:$I$526,8,FALSE),MID(IF(MID(MID(C346,LEN(H346)+2,99),1,1)="(",MID(MID(C346,LEN(H346)+2,99),2,LEN(MID(C346,LEN(H346)+2,99))-2),MID(C346,LEN(H346)+2,99)),1,3),IF(MID(MID(C346,LEN(H346)+2,99),1,1)="(",MID(MID(C346,LEN(H346)+2,99),2,LEN(MID(C346,LEN(H346)+2,99))-2),MID(C346,LEN(H346)+2,99))),"")</f>
        <v/>
      </c>
      <c r="L346" t="str">
        <f t="shared" si="190"/>
        <v/>
      </c>
      <c r="M346" t="str">
        <f t="shared" si="209"/>
        <v/>
      </c>
      <c r="N346" t="str">
        <f t="shared" si="191"/>
        <v/>
      </c>
      <c r="O346" t="str">
        <f t="shared" si="192"/>
        <v/>
      </c>
      <c r="P346" t="str">
        <f t="shared" si="217"/>
        <v/>
      </c>
      <c r="Q346" t="str">
        <f t="shared" si="193"/>
        <v/>
      </c>
      <c r="R346" t="str">
        <f t="shared" si="194"/>
        <v/>
      </c>
      <c r="S346" t="str">
        <f t="shared" si="195"/>
        <v/>
      </c>
      <c r="T346" t="str">
        <f t="shared" si="196"/>
        <v/>
      </c>
      <c r="U346" t="str">
        <f t="shared" si="197"/>
        <v/>
      </c>
      <c r="V346" t="str">
        <f>IF(MID(I346,6,1)="T",VLOOKUP(H346,DATA!$B$2:$H$526,7,FALSE),"")</f>
        <v/>
      </c>
      <c r="W346" t="str">
        <f t="shared" si="198"/>
        <v/>
      </c>
      <c r="X346" t="str">
        <f>IF(LEN(H346)&gt;0,VLOOKUP(H346,DATA!$B$2:$F$526,5,FALSE),"")</f>
        <v/>
      </c>
      <c r="Y346" t="str">
        <f t="shared" si="199"/>
        <v/>
      </c>
      <c r="Z346" t="str">
        <f t="shared" si="200"/>
        <v/>
      </c>
      <c r="AA346" t="str">
        <f t="shared" si="201"/>
        <v/>
      </c>
      <c r="AB346" t="str">
        <f>IF(LEN(Z346)&gt;0,VLOOKUP(Z346,DATA!$K$25:$L$69,2,FALSE)&amp;IF(LEN(AA346)&gt;0,VLOOKUP(AA346,DATA!$O$25:$P$29,2,FALSE),""),"")</f>
        <v/>
      </c>
      <c r="AC346" t="str">
        <f>IF(LEN(Z346)&gt;0,VLOOKUP(Z346,DATA!$K$25:$M$69,3,FALSE),"")</f>
        <v/>
      </c>
      <c r="AD346" t="str">
        <f t="shared" si="202"/>
        <v/>
      </c>
      <c r="AE346" t="str">
        <f t="shared" si="203"/>
        <v/>
      </c>
      <c r="AF346" t="str">
        <f t="shared" si="204"/>
        <v/>
      </c>
      <c r="AG346" t="str">
        <f t="shared" si="205"/>
        <v/>
      </c>
      <c r="AH346" t="str">
        <f t="shared" si="206"/>
        <v/>
      </c>
      <c r="AI346" t="str">
        <f>IF(LEN(Q346)&gt;0,REPT("0",IF(IF(MID(I346,12,1)="F",VLOOKUP(J346,DATA!$K$2:$Y$20,14,FALSE),0)&gt;10,IF(MID(I346,12,1)="F",VLOOKUP(J346,DATA!$K$2:$Y$20,14,FALSE),0)-10,0)-LEN(X346))&amp;DEC2BIN(Q346,IF(MID(I346,12,1)="F",VLOOKUP(J346,DATA!$K$2:$Y$20,14,FALSE),0)-IF(IF(MID(I346,12,1)="F",VLOOKUP(J346,DATA!$K$2:$Y$20,14,FALSE),0)&gt;10,IF(MID(I346,12,1)="F",VLOOKUP(J346,DATA!$K$2:$Y$20,14,FALSE),0)-10,0)),"")</f>
        <v/>
      </c>
      <c r="AJ346" t="str">
        <f>IF(LEN(H346)&gt;0,IF(H346&lt;&gt;"CALL_PAL",VLOOKUP(H346,DATA!$B$2:$E$526,4,FALSE),VLOOKUP(K346,DATA!$K$72:$M$161,3,FALSE)),"")</f>
        <v/>
      </c>
      <c r="AK346" t="str">
        <f>IF(LEN(H346)&gt;0,VLOOKUP(H346,DATA!$B$2:$D$526,3,FALSE),"")</f>
        <v/>
      </c>
      <c r="AL346" t="str">
        <f t="shared" si="207"/>
        <v/>
      </c>
      <c r="AM346" t="str">
        <f t="shared" si="208"/>
        <v/>
      </c>
      <c r="AN346" t="str">
        <f t="shared" si="218"/>
        <v/>
      </c>
      <c r="AO346" t="str">
        <f t="shared" si="212"/>
        <v/>
      </c>
      <c r="AP346" t="str">
        <f t="shared" si="213"/>
        <v/>
      </c>
      <c r="AQ346" t="str">
        <f t="shared" si="210"/>
        <v/>
      </c>
    </row>
    <row r="347" spans="1:43" x14ac:dyDescent="0.25">
      <c r="A347" t="str">
        <f t="shared" si="214"/>
        <v/>
      </c>
      <c r="C347" t="str">
        <f t="shared" si="188"/>
        <v/>
      </c>
      <c r="D347" t="str">
        <f t="shared" si="215"/>
        <v/>
      </c>
      <c r="E347" t="str">
        <f t="shared" si="216"/>
        <v/>
      </c>
      <c r="F347" t="str">
        <f t="shared" si="219"/>
        <v/>
      </c>
      <c r="G347" t="str">
        <f t="shared" si="211"/>
        <v/>
      </c>
      <c r="H347" t="str">
        <f t="shared" si="189"/>
        <v/>
      </c>
      <c r="I347" s="3" t="str">
        <f>IF(LEN(H347)&gt;0,VLOOKUP(H347,DATA!$B$2:$G$526,6,FALSE),"")</f>
        <v/>
      </c>
      <c r="J347" t="str">
        <f>IF(LEN(H347)&gt;0,VLOOKUP(H347,DATA!$B$2:$G$526,2,FALSE),"")</f>
        <v/>
      </c>
      <c r="K347" t="str">
        <f>IF(LEN(H347)&gt;0,IF(MID(IF(MID(MID(C347,LEN(H347)+2,99),1,1)="(",MID(MID(C347,LEN(H347)+2,99),2,LEN(MID(C347,LEN(H347)+2,99))-2),MID(C347,LEN(H347)+2,99)),1,1)=VLOOKUP(H347,DATA!$B$2:$I$526,8,FALSE),MID(IF(MID(MID(C347,LEN(H347)+2,99),1,1)="(",MID(MID(C347,LEN(H347)+2,99),2,LEN(MID(C347,LEN(H347)+2,99))-2),MID(C347,LEN(H347)+2,99)),1,3),IF(MID(MID(C347,LEN(H347)+2,99),1,1)="(",MID(MID(C347,LEN(H347)+2,99),2,LEN(MID(C347,LEN(H347)+2,99))-2),MID(C347,LEN(H347)+2,99))),"")</f>
        <v/>
      </c>
      <c r="L347" t="str">
        <f t="shared" si="190"/>
        <v/>
      </c>
      <c r="M347" t="str">
        <f t="shared" si="209"/>
        <v/>
      </c>
      <c r="N347" t="str">
        <f t="shared" si="191"/>
        <v/>
      </c>
      <c r="O347" t="str">
        <f t="shared" si="192"/>
        <v/>
      </c>
      <c r="P347" t="str">
        <f t="shared" si="217"/>
        <v/>
      </c>
      <c r="Q347" t="str">
        <f t="shared" si="193"/>
        <v/>
      </c>
      <c r="R347" t="str">
        <f t="shared" si="194"/>
        <v/>
      </c>
      <c r="S347" t="str">
        <f t="shared" si="195"/>
        <v/>
      </c>
      <c r="T347" t="str">
        <f t="shared" si="196"/>
        <v/>
      </c>
      <c r="U347" t="str">
        <f t="shared" si="197"/>
        <v/>
      </c>
      <c r="V347" t="str">
        <f>IF(MID(I347,6,1)="T",VLOOKUP(H347,DATA!$B$2:$H$526,7,FALSE),"")</f>
        <v/>
      </c>
      <c r="W347" t="str">
        <f t="shared" si="198"/>
        <v/>
      </c>
      <c r="X347" t="str">
        <f>IF(LEN(H347)&gt;0,VLOOKUP(H347,DATA!$B$2:$F$526,5,FALSE),"")</f>
        <v/>
      </c>
      <c r="Y347" t="str">
        <f t="shared" si="199"/>
        <v/>
      </c>
      <c r="Z347" t="str">
        <f t="shared" si="200"/>
        <v/>
      </c>
      <c r="AA347" t="str">
        <f t="shared" si="201"/>
        <v/>
      </c>
      <c r="AB347" t="str">
        <f>IF(LEN(Z347)&gt;0,VLOOKUP(Z347,DATA!$K$25:$L$69,2,FALSE)&amp;IF(LEN(AA347)&gt;0,VLOOKUP(AA347,DATA!$O$25:$P$29,2,FALSE),""),"")</f>
        <v/>
      </c>
      <c r="AC347" t="str">
        <f>IF(LEN(Z347)&gt;0,VLOOKUP(Z347,DATA!$K$25:$M$69,3,FALSE),"")</f>
        <v/>
      </c>
      <c r="AD347" t="str">
        <f t="shared" si="202"/>
        <v/>
      </c>
      <c r="AE347" t="str">
        <f t="shared" si="203"/>
        <v/>
      </c>
      <c r="AF347" t="str">
        <f t="shared" si="204"/>
        <v/>
      </c>
      <c r="AG347" t="str">
        <f t="shared" si="205"/>
        <v/>
      </c>
      <c r="AH347" t="str">
        <f t="shared" si="206"/>
        <v/>
      </c>
      <c r="AI347" t="str">
        <f>IF(LEN(Q347)&gt;0,REPT("0",IF(IF(MID(I347,12,1)="F",VLOOKUP(J347,DATA!$K$2:$Y$20,14,FALSE),0)&gt;10,IF(MID(I347,12,1)="F",VLOOKUP(J347,DATA!$K$2:$Y$20,14,FALSE),0)-10,0)-LEN(X347))&amp;DEC2BIN(Q347,IF(MID(I347,12,1)="F",VLOOKUP(J347,DATA!$K$2:$Y$20,14,FALSE),0)-IF(IF(MID(I347,12,1)="F",VLOOKUP(J347,DATA!$K$2:$Y$20,14,FALSE),0)&gt;10,IF(MID(I347,12,1)="F",VLOOKUP(J347,DATA!$K$2:$Y$20,14,FALSE),0)-10,0)),"")</f>
        <v/>
      </c>
      <c r="AJ347" t="str">
        <f>IF(LEN(H347)&gt;0,IF(H347&lt;&gt;"CALL_PAL",VLOOKUP(H347,DATA!$B$2:$E$526,4,FALSE),VLOOKUP(K347,DATA!$K$72:$M$161,3,FALSE)),"")</f>
        <v/>
      </c>
      <c r="AK347" t="str">
        <f>IF(LEN(H347)&gt;0,VLOOKUP(H347,DATA!$B$2:$D$526,3,FALSE),"")</f>
        <v/>
      </c>
      <c r="AL347" t="str">
        <f t="shared" si="207"/>
        <v/>
      </c>
      <c r="AM347" t="str">
        <f t="shared" si="208"/>
        <v/>
      </c>
      <c r="AN347" t="str">
        <f t="shared" si="218"/>
        <v/>
      </c>
      <c r="AO347" t="str">
        <f t="shared" si="212"/>
        <v/>
      </c>
      <c r="AP347" t="str">
        <f t="shared" si="213"/>
        <v/>
      </c>
      <c r="AQ347" t="str">
        <f t="shared" si="210"/>
        <v/>
      </c>
    </row>
    <row r="348" spans="1:43" x14ac:dyDescent="0.25">
      <c r="A348" t="str">
        <f t="shared" si="214"/>
        <v/>
      </c>
      <c r="C348" t="str">
        <f t="shared" ref="C348:C411" si="220">IF(LEN(B348)&gt;0,TRIM(B348),"")</f>
        <v/>
      </c>
      <c r="D348" t="str">
        <f t="shared" si="215"/>
        <v/>
      </c>
      <c r="E348" t="str">
        <f t="shared" si="216"/>
        <v/>
      </c>
      <c r="F348" t="str">
        <f t="shared" si="219"/>
        <v/>
      </c>
      <c r="G348" t="str">
        <f t="shared" si="211"/>
        <v/>
      </c>
      <c r="H348" t="str">
        <f t="shared" ref="H348:H411" si="221">IF(LEN(C348)&gt;0,IF(IFERROR(FIND(":",C348)&gt;0,FALSE),"",IF(MID(C348,1,1)=".","",TRIM(MID(C348,1,IFERROR(FIND(" ",C348)-1,LEN(C348)))))),"")</f>
        <v/>
      </c>
      <c r="I348" s="3" t="str">
        <f>IF(LEN(H348)&gt;0,VLOOKUP(H348,DATA!$B$2:$G$526,6,FALSE),"")</f>
        <v/>
      </c>
      <c r="J348" t="str">
        <f>IF(LEN(H348)&gt;0,VLOOKUP(H348,DATA!$B$2:$G$526,2,FALSE),"")</f>
        <v/>
      </c>
      <c r="K348" t="str">
        <f>IF(LEN(H348)&gt;0,IF(MID(IF(MID(MID(C348,LEN(H348)+2,99),1,1)="(",MID(MID(C348,LEN(H348)+2,99),2,LEN(MID(C348,LEN(H348)+2,99))-2),MID(C348,LEN(H348)+2,99)),1,1)=VLOOKUP(H348,DATA!$B$2:$I$526,8,FALSE),MID(IF(MID(MID(C348,LEN(H348)+2,99),1,1)="(",MID(MID(C348,LEN(H348)+2,99),2,LEN(MID(C348,LEN(H348)+2,99))-2),MID(C348,LEN(H348)+2,99)),1,3),IF(MID(MID(C348,LEN(H348)+2,99),1,1)="(",MID(MID(C348,LEN(H348)+2,99),2,LEN(MID(C348,LEN(H348)+2,99))-2),MID(C348,LEN(H348)+2,99))),"")</f>
        <v/>
      </c>
      <c r="L348" t="str">
        <f t="shared" ref="L348:L411" si="222">TRIM(MID(IF(LEN(H348)&gt;0,IF(FIND(K348,C348)+LEN(K348)+1&lt;LEN(C348),MID(C348,FIND(K348,C348)+LEN(K348)+1,99),""),""), 1, IFERROR(FIND(",",IF(LEN(H348)&gt;0,IF(FIND(K348,C348)+LEN(K348)+1&lt;LEN(C348),MID(C348,FIND(K348,C348)+LEN(K348)+1,99),""),""))-1,LEN(IF(LEN(H348)&gt;0,IF(FIND(K348,C348)+LEN(K348)+1&lt;LEN(C348),MID(C348,FIND(K348,C348)+LEN(K348)+1,99),""),"")))))</f>
        <v/>
      </c>
      <c r="M348" t="str">
        <f t="shared" si="209"/>
        <v/>
      </c>
      <c r="N348" t="str">
        <f t="shared" ref="N348:N411" si="223">IF(MID(I348,5,1)="L",IFERROR(FIND("#",L348)=1,FALSE),"")</f>
        <v/>
      </c>
      <c r="O348" t="str">
        <f t="shared" ref="O348:O411" si="224">IF(MID(I348,4,1)="Z",IF(N348,FALSE,TRUE),"")</f>
        <v/>
      </c>
      <c r="P348" t="str">
        <f t="shared" si="217"/>
        <v/>
      </c>
      <c r="Q348" t="str">
        <f t="shared" ref="Q348:Q411" si="225">IF(LEN(P348)&gt;0,P348-(G348+4),IF(AND(MID(I348,12,1)="F",LEN(L348)&gt;0,MID(L348,1,1)&lt;&gt;"R",MID(L348,1,1)&lt;&gt;"F",MID(L348,1,1)&lt;&gt;"#"),INT(MID(L348,1,FIND("(",L348)-1)),""))</f>
        <v/>
      </c>
      <c r="R348" t="str">
        <f t="shared" ref="R348:R411" si="226">IF(AND(MID(I348,3,1)="B",LEN(P348)=0,LEN(Q348)&lt;&gt;0),MID(L348,LEN(Q348)+2,3),"")</f>
        <v/>
      </c>
      <c r="S348" t="str">
        <f t="shared" ref="S348:S411" si="227">IF(LEN(I348)&gt;0,IF(MID(I348,2,1)="A",IFERROR(FIND("A31",J348)&gt;0,FALSE),""),"")</f>
        <v/>
      </c>
      <c r="T348" t="str">
        <f t="shared" ref="T348:T411" si="228">IF(LEN(I348)&gt;0,IF(MID(I348,3,1)="B",IFERROR(FIND("B31",J348)&gt;0,IF(H348="HW_MFPR",TRUE,FALSE)),""),"")</f>
        <v/>
      </c>
      <c r="U348" t="str">
        <f t="shared" ref="U348:U411" si="229">IF(LEN(I348)&gt;0,IF(MID(I348,13,1)="C",IFERROR(FIND("C31",J348)&gt;0,FALSE),""),"")</f>
        <v/>
      </c>
      <c r="V348" t="str">
        <f>IF(MID(I348,6,1)="T",VLOOKUP(H348,DATA!$B$2:$H$526,7,FALSE),"")</f>
        <v/>
      </c>
      <c r="W348" t="str">
        <f t="shared" ref="W348:W411" si="230">IF(MID(I348,7,1)="E",DEC2BIN(IF(M348="L",0,1),1),"")</f>
        <v/>
      </c>
      <c r="X348" t="str">
        <f>IF(LEN(H348)&gt;0,VLOOKUP(H348,DATA!$B$2:$F$526,5,FALSE),"")</f>
        <v/>
      </c>
      <c r="Y348" t="str">
        <f t="shared" ref="Y348:Y411" si="231">IF(LEN(X348)&gt;0,DEC2BIN(IF(AND(LEN(M348)&gt;0,MID(M348,1,1)="S"),1,0),1),"")</f>
        <v/>
      </c>
      <c r="Z348" t="str">
        <f t="shared" ref="Z348:Z411" si="232">IF(MID(I348,10,1)="I",MID(L348,1,IFERROR(FIND("(",L348)-1,LEN(L348))),"")</f>
        <v/>
      </c>
      <c r="AA348" t="str">
        <f t="shared" ref="AA348:AA411" si="233">IF(AND(LEN(Z348)&gt;0,LEN(Z348)&lt;&gt;LEN(L348)),MID(L348,LEN(Z348)+2,LEN(L348)-LEN(Z348)-2),"")</f>
        <v/>
      </c>
      <c r="AB348" t="str">
        <f>IF(LEN(Z348)&gt;0,VLOOKUP(Z348,DATA!$K$25:$L$69,2,FALSE)&amp;IF(LEN(AA348)&gt;0,VLOOKUP(AA348,DATA!$O$25:$P$29,2,FALSE),""),"")</f>
        <v/>
      </c>
      <c r="AC348" t="str">
        <f>IF(LEN(Z348)&gt;0,VLOOKUP(Z348,DATA!$K$25:$M$69,3,FALSE),"")</f>
        <v/>
      </c>
      <c r="AD348" t="str">
        <f t="shared" ref="AD348:AD411" si="234">IF(MID(I348,2,1)="A",DEC2BIN(IF(S348,"31",MID(K348,2,2)),5),"")</f>
        <v/>
      </c>
      <c r="AE348" t="str">
        <f t="shared" ref="AE348:AE411" si="235">IF(MID(I348,3,1)="B",IF(T348,DEC2BIN("31",5),IF(S348,DEC2BIN(MID(K348,2,2),5),IF(LEN(R348)&gt;0,DEC2BIN(MID(R348,2,2),5),IF(OR(LEN(P348)&gt;0,LEN(Z348)&gt;0,N348),"",DEC2BIN(MID(L348,2,2),5))))),"")</f>
        <v/>
      </c>
      <c r="AF348" t="str">
        <f t="shared" ref="AF348:AF411" si="236">IF(AND(LEN(O348)&gt;0,O348),"0000","")</f>
        <v/>
      </c>
      <c r="AG348" t="str">
        <f t="shared" ref="AG348:AG411" si="237">IF(AND(LEN(N348)&gt;0,N348),DEC2BIN(MID(L348,2,LEN(L348)-1),8)&amp;"1","")</f>
        <v/>
      </c>
      <c r="AH348" t="str">
        <f t="shared" ref="AH348:AH411" si="238">IF(MID(I348,13,1)="C",DEC2BIN(IF(U348,31,MID(M348,2,2)),5),"")</f>
        <v/>
      </c>
      <c r="AI348" t="str">
        <f>IF(LEN(Q348)&gt;0,REPT("0",IF(IF(MID(I348,12,1)="F",VLOOKUP(J348,DATA!$K$2:$Y$20,14,FALSE),0)&gt;10,IF(MID(I348,12,1)="F",VLOOKUP(J348,DATA!$K$2:$Y$20,14,FALSE),0)-10,0)-LEN(X348))&amp;DEC2BIN(Q348,IF(MID(I348,12,1)="F",VLOOKUP(J348,DATA!$K$2:$Y$20,14,FALSE),0)-IF(IF(MID(I348,12,1)="F",VLOOKUP(J348,DATA!$K$2:$Y$20,14,FALSE),0)&gt;10,IF(MID(I348,12,1)="F",VLOOKUP(J348,DATA!$K$2:$Y$20,14,FALSE),0)-10,0)),"")</f>
        <v/>
      </c>
      <c r="AJ348" t="str">
        <f>IF(LEN(H348)&gt;0,IF(H348&lt;&gt;"CALL_PAL",VLOOKUP(H348,DATA!$B$2:$E$526,4,FALSE),VLOOKUP(K348,DATA!$K$72:$M$161,3,FALSE)),"")</f>
        <v/>
      </c>
      <c r="AK348" t="str">
        <f>IF(LEN(H348)&gt;0,VLOOKUP(H348,DATA!$B$2:$D$526,3,FALSE),"")</f>
        <v/>
      </c>
      <c r="AL348" t="str">
        <f t="shared" ref="AL348:AL411" si="239">AK348&amp;AD348&amp;AE348&amp;V348&amp;W348&amp;X348&amp;Y348&amp;AB348&amp;AC348&amp;AF348&amp;AG348&amp;AI348&amp;AJ348&amp;AH348</f>
        <v/>
      </c>
      <c r="AM348" t="str">
        <f t="shared" ref="AM348:AM411" si="240">IF(LEN(AL348)&gt;0,BIN2HEX(MID(AL348,1,8),2)&amp;BIN2HEX(MID(AL348,9,8),2)&amp;BIN2HEX(MID(AL348,17,8),2)&amp;BIN2HEX(MID(AL348,25,8),2),"")</f>
        <v/>
      </c>
      <c r="AN348" t="str">
        <f t="shared" si="218"/>
        <v/>
      </c>
      <c r="AO348" t="str">
        <f t="shared" si="212"/>
        <v/>
      </c>
      <c r="AP348" t="str">
        <f t="shared" si="213"/>
        <v/>
      </c>
      <c r="AQ348" t="str">
        <f t="shared" si="210"/>
        <v/>
      </c>
    </row>
    <row r="349" spans="1:43" x14ac:dyDescent="0.25">
      <c r="A349" t="str">
        <f t="shared" si="214"/>
        <v/>
      </c>
      <c r="C349" t="str">
        <f t="shared" si="220"/>
        <v/>
      </c>
      <c r="D349" t="str">
        <f t="shared" si="215"/>
        <v/>
      </c>
      <c r="E349" t="str">
        <f t="shared" si="216"/>
        <v/>
      </c>
      <c r="F349" t="str">
        <f t="shared" si="219"/>
        <v/>
      </c>
      <c r="G349" t="str">
        <f t="shared" si="211"/>
        <v/>
      </c>
      <c r="H349" t="str">
        <f t="shared" si="221"/>
        <v/>
      </c>
      <c r="I349" s="3" t="str">
        <f>IF(LEN(H349)&gt;0,VLOOKUP(H349,DATA!$B$2:$G$526,6,FALSE),"")</f>
        <v/>
      </c>
      <c r="J349" t="str">
        <f>IF(LEN(H349)&gt;0,VLOOKUP(H349,DATA!$B$2:$G$526,2,FALSE),"")</f>
        <v/>
      </c>
      <c r="K349" t="str">
        <f>IF(LEN(H349)&gt;0,IF(MID(IF(MID(MID(C349,LEN(H349)+2,99),1,1)="(",MID(MID(C349,LEN(H349)+2,99),2,LEN(MID(C349,LEN(H349)+2,99))-2),MID(C349,LEN(H349)+2,99)),1,1)=VLOOKUP(H349,DATA!$B$2:$I$526,8,FALSE),MID(IF(MID(MID(C349,LEN(H349)+2,99),1,1)="(",MID(MID(C349,LEN(H349)+2,99),2,LEN(MID(C349,LEN(H349)+2,99))-2),MID(C349,LEN(H349)+2,99)),1,3),IF(MID(MID(C349,LEN(H349)+2,99),1,1)="(",MID(MID(C349,LEN(H349)+2,99),2,LEN(MID(C349,LEN(H349)+2,99))-2),MID(C349,LEN(H349)+2,99))),"")</f>
        <v/>
      </c>
      <c r="L349" t="str">
        <f t="shared" si="222"/>
        <v/>
      </c>
      <c r="M349" t="str">
        <f t="shared" si="209"/>
        <v/>
      </c>
      <c r="N349" t="str">
        <f t="shared" si="223"/>
        <v/>
      </c>
      <c r="O349" t="str">
        <f t="shared" si="224"/>
        <v/>
      </c>
      <c r="P349" t="str">
        <f t="shared" si="217"/>
        <v/>
      </c>
      <c r="Q349" t="str">
        <f t="shared" si="225"/>
        <v/>
      </c>
      <c r="R349" t="str">
        <f t="shared" si="226"/>
        <v/>
      </c>
      <c r="S349" t="str">
        <f t="shared" si="227"/>
        <v/>
      </c>
      <c r="T349" t="str">
        <f t="shared" si="228"/>
        <v/>
      </c>
      <c r="U349" t="str">
        <f t="shared" si="229"/>
        <v/>
      </c>
      <c r="V349" t="str">
        <f>IF(MID(I349,6,1)="T",VLOOKUP(H349,DATA!$B$2:$H$526,7,FALSE),"")</f>
        <v/>
      </c>
      <c r="W349" t="str">
        <f t="shared" si="230"/>
        <v/>
      </c>
      <c r="X349" t="str">
        <f>IF(LEN(H349)&gt;0,VLOOKUP(H349,DATA!$B$2:$F$526,5,FALSE),"")</f>
        <v/>
      </c>
      <c r="Y349" t="str">
        <f t="shared" si="231"/>
        <v/>
      </c>
      <c r="Z349" t="str">
        <f t="shared" si="232"/>
        <v/>
      </c>
      <c r="AA349" t="str">
        <f t="shared" si="233"/>
        <v/>
      </c>
      <c r="AB349" t="str">
        <f>IF(LEN(Z349)&gt;0,VLOOKUP(Z349,DATA!$K$25:$L$69,2,FALSE)&amp;IF(LEN(AA349)&gt;0,VLOOKUP(AA349,DATA!$O$25:$P$29,2,FALSE),""),"")</f>
        <v/>
      </c>
      <c r="AC349" t="str">
        <f>IF(LEN(Z349)&gt;0,VLOOKUP(Z349,DATA!$K$25:$M$69,3,FALSE),"")</f>
        <v/>
      </c>
      <c r="AD349" t="str">
        <f t="shared" si="234"/>
        <v/>
      </c>
      <c r="AE349" t="str">
        <f t="shared" si="235"/>
        <v/>
      </c>
      <c r="AF349" t="str">
        <f t="shared" si="236"/>
        <v/>
      </c>
      <c r="AG349" t="str">
        <f t="shared" si="237"/>
        <v/>
      </c>
      <c r="AH349" t="str">
        <f t="shared" si="238"/>
        <v/>
      </c>
      <c r="AI349" t="str">
        <f>IF(LEN(Q349)&gt;0,REPT("0",IF(IF(MID(I349,12,1)="F",VLOOKUP(J349,DATA!$K$2:$Y$20,14,FALSE),0)&gt;10,IF(MID(I349,12,1)="F",VLOOKUP(J349,DATA!$K$2:$Y$20,14,FALSE),0)-10,0)-LEN(X349))&amp;DEC2BIN(Q349,IF(MID(I349,12,1)="F",VLOOKUP(J349,DATA!$K$2:$Y$20,14,FALSE),0)-IF(IF(MID(I349,12,1)="F",VLOOKUP(J349,DATA!$K$2:$Y$20,14,FALSE),0)&gt;10,IF(MID(I349,12,1)="F",VLOOKUP(J349,DATA!$K$2:$Y$20,14,FALSE),0)-10,0)),"")</f>
        <v/>
      </c>
      <c r="AJ349" t="str">
        <f>IF(LEN(H349)&gt;0,IF(H349&lt;&gt;"CALL_PAL",VLOOKUP(H349,DATA!$B$2:$E$526,4,FALSE),VLOOKUP(K349,DATA!$K$72:$M$161,3,FALSE)),"")</f>
        <v/>
      </c>
      <c r="AK349" t="str">
        <f>IF(LEN(H349)&gt;0,VLOOKUP(H349,DATA!$B$2:$D$526,3,FALSE),"")</f>
        <v/>
      </c>
      <c r="AL349" t="str">
        <f t="shared" si="239"/>
        <v/>
      </c>
      <c r="AM349" t="str">
        <f t="shared" si="240"/>
        <v/>
      </c>
      <c r="AN349" t="str">
        <f t="shared" si="218"/>
        <v/>
      </c>
      <c r="AO349" t="str">
        <f t="shared" si="212"/>
        <v/>
      </c>
      <c r="AP349" t="str">
        <f t="shared" si="213"/>
        <v/>
      </c>
      <c r="AQ349" t="str">
        <f t="shared" si="210"/>
        <v/>
      </c>
    </row>
    <row r="350" spans="1:43" x14ac:dyDescent="0.25">
      <c r="A350" t="str">
        <f t="shared" si="214"/>
        <v/>
      </c>
      <c r="C350" t="str">
        <f t="shared" si="220"/>
        <v/>
      </c>
      <c r="D350" t="str">
        <f t="shared" si="215"/>
        <v/>
      </c>
      <c r="E350" t="str">
        <f t="shared" si="216"/>
        <v/>
      </c>
      <c r="F350" t="str">
        <f t="shared" si="219"/>
        <v/>
      </c>
      <c r="G350" t="str">
        <f t="shared" si="211"/>
        <v/>
      </c>
      <c r="H350" t="str">
        <f t="shared" si="221"/>
        <v/>
      </c>
      <c r="I350" s="3" t="str">
        <f>IF(LEN(H350)&gt;0,VLOOKUP(H350,DATA!$B$2:$G$526,6,FALSE),"")</f>
        <v/>
      </c>
      <c r="J350" t="str">
        <f>IF(LEN(H350)&gt;0,VLOOKUP(H350,DATA!$B$2:$G$526,2,FALSE),"")</f>
        <v/>
      </c>
      <c r="K350" t="str">
        <f>IF(LEN(H350)&gt;0,IF(MID(IF(MID(MID(C350,LEN(H350)+2,99),1,1)="(",MID(MID(C350,LEN(H350)+2,99),2,LEN(MID(C350,LEN(H350)+2,99))-2),MID(C350,LEN(H350)+2,99)),1,1)=VLOOKUP(H350,DATA!$B$2:$I$526,8,FALSE),MID(IF(MID(MID(C350,LEN(H350)+2,99),1,1)="(",MID(MID(C350,LEN(H350)+2,99),2,LEN(MID(C350,LEN(H350)+2,99))-2),MID(C350,LEN(H350)+2,99)),1,3),IF(MID(MID(C350,LEN(H350)+2,99),1,1)="(",MID(MID(C350,LEN(H350)+2,99),2,LEN(MID(C350,LEN(H350)+2,99))-2),MID(C350,LEN(H350)+2,99))),"")</f>
        <v/>
      </c>
      <c r="L350" t="str">
        <f t="shared" si="222"/>
        <v/>
      </c>
      <c r="M350" t="str">
        <f t="shared" si="209"/>
        <v/>
      </c>
      <c r="N350" t="str">
        <f t="shared" si="223"/>
        <v/>
      </c>
      <c r="O350" t="str">
        <f t="shared" si="224"/>
        <v/>
      </c>
      <c r="P350" t="str">
        <f t="shared" si="217"/>
        <v/>
      </c>
      <c r="Q350" t="str">
        <f t="shared" si="225"/>
        <v/>
      </c>
      <c r="R350" t="str">
        <f t="shared" si="226"/>
        <v/>
      </c>
      <c r="S350" t="str">
        <f t="shared" si="227"/>
        <v/>
      </c>
      <c r="T350" t="str">
        <f t="shared" si="228"/>
        <v/>
      </c>
      <c r="U350" t="str">
        <f t="shared" si="229"/>
        <v/>
      </c>
      <c r="V350" t="str">
        <f>IF(MID(I350,6,1)="T",VLOOKUP(H350,DATA!$B$2:$H$526,7,FALSE),"")</f>
        <v/>
      </c>
      <c r="W350" t="str">
        <f t="shared" si="230"/>
        <v/>
      </c>
      <c r="X350" t="str">
        <f>IF(LEN(H350)&gt;0,VLOOKUP(H350,DATA!$B$2:$F$526,5,FALSE),"")</f>
        <v/>
      </c>
      <c r="Y350" t="str">
        <f t="shared" si="231"/>
        <v/>
      </c>
      <c r="Z350" t="str">
        <f t="shared" si="232"/>
        <v/>
      </c>
      <c r="AA350" t="str">
        <f t="shared" si="233"/>
        <v/>
      </c>
      <c r="AB350" t="str">
        <f>IF(LEN(Z350)&gt;0,VLOOKUP(Z350,DATA!$K$25:$L$69,2,FALSE)&amp;IF(LEN(AA350)&gt;0,VLOOKUP(AA350,DATA!$O$25:$P$29,2,FALSE),""),"")</f>
        <v/>
      </c>
      <c r="AC350" t="str">
        <f>IF(LEN(Z350)&gt;0,VLOOKUP(Z350,DATA!$K$25:$M$69,3,FALSE),"")</f>
        <v/>
      </c>
      <c r="AD350" t="str">
        <f t="shared" si="234"/>
        <v/>
      </c>
      <c r="AE350" t="str">
        <f t="shared" si="235"/>
        <v/>
      </c>
      <c r="AF350" t="str">
        <f t="shared" si="236"/>
        <v/>
      </c>
      <c r="AG350" t="str">
        <f t="shared" si="237"/>
        <v/>
      </c>
      <c r="AH350" t="str">
        <f t="shared" si="238"/>
        <v/>
      </c>
      <c r="AI350" t="str">
        <f>IF(LEN(Q350)&gt;0,REPT("0",IF(IF(MID(I350,12,1)="F",VLOOKUP(J350,DATA!$K$2:$Y$20,14,FALSE),0)&gt;10,IF(MID(I350,12,1)="F",VLOOKUP(J350,DATA!$K$2:$Y$20,14,FALSE),0)-10,0)-LEN(X350))&amp;DEC2BIN(Q350,IF(MID(I350,12,1)="F",VLOOKUP(J350,DATA!$K$2:$Y$20,14,FALSE),0)-IF(IF(MID(I350,12,1)="F",VLOOKUP(J350,DATA!$K$2:$Y$20,14,FALSE),0)&gt;10,IF(MID(I350,12,1)="F",VLOOKUP(J350,DATA!$K$2:$Y$20,14,FALSE),0)-10,0)),"")</f>
        <v/>
      </c>
      <c r="AJ350" t="str">
        <f>IF(LEN(H350)&gt;0,IF(H350&lt;&gt;"CALL_PAL",VLOOKUP(H350,DATA!$B$2:$E$526,4,FALSE),VLOOKUP(K350,DATA!$K$72:$M$161,3,FALSE)),"")</f>
        <v/>
      </c>
      <c r="AK350" t="str">
        <f>IF(LEN(H350)&gt;0,VLOOKUP(H350,DATA!$B$2:$D$526,3,FALSE),"")</f>
        <v/>
      </c>
      <c r="AL350" t="str">
        <f t="shared" si="239"/>
        <v/>
      </c>
      <c r="AM350" t="str">
        <f t="shared" si="240"/>
        <v/>
      </c>
      <c r="AN350" t="str">
        <f t="shared" si="218"/>
        <v/>
      </c>
      <c r="AO350" t="str">
        <f t="shared" si="212"/>
        <v/>
      </c>
      <c r="AP350" t="str">
        <f t="shared" si="213"/>
        <v/>
      </c>
      <c r="AQ350" t="str">
        <f t="shared" si="210"/>
        <v/>
      </c>
    </row>
    <row r="351" spans="1:43" x14ac:dyDescent="0.25">
      <c r="A351" t="str">
        <f t="shared" si="214"/>
        <v/>
      </c>
      <c r="C351" t="str">
        <f t="shared" si="220"/>
        <v/>
      </c>
      <c r="D351" t="str">
        <f t="shared" si="215"/>
        <v/>
      </c>
      <c r="E351" t="str">
        <f t="shared" si="216"/>
        <v/>
      </c>
      <c r="F351" t="str">
        <f t="shared" si="219"/>
        <v/>
      </c>
      <c r="G351" t="str">
        <f t="shared" si="211"/>
        <v/>
      </c>
      <c r="H351" t="str">
        <f t="shared" si="221"/>
        <v/>
      </c>
      <c r="I351" s="3" t="str">
        <f>IF(LEN(H351)&gt;0,VLOOKUP(H351,DATA!$B$2:$G$526,6,FALSE),"")</f>
        <v/>
      </c>
      <c r="J351" t="str">
        <f>IF(LEN(H351)&gt;0,VLOOKUP(H351,DATA!$B$2:$G$526,2,FALSE),"")</f>
        <v/>
      </c>
      <c r="K351" t="str">
        <f>IF(LEN(H351)&gt;0,IF(MID(IF(MID(MID(C351,LEN(H351)+2,99),1,1)="(",MID(MID(C351,LEN(H351)+2,99),2,LEN(MID(C351,LEN(H351)+2,99))-2),MID(C351,LEN(H351)+2,99)),1,1)=VLOOKUP(H351,DATA!$B$2:$I$526,8,FALSE),MID(IF(MID(MID(C351,LEN(H351)+2,99),1,1)="(",MID(MID(C351,LEN(H351)+2,99),2,LEN(MID(C351,LEN(H351)+2,99))-2),MID(C351,LEN(H351)+2,99)),1,3),IF(MID(MID(C351,LEN(H351)+2,99),1,1)="(",MID(MID(C351,LEN(H351)+2,99),2,LEN(MID(C351,LEN(H351)+2,99))-2),MID(C351,LEN(H351)+2,99))),"")</f>
        <v/>
      </c>
      <c r="L351" t="str">
        <f t="shared" si="222"/>
        <v/>
      </c>
      <c r="M351" t="str">
        <f t="shared" si="209"/>
        <v/>
      </c>
      <c r="N351" t="str">
        <f t="shared" si="223"/>
        <v/>
      </c>
      <c r="O351" t="str">
        <f t="shared" si="224"/>
        <v/>
      </c>
      <c r="P351" t="str">
        <f t="shared" si="217"/>
        <v/>
      </c>
      <c r="Q351" t="str">
        <f t="shared" si="225"/>
        <v/>
      </c>
      <c r="R351" t="str">
        <f t="shared" si="226"/>
        <v/>
      </c>
      <c r="S351" t="str">
        <f t="shared" si="227"/>
        <v/>
      </c>
      <c r="T351" t="str">
        <f t="shared" si="228"/>
        <v/>
      </c>
      <c r="U351" t="str">
        <f t="shared" si="229"/>
        <v/>
      </c>
      <c r="V351" t="str">
        <f>IF(MID(I351,6,1)="T",VLOOKUP(H351,DATA!$B$2:$H$526,7,FALSE),"")</f>
        <v/>
      </c>
      <c r="W351" t="str">
        <f t="shared" si="230"/>
        <v/>
      </c>
      <c r="X351" t="str">
        <f>IF(LEN(H351)&gt;0,VLOOKUP(H351,DATA!$B$2:$F$526,5,FALSE),"")</f>
        <v/>
      </c>
      <c r="Y351" t="str">
        <f t="shared" si="231"/>
        <v/>
      </c>
      <c r="Z351" t="str">
        <f t="shared" si="232"/>
        <v/>
      </c>
      <c r="AA351" t="str">
        <f t="shared" si="233"/>
        <v/>
      </c>
      <c r="AB351" t="str">
        <f>IF(LEN(Z351)&gt;0,VLOOKUP(Z351,DATA!$K$25:$L$69,2,FALSE)&amp;IF(LEN(AA351)&gt;0,VLOOKUP(AA351,DATA!$O$25:$P$29,2,FALSE),""),"")</f>
        <v/>
      </c>
      <c r="AC351" t="str">
        <f>IF(LEN(Z351)&gt;0,VLOOKUP(Z351,DATA!$K$25:$M$69,3,FALSE),"")</f>
        <v/>
      </c>
      <c r="AD351" t="str">
        <f t="shared" si="234"/>
        <v/>
      </c>
      <c r="AE351" t="str">
        <f t="shared" si="235"/>
        <v/>
      </c>
      <c r="AF351" t="str">
        <f t="shared" si="236"/>
        <v/>
      </c>
      <c r="AG351" t="str">
        <f t="shared" si="237"/>
        <v/>
      </c>
      <c r="AH351" t="str">
        <f t="shared" si="238"/>
        <v/>
      </c>
      <c r="AI351" t="str">
        <f>IF(LEN(Q351)&gt;0,REPT("0",IF(IF(MID(I351,12,1)="F",VLOOKUP(J351,DATA!$K$2:$Y$20,14,FALSE),0)&gt;10,IF(MID(I351,12,1)="F",VLOOKUP(J351,DATA!$K$2:$Y$20,14,FALSE),0)-10,0)-LEN(X351))&amp;DEC2BIN(Q351,IF(MID(I351,12,1)="F",VLOOKUP(J351,DATA!$K$2:$Y$20,14,FALSE),0)-IF(IF(MID(I351,12,1)="F",VLOOKUP(J351,DATA!$K$2:$Y$20,14,FALSE),0)&gt;10,IF(MID(I351,12,1)="F",VLOOKUP(J351,DATA!$K$2:$Y$20,14,FALSE),0)-10,0)),"")</f>
        <v/>
      </c>
      <c r="AJ351" t="str">
        <f>IF(LEN(H351)&gt;0,IF(H351&lt;&gt;"CALL_PAL",VLOOKUP(H351,DATA!$B$2:$E$526,4,FALSE),VLOOKUP(K351,DATA!$K$72:$M$161,3,FALSE)),"")</f>
        <v/>
      </c>
      <c r="AK351" t="str">
        <f>IF(LEN(H351)&gt;0,VLOOKUP(H351,DATA!$B$2:$D$526,3,FALSE),"")</f>
        <v/>
      </c>
      <c r="AL351" t="str">
        <f t="shared" si="239"/>
        <v/>
      </c>
      <c r="AM351" t="str">
        <f t="shared" si="240"/>
        <v/>
      </c>
      <c r="AN351" t="str">
        <f t="shared" si="218"/>
        <v/>
      </c>
      <c r="AO351" t="str">
        <f t="shared" si="212"/>
        <v/>
      </c>
      <c r="AP351" t="str">
        <f t="shared" si="213"/>
        <v/>
      </c>
      <c r="AQ351" t="str">
        <f t="shared" si="210"/>
        <v/>
      </c>
    </row>
    <row r="352" spans="1:43" x14ac:dyDescent="0.25">
      <c r="A352" t="str">
        <f t="shared" si="214"/>
        <v/>
      </c>
      <c r="C352" t="str">
        <f t="shared" si="220"/>
        <v/>
      </c>
      <c r="D352" t="str">
        <f t="shared" si="215"/>
        <v/>
      </c>
      <c r="E352" t="str">
        <f t="shared" si="216"/>
        <v/>
      </c>
      <c r="F352" t="str">
        <f t="shared" si="219"/>
        <v/>
      </c>
      <c r="G352" t="str">
        <f t="shared" si="211"/>
        <v/>
      </c>
      <c r="H352" t="str">
        <f t="shared" si="221"/>
        <v/>
      </c>
      <c r="I352" s="3" t="str">
        <f>IF(LEN(H352)&gt;0,VLOOKUP(H352,DATA!$B$2:$G$526,6,FALSE),"")</f>
        <v/>
      </c>
      <c r="J352" t="str">
        <f>IF(LEN(H352)&gt;0,VLOOKUP(H352,DATA!$B$2:$G$526,2,FALSE),"")</f>
        <v/>
      </c>
      <c r="K352" t="str">
        <f>IF(LEN(H352)&gt;0,IF(MID(IF(MID(MID(C352,LEN(H352)+2,99),1,1)="(",MID(MID(C352,LEN(H352)+2,99),2,LEN(MID(C352,LEN(H352)+2,99))-2),MID(C352,LEN(H352)+2,99)),1,1)=VLOOKUP(H352,DATA!$B$2:$I$526,8,FALSE),MID(IF(MID(MID(C352,LEN(H352)+2,99),1,1)="(",MID(MID(C352,LEN(H352)+2,99),2,LEN(MID(C352,LEN(H352)+2,99))-2),MID(C352,LEN(H352)+2,99)),1,3),IF(MID(MID(C352,LEN(H352)+2,99),1,1)="(",MID(MID(C352,LEN(H352)+2,99),2,LEN(MID(C352,LEN(H352)+2,99))-2),MID(C352,LEN(H352)+2,99))),"")</f>
        <v/>
      </c>
      <c r="L352" t="str">
        <f t="shared" si="222"/>
        <v/>
      </c>
      <c r="M352" t="str">
        <f t="shared" si="209"/>
        <v/>
      </c>
      <c r="N352" t="str">
        <f t="shared" si="223"/>
        <v/>
      </c>
      <c r="O352" t="str">
        <f t="shared" si="224"/>
        <v/>
      </c>
      <c r="P352" t="str">
        <f t="shared" si="217"/>
        <v/>
      </c>
      <c r="Q352" t="str">
        <f t="shared" si="225"/>
        <v/>
      </c>
      <c r="R352" t="str">
        <f t="shared" si="226"/>
        <v/>
      </c>
      <c r="S352" t="str">
        <f t="shared" si="227"/>
        <v/>
      </c>
      <c r="T352" t="str">
        <f t="shared" si="228"/>
        <v/>
      </c>
      <c r="U352" t="str">
        <f t="shared" si="229"/>
        <v/>
      </c>
      <c r="V352" t="str">
        <f>IF(MID(I352,6,1)="T",VLOOKUP(H352,DATA!$B$2:$H$526,7,FALSE),"")</f>
        <v/>
      </c>
      <c r="W352" t="str">
        <f t="shared" si="230"/>
        <v/>
      </c>
      <c r="X352" t="str">
        <f>IF(LEN(H352)&gt;0,VLOOKUP(H352,DATA!$B$2:$F$526,5,FALSE),"")</f>
        <v/>
      </c>
      <c r="Y352" t="str">
        <f t="shared" si="231"/>
        <v/>
      </c>
      <c r="Z352" t="str">
        <f t="shared" si="232"/>
        <v/>
      </c>
      <c r="AA352" t="str">
        <f t="shared" si="233"/>
        <v/>
      </c>
      <c r="AB352" t="str">
        <f>IF(LEN(Z352)&gt;0,VLOOKUP(Z352,DATA!$K$25:$L$69,2,FALSE)&amp;IF(LEN(AA352)&gt;0,VLOOKUP(AA352,DATA!$O$25:$P$29,2,FALSE),""),"")</f>
        <v/>
      </c>
      <c r="AC352" t="str">
        <f>IF(LEN(Z352)&gt;0,VLOOKUP(Z352,DATA!$K$25:$M$69,3,FALSE),"")</f>
        <v/>
      </c>
      <c r="AD352" t="str">
        <f t="shared" si="234"/>
        <v/>
      </c>
      <c r="AE352" t="str">
        <f t="shared" si="235"/>
        <v/>
      </c>
      <c r="AF352" t="str">
        <f t="shared" si="236"/>
        <v/>
      </c>
      <c r="AG352" t="str">
        <f t="shared" si="237"/>
        <v/>
      </c>
      <c r="AH352" t="str">
        <f t="shared" si="238"/>
        <v/>
      </c>
      <c r="AI352" t="str">
        <f>IF(LEN(Q352)&gt;0,REPT("0",IF(IF(MID(I352,12,1)="F",VLOOKUP(J352,DATA!$K$2:$Y$20,14,FALSE),0)&gt;10,IF(MID(I352,12,1)="F",VLOOKUP(J352,DATA!$K$2:$Y$20,14,FALSE),0)-10,0)-LEN(X352))&amp;DEC2BIN(Q352,IF(MID(I352,12,1)="F",VLOOKUP(J352,DATA!$K$2:$Y$20,14,FALSE),0)-IF(IF(MID(I352,12,1)="F",VLOOKUP(J352,DATA!$K$2:$Y$20,14,FALSE),0)&gt;10,IF(MID(I352,12,1)="F",VLOOKUP(J352,DATA!$K$2:$Y$20,14,FALSE),0)-10,0)),"")</f>
        <v/>
      </c>
      <c r="AJ352" t="str">
        <f>IF(LEN(H352)&gt;0,IF(H352&lt;&gt;"CALL_PAL",VLOOKUP(H352,DATA!$B$2:$E$526,4,FALSE),VLOOKUP(K352,DATA!$K$72:$M$161,3,FALSE)),"")</f>
        <v/>
      </c>
      <c r="AK352" t="str">
        <f>IF(LEN(H352)&gt;0,VLOOKUP(H352,DATA!$B$2:$D$526,3,FALSE),"")</f>
        <v/>
      </c>
      <c r="AL352" t="str">
        <f t="shared" si="239"/>
        <v/>
      </c>
      <c r="AM352" t="str">
        <f t="shared" si="240"/>
        <v/>
      </c>
      <c r="AN352" t="str">
        <f t="shared" si="218"/>
        <v/>
      </c>
      <c r="AO352" t="str">
        <f t="shared" si="212"/>
        <v/>
      </c>
      <c r="AP352" t="str">
        <f t="shared" si="213"/>
        <v/>
      </c>
      <c r="AQ352" t="str">
        <f t="shared" si="210"/>
        <v/>
      </c>
    </row>
    <row r="353" spans="1:43" x14ac:dyDescent="0.25">
      <c r="A353" t="str">
        <f t="shared" si="214"/>
        <v/>
      </c>
      <c r="C353" t="str">
        <f t="shared" si="220"/>
        <v/>
      </c>
      <c r="D353" t="str">
        <f t="shared" si="215"/>
        <v/>
      </c>
      <c r="E353" t="str">
        <f t="shared" si="216"/>
        <v/>
      </c>
      <c r="F353" t="str">
        <f t="shared" si="219"/>
        <v/>
      </c>
      <c r="G353" t="str">
        <f t="shared" si="211"/>
        <v/>
      </c>
      <c r="H353" t="str">
        <f t="shared" si="221"/>
        <v/>
      </c>
      <c r="I353" s="3" t="str">
        <f>IF(LEN(H353)&gt;0,VLOOKUP(H353,DATA!$B$2:$G$526,6,FALSE),"")</f>
        <v/>
      </c>
      <c r="J353" t="str">
        <f>IF(LEN(H353)&gt;0,VLOOKUP(H353,DATA!$B$2:$G$526,2,FALSE),"")</f>
        <v/>
      </c>
      <c r="K353" t="str">
        <f>IF(LEN(H353)&gt;0,IF(MID(IF(MID(MID(C353,LEN(H353)+2,99),1,1)="(",MID(MID(C353,LEN(H353)+2,99),2,LEN(MID(C353,LEN(H353)+2,99))-2),MID(C353,LEN(H353)+2,99)),1,1)=VLOOKUP(H353,DATA!$B$2:$I$526,8,FALSE),MID(IF(MID(MID(C353,LEN(H353)+2,99),1,1)="(",MID(MID(C353,LEN(H353)+2,99),2,LEN(MID(C353,LEN(H353)+2,99))-2),MID(C353,LEN(H353)+2,99)),1,3),IF(MID(MID(C353,LEN(H353)+2,99),1,1)="(",MID(MID(C353,LEN(H353)+2,99),2,LEN(MID(C353,LEN(H353)+2,99))-2),MID(C353,LEN(H353)+2,99))),"")</f>
        <v/>
      </c>
      <c r="L353" t="str">
        <f t="shared" si="222"/>
        <v/>
      </c>
      <c r="M353" t="str">
        <f t="shared" si="209"/>
        <v/>
      </c>
      <c r="N353" t="str">
        <f t="shared" si="223"/>
        <v/>
      </c>
      <c r="O353" t="str">
        <f t="shared" si="224"/>
        <v/>
      </c>
      <c r="P353" t="str">
        <f t="shared" si="217"/>
        <v/>
      </c>
      <c r="Q353" t="str">
        <f t="shared" si="225"/>
        <v/>
      </c>
      <c r="R353" t="str">
        <f t="shared" si="226"/>
        <v/>
      </c>
      <c r="S353" t="str">
        <f t="shared" si="227"/>
        <v/>
      </c>
      <c r="T353" t="str">
        <f t="shared" si="228"/>
        <v/>
      </c>
      <c r="U353" t="str">
        <f t="shared" si="229"/>
        <v/>
      </c>
      <c r="V353" t="str">
        <f>IF(MID(I353,6,1)="T",VLOOKUP(H353,DATA!$B$2:$H$526,7,FALSE),"")</f>
        <v/>
      </c>
      <c r="W353" t="str">
        <f t="shared" si="230"/>
        <v/>
      </c>
      <c r="X353" t="str">
        <f>IF(LEN(H353)&gt;0,VLOOKUP(H353,DATA!$B$2:$F$526,5,FALSE),"")</f>
        <v/>
      </c>
      <c r="Y353" t="str">
        <f t="shared" si="231"/>
        <v/>
      </c>
      <c r="Z353" t="str">
        <f t="shared" si="232"/>
        <v/>
      </c>
      <c r="AA353" t="str">
        <f t="shared" si="233"/>
        <v/>
      </c>
      <c r="AB353" t="str">
        <f>IF(LEN(Z353)&gt;0,VLOOKUP(Z353,DATA!$K$25:$L$69,2,FALSE)&amp;IF(LEN(AA353)&gt;0,VLOOKUP(AA353,DATA!$O$25:$P$29,2,FALSE),""),"")</f>
        <v/>
      </c>
      <c r="AC353" t="str">
        <f>IF(LEN(Z353)&gt;0,VLOOKUP(Z353,DATA!$K$25:$M$69,3,FALSE),"")</f>
        <v/>
      </c>
      <c r="AD353" t="str">
        <f t="shared" si="234"/>
        <v/>
      </c>
      <c r="AE353" t="str">
        <f t="shared" si="235"/>
        <v/>
      </c>
      <c r="AF353" t="str">
        <f t="shared" si="236"/>
        <v/>
      </c>
      <c r="AG353" t="str">
        <f t="shared" si="237"/>
        <v/>
      </c>
      <c r="AH353" t="str">
        <f t="shared" si="238"/>
        <v/>
      </c>
      <c r="AI353" t="str">
        <f>IF(LEN(Q353)&gt;0,REPT("0",IF(IF(MID(I353,12,1)="F",VLOOKUP(J353,DATA!$K$2:$Y$20,14,FALSE),0)&gt;10,IF(MID(I353,12,1)="F",VLOOKUP(J353,DATA!$K$2:$Y$20,14,FALSE),0)-10,0)-LEN(X353))&amp;DEC2BIN(Q353,IF(MID(I353,12,1)="F",VLOOKUP(J353,DATA!$K$2:$Y$20,14,FALSE),0)-IF(IF(MID(I353,12,1)="F",VLOOKUP(J353,DATA!$K$2:$Y$20,14,FALSE),0)&gt;10,IF(MID(I353,12,1)="F",VLOOKUP(J353,DATA!$K$2:$Y$20,14,FALSE),0)-10,0)),"")</f>
        <v/>
      </c>
      <c r="AJ353" t="str">
        <f>IF(LEN(H353)&gt;0,IF(H353&lt;&gt;"CALL_PAL",VLOOKUP(H353,DATA!$B$2:$E$526,4,FALSE),VLOOKUP(K353,DATA!$K$72:$M$161,3,FALSE)),"")</f>
        <v/>
      </c>
      <c r="AK353" t="str">
        <f>IF(LEN(H353)&gt;0,VLOOKUP(H353,DATA!$B$2:$D$526,3,FALSE),"")</f>
        <v/>
      </c>
      <c r="AL353" t="str">
        <f t="shared" si="239"/>
        <v/>
      </c>
      <c r="AM353" t="str">
        <f t="shared" si="240"/>
        <v/>
      </c>
      <c r="AN353" t="str">
        <f t="shared" si="218"/>
        <v/>
      </c>
      <c r="AO353" t="str">
        <f t="shared" si="212"/>
        <v/>
      </c>
      <c r="AP353" t="str">
        <f t="shared" si="213"/>
        <v/>
      </c>
      <c r="AQ353" t="str">
        <f t="shared" si="210"/>
        <v/>
      </c>
    </row>
    <row r="354" spans="1:43" x14ac:dyDescent="0.25">
      <c r="A354" t="str">
        <f t="shared" si="214"/>
        <v/>
      </c>
      <c r="C354" t="str">
        <f t="shared" si="220"/>
        <v/>
      </c>
      <c r="D354" t="str">
        <f t="shared" si="215"/>
        <v/>
      </c>
      <c r="E354" t="str">
        <f t="shared" si="216"/>
        <v/>
      </c>
      <c r="F354" t="str">
        <f t="shared" si="219"/>
        <v/>
      </c>
      <c r="G354" t="str">
        <f t="shared" si="211"/>
        <v/>
      </c>
      <c r="H354" t="str">
        <f t="shared" si="221"/>
        <v/>
      </c>
      <c r="I354" s="3" t="str">
        <f>IF(LEN(H354)&gt;0,VLOOKUP(H354,DATA!$B$2:$G$526,6,FALSE),"")</f>
        <v/>
      </c>
      <c r="J354" t="str">
        <f>IF(LEN(H354)&gt;0,VLOOKUP(H354,DATA!$B$2:$G$526,2,FALSE),"")</f>
        <v/>
      </c>
      <c r="K354" t="str">
        <f>IF(LEN(H354)&gt;0,IF(MID(IF(MID(MID(C354,LEN(H354)+2,99),1,1)="(",MID(MID(C354,LEN(H354)+2,99),2,LEN(MID(C354,LEN(H354)+2,99))-2),MID(C354,LEN(H354)+2,99)),1,1)=VLOOKUP(H354,DATA!$B$2:$I$526,8,FALSE),MID(IF(MID(MID(C354,LEN(H354)+2,99),1,1)="(",MID(MID(C354,LEN(H354)+2,99),2,LEN(MID(C354,LEN(H354)+2,99))-2),MID(C354,LEN(H354)+2,99)),1,3),IF(MID(MID(C354,LEN(H354)+2,99),1,1)="(",MID(MID(C354,LEN(H354)+2,99),2,LEN(MID(C354,LEN(H354)+2,99))-2),MID(C354,LEN(H354)+2,99))),"")</f>
        <v/>
      </c>
      <c r="L354" t="str">
        <f t="shared" si="222"/>
        <v/>
      </c>
      <c r="M354" t="str">
        <f t="shared" si="209"/>
        <v/>
      </c>
      <c r="N354" t="str">
        <f t="shared" si="223"/>
        <v/>
      </c>
      <c r="O354" t="str">
        <f t="shared" si="224"/>
        <v/>
      </c>
      <c r="P354" t="str">
        <f t="shared" si="217"/>
        <v/>
      </c>
      <c r="Q354" t="str">
        <f t="shared" si="225"/>
        <v/>
      </c>
      <c r="R354" t="str">
        <f t="shared" si="226"/>
        <v/>
      </c>
      <c r="S354" t="str">
        <f t="shared" si="227"/>
        <v/>
      </c>
      <c r="T354" t="str">
        <f t="shared" si="228"/>
        <v/>
      </c>
      <c r="U354" t="str">
        <f t="shared" si="229"/>
        <v/>
      </c>
      <c r="V354" t="str">
        <f>IF(MID(I354,6,1)="T",VLOOKUP(H354,DATA!$B$2:$H$526,7,FALSE),"")</f>
        <v/>
      </c>
      <c r="W354" t="str">
        <f t="shared" si="230"/>
        <v/>
      </c>
      <c r="X354" t="str">
        <f>IF(LEN(H354)&gt;0,VLOOKUP(H354,DATA!$B$2:$F$526,5,FALSE),"")</f>
        <v/>
      </c>
      <c r="Y354" t="str">
        <f t="shared" si="231"/>
        <v/>
      </c>
      <c r="Z354" t="str">
        <f t="shared" si="232"/>
        <v/>
      </c>
      <c r="AA354" t="str">
        <f t="shared" si="233"/>
        <v/>
      </c>
      <c r="AB354" t="str">
        <f>IF(LEN(Z354)&gt;0,VLOOKUP(Z354,DATA!$K$25:$L$69,2,FALSE)&amp;IF(LEN(AA354)&gt;0,VLOOKUP(AA354,DATA!$O$25:$P$29,2,FALSE),""),"")</f>
        <v/>
      </c>
      <c r="AC354" t="str">
        <f>IF(LEN(Z354)&gt;0,VLOOKUP(Z354,DATA!$K$25:$M$69,3,FALSE),"")</f>
        <v/>
      </c>
      <c r="AD354" t="str">
        <f t="shared" si="234"/>
        <v/>
      </c>
      <c r="AE354" t="str">
        <f t="shared" si="235"/>
        <v/>
      </c>
      <c r="AF354" t="str">
        <f t="shared" si="236"/>
        <v/>
      </c>
      <c r="AG354" t="str">
        <f t="shared" si="237"/>
        <v/>
      </c>
      <c r="AH354" t="str">
        <f t="shared" si="238"/>
        <v/>
      </c>
      <c r="AI354" t="str">
        <f>IF(LEN(Q354)&gt;0,REPT("0",IF(IF(MID(I354,12,1)="F",VLOOKUP(J354,DATA!$K$2:$Y$20,14,FALSE),0)&gt;10,IF(MID(I354,12,1)="F",VLOOKUP(J354,DATA!$K$2:$Y$20,14,FALSE),0)-10,0)-LEN(X354))&amp;DEC2BIN(Q354,IF(MID(I354,12,1)="F",VLOOKUP(J354,DATA!$K$2:$Y$20,14,FALSE),0)-IF(IF(MID(I354,12,1)="F",VLOOKUP(J354,DATA!$K$2:$Y$20,14,FALSE),0)&gt;10,IF(MID(I354,12,1)="F",VLOOKUP(J354,DATA!$K$2:$Y$20,14,FALSE),0)-10,0)),"")</f>
        <v/>
      </c>
      <c r="AJ354" t="str">
        <f>IF(LEN(H354)&gt;0,IF(H354&lt;&gt;"CALL_PAL",VLOOKUP(H354,DATA!$B$2:$E$526,4,FALSE),VLOOKUP(K354,DATA!$K$72:$M$161,3,FALSE)),"")</f>
        <v/>
      </c>
      <c r="AK354" t="str">
        <f>IF(LEN(H354)&gt;0,VLOOKUP(H354,DATA!$B$2:$D$526,3,FALSE),"")</f>
        <v/>
      </c>
      <c r="AL354" t="str">
        <f t="shared" si="239"/>
        <v/>
      </c>
      <c r="AM354" t="str">
        <f t="shared" si="240"/>
        <v/>
      </c>
      <c r="AN354" t="str">
        <f t="shared" si="218"/>
        <v/>
      </c>
      <c r="AO354" t="str">
        <f t="shared" si="212"/>
        <v/>
      </c>
      <c r="AP354" t="str">
        <f t="shared" si="213"/>
        <v/>
      </c>
      <c r="AQ354" t="str">
        <f t="shared" si="210"/>
        <v/>
      </c>
    </row>
    <row r="355" spans="1:43" x14ac:dyDescent="0.25">
      <c r="A355" t="str">
        <f t="shared" si="214"/>
        <v/>
      </c>
      <c r="C355" t="str">
        <f t="shared" si="220"/>
        <v/>
      </c>
      <c r="D355" t="str">
        <f t="shared" si="215"/>
        <v/>
      </c>
      <c r="E355" t="str">
        <f t="shared" si="216"/>
        <v/>
      </c>
      <c r="F355" t="str">
        <f t="shared" si="219"/>
        <v/>
      </c>
      <c r="G355" t="str">
        <f t="shared" si="211"/>
        <v/>
      </c>
      <c r="H355" t="str">
        <f t="shared" si="221"/>
        <v/>
      </c>
      <c r="I355" s="3" t="str">
        <f>IF(LEN(H355)&gt;0,VLOOKUP(H355,DATA!$B$2:$G$526,6,FALSE),"")</f>
        <v/>
      </c>
      <c r="J355" t="str">
        <f>IF(LEN(H355)&gt;0,VLOOKUP(H355,DATA!$B$2:$G$526,2,FALSE),"")</f>
        <v/>
      </c>
      <c r="K355" t="str">
        <f>IF(LEN(H355)&gt;0,IF(MID(IF(MID(MID(C355,LEN(H355)+2,99),1,1)="(",MID(MID(C355,LEN(H355)+2,99),2,LEN(MID(C355,LEN(H355)+2,99))-2),MID(C355,LEN(H355)+2,99)),1,1)=VLOOKUP(H355,DATA!$B$2:$I$526,8,FALSE),MID(IF(MID(MID(C355,LEN(H355)+2,99),1,1)="(",MID(MID(C355,LEN(H355)+2,99),2,LEN(MID(C355,LEN(H355)+2,99))-2),MID(C355,LEN(H355)+2,99)),1,3),IF(MID(MID(C355,LEN(H355)+2,99),1,1)="(",MID(MID(C355,LEN(H355)+2,99),2,LEN(MID(C355,LEN(H355)+2,99))-2),MID(C355,LEN(H355)+2,99))),"")</f>
        <v/>
      </c>
      <c r="L355" t="str">
        <f t="shared" si="222"/>
        <v/>
      </c>
      <c r="M355" t="str">
        <f t="shared" si="209"/>
        <v/>
      </c>
      <c r="N355" t="str">
        <f t="shared" si="223"/>
        <v/>
      </c>
      <c r="O355" t="str">
        <f t="shared" si="224"/>
        <v/>
      </c>
      <c r="P355" t="str">
        <f t="shared" si="217"/>
        <v/>
      </c>
      <c r="Q355" t="str">
        <f t="shared" si="225"/>
        <v/>
      </c>
      <c r="R355" t="str">
        <f t="shared" si="226"/>
        <v/>
      </c>
      <c r="S355" t="str">
        <f t="shared" si="227"/>
        <v/>
      </c>
      <c r="T355" t="str">
        <f t="shared" si="228"/>
        <v/>
      </c>
      <c r="U355" t="str">
        <f t="shared" si="229"/>
        <v/>
      </c>
      <c r="V355" t="str">
        <f>IF(MID(I355,6,1)="T",VLOOKUP(H355,DATA!$B$2:$H$526,7,FALSE),"")</f>
        <v/>
      </c>
      <c r="W355" t="str">
        <f t="shared" si="230"/>
        <v/>
      </c>
      <c r="X355" t="str">
        <f>IF(LEN(H355)&gt;0,VLOOKUP(H355,DATA!$B$2:$F$526,5,FALSE),"")</f>
        <v/>
      </c>
      <c r="Y355" t="str">
        <f t="shared" si="231"/>
        <v/>
      </c>
      <c r="Z355" t="str">
        <f t="shared" si="232"/>
        <v/>
      </c>
      <c r="AA355" t="str">
        <f t="shared" si="233"/>
        <v/>
      </c>
      <c r="AB355" t="str">
        <f>IF(LEN(Z355)&gt;0,VLOOKUP(Z355,DATA!$K$25:$L$69,2,FALSE)&amp;IF(LEN(AA355)&gt;0,VLOOKUP(AA355,DATA!$O$25:$P$29,2,FALSE),""),"")</f>
        <v/>
      </c>
      <c r="AC355" t="str">
        <f>IF(LEN(Z355)&gt;0,VLOOKUP(Z355,DATA!$K$25:$M$69,3,FALSE),"")</f>
        <v/>
      </c>
      <c r="AD355" t="str">
        <f t="shared" si="234"/>
        <v/>
      </c>
      <c r="AE355" t="str">
        <f t="shared" si="235"/>
        <v/>
      </c>
      <c r="AF355" t="str">
        <f t="shared" si="236"/>
        <v/>
      </c>
      <c r="AG355" t="str">
        <f t="shared" si="237"/>
        <v/>
      </c>
      <c r="AH355" t="str">
        <f t="shared" si="238"/>
        <v/>
      </c>
      <c r="AI355" t="str">
        <f>IF(LEN(Q355)&gt;0,REPT("0",IF(IF(MID(I355,12,1)="F",VLOOKUP(J355,DATA!$K$2:$Y$20,14,FALSE),0)&gt;10,IF(MID(I355,12,1)="F",VLOOKUP(J355,DATA!$K$2:$Y$20,14,FALSE),0)-10,0)-LEN(X355))&amp;DEC2BIN(Q355,IF(MID(I355,12,1)="F",VLOOKUP(J355,DATA!$K$2:$Y$20,14,FALSE),0)-IF(IF(MID(I355,12,1)="F",VLOOKUP(J355,DATA!$K$2:$Y$20,14,FALSE),0)&gt;10,IF(MID(I355,12,1)="F",VLOOKUP(J355,DATA!$K$2:$Y$20,14,FALSE),0)-10,0)),"")</f>
        <v/>
      </c>
      <c r="AJ355" t="str">
        <f>IF(LEN(H355)&gt;0,IF(H355&lt;&gt;"CALL_PAL",VLOOKUP(H355,DATA!$B$2:$E$526,4,FALSE),VLOOKUP(K355,DATA!$K$72:$M$161,3,FALSE)),"")</f>
        <v/>
      </c>
      <c r="AK355" t="str">
        <f>IF(LEN(H355)&gt;0,VLOOKUP(H355,DATA!$B$2:$D$526,3,FALSE),"")</f>
        <v/>
      </c>
      <c r="AL355" t="str">
        <f t="shared" si="239"/>
        <v/>
      </c>
      <c r="AM355" t="str">
        <f t="shared" si="240"/>
        <v/>
      </c>
      <c r="AN355" t="str">
        <f t="shared" si="218"/>
        <v/>
      </c>
      <c r="AO355" t="str">
        <f t="shared" si="212"/>
        <v/>
      </c>
      <c r="AP355" t="str">
        <f t="shared" si="213"/>
        <v/>
      </c>
      <c r="AQ355" t="str">
        <f t="shared" si="210"/>
        <v/>
      </c>
    </row>
    <row r="356" spans="1:43" x14ac:dyDescent="0.25">
      <c r="A356" t="str">
        <f t="shared" si="214"/>
        <v/>
      </c>
      <c r="C356" t="str">
        <f t="shared" si="220"/>
        <v/>
      </c>
      <c r="D356" t="str">
        <f t="shared" si="215"/>
        <v/>
      </c>
      <c r="E356" t="str">
        <f t="shared" si="216"/>
        <v/>
      </c>
      <c r="F356" t="str">
        <f t="shared" si="219"/>
        <v/>
      </c>
      <c r="G356" t="str">
        <f t="shared" si="211"/>
        <v/>
      </c>
      <c r="H356" t="str">
        <f t="shared" si="221"/>
        <v/>
      </c>
      <c r="I356" s="3" t="str">
        <f>IF(LEN(H356)&gt;0,VLOOKUP(H356,DATA!$B$2:$G$526,6,FALSE),"")</f>
        <v/>
      </c>
      <c r="J356" t="str">
        <f>IF(LEN(H356)&gt;0,VLOOKUP(H356,DATA!$B$2:$G$526,2,FALSE),"")</f>
        <v/>
      </c>
      <c r="K356" t="str">
        <f>IF(LEN(H356)&gt;0,IF(MID(IF(MID(MID(C356,LEN(H356)+2,99),1,1)="(",MID(MID(C356,LEN(H356)+2,99),2,LEN(MID(C356,LEN(H356)+2,99))-2),MID(C356,LEN(H356)+2,99)),1,1)=VLOOKUP(H356,DATA!$B$2:$I$526,8,FALSE),MID(IF(MID(MID(C356,LEN(H356)+2,99),1,1)="(",MID(MID(C356,LEN(H356)+2,99),2,LEN(MID(C356,LEN(H356)+2,99))-2),MID(C356,LEN(H356)+2,99)),1,3),IF(MID(MID(C356,LEN(H356)+2,99),1,1)="(",MID(MID(C356,LEN(H356)+2,99),2,LEN(MID(C356,LEN(H356)+2,99))-2),MID(C356,LEN(H356)+2,99))),"")</f>
        <v/>
      </c>
      <c r="L356" t="str">
        <f t="shared" si="222"/>
        <v/>
      </c>
      <c r="M356" t="str">
        <f t="shared" ref="M356:M419" si="241">TRIM(IF(LEN(L356)&gt;0,MID(C356,FIND(L356,C356,LEN(H356)+LEN(K356)+1)+LEN(L356)+1,LEN(C356)),""))</f>
        <v/>
      </c>
      <c r="N356" t="str">
        <f t="shared" si="223"/>
        <v/>
      </c>
      <c r="O356" t="str">
        <f t="shared" si="224"/>
        <v/>
      </c>
      <c r="P356" t="str">
        <f t="shared" si="217"/>
        <v/>
      </c>
      <c r="Q356" t="str">
        <f t="shared" si="225"/>
        <v/>
      </c>
      <c r="R356" t="str">
        <f t="shared" si="226"/>
        <v/>
      </c>
      <c r="S356" t="str">
        <f t="shared" si="227"/>
        <v/>
      </c>
      <c r="T356" t="str">
        <f t="shared" si="228"/>
        <v/>
      </c>
      <c r="U356" t="str">
        <f t="shared" si="229"/>
        <v/>
      </c>
      <c r="V356" t="str">
        <f>IF(MID(I356,6,1)="T",VLOOKUP(H356,DATA!$B$2:$H$526,7,FALSE),"")</f>
        <v/>
      </c>
      <c r="W356" t="str">
        <f t="shared" si="230"/>
        <v/>
      </c>
      <c r="X356" t="str">
        <f>IF(LEN(H356)&gt;0,VLOOKUP(H356,DATA!$B$2:$F$526,5,FALSE),"")</f>
        <v/>
      </c>
      <c r="Y356" t="str">
        <f t="shared" si="231"/>
        <v/>
      </c>
      <c r="Z356" t="str">
        <f t="shared" si="232"/>
        <v/>
      </c>
      <c r="AA356" t="str">
        <f t="shared" si="233"/>
        <v/>
      </c>
      <c r="AB356" t="str">
        <f>IF(LEN(Z356)&gt;0,VLOOKUP(Z356,DATA!$K$25:$L$69,2,FALSE)&amp;IF(LEN(AA356)&gt;0,VLOOKUP(AA356,DATA!$O$25:$P$29,2,FALSE),""),"")</f>
        <v/>
      </c>
      <c r="AC356" t="str">
        <f>IF(LEN(Z356)&gt;0,VLOOKUP(Z356,DATA!$K$25:$M$69,3,FALSE),"")</f>
        <v/>
      </c>
      <c r="AD356" t="str">
        <f t="shared" si="234"/>
        <v/>
      </c>
      <c r="AE356" t="str">
        <f t="shared" si="235"/>
        <v/>
      </c>
      <c r="AF356" t="str">
        <f t="shared" si="236"/>
        <v/>
      </c>
      <c r="AG356" t="str">
        <f t="shared" si="237"/>
        <v/>
      </c>
      <c r="AH356" t="str">
        <f t="shared" si="238"/>
        <v/>
      </c>
      <c r="AI356" t="str">
        <f>IF(LEN(Q356)&gt;0,REPT("0",IF(IF(MID(I356,12,1)="F",VLOOKUP(J356,DATA!$K$2:$Y$20,14,FALSE),0)&gt;10,IF(MID(I356,12,1)="F",VLOOKUP(J356,DATA!$K$2:$Y$20,14,FALSE),0)-10,0)-LEN(X356))&amp;DEC2BIN(Q356,IF(MID(I356,12,1)="F",VLOOKUP(J356,DATA!$K$2:$Y$20,14,FALSE),0)-IF(IF(MID(I356,12,1)="F",VLOOKUP(J356,DATA!$K$2:$Y$20,14,FALSE),0)&gt;10,IF(MID(I356,12,1)="F",VLOOKUP(J356,DATA!$K$2:$Y$20,14,FALSE),0)-10,0)),"")</f>
        <v/>
      </c>
      <c r="AJ356" t="str">
        <f>IF(LEN(H356)&gt;0,IF(H356&lt;&gt;"CALL_PAL",VLOOKUP(H356,DATA!$B$2:$E$526,4,FALSE),VLOOKUP(K356,DATA!$K$72:$M$161,3,FALSE)),"")</f>
        <v/>
      </c>
      <c r="AK356" t="str">
        <f>IF(LEN(H356)&gt;0,VLOOKUP(H356,DATA!$B$2:$D$526,3,FALSE),"")</f>
        <v/>
      </c>
      <c r="AL356" t="str">
        <f t="shared" si="239"/>
        <v/>
      </c>
      <c r="AM356" t="str">
        <f t="shared" si="240"/>
        <v/>
      </c>
      <c r="AN356" t="str">
        <f t="shared" si="218"/>
        <v/>
      </c>
      <c r="AO356" t="str">
        <f t="shared" si="212"/>
        <v/>
      </c>
      <c r="AP356" t="str">
        <f t="shared" si="213"/>
        <v/>
      </c>
      <c r="AQ356" t="str">
        <f t="shared" si="210"/>
        <v/>
      </c>
    </row>
    <row r="357" spans="1:43" x14ac:dyDescent="0.25">
      <c r="A357" t="str">
        <f t="shared" si="214"/>
        <v/>
      </c>
      <c r="C357" t="str">
        <f t="shared" si="220"/>
        <v/>
      </c>
      <c r="D357" t="str">
        <f t="shared" si="215"/>
        <v/>
      </c>
      <c r="E357" t="str">
        <f t="shared" si="216"/>
        <v/>
      </c>
      <c r="F357" t="str">
        <f t="shared" si="219"/>
        <v/>
      </c>
      <c r="G357" t="str">
        <f t="shared" si="211"/>
        <v/>
      </c>
      <c r="H357" t="str">
        <f t="shared" si="221"/>
        <v/>
      </c>
      <c r="I357" s="3" t="str">
        <f>IF(LEN(H357)&gt;0,VLOOKUP(H357,DATA!$B$2:$G$526,6,FALSE),"")</f>
        <v/>
      </c>
      <c r="J357" t="str">
        <f>IF(LEN(H357)&gt;0,VLOOKUP(H357,DATA!$B$2:$G$526,2,FALSE),"")</f>
        <v/>
      </c>
      <c r="K357" t="str">
        <f>IF(LEN(H357)&gt;0,IF(MID(IF(MID(MID(C357,LEN(H357)+2,99),1,1)="(",MID(MID(C357,LEN(H357)+2,99),2,LEN(MID(C357,LEN(H357)+2,99))-2),MID(C357,LEN(H357)+2,99)),1,1)=VLOOKUP(H357,DATA!$B$2:$I$526,8,FALSE),MID(IF(MID(MID(C357,LEN(H357)+2,99),1,1)="(",MID(MID(C357,LEN(H357)+2,99),2,LEN(MID(C357,LEN(H357)+2,99))-2),MID(C357,LEN(H357)+2,99)),1,3),IF(MID(MID(C357,LEN(H357)+2,99),1,1)="(",MID(MID(C357,LEN(H357)+2,99),2,LEN(MID(C357,LEN(H357)+2,99))-2),MID(C357,LEN(H357)+2,99))),"")</f>
        <v/>
      </c>
      <c r="L357" t="str">
        <f t="shared" si="222"/>
        <v/>
      </c>
      <c r="M357" t="str">
        <f t="shared" si="241"/>
        <v/>
      </c>
      <c r="N357" t="str">
        <f t="shared" si="223"/>
        <v/>
      </c>
      <c r="O357" t="str">
        <f t="shared" si="224"/>
        <v/>
      </c>
      <c r="P357" t="str">
        <f t="shared" si="217"/>
        <v/>
      </c>
      <c r="Q357" t="str">
        <f t="shared" si="225"/>
        <v/>
      </c>
      <c r="R357" t="str">
        <f t="shared" si="226"/>
        <v/>
      </c>
      <c r="S357" t="str">
        <f t="shared" si="227"/>
        <v/>
      </c>
      <c r="T357" t="str">
        <f t="shared" si="228"/>
        <v/>
      </c>
      <c r="U357" t="str">
        <f t="shared" si="229"/>
        <v/>
      </c>
      <c r="V357" t="str">
        <f>IF(MID(I357,6,1)="T",VLOOKUP(H357,DATA!$B$2:$H$526,7,FALSE),"")</f>
        <v/>
      </c>
      <c r="W357" t="str">
        <f t="shared" si="230"/>
        <v/>
      </c>
      <c r="X357" t="str">
        <f>IF(LEN(H357)&gt;0,VLOOKUP(H357,DATA!$B$2:$F$526,5,FALSE),"")</f>
        <v/>
      </c>
      <c r="Y357" t="str">
        <f t="shared" si="231"/>
        <v/>
      </c>
      <c r="Z357" t="str">
        <f t="shared" si="232"/>
        <v/>
      </c>
      <c r="AA357" t="str">
        <f t="shared" si="233"/>
        <v/>
      </c>
      <c r="AB357" t="str">
        <f>IF(LEN(Z357)&gt;0,VLOOKUP(Z357,DATA!$K$25:$L$69,2,FALSE)&amp;IF(LEN(AA357)&gt;0,VLOOKUP(AA357,DATA!$O$25:$P$29,2,FALSE),""),"")</f>
        <v/>
      </c>
      <c r="AC357" t="str">
        <f>IF(LEN(Z357)&gt;0,VLOOKUP(Z357,DATA!$K$25:$M$69,3,FALSE),"")</f>
        <v/>
      </c>
      <c r="AD357" t="str">
        <f t="shared" si="234"/>
        <v/>
      </c>
      <c r="AE357" t="str">
        <f t="shared" si="235"/>
        <v/>
      </c>
      <c r="AF357" t="str">
        <f t="shared" si="236"/>
        <v/>
      </c>
      <c r="AG357" t="str">
        <f t="shared" si="237"/>
        <v/>
      </c>
      <c r="AH357" t="str">
        <f t="shared" si="238"/>
        <v/>
      </c>
      <c r="AI357" t="str">
        <f>IF(LEN(Q357)&gt;0,REPT("0",IF(IF(MID(I357,12,1)="F",VLOOKUP(J357,DATA!$K$2:$Y$20,14,FALSE),0)&gt;10,IF(MID(I357,12,1)="F",VLOOKUP(J357,DATA!$K$2:$Y$20,14,FALSE),0)-10,0)-LEN(X357))&amp;DEC2BIN(Q357,IF(MID(I357,12,1)="F",VLOOKUP(J357,DATA!$K$2:$Y$20,14,FALSE),0)-IF(IF(MID(I357,12,1)="F",VLOOKUP(J357,DATA!$K$2:$Y$20,14,FALSE),0)&gt;10,IF(MID(I357,12,1)="F",VLOOKUP(J357,DATA!$K$2:$Y$20,14,FALSE),0)-10,0)),"")</f>
        <v/>
      </c>
      <c r="AJ357" t="str">
        <f>IF(LEN(H357)&gt;0,IF(H357&lt;&gt;"CALL_PAL",VLOOKUP(H357,DATA!$B$2:$E$526,4,FALSE),VLOOKUP(K357,DATA!$K$72:$M$161,3,FALSE)),"")</f>
        <v/>
      </c>
      <c r="AK357" t="str">
        <f>IF(LEN(H357)&gt;0,VLOOKUP(H357,DATA!$B$2:$D$526,3,FALSE),"")</f>
        <v/>
      </c>
      <c r="AL357" t="str">
        <f t="shared" si="239"/>
        <v/>
      </c>
      <c r="AM357" t="str">
        <f t="shared" si="240"/>
        <v/>
      </c>
      <c r="AN357" t="str">
        <f t="shared" si="218"/>
        <v/>
      </c>
      <c r="AO357" t="str">
        <f t="shared" si="212"/>
        <v/>
      </c>
      <c r="AP357" t="str">
        <f t="shared" si="213"/>
        <v/>
      </c>
      <c r="AQ357" t="str">
        <f t="shared" si="210"/>
        <v/>
      </c>
    </row>
    <row r="358" spans="1:43" x14ac:dyDescent="0.25">
      <c r="A358" t="str">
        <f t="shared" si="214"/>
        <v/>
      </c>
      <c r="C358" t="str">
        <f t="shared" si="220"/>
        <v/>
      </c>
      <c r="D358" t="str">
        <f t="shared" si="215"/>
        <v/>
      </c>
      <c r="E358" t="str">
        <f t="shared" si="216"/>
        <v/>
      </c>
      <c r="F358" t="str">
        <f t="shared" si="219"/>
        <v/>
      </c>
      <c r="G358" t="str">
        <f t="shared" si="211"/>
        <v/>
      </c>
      <c r="H358" t="str">
        <f t="shared" si="221"/>
        <v/>
      </c>
      <c r="I358" s="3" t="str">
        <f>IF(LEN(H358)&gt;0,VLOOKUP(H358,DATA!$B$2:$G$526,6,FALSE),"")</f>
        <v/>
      </c>
      <c r="J358" t="str">
        <f>IF(LEN(H358)&gt;0,VLOOKUP(H358,DATA!$B$2:$G$526,2,FALSE),"")</f>
        <v/>
      </c>
      <c r="K358" t="str">
        <f>IF(LEN(H358)&gt;0,IF(MID(IF(MID(MID(C358,LEN(H358)+2,99),1,1)="(",MID(MID(C358,LEN(H358)+2,99),2,LEN(MID(C358,LEN(H358)+2,99))-2),MID(C358,LEN(H358)+2,99)),1,1)=VLOOKUP(H358,DATA!$B$2:$I$526,8,FALSE),MID(IF(MID(MID(C358,LEN(H358)+2,99),1,1)="(",MID(MID(C358,LEN(H358)+2,99),2,LEN(MID(C358,LEN(H358)+2,99))-2),MID(C358,LEN(H358)+2,99)),1,3),IF(MID(MID(C358,LEN(H358)+2,99),1,1)="(",MID(MID(C358,LEN(H358)+2,99),2,LEN(MID(C358,LEN(H358)+2,99))-2),MID(C358,LEN(H358)+2,99))),"")</f>
        <v/>
      </c>
      <c r="L358" t="str">
        <f t="shared" si="222"/>
        <v/>
      </c>
      <c r="M358" t="str">
        <f t="shared" si="241"/>
        <v/>
      </c>
      <c r="N358" t="str">
        <f t="shared" si="223"/>
        <v/>
      </c>
      <c r="O358" t="str">
        <f t="shared" si="224"/>
        <v/>
      </c>
      <c r="P358" t="str">
        <f t="shared" si="217"/>
        <v/>
      </c>
      <c r="Q358" t="str">
        <f t="shared" si="225"/>
        <v/>
      </c>
      <c r="R358" t="str">
        <f t="shared" si="226"/>
        <v/>
      </c>
      <c r="S358" t="str">
        <f t="shared" si="227"/>
        <v/>
      </c>
      <c r="T358" t="str">
        <f t="shared" si="228"/>
        <v/>
      </c>
      <c r="U358" t="str">
        <f t="shared" si="229"/>
        <v/>
      </c>
      <c r="V358" t="str">
        <f>IF(MID(I358,6,1)="T",VLOOKUP(H358,DATA!$B$2:$H$526,7,FALSE),"")</f>
        <v/>
      </c>
      <c r="W358" t="str">
        <f t="shared" si="230"/>
        <v/>
      </c>
      <c r="X358" t="str">
        <f>IF(LEN(H358)&gt;0,VLOOKUP(H358,DATA!$B$2:$F$526,5,FALSE),"")</f>
        <v/>
      </c>
      <c r="Y358" t="str">
        <f t="shared" si="231"/>
        <v/>
      </c>
      <c r="Z358" t="str">
        <f t="shared" si="232"/>
        <v/>
      </c>
      <c r="AA358" t="str">
        <f t="shared" si="233"/>
        <v/>
      </c>
      <c r="AB358" t="str">
        <f>IF(LEN(Z358)&gt;0,VLOOKUP(Z358,DATA!$K$25:$L$69,2,FALSE)&amp;IF(LEN(AA358)&gt;0,VLOOKUP(AA358,DATA!$O$25:$P$29,2,FALSE),""),"")</f>
        <v/>
      </c>
      <c r="AC358" t="str">
        <f>IF(LEN(Z358)&gt;0,VLOOKUP(Z358,DATA!$K$25:$M$69,3,FALSE),"")</f>
        <v/>
      </c>
      <c r="AD358" t="str">
        <f t="shared" si="234"/>
        <v/>
      </c>
      <c r="AE358" t="str">
        <f t="shared" si="235"/>
        <v/>
      </c>
      <c r="AF358" t="str">
        <f t="shared" si="236"/>
        <v/>
      </c>
      <c r="AG358" t="str">
        <f t="shared" si="237"/>
        <v/>
      </c>
      <c r="AH358" t="str">
        <f t="shared" si="238"/>
        <v/>
      </c>
      <c r="AI358" t="str">
        <f>IF(LEN(Q358)&gt;0,REPT("0",IF(IF(MID(I358,12,1)="F",VLOOKUP(J358,DATA!$K$2:$Y$20,14,FALSE),0)&gt;10,IF(MID(I358,12,1)="F",VLOOKUP(J358,DATA!$K$2:$Y$20,14,FALSE),0)-10,0)-LEN(X358))&amp;DEC2BIN(Q358,IF(MID(I358,12,1)="F",VLOOKUP(J358,DATA!$K$2:$Y$20,14,FALSE),0)-IF(IF(MID(I358,12,1)="F",VLOOKUP(J358,DATA!$K$2:$Y$20,14,FALSE),0)&gt;10,IF(MID(I358,12,1)="F",VLOOKUP(J358,DATA!$K$2:$Y$20,14,FALSE),0)-10,0)),"")</f>
        <v/>
      </c>
      <c r="AJ358" t="str">
        <f>IF(LEN(H358)&gt;0,IF(H358&lt;&gt;"CALL_PAL",VLOOKUP(H358,DATA!$B$2:$E$526,4,FALSE),VLOOKUP(K358,DATA!$K$72:$M$161,3,FALSE)),"")</f>
        <v/>
      </c>
      <c r="AK358" t="str">
        <f>IF(LEN(H358)&gt;0,VLOOKUP(H358,DATA!$B$2:$D$526,3,FALSE),"")</f>
        <v/>
      </c>
      <c r="AL358" t="str">
        <f t="shared" si="239"/>
        <v/>
      </c>
      <c r="AM358" t="str">
        <f t="shared" si="240"/>
        <v/>
      </c>
      <c r="AN358" t="str">
        <f t="shared" si="218"/>
        <v/>
      </c>
      <c r="AO358" t="str">
        <f t="shared" si="212"/>
        <v/>
      </c>
      <c r="AP358" t="str">
        <f t="shared" si="213"/>
        <v/>
      </c>
      <c r="AQ358" t="str">
        <f t="shared" si="210"/>
        <v/>
      </c>
    </row>
    <row r="359" spans="1:43" x14ac:dyDescent="0.25">
      <c r="A359" t="str">
        <f t="shared" si="214"/>
        <v/>
      </c>
      <c r="C359" t="str">
        <f t="shared" si="220"/>
        <v/>
      </c>
      <c r="D359" t="str">
        <f t="shared" si="215"/>
        <v/>
      </c>
      <c r="E359" t="str">
        <f t="shared" si="216"/>
        <v/>
      </c>
      <c r="F359" t="str">
        <f t="shared" si="219"/>
        <v/>
      </c>
      <c r="G359" t="str">
        <f t="shared" si="211"/>
        <v/>
      </c>
      <c r="H359" t="str">
        <f t="shared" si="221"/>
        <v/>
      </c>
      <c r="I359" s="3" t="str">
        <f>IF(LEN(H359)&gt;0,VLOOKUP(H359,DATA!$B$2:$G$526,6,FALSE),"")</f>
        <v/>
      </c>
      <c r="J359" t="str">
        <f>IF(LEN(H359)&gt;0,VLOOKUP(H359,DATA!$B$2:$G$526,2,FALSE),"")</f>
        <v/>
      </c>
      <c r="K359" t="str">
        <f>IF(LEN(H359)&gt;0,IF(MID(IF(MID(MID(C359,LEN(H359)+2,99),1,1)="(",MID(MID(C359,LEN(H359)+2,99),2,LEN(MID(C359,LEN(H359)+2,99))-2),MID(C359,LEN(H359)+2,99)),1,1)=VLOOKUP(H359,DATA!$B$2:$I$526,8,FALSE),MID(IF(MID(MID(C359,LEN(H359)+2,99),1,1)="(",MID(MID(C359,LEN(H359)+2,99),2,LEN(MID(C359,LEN(H359)+2,99))-2),MID(C359,LEN(H359)+2,99)),1,3),IF(MID(MID(C359,LEN(H359)+2,99),1,1)="(",MID(MID(C359,LEN(H359)+2,99),2,LEN(MID(C359,LEN(H359)+2,99))-2),MID(C359,LEN(H359)+2,99))),"")</f>
        <v/>
      </c>
      <c r="L359" t="str">
        <f t="shared" si="222"/>
        <v/>
      </c>
      <c r="M359" t="str">
        <f t="shared" si="241"/>
        <v/>
      </c>
      <c r="N359" t="str">
        <f t="shared" si="223"/>
        <v/>
      </c>
      <c r="O359" t="str">
        <f t="shared" si="224"/>
        <v/>
      </c>
      <c r="P359" t="str">
        <f t="shared" si="217"/>
        <v/>
      </c>
      <c r="Q359" t="str">
        <f t="shared" si="225"/>
        <v/>
      </c>
      <c r="R359" t="str">
        <f t="shared" si="226"/>
        <v/>
      </c>
      <c r="S359" t="str">
        <f t="shared" si="227"/>
        <v/>
      </c>
      <c r="T359" t="str">
        <f t="shared" si="228"/>
        <v/>
      </c>
      <c r="U359" t="str">
        <f t="shared" si="229"/>
        <v/>
      </c>
      <c r="V359" t="str">
        <f>IF(MID(I359,6,1)="T",VLOOKUP(H359,DATA!$B$2:$H$526,7,FALSE),"")</f>
        <v/>
      </c>
      <c r="W359" t="str">
        <f t="shared" si="230"/>
        <v/>
      </c>
      <c r="X359" t="str">
        <f>IF(LEN(H359)&gt;0,VLOOKUP(H359,DATA!$B$2:$F$526,5,FALSE),"")</f>
        <v/>
      </c>
      <c r="Y359" t="str">
        <f t="shared" si="231"/>
        <v/>
      </c>
      <c r="Z359" t="str">
        <f t="shared" si="232"/>
        <v/>
      </c>
      <c r="AA359" t="str">
        <f t="shared" si="233"/>
        <v/>
      </c>
      <c r="AB359" t="str">
        <f>IF(LEN(Z359)&gt;0,VLOOKUP(Z359,DATA!$K$25:$L$69,2,FALSE)&amp;IF(LEN(AA359)&gt;0,VLOOKUP(AA359,DATA!$O$25:$P$29,2,FALSE),""),"")</f>
        <v/>
      </c>
      <c r="AC359" t="str">
        <f>IF(LEN(Z359)&gt;0,VLOOKUP(Z359,DATA!$K$25:$M$69,3,FALSE),"")</f>
        <v/>
      </c>
      <c r="AD359" t="str">
        <f t="shared" si="234"/>
        <v/>
      </c>
      <c r="AE359" t="str">
        <f t="shared" si="235"/>
        <v/>
      </c>
      <c r="AF359" t="str">
        <f t="shared" si="236"/>
        <v/>
      </c>
      <c r="AG359" t="str">
        <f t="shared" si="237"/>
        <v/>
      </c>
      <c r="AH359" t="str">
        <f t="shared" si="238"/>
        <v/>
      </c>
      <c r="AI359" t="str">
        <f>IF(LEN(Q359)&gt;0,REPT("0",IF(IF(MID(I359,12,1)="F",VLOOKUP(J359,DATA!$K$2:$Y$20,14,FALSE),0)&gt;10,IF(MID(I359,12,1)="F",VLOOKUP(J359,DATA!$K$2:$Y$20,14,FALSE),0)-10,0)-LEN(X359))&amp;DEC2BIN(Q359,IF(MID(I359,12,1)="F",VLOOKUP(J359,DATA!$K$2:$Y$20,14,FALSE),0)-IF(IF(MID(I359,12,1)="F",VLOOKUP(J359,DATA!$K$2:$Y$20,14,FALSE),0)&gt;10,IF(MID(I359,12,1)="F",VLOOKUP(J359,DATA!$K$2:$Y$20,14,FALSE),0)-10,0)),"")</f>
        <v/>
      </c>
      <c r="AJ359" t="str">
        <f>IF(LEN(H359)&gt;0,IF(H359&lt;&gt;"CALL_PAL",VLOOKUP(H359,DATA!$B$2:$E$526,4,FALSE),VLOOKUP(K359,DATA!$K$72:$M$161,3,FALSE)),"")</f>
        <v/>
      </c>
      <c r="AK359" t="str">
        <f>IF(LEN(H359)&gt;0,VLOOKUP(H359,DATA!$B$2:$D$526,3,FALSE),"")</f>
        <v/>
      </c>
      <c r="AL359" t="str">
        <f t="shared" si="239"/>
        <v/>
      </c>
      <c r="AM359" t="str">
        <f t="shared" si="240"/>
        <v/>
      </c>
      <c r="AN359" t="str">
        <f t="shared" si="218"/>
        <v/>
      </c>
      <c r="AO359" t="str">
        <f t="shared" si="212"/>
        <v/>
      </c>
      <c r="AP359" t="str">
        <f t="shared" si="213"/>
        <v/>
      </c>
      <c r="AQ359" t="str">
        <f t="shared" si="210"/>
        <v/>
      </c>
    </row>
    <row r="360" spans="1:43" x14ac:dyDescent="0.25">
      <c r="A360" t="str">
        <f t="shared" si="214"/>
        <v/>
      </c>
      <c r="C360" t="str">
        <f t="shared" si="220"/>
        <v/>
      </c>
      <c r="D360" t="str">
        <f t="shared" si="215"/>
        <v/>
      </c>
      <c r="E360" t="str">
        <f t="shared" si="216"/>
        <v/>
      </c>
      <c r="F360" t="str">
        <f t="shared" si="219"/>
        <v/>
      </c>
      <c r="G360" t="str">
        <f t="shared" si="211"/>
        <v/>
      </c>
      <c r="H360" t="str">
        <f t="shared" si="221"/>
        <v/>
      </c>
      <c r="I360" s="3" t="str">
        <f>IF(LEN(H360)&gt;0,VLOOKUP(H360,DATA!$B$2:$G$526,6,FALSE),"")</f>
        <v/>
      </c>
      <c r="J360" t="str">
        <f>IF(LEN(H360)&gt;0,VLOOKUP(H360,DATA!$B$2:$G$526,2,FALSE),"")</f>
        <v/>
      </c>
      <c r="K360" t="str">
        <f>IF(LEN(H360)&gt;0,IF(MID(IF(MID(MID(C360,LEN(H360)+2,99),1,1)="(",MID(MID(C360,LEN(H360)+2,99),2,LEN(MID(C360,LEN(H360)+2,99))-2),MID(C360,LEN(H360)+2,99)),1,1)=VLOOKUP(H360,DATA!$B$2:$I$526,8,FALSE),MID(IF(MID(MID(C360,LEN(H360)+2,99),1,1)="(",MID(MID(C360,LEN(H360)+2,99),2,LEN(MID(C360,LEN(H360)+2,99))-2),MID(C360,LEN(H360)+2,99)),1,3),IF(MID(MID(C360,LEN(H360)+2,99),1,1)="(",MID(MID(C360,LEN(H360)+2,99),2,LEN(MID(C360,LEN(H360)+2,99))-2),MID(C360,LEN(H360)+2,99))),"")</f>
        <v/>
      </c>
      <c r="L360" t="str">
        <f t="shared" si="222"/>
        <v/>
      </c>
      <c r="M360" t="str">
        <f t="shared" si="241"/>
        <v/>
      </c>
      <c r="N360" t="str">
        <f t="shared" si="223"/>
        <v/>
      </c>
      <c r="O360" t="str">
        <f t="shared" si="224"/>
        <v/>
      </c>
      <c r="P360" t="str">
        <f t="shared" si="217"/>
        <v/>
      </c>
      <c r="Q360" t="str">
        <f t="shared" si="225"/>
        <v/>
      </c>
      <c r="R360" t="str">
        <f t="shared" si="226"/>
        <v/>
      </c>
      <c r="S360" t="str">
        <f t="shared" si="227"/>
        <v/>
      </c>
      <c r="T360" t="str">
        <f t="shared" si="228"/>
        <v/>
      </c>
      <c r="U360" t="str">
        <f t="shared" si="229"/>
        <v/>
      </c>
      <c r="V360" t="str">
        <f>IF(MID(I360,6,1)="T",VLOOKUP(H360,DATA!$B$2:$H$526,7,FALSE),"")</f>
        <v/>
      </c>
      <c r="W360" t="str">
        <f t="shared" si="230"/>
        <v/>
      </c>
      <c r="X360" t="str">
        <f>IF(LEN(H360)&gt;0,VLOOKUP(H360,DATA!$B$2:$F$526,5,FALSE),"")</f>
        <v/>
      </c>
      <c r="Y360" t="str">
        <f t="shared" si="231"/>
        <v/>
      </c>
      <c r="Z360" t="str">
        <f t="shared" si="232"/>
        <v/>
      </c>
      <c r="AA360" t="str">
        <f t="shared" si="233"/>
        <v/>
      </c>
      <c r="AB360" t="str">
        <f>IF(LEN(Z360)&gt;0,VLOOKUP(Z360,DATA!$K$25:$L$69,2,FALSE)&amp;IF(LEN(AA360)&gt;0,VLOOKUP(AA360,DATA!$O$25:$P$29,2,FALSE),""),"")</f>
        <v/>
      </c>
      <c r="AC360" t="str">
        <f>IF(LEN(Z360)&gt;0,VLOOKUP(Z360,DATA!$K$25:$M$69,3,FALSE),"")</f>
        <v/>
      </c>
      <c r="AD360" t="str">
        <f t="shared" si="234"/>
        <v/>
      </c>
      <c r="AE360" t="str">
        <f t="shared" si="235"/>
        <v/>
      </c>
      <c r="AF360" t="str">
        <f t="shared" si="236"/>
        <v/>
      </c>
      <c r="AG360" t="str">
        <f t="shared" si="237"/>
        <v/>
      </c>
      <c r="AH360" t="str">
        <f t="shared" si="238"/>
        <v/>
      </c>
      <c r="AI360" t="str">
        <f>IF(LEN(Q360)&gt;0,REPT("0",IF(IF(MID(I360,12,1)="F",VLOOKUP(J360,DATA!$K$2:$Y$20,14,FALSE),0)&gt;10,IF(MID(I360,12,1)="F",VLOOKUP(J360,DATA!$K$2:$Y$20,14,FALSE),0)-10,0)-LEN(X360))&amp;DEC2BIN(Q360,IF(MID(I360,12,1)="F",VLOOKUP(J360,DATA!$K$2:$Y$20,14,FALSE),0)-IF(IF(MID(I360,12,1)="F",VLOOKUP(J360,DATA!$K$2:$Y$20,14,FALSE),0)&gt;10,IF(MID(I360,12,1)="F",VLOOKUP(J360,DATA!$K$2:$Y$20,14,FALSE),0)-10,0)),"")</f>
        <v/>
      </c>
      <c r="AJ360" t="str">
        <f>IF(LEN(H360)&gt;0,IF(H360&lt;&gt;"CALL_PAL",VLOOKUP(H360,DATA!$B$2:$E$526,4,FALSE),VLOOKUP(K360,DATA!$K$72:$M$161,3,FALSE)),"")</f>
        <v/>
      </c>
      <c r="AK360" t="str">
        <f>IF(LEN(H360)&gt;0,VLOOKUP(H360,DATA!$B$2:$D$526,3,FALSE),"")</f>
        <v/>
      </c>
      <c r="AL360" t="str">
        <f t="shared" si="239"/>
        <v/>
      </c>
      <c r="AM360" t="str">
        <f t="shared" si="240"/>
        <v/>
      </c>
      <c r="AN360" t="str">
        <f t="shared" si="218"/>
        <v/>
      </c>
      <c r="AO360" t="str">
        <f t="shared" si="212"/>
        <v/>
      </c>
      <c r="AP360" t="str">
        <f t="shared" si="213"/>
        <v/>
      </c>
      <c r="AQ360" t="str">
        <f t="shared" si="210"/>
        <v/>
      </c>
    </row>
    <row r="361" spans="1:43" x14ac:dyDescent="0.25">
      <c r="A361" t="str">
        <f t="shared" si="214"/>
        <v/>
      </c>
      <c r="C361" t="str">
        <f t="shared" si="220"/>
        <v/>
      </c>
      <c r="D361" t="str">
        <f t="shared" si="215"/>
        <v/>
      </c>
      <c r="E361" t="str">
        <f t="shared" si="216"/>
        <v/>
      </c>
      <c r="F361" t="str">
        <f t="shared" si="219"/>
        <v/>
      </c>
      <c r="G361" t="str">
        <f t="shared" si="211"/>
        <v/>
      </c>
      <c r="H361" t="str">
        <f t="shared" si="221"/>
        <v/>
      </c>
      <c r="I361" s="3" t="str">
        <f>IF(LEN(H361)&gt;0,VLOOKUP(H361,DATA!$B$2:$G$526,6,FALSE),"")</f>
        <v/>
      </c>
      <c r="J361" t="str">
        <f>IF(LEN(H361)&gt;0,VLOOKUP(H361,DATA!$B$2:$G$526,2,FALSE),"")</f>
        <v/>
      </c>
      <c r="K361" t="str">
        <f>IF(LEN(H361)&gt;0,IF(MID(IF(MID(MID(C361,LEN(H361)+2,99),1,1)="(",MID(MID(C361,LEN(H361)+2,99),2,LEN(MID(C361,LEN(H361)+2,99))-2),MID(C361,LEN(H361)+2,99)),1,1)=VLOOKUP(H361,DATA!$B$2:$I$526,8,FALSE),MID(IF(MID(MID(C361,LEN(H361)+2,99),1,1)="(",MID(MID(C361,LEN(H361)+2,99),2,LEN(MID(C361,LEN(H361)+2,99))-2),MID(C361,LEN(H361)+2,99)),1,3),IF(MID(MID(C361,LEN(H361)+2,99),1,1)="(",MID(MID(C361,LEN(H361)+2,99),2,LEN(MID(C361,LEN(H361)+2,99))-2),MID(C361,LEN(H361)+2,99))),"")</f>
        <v/>
      </c>
      <c r="L361" t="str">
        <f t="shared" si="222"/>
        <v/>
      </c>
      <c r="M361" t="str">
        <f t="shared" si="241"/>
        <v/>
      </c>
      <c r="N361" t="str">
        <f t="shared" si="223"/>
        <v/>
      </c>
      <c r="O361" t="str">
        <f t="shared" si="224"/>
        <v/>
      </c>
      <c r="P361" t="str">
        <f t="shared" si="217"/>
        <v/>
      </c>
      <c r="Q361" t="str">
        <f t="shared" si="225"/>
        <v/>
      </c>
      <c r="R361" t="str">
        <f t="shared" si="226"/>
        <v/>
      </c>
      <c r="S361" t="str">
        <f t="shared" si="227"/>
        <v/>
      </c>
      <c r="T361" t="str">
        <f t="shared" si="228"/>
        <v/>
      </c>
      <c r="U361" t="str">
        <f t="shared" si="229"/>
        <v/>
      </c>
      <c r="V361" t="str">
        <f>IF(MID(I361,6,1)="T",VLOOKUP(H361,DATA!$B$2:$H$526,7,FALSE),"")</f>
        <v/>
      </c>
      <c r="W361" t="str">
        <f t="shared" si="230"/>
        <v/>
      </c>
      <c r="X361" t="str">
        <f>IF(LEN(H361)&gt;0,VLOOKUP(H361,DATA!$B$2:$F$526,5,FALSE),"")</f>
        <v/>
      </c>
      <c r="Y361" t="str">
        <f t="shared" si="231"/>
        <v/>
      </c>
      <c r="Z361" t="str">
        <f t="shared" si="232"/>
        <v/>
      </c>
      <c r="AA361" t="str">
        <f t="shared" si="233"/>
        <v/>
      </c>
      <c r="AB361" t="str">
        <f>IF(LEN(Z361)&gt;0,VLOOKUP(Z361,DATA!$K$25:$L$69,2,FALSE)&amp;IF(LEN(AA361)&gt;0,VLOOKUP(AA361,DATA!$O$25:$P$29,2,FALSE),""),"")</f>
        <v/>
      </c>
      <c r="AC361" t="str">
        <f>IF(LEN(Z361)&gt;0,VLOOKUP(Z361,DATA!$K$25:$M$69,3,FALSE),"")</f>
        <v/>
      </c>
      <c r="AD361" t="str">
        <f t="shared" si="234"/>
        <v/>
      </c>
      <c r="AE361" t="str">
        <f t="shared" si="235"/>
        <v/>
      </c>
      <c r="AF361" t="str">
        <f t="shared" si="236"/>
        <v/>
      </c>
      <c r="AG361" t="str">
        <f t="shared" si="237"/>
        <v/>
      </c>
      <c r="AH361" t="str">
        <f t="shared" si="238"/>
        <v/>
      </c>
      <c r="AI361" t="str">
        <f>IF(LEN(Q361)&gt;0,REPT("0",IF(IF(MID(I361,12,1)="F",VLOOKUP(J361,DATA!$K$2:$Y$20,14,FALSE),0)&gt;10,IF(MID(I361,12,1)="F",VLOOKUP(J361,DATA!$K$2:$Y$20,14,FALSE),0)-10,0)-LEN(X361))&amp;DEC2BIN(Q361,IF(MID(I361,12,1)="F",VLOOKUP(J361,DATA!$K$2:$Y$20,14,FALSE),0)-IF(IF(MID(I361,12,1)="F",VLOOKUP(J361,DATA!$K$2:$Y$20,14,FALSE),0)&gt;10,IF(MID(I361,12,1)="F",VLOOKUP(J361,DATA!$K$2:$Y$20,14,FALSE),0)-10,0)),"")</f>
        <v/>
      </c>
      <c r="AJ361" t="str">
        <f>IF(LEN(H361)&gt;0,IF(H361&lt;&gt;"CALL_PAL",VLOOKUP(H361,DATA!$B$2:$E$526,4,FALSE),VLOOKUP(K361,DATA!$K$72:$M$161,3,FALSE)),"")</f>
        <v/>
      </c>
      <c r="AK361" t="str">
        <f>IF(LEN(H361)&gt;0,VLOOKUP(H361,DATA!$B$2:$D$526,3,FALSE),"")</f>
        <v/>
      </c>
      <c r="AL361" t="str">
        <f t="shared" si="239"/>
        <v/>
      </c>
      <c r="AM361" t="str">
        <f t="shared" si="240"/>
        <v/>
      </c>
      <c r="AN361" t="str">
        <f t="shared" si="218"/>
        <v/>
      </c>
      <c r="AO361" t="str">
        <f t="shared" si="212"/>
        <v/>
      </c>
      <c r="AP361" t="str">
        <f t="shared" si="213"/>
        <v/>
      </c>
      <c r="AQ361" t="str">
        <f t="shared" si="210"/>
        <v/>
      </c>
    </row>
    <row r="362" spans="1:43" x14ac:dyDescent="0.25">
      <c r="A362" t="str">
        <f t="shared" si="214"/>
        <v/>
      </c>
      <c r="C362" t="str">
        <f t="shared" si="220"/>
        <v/>
      </c>
      <c r="D362" t="str">
        <f t="shared" si="215"/>
        <v/>
      </c>
      <c r="E362" t="str">
        <f t="shared" si="216"/>
        <v/>
      </c>
      <c r="F362" t="str">
        <f t="shared" si="219"/>
        <v/>
      </c>
      <c r="G362" t="str">
        <f t="shared" si="211"/>
        <v/>
      </c>
      <c r="H362" t="str">
        <f t="shared" si="221"/>
        <v/>
      </c>
      <c r="I362" s="3" t="str">
        <f>IF(LEN(H362)&gt;0,VLOOKUP(H362,DATA!$B$2:$G$526,6,FALSE),"")</f>
        <v/>
      </c>
      <c r="J362" t="str">
        <f>IF(LEN(H362)&gt;0,VLOOKUP(H362,DATA!$B$2:$G$526,2,FALSE),"")</f>
        <v/>
      </c>
      <c r="K362" t="str">
        <f>IF(LEN(H362)&gt;0,IF(MID(IF(MID(MID(C362,LEN(H362)+2,99),1,1)="(",MID(MID(C362,LEN(H362)+2,99),2,LEN(MID(C362,LEN(H362)+2,99))-2),MID(C362,LEN(H362)+2,99)),1,1)=VLOOKUP(H362,DATA!$B$2:$I$526,8,FALSE),MID(IF(MID(MID(C362,LEN(H362)+2,99),1,1)="(",MID(MID(C362,LEN(H362)+2,99),2,LEN(MID(C362,LEN(H362)+2,99))-2),MID(C362,LEN(H362)+2,99)),1,3),IF(MID(MID(C362,LEN(H362)+2,99),1,1)="(",MID(MID(C362,LEN(H362)+2,99),2,LEN(MID(C362,LEN(H362)+2,99))-2),MID(C362,LEN(H362)+2,99))),"")</f>
        <v/>
      </c>
      <c r="L362" t="str">
        <f t="shared" si="222"/>
        <v/>
      </c>
      <c r="M362" t="str">
        <f t="shared" si="241"/>
        <v/>
      </c>
      <c r="N362" t="str">
        <f t="shared" si="223"/>
        <v/>
      </c>
      <c r="O362" t="str">
        <f t="shared" si="224"/>
        <v/>
      </c>
      <c r="P362" t="str">
        <f t="shared" si="217"/>
        <v/>
      </c>
      <c r="Q362" t="str">
        <f t="shared" si="225"/>
        <v/>
      </c>
      <c r="R362" t="str">
        <f t="shared" si="226"/>
        <v/>
      </c>
      <c r="S362" t="str">
        <f t="shared" si="227"/>
        <v/>
      </c>
      <c r="T362" t="str">
        <f t="shared" si="228"/>
        <v/>
      </c>
      <c r="U362" t="str">
        <f t="shared" si="229"/>
        <v/>
      </c>
      <c r="V362" t="str">
        <f>IF(MID(I362,6,1)="T",VLOOKUP(H362,DATA!$B$2:$H$526,7,FALSE),"")</f>
        <v/>
      </c>
      <c r="W362" t="str">
        <f t="shared" si="230"/>
        <v/>
      </c>
      <c r="X362" t="str">
        <f>IF(LEN(H362)&gt;0,VLOOKUP(H362,DATA!$B$2:$F$526,5,FALSE),"")</f>
        <v/>
      </c>
      <c r="Y362" t="str">
        <f t="shared" si="231"/>
        <v/>
      </c>
      <c r="Z362" t="str">
        <f t="shared" si="232"/>
        <v/>
      </c>
      <c r="AA362" t="str">
        <f t="shared" si="233"/>
        <v/>
      </c>
      <c r="AB362" t="str">
        <f>IF(LEN(Z362)&gt;0,VLOOKUP(Z362,DATA!$K$25:$L$69,2,FALSE)&amp;IF(LEN(AA362)&gt;0,VLOOKUP(AA362,DATA!$O$25:$P$29,2,FALSE),""),"")</f>
        <v/>
      </c>
      <c r="AC362" t="str">
        <f>IF(LEN(Z362)&gt;0,VLOOKUP(Z362,DATA!$K$25:$M$69,3,FALSE),"")</f>
        <v/>
      </c>
      <c r="AD362" t="str">
        <f t="shared" si="234"/>
        <v/>
      </c>
      <c r="AE362" t="str">
        <f t="shared" si="235"/>
        <v/>
      </c>
      <c r="AF362" t="str">
        <f t="shared" si="236"/>
        <v/>
      </c>
      <c r="AG362" t="str">
        <f t="shared" si="237"/>
        <v/>
      </c>
      <c r="AH362" t="str">
        <f t="shared" si="238"/>
        <v/>
      </c>
      <c r="AI362" t="str">
        <f>IF(LEN(Q362)&gt;0,REPT("0",IF(IF(MID(I362,12,1)="F",VLOOKUP(J362,DATA!$K$2:$Y$20,14,FALSE),0)&gt;10,IF(MID(I362,12,1)="F",VLOOKUP(J362,DATA!$K$2:$Y$20,14,FALSE),0)-10,0)-LEN(X362))&amp;DEC2BIN(Q362,IF(MID(I362,12,1)="F",VLOOKUP(J362,DATA!$K$2:$Y$20,14,FALSE),0)-IF(IF(MID(I362,12,1)="F",VLOOKUP(J362,DATA!$K$2:$Y$20,14,FALSE),0)&gt;10,IF(MID(I362,12,1)="F",VLOOKUP(J362,DATA!$K$2:$Y$20,14,FALSE),0)-10,0)),"")</f>
        <v/>
      </c>
      <c r="AJ362" t="str">
        <f>IF(LEN(H362)&gt;0,IF(H362&lt;&gt;"CALL_PAL",VLOOKUP(H362,DATA!$B$2:$E$526,4,FALSE),VLOOKUP(K362,DATA!$K$72:$M$161,3,FALSE)),"")</f>
        <v/>
      </c>
      <c r="AK362" t="str">
        <f>IF(LEN(H362)&gt;0,VLOOKUP(H362,DATA!$B$2:$D$526,3,FALSE),"")</f>
        <v/>
      </c>
      <c r="AL362" t="str">
        <f t="shared" si="239"/>
        <v/>
      </c>
      <c r="AM362" t="str">
        <f t="shared" si="240"/>
        <v/>
      </c>
      <c r="AN362" t="str">
        <f t="shared" si="218"/>
        <v/>
      </c>
      <c r="AO362" t="str">
        <f t="shared" si="212"/>
        <v/>
      </c>
      <c r="AP362" t="str">
        <f t="shared" si="213"/>
        <v/>
      </c>
      <c r="AQ362" t="str">
        <f t="shared" si="210"/>
        <v/>
      </c>
    </row>
    <row r="363" spans="1:43" x14ac:dyDescent="0.25">
      <c r="A363" t="str">
        <f t="shared" si="214"/>
        <v/>
      </c>
      <c r="C363" t="str">
        <f t="shared" si="220"/>
        <v/>
      </c>
      <c r="D363" t="str">
        <f t="shared" si="215"/>
        <v/>
      </c>
      <c r="E363" t="str">
        <f t="shared" si="216"/>
        <v/>
      </c>
      <c r="F363" t="str">
        <f t="shared" si="219"/>
        <v/>
      </c>
      <c r="G363" t="str">
        <f t="shared" si="211"/>
        <v/>
      </c>
      <c r="H363" t="str">
        <f t="shared" si="221"/>
        <v/>
      </c>
      <c r="I363" s="3" t="str">
        <f>IF(LEN(H363)&gt;0,VLOOKUP(H363,DATA!$B$2:$G$526,6,FALSE),"")</f>
        <v/>
      </c>
      <c r="J363" t="str">
        <f>IF(LEN(H363)&gt;0,VLOOKUP(H363,DATA!$B$2:$G$526,2,FALSE),"")</f>
        <v/>
      </c>
      <c r="K363" t="str">
        <f>IF(LEN(H363)&gt;0,IF(MID(IF(MID(MID(C363,LEN(H363)+2,99),1,1)="(",MID(MID(C363,LEN(H363)+2,99),2,LEN(MID(C363,LEN(H363)+2,99))-2),MID(C363,LEN(H363)+2,99)),1,1)=VLOOKUP(H363,DATA!$B$2:$I$526,8,FALSE),MID(IF(MID(MID(C363,LEN(H363)+2,99),1,1)="(",MID(MID(C363,LEN(H363)+2,99),2,LEN(MID(C363,LEN(H363)+2,99))-2),MID(C363,LEN(H363)+2,99)),1,3),IF(MID(MID(C363,LEN(H363)+2,99),1,1)="(",MID(MID(C363,LEN(H363)+2,99),2,LEN(MID(C363,LEN(H363)+2,99))-2),MID(C363,LEN(H363)+2,99))),"")</f>
        <v/>
      </c>
      <c r="L363" t="str">
        <f t="shared" si="222"/>
        <v/>
      </c>
      <c r="M363" t="str">
        <f t="shared" si="241"/>
        <v/>
      </c>
      <c r="N363" t="str">
        <f t="shared" si="223"/>
        <v/>
      </c>
      <c r="O363" t="str">
        <f t="shared" si="224"/>
        <v/>
      </c>
      <c r="P363" t="str">
        <f t="shared" si="217"/>
        <v/>
      </c>
      <c r="Q363" t="str">
        <f t="shared" si="225"/>
        <v/>
      </c>
      <c r="R363" t="str">
        <f t="shared" si="226"/>
        <v/>
      </c>
      <c r="S363" t="str">
        <f t="shared" si="227"/>
        <v/>
      </c>
      <c r="T363" t="str">
        <f t="shared" si="228"/>
        <v/>
      </c>
      <c r="U363" t="str">
        <f t="shared" si="229"/>
        <v/>
      </c>
      <c r="V363" t="str">
        <f>IF(MID(I363,6,1)="T",VLOOKUP(H363,DATA!$B$2:$H$526,7,FALSE),"")</f>
        <v/>
      </c>
      <c r="W363" t="str">
        <f t="shared" si="230"/>
        <v/>
      </c>
      <c r="X363" t="str">
        <f>IF(LEN(H363)&gt;0,VLOOKUP(H363,DATA!$B$2:$F$526,5,FALSE),"")</f>
        <v/>
      </c>
      <c r="Y363" t="str">
        <f t="shared" si="231"/>
        <v/>
      </c>
      <c r="Z363" t="str">
        <f t="shared" si="232"/>
        <v/>
      </c>
      <c r="AA363" t="str">
        <f t="shared" si="233"/>
        <v/>
      </c>
      <c r="AB363" t="str">
        <f>IF(LEN(Z363)&gt;0,VLOOKUP(Z363,DATA!$K$25:$L$69,2,FALSE)&amp;IF(LEN(AA363)&gt;0,VLOOKUP(AA363,DATA!$O$25:$P$29,2,FALSE),""),"")</f>
        <v/>
      </c>
      <c r="AC363" t="str">
        <f>IF(LEN(Z363)&gt;0,VLOOKUP(Z363,DATA!$K$25:$M$69,3,FALSE),"")</f>
        <v/>
      </c>
      <c r="AD363" t="str">
        <f t="shared" si="234"/>
        <v/>
      </c>
      <c r="AE363" t="str">
        <f t="shared" si="235"/>
        <v/>
      </c>
      <c r="AF363" t="str">
        <f t="shared" si="236"/>
        <v/>
      </c>
      <c r="AG363" t="str">
        <f t="shared" si="237"/>
        <v/>
      </c>
      <c r="AH363" t="str">
        <f t="shared" si="238"/>
        <v/>
      </c>
      <c r="AI363" t="str">
        <f>IF(LEN(Q363)&gt;0,REPT("0",IF(IF(MID(I363,12,1)="F",VLOOKUP(J363,DATA!$K$2:$Y$20,14,FALSE),0)&gt;10,IF(MID(I363,12,1)="F",VLOOKUP(J363,DATA!$K$2:$Y$20,14,FALSE),0)-10,0)-LEN(X363))&amp;DEC2BIN(Q363,IF(MID(I363,12,1)="F",VLOOKUP(J363,DATA!$K$2:$Y$20,14,FALSE),0)-IF(IF(MID(I363,12,1)="F",VLOOKUP(J363,DATA!$K$2:$Y$20,14,FALSE),0)&gt;10,IF(MID(I363,12,1)="F",VLOOKUP(J363,DATA!$K$2:$Y$20,14,FALSE),0)-10,0)),"")</f>
        <v/>
      </c>
      <c r="AJ363" t="str">
        <f>IF(LEN(H363)&gt;0,IF(H363&lt;&gt;"CALL_PAL",VLOOKUP(H363,DATA!$B$2:$E$526,4,FALSE),VLOOKUP(K363,DATA!$K$72:$M$161,3,FALSE)),"")</f>
        <v/>
      </c>
      <c r="AK363" t="str">
        <f>IF(LEN(H363)&gt;0,VLOOKUP(H363,DATA!$B$2:$D$526,3,FALSE),"")</f>
        <v/>
      </c>
      <c r="AL363" t="str">
        <f t="shared" si="239"/>
        <v/>
      </c>
      <c r="AM363" t="str">
        <f t="shared" si="240"/>
        <v/>
      </c>
      <c r="AN363" t="str">
        <f t="shared" si="218"/>
        <v/>
      </c>
      <c r="AO363" t="str">
        <f t="shared" si="212"/>
        <v/>
      </c>
      <c r="AP363" t="str">
        <f t="shared" si="213"/>
        <v/>
      </c>
      <c r="AQ363" t="str">
        <f t="shared" si="210"/>
        <v/>
      </c>
    </row>
    <row r="364" spans="1:43" x14ac:dyDescent="0.25">
      <c r="A364" t="str">
        <f t="shared" si="214"/>
        <v/>
      </c>
      <c r="C364" t="str">
        <f t="shared" si="220"/>
        <v/>
      </c>
      <c r="D364" t="str">
        <f t="shared" si="215"/>
        <v/>
      </c>
      <c r="E364" t="str">
        <f t="shared" si="216"/>
        <v/>
      </c>
      <c r="F364" t="str">
        <f t="shared" si="219"/>
        <v/>
      </c>
      <c r="G364" t="str">
        <f t="shared" si="211"/>
        <v/>
      </c>
      <c r="H364" t="str">
        <f t="shared" si="221"/>
        <v/>
      </c>
      <c r="I364" s="3" t="str">
        <f>IF(LEN(H364)&gt;0,VLOOKUP(H364,DATA!$B$2:$G$526,6,FALSE),"")</f>
        <v/>
      </c>
      <c r="J364" t="str">
        <f>IF(LEN(H364)&gt;0,VLOOKUP(H364,DATA!$B$2:$G$526,2,FALSE),"")</f>
        <v/>
      </c>
      <c r="K364" t="str">
        <f>IF(LEN(H364)&gt;0,IF(MID(IF(MID(MID(C364,LEN(H364)+2,99),1,1)="(",MID(MID(C364,LEN(H364)+2,99),2,LEN(MID(C364,LEN(H364)+2,99))-2),MID(C364,LEN(H364)+2,99)),1,1)=VLOOKUP(H364,DATA!$B$2:$I$526,8,FALSE),MID(IF(MID(MID(C364,LEN(H364)+2,99),1,1)="(",MID(MID(C364,LEN(H364)+2,99),2,LEN(MID(C364,LEN(H364)+2,99))-2),MID(C364,LEN(H364)+2,99)),1,3),IF(MID(MID(C364,LEN(H364)+2,99),1,1)="(",MID(MID(C364,LEN(H364)+2,99),2,LEN(MID(C364,LEN(H364)+2,99))-2),MID(C364,LEN(H364)+2,99))),"")</f>
        <v/>
      </c>
      <c r="L364" t="str">
        <f t="shared" si="222"/>
        <v/>
      </c>
      <c r="M364" t="str">
        <f t="shared" si="241"/>
        <v/>
      </c>
      <c r="N364" t="str">
        <f t="shared" si="223"/>
        <v/>
      </c>
      <c r="O364" t="str">
        <f t="shared" si="224"/>
        <v/>
      </c>
      <c r="P364" t="str">
        <f t="shared" si="217"/>
        <v/>
      </c>
      <c r="Q364" t="str">
        <f t="shared" si="225"/>
        <v/>
      </c>
      <c r="R364" t="str">
        <f t="shared" si="226"/>
        <v/>
      </c>
      <c r="S364" t="str">
        <f t="shared" si="227"/>
        <v/>
      </c>
      <c r="T364" t="str">
        <f t="shared" si="228"/>
        <v/>
      </c>
      <c r="U364" t="str">
        <f t="shared" si="229"/>
        <v/>
      </c>
      <c r="V364" t="str">
        <f>IF(MID(I364,6,1)="T",VLOOKUP(H364,DATA!$B$2:$H$526,7,FALSE),"")</f>
        <v/>
      </c>
      <c r="W364" t="str">
        <f t="shared" si="230"/>
        <v/>
      </c>
      <c r="X364" t="str">
        <f>IF(LEN(H364)&gt;0,VLOOKUP(H364,DATA!$B$2:$F$526,5,FALSE),"")</f>
        <v/>
      </c>
      <c r="Y364" t="str">
        <f t="shared" si="231"/>
        <v/>
      </c>
      <c r="Z364" t="str">
        <f t="shared" si="232"/>
        <v/>
      </c>
      <c r="AA364" t="str">
        <f t="shared" si="233"/>
        <v/>
      </c>
      <c r="AB364" t="str">
        <f>IF(LEN(Z364)&gt;0,VLOOKUP(Z364,DATA!$K$25:$L$69,2,FALSE)&amp;IF(LEN(AA364)&gt;0,VLOOKUP(AA364,DATA!$O$25:$P$29,2,FALSE),""),"")</f>
        <v/>
      </c>
      <c r="AC364" t="str">
        <f>IF(LEN(Z364)&gt;0,VLOOKUP(Z364,DATA!$K$25:$M$69,3,FALSE),"")</f>
        <v/>
      </c>
      <c r="AD364" t="str">
        <f t="shared" si="234"/>
        <v/>
      </c>
      <c r="AE364" t="str">
        <f t="shared" si="235"/>
        <v/>
      </c>
      <c r="AF364" t="str">
        <f t="shared" si="236"/>
        <v/>
      </c>
      <c r="AG364" t="str">
        <f t="shared" si="237"/>
        <v/>
      </c>
      <c r="AH364" t="str">
        <f t="shared" si="238"/>
        <v/>
      </c>
      <c r="AI364" t="str">
        <f>IF(LEN(Q364)&gt;0,REPT("0",IF(IF(MID(I364,12,1)="F",VLOOKUP(J364,DATA!$K$2:$Y$20,14,FALSE),0)&gt;10,IF(MID(I364,12,1)="F",VLOOKUP(J364,DATA!$K$2:$Y$20,14,FALSE),0)-10,0)-LEN(X364))&amp;DEC2BIN(Q364,IF(MID(I364,12,1)="F",VLOOKUP(J364,DATA!$K$2:$Y$20,14,FALSE),0)-IF(IF(MID(I364,12,1)="F",VLOOKUP(J364,DATA!$K$2:$Y$20,14,FALSE),0)&gt;10,IF(MID(I364,12,1)="F",VLOOKUP(J364,DATA!$K$2:$Y$20,14,FALSE),0)-10,0)),"")</f>
        <v/>
      </c>
      <c r="AJ364" t="str">
        <f>IF(LEN(H364)&gt;0,IF(H364&lt;&gt;"CALL_PAL",VLOOKUP(H364,DATA!$B$2:$E$526,4,FALSE),VLOOKUP(K364,DATA!$K$72:$M$161,3,FALSE)),"")</f>
        <v/>
      </c>
      <c r="AK364" t="str">
        <f>IF(LEN(H364)&gt;0,VLOOKUP(H364,DATA!$B$2:$D$526,3,FALSE),"")</f>
        <v/>
      </c>
      <c r="AL364" t="str">
        <f t="shared" si="239"/>
        <v/>
      </c>
      <c r="AM364" t="str">
        <f t="shared" si="240"/>
        <v/>
      </c>
      <c r="AN364" t="str">
        <f t="shared" si="218"/>
        <v/>
      </c>
      <c r="AO364" t="str">
        <f t="shared" si="212"/>
        <v/>
      </c>
      <c r="AP364" t="str">
        <f t="shared" si="213"/>
        <v/>
      </c>
      <c r="AQ364" t="str">
        <f t="shared" si="210"/>
        <v/>
      </c>
    </row>
    <row r="365" spans="1:43" x14ac:dyDescent="0.25">
      <c r="A365" t="str">
        <f t="shared" si="214"/>
        <v/>
      </c>
      <c r="C365" t="str">
        <f t="shared" si="220"/>
        <v/>
      </c>
      <c r="D365" t="str">
        <f t="shared" si="215"/>
        <v/>
      </c>
      <c r="E365" t="str">
        <f t="shared" si="216"/>
        <v/>
      </c>
      <c r="F365" t="str">
        <f t="shared" si="219"/>
        <v/>
      </c>
      <c r="G365" t="str">
        <f t="shared" si="211"/>
        <v/>
      </c>
      <c r="H365" t="str">
        <f t="shared" si="221"/>
        <v/>
      </c>
      <c r="I365" s="3" t="str">
        <f>IF(LEN(H365)&gt;0,VLOOKUP(H365,DATA!$B$2:$G$526,6,FALSE),"")</f>
        <v/>
      </c>
      <c r="J365" t="str">
        <f>IF(LEN(H365)&gt;0,VLOOKUP(H365,DATA!$B$2:$G$526,2,FALSE),"")</f>
        <v/>
      </c>
      <c r="K365" t="str">
        <f>IF(LEN(H365)&gt;0,IF(MID(IF(MID(MID(C365,LEN(H365)+2,99),1,1)="(",MID(MID(C365,LEN(H365)+2,99),2,LEN(MID(C365,LEN(H365)+2,99))-2),MID(C365,LEN(H365)+2,99)),1,1)=VLOOKUP(H365,DATA!$B$2:$I$526,8,FALSE),MID(IF(MID(MID(C365,LEN(H365)+2,99),1,1)="(",MID(MID(C365,LEN(H365)+2,99),2,LEN(MID(C365,LEN(H365)+2,99))-2),MID(C365,LEN(H365)+2,99)),1,3),IF(MID(MID(C365,LEN(H365)+2,99),1,1)="(",MID(MID(C365,LEN(H365)+2,99),2,LEN(MID(C365,LEN(H365)+2,99))-2),MID(C365,LEN(H365)+2,99))),"")</f>
        <v/>
      </c>
      <c r="L365" t="str">
        <f t="shared" si="222"/>
        <v/>
      </c>
      <c r="M365" t="str">
        <f t="shared" si="241"/>
        <v/>
      </c>
      <c r="N365" t="str">
        <f t="shared" si="223"/>
        <v/>
      </c>
      <c r="O365" t="str">
        <f t="shared" si="224"/>
        <v/>
      </c>
      <c r="P365" t="str">
        <f t="shared" si="217"/>
        <v/>
      </c>
      <c r="Q365" t="str">
        <f t="shared" si="225"/>
        <v/>
      </c>
      <c r="R365" t="str">
        <f t="shared" si="226"/>
        <v/>
      </c>
      <c r="S365" t="str">
        <f t="shared" si="227"/>
        <v/>
      </c>
      <c r="T365" t="str">
        <f t="shared" si="228"/>
        <v/>
      </c>
      <c r="U365" t="str">
        <f t="shared" si="229"/>
        <v/>
      </c>
      <c r="V365" t="str">
        <f>IF(MID(I365,6,1)="T",VLOOKUP(H365,DATA!$B$2:$H$526,7,FALSE),"")</f>
        <v/>
      </c>
      <c r="W365" t="str">
        <f t="shared" si="230"/>
        <v/>
      </c>
      <c r="X365" t="str">
        <f>IF(LEN(H365)&gt;0,VLOOKUP(H365,DATA!$B$2:$F$526,5,FALSE),"")</f>
        <v/>
      </c>
      <c r="Y365" t="str">
        <f t="shared" si="231"/>
        <v/>
      </c>
      <c r="Z365" t="str">
        <f t="shared" si="232"/>
        <v/>
      </c>
      <c r="AA365" t="str">
        <f t="shared" si="233"/>
        <v/>
      </c>
      <c r="AB365" t="str">
        <f>IF(LEN(Z365)&gt;0,VLOOKUP(Z365,DATA!$K$25:$L$69,2,FALSE)&amp;IF(LEN(AA365)&gt;0,VLOOKUP(AA365,DATA!$O$25:$P$29,2,FALSE),""),"")</f>
        <v/>
      </c>
      <c r="AC365" t="str">
        <f>IF(LEN(Z365)&gt;0,VLOOKUP(Z365,DATA!$K$25:$M$69,3,FALSE),"")</f>
        <v/>
      </c>
      <c r="AD365" t="str">
        <f t="shared" si="234"/>
        <v/>
      </c>
      <c r="AE365" t="str">
        <f t="shared" si="235"/>
        <v/>
      </c>
      <c r="AF365" t="str">
        <f t="shared" si="236"/>
        <v/>
      </c>
      <c r="AG365" t="str">
        <f t="shared" si="237"/>
        <v/>
      </c>
      <c r="AH365" t="str">
        <f t="shared" si="238"/>
        <v/>
      </c>
      <c r="AI365" t="str">
        <f>IF(LEN(Q365)&gt;0,REPT("0",IF(IF(MID(I365,12,1)="F",VLOOKUP(J365,DATA!$K$2:$Y$20,14,FALSE),0)&gt;10,IF(MID(I365,12,1)="F",VLOOKUP(J365,DATA!$K$2:$Y$20,14,FALSE),0)-10,0)-LEN(X365))&amp;DEC2BIN(Q365,IF(MID(I365,12,1)="F",VLOOKUP(J365,DATA!$K$2:$Y$20,14,FALSE),0)-IF(IF(MID(I365,12,1)="F",VLOOKUP(J365,DATA!$K$2:$Y$20,14,FALSE),0)&gt;10,IF(MID(I365,12,1)="F",VLOOKUP(J365,DATA!$K$2:$Y$20,14,FALSE),0)-10,0)),"")</f>
        <v/>
      </c>
      <c r="AJ365" t="str">
        <f>IF(LEN(H365)&gt;0,IF(H365&lt;&gt;"CALL_PAL",VLOOKUP(H365,DATA!$B$2:$E$526,4,FALSE),VLOOKUP(K365,DATA!$K$72:$M$161,3,FALSE)),"")</f>
        <v/>
      </c>
      <c r="AK365" t="str">
        <f>IF(LEN(H365)&gt;0,VLOOKUP(H365,DATA!$B$2:$D$526,3,FALSE),"")</f>
        <v/>
      </c>
      <c r="AL365" t="str">
        <f t="shared" si="239"/>
        <v/>
      </c>
      <c r="AM365" t="str">
        <f t="shared" si="240"/>
        <v/>
      </c>
      <c r="AN365" t="str">
        <f t="shared" si="218"/>
        <v/>
      </c>
      <c r="AO365" t="str">
        <f t="shared" si="212"/>
        <v/>
      </c>
      <c r="AP365" t="str">
        <f t="shared" si="213"/>
        <v/>
      </c>
      <c r="AQ365" t="str">
        <f t="shared" si="210"/>
        <v/>
      </c>
    </row>
    <row r="366" spans="1:43" x14ac:dyDescent="0.25">
      <c r="A366" t="str">
        <f t="shared" si="214"/>
        <v/>
      </c>
      <c r="C366" t="str">
        <f t="shared" si="220"/>
        <v/>
      </c>
      <c r="D366" t="str">
        <f t="shared" si="215"/>
        <v/>
      </c>
      <c r="E366" t="str">
        <f t="shared" si="216"/>
        <v/>
      </c>
      <c r="F366" t="str">
        <f t="shared" si="219"/>
        <v/>
      </c>
      <c r="G366" t="str">
        <f t="shared" si="211"/>
        <v/>
      </c>
      <c r="H366" t="str">
        <f t="shared" si="221"/>
        <v/>
      </c>
      <c r="I366" s="3" t="str">
        <f>IF(LEN(H366)&gt;0,VLOOKUP(H366,DATA!$B$2:$G$526,6,FALSE),"")</f>
        <v/>
      </c>
      <c r="J366" t="str">
        <f>IF(LEN(H366)&gt;0,VLOOKUP(H366,DATA!$B$2:$G$526,2,FALSE),"")</f>
        <v/>
      </c>
      <c r="K366" t="str">
        <f>IF(LEN(H366)&gt;0,IF(MID(IF(MID(MID(C366,LEN(H366)+2,99),1,1)="(",MID(MID(C366,LEN(H366)+2,99),2,LEN(MID(C366,LEN(H366)+2,99))-2),MID(C366,LEN(H366)+2,99)),1,1)=VLOOKUP(H366,DATA!$B$2:$I$526,8,FALSE),MID(IF(MID(MID(C366,LEN(H366)+2,99),1,1)="(",MID(MID(C366,LEN(H366)+2,99),2,LEN(MID(C366,LEN(H366)+2,99))-2),MID(C366,LEN(H366)+2,99)),1,3),IF(MID(MID(C366,LEN(H366)+2,99),1,1)="(",MID(MID(C366,LEN(H366)+2,99),2,LEN(MID(C366,LEN(H366)+2,99))-2),MID(C366,LEN(H366)+2,99))),"")</f>
        <v/>
      </c>
      <c r="L366" t="str">
        <f t="shared" si="222"/>
        <v/>
      </c>
      <c r="M366" t="str">
        <f t="shared" si="241"/>
        <v/>
      </c>
      <c r="N366" t="str">
        <f t="shared" si="223"/>
        <v/>
      </c>
      <c r="O366" t="str">
        <f t="shared" si="224"/>
        <v/>
      </c>
      <c r="P366" t="str">
        <f t="shared" si="217"/>
        <v/>
      </c>
      <c r="Q366" t="str">
        <f t="shared" si="225"/>
        <v/>
      </c>
      <c r="R366" t="str">
        <f t="shared" si="226"/>
        <v/>
      </c>
      <c r="S366" t="str">
        <f t="shared" si="227"/>
        <v/>
      </c>
      <c r="T366" t="str">
        <f t="shared" si="228"/>
        <v/>
      </c>
      <c r="U366" t="str">
        <f t="shared" si="229"/>
        <v/>
      </c>
      <c r="V366" t="str">
        <f>IF(MID(I366,6,1)="T",VLOOKUP(H366,DATA!$B$2:$H$526,7,FALSE),"")</f>
        <v/>
      </c>
      <c r="W366" t="str">
        <f t="shared" si="230"/>
        <v/>
      </c>
      <c r="X366" t="str">
        <f>IF(LEN(H366)&gt;0,VLOOKUP(H366,DATA!$B$2:$F$526,5,FALSE),"")</f>
        <v/>
      </c>
      <c r="Y366" t="str">
        <f t="shared" si="231"/>
        <v/>
      </c>
      <c r="Z366" t="str">
        <f t="shared" si="232"/>
        <v/>
      </c>
      <c r="AA366" t="str">
        <f t="shared" si="233"/>
        <v/>
      </c>
      <c r="AB366" t="str">
        <f>IF(LEN(Z366)&gt;0,VLOOKUP(Z366,DATA!$K$25:$L$69,2,FALSE)&amp;IF(LEN(AA366)&gt;0,VLOOKUP(AA366,DATA!$O$25:$P$29,2,FALSE),""),"")</f>
        <v/>
      </c>
      <c r="AC366" t="str">
        <f>IF(LEN(Z366)&gt;0,VLOOKUP(Z366,DATA!$K$25:$M$69,3,FALSE),"")</f>
        <v/>
      </c>
      <c r="AD366" t="str">
        <f t="shared" si="234"/>
        <v/>
      </c>
      <c r="AE366" t="str">
        <f t="shared" si="235"/>
        <v/>
      </c>
      <c r="AF366" t="str">
        <f t="shared" si="236"/>
        <v/>
      </c>
      <c r="AG366" t="str">
        <f t="shared" si="237"/>
        <v/>
      </c>
      <c r="AH366" t="str">
        <f t="shared" si="238"/>
        <v/>
      </c>
      <c r="AI366" t="str">
        <f>IF(LEN(Q366)&gt;0,REPT("0",IF(IF(MID(I366,12,1)="F",VLOOKUP(J366,DATA!$K$2:$Y$20,14,FALSE),0)&gt;10,IF(MID(I366,12,1)="F",VLOOKUP(J366,DATA!$K$2:$Y$20,14,FALSE),0)-10,0)-LEN(X366))&amp;DEC2BIN(Q366,IF(MID(I366,12,1)="F",VLOOKUP(J366,DATA!$K$2:$Y$20,14,FALSE),0)-IF(IF(MID(I366,12,1)="F",VLOOKUP(J366,DATA!$K$2:$Y$20,14,FALSE),0)&gt;10,IF(MID(I366,12,1)="F",VLOOKUP(J366,DATA!$K$2:$Y$20,14,FALSE),0)-10,0)),"")</f>
        <v/>
      </c>
      <c r="AJ366" t="str">
        <f>IF(LEN(H366)&gt;0,IF(H366&lt;&gt;"CALL_PAL",VLOOKUP(H366,DATA!$B$2:$E$526,4,FALSE),VLOOKUP(K366,DATA!$K$72:$M$161,3,FALSE)),"")</f>
        <v/>
      </c>
      <c r="AK366" t="str">
        <f>IF(LEN(H366)&gt;0,VLOOKUP(H366,DATA!$B$2:$D$526,3,FALSE),"")</f>
        <v/>
      </c>
      <c r="AL366" t="str">
        <f t="shared" si="239"/>
        <v/>
      </c>
      <c r="AM366" t="str">
        <f t="shared" si="240"/>
        <v/>
      </c>
      <c r="AN366" t="str">
        <f t="shared" si="218"/>
        <v/>
      </c>
      <c r="AO366" t="str">
        <f t="shared" si="212"/>
        <v/>
      </c>
      <c r="AP366" t="str">
        <f t="shared" si="213"/>
        <v/>
      </c>
      <c r="AQ366" t="str">
        <f t="shared" si="210"/>
        <v/>
      </c>
    </row>
    <row r="367" spans="1:43" x14ac:dyDescent="0.25">
      <c r="A367" t="str">
        <f t="shared" si="214"/>
        <v/>
      </c>
      <c r="C367" t="str">
        <f t="shared" si="220"/>
        <v/>
      </c>
      <c r="D367" t="str">
        <f t="shared" si="215"/>
        <v/>
      </c>
      <c r="E367" t="str">
        <f t="shared" si="216"/>
        <v/>
      </c>
      <c r="F367" t="str">
        <f t="shared" si="219"/>
        <v/>
      </c>
      <c r="G367" t="str">
        <f t="shared" si="211"/>
        <v/>
      </c>
      <c r="H367" t="str">
        <f t="shared" si="221"/>
        <v/>
      </c>
      <c r="I367" s="3" t="str">
        <f>IF(LEN(H367)&gt;0,VLOOKUP(H367,DATA!$B$2:$G$526,6,FALSE),"")</f>
        <v/>
      </c>
      <c r="J367" t="str">
        <f>IF(LEN(H367)&gt;0,VLOOKUP(H367,DATA!$B$2:$G$526,2,FALSE),"")</f>
        <v/>
      </c>
      <c r="K367" t="str">
        <f>IF(LEN(H367)&gt;0,IF(MID(IF(MID(MID(C367,LEN(H367)+2,99),1,1)="(",MID(MID(C367,LEN(H367)+2,99),2,LEN(MID(C367,LEN(H367)+2,99))-2),MID(C367,LEN(H367)+2,99)),1,1)=VLOOKUP(H367,DATA!$B$2:$I$526,8,FALSE),MID(IF(MID(MID(C367,LEN(H367)+2,99),1,1)="(",MID(MID(C367,LEN(H367)+2,99),2,LEN(MID(C367,LEN(H367)+2,99))-2),MID(C367,LEN(H367)+2,99)),1,3),IF(MID(MID(C367,LEN(H367)+2,99),1,1)="(",MID(MID(C367,LEN(H367)+2,99),2,LEN(MID(C367,LEN(H367)+2,99))-2),MID(C367,LEN(H367)+2,99))),"")</f>
        <v/>
      </c>
      <c r="L367" t="str">
        <f t="shared" si="222"/>
        <v/>
      </c>
      <c r="M367" t="str">
        <f t="shared" si="241"/>
        <v/>
      </c>
      <c r="N367" t="str">
        <f t="shared" si="223"/>
        <v/>
      </c>
      <c r="O367" t="str">
        <f t="shared" si="224"/>
        <v/>
      </c>
      <c r="P367" t="str">
        <f t="shared" si="217"/>
        <v/>
      </c>
      <c r="Q367" t="str">
        <f t="shared" si="225"/>
        <v/>
      </c>
      <c r="R367" t="str">
        <f t="shared" si="226"/>
        <v/>
      </c>
      <c r="S367" t="str">
        <f t="shared" si="227"/>
        <v/>
      </c>
      <c r="T367" t="str">
        <f t="shared" si="228"/>
        <v/>
      </c>
      <c r="U367" t="str">
        <f t="shared" si="229"/>
        <v/>
      </c>
      <c r="V367" t="str">
        <f>IF(MID(I367,6,1)="T",VLOOKUP(H367,DATA!$B$2:$H$526,7,FALSE),"")</f>
        <v/>
      </c>
      <c r="W367" t="str">
        <f t="shared" si="230"/>
        <v/>
      </c>
      <c r="X367" t="str">
        <f>IF(LEN(H367)&gt;0,VLOOKUP(H367,DATA!$B$2:$F$526,5,FALSE),"")</f>
        <v/>
      </c>
      <c r="Y367" t="str">
        <f t="shared" si="231"/>
        <v/>
      </c>
      <c r="Z367" t="str">
        <f t="shared" si="232"/>
        <v/>
      </c>
      <c r="AA367" t="str">
        <f t="shared" si="233"/>
        <v/>
      </c>
      <c r="AB367" t="str">
        <f>IF(LEN(Z367)&gt;0,VLOOKUP(Z367,DATA!$K$25:$L$69,2,FALSE)&amp;IF(LEN(AA367)&gt;0,VLOOKUP(AA367,DATA!$O$25:$P$29,2,FALSE),""),"")</f>
        <v/>
      </c>
      <c r="AC367" t="str">
        <f>IF(LEN(Z367)&gt;0,VLOOKUP(Z367,DATA!$K$25:$M$69,3,FALSE),"")</f>
        <v/>
      </c>
      <c r="AD367" t="str">
        <f t="shared" si="234"/>
        <v/>
      </c>
      <c r="AE367" t="str">
        <f t="shared" si="235"/>
        <v/>
      </c>
      <c r="AF367" t="str">
        <f t="shared" si="236"/>
        <v/>
      </c>
      <c r="AG367" t="str">
        <f t="shared" si="237"/>
        <v/>
      </c>
      <c r="AH367" t="str">
        <f t="shared" si="238"/>
        <v/>
      </c>
      <c r="AI367" t="str">
        <f>IF(LEN(Q367)&gt;0,REPT("0",IF(IF(MID(I367,12,1)="F",VLOOKUP(J367,DATA!$K$2:$Y$20,14,FALSE),0)&gt;10,IF(MID(I367,12,1)="F",VLOOKUP(J367,DATA!$K$2:$Y$20,14,FALSE),0)-10,0)-LEN(X367))&amp;DEC2BIN(Q367,IF(MID(I367,12,1)="F",VLOOKUP(J367,DATA!$K$2:$Y$20,14,FALSE),0)-IF(IF(MID(I367,12,1)="F",VLOOKUP(J367,DATA!$K$2:$Y$20,14,FALSE),0)&gt;10,IF(MID(I367,12,1)="F",VLOOKUP(J367,DATA!$K$2:$Y$20,14,FALSE),0)-10,0)),"")</f>
        <v/>
      </c>
      <c r="AJ367" t="str">
        <f>IF(LEN(H367)&gt;0,IF(H367&lt;&gt;"CALL_PAL",VLOOKUP(H367,DATA!$B$2:$E$526,4,FALSE),VLOOKUP(K367,DATA!$K$72:$M$161,3,FALSE)),"")</f>
        <v/>
      </c>
      <c r="AK367" t="str">
        <f>IF(LEN(H367)&gt;0,VLOOKUP(H367,DATA!$B$2:$D$526,3,FALSE),"")</f>
        <v/>
      </c>
      <c r="AL367" t="str">
        <f t="shared" si="239"/>
        <v/>
      </c>
      <c r="AM367" t="str">
        <f t="shared" si="240"/>
        <v/>
      </c>
      <c r="AN367" t="str">
        <f t="shared" si="218"/>
        <v/>
      </c>
      <c r="AO367" t="str">
        <f t="shared" si="212"/>
        <v/>
      </c>
      <c r="AP367" t="str">
        <f t="shared" si="213"/>
        <v/>
      </c>
      <c r="AQ367" t="str">
        <f t="shared" si="210"/>
        <v/>
      </c>
    </row>
    <row r="368" spans="1:43" x14ac:dyDescent="0.25">
      <c r="A368" t="str">
        <f t="shared" si="214"/>
        <v/>
      </c>
      <c r="C368" t="str">
        <f t="shared" si="220"/>
        <v/>
      </c>
      <c r="D368" t="str">
        <f t="shared" si="215"/>
        <v/>
      </c>
      <c r="E368" t="str">
        <f t="shared" si="216"/>
        <v/>
      </c>
      <c r="F368" t="str">
        <f t="shared" si="219"/>
        <v/>
      </c>
      <c r="G368" t="str">
        <f t="shared" si="211"/>
        <v/>
      </c>
      <c r="H368" t="str">
        <f t="shared" si="221"/>
        <v/>
      </c>
      <c r="I368" s="3" t="str">
        <f>IF(LEN(H368)&gt;0,VLOOKUP(H368,DATA!$B$2:$G$526,6,FALSE),"")</f>
        <v/>
      </c>
      <c r="J368" t="str">
        <f>IF(LEN(H368)&gt;0,VLOOKUP(H368,DATA!$B$2:$G$526,2,FALSE),"")</f>
        <v/>
      </c>
      <c r="K368" t="str">
        <f>IF(LEN(H368)&gt;0,IF(MID(IF(MID(MID(C368,LEN(H368)+2,99),1,1)="(",MID(MID(C368,LEN(H368)+2,99),2,LEN(MID(C368,LEN(H368)+2,99))-2),MID(C368,LEN(H368)+2,99)),1,1)=VLOOKUP(H368,DATA!$B$2:$I$526,8,FALSE),MID(IF(MID(MID(C368,LEN(H368)+2,99),1,1)="(",MID(MID(C368,LEN(H368)+2,99),2,LEN(MID(C368,LEN(H368)+2,99))-2),MID(C368,LEN(H368)+2,99)),1,3),IF(MID(MID(C368,LEN(H368)+2,99),1,1)="(",MID(MID(C368,LEN(H368)+2,99),2,LEN(MID(C368,LEN(H368)+2,99))-2),MID(C368,LEN(H368)+2,99))),"")</f>
        <v/>
      </c>
      <c r="L368" t="str">
        <f t="shared" si="222"/>
        <v/>
      </c>
      <c r="M368" t="str">
        <f t="shared" si="241"/>
        <v/>
      </c>
      <c r="N368" t="str">
        <f t="shared" si="223"/>
        <v/>
      </c>
      <c r="O368" t="str">
        <f t="shared" si="224"/>
        <v/>
      </c>
      <c r="P368" t="str">
        <f t="shared" si="217"/>
        <v/>
      </c>
      <c r="Q368" t="str">
        <f t="shared" si="225"/>
        <v/>
      </c>
      <c r="R368" t="str">
        <f t="shared" si="226"/>
        <v/>
      </c>
      <c r="S368" t="str">
        <f t="shared" si="227"/>
        <v/>
      </c>
      <c r="T368" t="str">
        <f t="shared" si="228"/>
        <v/>
      </c>
      <c r="U368" t="str">
        <f t="shared" si="229"/>
        <v/>
      </c>
      <c r="V368" t="str">
        <f>IF(MID(I368,6,1)="T",VLOOKUP(H368,DATA!$B$2:$H$526,7,FALSE),"")</f>
        <v/>
      </c>
      <c r="W368" t="str">
        <f t="shared" si="230"/>
        <v/>
      </c>
      <c r="X368" t="str">
        <f>IF(LEN(H368)&gt;0,VLOOKUP(H368,DATA!$B$2:$F$526,5,FALSE),"")</f>
        <v/>
      </c>
      <c r="Y368" t="str">
        <f t="shared" si="231"/>
        <v/>
      </c>
      <c r="Z368" t="str">
        <f t="shared" si="232"/>
        <v/>
      </c>
      <c r="AA368" t="str">
        <f t="shared" si="233"/>
        <v/>
      </c>
      <c r="AB368" t="str">
        <f>IF(LEN(Z368)&gt;0,VLOOKUP(Z368,DATA!$K$25:$L$69,2,FALSE)&amp;IF(LEN(AA368)&gt;0,VLOOKUP(AA368,DATA!$O$25:$P$29,2,FALSE),""),"")</f>
        <v/>
      </c>
      <c r="AC368" t="str">
        <f>IF(LEN(Z368)&gt;0,VLOOKUP(Z368,DATA!$K$25:$M$69,3,FALSE),"")</f>
        <v/>
      </c>
      <c r="AD368" t="str">
        <f t="shared" si="234"/>
        <v/>
      </c>
      <c r="AE368" t="str">
        <f t="shared" si="235"/>
        <v/>
      </c>
      <c r="AF368" t="str">
        <f t="shared" si="236"/>
        <v/>
      </c>
      <c r="AG368" t="str">
        <f t="shared" si="237"/>
        <v/>
      </c>
      <c r="AH368" t="str">
        <f t="shared" si="238"/>
        <v/>
      </c>
      <c r="AI368" t="str">
        <f>IF(LEN(Q368)&gt;0,REPT("0",IF(IF(MID(I368,12,1)="F",VLOOKUP(J368,DATA!$K$2:$Y$20,14,FALSE),0)&gt;10,IF(MID(I368,12,1)="F",VLOOKUP(J368,DATA!$K$2:$Y$20,14,FALSE),0)-10,0)-LEN(X368))&amp;DEC2BIN(Q368,IF(MID(I368,12,1)="F",VLOOKUP(J368,DATA!$K$2:$Y$20,14,FALSE),0)-IF(IF(MID(I368,12,1)="F",VLOOKUP(J368,DATA!$K$2:$Y$20,14,FALSE),0)&gt;10,IF(MID(I368,12,1)="F",VLOOKUP(J368,DATA!$K$2:$Y$20,14,FALSE),0)-10,0)),"")</f>
        <v/>
      </c>
      <c r="AJ368" t="str">
        <f>IF(LEN(H368)&gt;0,IF(H368&lt;&gt;"CALL_PAL",VLOOKUP(H368,DATA!$B$2:$E$526,4,FALSE),VLOOKUP(K368,DATA!$K$72:$M$161,3,FALSE)),"")</f>
        <v/>
      </c>
      <c r="AK368" t="str">
        <f>IF(LEN(H368)&gt;0,VLOOKUP(H368,DATA!$B$2:$D$526,3,FALSE),"")</f>
        <v/>
      </c>
      <c r="AL368" t="str">
        <f t="shared" si="239"/>
        <v/>
      </c>
      <c r="AM368" t="str">
        <f t="shared" si="240"/>
        <v/>
      </c>
      <c r="AN368" t="str">
        <f t="shared" si="218"/>
        <v/>
      </c>
      <c r="AO368" t="str">
        <f t="shared" si="212"/>
        <v/>
      </c>
      <c r="AP368" t="str">
        <f t="shared" si="213"/>
        <v/>
      </c>
      <c r="AQ368" t="str">
        <f t="shared" si="210"/>
        <v/>
      </c>
    </row>
    <row r="369" spans="1:43" x14ac:dyDescent="0.25">
      <c r="A369" t="str">
        <f t="shared" si="214"/>
        <v/>
      </c>
      <c r="C369" t="str">
        <f t="shared" si="220"/>
        <v/>
      </c>
      <c r="D369" t="str">
        <f t="shared" si="215"/>
        <v/>
      </c>
      <c r="E369" t="str">
        <f t="shared" si="216"/>
        <v/>
      </c>
      <c r="F369" t="str">
        <f t="shared" si="219"/>
        <v/>
      </c>
      <c r="G369" t="str">
        <f t="shared" si="211"/>
        <v/>
      </c>
      <c r="H369" t="str">
        <f t="shared" si="221"/>
        <v/>
      </c>
      <c r="I369" s="3" t="str">
        <f>IF(LEN(H369)&gt;0,VLOOKUP(H369,DATA!$B$2:$G$526,6,FALSE),"")</f>
        <v/>
      </c>
      <c r="J369" t="str">
        <f>IF(LEN(H369)&gt;0,VLOOKUP(H369,DATA!$B$2:$G$526,2,FALSE),"")</f>
        <v/>
      </c>
      <c r="K369" t="str">
        <f>IF(LEN(H369)&gt;0,IF(MID(IF(MID(MID(C369,LEN(H369)+2,99),1,1)="(",MID(MID(C369,LEN(H369)+2,99),2,LEN(MID(C369,LEN(H369)+2,99))-2),MID(C369,LEN(H369)+2,99)),1,1)=VLOOKUP(H369,DATA!$B$2:$I$526,8,FALSE),MID(IF(MID(MID(C369,LEN(H369)+2,99),1,1)="(",MID(MID(C369,LEN(H369)+2,99),2,LEN(MID(C369,LEN(H369)+2,99))-2),MID(C369,LEN(H369)+2,99)),1,3),IF(MID(MID(C369,LEN(H369)+2,99),1,1)="(",MID(MID(C369,LEN(H369)+2,99),2,LEN(MID(C369,LEN(H369)+2,99))-2),MID(C369,LEN(H369)+2,99))),"")</f>
        <v/>
      </c>
      <c r="L369" t="str">
        <f t="shared" si="222"/>
        <v/>
      </c>
      <c r="M369" t="str">
        <f t="shared" si="241"/>
        <v/>
      </c>
      <c r="N369" t="str">
        <f t="shared" si="223"/>
        <v/>
      </c>
      <c r="O369" t="str">
        <f t="shared" si="224"/>
        <v/>
      </c>
      <c r="P369" t="str">
        <f t="shared" si="217"/>
        <v/>
      </c>
      <c r="Q369" t="str">
        <f t="shared" si="225"/>
        <v/>
      </c>
      <c r="R369" t="str">
        <f t="shared" si="226"/>
        <v/>
      </c>
      <c r="S369" t="str">
        <f t="shared" si="227"/>
        <v/>
      </c>
      <c r="T369" t="str">
        <f t="shared" si="228"/>
        <v/>
      </c>
      <c r="U369" t="str">
        <f t="shared" si="229"/>
        <v/>
      </c>
      <c r="V369" t="str">
        <f>IF(MID(I369,6,1)="T",VLOOKUP(H369,DATA!$B$2:$H$526,7,FALSE),"")</f>
        <v/>
      </c>
      <c r="W369" t="str">
        <f t="shared" si="230"/>
        <v/>
      </c>
      <c r="X369" t="str">
        <f>IF(LEN(H369)&gt;0,VLOOKUP(H369,DATA!$B$2:$F$526,5,FALSE),"")</f>
        <v/>
      </c>
      <c r="Y369" t="str">
        <f t="shared" si="231"/>
        <v/>
      </c>
      <c r="Z369" t="str">
        <f t="shared" si="232"/>
        <v/>
      </c>
      <c r="AA369" t="str">
        <f t="shared" si="233"/>
        <v/>
      </c>
      <c r="AB369" t="str">
        <f>IF(LEN(Z369)&gt;0,VLOOKUP(Z369,DATA!$K$25:$L$69,2,FALSE)&amp;IF(LEN(AA369)&gt;0,VLOOKUP(AA369,DATA!$O$25:$P$29,2,FALSE),""),"")</f>
        <v/>
      </c>
      <c r="AC369" t="str">
        <f>IF(LEN(Z369)&gt;0,VLOOKUP(Z369,DATA!$K$25:$M$69,3,FALSE),"")</f>
        <v/>
      </c>
      <c r="AD369" t="str">
        <f t="shared" si="234"/>
        <v/>
      </c>
      <c r="AE369" t="str">
        <f t="shared" si="235"/>
        <v/>
      </c>
      <c r="AF369" t="str">
        <f t="shared" si="236"/>
        <v/>
      </c>
      <c r="AG369" t="str">
        <f t="shared" si="237"/>
        <v/>
      </c>
      <c r="AH369" t="str">
        <f t="shared" si="238"/>
        <v/>
      </c>
      <c r="AI369" t="str">
        <f>IF(LEN(Q369)&gt;0,REPT("0",IF(IF(MID(I369,12,1)="F",VLOOKUP(J369,DATA!$K$2:$Y$20,14,FALSE),0)&gt;10,IF(MID(I369,12,1)="F",VLOOKUP(J369,DATA!$K$2:$Y$20,14,FALSE),0)-10,0)-LEN(X369))&amp;DEC2BIN(Q369,IF(MID(I369,12,1)="F",VLOOKUP(J369,DATA!$K$2:$Y$20,14,FALSE),0)-IF(IF(MID(I369,12,1)="F",VLOOKUP(J369,DATA!$K$2:$Y$20,14,FALSE),0)&gt;10,IF(MID(I369,12,1)="F",VLOOKUP(J369,DATA!$K$2:$Y$20,14,FALSE),0)-10,0)),"")</f>
        <v/>
      </c>
      <c r="AJ369" t="str">
        <f>IF(LEN(H369)&gt;0,IF(H369&lt;&gt;"CALL_PAL",VLOOKUP(H369,DATA!$B$2:$E$526,4,FALSE),VLOOKUP(K369,DATA!$K$72:$M$161,3,FALSE)),"")</f>
        <v/>
      </c>
      <c r="AK369" t="str">
        <f>IF(LEN(H369)&gt;0,VLOOKUP(H369,DATA!$B$2:$D$526,3,FALSE),"")</f>
        <v/>
      </c>
      <c r="AL369" t="str">
        <f t="shared" si="239"/>
        <v/>
      </c>
      <c r="AM369" t="str">
        <f t="shared" si="240"/>
        <v/>
      </c>
      <c r="AN369" t="str">
        <f t="shared" si="218"/>
        <v/>
      </c>
      <c r="AO369" t="str">
        <f t="shared" si="212"/>
        <v/>
      </c>
      <c r="AP369" t="str">
        <f t="shared" si="213"/>
        <v/>
      </c>
      <c r="AQ369" t="str">
        <f t="shared" si="210"/>
        <v/>
      </c>
    </row>
    <row r="370" spans="1:43" x14ac:dyDescent="0.25">
      <c r="A370" t="str">
        <f t="shared" si="214"/>
        <v/>
      </c>
      <c r="C370" t="str">
        <f t="shared" si="220"/>
        <v/>
      </c>
      <c r="D370" t="str">
        <f t="shared" si="215"/>
        <v/>
      </c>
      <c r="E370" t="str">
        <f t="shared" si="216"/>
        <v/>
      </c>
      <c r="F370" t="str">
        <f t="shared" si="219"/>
        <v/>
      </c>
      <c r="G370" t="str">
        <f t="shared" si="211"/>
        <v/>
      </c>
      <c r="H370" t="str">
        <f t="shared" si="221"/>
        <v/>
      </c>
      <c r="I370" s="3" t="str">
        <f>IF(LEN(H370)&gt;0,VLOOKUP(H370,DATA!$B$2:$G$526,6,FALSE),"")</f>
        <v/>
      </c>
      <c r="J370" t="str">
        <f>IF(LEN(H370)&gt;0,VLOOKUP(H370,DATA!$B$2:$G$526,2,FALSE),"")</f>
        <v/>
      </c>
      <c r="K370" t="str">
        <f>IF(LEN(H370)&gt;0,IF(MID(IF(MID(MID(C370,LEN(H370)+2,99),1,1)="(",MID(MID(C370,LEN(H370)+2,99),2,LEN(MID(C370,LEN(H370)+2,99))-2),MID(C370,LEN(H370)+2,99)),1,1)=VLOOKUP(H370,DATA!$B$2:$I$526,8,FALSE),MID(IF(MID(MID(C370,LEN(H370)+2,99),1,1)="(",MID(MID(C370,LEN(H370)+2,99),2,LEN(MID(C370,LEN(H370)+2,99))-2),MID(C370,LEN(H370)+2,99)),1,3),IF(MID(MID(C370,LEN(H370)+2,99),1,1)="(",MID(MID(C370,LEN(H370)+2,99),2,LEN(MID(C370,LEN(H370)+2,99))-2),MID(C370,LEN(H370)+2,99))),"")</f>
        <v/>
      </c>
      <c r="L370" t="str">
        <f t="shared" si="222"/>
        <v/>
      </c>
      <c r="M370" t="str">
        <f t="shared" si="241"/>
        <v/>
      </c>
      <c r="N370" t="str">
        <f t="shared" si="223"/>
        <v/>
      </c>
      <c r="O370" t="str">
        <f t="shared" si="224"/>
        <v/>
      </c>
      <c r="P370" t="str">
        <f t="shared" si="217"/>
        <v/>
      </c>
      <c r="Q370" t="str">
        <f t="shared" si="225"/>
        <v/>
      </c>
      <c r="R370" t="str">
        <f t="shared" si="226"/>
        <v/>
      </c>
      <c r="S370" t="str">
        <f t="shared" si="227"/>
        <v/>
      </c>
      <c r="T370" t="str">
        <f t="shared" si="228"/>
        <v/>
      </c>
      <c r="U370" t="str">
        <f t="shared" si="229"/>
        <v/>
      </c>
      <c r="V370" t="str">
        <f>IF(MID(I370,6,1)="T",VLOOKUP(H370,DATA!$B$2:$H$526,7,FALSE),"")</f>
        <v/>
      </c>
      <c r="W370" t="str">
        <f t="shared" si="230"/>
        <v/>
      </c>
      <c r="X370" t="str">
        <f>IF(LEN(H370)&gt;0,VLOOKUP(H370,DATA!$B$2:$F$526,5,FALSE),"")</f>
        <v/>
      </c>
      <c r="Y370" t="str">
        <f t="shared" si="231"/>
        <v/>
      </c>
      <c r="Z370" t="str">
        <f t="shared" si="232"/>
        <v/>
      </c>
      <c r="AA370" t="str">
        <f t="shared" si="233"/>
        <v/>
      </c>
      <c r="AB370" t="str">
        <f>IF(LEN(Z370)&gt;0,VLOOKUP(Z370,DATA!$K$25:$L$69,2,FALSE)&amp;IF(LEN(AA370)&gt;0,VLOOKUP(AA370,DATA!$O$25:$P$29,2,FALSE),""),"")</f>
        <v/>
      </c>
      <c r="AC370" t="str">
        <f>IF(LEN(Z370)&gt;0,VLOOKUP(Z370,DATA!$K$25:$M$69,3,FALSE),"")</f>
        <v/>
      </c>
      <c r="AD370" t="str">
        <f t="shared" si="234"/>
        <v/>
      </c>
      <c r="AE370" t="str">
        <f t="shared" si="235"/>
        <v/>
      </c>
      <c r="AF370" t="str">
        <f t="shared" si="236"/>
        <v/>
      </c>
      <c r="AG370" t="str">
        <f t="shared" si="237"/>
        <v/>
      </c>
      <c r="AH370" t="str">
        <f t="shared" si="238"/>
        <v/>
      </c>
      <c r="AI370" t="str">
        <f>IF(LEN(Q370)&gt;0,REPT("0",IF(IF(MID(I370,12,1)="F",VLOOKUP(J370,DATA!$K$2:$Y$20,14,FALSE),0)&gt;10,IF(MID(I370,12,1)="F",VLOOKUP(J370,DATA!$K$2:$Y$20,14,FALSE),0)-10,0)-LEN(X370))&amp;DEC2BIN(Q370,IF(MID(I370,12,1)="F",VLOOKUP(J370,DATA!$K$2:$Y$20,14,FALSE),0)-IF(IF(MID(I370,12,1)="F",VLOOKUP(J370,DATA!$K$2:$Y$20,14,FALSE),0)&gt;10,IF(MID(I370,12,1)="F",VLOOKUP(J370,DATA!$K$2:$Y$20,14,FALSE),0)-10,0)),"")</f>
        <v/>
      </c>
      <c r="AJ370" t="str">
        <f>IF(LEN(H370)&gt;0,IF(H370&lt;&gt;"CALL_PAL",VLOOKUP(H370,DATA!$B$2:$E$526,4,FALSE),VLOOKUP(K370,DATA!$K$72:$M$161,3,FALSE)),"")</f>
        <v/>
      </c>
      <c r="AK370" t="str">
        <f>IF(LEN(H370)&gt;0,VLOOKUP(H370,DATA!$B$2:$D$526,3,FALSE),"")</f>
        <v/>
      </c>
      <c r="AL370" t="str">
        <f t="shared" si="239"/>
        <v/>
      </c>
      <c r="AM370" t="str">
        <f t="shared" si="240"/>
        <v/>
      </c>
      <c r="AN370" t="str">
        <f t="shared" si="218"/>
        <v/>
      </c>
      <c r="AO370" t="str">
        <f t="shared" si="212"/>
        <v/>
      </c>
      <c r="AP370" t="str">
        <f t="shared" si="213"/>
        <v/>
      </c>
      <c r="AQ370" t="str">
        <f t="shared" si="210"/>
        <v/>
      </c>
    </row>
    <row r="371" spans="1:43" x14ac:dyDescent="0.25">
      <c r="A371" t="str">
        <f t="shared" si="214"/>
        <v/>
      </c>
      <c r="C371" t="str">
        <f t="shared" si="220"/>
        <v/>
      </c>
      <c r="D371" t="str">
        <f t="shared" si="215"/>
        <v/>
      </c>
      <c r="E371" t="str">
        <f t="shared" si="216"/>
        <v/>
      </c>
      <c r="F371" t="str">
        <f t="shared" si="219"/>
        <v/>
      </c>
      <c r="G371" t="str">
        <f t="shared" si="211"/>
        <v/>
      </c>
      <c r="H371" t="str">
        <f t="shared" si="221"/>
        <v/>
      </c>
      <c r="I371" s="3" t="str">
        <f>IF(LEN(H371)&gt;0,VLOOKUP(H371,DATA!$B$2:$G$526,6,FALSE),"")</f>
        <v/>
      </c>
      <c r="J371" t="str">
        <f>IF(LEN(H371)&gt;0,VLOOKUP(H371,DATA!$B$2:$G$526,2,FALSE),"")</f>
        <v/>
      </c>
      <c r="K371" t="str">
        <f>IF(LEN(H371)&gt;0,IF(MID(IF(MID(MID(C371,LEN(H371)+2,99),1,1)="(",MID(MID(C371,LEN(H371)+2,99),2,LEN(MID(C371,LEN(H371)+2,99))-2),MID(C371,LEN(H371)+2,99)),1,1)=VLOOKUP(H371,DATA!$B$2:$I$526,8,FALSE),MID(IF(MID(MID(C371,LEN(H371)+2,99),1,1)="(",MID(MID(C371,LEN(H371)+2,99),2,LEN(MID(C371,LEN(H371)+2,99))-2),MID(C371,LEN(H371)+2,99)),1,3),IF(MID(MID(C371,LEN(H371)+2,99),1,1)="(",MID(MID(C371,LEN(H371)+2,99),2,LEN(MID(C371,LEN(H371)+2,99))-2),MID(C371,LEN(H371)+2,99))),"")</f>
        <v/>
      </c>
      <c r="L371" t="str">
        <f t="shared" si="222"/>
        <v/>
      </c>
      <c r="M371" t="str">
        <f t="shared" si="241"/>
        <v/>
      </c>
      <c r="N371" t="str">
        <f t="shared" si="223"/>
        <v/>
      </c>
      <c r="O371" t="str">
        <f t="shared" si="224"/>
        <v/>
      </c>
      <c r="P371" t="str">
        <f t="shared" si="217"/>
        <v/>
      </c>
      <c r="Q371" t="str">
        <f t="shared" si="225"/>
        <v/>
      </c>
      <c r="R371" t="str">
        <f t="shared" si="226"/>
        <v/>
      </c>
      <c r="S371" t="str">
        <f t="shared" si="227"/>
        <v/>
      </c>
      <c r="T371" t="str">
        <f t="shared" si="228"/>
        <v/>
      </c>
      <c r="U371" t="str">
        <f t="shared" si="229"/>
        <v/>
      </c>
      <c r="V371" t="str">
        <f>IF(MID(I371,6,1)="T",VLOOKUP(H371,DATA!$B$2:$H$526,7,FALSE),"")</f>
        <v/>
      </c>
      <c r="W371" t="str">
        <f t="shared" si="230"/>
        <v/>
      </c>
      <c r="X371" t="str">
        <f>IF(LEN(H371)&gt;0,VLOOKUP(H371,DATA!$B$2:$F$526,5,FALSE),"")</f>
        <v/>
      </c>
      <c r="Y371" t="str">
        <f t="shared" si="231"/>
        <v/>
      </c>
      <c r="Z371" t="str">
        <f t="shared" si="232"/>
        <v/>
      </c>
      <c r="AA371" t="str">
        <f t="shared" si="233"/>
        <v/>
      </c>
      <c r="AB371" t="str">
        <f>IF(LEN(Z371)&gt;0,VLOOKUP(Z371,DATA!$K$25:$L$69,2,FALSE)&amp;IF(LEN(AA371)&gt;0,VLOOKUP(AA371,DATA!$O$25:$P$29,2,FALSE),""),"")</f>
        <v/>
      </c>
      <c r="AC371" t="str">
        <f>IF(LEN(Z371)&gt;0,VLOOKUP(Z371,DATA!$K$25:$M$69,3,FALSE),"")</f>
        <v/>
      </c>
      <c r="AD371" t="str">
        <f t="shared" si="234"/>
        <v/>
      </c>
      <c r="AE371" t="str">
        <f t="shared" si="235"/>
        <v/>
      </c>
      <c r="AF371" t="str">
        <f t="shared" si="236"/>
        <v/>
      </c>
      <c r="AG371" t="str">
        <f t="shared" si="237"/>
        <v/>
      </c>
      <c r="AH371" t="str">
        <f t="shared" si="238"/>
        <v/>
      </c>
      <c r="AI371" t="str">
        <f>IF(LEN(Q371)&gt;0,REPT("0",IF(IF(MID(I371,12,1)="F",VLOOKUP(J371,DATA!$K$2:$Y$20,14,FALSE),0)&gt;10,IF(MID(I371,12,1)="F",VLOOKUP(J371,DATA!$K$2:$Y$20,14,FALSE),0)-10,0)-LEN(X371))&amp;DEC2BIN(Q371,IF(MID(I371,12,1)="F",VLOOKUP(J371,DATA!$K$2:$Y$20,14,FALSE),0)-IF(IF(MID(I371,12,1)="F",VLOOKUP(J371,DATA!$K$2:$Y$20,14,FALSE),0)&gt;10,IF(MID(I371,12,1)="F",VLOOKUP(J371,DATA!$K$2:$Y$20,14,FALSE),0)-10,0)),"")</f>
        <v/>
      </c>
      <c r="AJ371" t="str">
        <f>IF(LEN(H371)&gt;0,IF(H371&lt;&gt;"CALL_PAL",VLOOKUP(H371,DATA!$B$2:$E$526,4,FALSE),VLOOKUP(K371,DATA!$K$72:$M$161,3,FALSE)),"")</f>
        <v/>
      </c>
      <c r="AK371" t="str">
        <f>IF(LEN(H371)&gt;0,VLOOKUP(H371,DATA!$B$2:$D$526,3,FALSE),"")</f>
        <v/>
      </c>
      <c r="AL371" t="str">
        <f t="shared" si="239"/>
        <v/>
      </c>
      <c r="AM371" t="str">
        <f t="shared" si="240"/>
        <v/>
      </c>
      <c r="AN371" t="str">
        <f t="shared" si="218"/>
        <v/>
      </c>
      <c r="AO371" t="str">
        <f t="shared" si="212"/>
        <v/>
      </c>
      <c r="AP371" t="str">
        <f t="shared" si="213"/>
        <v/>
      </c>
      <c r="AQ371" t="str">
        <f t="shared" si="210"/>
        <v/>
      </c>
    </row>
    <row r="372" spans="1:43" x14ac:dyDescent="0.25">
      <c r="A372" t="str">
        <f t="shared" si="214"/>
        <v/>
      </c>
      <c r="C372" t="str">
        <f t="shared" si="220"/>
        <v/>
      </c>
      <c r="D372" t="str">
        <f t="shared" si="215"/>
        <v/>
      </c>
      <c r="E372" t="str">
        <f t="shared" si="216"/>
        <v/>
      </c>
      <c r="F372" t="str">
        <f t="shared" si="219"/>
        <v/>
      </c>
      <c r="G372" t="str">
        <f t="shared" si="211"/>
        <v/>
      </c>
      <c r="H372" t="str">
        <f t="shared" si="221"/>
        <v/>
      </c>
      <c r="I372" s="3" t="str">
        <f>IF(LEN(H372)&gt;0,VLOOKUP(H372,DATA!$B$2:$G$526,6,FALSE),"")</f>
        <v/>
      </c>
      <c r="J372" t="str">
        <f>IF(LEN(H372)&gt;0,VLOOKUP(H372,DATA!$B$2:$G$526,2,FALSE),"")</f>
        <v/>
      </c>
      <c r="K372" t="str">
        <f>IF(LEN(H372)&gt;0,IF(MID(IF(MID(MID(C372,LEN(H372)+2,99),1,1)="(",MID(MID(C372,LEN(H372)+2,99),2,LEN(MID(C372,LEN(H372)+2,99))-2),MID(C372,LEN(H372)+2,99)),1,1)=VLOOKUP(H372,DATA!$B$2:$I$526,8,FALSE),MID(IF(MID(MID(C372,LEN(H372)+2,99),1,1)="(",MID(MID(C372,LEN(H372)+2,99),2,LEN(MID(C372,LEN(H372)+2,99))-2),MID(C372,LEN(H372)+2,99)),1,3),IF(MID(MID(C372,LEN(H372)+2,99),1,1)="(",MID(MID(C372,LEN(H372)+2,99),2,LEN(MID(C372,LEN(H372)+2,99))-2),MID(C372,LEN(H372)+2,99))),"")</f>
        <v/>
      </c>
      <c r="L372" t="str">
        <f t="shared" si="222"/>
        <v/>
      </c>
      <c r="M372" t="str">
        <f t="shared" si="241"/>
        <v/>
      </c>
      <c r="N372" t="str">
        <f t="shared" si="223"/>
        <v/>
      </c>
      <c r="O372" t="str">
        <f t="shared" si="224"/>
        <v/>
      </c>
      <c r="P372" t="str">
        <f t="shared" si="217"/>
        <v/>
      </c>
      <c r="Q372" t="str">
        <f t="shared" si="225"/>
        <v/>
      </c>
      <c r="R372" t="str">
        <f t="shared" si="226"/>
        <v/>
      </c>
      <c r="S372" t="str">
        <f t="shared" si="227"/>
        <v/>
      </c>
      <c r="T372" t="str">
        <f t="shared" si="228"/>
        <v/>
      </c>
      <c r="U372" t="str">
        <f t="shared" si="229"/>
        <v/>
      </c>
      <c r="V372" t="str">
        <f>IF(MID(I372,6,1)="T",VLOOKUP(H372,DATA!$B$2:$H$526,7,FALSE),"")</f>
        <v/>
      </c>
      <c r="W372" t="str">
        <f t="shared" si="230"/>
        <v/>
      </c>
      <c r="X372" t="str">
        <f>IF(LEN(H372)&gt;0,VLOOKUP(H372,DATA!$B$2:$F$526,5,FALSE),"")</f>
        <v/>
      </c>
      <c r="Y372" t="str">
        <f t="shared" si="231"/>
        <v/>
      </c>
      <c r="Z372" t="str">
        <f t="shared" si="232"/>
        <v/>
      </c>
      <c r="AA372" t="str">
        <f t="shared" si="233"/>
        <v/>
      </c>
      <c r="AB372" t="str">
        <f>IF(LEN(Z372)&gt;0,VLOOKUP(Z372,DATA!$K$25:$L$69,2,FALSE)&amp;IF(LEN(AA372)&gt;0,VLOOKUP(AA372,DATA!$O$25:$P$29,2,FALSE),""),"")</f>
        <v/>
      </c>
      <c r="AC372" t="str">
        <f>IF(LEN(Z372)&gt;0,VLOOKUP(Z372,DATA!$K$25:$M$69,3,FALSE),"")</f>
        <v/>
      </c>
      <c r="AD372" t="str">
        <f t="shared" si="234"/>
        <v/>
      </c>
      <c r="AE372" t="str">
        <f t="shared" si="235"/>
        <v/>
      </c>
      <c r="AF372" t="str">
        <f t="shared" si="236"/>
        <v/>
      </c>
      <c r="AG372" t="str">
        <f t="shared" si="237"/>
        <v/>
      </c>
      <c r="AH372" t="str">
        <f t="shared" si="238"/>
        <v/>
      </c>
      <c r="AI372" t="str">
        <f>IF(LEN(Q372)&gt;0,REPT("0",IF(IF(MID(I372,12,1)="F",VLOOKUP(J372,DATA!$K$2:$Y$20,14,FALSE),0)&gt;10,IF(MID(I372,12,1)="F",VLOOKUP(J372,DATA!$K$2:$Y$20,14,FALSE),0)-10,0)-LEN(X372))&amp;DEC2BIN(Q372,IF(MID(I372,12,1)="F",VLOOKUP(J372,DATA!$K$2:$Y$20,14,FALSE),0)-IF(IF(MID(I372,12,1)="F",VLOOKUP(J372,DATA!$K$2:$Y$20,14,FALSE),0)&gt;10,IF(MID(I372,12,1)="F",VLOOKUP(J372,DATA!$K$2:$Y$20,14,FALSE),0)-10,0)),"")</f>
        <v/>
      </c>
      <c r="AJ372" t="str">
        <f>IF(LEN(H372)&gt;0,IF(H372&lt;&gt;"CALL_PAL",VLOOKUP(H372,DATA!$B$2:$E$526,4,FALSE),VLOOKUP(K372,DATA!$K$72:$M$161,3,FALSE)),"")</f>
        <v/>
      </c>
      <c r="AK372" t="str">
        <f>IF(LEN(H372)&gt;0,VLOOKUP(H372,DATA!$B$2:$D$526,3,FALSE),"")</f>
        <v/>
      </c>
      <c r="AL372" t="str">
        <f t="shared" si="239"/>
        <v/>
      </c>
      <c r="AM372" t="str">
        <f t="shared" si="240"/>
        <v/>
      </c>
      <c r="AN372" t="str">
        <f t="shared" si="218"/>
        <v/>
      </c>
      <c r="AO372" t="str">
        <f t="shared" si="212"/>
        <v/>
      </c>
      <c r="AP372" t="str">
        <f t="shared" si="213"/>
        <v/>
      </c>
      <c r="AQ372" t="str">
        <f t="shared" si="210"/>
        <v/>
      </c>
    </row>
    <row r="373" spans="1:43" x14ac:dyDescent="0.25">
      <c r="A373" t="str">
        <f t="shared" si="214"/>
        <v/>
      </c>
      <c r="C373" t="str">
        <f t="shared" si="220"/>
        <v/>
      </c>
      <c r="D373" t="str">
        <f t="shared" si="215"/>
        <v/>
      </c>
      <c r="E373" t="str">
        <f t="shared" si="216"/>
        <v/>
      </c>
      <c r="F373" t="str">
        <f t="shared" si="219"/>
        <v/>
      </c>
      <c r="G373" t="str">
        <f t="shared" si="211"/>
        <v/>
      </c>
      <c r="H373" t="str">
        <f t="shared" si="221"/>
        <v/>
      </c>
      <c r="I373" s="3" t="str">
        <f>IF(LEN(H373)&gt;0,VLOOKUP(H373,DATA!$B$2:$G$526,6,FALSE),"")</f>
        <v/>
      </c>
      <c r="J373" t="str">
        <f>IF(LEN(H373)&gt;0,VLOOKUP(H373,DATA!$B$2:$G$526,2,FALSE),"")</f>
        <v/>
      </c>
      <c r="K373" t="str">
        <f>IF(LEN(H373)&gt;0,IF(MID(IF(MID(MID(C373,LEN(H373)+2,99),1,1)="(",MID(MID(C373,LEN(H373)+2,99),2,LEN(MID(C373,LEN(H373)+2,99))-2),MID(C373,LEN(H373)+2,99)),1,1)=VLOOKUP(H373,DATA!$B$2:$I$526,8,FALSE),MID(IF(MID(MID(C373,LEN(H373)+2,99),1,1)="(",MID(MID(C373,LEN(H373)+2,99),2,LEN(MID(C373,LEN(H373)+2,99))-2),MID(C373,LEN(H373)+2,99)),1,3),IF(MID(MID(C373,LEN(H373)+2,99),1,1)="(",MID(MID(C373,LEN(H373)+2,99),2,LEN(MID(C373,LEN(H373)+2,99))-2),MID(C373,LEN(H373)+2,99))),"")</f>
        <v/>
      </c>
      <c r="L373" t="str">
        <f t="shared" si="222"/>
        <v/>
      </c>
      <c r="M373" t="str">
        <f t="shared" si="241"/>
        <v/>
      </c>
      <c r="N373" t="str">
        <f t="shared" si="223"/>
        <v/>
      </c>
      <c r="O373" t="str">
        <f t="shared" si="224"/>
        <v/>
      </c>
      <c r="P373" t="str">
        <f t="shared" si="217"/>
        <v/>
      </c>
      <c r="Q373" t="str">
        <f t="shared" si="225"/>
        <v/>
      </c>
      <c r="R373" t="str">
        <f t="shared" si="226"/>
        <v/>
      </c>
      <c r="S373" t="str">
        <f t="shared" si="227"/>
        <v/>
      </c>
      <c r="T373" t="str">
        <f t="shared" si="228"/>
        <v/>
      </c>
      <c r="U373" t="str">
        <f t="shared" si="229"/>
        <v/>
      </c>
      <c r="V373" t="str">
        <f>IF(MID(I373,6,1)="T",VLOOKUP(H373,DATA!$B$2:$H$526,7,FALSE),"")</f>
        <v/>
      </c>
      <c r="W373" t="str">
        <f t="shared" si="230"/>
        <v/>
      </c>
      <c r="X373" t="str">
        <f>IF(LEN(H373)&gt;0,VLOOKUP(H373,DATA!$B$2:$F$526,5,FALSE),"")</f>
        <v/>
      </c>
      <c r="Y373" t="str">
        <f t="shared" si="231"/>
        <v/>
      </c>
      <c r="Z373" t="str">
        <f t="shared" si="232"/>
        <v/>
      </c>
      <c r="AA373" t="str">
        <f t="shared" si="233"/>
        <v/>
      </c>
      <c r="AB373" t="str">
        <f>IF(LEN(Z373)&gt;0,VLOOKUP(Z373,DATA!$K$25:$L$69,2,FALSE)&amp;IF(LEN(AA373)&gt;0,VLOOKUP(AA373,DATA!$O$25:$P$29,2,FALSE),""),"")</f>
        <v/>
      </c>
      <c r="AC373" t="str">
        <f>IF(LEN(Z373)&gt;0,VLOOKUP(Z373,DATA!$K$25:$M$69,3,FALSE),"")</f>
        <v/>
      </c>
      <c r="AD373" t="str">
        <f t="shared" si="234"/>
        <v/>
      </c>
      <c r="AE373" t="str">
        <f t="shared" si="235"/>
        <v/>
      </c>
      <c r="AF373" t="str">
        <f t="shared" si="236"/>
        <v/>
      </c>
      <c r="AG373" t="str">
        <f t="shared" si="237"/>
        <v/>
      </c>
      <c r="AH373" t="str">
        <f t="shared" si="238"/>
        <v/>
      </c>
      <c r="AI373" t="str">
        <f>IF(LEN(Q373)&gt;0,REPT("0",IF(IF(MID(I373,12,1)="F",VLOOKUP(J373,DATA!$K$2:$Y$20,14,FALSE),0)&gt;10,IF(MID(I373,12,1)="F",VLOOKUP(J373,DATA!$K$2:$Y$20,14,FALSE),0)-10,0)-LEN(X373))&amp;DEC2BIN(Q373,IF(MID(I373,12,1)="F",VLOOKUP(J373,DATA!$K$2:$Y$20,14,FALSE),0)-IF(IF(MID(I373,12,1)="F",VLOOKUP(J373,DATA!$K$2:$Y$20,14,FALSE),0)&gt;10,IF(MID(I373,12,1)="F",VLOOKUP(J373,DATA!$K$2:$Y$20,14,FALSE),0)-10,0)),"")</f>
        <v/>
      </c>
      <c r="AJ373" t="str">
        <f>IF(LEN(H373)&gt;0,IF(H373&lt;&gt;"CALL_PAL",VLOOKUP(H373,DATA!$B$2:$E$526,4,FALSE),VLOOKUP(K373,DATA!$K$72:$M$161,3,FALSE)),"")</f>
        <v/>
      </c>
      <c r="AK373" t="str">
        <f>IF(LEN(H373)&gt;0,VLOOKUP(H373,DATA!$B$2:$D$526,3,FALSE),"")</f>
        <v/>
      </c>
      <c r="AL373" t="str">
        <f t="shared" si="239"/>
        <v/>
      </c>
      <c r="AM373" t="str">
        <f t="shared" si="240"/>
        <v/>
      </c>
      <c r="AN373" t="str">
        <f t="shared" si="218"/>
        <v/>
      </c>
      <c r="AO373" t="str">
        <f t="shared" si="212"/>
        <v/>
      </c>
      <c r="AP373" t="str">
        <f t="shared" si="213"/>
        <v/>
      </c>
      <c r="AQ373" t="str">
        <f t="shared" si="210"/>
        <v/>
      </c>
    </row>
    <row r="374" spans="1:43" x14ac:dyDescent="0.25">
      <c r="A374" t="str">
        <f t="shared" si="214"/>
        <v/>
      </c>
      <c r="C374" t="str">
        <f t="shared" si="220"/>
        <v/>
      </c>
      <c r="D374" t="str">
        <f t="shared" si="215"/>
        <v/>
      </c>
      <c r="E374" t="str">
        <f t="shared" si="216"/>
        <v/>
      </c>
      <c r="F374" t="str">
        <f t="shared" si="219"/>
        <v/>
      </c>
      <c r="G374" t="str">
        <f t="shared" si="211"/>
        <v/>
      </c>
      <c r="H374" t="str">
        <f t="shared" si="221"/>
        <v/>
      </c>
      <c r="I374" s="3" t="str">
        <f>IF(LEN(H374)&gt;0,VLOOKUP(H374,DATA!$B$2:$G$526,6,FALSE),"")</f>
        <v/>
      </c>
      <c r="J374" t="str">
        <f>IF(LEN(H374)&gt;0,VLOOKUP(H374,DATA!$B$2:$G$526,2,FALSE),"")</f>
        <v/>
      </c>
      <c r="K374" t="str">
        <f>IF(LEN(H374)&gt;0,IF(MID(IF(MID(MID(C374,LEN(H374)+2,99),1,1)="(",MID(MID(C374,LEN(H374)+2,99),2,LEN(MID(C374,LEN(H374)+2,99))-2),MID(C374,LEN(H374)+2,99)),1,1)=VLOOKUP(H374,DATA!$B$2:$I$526,8,FALSE),MID(IF(MID(MID(C374,LEN(H374)+2,99),1,1)="(",MID(MID(C374,LEN(H374)+2,99),2,LEN(MID(C374,LEN(H374)+2,99))-2),MID(C374,LEN(H374)+2,99)),1,3),IF(MID(MID(C374,LEN(H374)+2,99),1,1)="(",MID(MID(C374,LEN(H374)+2,99),2,LEN(MID(C374,LEN(H374)+2,99))-2),MID(C374,LEN(H374)+2,99))),"")</f>
        <v/>
      </c>
      <c r="L374" t="str">
        <f t="shared" si="222"/>
        <v/>
      </c>
      <c r="M374" t="str">
        <f t="shared" si="241"/>
        <v/>
      </c>
      <c r="N374" t="str">
        <f t="shared" si="223"/>
        <v/>
      </c>
      <c r="O374" t="str">
        <f t="shared" si="224"/>
        <v/>
      </c>
      <c r="P374" t="str">
        <f t="shared" si="217"/>
        <v/>
      </c>
      <c r="Q374" t="str">
        <f t="shared" si="225"/>
        <v/>
      </c>
      <c r="R374" t="str">
        <f t="shared" si="226"/>
        <v/>
      </c>
      <c r="S374" t="str">
        <f t="shared" si="227"/>
        <v/>
      </c>
      <c r="T374" t="str">
        <f t="shared" si="228"/>
        <v/>
      </c>
      <c r="U374" t="str">
        <f t="shared" si="229"/>
        <v/>
      </c>
      <c r="V374" t="str">
        <f>IF(MID(I374,6,1)="T",VLOOKUP(H374,DATA!$B$2:$H$526,7,FALSE),"")</f>
        <v/>
      </c>
      <c r="W374" t="str">
        <f t="shared" si="230"/>
        <v/>
      </c>
      <c r="X374" t="str">
        <f>IF(LEN(H374)&gt;0,VLOOKUP(H374,DATA!$B$2:$F$526,5,FALSE),"")</f>
        <v/>
      </c>
      <c r="Y374" t="str">
        <f t="shared" si="231"/>
        <v/>
      </c>
      <c r="Z374" t="str">
        <f t="shared" si="232"/>
        <v/>
      </c>
      <c r="AA374" t="str">
        <f t="shared" si="233"/>
        <v/>
      </c>
      <c r="AB374" t="str">
        <f>IF(LEN(Z374)&gt;0,VLOOKUP(Z374,DATA!$K$25:$L$69,2,FALSE)&amp;IF(LEN(AA374)&gt;0,VLOOKUP(AA374,DATA!$O$25:$P$29,2,FALSE),""),"")</f>
        <v/>
      </c>
      <c r="AC374" t="str">
        <f>IF(LEN(Z374)&gt;0,VLOOKUP(Z374,DATA!$K$25:$M$69,3,FALSE),"")</f>
        <v/>
      </c>
      <c r="AD374" t="str">
        <f t="shared" si="234"/>
        <v/>
      </c>
      <c r="AE374" t="str">
        <f t="shared" si="235"/>
        <v/>
      </c>
      <c r="AF374" t="str">
        <f t="shared" si="236"/>
        <v/>
      </c>
      <c r="AG374" t="str">
        <f t="shared" si="237"/>
        <v/>
      </c>
      <c r="AH374" t="str">
        <f t="shared" si="238"/>
        <v/>
      </c>
      <c r="AI374" t="str">
        <f>IF(LEN(Q374)&gt;0,REPT("0",IF(IF(MID(I374,12,1)="F",VLOOKUP(J374,DATA!$K$2:$Y$20,14,FALSE),0)&gt;10,IF(MID(I374,12,1)="F",VLOOKUP(J374,DATA!$K$2:$Y$20,14,FALSE),0)-10,0)-LEN(X374))&amp;DEC2BIN(Q374,IF(MID(I374,12,1)="F",VLOOKUP(J374,DATA!$K$2:$Y$20,14,FALSE),0)-IF(IF(MID(I374,12,1)="F",VLOOKUP(J374,DATA!$K$2:$Y$20,14,FALSE),0)&gt;10,IF(MID(I374,12,1)="F",VLOOKUP(J374,DATA!$K$2:$Y$20,14,FALSE),0)-10,0)),"")</f>
        <v/>
      </c>
      <c r="AJ374" t="str">
        <f>IF(LEN(H374)&gt;0,IF(H374&lt;&gt;"CALL_PAL",VLOOKUP(H374,DATA!$B$2:$E$526,4,FALSE),VLOOKUP(K374,DATA!$K$72:$M$161,3,FALSE)),"")</f>
        <v/>
      </c>
      <c r="AK374" t="str">
        <f>IF(LEN(H374)&gt;0,VLOOKUP(H374,DATA!$B$2:$D$526,3,FALSE),"")</f>
        <v/>
      </c>
      <c r="AL374" t="str">
        <f t="shared" si="239"/>
        <v/>
      </c>
      <c r="AM374" t="str">
        <f t="shared" si="240"/>
        <v/>
      </c>
      <c r="AN374" t="str">
        <f t="shared" si="218"/>
        <v/>
      </c>
      <c r="AO374" t="str">
        <f t="shared" si="212"/>
        <v/>
      </c>
      <c r="AP374" t="str">
        <f t="shared" si="213"/>
        <v/>
      </c>
      <c r="AQ374" t="str">
        <f t="shared" si="210"/>
        <v/>
      </c>
    </row>
    <row r="375" spans="1:43" x14ac:dyDescent="0.25">
      <c r="A375" t="str">
        <f t="shared" si="214"/>
        <v/>
      </c>
      <c r="C375" t="str">
        <f t="shared" si="220"/>
        <v/>
      </c>
      <c r="D375" t="str">
        <f t="shared" si="215"/>
        <v/>
      </c>
      <c r="E375" t="str">
        <f t="shared" si="216"/>
        <v/>
      </c>
      <c r="F375" t="str">
        <f t="shared" si="219"/>
        <v/>
      </c>
      <c r="G375" t="str">
        <f t="shared" si="211"/>
        <v/>
      </c>
      <c r="H375" t="str">
        <f t="shared" si="221"/>
        <v/>
      </c>
      <c r="I375" s="3" t="str">
        <f>IF(LEN(H375)&gt;0,VLOOKUP(H375,DATA!$B$2:$G$526,6,FALSE),"")</f>
        <v/>
      </c>
      <c r="J375" t="str">
        <f>IF(LEN(H375)&gt;0,VLOOKUP(H375,DATA!$B$2:$G$526,2,FALSE),"")</f>
        <v/>
      </c>
      <c r="K375" t="str">
        <f>IF(LEN(H375)&gt;0,IF(MID(IF(MID(MID(C375,LEN(H375)+2,99),1,1)="(",MID(MID(C375,LEN(H375)+2,99),2,LEN(MID(C375,LEN(H375)+2,99))-2),MID(C375,LEN(H375)+2,99)),1,1)=VLOOKUP(H375,DATA!$B$2:$I$526,8,FALSE),MID(IF(MID(MID(C375,LEN(H375)+2,99),1,1)="(",MID(MID(C375,LEN(H375)+2,99),2,LEN(MID(C375,LEN(H375)+2,99))-2),MID(C375,LEN(H375)+2,99)),1,3),IF(MID(MID(C375,LEN(H375)+2,99),1,1)="(",MID(MID(C375,LEN(H375)+2,99),2,LEN(MID(C375,LEN(H375)+2,99))-2),MID(C375,LEN(H375)+2,99))),"")</f>
        <v/>
      </c>
      <c r="L375" t="str">
        <f t="shared" si="222"/>
        <v/>
      </c>
      <c r="M375" t="str">
        <f t="shared" si="241"/>
        <v/>
      </c>
      <c r="N375" t="str">
        <f t="shared" si="223"/>
        <v/>
      </c>
      <c r="O375" t="str">
        <f t="shared" si="224"/>
        <v/>
      </c>
      <c r="P375" t="str">
        <f t="shared" si="217"/>
        <v/>
      </c>
      <c r="Q375" t="str">
        <f t="shared" si="225"/>
        <v/>
      </c>
      <c r="R375" t="str">
        <f t="shared" si="226"/>
        <v/>
      </c>
      <c r="S375" t="str">
        <f t="shared" si="227"/>
        <v/>
      </c>
      <c r="T375" t="str">
        <f t="shared" si="228"/>
        <v/>
      </c>
      <c r="U375" t="str">
        <f t="shared" si="229"/>
        <v/>
      </c>
      <c r="V375" t="str">
        <f>IF(MID(I375,6,1)="T",VLOOKUP(H375,DATA!$B$2:$H$526,7,FALSE),"")</f>
        <v/>
      </c>
      <c r="W375" t="str">
        <f t="shared" si="230"/>
        <v/>
      </c>
      <c r="X375" t="str">
        <f>IF(LEN(H375)&gt;0,VLOOKUP(H375,DATA!$B$2:$F$526,5,FALSE),"")</f>
        <v/>
      </c>
      <c r="Y375" t="str">
        <f t="shared" si="231"/>
        <v/>
      </c>
      <c r="Z375" t="str">
        <f t="shared" si="232"/>
        <v/>
      </c>
      <c r="AA375" t="str">
        <f t="shared" si="233"/>
        <v/>
      </c>
      <c r="AB375" t="str">
        <f>IF(LEN(Z375)&gt;0,VLOOKUP(Z375,DATA!$K$25:$L$69,2,FALSE)&amp;IF(LEN(AA375)&gt;0,VLOOKUP(AA375,DATA!$O$25:$P$29,2,FALSE),""),"")</f>
        <v/>
      </c>
      <c r="AC375" t="str">
        <f>IF(LEN(Z375)&gt;0,VLOOKUP(Z375,DATA!$K$25:$M$69,3,FALSE),"")</f>
        <v/>
      </c>
      <c r="AD375" t="str">
        <f t="shared" si="234"/>
        <v/>
      </c>
      <c r="AE375" t="str">
        <f t="shared" si="235"/>
        <v/>
      </c>
      <c r="AF375" t="str">
        <f t="shared" si="236"/>
        <v/>
      </c>
      <c r="AG375" t="str">
        <f t="shared" si="237"/>
        <v/>
      </c>
      <c r="AH375" t="str">
        <f t="shared" si="238"/>
        <v/>
      </c>
      <c r="AI375" t="str">
        <f>IF(LEN(Q375)&gt;0,REPT("0",IF(IF(MID(I375,12,1)="F",VLOOKUP(J375,DATA!$K$2:$Y$20,14,FALSE),0)&gt;10,IF(MID(I375,12,1)="F",VLOOKUP(J375,DATA!$K$2:$Y$20,14,FALSE),0)-10,0)-LEN(X375))&amp;DEC2BIN(Q375,IF(MID(I375,12,1)="F",VLOOKUP(J375,DATA!$K$2:$Y$20,14,FALSE),0)-IF(IF(MID(I375,12,1)="F",VLOOKUP(J375,DATA!$K$2:$Y$20,14,FALSE),0)&gt;10,IF(MID(I375,12,1)="F",VLOOKUP(J375,DATA!$K$2:$Y$20,14,FALSE),0)-10,0)),"")</f>
        <v/>
      </c>
      <c r="AJ375" t="str">
        <f>IF(LEN(H375)&gt;0,IF(H375&lt;&gt;"CALL_PAL",VLOOKUP(H375,DATA!$B$2:$E$526,4,FALSE),VLOOKUP(K375,DATA!$K$72:$M$161,3,FALSE)),"")</f>
        <v/>
      </c>
      <c r="AK375" t="str">
        <f>IF(LEN(H375)&gt;0,VLOOKUP(H375,DATA!$B$2:$D$526,3,FALSE),"")</f>
        <v/>
      </c>
      <c r="AL375" t="str">
        <f t="shared" si="239"/>
        <v/>
      </c>
      <c r="AM375" t="str">
        <f t="shared" si="240"/>
        <v/>
      </c>
      <c r="AN375" t="str">
        <f t="shared" si="218"/>
        <v/>
      </c>
      <c r="AO375" t="str">
        <f t="shared" si="212"/>
        <v/>
      </c>
      <c r="AP375" t="str">
        <f t="shared" si="213"/>
        <v/>
      </c>
      <c r="AQ375" t="str">
        <f t="shared" si="210"/>
        <v/>
      </c>
    </row>
    <row r="376" spans="1:43" x14ac:dyDescent="0.25">
      <c r="A376" t="str">
        <f t="shared" si="214"/>
        <v/>
      </c>
      <c r="C376" t="str">
        <f t="shared" si="220"/>
        <v/>
      </c>
      <c r="D376" t="str">
        <f t="shared" si="215"/>
        <v/>
      </c>
      <c r="E376" t="str">
        <f t="shared" si="216"/>
        <v/>
      </c>
      <c r="F376" t="str">
        <f t="shared" si="219"/>
        <v/>
      </c>
      <c r="G376" t="str">
        <f t="shared" si="211"/>
        <v/>
      </c>
      <c r="H376" t="str">
        <f t="shared" si="221"/>
        <v/>
      </c>
      <c r="I376" s="3" t="str">
        <f>IF(LEN(H376)&gt;0,VLOOKUP(H376,DATA!$B$2:$G$526,6,FALSE),"")</f>
        <v/>
      </c>
      <c r="J376" t="str">
        <f>IF(LEN(H376)&gt;0,VLOOKUP(H376,DATA!$B$2:$G$526,2,FALSE),"")</f>
        <v/>
      </c>
      <c r="K376" t="str">
        <f>IF(LEN(H376)&gt;0,IF(MID(IF(MID(MID(C376,LEN(H376)+2,99),1,1)="(",MID(MID(C376,LEN(H376)+2,99),2,LEN(MID(C376,LEN(H376)+2,99))-2),MID(C376,LEN(H376)+2,99)),1,1)=VLOOKUP(H376,DATA!$B$2:$I$526,8,FALSE),MID(IF(MID(MID(C376,LEN(H376)+2,99),1,1)="(",MID(MID(C376,LEN(H376)+2,99),2,LEN(MID(C376,LEN(H376)+2,99))-2),MID(C376,LEN(H376)+2,99)),1,3),IF(MID(MID(C376,LEN(H376)+2,99),1,1)="(",MID(MID(C376,LEN(H376)+2,99),2,LEN(MID(C376,LEN(H376)+2,99))-2),MID(C376,LEN(H376)+2,99))),"")</f>
        <v/>
      </c>
      <c r="L376" t="str">
        <f t="shared" si="222"/>
        <v/>
      </c>
      <c r="M376" t="str">
        <f t="shared" si="241"/>
        <v/>
      </c>
      <c r="N376" t="str">
        <f t="shared" si="223"/>
        <v/>
      </c>
      <c r="O376" t="str">
        <f t="shared" si="224"/>
        <v/>
      </c>
      <c r="P376" t="str">
        <f t="shared" si="217"/>
        <v/>
      </c>
      <c r="Q376" t="str">
        <f t="shared" si="225"/>
        <v/>
      </c>
      <c r="R376" t="str">
        <f t="shared" si="226"/>
        <v/>
      </c>
      <c r="S376" t="str">
        <f t="shared" si="227"/>
        <v/>
      </c>
      <c r="T376" t="str">
        <f t="shared" si="228"/>
        <v/>
      </c>
      <c r="U376" t="str">
        <f t="shared" si="229"/>
        <v/>
      </c>
      <c r="V376" t="str">
        <f>IF(MID(I376,6,1)="T",VLOOKUP(H376,DATA!$B$2:$H$526,7,FALSE),"")</f>
        <v/>
      </c>
      <c r="W376" t="str">
        <f t="shared" si="230"/>
        <v/>
      </c>
      <c r="X376" t="str">
        <f>IF(LEN(H376)&gt;0,VLOOKUP(H376,DATA!$B$2:$F$526,5,FALSE),"")</f>
        <v/>
      </c>
      <c r="Y376" t="str">
        <f t="shared" si="231"/>
        <v/>
      </c>
      <c r="Z376" t="str">
        <f t="shared" si="232"/>
        <v/>
      </c>
      <c r="AA376" t="str">
        <f t="shared" si="233"/>
        <v/>
      </c>
      <c r="AB376" t="str">
        <f>IF(LEN(Z376)&gt;0,VLOOKUP(Z376,DATA!$K$25:$L$69,2,FALSE)&amp;IF(LEN(AA376)&gt;0,VLOOKUP(AA376,DATA!$O$25:$P$29,2,FALSE),""),"")</f>
        <v/>
      </c>
      <c r="AC376" t="str">
        <f>IF(LEN(Z376)&gt;0,VLOOKUP(Z376,DATA!$K$25:$M$69,3,FALSE),"")</f>
        <v/>
      </c>
      <c r="AD376" t="str">
        <f t="shared" si="234"/>
        <v/>
      </c>
      <c r="AE376" t="str">
        <f t="shared" si="235"/>
        <v/>
      </c>
      <c r="AF376" t="str">
        <f t="shared" si="236"/>
        <v/>
      </c>
      <c r="AG376" t="str">
        <f t="shared" si="237"/>
        <v/>
      </c>
      <c r="AH376" t="str">
        <f t="shared" si="238"/>
        <v/>
      </c>
      <c r="AI376" t="str">
        <f>IF(LEN(Q376)&gt;0,REPT("0",IF(IF(MID(I376,12,1)="F",VLOOKUP(J376,DATA!$K$2:$Y$20,14,FALSE),0)&gt;10,IF(MID(I376,12,1)="F",VLOOKUP(J376,DATA!$K$2:$Y$20,14,FALSE),0)-10,0)-LEN(X376))&amp;DEC2BIN(Q376,IF(MID(I376,12,1)="F",VLOOKUP(J376,DATA!$K$2:$Y$20,14,FALSE),0)-IF(IF(MID(I376,12,1)="F",VLOOKUP(J376,DATA!$K$2:$Y$20,14,FALSE),0)&gt;10,IF(MID(I376,12,1)="F",VLOOKUP(J376,DATA!$K$2:$Y$20,14,FALSE),0)-10,0)),"")</f>
        <v/>
      </c>
      <c r="AJ376" t="str">
        <f>IF(LEN(H376)&gt;0,IF(H376&lt;&gt;"CALL_PAL",VLOOKUP(H376,DATA!$B$2:$E$526,4,FALSE),VLOOKUP(K376,DATA!$K$72:$M$161,3,FALSE)),"")</f>
        <v/>
      </c>
      <c r="AK376" t="str">
        <f>IF(LEN(H376)&gt;0,VLOOKUP(H376,DATA!$B$2:$D$526,3,FALSE),"")</f>
        <v/>
      </c>
      <c r="AL376" t="str">
        <f t="shared" si="239"/>
        <v/>
      </c>
      <c r="AM376" t="str">
        <f t="shared" si="240"/>
        <v/>
      </c>
      <c r="AN376" t="str">
        <f t="shared" si="218"/>
        <v/>
      </c>
      <c r="AO376" t="str">
        <f t="shared" si="212"/>
        <v/>
      </c>
      <c r="AP376" t="str">
        <f t="shared" si="213"/>
        <v/>
      </c>
      <c r="AQ376" t="str">
        <f t="shared" si="210"/>
        <v/>
      </c>
    </row>
    <row r="377" spans="1:43" x14ac:dyDescent="0.25">
      <c r="A377" t="str">
        <f t="shared" si="214"/>
        <v/>
      </c>
      <c r="C377" t="str">
        <f t="shared" si="220"/>
        <v/>
      </c>
      <c r="D377" t="str">
        <f t="shared" si="215"/>
        <v/>
      </c>
      <c r="E377" t="str">
        <f t="shared" si="216"/>
        <v/>
      </c>
      <c r="F377" t="str">
        <f t="shared" si="219"/>
        <v/>
      </c>
      <c r="G377" t="str">
        <f t="shared" si="211"/>
        <v/>
      </c>
      <c r="H377" t="str">
        <f t="shared" si="221"/>
        <v/>
      </c>
      <c r="I377" s="3" t="str">
        <f>IF(LEN(H377)&gt;0,VLOOKUP(H377,DATA!$B$2:$G$526,6,FALSE),"")</f>
        <v/>
      </c>
      <c r="J377" t="str">
        <f>IF(LEN(H377)&gt;0,VLOOKUP(H377,DATA!$B$2:$G$526,2,FALSE),"")</f>
        <v/>
      </c>
      <c r="K377" t="str">
        <f>IF(LEN(H377)&gt;0,IF(MID(IF(MID(MID(C377,LEN(H377)+2,99),1,1)="(",MID(MID(C377,LEN(H377)+2,99),2,LEN(MID(C377,LEN(H377)+2,99))-2),MID(C377,LEN(H377)+2,99)),1,1)=VLOOKUP(H377,DATA!$B$2:$I$526,8,FALSE),MID(IF(MID(MID(C377,LEN(H377)+2,99),1,1)="(",MID(MID(C377,LEN(H377)+2,99),2,LEN(MID(C377,LEN(H377)+2,99))-2),MID(C377,LEN(H377)+2,99)),1,3),IF(MID(MID(C377,LEN(H377)+2,99),1,1)="(",MID(MID(C377,LEN(H377)+2,99),2,LEN(MID(C377,LEN(H377)+2,99))-2),MID(C377,LEN(H377)+2,99))),"")</f>
        <v/>
      </c>
      <c r="L377" t="str">
        <f t="shared" si="222"/>
        <v/>
      </c>
      <c r="M377" t="str">
        <f t="shared" si="241"/>
        <v/>
      </c>
      <c r="N377" t="str">
        <f t="shared" si="223"/>
        <v/>
      </c>
      <c r="O377" t="str">
        <f t="shared" si="224"/>
        <v/>
      </c>
      <c r="P377" t="str">
        <f t="shared" si="217"/>
        <v/>
      </c>
      <c r="Q377" t="str">
        <f t="shared" si="225"/>
        <v/>
      </c>
      <c r="R377" t="str">
        <f t="shared" si="226"/>
        <v/>
      </c>
      <c r="S377" t="str">
        <f t="shared" si="227"/>
        <v/>
      </c>
      <c r="T377" t="str">
        <f t="shared" si="228"/>
        <v/>
      </c>
      <c r="U377" t="str">
        <f t="shared" si="229"/>
        <v/>
      </c>
      <c r="V377" t="str">
        <f>IF(MID(I377,6,1)="T",VLOOKUP(H377,DATA!$B$2:$H$526,7,FALSE),"")</f>
        <v/>
      </c>
      <c r="W377" t="str">
        <f t="shared" si="230"/>
        <v/>
      </c>
      <c r="X377" t="str">
        <f>IF(LEN(H377)&gt;0,VLOOKUP(H377,DATA!$B$2:$F$526,5,FALSE),"")</f>
        <v/>
      </c>
      <c r="Y377" t="str">
        <f t="shared" si="231"/>
        <v/>
      </c>
      <c r="Z377" t="str">
        <f t="shared" si="232"/>
        <v/>
      </c>
      <c r="AA377" t="str">
        <f t="shared" si="233"/>
        <v/>
      </c>
      <c r="AB377" t="str">
        <f>IF(LEN(Z377)&gt;0,VLOOKUP(Z377,DATA!$K$25:$L$69,2,FALSE)&amp;IF(LEN(AA377)&gt;0,VLOOKUP(AA377,DATA!$O$25:$P$29,2,FALSE),""),"")</f>
        <v/>
      </c>
      <c r="AC377" t="str">
        <f>IF(LEN(Z377)&gt;0,VLOOKUP(Z377,DATA!$K$25:$M$69,3,FALSE),"")</f>
        <v/>
      </c>
      <c r="AD377" t="str">
        <f t="shared" si="234"/>
        <v/>
      </c>
      <c r="AE377" t="str">
        <f t="shared" si="235"/>
        <v/>
      </c>
      <c r="AF377" t="str">
        <f t="shared" si="236"/>
        <v/>
      </c>
      <c r="AG377" t="str">
        <f t="shared" si="237"/>
        <v/>
      </c>
      <c r="AH377" t="str">
        <f t="shared" si="238"/>
        <v/>
      </c>
      <c r="AI377" t="str">
        <f>IF(LEN(Q377)&gt;0,REPT("0",IF(IF(MID(I377,12,1)="F",VLOOKUP(J377,DATA!$K$2:$Y$20,14,FALSE),0)&gt;10,IF(MID(I377,12,1)="F",VLOOKUP(J377,DATA!$K$2:$Y$20,14,FALSE),0)-10,0)-LEN(X377))&amp;DEC2BIN(Q377,IF(MID(I377,12,1)="F",VLOOKUP(J377,DATA!$K$2:$Y$20,14,FALSE),0)-IF(IF(MID(I377,12,1)="F",VLOOKUP(J377,DATA!$K$2:$Y$20,14,FALSE),0)&gt;10,IF(MID(I377,12,1)="F",VLOOKUP(J377,DATA!$K$2:$Y$20,14,FALSE),0)-10,0)),"")</f>
        <v/>
      </c>
      <c r="AJ377" t="str">
        <f>IF(LEN(H377)&gt;0,IF(H377&lt;&gt;"CALL_PAL",VLOOKUP(H377,DATA!$B$2:$E$526,4,FALSE),VLOOKUP(K377,DATA!$K$72:$M$161,3,FALSE)),"")</f>
        <v/>
      </c>
      <c r="AK377" t="str">
        <f>IF(LEN(H377)&gt;0,VLOOKUP(H377,DATA!$B$2:$D$526,3,FALSE),"")</f>
        <v/>
      </c>
      <c r="AL377" t="str">
        <f t="shared" si="239"/>
        <v/>
      </c>
      <c r="AM377" t="str">
        <f t="shared" si="240"/>
        <v/>
      </c>
      <c r="AN377" t="str">
        <f t="shared" si="218"/>
        <v/>
      </c>
      <c r="AO377" t="str">
        <f t="shared" si="212"/>
        <v/>
      </c>
      <c r="AP377" t="str">
        <f t="shared" si="213"/>
        <v/>
      </c>
      <c r="AQ377" t="str">
        <f t="shared" si="210"/>
        <v/>
      </c>
    </row>
    <row r="378" spans="1:43" x14ac:dyDescent="0.25">
      <c r="A378" t="str">
        <f t="shared" si="214"/>
        <v/>
      </c>
      <c r="C378" t="str">
        <f t="shared" si="220"/>
        <v/>
      </c>
      <c r="D378" t="str">
        <f t="shared" si="215"/>
        <v/>
      </c>
      <c r="E378" t="str">
        <f t="shared" si="216"/>
        <v/>
      </c>
      <c r="F378" t="str">
        <f t="shared" si="219"/>
        <v/>
      </c>
      <c r="G378" t="str">
        <f t="shared" si="211"/>
        <v/>
      </c>
      <c r="H378" t="str">
        <f t="shared" si="221"/>
        <v/>
      </c>
      <c r="I378" s="3" t="str">
        <f>IF(LEN(H378)&gt;0,VLOOKUP(H378,DATA!$B$2:$G$526,6,FALSE),"")</f>
        <v/>
      </c>
      <c r="J378" t="str">
        <f>IF(LEN(H378)&gt;0,VLOOKUP(H378,DATA!$B$2:$G$526,2,FALSE),"")</f>
        <v/>
      </c>
      <c r="K378" t="str">
        <f>IF(LEN(H378)&gt;0,IF(MID(IF(MID(MID(C378,LEN(H378)+2,99),1,1)="(",MID(MID(C378,LEN(H378)+2,99),2,LEN(MID(C378,LEN(H378)+2,99))-2),MID(C378,LEN(H378)+2,99)),1,1)=VLOOKUP(H378,DATA!$B$2:$I$526,8,FALSE),MID(IF(MID(MID(C378,LEN(H378)+2,99),1,1)="(",MID(MID(C378,LEN(H378)+2,99),2,LEN(MID(C378,LEN(H378)+2,99))-2),MID(C378,LEN(H378)+2,99)),1,3),IF(MID(MID(C378,LEN(H378)+2,99),1,1)="(",MID(MID(C378,LEN(H378)+2,99),2,LEN(MID(C378,LEN(H378)+2,99))-2),MID(C378,LEN(H378)+2,99))),"")</f>
        <v/>
      </c>
      <c r="L378" t="str">
        <f t="shared" si="222"/>
        <v/>
      </c>
      <c r="M378" t="str">
        <f t="shared" si="241"/>
        <v/>
      </c>
      <c r="N378" t="str">
        <f t="shared" si="223"/>
        <v/>
      </c>
      <c r="O378" t="str">
        <f t="shared" si="224"/>
        <v/>
      </c>
      <c r="P378" t="str">
        <f t="shared" si="217"/>
        <v/>
      </c>
      <c r="Q378" t="str">
        <f t="shared" si="225"/>
        <v/>
      </c>
      <c r="R378" t="str">
        <f t="shared" si="226"/>
        <v/>
      </c>
      <c r="S378" t="str">
        <f t="shared" si="227"/>
        <v/>
      </c>
      <c r="T378" t="str">
        <f t="shared" si="228"/>
        <v/>
      </c>
      <c r="U378" t="str">
        <f t="shared" si="229"/>
        <v/>
      </c>
      <c r="V378" t="str">
        <f>IF(MID(I378,6,1)="T",VLOOKUP(H378,DATA!$B$2:$H$526,7,FALSE),"")</f>
        <v/>
      </c>
      <c r="W378" t="str">
        <f t="shared" si="230"/>
        <v/>
      </c>
      <c r="X378" t="str">
        <f>IF(LEN(H378)&gt;0,VLOOKUP(H378,DATA!$B$2:$F$526,5,FALSE),"")</f>
        <v/>
      </c>
      <c r="Y378" t="str">
        <f t="shared" si="231"/>
        <v/>
      </c>
      <c r="Z378" t="str">
        <f t="shared" si="232"/>
        <v/>
      </c>
      <c r="AA378" t="str">
        <f t="shared" si="233"/>
        <v/>
      </c>
      <c r="AB378" t="str">
        <f>IF(LEN(Z378)&gt;0,VLOOKUP(Z378,DATA!$K$25:$L$69,2,FALSE)&amp;IF(LEN(AA378)&gt;0,VLOOKUP(AA378,DATA!$O$25:$P$29,2,FALSE),""),"")</f>
        <v/>
      </c>
      <c r="AC378" t="str">
        <f>IF(LEN(Z378)&gt;0,VLOOKUP(Z378,DATA!$K$25:$M$69,3,FALSE),"")</f>
        <v/>
      </c>
      <c r="AD378" t="str">
        <f t="shared" si="234"/>
        <v/>
      </c>
      <c r="AE378" t="str">
        <f t="shared" si="235"/>
        <v/>
      </c>
      <c r="AF378" t="str">
        <f t="shared" si="236"/>
        <v/>
      </c>
      <c r="AG378" t="str">
        <f t="shared" si="237"/>
        <v/>
      </c>
      <c r="AH378" t="str">
        <f t="shared" si="238"/>
        <v/>
      </c>
      <c r="AI378" t="str">
        <f>IF(LEN(Q378)&gt;0,REPT("0",IF(IF(MID(I378,12,1)="F",VLOOKUP(J378,DATA!$K$2:$Y$20,14,FALSE),0)&gt;10,IF(MID(I378,12,1)="F",VLOOKUP(J378,DATA!$K$2:$Y$20,14,FALSE),0)-10,0)-LEN(X378))&amp;DEC2BIN(Q378,IF(MID(I378,12,1)="F",VLOOKUP(J378,DATA!$K$2:$Y$20,14,FALSE),0)-IF(IF(MID(I378,12,1)="F",VLOOKUP(J378,DATA!$K$2:$Y$20,14,FALSE),0)&gt;10,IF(MID(I378,12,1)="F",VLOOKUP(J378,DATA!$K$2:$Y$20,14,FALSE),0)-10,0)),"")</f>
        <v/>
      </c>
      <c r="AJ378" t="str">
        <f>IF(LEN(H378)&gt;0,IF(H378&lt;&gt;"CALL_PAL",VLOOKUP(H378,DATA!$B$2:$E$526,4,FALSE),VLOOKUP(K378,DATA!$K$72:$M$161,3,FALSE)),"")</f>
        <v/>
      </c>
      <c r="AK378" t="str">
        <f>IF(LEN(H378)&gt;0,VLOOKUP(H378,DATA!$B$2:$D$526,3,FALSE),"")</f>
        <v/>
      </c>
      <c r="AL378" t="str">
        <f t="shared" si="239"/>
        <v/>
      </c>
      <c r="AM378" t="str">
        <f t="shared" si="240"/>
        <v/>
      </c>
      <c r="AN378" t="str">
        <f t="shared" si="218"/>
        <v/>
      </c>
      <c r="AO378" t="str">
        <f t="shared" si="212"/>
        <v/>
      </c>
      <c r="AP378" t="str">
        <f t="shared" si="213"/>
        <v/>
      </c>
      <c r="AQ378" t="str">
        <f t="shared" si="210"/>
        <v/>
      </c>
    </row>
    <row r="379" spans="1:43" x14ac:dyDescent="0.25">
      <c r="A379" t="str">
        <f t="shared" si="214"/>
        <v/>
      </c>
      <c r="C379" t="str">
        <f t="shared" si="220"/>
        <v/>
      </c>
      <c r="D379" t="str">
        <f t="shared" si="215"/>
        <v/>
      </c>
      <c r="E379" t="str">
        <f t="shared" si="216"/>
        <v/>
      </c>
      <c r="F379" t="str">
        <f t="shared" si="219"/>
        <v/>
      </c>
      <c r="G379" t="str">
        <f t="shared" si="211"/>
        <v/>
      </c>
      <c r="H379" t="str">
        <f t="shared" si="221"/>
        <v/>
      </c>
      <c r="I379" s="3" t="str">
        <f>IF(LEN(H379)&gt;0,VLOOKUP(H379,DATA!$B$2:$G$526,6,FALSE),"")</f>
        <v/>
      </c>
      <c r="J379" t="str">
        <f>IF(LEN(H379)&gt;0,VLOOKUP(H379,DATA!$B$2:$G$526,2,FALSE),"")</f>
        <v/>
      </c>
      <c r="K379" t="str">
        <f>IF(LEN(H379)&gt;0,IF(MID(IF(MID(MID(C379,LEN(H379)+2,99),1,1)="(",MID(MID(C379,LEN(H379)+2,99),2,LEN(MID(C379,LEN(H379)+2,99))-2),MID(C379,LEN(H379)+2,99)),1,1)=VLOOKUP(H379,DATA!$B$2:$I$526,8,FALSE),MID(IF(MID(MID(C379,LEN(H379)+2,99),1,1)="(",MID(MID(C379,LEN(H379)+2,99),2,LEN(MID(C379,LEN(H379)+2,99))-2),MID(C379,LEN(H379)+2,99)),1,3),IF(MID(MID(C379,LEN(H379)+2,99),1,1)="(",MID(MID(C379,LEN(H379)+2,99),2,LEN(MID(C379,LEN(H379)+2,99))-2),MID(C379,LEN(H379)+2,99))),"")</f>
        <v/>
      </c>
      <c r="L379" t="str">
        <f t="shared" si="222"/>
        <v/>
      </c>
      <c r="M379" t="str">
        <f t="shared" si="241"/>
        <v/>
      </c>
      <c r="N379" t="str">
        <f t="shared" si="223"/>
        <v/>
      </c>
      <c r="O379" t="str">
        <f t="shared" si="224"/>
        <v/>
      </c>
      <c r="P379" t="str">
        <f t="shared" si="217"/>
        <v/>
      </c>
      <c r="Q379" t="str">
        <f t="shared" si="225"/>
        <v/>
      </c>
      <c r="R379" t="str">
        <f t="shared" si="226"/>
        <v/>
      </c>
      <c r="S379" t="str">
        <f t="shared" si="227"/>
        <v/>
      </c>
      <c r="T379" t="str">
        <f t="shared" si="228"/>
        <v/>
      </c>
      <c r="U379" t="str">
        <f t="shared" si="229"/>
        <v/>
      </c>
      <c r="V379" t="str">
        <f>IF(MID(I379,6,1)="T",VLOOKUP(H379,DATA!$B$2:$H$526,7,FALSE),"")</f>
        <v/>
      </c>
      <c r="W379" t="str">
        <f t="shared" si="230"/>
        <v/>
      </c>
      <c r="X379" t="str">
        <f>IF(LEN(H379)&gt;0,VLOOKUP(H379,DATA!$B$2:$F$526,5,FALSE),"")</f>
        <v/>
      </c>
      <c r="Y379" t="str">
        <f t="shared" si="231"/>
        <v/>
      </c>
      <c r="Z379" t="str">
        <f t="shared" si="232"/>
        <v/>
      </c>
      <c r="AA379" t="str">
        <f t="shared" si="233"/>
        <v/>
      </c>
      <c r="AB379" t="str">
        <f>IF(LEN(Z379)&gt;0,VLOOKUP(Z379,DATA!$K$25:$L$69,2,FALSE)&amp;IF(LEN(AA379)&gt;0,VLOOKUP(AA379,DATA!$O$25:$P$29,2,FALSE),""),"")</f>
        <v/>
      </c>
      <c r="AC379" t="str">
        <f>IF(LEN(Z379)&gt;0,VLOOKUP(Z379,DATA!$K$25:$M$69,3,FALSE),"")</f>
        <v/>
      </c>
      <c r="AD379" t="str">
        <f t="shared" si="234"/>
        <v/>
      </c>
      <c r="AE379" t="str">
        <f t="shared" si="235"/>
        <v/>
      </c>
      <c r="AF379" t="str">
        <f t="shared" si="236"/>
        <v/>
      </c>
      <c r="AG379" t="str">
        <f t="shared" si="237"/>
        <v/>
      </c>
      <c r="AH379" t="str">
        <f t="shared" si="238"/>
        <v/>
      </c>
      <c r="AI379" t="str">
        <f>IF(LEN(Q379)&gt;0,REPT("0",IF(IF(MID(I379,12,1)="F",VLOOKUP(J379,DATA!$K$2:$Y$20,14,FALSE),0)&gt;10,IF(MID(I379,12,1)="F",VLOOKUP(J379,DATA!$K$2:$Y$20,14,FALSE),0)-10,0)-LEN(X379))&amp;DEC2BIN(Q379,IF(MID(I379,12,1)="F",VLOOKUP(J379,DATA!$K$2:$Y$20,14,FALSE),0)-IF(IF(MID(I379,12,1)="F",VLOOKUP(J379,DATA!$K$2:$Y$20,14,FALSE),0)&gt;10,IF(MID(I379,12,1)="F",VLOOKUP(J379,DATA!$K$2:$Y$20,14,FALSE),0)-10,0)),"")</f>
        <v/>
      </c>
      <c r="AJ379" t="str">
        <f>IF(LEN(H379)&gt;0,IF(H379&lt;&gt;"CALL_PAL",VLOOKUP(H379,DATA!$B$2:$E$526,4,FALSE),VLOOKUP(K379,DATA!$K$72:$M$161,3,FALSE)),"")</f>
        <v/>
      </c>
      <c r="AK379" t="str">
        <f>IF(LEN(H379)&gt;0,VLOOKUP(H379,DATA!$B$2:$D$526,3,FALSE),"")</f>
        <v/>
      </c>
      <c r="AL379" t="str">
        <f t="shared" si="239"/>
        <v/>
      </c>
      <c r="AM379" t="str">
        <f t="shared" si="240"/>
        <v/>
      </c>
      <c r="AN379" t="str">
        <f t="shared" si="218"/>
        <v/>
      </c>
      <c r="AO379" t="str">
        <f t="shared" si="212"/>
        <v/>
      </c>
      <c r="AP379" t="str">
        <f t="shared" si="213"/>
        <v/>
      </c>
      <c r="AQ379" t="str">
        <f t="shared" si="210"/>
        <v/>
      </c>
    </row>
    <row r="380" spans="1:43" x14ac:dyDescent="0.25">
      <c r="A380" t="str">
        <f t="shared" si="214"/>
        <v/>
      </c>
      <c r="C380" t="str">
        <f t="shared" si="220"/>
        <v/>
      </c>
      <c r="D380" t="str">
        <f t="shared" si="215"/>
        <v/>
      </c>
      <c r="E380" t="str">
        <f t="shared" si="216"/>
        <v/>
      </c>
      <c r="F380" t="str">
        <f t="shared" si="219"/>
        <v/>
      </c>
      <c r="G380" t="str">
        <f t="shared" si="211"/>
        <v/>
      </c>
      <c r="H380" t="str">
        <f t="shared" si="221"/>
        <v/>
      </c>
      <c r="I380" s="3" t="str">
        <f>IF(LEN(H380)&gt;0,VLOOKUP(H380,DATA!$B$2:$G$526,6,FALSE),"")</f>
        <v/>
      </c>
      <c r="J380" t="str">
        <f>IF(LEN(H380)&gt;0,VLOOKUP(H380,DATA!$B$2:$G$526,2,FALSE),"")</f>
        <v/>
      </c>
      <c r="K380" t="str">
        <f>IF(LEN(H380)&gt;0,IF(MID(IF(MID(MID(C380,LEN(H380)+2,99),1,1)="(",MID(MID(C380,LEN(H380)+2,99),2,LEN(MID(C380,LEN(H380)+2,99))-2),MID(C380,LEN(H380)+2,99)),1,1)=VLOOKUP(H380,DATA!$B$2:$I$526,8,FALSE),MID(IF(MID(MID(C380,LEN(H380)+2,99),1,1)="(",MID(MID(C380,LEN(H380)+2,99),2,LEN(MID(C380,LEN(H380)+2,99))-2),MID(C380,LEN(H380)+2,99)),1,3),IF(MID(MID(C380,LEN(H380)+2,99),1,1)="(",MID(MID(C380,LEN(H380)+2,99),2,LEN(MID(C380,LEN(H380)+2,99))-2),MID(C380,LEN(H380)+2,99))),"")</f>
        <v/>
      </c>
      <c r="L380" t="str">
        <f t="shared" si="222"/>
        <v/>
      </c>
      <c r="M380" t="str">
        <f t="shared" si="241"/>
        <v/>
      </c>
      <c r="N380" t="str">
        <f t="shared" si="223"/>
        <v/>
      </c>
      <c r="O380" t="str">
        <f t="shared" si="224"/>
        <v/>
      </c>
      <c r="P380" t="str">
        <f t="shared" si="217"/>
        <v/>
      </c>
      <c r="Q380" t="str">
        <f t="shared" si="225"/>
        <v/>
      </c>
      <c r="R380" t="str">
        <f t="shared" si="226"/>
        <v/>
      </c>
      <c r="S380" t="str">
        <f t="shared" si="227"/>
        <v/>
      </c>
      <c r="T380" t="str">
        <f t="shared" si="228"/>
        <v/>
      </c>
      <c r="U380" t="str">
        <f t="shared" si="229"/>
        <v/>
      </c>
      <c r="V380" t="str">
        <f>IF(MID(I380,6,1)="T",VLOOKUP(H380,DATA!$B$2:$H$526,7,FALSE),"")</f>
        <v/>
      </c>
      <c r="W380" t="str">
        <f t="shared" si="230"/>
        <v/>
      </c>
      <c r="X380" t="str">
        <f>IF(LEN(H380)&gt;0,VLOOKUP(H380,DATA!$B$2:$F$526,5,FALSE),"")</f>
        <v/>
      </c>
      <c r="Y380" t="str">
        <f t="shared" si="231"/>
        <v/>
      </c>
      <c r="Z380" t="str">
        <f t="shared" si="232"/>
        <v/>
      </c>
      <c r="AA380" t="str">
        <f t="shared" si="233"/>
        <v/>
      </c>
      <c r="AB380" t="str">
        <f>IF(LEN(Z380)&gt;0,VLOOKUP(Z380,DATA!$K$25:$L$69,2,FALSE)&amp;IF(LEN(AA380)&gt;0,VLOOKUP(AA380,DATA!$O$25:$P$29,2,FALSE),""),"")</f>
        <v/>
      </c>
      <c r="AC380" t="str">
        <f>IF(LEN(Z380)&gt;0,VLOOKUP(Z380,DATA!$K$25:$M$69,3,FALSE),"")</f>
        <v/>
      </c>
      <c r="AD380" t="str">
        <f t="shared" si="234"/>
        <v/>
      </c>
      <c r="AE380" t="str">
        <f t="shared" si="235"/>
        <v/>
      </c>
      <c r="AF380" t="str">
        <f t="shared" si="236"/>
        <v/>
      </c>
      <c r="AG380" t="str">
        <f t="shared" si="237"/>
        <v/>
      </c>
      <c r="AH380" t="str">
        <f t="shared" si="238"/>
        <v/>
      </c>
      <c r="AI380" t="str">
        <f>IF(LEN(Q380)&gt;0,REPT("0",IF(IF(MID(I380,12,1)="F",VLOOKUP(J380,DATA!$K$2:$Y$20,14,FALSE),0)&gt;10,IF(MID(I380,12,1)="F",VLOOKUP(J380,DATA!$K$2:$Y$20,14,FALSE),0)-10,0)-LEN(X380))&amp;DEC2BIN(Q380,IF(MID(I380,12,1)="F",VLOOKUP(J380,DATA!$K$2:$Y$20,14,FALSE),0)-IF(IF(MID(I380,12,1)="F",VLOOKUP(J380,DATA!$K$2:$Y$20,14,FALSE),0)&gt;10,IF(MID(I380,12,1)="F",VLOOKUP(J380,DATA!$K$2:$Y$20,14,FALSE),0)-10,0)),"")</f>
        <v/>
      </c>
      <c r="AJ380" t="str">
        <f>IF(LEN(H380)&gt;0,IF(H380&lt;&gt;"CALL_PAL",VLOOKUP(H380,DATA!$B$2:$E$526,4,FALSE),VLOOKUP(K380,DATA!$K$72:$M$161,3,FALSE)),"")</f>
        <v/>
      </c>
      <c r="AK380" t="str">
        <f>IF(LEN(H380)&gt;0,VLOOKUP(H380,DATA!$B$2:$D$526,3,FALSE),"")</f>
        <v/>
      </c>
      <c r="AL380" t="str">
        <f t="shared" si="239"/>
        <v/>
      </c>
      <c r="AM380" t="str">
        <f t="shared" si="240"/>
        <v/>
      </c>
      <c r="AN380" t="str">
        <f t="shared" si="218"/>
        <v/>
      </c>
      <c r="AO380" t="str">
        <f t="shared" si="212"/>
        <v/>
      </c>
      <c r="AP380" t="str">
        <f t="shared" si="213"/>
        <v/>
      </c>
      <c r="AQ380" t="str">
        <f t="shared" si="210"/>
        <v/>
      </c>
    </row>
    <row r="381" spans="1:43" x14ac:dyDescent="0.25">
      <c r="A381" t="str">
        <f t="shared" si="214"/>
        <v/>
      </c>
      <c r="C381" t="str">
        <f t="shared" si="220"/>
        <v/>
      </c>
      <c r="D381" t="str">
        <f t="shared" si="215"/>
        <v/>
      </c>
      <c r="E381" t="str">
        <f t="shared" si="216"/>
        <v/>
      </c>
      <c r="F381" t="str">
        <f t="shared" si="219"/>
        <v/>
      </c>
      <c r="G381" t="str">
        <f t="shared" si="211"/>
        <v/>
      </c>
      <c r="H381" t="str">
        <f t="shared" si="221"/>
        <v/>
      </c>
      <c r="I381" s="3" t="str">
        <f>IF(LEN(H381)&gt;0,VLOOKUP(H381,DATA!$B$2:$G$526,6,FALSE),"")</f>
        <v/>
      </c>
      <c r="J381" t="str">
        <f>IF(LEN(H381)&gt;0,VLOOKUP(H381,DATA!$B$2:$G$526,2,FALSE),"")</f>
        <v/>
      </c>
      <c r="K381" t="str">
        <f>IF(LEN(H381)&gt;0,IF(MID(IF(MID(MID(C381,LEN(H381)+2,99),1,1)="(",MID(MID(C381,LEN(H381)+2,99),2,LEN(MID(C381,LEN(H381)+2,99))-2),MID(C381,LEN(H381)+2,99)),1,1)=VLOOKUP(H381,DATA!$B$2:$I$526,8,FALSE),MID(IF(MID(MID(C381,LEN(H381)+2,99),1,1)="(",MID(MID(C381,LEN(H381)+2,99),2,LEN(MID(C381,LEN(H381)+2,99))-2),MID(C381,LEN(H381)+2,99)),1,3),IF(MID(MID(C381,LEN(H381)+2,99),1,1)="(",MID(MID(C381,LEN(H381)+2,99),2,LEN(MID(C381,LEN(H381)+2,99))-2),MID(C381,LEN(H381)+2,99))),"")</f>
        <v/>
      </c>
      <c r="L381" t="str">
        <f t="shared" si="222"/>
        <v/>
      </c>
      <c r="M381" t="str">
        <f t="shared" si="241"/>
        <v/>
      </c>
      <c r="N381" t="str">
        <f t="shared" si="223"/>
        <v/>
      </c>
      <c r="O381" t="str">
        <f t="shared" si="224"/>
        <v/>
      </c>
      <c r="P381" t="str">
        <f t="shared" si="217"/>
        <v/>
      </c>
      <c r="Q381" t="str">
        <f t="shared" si="225"/>
        <v/>
      </c>
      <c r="R381" t="str">
        <f t="shared" si="226"/>
        <v/>
      </c>
      <c r="S381" t="str">
        <f t="shared" si="227"/>
        <v/>
      </c>
      <c r="T381" t="str">
        <f t="shared" si="228"/>
        <v/>
      </c>
      <c r="U381" t="str">
        <f t="shared" si="229"/>
        <v/>
      </c>
      <c r="V381" t="str">
        <f>IF(MID(I381,6,1)="T",VLOOKUP(H381,DATA!$B$2:$H$526,7,FALSE),"")</f>
        <v/>
      </c>
      <c r="W381" t="str">
        <f t="shared" si="230"/>
        <v/>
      </c>
      <c r="X381" t="str">
        <f>IF(LEN(H381)&gt;0,VLOOKUP(H381,DATA!$B$2:$F$526,5,FALSE),"")</f>
        <v/>
      </c>
      <c r="Y381" t="str">
        <f t="shared" si="231"/>
        <v/>
      </c>
      <c r="Z381" t="str">
        <f t="shared" si="232"/>
        <v/>
      </c>
      <c r="AA381" t="str">
        <f t="shared" si="233"/>
        <v/>
      </c>
      <c r="AB381" t="str">
        <f>IF(LEN(Z381)&gt;0,VLOOKUP(Z381,DATA!$K$25:$L$69,2,FALSE)&amp;IF(LEN(AA381)&gt;0,VLOOKUP(AA381,DATA!$O$25:$P$29,2,FALSE),""),"")</f>
        <v/>
      </c>
      <c r="AC381" t="str">
        <f>IF(LEN(Z381)&gt;0,VLOOKUP(Z381,DATA!$K$25:$M$69,3,FALSE),"")</f>
        <v/>
      </c>
      <c r="AD381" t="str">
        <f t="shared" si="234"/>
        <v/>
      </c>
      <c r="AE381" t="str">
        <f t="shared" si="235"/>
        <v/>
      </c>
      <c r="AF381" t="str">
        <f t="shared" si="236"/>
        <v/>
      </c>
      <c r="AG381" t="str">
        <f t="shared" si="237"/>
        <v/>
      </c>
      <c r="AH381" t="str">
        <f t="shared" si="238"/>
        <v/>
      </c>
      <c r="AI381" t="str">
        <f>IF(LEN(Q381)&gt;0,REPT("0",IF(IF(MID(I381,12,1)="F",VLOOKUP(J381,DATA!$K$2:$Y$20,14,FALSE),0)&gt;10,IF(MID(I381,12,1)="F",VLOOKUP(J381,DATA!$K$2:$Y$20,14,FALSE),0)-10,0)-LEN(X381))&amp;DEC2BIN(Q381,IF(MID(I381,12,1)="F",VLOOKUP(J381,DATA!$K$2:$Y$20,14,FALSE),0)-IF(IF(MID(I381,12,1)="F",VLOOKUP(J381,DATA!$K$2:$Y$20,14,FALSE),0)&gt;10,IF(MID(I381,12,1)="F",VLOOKUP(J381,DATA!$K$2:$Y$20,14,FALSE),0)-10,0)),"")</f>
        <v/>
      </c>
      <c r="AJ381" t="str">
        <f>IF(LEN(H381)&gt;0,IF(H381&lt;&gt;"CALL_PAL",VLOOKUP(H381,DATA!$B$2:$E$526,4,FALSE),VLOOKUP(K381,DATA!$K$72:$M$161,3,FALSE)),"")</f>
        <v/>
      </c>
      <c r="AK381" t="str">
        <f>IF(LEN(H381)&gt;0,VLOOKUP(H381,DATA!$B$2:$D$526,3,FALSE),"")</f>
        <v/>
      </c>
      <c r="AL381" t="str">
        <f t="shared" si="239"/>
        <v/>
      </c>
      <c r="AM381" t="str">
        <f t="shared" si="240"/>
        <v/>
      </c>
      <c r="AN381" t="str">
        <f t="shared" si="218"/>
        <v/>
      </c>
      <c r="AO381" t="str">
        <f t="shared" si="212"/>
        <v/>
      </c>
      <c r="AP381" t="str">
        <f t="shared" si="213"/>
        <v/>
      </c>
      <c r="AQ381" t="str">
        <f t="shared" si="210"/>
        <v/>
      </c>
    </row>
    <row r="382" spans="1:43" x14ac:dyDescent="0.25">
      <c r="A382" t="str">
        <f t="shared" si="214"/>
        <v/>
      </c>
      <c r="C382" t="str">
        <f t="shared" si="220"/>
        <v/>
      </c>
      <c r="D382" t="str">
        <f t="shared" si="215"/>
        <v/>
      </c>
      <c r="E382" t="str">
        <f t="shared" si="216"/>
        <v/>
      </c>
      <c r="F382" t="str">
        <f t="shared" si="219"/>
        <v/>
      </c>
      <c r="G382" t="str">
        <f t="shared" si="211"/>
        <v/>
      </c>
      <c r="H382" t="str">
        <f t="shared" si="221"/>
        <v/>
      </c>
      <c r="I382" s="3" t="str">
        <f>IF(LEN(H382)&gt;0,VLOOKUP(H382,DATA!$B$2:$G$526,6,FALSE),"")</f>
        <v/>
      </c>
      <c r="J382" t="str">
        <f>IF(LEN(H382)&gt;0,VLOOKUP(H382,DATA!$B$2:$G$526,2,FALSE),"")</f>
        <v/>
      </c>
      <c r="K382" t="str">
        <f>IF(LEN(H382)&gt;0,IF(MID(IF(MID(MID(C382,LEN(H382)+2,99),1,1)="(",MID(MID(C382,LEN(H382)+2,99),2,LEN(MID(C382,LEN(H382)+2,99))-2),MID(C382,LEN(H382)+2,99)),1,1)=VLOOKUP(H382,DATA!$B$2:$I$526,8,FALSE),MID(IF(MID(MID(C382,LEN(H382)+2,99),1,1)="(",MID(MID(C382,LEN(H382)+2,99),2,LEN(MID(C382,LEN(H382)+2,99))-2),MID(C382,LEN(H382)+2,99)),1,3),IF(MID(MID(C382,LEN(H382)+2,99),1,1)="(",MID(MID(C382,LEN(H382)+2,99),2,LEN(MID(C382,LEN(H382)+2,99))-2),MID(C382,LEN(H382)+2,99))),"")</f>
        <v/>
      </c>
      <c r="L382" t="str">
        <f t="shared" si="222"/>
        <v/>
      </c>
      <c r="M382" t="str">
        <f t="shared" si="241"/>
        <v/>
      </c>
      <c r="N382" t="str">
        <f t="shared" si="223"/>
        <v/>
      </c>
      <c r="O382" t="str">
        <f t="shared" si="224"/>
        <v/>
      </c>
      <c r="P382" t="str">
        <f t="shared" si="217"/>
        <v/>
      </c>
      <c r="Q382" t="str">
        <f t="shared" si="225"/>
        <v/>
      </c>
      <c r="R382" t="str">
        <f t="shared" si="226"/>
        <v/>
      </c>
      <c r="S382" t="str">
        <f t="shared" si="227"/>
        <v/>
      </c>
      <c r="T382" t="str">
        <f t="shared" si="228"/>
        <v/>
      </c>
      <c r="U382" t="str">
        <f t="shared" si="229"/>
        <v/>
      </c>
      <c r="V382" t="str">
        <f>IF(MID(I382,6,1)="T",VLOOKUP(H382,DATA!$B$2:$H$526,7,FALSE),"")</f>
        <v/>
      </c>
      <c r="W382" t="str">
        <f t="shared" si="230"/>
        <v/>
      </c>
      <c r="X382" t="str">
        <f>IF(LEN(H382)&gt;0,VLOOKUP(H382,DATA!$B$2:$F$526,5,FALSE),"")</f>
        <v/>
      </c>
      <c r="Y382" t="str">
        <f t="shared" si="231"/>
        <v/>
      </c>
      <c r="Z382" t="str">
        <f t="shared" si="232"/>
        <v/>
      </c>
      <c r="AA382" t="str">
        <f t="shared" si="233"/>
        <v/>
      </c>
      <c r="AB382" t="str">
        <f>IF(LEN(Z382)&gt;0,VLOOKUP(Z382,DATA!$K$25:$L$69,2,FALSE)&amp;IF(LEN(AA382)&gt;0,VLOOKUP(AA382,DATA!$O$25:$P$29,2,FALSE),""),"")</f>
        <v/>
      </c>
      <c r="AC382" t="str">
        <f>IF(LEN(Z382)&gt;0,VLOOKUP(Z382,DATA!$K$25:$M$69,3,FALSE),"")</f>
        <v/>
      </c>
      <c r="AD382" t="str">
        <f t="shared" si="234"/>
        <v/>
      </c>
      <c r="AE382" t="str">
        <f t="shared" si="235"/>
        <v/>
      </c>
      <c r="AF382" t="str">
        <f t="shared" si="236"/>
        <v/>
      </c>
      <c r="AG382" t="str">
        <f t="shared" si="237"/>
        <v/>
      </c>
      <c r="AH382" t="str">
        <f t="shared" si="238"/>
        <v/>
      </c>
      <c r="AI382" t="str">
        <f>IF(LEN(Q382)&gt;0,REPT("0",IF(IF(MID(I382,12,1)="F",VLOOKUP(J382,DATA!$K$2:$Y$20,14,FALSE),0)&gt;10,IF(MID(I382,12,1)="F",VLOOKUP(J382,DATA!$K$2:$Y$20,14,FALSE),0)-10,0)-LEN(X382))&amp;DEC2BIN(Q382,IF(MID(I382,12,1)="F",VLOOKUP(J382,DATA!$K$2:$Y$20,14,FALSE),0)-IF(IF(MID(I382,12,1)="F",VLOOKUP(J382,DATA!$K$2:$Y$20,14,FALSE),0)&gt;10,IF(MID(I382,12,1)="F",VLOOKUP(J382,DATA!$K$2:$Y$20,14,FALSE),0)-10,0)),"")</f>
        <v/>
      </c>
      <c r="AJ382" t="str">
        <f>IF(LEN(H382)&gt;0,IF(H382&lt;&gt;"CALL_PAL",VLOOKUP(H382,DATA!$B$2:$E$526,4,FALSE),VLOOKUP(K382,DATA!$K$72:$M$161,3,FALSE)),"")</f>
        <v/>
      </c>
      <c r="AK382" t="str">
        <f>IF(LEN(H382)&gt;0,VLOOKUP(H382,DATA!$B$2:$D$526,3,FALSE),"")</f>
        <v/>
      </c>
      <c r="AL382" t="str">
        <f t="shared" si="239"/>
        <v/>
      </c>
      <c r="AM382" t="str">
        <f t="shared" si="240"/>
        <v/>
      </c>
      <c r="AN382" t="str">
        <f t="shared" si="218"/>
        <v/>
      </c>
      <c r="AO382" t="str">
        <f t="shared" si="212"/>
        <v/>
      </c>
      <c r="AP382" t="str">
        <f t="shared" si="213"/>
        <v/>
      </c>
      <c r="AQ382" t="str">
        <f t="shared" si="210"/>
        <v/>
      </c>
    </row>
    <row r="383" spans="1:43" x14ac:dyDescent="0.25">
      <c r="A383" t="str">
        <f t="shared" si="214"/>
        <v/>
      </c>
      <c r="C383" t="str">
        <f t="shared" si="220"/>
        <v/>
      </c>
      <c r="D383" t="str">
        <f t="shared" si="215"/>
        <v/>
      </c>
      <c r="E383" t="str">
        <f t="shared" si="216"/>
        <v/>
      </c>
      <c r="F383" t="str">
        <f t="shared" si="219"/>
        <v/>
      </c>
      <c r="G383" t="str">
        <f t="shared" si="211"/>
        <v/>
      </c>
      <c r="H383" t="str">
        <f t="shared" si="221"/>
        <v/>
      </c>
      <c r="I383" s="3" t="str">
        <f>IF(LEN(H383)&gt;0,VLOOKUP(H383,DATA!$B$2:$G$526,6,FALSE),"")</f>
        <v/>
      </c>
      <c r="J383" t="str">
        <f>IF(LEN(H383)&gt;0,VLOOKUP(H383,DATA!$B$2:$G$526,2,FALSE),"")</f>
        <v/>
      </c>
      <c r="K383" t="str">
        <f>IF(LEN(H383)&gt;0,IF(MID(IF(MID(MID(C383,LEN(H383)+2,99),1,1)="(",MID(MID(C383,LEN(H383)+2,99),2,LEN(MID(C383,LEN(H383)+2,99))-2),MID(C383,LEN(H383)+2,99)),1,1)=VLOOKUP(H383,DATA!$B$2:$I$526,8,FALSE),MID(IF(MID(MID(C383,LEN(H383)+2,99),1,1)="(",MID(MID(C383,LEN(H383)+2,99),2,LEN(MID(C383,LEN(H383)+2,99))-2),MID(C383,LEN(H383)+2,99)),1,3),IF(MID(MID(C383,LEN(H383)+2,99),1,1)="(",MID(MID(C383,LEN(H383)+2,99),2,LEN(MID(C383,LEN(H383)+2,99))-2),MID(C383,LEN(H383)+2,99))),"")</f>
        <v/>
      </c>
      <c r="L383" t="str">
        <f t="shared" si="222"/>
        <v/>
      </c>
      <c r="M383" t="str">
        <f t="shared" si="241"/>
        <v/>
      </c>
      <c r="N383" t="str">
        <f t="shared" si="223"/>
        <v/>
      </c>
      <c r="O383" t="str">
        <f t="shared" si="224"/>
        <v/>
      </c>
      <c r="P383" t="str">
        <f t="shared" si="217"/>
        <v/>
      </c>
      <c r="Q383" t="str">
        <f t="shared" si="225"/>
        <v/>
      </c>
      <c r="R383" t="str">
        <f t="shared" si="226"/>
        <v/>
      </c>
      <c r="S383" t="str">
        <f t="shared" si="227"/>
        <v/>
      </c>
      <c r="T383" t="str">
        <f t="shared" si="228"/>
        <v/>
      </c>
      <c r="U383" t="str">
        <f t="shared" si="229"/>
        <v/>
      </c>
      <c r="V383" t="str">
        <f>IF(MID(I383,6,1)="T",VLOOKUP(H383,DATA!$B$2:$H$526,7,FALSE),"")</f>
        <v/>
      </c>
      <c r="W383" t="str">
        <f t="shared" si="230"/>
        <v/>
      </c>
      <c r="X383" t="str">
        <f>IF(LEN(H383)&gt;0,VLOOKUP(H383,DATA!$B$2:$F$526,5,FALSE),"")</f>
        <v/>
      </c>
      <c r="Y383" t="str">
        <f t="shared" si="231"/>
        <v/>
      </c>
      <c r="Z383" t="str">
        <f t="shared" si="232"/>
        <v/>
      </c>
      <c r="AA383" t="str">
        <f t="shared" si="233"/>
        <v/>
      </c>
      <c r="AB383" t="str">
        <f>IF(LEN(Z383)&gt;0,VLOOKUP(Z383,DATA!$K$25:$L$69,2,FALSE)&amp;IF(LEN(AA383)&gt;0,VLOOKUP(AA383,DATA!$O$25:$P$29,2,FALSE),""),"")</f>
        <v/>
      </c>
      <c r="AC383" t="str">
        <f>IF(LEN(Z383)&gt;0,VLOOKUP(Z383,DATA!$K$25:$M$69,3,FALSE),"")</f>
        <v/>
      </c>
      <c r="AD383" t="str">
        <f t="shared" si="234"/>
        <v/>
      </c>
      <c r="AE383" t="str">
        <f t="shared" si="235"/>
        <v/>
      </c>
      <c r="AF383" t="str">
        <f t="shared" si="236"/>
        <v/>
      </c>
      <c r="AG383" t="str">
        <f t="shared" si="237"/>
        <v/>
      </c>
      <c r="AH383" t="str">
        <f t="shared" si="238"/>
        <v/>
      </c>
      <c r="AI383" t="str">
        <f>IF(LEN(Q383)&gt;0,REPT("0",IF(IF(MID(I383,12,1)="F",VLOOKUP(J383,DATA!$K$2:$Y$20,14,FALSE),0)&gt;10,IF(MID(I383,12,1)="F",VLOOKUP(J383,DATA!$K$2:$Y$20,14,FALSE),0)-10,0)-LEN(X383))&amp;DEC2BIN(Q383,IF(MID(I383,12,1)="F",VLOOKUP(J383,DATA!$K$2:$Y$20,14,FALSE),0)-IF(IF(MID(I383,12,1)="F",VLOOKUP(J383,DATA!$K$2:$Y$20,14,FALSE),0)&gt;10,IF(MID(I383,12,1)="F",VLOOKUP(J383,DATA!$K$2:$Y$20,14,FALSE),0)-10,0)),"")</f>
        <v/>
      </c>
      <c r="AJ383" t="str">
        <f>IF(LEN(H383)&gt;0,IF(H383&lt;&gt;"CALL_PAL",VLOOKUP(H383,DATA!$B$2:$E$526,4,FALSE),VLOOKUP(K383,DATA!$K$72:$M$161,3,FALSE)),"")</f>
        <v/>
      </c>
      <c r="AK383" t="str">
        <f>IF(LEN(H383)&gt;0,VLOOKUP(H383,DATA!$B$2:$D$526,3,FALSE),"")</f>
        <v/>
      </c>
      <c r="AL383" t="str">
        <f t="shared" si="239"/>
        <v/>
      </c>
      <c r="AM383" t="str">
        <f t="shared" si="240"/>
        <v/>
      </c>
      <c r="AN383" t="str">
        <f t="shared" si="218"/>
        <v/>
      </c>
      <c r="AO383" t="str">
        <f t="shared" si="212"/>
        <v/>
      </c>
      <c r="AP383" t="str">
        <f t="shared" si="213"/>
        <v/>
      </c>
      <c r="AQ383" t="str">
        <f t="shared" si="210"/>
        <v/>
      </c>
    </row>
    <row r="384" spans="1:43" x14ac:dyDescent="0.25">
      <c r="A384" t="str">
        <f t="shared" si="214"/>
        <v/>
      </c>
      <c r="C384" t="str">
        <f t="shared" si="220"/>
        <v/>
      </c>
      <c r="D384" t="str">
        <f t="shared" si="215"/>
        <v/>
      </c>
      <c r="E384" t="str">
        <f t="shared" si="216"/>
        <v/>
      </c>
      <c r="F384" t="str">
        <f t="shared" si="219"/>
        <v/>
      </c>
      <c r="G384" t="str">
        <f t="shared" si="211"/>
        <v/>
      </c>
      <c r="H384" t="str">
        <f t="shared" si="221"/>
        <v/>
      </c>
      <c r="I384" s="3" t="str">
        <f>IF(LEN(H384)&gt;0,VLOOKUP(H384,DATA!$B$2:$G$526,6,FALSE),"")</f>
        <v/>
      </c>
      <c r="J384" t="str">
        <f>IF(LEN(H384)&gt;0,VLOOKUP(H384,DATA!$B$2:$G$526,2,FALSE),"")</f>
        <v/>
      </c>
      <c r="K384" t="str">
        <f>IF(LEN(H384)&gt;0,IF(MID(IF(MID(MID(C384,LEN(H384)+2,99),1,1)="(",MID(MID(C384,LEN(H384)+2,99),2,LEN(MID(C384,LEN(H384)+2,99))-2),MID(C384,LEN(H384)+2,99)),1,1)=VLOOKUP(H384,DATA!$B$2:$I$526,8,FALSE),MID(IF(MID(MID(C384,LEN(H384)+2,99),1,1)="(",MID(MID(C384,LEN(H384)+2,99),2,LEN(MID(C384,LEN(H384)+2,99))-2),MID(C384,LEN(H384)+2,99)),1,3),IF(MID(MID(C384,LEN(H384)+2,99),1,1)="(",MID(MID(C384,LEN(H384)+2,99),2,LEN(MID(C384,LEN(H384)+2,99))-2),MID(C384,LEN(H384)+2,99))),"")</f>
        <v/>
      </c>
      <c r="L384" t="str">
        <f t="shared" si="222"/>
        <v/>
      </c>
      <c r="M384" t="str">
        <f t="shared" si="241"/>
        <v/>
      </c>
      <c r="N384" t="str">
        <f t="shared" si="223"/>
        <v/>
      </c>
      <c r="O384" t="str">
        <f t="shared" si="224"/>
        <v/>
      </c>
      <c r="P384" t="str">
        <f t="shared" si="217"/>
        <v/>
      </c>
      <c r="Q384" t="str">
        <f t="shared" si="225"/>
        <v/>
      </c>
      <c r="R384" t="str">
        <f t="shared" si="226"/>
        <v/>
      </c>
      <c r="S384" t="str">
        <f t="shared" si="227"/>
        <v/>
      </c>
      <c r="T384" t="str">
        <f t="shared" si="228"/>
        <v/>
      </c>
      <c r="U384" t="str">
        <f t="shared" si="229"/>
        <v/>
      </c>
      <c r="V384" t="str">
        <f>IF(MID(I384,6,1)="T",VLOOKUP(H384,DATA!$B$2:$H$526,7,FALSE),"")</f>
        <v/>
      </c>
      <c r="W384" t="str">
        <f t="shared" si="230"/>
        <v/>
      </c>
      <c r="X384" t="str">
        <f>IF(LEN(H384)&gt;0,VLOOKUP(H384,DATA!$B$2:$F$526,5,FALSE),"")</f>
        <v/>
      </c>
      <c r="Y384" t="str">
        <f t="shared" si="231"/>
        <v/>
      </c>
      <c r="Z384" t="str">
        <f t="shared" si="232"/>
        <v/>
      </c>
      <c r="AA384" t="str">
        <f t="shared" si="233"/>
        <v/>
      </c>
      <c r="AB384" t="str">
        <f>IF(LEN(Z384)&gt;0,VLOOKUP(Z384,DATA!$K$25:$L$69,2,FALSE)&amp;IF(LEN(AA384)&gt;0,VLOOKUP(AA384,DATA!$O$25:$P$29,2,FALSE),""),"")</f>
        <v/>
      </c>
      <c r="AC384" t="str">
        <f>IF(LEN(Z384)&gt;0,VLOOKUP(Z384,DATA!$K$25:$M$69,3,FALSE),"")</f>
        <v/>
      </c>
      <c r="AD384" t="str">
        <f t="shared" si="234"/>
        <v/>
      </c>
      <c r="AE384" t="str">
        <f t="shared" si="235"/>
        <v/>
      </c>
      <c r="AF384" t="str">
        <f t="shared" si="236"/>
        <v/>
      </c>
      <c r="AG384" t="str">
        <f t="shared" si="237"/>
        <v/>
      </c>
      <c r="AH384" t="str">
        <f t="shared" si="238"/>
        <v/>
      </c>
      <c r="AI384" t="str">
        <f>IF(LEN(Q384)&gt;0,REPT("0",IF(IF(MID(I384,12,1)="F",VLOOKUP(J384,DATA!$K$2:$Y$20,14,FALSE),0)&gt;10,IF(MID(I384,12,1)="F",VLOOKUP(J384,DATA!$K$2:$Y$20,14,FALSE),0)-10,0)-LEN(X384))&amp;DEC2BIN(Q384,IF(MID(I384,12,1)="F",VLOOKUP(J384,DATA!$K$2:$Y$20,14,FALSE),0)-IF(IF(MID(I384,12,1)="F",VLOOKUP(J384,DATA!$K$2:$Y$20,14,FALSE),0)&gt;10,IF(MID(I384,12,1)="F",VLOOKUP(J384,DATA!$K$2:$Y$20,14,FALSE),0)-10,0)),"")</f>
        <v/>
      </c>
      <c r="AJ384" t="str">
        <f>IF(LEN(H384)&gt;0,IF(H384&lt;&gt;"CALL_PAL",VLOOKUP(H384,DATA!$B$2:$E$526,4,FALSE),VLOOKUP(K384,DATA!$K$72:$M$161,3,FALSE)),"")</f>
        <v/>
      </c>
      <c r="AK384" t="str">
        <f>IF(LEN(H384)&gt;0,VLOOKUP(H384,DATA!$B$2:$D$526,3,FALSE),"")</f>
        <v/>
      </c>
      <c r="AL384" t="str">
        <f t="shared" si="239"/>
        <v/>
      </c>
      <c r="AM384" t="str">
        <f t="shared" si="240"/>
        <v/>
      </c>
      <c r="AN384" t="str">
        <f t="shared" si="218"/>
        <v/>
      </c>
      <c r="AO384" t="str">
        <f t="shared" si="212"/>
        <v/>
      </c>
      <c r="AP384" t="str">
        <f t="shared" si="213"/>
        <v/>
      </c>
      <c r="AQ384" t="str">
        <f t="shared" si="210"/>
        <v/>
      </c>
    </row>
    <row r="385" spans="1:43" x14ac:dyDescent="0.25">
      <c r="A385" t="str">
        <f t="shared" si="214"/>
        <v/>
      </c>
      <c r="C385" t="str">
        <f t="shared" si="220"/>
        <v/>
      </c>
      <c r="D385" t="str">
        <f t="shared" si="215"/>
        <v/>
      </c>
      <c r="E385" t="str">
        <f t="shared" si="216"/>
        <v/>
      </c>
      <c r="F385" t="str">
        <f t="shared" si="219"/>
        <v/>
      </c>
      <c r="G385" t="str">
        <f t="shared" si="211"/>
        <v/>
      </c>
      <c r="H385" t="str">
        <f t="shared" si="221"/>
        <v/>
      </c>
      <c r="I385" s="3" t="str">
        <f>IF(LEN(H385)&gt;0,VLOOKUP(H385,DATA!$B$2:$G$526,6,FALSE),"")</f>
        <v/>
      </c>
      <c r="J385" t="str">
        <f>IF(LEN(H385)&gt;0,VLOOKUP(H385,DATA!$B$2:$G$526,2,FALSE),"")</f>
        <v/>
      </c>
      <c r="K385" t="str">
        <f>IF(LEN(H385)&gt;0,IF(MID(IF(MID(MID(C385,LEN(H385)+2,99),1,1)="(",MID(MID(C385,LEN(H385)+2,99),2,LEN(MID(C385,LEN(H385)+2,99))-2),MID(C385,LEN(H385)+2,99)),1,1)=VLOOKUP(H385,DATA!$B$2:$I$526,8,FALSE),MID(IF(MID(MID(C385,LEN(H385)+2,99),1,1)="(",MID(MID(C385,LEN(H385)+2,99),2,LEN(MID(C385,LEN(H385)+2,99))-2),MID(C385,LEN(H385)+2,99)),1,3),IF(MID(MID(C385,LEN(H385)+2,99),1,1)="(",MID(MID(C385,LEN(H385)+2,99),2,LEN(MID(C385,LEN(H385)+2,99))-2),MID(C385,LEN(H385)+2,99))),"")</f>
        <v/>
      </c>
      <c r="L385" t="str">
        <f t="shared" si="222"/>
        <v/>
      </c>
      <c r="M385" t="str">
        <f t="shared" si="241"/>
        <v/>
      </c>
      <c r="N385" t="str">
        <f t="shared" si="223"/>
        <v/>
      </c>
      <c r="O385" t="str">
        <f t="shared" si="224"/>
        <v/>
      </c>
      <c r="P385" t="str">
        <f t="shared" si="217"/>
        <v/>
      </c>
      <c r="Q385" t="str">
        <f t="shared" si="225"/>
        <v/>
      </c>
      <c r="R385" t="str">
        <f t="shared" si="226"/>
        <v/>
      </c>
      <c r="S385" t="str">
        <f t="shared" si="227"/>
        <v/>
      </c>
      <c r="T385" t="str">
        <f t="shared" si="228"/>
        <v/>
      </c>
      <c r="U385" t="str">
        <f t="shared" si="229"/>
        <v/>
      </c>
      <c r="V385" t="str">
        <f>IF(MID(I385,6,1)="T",VLOOKUP(H385,DATA!$B$2:$H$526,7,FALSE),"")</f>
        <v/>
      </c>
      <c r="W385" t="str">
        <f t="shared" si="230"/>
        <v/>
      </c>
      <c r="X385" t="str">
        <f>IF(LEN(H385)&gt;0,VLOOKUP(H385,DATA!$B$2:$F$526,5,FALSE),"")</f>
        <v/>
      </c>
      <c r="Y385" t="str">
        <f t="shared" si="231"/>
        <v/>
      </c>
      <c r="Z385" t="str">
        <f t="shared" si="232"/>
        <v/>
      </c>
      <c r="AA385" t="str">
        <f t="shared" si="233"/>
        <v/>
      </c>
      <c r="AB385" t="str">
        <f>IF(LEN(Z385)&gt;0,VLOOKUP(Z385,DATA!$K$25:$L$69,2,FALSE)&amp;IF(LEN(AA385)&gt;0,VLOOKUP(AA385,DATA!$O$25:$P$29,2,FALSE),""),"")</f>
        <v/>
      </c>
      <c r="AC385" t="str">
        <f>IF(LEN(Z385)&gt;0,VLOOKUP(Z385,DATA!$K$25:$M$69,3,FALSE),"")</f>
        <v/>
      </c>
      <c r="AD385" t="str">
        <f t="shared" si="234"/>
        <v/>
      </c>
      <c r="AE385" t="str">
        <f t="shared" si="235"/>
        <v/>
      </c>
      <c r="AF385" t="str">
        <f t="shared" si="236"/>
        <v/>
      </c>
      <c r="AG385" t="str">
        <f t="shared" si="237"/>
        <v/>
      </c>
      <c r="AH385" t="str">
        <f t="shared" si="238"/>
        <v/>
      </c>
      <c r="AI385" t="str">
        <f>IF(LEN(Q385)&gt;0,REPT("0",IF(IF(MID(I385,12,1)="F",VLOOKUP(J385,DATA!$K$2:$Y$20,14,FALSE),0)&gt;10,IF(MID(I385,12,1)="F",VLOOKUP(J385,DATA!$K$2:$Y$20,14,FALSE),0)-10,0)-LEN(X385))&amp;DEC2BIN(Q385,IF(MID(I385,12,1)="F",VLOOKUP(J385,DATA!$K$2:$Y$20,14,FALSE),0)-IF(IF(MID(I385,12,1)="F",VLOOKUP(J385,DATA!$K$2:$Y$20,14,FALSE),0)&gt;10,IF(MID(I385,12,1)="F",VLOOKUP(J385,DATA!$K$2:$Y$20,14,FALSE),0)-10,0)),"")</f>
        <v/>
      </c>
      <c r="AJ385" t="str">
        <f>IF(LEN(H385)&gt;0,IF(H385&lt;&gt;"CALL_PAL",VLOOKUP(H385,DATA!$B$2:$E$526,4,FALSE),VLOOKUP(K385,DATA!$K$72:$M$161,3,FALSE)),"")</f>
        <v/>
      </c>
      <c r="AK385" t="str">
        <f>IF(LEN(H385)&gt;0,VLOOKUP(H385,DATA!$B$2:$D$526,3,FALSE),"")</f>
        <v/>
      </c>
      <c r="AL385" t="str">
        <f t="shared" si="239"/>
        <v/>
      </c>
      <c r="AM385" t="str">
        <f t="shared" si="240"/>
        <v/>
      </c>
      <c r="AN385" t="str">
        <f t="shared" si="218"/>
        <v/>
      </c>
      <c r="AO385" t="str">
        <f t="shared" si="212"/>
        <v/>
      </c>
      <c r="AP385" t="str">
        <f t="shared" si="213"/>
        <v/>
      </c>
      <c r="AQ385" t="str">
        <f t="shared" si="210"/>
        <v/>
      </c>
    </row>
    <row r="386" spans="1:43" x14ac:dyDescent="0.25">
      <c r="A386" t="str">
        <f t="shared" si="214"/>
        <v/>
      </c>
      <c r="C386" t="str">
        <f t="shared" si="220"/>
        <v/>
      </c>
      <c r="D386" t="str">
        <f t="shared" si="215"/>
        <v/>
      </c>
      <c r="E386" t="str">
        <f t="shared" si="216"/>
        <v/>
      </c>
      <c r="F386" t="str">
        <f t="shared" si="219"/>
        <v/>
      </c>
      <c r="G386" t="str">
        <f t="shared" si="211"/>
        <v/>
      </c>
      <c r="H386" t="str">
        <f t="shared" si="221"/>
        <v/>
      </c>
      <c r="I386" s="3" t="str">
        <f>IF(LEN(H386)&gt;0,VLOOKUP(H386,DATA!$B$2:$G$526,6,FALSE),"")</f>
        <v/>
      </c>
      <c r="J386" t="str">
        <f>IF(LEN(H386)&gt;0,VLOOKUP(H386,DATA!$B$2:$G$526,2,FALSE),"")</f>
        <v/>
      </c>
      <c r="K386" t="str">
        <f>IF(LEN(H386)&gt;0,IF(MID(IF(MID(MID(C386,LEN(H386)+2,99),1,1)="(",MID(MID(C386,LEN(H386)+2,99),2,LEN(MID(C386,LEN(H386)+2,99))-2),MID(C386,LEN(H386)+2,99)),1,1)=VLOOKUP(H386,DATA!$B$2:$I$526,8,FALSE),MID(IF(MID(MID(C386,LEN(H386)+2,99),1,1)="(",MID(MID(C386,LEN(H386)+2,99),2,LEN(MID(C386,LEN(H386)+2,99))-2),MID(C386,LEN(H386)+2,99)),1,3),IF(MID(MID(C386,LEN(H386)+2,99),1,1)="(",MID(MID(C386,LEN(H386)+2,99),2,LEN(MID(C386,LEN(H386)+2,99))-2),MID(C386,LEN(H386)+2,99))),"")</f>
        <v/>
      </c>
      <c r="L386" t="str">
        <f t="shared" si="222"/>
        <v/>
      </c>
      <c r="M386" t="str">
        <f t="shared" si="241"/>
        <v/>
      </c>
      <c r="N386" t="str">
        <f t="shared" si="223"/>
        <v/>
      </c>
      <c r="O386" t="str">
        <f t="shared" si="224"/>
        <v/>
      </c>
      <c r="P386" t="str">
        <f t="shared" si="217"/>
        <v/>
      </c>
      <c r="Q386" t="str">
        <f t="shared" si="225"/>
        <v/>
      </c>
      <c r="R386" t="str">
        <f t="shared" si="226"/>
        <v/>
      </c>
      <c r="S386" t="str">
        <f t="shared" si="227"/>
        <v/>
      </c>
      <c r="T386" t="str">
        <f t="shared" si="228"/>
        <v/>
      </c>
      <c r="U386" t="str">
        <f t="shared" si="229"/>
        <v/>
      </c>
      <c r="V386" t="str">
        <f>IF(MID(I386,6,1)="T",VLOOKUP(H386,DATA!$B$2:$H$526,7,FALSE),"")</f>
        <v/>
      </c>
      <c r="W386" t="str">
        <f t="shared" si="230"/>
        <v/>
      </c>
      <c r="X386" t="str">
        <f>IF(LEN(H386)&gt;0,VLOOKUP(H386,DATA!$B$2:$F$526,5,FALSE),"")</f>
        <v/>
      </c>
      <c r="Y386" t="str">
        <f t="shared" si="231"/>
        <v/>
      </c>
      <c r="Z386" t="str">
        <f t="shared" si="232"/>
        <v/>
      </c>
      <c r="AA386" t="str">
        <f t="shared" si="233"/>
        <v/>
      </c>
      <c r="AB386" t="str">
        <f>IF(LEN(Z386)&gt;0,VLOOKUP(Z386,DATA!$K$25:$L$69,2,FALSE)&amp;IF(LEN(AA386)&gt;0,VLOOKUP(AA386,DATA!$O$25:$P$29,2,FALSE),""),"")</f>
        <v/>
      </c>
      <c r="AC386" t="str">
        <f>IF(LEN(Z386)&gt;0,VLOOKUP(Z386,DATA!$K$25:$M$69,3,FALSE),"")</f>
        <v/>
      </c>
      <c r="AD386" t="str">
        <f t="shared" si="234"/>
        <v/>
      </c>
      <c r="AE386" t="str">
        <f t="shared" si="235"/>
        <v/>
      </c>
      <c r="AF386" t="str">
        <f t="shared" si="236"/>
        <v/>
      </c>
      <c r="AG386" t="str">
        <f t="shared" si="237"/>
        <v/>
      </c>
      <c r="AH386" t="str">
        <f t="shared" si="238"/>
        <v/>
      </c>
      <c r="AI386" t="str">
        <f>IF(LEN(Q386)&gt;0,REPT("0",IF(IF(MID(I386,12,1)="F",VLOOKUP(J386,DATA!$K$2:$Y$20,14,FALSE),0)&gt;10,IF(MID(I386,12,1)="F",VLOOKUP(J386,DATA!$K$2:$Y$20,14,FALSE),0)-10,0)-LEN(X386))&amp;DEC2BIN(Q386,IF(MID(I386,12,1)="F",VLOOKUP(J386,DATA!$K$2:$Y$20,14,FALSE),0)-IF(IF(MID(I386,12,1)="F",VLOOKUP(J386,DATA!$K$2:$Y$20,14,FALSE),0)&gt;10,IF(MID(I386,12,1)="F",VLOOKUP(J386,DATA!$K$2:$Y$20,14,FALSE),0)-10,0)),"")</f>
        <v/>
      </c>
      <c r="AJ386" t="str">
        <f>IF(LEN(H386)&gt;0,IF(H386&lt;&gt;"CALL_PAL",VLOOKUP(H386,DATA!$B$2:$E$526,4,FALSE),VLOOKUP(K386,DATA!$K$72:$M$161,3,FALSE)),"")</f>
        <v/>
      </c>
      <c r="AK386" t="str">
        <f>IF(LEN(H386)&gt;0,VLOOKUP(H386,DATA!$B$2:$D$526,3,FALSE),"")</f>
        <v/>
      </c>
      <c r="AL386" t="str">
        <f t="shared" si="239"/>
        <v/>
      </c>
      <c r="AM386" t="str">
        <f t="shared" si="240"/>
        <v/>
      </c>
      <c r="AN386" t="str">
        <f t="shared" si="218"/>
        <v/>
      </c>
      <c r="AO386" t="str">
        <f t="shared" si="212"/>
        <v/>
      </c>
      <c r="AP386" t="str">
        <f t="shared" si="213"/>
        <v/>
      </c>
      <c r="AQ386" t="str">
        <f t="shared" si="210"/>
        <v/>
      </c>
    </row>
    <row r="387" spans="1:43" x14ac:dyDescent="0.25">
      <c r="A387" t="str">
        <f t="shared" si="214"/>
        <v/>
      </c>
      <c r="C387" t="str">
        <f t="shared" si="220"/>
        <v/>
      </c>
      <c r="D387" t="str">
        <f t="shared" si="215"/>
        <v/>
      </c>
      <c r="E387" t="str">
        <f t="shared" si="216"/>
        <v/>
      </c>
      <c r="F387" t="str">
        <f t="shared" si="219"/>
        <v/>
      </c>
      <c r="G387" t="str">
        <f t="shared" si="211"/>
        <v/>
      </c>
      <c r="H387" t="str">
        <f t="shared" si="221"/>
        <v/>
      </c>
      <c r="I387" s="3" t="str">
        <f>IF(LEN(H387)&gt;0,VLOOKUP(H387,DATA!$B$2:$G$526,6,FALSE),"")</f>
        <v/>
      </c>
      <c r="J387" t="str">
        <f>IF(LEN(H387)&gt;0,VLOOKUP(H387,DATA!$B$2:$G$526,2,FALSE),"")</f>
        <v/>
      </c>
      <c r="K387" t="str">
        <f>IF(LEN(H387)&gt;0,IF(MID(IF(MID(MID(C387,LEN(H387)+2,99),1,1)="(",MID(MID(C387,LEN(H387)+2,99),2,LEN(MID(C387,LEN(H387)+2,99))-2),MID(C387,LEN(H387)+2,99)),1,1)=VLOOKUP(H387,DATA!$B$2:$I$526,8,FALSE),MID(IF(MID(MID(C387,LEN(H387)+2,99),1,1)="(",MID(MID(C387,LEN(H387)+2,99),2,LEN(MID(C387,LEN(H387)+2,99))-2),MID(C387,LEN(H387)+2,99)),1,3),IF(MID(MID(C387,LEN(H387)+2,99),1,1)="(",MID(MID(C387,LEN(H387)+2,99),2,LEN(MID(C387,LEN(H387)+2,99))-2),MID(C387,LEN(H387)+2,99))),"")</f>
        <v/>
      </c>
      <c r="L387" t="str">
        <f t="shared" si="222"/>
        <v/>
      </c>
      <c r="M387" t="str">
        <f t="shared" si="241"/>
        <v/>
      </c>
      <c r="N387" t="str">
        <f t="shared" si="223"/>
        <v/>
      </c>
      <c r="O387" t="str">
        <f t="shared" si="224"/>
        <v/>
      </c>
      <c r="P387" t="str">
        <f t="shared" si="217"/>
        <v/>
      </c>
      <c r="Q387" t="str">
        <f t="shared" si="225"/>
        <v/>
      </c>
      <c r="R387" t="str">
        <f t="shared" si="226"/>
        <v/>
      </c>
      <c r="S387" t="str">
        <f t="shared" si="227"/>
        <v/>
      </c>
      <c r="T387" t="str">
        <f t="shared" si="228"/>
        <v/>
      </c>
      <c r="U387" t="str">
        <f t="shared" si="229"/>
        <v/>
      </c>
      <c r="V387" t="str">
        <f>IF(MID(I387,6,1)="T",VLOOKUP(H387,DATA!$B$2:$H$526,7,FALSE),"")</f>
        <v/>
      </c>
      <c r="W387" t="str">
        <f t="shared" si="230"/>
        <v/>
      </c>
      <c r="X387" t="str">
        <f>IF(LEN(H387)&gt;0,VLOOKUP(H387,DATA!$B$2:$F$526,5,FALSE),"")</f>
        <v/>
      </c>
      <c r="Y387" t="str">
        <f t="shared" si="231"/>
        <v/>
      </c>
      <c r="Z387" t="str">
        <f t="shared" si="232"/>
        <v/>
      </c>
      <c r="AA387" t="str">
        <f t="shared" si="233"/>
        <v/>
      </c>
      <c r="AB387" t="str">
        <f>IF(LEN(Z387)&gt;0,VLOOKUP(Z387,DATA!$K$25:$L$69,2,FALSE)&amp;IF(LEN(AA387)&gt;0,VLOOKUP(AA387,DATA!$O$25:$P$29,2,FALSE),""),"")</f>
        <v/>
      </c>
      <c r="AC387" t="str">
        <f>IF(LEN(Z387)&gt;0,VLOOKUP(Z387,DATA!$K$25:$M$69,3,FALSE),"")</f>
        <v/>
      </c>
      <c r="AD387" t="str">
        <f t="shared" si="234"/>
        <v/>
      </c>
      <c r="AE387" t="str">
        <f t="shared" si="235"/>
        <v/>
      </c>
      <c r="AF387" t="str">
        <f t="shared" si="236"/>
        <v/>
      </c>
      <c r="AG387" t="str">
        <f t="shared" si="237"/>
        <v/>
      </c>
      <c r="AH387" t="str">
        <f t="shared" si="238"/>
        <v/>
      </c>
      <c r="AI387" t="str">
        <f>IF(LEN(Q387)&gt;0,REPT("0",IF(IF(MID(I387,12,1)="F",VLOOKUP(J387,DATA!$K$2:$Y$20,14,FALSE),0)&gt;10,IF(MID(I387,12,1)="F",VLOOKUP(J387,DATA!$K$2:$Y$20,14,FALSE),0)-10,0)-LEN(X387))&amp;DEC2BIN(Q387,IF(MID(I387,12,1)="F",VLOOKUP(J387,DATA!$K$2:$Y$20,14,FALSE),0)-IF(IF(MID(I387,12,1)="F",VLOOKUP(J387,DATA!$K$2:$Y$20,14,FALSE),0)&gt;10,IF(MID(I387,12,1)="F",VLOOKUP(J387,DATA!$K$2:$Y$20,14,FALSE),0)-10,0)),"")</f>
        <v/>
      </c>
      <c r="AJ387" t="str">
        <f>IF(LEN(H387)&gt;0,IF(H387&lt;&gt;"CALL_PAL",VLOOKUP(H387,DATA!$B$2:$E$526,4,FALSE),VLOOKUP(K387,DATA!$K$72:$M$161,3,FALSE)),"")</f>
        <v/>
      </c>
      <c r="AK387" t="str">
        <f>IF(LEN(H387)&gt;0,VLOOKUP(H387,DATA!$B$2:$D$526,3,FALSE),"")</f>
        <v/>
      </c>
      <c r="AL387" t="str">
        <f t="shared" si="239"/>
        <v/>
      </c>
      <c r="AM387" t="str">
        <f t="shared" si="240"/>
        <v/>
      </c>
      <c r="AN387" t="str">
        <f t="shared" si="218"/>
        <v/>
      </c>
      <c r="AO387" t="str">
        <f t="shared" si="212"/>
        <v/>
      </c>
      <c r="AP387" t="str">
        <f t="shared" si="213"/>
        <v/>
      </c>
      <c r="AQ387" t="str">
        <f t="shared" ref="AQ387:AQ450" si="242">IF(B387="","",IF(G387=G388,"",INT(G387/64)*64=G387))</f>
        <v/>
      </c>
    </row>
    <row r="388" spans="1:43" x14ac:dyDescent="0.25">
      <c r="A388" t="str">
        <f t="shared" si="214"/>
        <v/>
      </c>
      <c r="C388" t="str">
        <f t="shared" si="220"/>
        <v/>
      </c>
      <c r="D388" t="str">
        <f t="shared" si="215"/>
        <v/>
      </c>
      <c r="E388" t="str">
        <f t="shared" si="216"/>
        <v/>
      </c>
      <c r="F388" t="str">
        <f t="shared" si="219"/>
        <v/>
      </c>
      <c r="G388" t="str">
        <f t="shared" ref="G388:G451" si="243">IF(LEN(C388)&gt;0,IF(IFERROR(FIND(":",C388)&gt;0,FALSE),G387+16-MOD(G387+16,16),IF(E388,G387+F387-MOD(G387+F387,F387),G387)),"")</f>
        <v/>
      </c>
      <c r="H388" t="str">
        <f t="shared" si="221"/>
        <v/>
      </c>
      <c r="I388" s="3" t="str">
        <f>IF(LEN(H388)&gt;0,VLOOKUP(H388,DATA!$B$2:$G$526,6,FALSE),"")</f>
        <v/>
      </c>
      <c r="J388" t="str">
        <f>IF(LEN(H388)&gt;0,VLOOKUP(H388,DATA!$B$2:$G$526,2,FALSE),"")</f>
        <v/>
      </c>
      <c r="K388" t="str">
        <f>IF(LEN(H388)&gt;0,IF(MID(IF(MID(MID(C388,LEN(H388)+2,99),1,1)="(",MID(MID(C388,LEN(H388)+2,99),2,LEN(MID(C388,LEN(H388)+2,99))-2),MID(C388,LEN(H388)+2,99)),1,1)=VLOOKUP(H388,DATA!$B$2:$I$526,8,FALSE),MID(IF(MID(MID(C388,LEN(H388)+2,99),1,1)="(",MID(MID(C388,LEN(H388)+2,99),2,LEN(MID(C388,LEN(H388)+2,99))-2),MID(C388,LEN(H388)+2,99)),1,3),IF(MID(MID(C388,LEN(H388)+2,99),1,1)="(",MID(MID(C388,LEN(H388)+2,99),2,LEN(MID(C388,LEN(H388)+2,99))-2),MID(C388,LEN(H388)+2,99))),"")</f>
        <v/>
      </c>
      <c r="L388" t="str">
        <f t="shared" si="222"/>
        <v/>
      </c>
      <c r="M388" t="str">
        <f t="shared" si="241"/>
        <v/>
      </c>
      <c r="N388" t="str">
        <f t="shared" si="223"/>
        <v/>
      </c>
      <c r="O388" t="str">
        <f t="shared" si="224"/>
        <v/>
      </c>
      <c r="P388" t="str">
        <f t="shared" si="217"/>
        <v/>
      </c>
      <c r="Q388" t="str">
        <f t="shared" si="225"/>
        <v/>
      </c>
      <c r="R388" t="str">
        <f t="shared" si="226"/>
        <v/>
      </c>
      <c r="S388" t="str">
        <f t="shared" si="227"/>
        <v/>
      </c>
      <c r="T388" t="str">
        <f t="shared" si="228"/>
        <v/>
      </c>
      <c r="U388" t="str">
        <f t="shared" si="229"/>
        <v/>
      </c>
      <c r="V388" t="str">
        <f>IF(MID(I388,6,1)="T",VLOOKUP(H388,DATA!$B$2:$H$526,7,FALSE),"")</f>
        <v/>
      </c>
      <c r="W388" t="str">
        <f t="shared" si="230"/>
        <v/>
      </c>
      <c r="X388" t="str">
        <f>IF(LEN(H388)&gt;0,VLOOKUP(H388,DATA!$B$2:$F$526,5,FALSE),"")</f>
        <v/>
      </c>
      <c r="Y388" t="str">
        <f t="shared" si="231"/>
        <v/>
      </c>
      <c r="Z388" t="str">
        <f t="shared" si="232"/>
        <v/>
      </c>
      <c r="AA388" t="str">
        <f t="shared" si="233"/>
        <v/>
      </c>
      <c r="AB388" t="str">
        <f>IF(LEN(Z388)&gt;0,VLOOKUP(Z388,DATA!$K$25:$L$69,2,FALSE)&amp;IF(LEN(AA388)&gt;0,VLOOKUP(AA388,DATA!$O$25:$P$29,2,FALSE),""),"")</f>
        <v/>
      </c>
      <c r="AC388" t="str">
        <f>IF(LEN(Z388)&gt;0,VLOOKUP(Z388,DATA!$K$25:$M$69,3,FALSE),"")</f>
        <v/>
      </c>
      <c r="AD388" t="str">
        <f t="shared" si="234"/>
        <v/>
      </c>
      <c r="AE388" t="str">
        <f t="shared" si="235"/>
        <v/>
      </c>
      <c r="AF388" t="str">
        <f t="shared" si="236"/>
        <v/>
      </c>
      <c r="AG388" t="str">
        <f t="shared" si="237"/>
        <v/>
      </c>
      <c r="AH388" t="str">
        <f t="shared" si="238"/>
        <v/>
      </c>
      <c r="AI388" t="str">
        <f>IF(LEN(Q388)&gt;0,REPT("0",IF(IF(MID(I388,12,1)="F",VLOOKUP(J388,DATA!$K$2:$Y$20,14,FALSE),0)&gt;10,IF(MID(I388,12,1)="F",VLOOKUP(J388,DATA!$K$2:$Y$20,14,FALSE),0)-10,0)-LEN(X388))&amp;DEC2BIN(Q388,IF(MID(I388,12,1)="F",VLOOKUP(J388,DATA!$K$2:$Y$20,14,FALSE),0)-IF(IF(MID(I388,12,1)="F",VLOOKUP(J388,DATA!$K$2:$Y$20,14,FALSE),0)&gt;10,IF(MID(I388,12,1)="F",VLOOKUP(J388,DATA!$K$2:$Y$20,14,FALSE),0)-10,0)),"")</f>
        <v/>
      </c>
      <c r="AJ388" t="str">
        <f>IF(LEN(H388)&gt;0,IF(H388&lt;&gt;"CALL_PAL",VLOOKUP(H388,DATA!$B$2:$E$526,4,FALSE),VLOOKUP(K388,DATA!$K$72:$M$161,3,FALSE)),"")</f>
        <v/>
      </c>
      <c r="AK388" t="str">
        <f>IF(LEN(H388)&gt;0,VLOOKUP(H388,DATA!$B$2:$D$526,3,FALSE),"")</f>
        <v/>
      </c>
      <c r="AL388" t="str">
        <f t="shared" si="239"/>
        <v/>
      </c>
      <c r="AM388" t="str">
        <f t="shared" si="240"/>
        <v/>
      </c>
      <c r="AN388" t="str">
        <f t="shared" si="218"/>
        <v/>
      </c>
      <c r="AO388" t="str">
        <f t="shared" ref="AO388:AO451" si="244">IF(B388&lt;&gt;"",G388-G387,"")</f>
        <v/>
      </c>
      <c r="AP388" t="str">
        <f t="shared" si="213"/>
        <v/>
      </c>
      <c r="AQ388" t="str">
        <f t="shared" si="242"/>
        <v/>
      </c>
    </row>
    <row r="389" spans="1:43" x14ac:dyDescent="0.25">
      <c r="A389" t="str">
        <f t="shared" si="214"/>
        <v/>
      </c>
      <c r="C389" t="str">
        <f t="shared" si="220"/>
        <v/>
      </c>
      <c r="D389" t="str">
        <f t="shared" si="215"/>
        <v/>
      </c>
      <c r="E389" t="str">
        <f t="shared" si="216"/>
        <v/>
      </c>
      <c r="F389" t="str">
        <f t="shared" si="219"/>
        <v/>
      </c>
      <c r="G389" t="str">
        <f t="shared" si="243"/>
        <v/>
      </c>
      <c r="H389" t="str">
        <f t="shared" si="221"/>
        <v/>
      </c>
      <c r="I389" s="3" t="str">
        <f>IF(LEN(H389)&gt;0,VLOOKUP(H389,DATA!$B$2:$G$526,6,FALSE),"")</f>
        <v/>
      </c>
      <c r="J389" t="str">
        <f>IF(LEN(H389)&gt;0,VLOOKUP(H389,DATA!$B$2:$G$526,2,FALSE),"")</f>
        <v/>
      </c>
      <c r="K389" t="str">
        <f>IF(LEN(H389)&gt;0,IF(MID(IF(MID(MID(C389,LEN(H389)+2,99),1,1)="(",MID(MID(C389,LEN(H389)+2,99),2,LEN(MID(C389,LEN(H389)+2,99))-2),MID(C389,LEN(H389)+2,99)),1,1)=VLOOKUP(H389,DATA!$B$2:$I$526,8,FALSE),MID(IF(MID(MID(C389,LEN(H389)+2,99),1,1)="(",MID(MID(C389,LEN(H389)+2,99),2,LEN(MID(C389,LEN(H389)+2,99))-2),MID(C389,LEN(H389)+2,99)),1,3),IF(MID(MID(C389,LEN(H389)+2,99),1,1)="(",MID(MID(C389,LEN(H389)+2,99),2,LEN(MID(C389,LEN(H389)+2,99))-2),MID(C389,LEN(H389)+2,99))),"")</f>
        <v/>
      </c>
      <c r="L389" t="str">
        <f t="shared" si="222"/>
        <v/>
      </c>
      <c r="M389" t="str">
        <f t="shared" si="241"/>
        <v/>
      </c>
      <c r="N389" t="str">
        <f t="shared" si="223"/>
        <v/>
      </c>
      <c r="O389" t="str">
        <f t="shared" si="224"/>
        <v/>
      </c>
      <c r="P389" t="str">
        <f t="shared" si="217"/>
        <v/>
      </c>
      <c r="Q389" t="str">
        <f t="shared" si="225"/>
        <v/>
      </c>
      <c r="R389" t="str">
        <f t="shared" si="226"/>
        <v/>
      </c>
      <c r="S389" t="str">
        <f t="shared" si="227"/>
        <v/>
      </c>
      <c r="T389" t="str">
        <f t="shared" si="228"/>
        <v/>
      </c>
      <c r="U389" t="str">
        <f t="shared" si="229"/>
        <v/>
      </c>
      <c r="V389" t="str">
        <f>IF(MID(I389,6,1)="T",VLOOKUP(H389,DATA!$B$2:$H$526,7,FALSE),"")</f>
        <v/>
      </c>
      <c r="W389" t="str">
        <f t="shared" si="230"/>
        <v/>
      </c>
      <c r="X389" t="str">
        <f>IF(LEN(H389)&gt;0,VLOOKUP(H389,DATA!$B$2:$F$526,5,FALSE),"")</f>
        <v/>
      </c>
      <c r="Y389" t="str">
        <f t="shared" si="231"/>
        <v/>
      </c>
      <c r="Z389" t="str">
        <f t="shared" si="232"/>
        <v/>
      </c>
      <c r="AA389" t="str">
        <f t="shared" si="233"/>
        <v/>
      </c>
      <c r="AB389" t="str">
        <f>IF(LEN(Z389)&gt;0,VLOOKUP(Z389,DATA!$K$25:$L$69,2,FALSE)&amp;IF(LEN(AA389)&gt;0,VLOOKUP(AA389,DATA!$O$25:$P$29,2,FALSE),""),"")</f>
        <v/>
      </c>
      <c r="AC389" t="str">
        <f>IF(LEN(Z389)&gt;0,VLOOKUP(Z389,DATA!$K$25:$M$69,3,FALSE),"")</f>
        <v/>
      </c>
      <c r="AD389" t="str">
        <f t="shared" si="234"/>
        <v/>
      </c>
      <c r="AE389" t="str">
        <f t="shared" si="235"/>
        <v/>
      </c>
      <c r="AF389" t="str">
        <f t="shared" si="236"/>
        <v/>
      </c>
      <c r="AG389" t="str">
        <f t="shared" si="237"/>
        <v/>
      </c>
      <c r="AH389" t="str">
        <f t="shared" si="238"/>
        <v/>
      </c>
      <c r="AI389" t="str">
        <f>IF(LEN(Q389)&gt;0,REPT("0",IF(IF(MID(I389,12,1)="F",VLOOKUP(J389,DATA!$K$2:$Y$20,14,FALSE),0)&gt;10,IF(MID(I389,12,1)="F",VLOOKUP(J389,DATA!$K$2:$Y$20,14,FALSE),0)-10,0)-LEN(X389))&amp;DEC2BIN(Q389,IF(MID(I389,12,1)="F",VLOOKUP(J389,DATA!$K$2:$Y$20,14,FALSE),0)-IF(IF(MID(I389,12,1)="F",VLOOKUP(J389,DATA!$K$2:$Y$20,14,FALSE),0)&gt;10,IF(MID(I389,12,1)="F",VLOOKUP(J389,DATA!$K$2:$Y$20,14,FALSE),0)-10,0)),"")</f>
        <v/>
      </c>
      <c r="AJ389" t="str">
        <f>IF(LEN(H389)&gt;0,IF(H389&lt;&gt;"CALL_PAL",VLOOKUP(H389,DATA!$B$2:$E$526,4,FALSE),VLOOKUP(K389,DATA!$K$72:$M$161,3,FALSE)),"")</f>
        <v/>
      </c>
      <c r="AK389" t="str">
        <f>IF(LEN(H389)&gt;0,VLOOKUP(H389,DATA!$B$2:$D$526,3,FALSE),"")</f>
        <v/>
      </c>
      <c r="AL389" t="str">
        <f t="shared" si="239"/>
        <v/>
      </c>
      <c r="AM389" t="str">
        <f t="shared" si="240"/>
        <v/>
      </c>
      <c r="AN389" t="str">
        <f t="shared" si="218"/>
        <v/>
      </c>
      <c r="AO389" t="str">
        <f t="shared" si="244"/>
        <v/>
      </c>
      <c r="AP389" t="str">
        <f t="shared" ref="AP389:AP452" si="245">IF(B389="","",IF(G389=G390,"",INT(G389/16)*16=G389))</f>
        <v/>
      </c>
      <c r="AQ389" t="str">
        <f t="shared" si="242"/>
        <v/>
      </c>
    </row>
    <row r="390" spans="1:43" x14ac:dyDescent="0.25">
      <c r="A390" t="str">
        <f t="shared" ref="A390:A453" si="246">IF(LEN(G390)&gt;0,DEC2HEX(G390+IF(AN389,1,0),8),"")</f>
        <v/>
      </c>
      <c r="C390" t="str">
        <f t="shared" si="220"/>
        <v/>
      </c>
      <c r="D390" t="str">
        <f t="shared" ref="D390:D453" si="247">IF(LEN(C390)&gt;0,IF(MID(C390,1,IFERROR(FIND(" ",C390),2)-1)=".BASE","",IF(MID(C390,1,4)=".VAR",MID(C390,FIND(" ",C390)+1,99),"")),"")</f>
        <v/>
      </c>
      <c r="E390" t="str">
        <f t="shared" si="216"/>
        <v/>
      </c>
      <c r="F390" t="str">
        <f t="shared" si="219"/>
        <v/>
      </c>
      <c r="G390" t="str">
        <f t="shared" si="243"/>
        <v/>
      </c>
      <c r="H390" t="str">
        <f t="shared" si="221"/>
        <v/>
      </c>
      <c r="I390" s="3" t="str">
        <f>IF(LEN(H390)&gt;0,VLOOKUP(H390,DATA!$B$2:$G$526,6,FALSE),"")</f>
        <v/>
      </c>
      <c r="J390" t="str">
        <f>IF(LEN(H390)&gt;0,VLOOKUP(H390,DATA!$B$2:$G$526,2,FALSE),"")</f>
        <v/>
      </c>
      <c r="K390" t="str">
        <f>IF(LEN(H390)&gt;0,IF(MID(IF(MID(MID(C390,LEN(H390)+2,99),1,1)="(",MID(MID(C390,LEN(H390)+2,99),2,LEN(MID(C390,LEN(H390)+2,99))-2),MID(C390,LEN(H390)+2,99)),1,1)=VLOOKUP(H390,DATA!$B$2:$I$526,8,FALSE),MID(IF(MID(MID(C390,LEN(H390)+2,99),1,1)="(",MID(MID(C390,LEN(H390)+2,99),2,LEN(MID(C390,LEN(H390)+2,99))-2),MID(C390,LEN(H390)+2,99)),1,3),IF(MID(MID(C390,LEN(H390)+2,99),1,1)="(",MID(MID(C390,LEN(H390)+2,99),2,LEN(MID(C390,LEN(H390)+2,99))-2),MID(C390,LEN(H390)+2,99))),"")</f>
        <v/>
      </c>
      <c r="L390" t="str">
        <f t="shared" si="222"/>
        <v/>
      </c>
      <c r="M390" t="str">
        <f t="shared" si="241"/>
        <v/>
      </c>
      <c r="N390" t="str">
        <f t="shared" si="223"/>
        <v/>
      </c>
      <c r="O390" t="str">
        <f t="shared" si="224"/>
        <v/>
      </c>
      <c r="P390" t="str">
        <f t="shared" si="217"/>
        <v/>
      </c>
      <c r="Q390" t="str">
        <f t="shared" si="225"/>
        <v/>
      </c>
      <c r="R390" t="str">
        <f t="shared" si="226"/>
        <v/>
      </c>
      <c r="S390" t="str">
        <f t="shared" si="227"/>
        <v/>
      </c>
      <c r="T390" t="str">
        <f t="shared" si="228"/>
        <v/>
      </c>
      <c r="U390" t="str">
        <f t="shared" si="229"/>
        <v/>
      </c>
      <c r="V390" t="str">
        <f>IF(MID(I390,6,1)="T",VLOOKUP(H390,DATA!$B$2:$H$526,7,FALSE),"")</f>
        <v/>
      </c>
      <c r="W390" t="str">
        <f t="shared" si="230"/>
        <v/>
      </c>
      <c r="X390" t="str">
        <f>IF(LEN(H390)&gt;0,VLOOKUP(H390,DATA!$B$2:$F$526,5,FALSE),"")</f>
        <v/>
      </c>
      <c r="Y390" t="str">
        <f t="shared" si="231"/>
        <v/>
      </c>
      <c r="Z390" t="str">
        <f t="shared" si="232"/>
        <v/>
      </c>
      <c r="AA390" t="str">
        <f t="shared" si="233"/>
        <v/>
      </c>
      <c r="AB390" t="str">
        <f>IF(LEN(Z390)&gt;0,VLOOKUP(Z390,DATA!$K$25:$L$69,2,FALSE)&amp;IF(LEN(AA390)&gt;0,VLOOKUP(AA390,DATA!$O$25:$P$29,2,FALSE),""),"")</f>
        <v/>
      </c>
      <c r="AC390" t="str">
        <f>IF(LEN(Z390)&gt;0,VLOOKUP(Z390,DATA!$K$25:$M$69,3,FALSE),"")</f>
        <v/>
      </c>
      <c r="AD390" t="str">
        <f t="shared" si="234"/>
        <v/>
      </c>
      <c r="AE390" t="str">
        <f t="shared" si="235"/>
        <v/>
      </c>
      <c r="AF390" t="str">
        <f t="shared" si="236"/>
        <v/>
      </c>
      <c r="AG390" t="str">
        <f t="shared" si="237"/>
        <v/>
      </c>
      <c r="AH390" t="str">
        <f t="shared" si="238"/>
        <v/>
      </c>
      <c r="AI390" t="str">
        <f>IF(LEN(Q390)&gt;0,REPT("0",IF(IF(MID(I390,12,1)="F",VLOOKUP(J390,DATA!$K$2:$Y$20,14,FALSE),0)&gt;10,IF(MID(I390,12,1)="F",VLOOKUP(J390,DATA!$K$2:$Y$20,14,FALSE),0)-10,0)-LEN(X390))&amp;DEC2BIN(Q390,IF(MID(I390,12,1)="F",VLOOKUP(J390,DATA!$K$2:$Y$20,14,FALSE),0)-IF(IF(MID(I390,12,1)="F",VLOOKUP(J390,DATA!$K$2:$Y$20,14,FALSE),0)&gt;10,IF(MID(I390,12,1)="F",VLOOKUP(J390,DATA!$K$2:$Y$20,14,FALSE),0)-10,0)),"")</f>
        <v/>
      </c>
      <c r="AJ390" t="str">
        <f>IF(LEN(H390)&gt;0,IF(H390&lt;&gt;"CALL_PAL",VLOOKUP(H390,DATA!$B$2:$E$526,4,FALSE),VLOOKUP(K390,DATA!$K$72:$M$161,3,FALSE)),"")</f>
        <v/>
      </c>
      <c r="AK390" t="str">
        <f>IF(LEN(H390)&gt;0,VLOOKUP(H390,DATA!$B$2:$D$526,3,FALSE),"")</f>
        <v/>
      </c>
      <c r="AL390" t="str">
        <f t="shared" si="239"/>
        <v/>
      </c>
      <c r="AM390" t="str">
        <f t="shared" si="240"/>
        <v/>
      </c>
      <c r="AN390" t="str">
        <f t="shared" si="218"/>
        <v/>
      </c>
      <c r="AO390" t="str">
        <f t="shared" si="244"/>
        <v/>
      </c>
      <c r="AP390" t="str">
        <f t="shared" si="245"/>
        <v/>
      </c>
      <c r="AQ390" t="str">
        <f t="shared" si="242"/>
        <v/>
      </c>
    </row>
    <row r="391" spans="1:43" x14ac:dyDescent="0.25">
      <c r="A391" t="str">
        <f t="shared" si="246"/>
        <v/>
      </c>
      <c r="C391" t="str">
        <f t="shared" si="220"/>
        <v/>
      </c>
      <c r="D391" t="str">
        <f t="shared" si="247"/>
        <v/>
      </c>
      <c r="E391" t="str">
        <f t="shared" si="216"/>
        <v/>
      </c>
      <c r="F391" t="str">
        <f t="shared" si="219"/>
        <v/>
      </c>
      <c r="G391" t="str">
        <f t="shared" si="243"/>
        <v/>
      </c>
      <c r="H391" t="str">
        <f t="shared" si="221"/>
        <v/>
      </c>
      <c r="I391" s="3" t="str">
        <f>IF(LEN(H391)&gt;0,VLOOKUP(H391,DATA!$B$2:$G$526,6,FALSE),"")</f>
        <v/>
      </c>
      <c r="J391" t="str">
        <f>IF(LEN(H391)&gt;0,VLOOKUP(H391,DATA!$B$2:$G$526,2,FALSE),"")</f>
        <v/>
      </c>
      <c r="K391" t="str">
        <f>IF(LEN(H391)&gt;0,IF(MID(IF(MID(MID(C391,LEN(H391)+2,99),1,1)="(",MID(MID(C391,LEN(H391)+2,99),2,LEN(MID(C391,LEN(H391)+2,99))-2),MID(C391,LEN(H391)+2,99)),1,1)=VLOOKUP(H391,DATA!$B$2:$I$526,8,FALSE),MID(IF(MID(MID(C391,LEN(H391)+2,99),1,1)="(",MID(MID(C391,LEN(H391)+2,99),2,LEN(MID(C391,LEN(H391)+2,99))-2),MID(C391,LEN(H391)+2,99)),1,3),IF(MID(MID(C391,LEN(H391)+2,99),1,1)="(",MID(MID(C391,LEN(H391)+2,99),2,LEN(MID(C391,LEN(H391)+2,99))-2),MID(C391,LEN(H391)+2,99))),"")</f>
        <v/>
      </c>
      <c r="L391" t="str">
        <f t="shared" si="222"/>
        <v/>
      </c>
      <c r="M391" t="str">
        <f t="shared" si="241"/>
        <v/>
      </c>
      <c r="N391" t="str">
        <f t="shared" si="223"/>
        <v/>
      </c>
      <c r="O391" t="str">
        <f t="shared" si="224"/>
        <v/>
      </c>
      <c r="P391" t="str">
        <f t="shared" si="217"/>
        <v/>
      </c>
      <c r="Q391" t="str">
        <f t="shared" si="225"/>
        <v/>
      </c>
      <c r="R391" t="str">
        <f t="shared" si="226"/>
        <v/>
      </c>
      <c r="S391" t="str">
        <f t="shared" si="227"/>
        <v/>
      </c>
      <c r="T391" t="str">
        <f t="shared" si="228"/>
        <v/>
      </c>
      <c r="U391" t="str">
        <f t="shared" si="229"/>
        <v/>
      </c>
      <c r="V391" t="str">
        <f>IF(MID(I391,6,1)="T",VLOOKUP(H391,DATA!$B$2:$H$526,7,FALSE),"")</f>
        <v/>
      </c>
      <c r="W391" t="str">
        <f t="shared" si="230"/>
        <v/>
      </c>
      <c r="X391" t="str">
        <f>IF(LEN(H391)&gt;0,VLOOKUP(H391,DATA!$B$2:$F$526,5,FALSE),"")</f>
        <v/>
      </c>
      <c r="Y391" t="str">
        <f t="shared" si="231"/>
        <v/>
      </c>
      <c r="Z391" t="str">
        <f t="shared" si="232"/>
        <v/>
      </c>
      <c r="AA391" t="str">
        <f t="shared" si="233"/>
        <v/>
      </c>
      <c r="AB391" t="str">
        <f>IF(LEN(Z391)&gt;0,VLOOKUP(Z391,DATA!$K$25:$L$69,2,FALSE)&amp;IF(LEN(AA391)&gt;0,VLOOKUP(AA391,DATA!$O$25:$P$29,2,FALSE),""),"")</f>
        <v/>
      </c>
      <c r="AC391" t="str">
        <f>IF(LEN(Z391)&gt;0,VLOOKUP(Z391,DATA!$K$25:$M$69,3,FALSE),"")</f>
        <v/>
      </c>
      <c r="AD391" t="str">
        <f t="shared" si="234"/>
        <v/>
      </c>
      <c r="AE391" t="str">
        <f t="shared" si="235"/>
        <v/>
      </c>
      <c r="AF391" t="str">
        <f t="shared" si="236"/>
        <v/>
      </c>
      <c r="AG391" t="str">
        <f t="shared" si="237"/>
        <v/>
      </c>
      <c r="AH391" t="str">
        <f t="shared" si="238"/>
        <v/>
      </c>
      <c r="AI391" t="str">
        <f>IF(LEN(Q391)&gt;0,REPT("0",IF(IF(MID(I391,12,1)="F",VLOOKUP(J391,DATA!$K$2:$Y$20,14,FALSE),0)&gt;10,IF(MID(I391,12,1)="F",VLOOKUP(J391,DATA!$K$2:$Y$20,14,FALSE),0)-10,0)-LEN(X391))&amp;DEC2BIN(Q391,IF(MID(I391,12,1)="F",VLOOKUP(J391,DATA!$K$2:$Y$20,14,FALSE),0)-IF(IF(MID(I391,12,1)="F",VLOOKUP(J391,DATA!$K$2:$Y$20,14,FALSE),0)&gt;10,IF(MID(I391,12,1)="F",VLOOKUP(J391,DATA!$K$2:$Y$20,14,FALSE),0)-10,0)),"")</f>
        <v/>
      </c>
      <c r="AJ391" t="str">
        <f>IF(LEN(H391)&gt;0,IF(H391&lt;&gt;"CALL_PAL",VLOOKUP(H391,DATA!$B$2:$E$526,4,FALSE),VLOOKUP(K391,DATA!$K$72:$M$161,3,FALSE)),"")</f>
        <v/>
      </c>
      <c r="AK391" t="str">
        <f>IF(LEN(H391)&gt;0,VLOOKUP(H391,DATA!$B$2:$D$526,3,FALSE),"")</f>
        <v/>
      </c>
      <c r="AL391" t="str">
        <f t="shared" si="239"/>
        <v/>
      </c>
      <c r="AM391" t="str">
        <f t="shared" si="240"/>
        <v/>
      </c>
      <c r="AN391" t="str">
        <f t="shared" si="218"/>
        <v/>
      </c>
      <c r="AO391" t="str">
        <f t="shared" si="244"/>
        <v/>
      </c>
      <c r="AP391" t="str">
        <f t="shared" si="245"/>
        <v/>
      </c>
      <c r="AQ391" t="str">
        <f t="shared" si="242"/>
        <v/>
      </c>
    </row>
    <row r="392" spans="1:43" x14ac:dyDescent="0.25">
      <c r="A392" t="str">
        <f t="shared" si="246"/>
        <v/>
      </c>
      <c r="C392" t="str">
        <f t="shared" si="220"/>
        <v/>
      </c>
      <c r="D392" t="str">
        <f t="shared" si="247"/>
        <v/>
      </c>
      <c r="E392" t="str">
        <f t="shared" ref="E392:E455" si="248">IF(LEN(C392)&gt;0,AND(MID(C391,1,2)&lt;&gt;".B",MID(C391,1,2)&lt;&gt;".P",NOT(IFERROR(FIND(":",C391)&gt;0,FALSE))),"")</f>
        <v/>
      </c>
      <c r="F392" t="str">
        <f t="shared" si="219"/>
        <v/>
      </c>
      <c r="G392" t="str">
        <f t="shared" si="243"/>
        <v/>
      </c>
      <c r="H392" t="str">
        <f t="shared" si="221"/>
        <v/>
      </c>
      <c r="I392" s="3" t="str">
        <f>IF(LEN(H392)&gt;0,VLOOKUP(H392,DATA!$B$2:$G$526,6,FALSE),"")</f>
        <v/>
      </c>
      <c r="J392" t="str">
        <f>IF(LEN(H392)&gt;0,VLOOKUP(H392,DATA!$B$2:$G$526,2,FALSE),"")</f>
        <v/>
      </c>
      <c r="K392" t="str">
        <f>IF(LEN(H392)&gt;0,IF(MID(IF(MID(MID(C392,LEN(H392)+2,99),1,1)="(",MID(MID(C392,LEN(H392)+2,99),2,LEN(MID(C392,LEN(H392)+2,99))-2),MID(C392,LEN(H392)+2,99)),1,1)=VLOOKUP(H392,DATA!$B$2:$I$526,8,FALSE),MID(IF(MID(MID(C392,LEN(H392)+2,99),1,1)="(",MID(MID(C392,LEN(H392)+2,99),2,LEN(MID(C392,LEN(H392)+2,99))-2),MID(C392,LEN(H392)+2,99)),1,3),IF(MID(MID(C392,LEN(H392)+2,99),1,1)="(",MID(MID(C392,LEN(H392)+2,99),2,LEN(MID(C392,LEN(H392)+2,99))-2),MID(C392,LEN(H392)+2,99))),"")</f>
        <v/>
      </c>
      <c r="L392" t="str">
        <f t="shared" si="222"/>
        <v/>
      </c>
      <c r="M392" t="str">
        <f t="shared" si="241"/>
        <v/>
      </c>
      <c r="N392" t="str">
        <f t="shared" si="223"/>
        <v/>
      </c>
      <c r="O392" t="str">
        <f t="shared" si="224"/>
        <v/>
      </c>
      <c r="P392" t="str">
        <f t="shared" si="217"/>
        <v/>
      </c>
      <c r="Q392" t="str">
        <f t="shared" si="225"/>
        <v/>
      </c>
      <c r="R392" t="str">
        <f t="shared" si="226"/>
        <v/>
      </c>
      <c r="S392" t="str">
        <f t="shared" si="227"/>
        <v/>
      </c>
      <c r="T392" t="str">
        <f t="shared" si="228"/>
        <v/>
      </c>
      <c r="U392" t="str">
        <f t="shared" si="229"/>
        <v/>
      </c>
      <c r="V392" t="str">
        <f>IF(MID(I392,6,1)="T",VLOOKUP(H392,DATA!$B$2:$H$526,7,FALSE),"")</f>
        <v/>
      </c>
      <c r="W392" t="str">
        <f t="shared" si="230"/>
        <v/>
      </c>
      <c r="X392" t="str">
        <f>IF(LEN(H392)&gt;0,VLOOKUP(H392,DATA!$B$2:$F$526,5,FALSE),"")</f>
        <v/>
      </c>
      <c r="Y392" t="str">
        <f t="shared" si="231"/>
        <v/>
      </c>
      <c r="Z392" t="str">
        <f t="shared" si="232"/>
        <v/>
      </c>
      <c r="AA392" t="str">
        <f t="shared" si="233"/>
        <v/>
      </c>
      <c r="AB392" t="str">
        <f>IF(LEN(Z392)&gt;0,VLOOKUP(Z392,DATA!$K$25:$L$69,2,FALSE)&amp;IF(LEN(AA392)&gt;0,VLOOKUP(AA392,DATA!$O$25:$P$29,2,FALSE),""),"")</f>
        <v/>
      </c>
      <c r="AC392" t="str">
        <f>IF(LEN(Z392)&gt;0,VLOOKUP(Z392,DATA!$K$25:$M$69,3,FALSE),"")</f>
        <v/>
      </c>
      <c r="AD392" t="str">
        <f t="shared" si="234"/>
        <v/>
      </c>
      <c r="AE392" t="str">
        <f t="shared" si="235"/>
        <v/>
      </c>
      <c r="AF392" t="str">
        <f t="shared" si="236"/>
        <v/>
      </c>
      <c r="AG392" t="str">
        <f t="shared" si="237"/>
        <v/>
      </c>
      <c r="AH392" t="str">
        <f t="shared" si="238"/>
        <v/>
      </c>
      <c r="AI392" t="str">
        <f>IF(LEN(Q392)&gt;0,REPT("0",IF(IF(MID(I392,12,1)="F",VLOOKUP(J392,DATA!$K$2:$Y$20,14,FALSE),0)&gt;10,IF(MID(I392,12,1)="F",VLOOKUP(J392,DATA!$K$2:$Y$20,14,FALSE),0)-10,0)-LEN(X392))&amp;DEC2BIN(Q392,IF(MID(I392,12,1)="F",VLOOKUP(J392,DATA!$K$2:$Y$20,14,FALSE),0)-IF(IF(MID(I392,12,1)="F",VLOOKUP(J392,DATA!$K$2:$Y$20,14,FALSE),0)&gt;10,IF(MID(I392,12,1)="F",VLOOKUP(J392,DATA!$K$2:$Y$20,14,FALSE),0)-10,0)),"")</f>
        <v/>
      </c>
      <c r="AJ392" t="str">
        <f>IF(LEN(H392)&gt;0,IF(H392&lt;&gt;"CALL_PAL",VLOOKUP(H392,DATA!$B$2:$E$526,4,FALSE),VLOOKUP(K392,DATA!$K$72:$M$161,3,FALSE)),"")</f>
        <v/>
      </c>
      <c r="AK392" t="str">
        <f>IF(LEN(H392)&gt;0,VLOOKUP(H392,DATA!$B$2:$D$526,3,FALSE),"")</f>
        <v/>
      </c>
      <c r="AL392" t="str">
        <f t="shared" si="239"/>
        <v/>
      </c>
      <c r="AM392" t="str">
        <f t="shared" si="240"/>
        <v/>
      </c>
      <c r="AN392" t="str">
        <f t="shared" si="218"/>
        <v/>
      </c>
      <c r="AO392" t="str">
        <f t="shared" si="244"/>
        <v/>
      </c>
      <c r="AP392" t="str">
        <f t="shared" si="245"/>
        <v/>
      </c>
      <c r="AQ392" t="str">
        <f t="shared" si="242"/>
        <v/>
      </c>
    </row>
    <row r="393" spans="1:43" x14ac:dyDescent="0.25">
      <c r="A393" t="str">
        <f t="shared" si="246"/>
        <v/>
      </c>
      <c r="C393" t="str">
        <f t="shared" si="220"/>
        <v/>
      </c>
      <c r="D393" t="str">
        <f t="shared" si="247"/>
        <v/>
      </c>
      <c r="E393" t="str">
        <f t="shared" si="248"/>
        <v/>
      </c>
      <c r="F393" t="str">
        <f t="shared" si="219"/>
        <v/>
      </c>
      <c r="G393" t="str">
        <f t="shared" si="243"/>
        <v/>
      </c>
      <c r="H393" t="str">
        <f t="shared" si="221"/>
        <v/>
      </c>
      <c r="I393" s="3" t="str">
        <f>IF(LEN(H393)&gt;0,VLOOKUP(H393,DATA!$B$2:$G$526,6,FALSE),"")</f>
        <v/>
      </c>
      <c r="J393" t="str">
        <f>IF(LEN(H393)&gt;0,VLOOKUP(H393,DATA!$B$2:$G$526,2,FALSE),"")</f>
        <v/>
      </c>
      <c r="K393" t="str">
        <f>IF(LEN(H393)&gt;0,IF(MID(IF(MID(MID(C393,LEN(H393)+2,99),1,1)="(",MID(MID(C393,LEN(H393)+2,99),2,LEN(MID(C393,LEN(H393)+2,99))-2),MID(C393,LEN(H393)+2,99)),1,1)=VLOOKUP(H393,DATA!$B$2:$I$526,8,FALSE),MID(IF(MID(MID(C393,LEN(H393)+2,99),1,1)="(",MID(MID(C393,LEN(H393)+2,99),2,LEN(MID(C393,LEN(H393)+2,99))-2),MID(C393,LEN(H393)+2,99)),1,3),IF(MID(MID(C393,LEN(H393)+2,99),1,1)="(",MID(MID(C393,LEN(H393)+2,99),2,LEN(MID(C393,LEN(H393)+2,99))-2),MID(C393,LEN(H393)+2,99))),"")</f>
        <v/>
      </c>
      <c r="L393" t="str">
        <f t="shared" si="222"/>
        <v/>
      </c>
      <c r="M393" t="str">
        <f t="shared" si="241"/>
        <v/>
      </c>
      <c r="N393" t="str">
        <f t="shared" si="223"/>
        <v/>
      </c>
      <c r="O393" t="str">
        <f t="shared" si="224"/>
        <v/>
      </c>
      <c r="P393" t="str">
        <f t="shared" si="217"/>
        <v/>
      </c>
      <c r="Q393" t="str">
        <f t="shared" si="225"/>
        <v/>
      </c>
      <c r="R393" t="str">
        <f t="shared" si="226"/>
        <v/>
      </c>
      <c r="S393" t="str">
        <f t="shared" si="227"/>
        <v/>
      </c>
      <c r="T393" t="str">
        <f t="shared" si="228"/>
        <v/>
      </c>
      <c r="U393" t="str">
        <f t="shared" si="229"/>
        <v/>
      </c>
      <c r="V393" t="str">
        <f>IF(MID(I393,6,1)="T",VLOOKUP(H393,DATA!$B$2:$H$526,7,FALSE),"")</f>
        <v/>
      </c>
      <c r="W393" t="str">
        <f t="shared" si="230"/>
        <v/>
      </c>
      <c r="X393" t="str">
        <f>IF(LEN(H393)&gt;0,VLOOKUP(H393,DATA!$B$2:$F$526,5,FALSE),"")</f>
        <v/>
      </c>
      <c r="Y393" t="str">
        <f t="shared" si="231"/>
        <v/>
      </c>
      <c r="Z393" t="str">
        <f t="shared" si="232"/>
        <v/>
      </c>
      <c r="AA393" t="str">
        <f t="shared" si="233"/>
        <v/>
      </c>
      <c r="AB393" t="str">
        <f>IF(LEN(Z393)&gt;0,VLOOKUP(Z393,DATA!$K$25:$L$69,2,FALSE)&amp;IF(LEN(AA393)&gt;0,VLOOKUP(AA393,DATA!$O$25:$P$29,2,FALSE),""),"")</f>
        <v/>
      </c>
      <c r="AC393" t="str">
        <f>IF(LEN(Z393)&gt;0,VLOOKUP(Z393,DATA!$K$25:$M$69,3,FALSE),"")</f>
        <v/>
      </c>
      <c r="AD393" t="str">
        <f t="shared" si="234"/>
        <v/>
      </c>
      <c r="AE393" t="str">
        <f t="shared" si="235"/>
        <v/>
      </c>
      <c r="AF393" t="str">
        <f t="shared" si="236"/>
        <v/>
      </c>
      <c r="AG393" t="str">
        <f t="shared" si="237"/>
        <v/>
      </c>
      <c r="AH393" t="str">
        <f t="shared" si="238"/>
        <v/>
      </c>
      <c r="AI393" t="str">
        <f>IF(LEN(Q393)&gt;0,REPT("0",IF(IF(MID(I393,12,1)="F",VLOOKUP(J393,DATA!$K$2:$Y$20,14,FALSE),0)&gt;10,IF(MID(I393,12,1)="F",VLOOKUP(J393,DATA!$K$2:$Y$20,14,FALSE),0)-10,0)-LEN(X393))&amp;DEC2BIN(Q393,IF(MID(I393,12,1)="F",VLOOKUP(J393,DATA!$K$2:$Y$20,14,FALSE),0)-IF(IF(MID(I393,12,1)="F",VLOOKUP(J393,DATA!$K$2:$Y$20,14,FALSE),0)&gt;10,IF(MID(I393,12,1)="F",VLOOKUP(J393,DATA!$K$2:$Y$20,14,FALSE),0)-10,0)),"")</f>
        <v/>
      </c>
      <c r="AJ393" t="str">
        <f>IF(LEN(H393)&gt;0,IF(H393&lt;&gt;"CALL_PAL",VLOOKUP(H393,DATA!$B$2:$E$526,4,FALSE),VLOOKUP(K393,DATA!$K$72:$M$161,3,FALSE)),"")</f>
        <v/>
      </c>
      <c r="AK393" t="str">
        <f>IF(LEN(H393)&gt;0,VLOOKUP(H393,DATA!$B$2:$D$526,3,FALSE),"")</f>
        <v/>
      </c>
      <c r="AL393" t="str">
        <f t="shared" si="239"/>
        <v/>
      </c>
      <c r="AM393" t="str">
        <f t="shared" si="240"/>
        <v/>
      </c>
      <c r="AN393" t="str">
        <f t="shared" si="218"/>
        <v/>
      </c>
      <c r="AO393" t="str">
        <f t="shared" si="244"/>
        <v/>
      </c>
      <c r="AP393" t="str">
        <f t="shared" si="245"/>
        <v/>
      </c>
      <c r="AQ393" t="str">
        <f t="shared" si="242"/>
        <v/>
      </c>
    </row>
    <row r="394" spans="1:43" x14ac:dyDescent="0.25">
      <c r="A394" t="str">
        <f t="shared" si="246"/>
        <v/>
      </c>
      <c r="C394" t="str">
        <f t="shared" si="220"/>
        <v/>
      </c>
      <c r="D394" t="str">
        <f t="shared" si="247"/>
        <v/>
      </c>
      <c r="E394" t="str">
        <f t="shared" si="248"/>
        <v/>
      </c>
      <c r="F394" t="str">
        <f t="shared" si="219"/>
        <v/>
      </c>
      <c r="G394" t="str">
        <f t="shared" si="243"/>
        <v/>
      </c>
      <c r="H394" t="str">
        <f t="shared" si="221"/>
        <v/>
      </c>
      <c r="I394" s="3" t="str">
        <f>IF(LEN(H394)&gt;0,VLOOKUP(H394,DATA!$B$2:$G$526,6,FALSE),"")</f>
        <v/>
      </c>
      <c r="J394" t="str">
        <f>IF(LEN(H394)&gt;0,VLOOKUP(H394,DATA!$B$2:$G$526,2,FALSE),"")</f>
        <v/>
      </c>
      <c r="K394" t="str">
        <f>IF(LEN(H394)&gt;0,IF(MID(IF(MID(MID(C394,LEN(H394)+2,99),1,1)="(",MID(MID(C394,LEN(H394)+2,99),2,LEN(MID(C394,LEN(H394)+2,99))-2),MID(C394,LEN(H394)+2,99)),1,1)=VLOOKUP(H394,DATA!$B$2:$I$526,8,FALSE),MID(IF(MID(MID(C394,LEN(H394)+2,99),1,1)="(",MID(MID(C394,LEN(H394)+2,99),2,LEN(MID(C394,LEN(H394)+2,99))-2),MID(C394,LEN(H394)+2,99)),1,3),IF(MID(MID(C394,LEN(H394)+2,99),1,1)="(",MID(MID(C394,LEN(H394)+2,99),2,LEN(MID(C394,LEN(H394)+2,99))-2),MID(C394,LEN(H394)+2,99))),"")</f>
        <v/>
      </c>
      <c r="L394" t="str">
        <f t="shared" si="222"/>
        <v/>
      </c>
      <c r="M394" t="str">
        <f t="shared" si="241"/>
        <v/>
      </c>
      <c r="N394" t="str">
        <f t="shared" si="223"/>
        <v/>
      </c>
      <c r="O394" t="str">
        <f t="shared" si="224"/>
        <v/>
      </c>
      <c r="P394" t="str">
        <f t="shared" si="217"/>
        <v/>
      </c>
      <c r="Q394" t="str">
        <f t="shared" si="225"/>
        <v/>
      </c>
      <c r="R394" t="str">
        <f t="shared" si="226"/>
        <v/>
      </c>
      <c r="S394" t="str">
        <f t="shared" si="227"/>
        <v/>
      </c>
      <c r="T394" t="str">
        <f t="shared" si="228"/>
        <v/>
      </c>
      <c r="U394" t="str">
        <f t="shared" si="229"/>
        <v/>
      </c>
      <c r="V394" t="str">
        <f>IF(MID(I394,6,1)="T",VLOOKUP(H394,DATA!$B$2:$H$526,7,FALSE),"")</f>
        <v/>
      </c>
      <c r="W394" t="str">
        <f t="shared" si="230"/>
        <v/>
      </c>
      <c r="X394" t="str">
        <f>IF(LEN(H394)&gt;0,VLOOKUP(H394,DATA!$B$2:$F$526,5,FALSE),"")</f>
        <v/>
      </c>
      <c r="Y394" t="str">
        <f t="shared" si="231"/>
        <v/>
      </c>
      <c r="Z394" t="str">
        <f t="shared" si="232"/>
        <v/>
      </c>
      <c r="AA394" t="str">
        <f t="shared" si="233"/>
        <v/>
      </c>
      <c r="AB394" t="str">
        <f>IF(LEN(Z394)&gt;0,VLOOKUP(Z394,DATA!$K$25:$L$69,2,FALSE)&amp;IF(LEN(AA394)&gt;0,VLOOKUP(AA394,DATA!$O$25:$P$29,2,FALSE),""),"")</f>
        <v/>
      </c>
      <c r="AC394" t="str">
        <f>IF(LEN(Z394)&gt;0,VLOOKUP(Z394,DATA!$K$25:$M$69,3,FALSE),"")</f>
        <v/>
      </c>
      <c r="AD394" t="str">
        <f t="shared" si="234"/>
        <v/>
      </c>
      <c r="AE394" t="str">
        <f t="shared" si="235"/>
        <v/>
      </c>
      <c r="AF394" t="str">
        <f t="shared" si="236"/>
        <v/>
      </c>
      <c r="AG394" t="str">
        <f t="shared" si="237"/>
        <v/>
      </c>
      <c r="AH394" t="str">
        <f t="shared" si="238"/>
        <v/>
      </c>
      <c r="AI394" t="str">
        <f>IF(LEN(Q394)&gt;0,REPT("0",IF(IF(MID(I394,12,1)="F",VLOOKUP(J394,DATA!$K$2:$Y$20,14,FALSE),0)&gt;10,IF(MID(I394,12,1)="F",VLOOKUP(J394,DATA!$K$2:$Y$20,14,FALSE),0)-10,0)-LEN(X394))&amp;DEC2BIN(Q394,IF(MID(I394,12,1)="F",VLOOKUP(J394,DATA!$K$2:$Y$20,14,FALSE),0)-IF(IF(MID(I394,12,1)="F",VLOOKUP(J394,DATA!$K$2:$Y$20,14,FALSE),0)&gt;10,IF(MID(I394,12,1)="F",VLOOKUP(J394,DATA!$K$2:$Y$20,14,FALSE),0)-10,0)),"")</f>
        <v/>
      </c>
      <c r="AJ394" t="str">
        <f>IF(LEN(H394)&gt;0,IF(H394&lt;&gt;"CALL_PAL",VLOOKUP(H394,DATA!$B$2:$E$526,4,FALSE),VLOOKUP(K394,DATA!$K$72:$M$161,3,FALSE)),"")</f>
        <v/>
      </c>
      <c r="AK394" t="str">
        <f>IF(LEN(H394)&gt;0,VLOOKUP(H394,DATA!$B$2:$D$526,3,FALSE),"")</f>
        <v/>
      </c>
      <c r="AL394" t="str">
        <f t="shared" si="239"/>
        <v/>
      </c>
      <c r="AM394" t="str">
        <f t="shared" si="240"/>
        <v/>
      </c>
      <c r="AN394" t="str">
        <f t="shared" si="218"/>
        <v/>
      </c>
      <c r="AO394" t="str">
        <f t="shared" si="244"/>
        <v/>
      </c>
      <c r="AP394" t="str">
        <f t="shared" si="245"/>
        <v/>
      </c>
      <c r="AQ394" t="str">
        <f t="shared" si="242"/>
        <v/>
      </c>
    </row>
    <row r="395" spans="1:43" x14ac:dyDescent="0.25">
      <c r="A395" t="str">
        <f t="shared" si="246"/>
        <v/>
      </c>
      <c r="C395" t="str">
        <f t="shared" si="220"/>
        <v/>
      </c>
      <c r="D395" t="str">
        <f t="shared" si="247"/>
        <v/>
      </c>
      <c r="E395" t="str">
        <f t="shared" si="248"/>
        <v/>
      </c>
      <c r="F395" t="str">
        <f t="shared" si="219"/>
        <v/>
      </c>
      <c r="G395" t="str">
        <f t="shared" si="243"/>
        <v/>
      </c>
      <c r="H395" t="str">
        <f t="shared" si="221"/>
        <v/>
      </c>
      <c r="I395" s="3" t="str">
        <f>IF(LEN(H395)&gt;0,VLOOKUP(H395,DATA!$B$2:$G$526,6,FALSE),"")</f>
        <v/>
      </c>
      <c r="J395" t="str">
        <f>IF(LEN(H395)&gt;0,VLOOKUP(H395,DATA!$B$2:$G$526,2,FALSE),"")</f>
        <v/>
      </c>
      <c r="K395" t="str">
        <f>IF(LEN(H395)&gt;0,IF(MID(IF(MID(MID(C395,LEN(H395)+2,99),1,1)="(",MID(MID(C395,LEN(H395)+2,99),2,LEN(MID(C395,LEN(H395)+2,99))-2),MID(C395,LEN(H395)+2,99)),1,1)=VLOOKUP(H395,DATA!$B$2:$I$526,8,FALSE),MID(IF(MID(MID(C395,LEN(H395)+2,99),1,1)="(",MID(MID(C395,LEN(H395)+2,99),2,LEN(MID(C395,LEN(H395)+2,99))-2),MID(C395,LEN(H395)+2,99)),1,3),IF(MID(MID(C395,LEN(H395)+2,99),1,1)="(",MID(MID(C395,LEN(H395)+2,99),2,LEN(MID(C395,LEN(H395)+2,99))-2),MID(C395,LEN(H395)+2,99))),"")</f>
        <v/>
      </c>
      <c r="L395" t="str">
        <f t="shared" si="222"/>
        <v/>
      </c>
      <c r="M395" t="str">
        <f t="shared" si="241"/>
        <v/>
      </c>
      <c r="N395" t="str">
        <f t="shared" si="223"/>
        <v/>
      </c>
      <c r="O395" t="str">
        <f t="shared" si="224"/>
        <v/>
      </c>
      <c r="P395" t="str">
        <f t="shared" si="217"/>
        <v/>
      </c>
      <c r="Q395" t="str">
        <f t="shared" si="225"/>
        <v/>
      </c>
      <c r="R395" t="str">
        <f t="shared" si="226"/>
        <v/>
      </c>
      <c r="S395" t="str">
        <f t="shared" si="227"/>
        <v/>
      </c>
      <c r="T395" t="str">
        <f t="shared" si="228"/>
        <v/>
      </c>
      <c r="U395" t="str">
        <f t="shared" si="229"/>
        <v/>
      </c>
      <c r="V395" t="str">
        <f>IF(MID(I395,6,1)="T",VLOOKUP(H395,DATA!$B$2:$H$526,7,FALSE),"")</f>
        <v/>
      </c>
      <c r="W395" t="str">
        <f t="shared" si="230"/>
        <v/>
      </c>
      <c r="X395" t="str">
        <f>IF(LEN(H395)&gt;0,VLOOKUP(H395,DATA!$B$2:$F$526,5,FALSE),"")</f>
        <v/>
      </c>
      <c r="Y395" t="str">
        <f t="shared" si="231"/>
        <v/>
      </c>
      <c r="Z395" t="str">
        <f t="shared" si="232"/>
        <v/>
      </c>
      <c r="AA395" t="str">
        <f t="shared" si="233"/>
        <v/>
      </c>
      <c r="AB395" t="str">
        <f>IF(LEN(Z395)&gt;0,VLOOKUP(Z395,DATA!$K$25:$L$69,2,FALSE)&amp;IF(LEN(AA395)&gt;0,VLOOKUP(AA395,DATA!$O$25:$P$29,2,FALSE),""),"")</f>
        <v/>
      </c>
      <c r="AC395" t="str">
        <f>IF(LEN(Z395)&gt;0,VLOOKUP(Z395,DATA!$K$25:$M$69,3,FALSE),"")</f>
        <v/>
      </c>
      <c r="AD395" t="str">
        <f t="shared" si="234"/>
        <v/>
      </c>
      <c r="AE395" t="str">
        <f t="shared" si="235"/>
        <v/>
      </c>
      <c r="AF395" t="str">
        <f t="shared" si="236"/>
        <v/>
      </c>
      <c r="AG395" t="str">
        <f t="shared" si="237"/>
        <v/>
      </c>
      <c r="AH395" t="str">
        <f t="shared" si="238"/>
        <v/>
      </c>
      <c r="AI395" t="str">
        <f>IF(LEN(Q395)&gt;0,REPT("0",IF(IF(MID(I395,12,1)="F",VLOOKUP(J395,DATA!$K$2:$Y$20,14,FALSE),0)&gt;10,IF(MID(I395,12,1)="F",VLOOKUP(J395,DATA!$K$2:$Y$20,14,FALSE),0)-10,0)-LEN(X395))&amp;DEC2BIN(Q395,IF(MID(I395,12,1)="F",VLOOKUP(J395,DATA!$K$2:$Y$20,14,FALSE),0)-IF(IF(MID(I395,12,1)="F",VLOOKUP(J395,DATA!$K$2:$Y$20,14,FALSE),0)&gt;10,IF(MID(I395,12,1)="F",VLOOKUP(J395,DATA!$K$2:$Y$20,14,FALSE),0)-10,0)),"")</f>
        <v/>
      </c>
      <c r="AJ395" t="str">
        <f>IF(LEN(H395)&gt;0,IF(H395&lt;&gt;"CALL_PAL",VLOOKUP(H395,DATA!$B$2:$E$526,4,FALSE),VLOOKUP(K395,DATA!$K$72:$M$161,3,FALSE)),"")</f>
        <v/>
      </c>
      <c r="AK395" t="str">
        <f>IF(LEN(H395)&gt;0,VLOOKUP(H395,DATA!$B$2:$D$526,3,FALSE),"")</f>
        <v/>
      </c>
      <c r="AL395" t="str">
        <f t="shared" si="239"/>
        <v/>
      </c>
      <c r="AM395" t="str">
        <f t="shared" si="240"/>
        <v/>
      </c>
      <c r="AN395" t="str">
        <f t="shared" si="218"/>
        <v/>
      </c>
      <c r="AO395" t="str">
        <f t="shared" si="244"/>
        <v/>
      </c>
      <c r="AP395" t="str">
        <f t="shared" si="245"/>
        <v/>
      </c>
      <c r="AQ395" t="str">
        <f t="shared" si="242"/>
        <v/>
      </c>
    </row>
    <row r="396" spans="1:43" x14ac:dyDescent="0.25">
      <c r="A396" t="str">
        <f t="shared" si="246"/>
        <v/>
      </c>
      <c r="C396" t="str">
        <f t="shared" si="220"/>
        <v/>
      </c>
      <c r="D396" t="str">
        <f t="shared" si="247"/>
        <v/>
      </c>
      <c r="E396" t="str">
        <f t="shared" si="248"/>
        <v/>
      </c>
      <c r="F396" t="str">
        <f t="shared" si="219"/>
        <v/>
      </c>
      <c r="G396" t="str">
        <f t="shared" si="243"/>
        <v/>
      </c>
      <c r="H396" t="str">
        <f t="shared" si="221"/>
        <v/>
      </c>
      <c r="I396" s="3" t="str">
        <f>IF(LEN(H396)&gt;0,VLOOKUP(H396,DATA!$B$2:$G$526,6,FALSE),"")</f>
        <v/>
      </c>
      <c r="J396" t="str">
        <f>IF(LEN(H396)&gt;0,VLOOKUP(H396,DATA!$B$2:$G$526,2,FALSE),"")</f>
        <v/>
      </c>
      <c r="K396" t="str">
        <f>IF(LEN(H396)&gt;0,IF(MID(IF(MID(MID(C396,LEN(H396)+2,99),1,1)="(",MID(MID(C396,LEN(H396)+2,99),2,LEN(MID(C396,LEN(H396)+2,99))-2),MID(C396,LEN(H396)+2,99)),1,1)=VLOOKUP(H396,DATA!$B$2:$I$526,8,FALSE),MID(IF(MID(MID(C396,LEN(H396)+2,99),1,1)="(",MID(MID(C396,LEN(H396)+2,99),2,LEN(MID(C396,LEN(H396)+2,99))-2),MID(C396,LEN(H396)+2,99)),1,3),IF(MID(MID(C396,LEN(H396)+2,99),1,1)="(",MID(MID(C396,LEN(H396)+2,99),2,LEN(MID(C396,LEN(H396)+2,99))-2),MID(C396,LEN(H396)+2,99))),"")</f>
        <v/>
      </c>
      <c r="L396" t="str">
        <f t="shared" si="222"/>
        <v/>
      </c>
      <c r="M396" t="str">
        <f t="shared" si="241"/>
        <v/>
      </c>
      <c r="N396" t="str">
        <f t="shared" si="223"/>
        <v/>
      </c>
      <c r="O396" t="str">
        <f t="shared" si="224"/>
        <v/>
      </c>
      <c r="P396" t="str">
        <f t="shared" si="217"/>
        <v/>
      </c>
      <c r="Q396" t="str">
        <f t="shared" si="225"/>
        <v/>
      </c>
      <c r="R396" t="str">
        <f t="shared" si="226"/>
        <v/>
      </c>
      <c r="S396" t="str">
        <f t="shared" si="227"/>
        <v/>
      </c>
      <c r="T396" t="str">
        <f t="shared" si="228"/>
        <v/>
      </c>
      <c r="U396" t="str">
        <f t="shared" si="229"/>
        <v/>
      </c>
      <c r="V396" t="str">
        <f>IF(MID(I396,6,1)="T",VLOOKUP(H396,DATA!$B$2:$H$526,7,FALSE),"")</f>
        <v/>
      </c>
      <c r="W396" t="str">
        <f t="shared" si="230"/>
        <v/>
      </c>
      <c r="X396" t="str">
        <f>IF(LEN(H396)&gt;0,VLOOKUP(H396,DATA!$B$2:$F$526,5,FALSE),"")</f>
        <v/>
      </c>
      <c r="Y396" t="str">
        <f t="shared" si="231"/>
        <v/>
      </c>
      <c r="Z396" t="str">
        <f t="shared" si="232"/>
        <v/>
      </c>
      <c r="AA396" t="str">
        <f t="shared" si="233"/>
        <v/>
      </c>
      <c r="AB396" t="str">
        <f>IF(LEN(Z396)&gt;0,VLOOKUP(Z396,DATA!$K$25:$L$69,2,FALSE)&amp;IF(LEN(AA396)&gt;0,VLOOKUP(AA396,DATA!$O$25:$P$29,2,FALSE),""),"")</f>
        <v/>
      </c>
      <c r="AC396" t="str">
        <f>IF(LEN(Z396)&gt;0,VLOOKUP(Z396,DATA!$K$25:$M$69,3,FALSE),"")</f>
        <v/>
      </c>
      <c r="AD396" t="str">
        <f t="shared" si="234"/>
        <v/>
      </c>
      <c r="AE396" t="str">
        <f t="shared" si="235"/>
        <v/>
      </c>
      <c r="AF396" t="str">
        <f t="shared" si="236"/>
        <v/>
      </c>
      <c r="AG396" t="str">
        <f t="shared" si="237"/>
        <v/>
      </c>
      <c r="AH396" t="str">
        <f t="shared" si="238"/>
        <v/>
      </c>
      <c r="AI396" t="str">
        <f>IF(LEN(Q396)&gt;0,REPT("0",IF(IF(MID(I396,12,1)="F",VLOOKUP(J396,DATA!$K$2:$Y$20,14,FALSE),0)&gt;10,IF(MID(I396,12,1)="F",VLOOKUP(J396,DATA!$K$2:$Y$20,14,FALSE),0)-10,0)-LEN(X396))&amp;DEC2BIN(Q396,IF(MID(I396,12,1)="F",VLOOKUP(J396,DATA!$K$2:$Y$20,14,FALSE),0)-IF(IF(MID(I396,12,1)="F",VLOOKUP(J396,DATA!$K$2:$Y$20,14,FALSE),0)&gt;10,IF(MID(I396,12,1)="F",VLOOKUP(J396,DATA!$K$2:$Y$20,14,FALSE),0)-10,0)),"")</f>
        <v/>
      </c>
      <c r="AJ396" t="str">
        <f>IF(LEN(H396)&gt;0,IF(H396&lt;&gt;"CALL_PAL",VLOOKUP(H396,DATA!$B$2:$E$526,4,FALSE),VLOOKUP(K396,DATA!$K$72:$M$161,3,FALSE)),"")</f>
        <v/>
      </c>
      <c r="AK396" t="str">
        <f>IF(LEN(H396)&gt;0,VLOOKUP(H396,DATA!$B$2:$D$526,3,FALSE),"")</f>
        <v/>
      </c>
      <c r="AL396" t="str">
        <f t="shared" si="239"/>
        <v/>
      </c>
      <c r="AM396" t="str">
        <f t="shared" si="240"/>
        <v/>
      </c>
      <c r="AN396" t="str">
        <f t="shared" si="218"/>
        <v/>
      </c>
      <c r="AO396" t="str">
        <f t="shared" si="244"/>
        <v/>
      </c>
      <c r="AP396" t="str">
        <f t="shared" si="245"/>
        <v/>
      </c>
      <c r="AQ396" t="str">
        <f t="shared" si="242"/>
        <v/>
      </c>
    </row>
    <row r="397" spans="1:43" x14ac:dyDescent="0.25">
      <c r="A397" t="str">
        <f t="shared" si="246"/>
        <v/>
      </c>
      <c r="C397" t="str">
        <f t="shared" si="220"/>
        <v/>
      </c>
      <c r="D397" t="str">
        <f t="shared" si="247"/>
        <v/>
      </c>
      <c r="E397" t="str">
        <f t="shared" si="248"/>
        <v/>
      </c>
      <c r="F397" t="str">
        <f t="shared" si="219"/>
        <v/>
      </c>
      <c r="G397" t="str">
        <f t="shared" si="243"/>
        <v/>
      </c>
      <c r="H397" t="str">
        <f t="shared" si="221"/>
        <v/>
      </c>
      <c r="I397" s="3" t="str">
        <f>IF(LEN(H397)&gt;0,VLOOKUP(H397,DATA!$B$2:$G$526,6,FALSE),"")</f>
        <v/>
      </c>
      <c r="J397" t="str">
        <f>IF(LEN(H397)&gt;0,VLOOKUP(H397,DATA!$B$2:$G$526,2,FALSE),"")</f>
        <v/>
      </c>
      <c r="K397" t="str">
        <f>IF(LEN(H397)&gt;0,IF(MID(IF(MID(MID(C397,LEN(H397)+2,99),1,1)="(",MID(MID(C397,LEN(H397)+2,99),2,LEN(MID(C397,LEN(H397)+2,99))-2),MID(C397,LEN(H397)+2,99)),1,1)=VLOOKUP(H397,DATA!$B$2:$I$526,8,FALSE),MID(IF(MID(MID(C397,LEN(H397)+2,99),1,1)="(",MID(MID(C397,LEN(H397)+2,99),2,LEN(MID(C397,LEN(H397)+2,99))-2),MID(C397,LEN(H397)+2,99)),1,3),IF(MID(MID(C397,LEN(H397)+2,99),1,1)="(",MID(MID(C397,LEN(H397)+2,99),2,LEN(MID(C397,LEN(H397)+2,99))-2),MID(C397,LEN(H397)+2,99))),"")</f>
        <v/>
      </c>
      <c r="L397" t="str">
        <f t="shared" si="222"/>
        <v/>
      </c>
      <c r="M397" t="str">
        <f t="shared" si="241"/>
        <v/>
      </c>
      <c r="N397" t="str">
        <f t="shared" si="223"/>
        <v/>
      </c>
      <c r="O397" t="str">
        <f t="shared" si="224"/>
        <v/>
      </c>
      <c r="P397" t="str">
        <f t="shared" si="217"/>
        <v/>
      </c>
      <c r="Q397" t="str">
        <f t="shared" si="225"/>
        <v/>
      </c>
      <c r="R397" t="str">
        <f t="shared" si="226"/>
        <v/>
      </c>
      <c r="S397" t="str">
        <f t="shared" si="227"/>
        <v/>
      </c>
      <c r="T397" t="str">
        <f t="shared" si="228"/>
        <v/>
      </c>
      <c r="U397" t="str">
        <f t="shared" si="229"/>
        <v/>
      </c>
      <c r="V397" t="str">
        <f>IF(MID(I397,6,1)="T",VLOOKUP(H397,DATA!$B$2:$H$526,7,FALSE),"")</f>
        <v/>
      </c>
      <c r="W397" t="str">
        <f t="shared" si="230"/>
        <v/>
      </c>
      <c r="X397" t="str">
        <f>IF(LEN(H397)&gt;0,VLOOKUP(H397,DATA!$B$2:$F$526,5,FALSE),"")</f>
        <v/>
      </c>
      <c r="Y397" t="str">
        <f t="shared" si="231"/>
        <v/>
      </c>
      <c r="Z397" t="str">
        <f t="shared" si="232"/>
        <v/>
      </c>
      <c r="AA397" t="str">
        <f t="shared" si="233"/>
        <v/>
      </c>
      <c r="AB397" t="str">
        <f>IF(LEN(Z397)&gt;0,VLOOKUP(Z397,DATA!$K$25:$L$69,2,FALSE)&amp;IF(LEN(AA397)&gt;0,VLOOKUP(AA397,DATA!$O$25:$P$29,2,FALSE),""),"")</f>
        <v/>
      </c>
      <c r="AC397" t="str">
        <f>IF(LEN(Z397)&gt;0,VLOOKUP(Z397,DATA!$K$25:$M$69,3,FALSE),"")</f>
        <v/>
      </c>
      <c r="AD397" t="str">
        <f t="shared" si="234"/>
        <v/>
      </c>
      <c r="AE397" t="str">
        <f t="shared" si="235"/>
        <v/>
      </c>
      <c r="AF397" t="str">
        <f t="shared" si="236"/>
        <v/>
      </c>
      <c r="AG397" t="str">
        <f t="shared" si="237"/>
        <v/>
      </c>
      <c r="AH397" t="str">
        <f t="shared" si="238"/>
        <v/>
      </c>
      <c r="AI397" t="str">
        <f>IF(LEN(Q397)&gt;0,REPT("0",IF(IF(MID(I397,12,1)="F",VLOOKUP(J397,DATA!$K$2:$Y$20,14,FALSE),0)&gt;10,IF(MID(I397,12,1)="F",VLOOKUP(J397,DATA!$K$2:$Y$20,14,FALSE),0)-10,0)-LEN(X397))&amp;DEC2BIN(Q397,IF(MID(I397,12,1)="F",VLOOKUP(J397,DATA!$K$2:$Y$20,14,FALSE),0)-IF(IF(MID(I397,12,1)="F",VLOOKUP(J397,DATA!$K$2:$Y$20,14,FALSE),0)&gt;10,IF(MID(I397,12,1)="F",VLOOKUP(J397,DATA!$K$2:$Y$20,14,FALSE),0)-10,0)),"")</f>
        <v/>
      </c>
      <c r="AJ397" t="str">
        <f>IF(LEN(H397)&gt;0,IF(H397&lt;&gt;"CALL_PAL",VLOOKUP(H397,DATA!$B$2:$E$526,4,FALSE),VLOOKUP(K397,DATA!$K$72:$M$161,3,FALSE)),"")</f>
        <v/>
      </c>
      <c r="AK397" t="str">
        <f>IF(LEN(H397)&gt;0,VLOOKUP(H397,DATA!$B$2:$D$526,3,FALSE),"")</f>
        <v/>
      </c>
      <c r="AL397" t="str">
        <f t="shared" si="239"/>
        <v/>
      </c>
      <c r="AM397" t="str">
        <f t="shared" si="240"/>
        <v/>
      </c>
      <c r="AN397" t="str">
        <f t="shared" si="218"/>
        <v/>
      </c>
      <c r="AO397" t="str">
        <f t="shared" si="244"/>
        <v/>
      </c>
      <c r="AP397" t="str">
        <f t="shared" si="245"/>
        <v/>
      </c>
      <c r="AQ397" t="str">
        <f t="shared" si="242"/>
        <v/>
      </c>
    </row>
    <row r="398" spans="1:43" x14ac:dyDescent="0.25">
      <c r="A398" t="str">
        <f t="shared" si="246"/>
        <v/>
      </c>
      <c r="C398" t="str">
        <f t="shared" si="220"/>
        <v/>
      </c>
      <c r="D398" t="str">
        <f t="shared" si="247"/>
        <v/>
      </c>
      <c r="E398" t="str">
        <f t="shared" si="248"/>
        <v/>
      </c>
      <c r="F398" t="str">
        <f t="shared" si="219"/>
        <v/>
      </c>
      <c r="G398" t="str">
        <f t="shared" si="243"/>
        <v/>
      </c>
      <c r="H398" t="str">
        <f t="shared" si="221"/>
        <v/>
      </c>
      <c r="I398" s="3" t="str">
        <f>IF(LEN(H398)&gt;0,VLOOKUP(H398,DATA!$B$2:$G$526,6,FALSE),"")</f>
        <v/>
      </c>
      <c r="J398" t="str">
        <f>IF(LEN(H398)&gt;0,VLOOKUP(H398,DATA!$B$2:$G$526,2,FALSE),"")</f>
        <v/>
      </c>
      <c r="K398" t="str">
        <f>IF(LEN(H398)&gt;0,IF(MID(IF(MID(MID(C398,LEN(H398)+2,99),1,1)="(",MID(MID(C398,LEN(H398)+2,99),2,LEN(MID(C398,LEN(H398)+2,99))-2),MID(C398,LEN(H398)+2,99)),1,1)=VLOOKUP(H398,DATA!$B$2:$I$526,8,FALSE),MID(IF(MID(MID(C398,LEN(H398)+2,99),1,1)="(",MID(MID(C398,LEN(H398)+2,99),2,LEN(MID(C398,LEN(H398)+2,99))-2),MID(C398,LEN(H398)+2,99)),1,3),IF(MID(MID(C398,LEN(H398)+2,99),1,1)="(",MID(MID(C398,LEN(H398)+2,99),2,LEN(MID(C398,LEN(H398)+2,99))-2),MID(C398,LEN(H398)+2,99))),"")</f>
        <v/>
      </c>
      <c r="L398" t="str">
        <f t="shared" si="222"/>
        <v/>
      </c>
      <c r="M398" t="str">
        <f t="shared" si="241"/>
        <v/>
      </c>
      <c r="N398" t="str">
        <f t="shared" si="223"/>
        <v/>
      </c>
      <c r="O398" t="str">
        <f t="shared" si="224"/>
        <v/>
      </c>
      <c r="P398" t="str">
        <f t="shared" ref="P398:P461" si="249">IF(MID(I398,12,1)="F",IFERROR(VLOOKUP(L398&amp;":",C:G,5,FALSE),""),"")</f>
        <v/>
      </c>
      <c r="Q398" t="str">
        <f t="shared" si="225"/>
        <v/>
      </c>
      <c r="R398" t="str">
        <f t="shared" si="226"/>
        <v/>
      </c>
      <c r="S398" t="str">
        <f t="shared" si="227"/>
        <v/>
      </c>
      <c r="T398" t="str">
        <f t="shared" si="228"/>
        <v/>
      </c>
      <c r="U398" t="str">
        <f t="shared" si="229"/>
        <v/>
      </c>
      <c r="V398" t="str">
        <f>IF(MID(I398,6,1)="T",VLOOKUP(H398,DATA!$B$2:$H$526,7,FALSE),"")</f>
        <v/>
      </c>
      <c r="W398" t="str">
        <f t="shared" si="230"/>
        <v/>
      </c>
      <c r="X398" t="str">
        <f>IF(LEN(H398)&gt;0,VLOOKUP(H398,DATA!$B$2:$F$526,5,FALSE),"")</f>
        <v/>
      </c>
      <c r="Y398" t="str">
        <f t="shared" si="231"/>
        <v/>
      </c>
      <c r="Z398" t="str">
        <f t="shared" si="232"/>
        <v/>
      </c>
      <c r="AA398" t="str">
        <f t="shared" si="233"/>
        <v/>
      </c>
      <c r="AB398" t="str">
        <f>IF(LEN(Z398)&gt;0,VLOOKUP(Z398,DATA!$K$25:$L$69,2,FALSE)&amp;IF(LEN(AA398)&gt;0,VLOOKUP(AA398,DATA!$O$25:$P$29,2,FALSE),""),"")</f>
        <v/>
      </c>
      <c r="AC398" t="str">
        <f>IF(LEN(Z398)&gt;0,VLOOKUP(Z398,DATA!$K$25:$M$69,3,FALSE),"")</f>
        <v/>
      </c>
      <c r="AD398" t="str">
        <f t="shared" si="234"/>
        <v/>
      </c>
      <c r="AE398" t="str">
        <f t="shared" si="235"/>
        <v/>
      </c>
      <c r="AF398" t="str">
        <f t="shared" si="236"/>
        <v/>
      </c>
      <c r="AG398" t="str">
        <f t="shared" si="237"/>
        <v/>
      </c>
      <c r="AH398" t="str">
        <f t="shared" si="238"/>
        <v/>
      </c>
      <c r="AI398" t="str">
        <f>IF(LEN(Q398)&gt;0,REPT("0",IF(IF(MID(I398,12,1)="F",VLOOKUP(J398,DATA!$K$2:$Y$20,14,FALSE),0)&gt;10,IF(MID(I398,12,1)="F",VLOOKUP(J398,DATA!$K$2:$Y$20,14,FALSE),0)-10,0)-LEN(X398))&amp;DEC2BIN(Q398,IF(MID(I398,12,1)="F",VLOOKUP(J398,DATA!$K$2:$Y$20,14,FALSE),0)-IF(IF(MID(I398,12,1)="F",VLOOKUP(J398,DATA!$K$2:$Y$20,14,FALSE),0)&gt;10,IF(MID(I398,12,1)="F",VLOOKUP(J398,DATA!$K$2:$Y$20,14,FALSE),0)-10,0)),"")</f>
        <v/>
      </c>
      <c r="AJ398" t="str">
        <f>IF(LEN(H398)&gt;0,IF(H398&lt;&gt;"CALL_PAL",VLOOKUP(H398,DATA!$B$2:$E$526,4,FALSE),VLOOKUP(K398,DATA!$K$72:$M$161,3,FALSE)),"")</f>
        <v/>
      </c>
      <c r="AK398" t="str">
        <f>IF(LEN(H398)&gt;0,VLOOKUP(H398,DATA!$B$2:$D$526,3,FALSE),"")</f>
        <v/>
      </c>
      <c r="AL398" t="str">
        <f t="shared" si="239"/>
        <v/>
      </c>
      <c r="AM398" t="str">
        <f t="shared" si="240"/>
        <v/>
      </c>
      <c r="AN398" t="str">
        <f t="shared" si="218"/>
        <v/>
      </c>
      <c r="AO398" t="str">
        <f t="shared" si="244"/>
        <v/>
      </c>
      <c r="AP398" t="str">
        <f t="shared" si="245"/>
        <v/>
      </c>
      <c r="AQ398" t="str">
        <f t="shared" si="242"/>
        <v/>
      </c>
    </row>
    <row r="399" spans="1:43" x14ac:dyDescent="0.25">
      <c r="A399" t="str">
        <f t="shared" si="246"/>
        <v/>
      </c>
      <c r="C399" t="str">
        <f t="shared" si="220"/>
        <v/>
      </c>
      <c r="D399" t="str">
        <f t="shared" si="247"/>
        <v/>
      </c>
      <c r="E399" t="str">
        <f t="shared" si="248"/>
        <v/>
      </c>
      <c r="F399" t="str">
        <f t="shared" si="219"/>
        <v/>
      </c>
      <c r="G399" t="str">
        <f t="shared" si="243"/>
        <v/>
      </c>
      <c r="H399" t="str">
        <f t="shared" si="221"/>
        <v/>
      </c>
      <c r="I399" s="3" t="str">
        <f>IF(LEN(H399)&gt;0,VLOOKUP(H399,DATA!$B$2:$G$526,6,FALSE),"")</f>
        <v/>
      </c>
      <c r="J399" t="str">
        <f>IF(LEN(H399)&gt;0,VLOOKUP(H399,DATA!$B$2:$G$526,2,FALSE),"")</f>
        <v/>
      </c>
      <c r="K399" t="str">
        <f>IF(LEN(H399)&gt;0,IF(MID(IF(MID(MID(C399,LEN(H399)+2,99),1,1)="(",MID(MID(C399,LEN(H399)+2,99),2,LEN(MID(C399,LEN(H399)+2,99))-2),MID(C399,LEN(H399)+2,99)),1,1)=VLOOKUP(H399,DATA!$B$2:$I$526,8,FALSE),MID(IF(MID(MID(C399,LEN(H399)+2,99),1,1)="(",MID(MID(C399,LEN(H399)+2,99),2,LEN(MID(C399,LEN(H399)+2,99))-2),MID(C399,LEN(H399)+2,99)),1,3),IF(MID(MID(C399,LEN(H399)+2,99),1,1)="(",MID(MID(C399,LEN(H399)+2,99),2,LEN(MID(C399,LEN(H399)+2,99))-2),MID(C399,LEN(H399)+2,99))),"")</f>
        <v/>
      </c>
      <c r="L399" t="str">
        <f t="shared" si="222"/>
        <v/>
      </c>
      <c r="M399" t="str">
        <f t="shared" si="241"/>
        <v/>
      </c>
      <c r="N399" t="str">
        <f t="shared" si="223"/>
        <v/>
      </c>
      <c r="O399" t="str">
        <f t="shared" si="224"/>
        <v/>
      </c>
      <c r="P399" t="str">
        <f t="shared" si="249"/>
        <v/>
      </c>
      <c r="Q399" t="str">
        <f t="shared" si="225"/>
        <v/>
      </c>
      <c r="R399" t="str">
        <f t="shared" si="226"/>
        <v/>
      </c>
      <c r="S399" t="str">
        <f t="shared" si="227"/>
        <v/>
      </c>
      <c r="T399" t="str">
        <f t="shared" si="228"/>
        <v/>
      </c>
      <c r="U399" t="str">
        <f t="shared" si="229"/>
        <v/>
      </c>
      <c r="V399" t="str">
        <f>IF(MID(I399,6,1)="T",VLOOKUP(H399,DATA!$B$2:$H$526,7,FALSE),"")</f>
        <v/>
      </c>
      <c r="W399" t="str">
        <f t="shared" si="230"/>
        <v/>
      </c>
      <c r="X399" t="str">
        <f>IF(LEN(H399)&gt;0,VLOOKUP(H399,DATA!$B$2:$F$526,5,FALSE),"")</f>
        <v/>
      </c>
      <c r="Y399" t="str">
        <f t="shared" si="231"/>
        <v/>
      </c>
      <c r="Z399" t="str">
        <f t="shared" si="232"/>
        <v/>
      </c>
      <c r="AA399" t="str">
        <f t="shared" si="233"/>
        <v/>
      </c>
      <c r="AB399" t="str">
        <f>IF(LEN(Z399)&gt;0,VLOOKUP(Z399,DATA!$K$25:$L$69,2,FALSE)&amp;IF(LEN(AA399)&gt;0,VLOOKUP(AA399,DATA!$O$25:$P$29,2,FALSE),""),"")</f>
        <v/>
      </c>
      <c r="AC399" t="str">
        <f>IF(LEN(Z399)&gt;0,VLOOKUP(Z399,DATA!$K$25:$M$69,3,FALSE),"")</f>
        <v/>
      </c>
      <c r="AD399" t="str">
        <f t="shared" si="234"/>
        <v/>
      </c>
      <c r="AE399" t="str">
        <f t="shared" si="235"/>
        <v/>
      </c>
      <c r="AF399" t="str">
        <f t="shared" si="236"/>
        <v/>
      </c>
      <c r="AG399" t="str">
        <f t="shared" si="237"/>
        <v/>
      </c>
      <c r="AH399" t="str">
        <f t="shared" si="238"/>
        <v/>
      </c>
      <c r="AI399" t="str">
        <f>IF(LEN(Q399)&gt;0,REPT("0",IF(IF(MID(I399,12,1)="F",VLOOKUP(J399,DATA!$K$2:$Y$20,14,FALSE),0)&gt;10,IF(MID(I399,12,1)="F",VLOOKUP(J399,DATA!$K$2:$Y$20,14,FALSE),0)-10,0)-LEN(X399))&amp;DEC2BIN(Q399,IF(MID(I399,12,1)="F",VLOOKUP(J399,DATA!$K$2:$Y$20,14,FALSE),0)-IF(IF(MID(I399,12,1)="F",VLOOKUP(J399,DATA!$K$2:$Y$20,14,FALSE),0)&gt;10,IF(MID(I399,12,1)="F",VLOOKUP(J399,DATA!$K$2:$Y$20,14,FALSE),0)-10,0)),"")</f>
        <v/>
      </c>
      <c r="AJ399" t="str">
        <f>IF(LEN(H399)&gt;0,IF(H399&lt;&gt;"CALL_PAL",VLOOKUP(H399,DATA!$B$2:$E$526,4,FALSE),VLOOKUP(K399,DATA!$K$72:$M$161,3,FALSE)),"")</f>
        <v/>
      </c>
      <c r="AK399" t="str">
        <f>IF(LEN(H399)&gt;0,VLOOKUP(H399,DATA!$B$2:$D$526,3,FALSE),"")</f>
        <v/>
      </c>
      <c r="AL399" t="str">
        <f t="shared" si="239"/>
        <v/>
      </c>
      <c r="AM399" t="str">
        <f t="shared" si="240"/>
        <v/>
      </c>
      <c r="AN399" t="str">
        <f t="shared" si="218"/>
        <v/>
      </c>
      <c r="AO399" t="str">
        <f t="shared" si="244"/>
        <v/>
      </c>
      <c r="AP399" t="str">
        <f t="shared" si="245"/>
        <v/>
      </c>
      <c r="AQ399" t="str">
        <f t="shared" si="242"/>
        <v/>
      </c>
    </row>
    <row r="400" spans="1:43" x14ac:dyDescent="0.25">
      <c r="A400" t="str">
        <f t="shared" si="246"/>
        <v/>
      </c>
      <c r="C400" t="str">
        <f t="shared" si="220"/>
        <v/>
      </c>
      <c r="D400" t="str">
        <f t="shared" si="247"/>
        <v/>
      </c>
      <c r="E400" t="str">
        <f t="shared" si="248"/>
        <v/>
      </c>
      <c r="F400" t="str">
        <f t="shared" si="219"/>
        <v/>
      </c>
      <c r="G400" t="str">
        <f t="shared" si="243"/>
        <v/>
      </c>
      <c r="H400" t="str">
        <f t="shared" si="221"/>
        <v/>
      </c>
      <c r="I400" s="3" t="str">
        <f>IF(LEN(H400)&gt;0,VLOOKUP(H400,DATA!$B$2:$G$526,6,FALSE),"")</f>
        <v/>
      </c>
      <c r="J400" t="str">
        <f>IF(LEN(H400)&gt;0,VLOOKUP(H400,DATA!$B$2:$G$526,2,FALSE),"")</f>
        <v/>
      </c>
      <c r="K400" t="str">
        <f>IF(LEN(H400)&gt;0,IF(MID(IF(MID(MID(C400,LEN(H400)+2,99),1,1)="(",MID(MID(C400,LEN(H400)+2,99),2,LEN(MID(C400,LEN(H400)+2,99))-2),MID(C400,LEN(H400)+2,99)),1,1)=VLOOKUP(H400,DATA!$B$2:$I$526,8,FALSE),MID(IF(MID(MID(C400,LEN(H400)+2,99),1,1)="(",MID(MID(C400,LEN(H400)+2,99),2,LEN(MID(C400,LEN(H400)+2,99))-2),MID(C400,LEN(H400)+2,99)),1,3),IF(MID(MID(C400,LEN(H400)+2,99),1,1)="(",MID(MID(C400,LEN(H400)+2,99),2,LEN(MID(C400,LEN(H400)+2,99))-2),MID(C400,LEN(H400)+2,99))),"")</f>
        <v/>
      </c>
      <c r="L400" t="str">
        <f t="shared" si="222"/>
        <v/>
      </c>
      <c r="M400" t="str">
        <f t="shared" si="241"/>
        <v/>
      </c>
      <c r="N400" t="str">
        <f t="shared" si="223"/>
        <v/>
      </c>
      <c r="O400" t="str">
        <f t="shared" si="224"/>
        <v/>
      </c>
      <c r="P400" t="str">
        <f t="shared" si="249"/>
        <v/>
      </c>
      <c r="Q400" t="str">
        <f t="shared" si="225"/>
        <v/>
      </c>
      <c r="R400" t="str">
        <f t="shared" si="226"/>
        <v/>
      </c>
      <c r="S400" t="str">
        <f t="shared" si="227"/>
        <v/>
      </c>
      <c r="T400" t="str">
        <f t="shared" si="228"/>
        <v/>
      </c>
      <c r="U400" t="str">
        <f t="shared" si="229"/>
        <v/>
      </c>
      <c r="V400" t="str">
        <f>IF(MID(I400,6,1)="T",VLOOKUP(H400,DATA!$B$2:$H$526,7,FALSE),"")</f>
        <v/>
      </c>
      <c r="W400" t="str">
        <f t="shared" si="230"/>
        <v/>
      </c>
      <c r="X400" t="str">
        <f>IF(LEN(H400)&gt;0,VLOOKUP(H400,DATA!$B$2:$F$526,5,FALSE),"")</f>
        <v/>
      </c>
      <c r="Y400" t="str">
        <f t="shared" si="231"/>
        <v/>
      </c>
      <c r="Z400" t="str">
        <f t="shared" si="232"/>
        <v/>
      </c>
      <c r="AA400" t="str">
        <f t="shared" si="233"/>
        <v/>
      </c>
      <c r="AB400" t="str">
        <f>IF(LEN(Z400)&gt;0,VLOOKUP(Z400,DATA!$K$25:$L$69,2,FALSE)&amp;IF(LEN(AA400)&gt;0,VLOOKUP(AA400,DATA!$O$25:$P$29,2,FALSE),""),"")</f>
        <v/>
      </c>
      <c r="AC400" t="str">
        <f>IF(LEN(Z400)&gt;0,VLOOKUP(Z400,DATA!$K$25:$M$69,3,FALSE),"")</f>
        <v/>
      </c>
      <c r="AD400" t="str">
        <f t="shared" si="234"/>
        <v/>
      </c>
      <c r="AE400" t="str">
        <f t="shared" si="235"/>
        <v/>
      </c>
      <c r="AF400" t="str">
        <f t="shared" si="236"/>
        <v/>
      </c>
      <c r="AG400" t="str">
        <f t="shared" si="237"/>
        <v/>
      </c>
      <c r="AH400" t="str">
        <f t="shared" si="238"/>
        <v/>
      </c>
      <c r="AI400" t="str">
        <f>IF(LEN(Q400)&gt;0,REPT("0",IF(IF(MID(I400,12,1)="F",VLOOKUP(J400,DATA!$K$2:$Y$20,14,FALSE),0)&gt;10,IF(MID(I400,12,1)="F",VLOOKUP(J400,DATA!$K$2:$Y$20,14,FALSE),0)-10,0)-LEN(X400))&amp;DEC2BIN(Q400,IF(MID(I400,12,1)="F",VLOOKUP(J400,DATA!$K$2:$Y$20,14,FALSE),0)-IF(IF(MID(I400,12,1)="F",VLOOKUP(J400,DATA!$K$2:$Y$20,14,FALSE),0)&gt;10,IF(MID(I400,12,1)="F",VLOOKUP(J400,DATA!$K$2:$Y$20,14,FALSE),0)-10,0)),"")</f>
        <v/>
      </c>
      <c r="AJ400" t="str">
        <f>IF(LEN(H400)&gt;0,IF(H400&lt;&gt;"CALL_PAL",VLOOKUP(H400,DATA!$B$2:$E$526,4,FALSE),VLOOKUP(K400,DATA!$K$72:$M$161,3,FALSE)),"")</f>
        <v/>
      </c>
      <c r="AK400" t="str">
        <f>IF(LEN(H400)&gt;0,VLOOKUP(H400,DATA!$B$2:$D$526,3,FALSE),"")</f>
        <v/>
      </c>
      <c r="AL400" t="str">
        <f t="shared" si="239"/>
        <v/>
      </c>
      <c r="AM400" t="str">
        <f t="shared" si="240"/>
        <v/>
      </c>
      <c r="AN400" t="str">
        <f t="shared" si="218"/>
        <v/>
      </c>
      <c r="AO400" t="str">
        <f t="shared" si="244"/>
        <v/>
      </c>
      <c r="AP400" t="str">
        <f t="shared" si="245"/>
        <v/>
      </c>
      <c r="AQ400" t="str">
        <f t="shared" si="242"/>
        <v/>
      </c>
    </row>
    <row r="401" spans="1:43" x14ac:dyDescent="0.25">
      <c r="A401" t="str">
        <f t="shared" si="246"/>
        <v/>
      </c>
      <c r="C401" t="str">
        <f t="shared" si="220"/>
        <v/>
      </c>
      <c r="D401" t="str">
        <f t="shared" si="247"/>
        <v/>
      </c>
      <c r="E401" t="str">
        <f t="shared" si="248"/>
        <v/>
      </c>
      <c r="F401" t="str">
        <f t="shared" si="219"/>
        <v/>
      </c>
      <c r="G401" t="str">
        <f t="shared" si="243"/>
        <v/>
      </c>
      <c r="H401" t="str">
        <f t="shared" si="221"/>
        <v/>
      </c>
      <c r="I401" s="3" t="str">
        <f>IF(LEN(H401)&gt;0,VLOOKUP(H401,DATA!$B$2:$G$526,6,FALSE),"")</f>
        <v/>
      </c>
      <c r="J401" t="str">
        <f>IF(LEN(H401)&gt;0,VLOOKUP(H401,DATA!$B$2:$G$526,2,FALSE),"")</f>
        <v/>
      </c>
      <c r="K401" t="str">
        <f>IF(LEN(H401)&gt;0,IF(MID(IF(MID(MID(C401,LEN(H401)+2,99),1,1)="(",MID(MID(C401,LEN(H401)+2,99),2,LEN(MID(C401,LEN(H401)+2,99))-2),MID(C401,LEN(H401)+2,99)),1,1)=VLOOKUP(H401,DATA!$B$2:$I$526,8,FALSE),MID(IF(MID(MID(C401,LEN(H401)+2,99),1,1)="(",MID(MID(C401,LEN(H401)+2,99),2,LEN(MID(C401,LEN(H401)+2,99))-2),MID(C401,LEN(H401)+2,99)),1,3),IF(MID(MID(C401,LEN(H401)+2,99),1,1)="(",MID(MID(C401,LEN(H401)+2,99),2,LEN(MID(C401,LEN(H401)+2,99))-2),MID(C401,LEN(H401)+2,99))),"")</f>
        <v/>
      </c>
      <c r="L401" t="str">
        <f t="shared" si="222"/>
        <v/>
      </c>
      <c r="M401" t="str">
        <f t="shared" si="241"/>
        <v/>
      </c>
      <c r="N401" t="str">
        <f t="shared" si="223"/>
        <v/>
      </c>
      <c r="O401" t="str">
        <f t="shared" si="224"/>
        <v/>
      </c>
      <c r="P401" t="str">
        <f t="shared" si="249"/>
        <v/>
      </c>
      <c r="Q401" t="str">
        <f t="shared" si="225"/>
        <v/>
      </c>
      <c r="R401" t="str">
        <f t="shared" si="226"/>
        <v/>
      </c>
      <c r="S401" t="str">
        <f t="shared" si="227"/>
        <v/>
      </c>
      <c r="T401" t="str">
        <f t="shared" si="228"/>
        <v/>
      </c>
      <c r="U401" t="str">
        <f t="shared" si="229"/>
        <v/>
      </c>
      <c r="V401" t="str">
        <f>IF(MID(I401,6,1)="T",VLOOKUP(H401,DATA!$B$2:$H$526,7,FALSE),"")</f>
        <v/>
      </c>
      <c r="W401" t="str">
        <f t="shared" si="230"/>
        <v/>
      </c>
      <c r="X401" t="str">
        <f>IF(LEN(H401)&gt;0,VLOOKUP(H401,DATA!$B$2:$F$526,5,FALSE),"")</f>
        <v/>
      </c>
      <c r="Y401" t="str">
        <f t="shared" si="231"/>
        <v/>
      </c>
      <c r="Z401" t="str">
        <f t="shared" si="232"/>
        <v/>
      </c>
      <c r="AA401" t="str">
        <f t="shared" si="233"/>
        <v/>
      </c>
      <c r="AB401" t="str">
        <f>IF(LEN(Z401)&gt;0,VLOOKUP(Z401,DATA!$K$25:$L$69,2,FALSE)&amp;IF(LEN(AA401)&gt;0,VLOOKUP(AA401,DATA!$O$25:$P$29,2,FALSE),""),"")</f>
        <v/>
      </c>
      <c r="AC401" t="str">
        <f>IF(LEN(Z401)&gt;0,VLOOKUP(Z401,DATA!$K$25:$M$69,3,FALSE),"")</f>
        <v/>
      </c>
      <c r="AD401" t="str">
        <f t="shared" si="234"/>
        <v/>
      </c>
      <c r="AE401" t="str">
        <f t="shared" si="235"/>
        <v/>
      </c>
      <c r="AF401" t="str">
        <f t="shared" si="236"/>
        <v/>
      </c>
      <c r="AG401" t="str">
        <f t="shared" si="237"/>
        <v/>
      </c>
      <c r="AH401" t="str">
        <f t="shared" si="238"/>
        <v/>
      </c>
      <c r="AI401" t="str">
        <f>IF(LEN(Q401)&gt;0,REPT("0",IF(IF(MID(I401,12,1)="F",VLOOKUP(J401,DATA!$K$2:$Y$20,14,FALSE),0)&gt;10,IF(MID(I401,12,1)="F",VLOOKUP(J401,DATA!$K$2:$Y$20,14,FALSE),0)-10,0)-LEN(X401))&amp;DEC2BIN(Q401,IF(MID(I401,12,1)="F",VLOOKUP(J401,DATA!$K$2:$Y$20,14,FALSE),0)-IF(IF(MID(I401,12,1)="F",VLOOKUP(J401,DATA!$K$2:$Y$20,14,FALSE),0)&gt;10,IF(MID(I401,12,1)="F",VLOOKUP(J401,DATA!$K$2:$Y$20,14,FALSE),0)-10,0)),"")</f>
        <v/>
      </c>
      <c r="AJ401" t="str">
        <f>IF(LEN(H401)&gt;0,IF(H401&lt;&gt;"CALL_PAL",VLOOKUP(H401,DATA!$B$2:$E$526,4,FALSE),VLOOKUP(K401,DATA!$K$72:$M$161,3,FALSE)),"")</f>
        <v/>
      </c>
      <c r="AK401" t="str">
        <f>IF(LEN(H401)&gt;0,VLOOKUP(H401,DATA!$B$2:$D$526,3,FALSE),"")</f>
        <v/>
      </c>
      <c r="AL401" t="str">
        <f t="shared" si="239"/>
        <v/>
      </c>
      <c r="AM401" t="str">
        <f t="shared" si="240"/>
        <v/>
      </c>
      <c r="AN401" t="str">
        <f t="shared" si="218"/>
        <v/>
      </c>
      <c r="AO401" t="str">
        <f t="shared" si="244"/>
        <v/>
      </c>
      <c r="AP401" t="str">
        <f t="shared" si="245"/>
        <v/>
      </c>
      <c r="AQ401" t="str">
        <f t="shared" si="242"/>
        <v/>
      </c>
    </row>
    <row r="402" spans="1:43" x14ac:dyDescent="0.25">
      <c r="A402" t="str">
        <f t="shared" si="246"/>
        <v/>
      </c>
      <c r="C402" t="str">
        <f t="shared" si="220"/>
        <v/>
      </c>
      <c r="D402" t="str">
        <f t="shared" si="247"/>
        <v/>
      </c>
      <c r="E402" t="str">
        <f t="shared" si="248"/>
        <v/>
      </c>
      <c r="F402" t="str">
        <f t="shared" si="219"/>
        <v/>
      </c>
      <c r="G402" t="str">
        <f t="shared" si="243"/>
        <v/>
      </c>
      <c r="H402" t="str">
        <f t="shared" si="221"/>
        <v/>
      </c>
      <c r="I402" s="3" t="str">
        <f>IF(LEN(H402)&gt;0,VLOOKUP(H402,DATA!$B$2:$G$526,6,FALSE),"")</f>
        <v/>
      </c>
      <c r="J402" t="str">
        <f>IF(LEN(H402)&gt;0,VLOOKUP(H402,DATA!$B$2:$G$526,2,FALSE),"")</f>
        <v/>
      </c>
      <c r="K402" t="str">
        <f>IF(LEN(H402)&gt;0,IF(MID(IF(MID(MID(C402,LEN(H402)+2,99),1,1)="(",MID(MID(C402,LEN(H402)+2,99),2,LEN(MID(C402,LEN(H402)+2,99))-2),MID(C402,LEN(H402)+2,99)),1,1)=VLOOKUP(H402,DATA!$B$2:$I$526,8,FALSE),MID(IF(MID(MID(C402,LEN(H402)+2,99),1,1)="(",MID(MID(C402,LEN(H402)+2,99),2,LEN(MID(C402,LEN(H402)+2,99))-2),MID(C402,LEN(H402)+2,99)),1,3),IF(MID(MID(C402,LEN(H402)+2,99),1,1)="(",MID(MID(C402,LEN(H402)+2,99),2,LEN(MID(C402,LEN(H402)+2,99))-2),MID(C402,LEN(H402)+2,99))),"")</f>
        <v/>
      </c>
      <c r="L402" t="str">
        <f t="shared" si="222"/>
        <v/>
      </c>
      <c r="M402" t="str">
        <f t="shared" si="241"/>
        <v/>
      </c>
      <c r="N402" t="str">
        <f t="shared" si="223"/>
        <v/>
      </c>
      <c r="O402" t="str">
        <f t="shared" si="224"/>
        <v/>
      </c>
      <c r="P402" t="str">
        <f t="shared" si="249"/>
        <v/>
      </c>
      <c r="Q402" t="str">
        <f t="shared" si="225"/>
        <v/>
      </c>
      <c r="R402" t="str">
        <f t="shared" si="226"/>
        <v/>
      </c>
      <c r="S402" t="str">
        <f t="shared" si="227"/>
        <v/>
      </c>
      <c r="T402" t="str">
        <f t="shared" si="228"/>
        <v/>
      </c>
      <c r="U402" t="str">
        <f t="shared" si="229"/>
        <v/>
      </c>
      <c r="V402" t="str">
        <f>IF(MID(I402,6,1)="T",VLOOKUP(H402,DATA!$B$2:$H$526,7,FALSE),"")</f>
        <v/>
      </c>
      <c r="W402" t="str">
        <f t="shared" si="230"/>
        <v/>
      </c>
      <c r="X402" t="str">
        <f>IF(LEN(H402)&gt;0,VLOOKUP(H402,DATA!$B$2:$F$526,5,FALSE),"")</f>
        <v/>
      </c>
      <c r="Y402" t="str">
        <f t="shared" si="231"/>
        <v/>
      </c>
      <c r="Z402" t="str">
        <f t="shared" si="232"/>
        <v/>
      </c>
      <c r="AA402" t="str">
        <f t="shared" si="233"/>
        <v/>
      </c>
      <c r="AB402" t="str">
        <f>IF(LEN(Z402)&gt;0,VLOOKUP(Z402,DATA!$K$25:$L$69,2,FALSE)&amp;IF(LEN(AA402)&gt;0,VLOOKUP(AA402,DATA!$O$25:$P$29,2,FALSE),""),"")</f>
        <v/>
      </c>
      <c r="AC402" t="str">
        <f>IF(LEN(Z402)&gt;0,VLOOKUP(Z402,DATA!$K$25:$M$69,3,FALSE),"")</f>
        <v/>
      </c>
      <c r="AD402" t="str">
        <f t="shared" si="234"/>
        <v/>
      </c>
      <c r="AE402" t="str">
        <f t="shared" si="235"/>
        <v/>
      </c>
      <c r="AF402" t="str">
        <f t="shared" si="236"/>
        <v/>
      </c>
      <c r="AG402" t="str">
        <f t="shared" si="237"/>
        <v/>
      </c>
      <c r="AH402" t="str">
        <f t="shared" si="238"/>
        <v/>
      </c>
      <c r="AI402" t="str">
        <f>IF(LEN(Q402)&gt;0,REPT("0",IF(IF(MID(I402,12,1)="F",VLOOKUP(J402,DATA!$K$2:$Y$20,14,FALSE),0)&gt;10,IF(MID(I402,12,1)="F",VLOOKUP(J402,DATA!$K$2:$Y$20,14,FALSE),0)-10,0)-LEN(X402))&amp;DEC2BIN(Q402,IF(MID(I402,12,1)="F",VLOOKUP(J402,DATA!$K$2:$Y$20,14,FALSE),0)-IF(IF(MID(I402,12,1)="F",VLOOKUP(J402,DATA!$K$2:$Y$20,14,FALSE),0)&gt;10,IF(MID(I402,12,1)="F",VLOOKUP(J402,DATA!$K$2:$Y$20,14,FALSE),0)-10,0)),"")</f>
        <v/>
      </c>
      <c r="AJ402" t="str">
        <f>IF(LEN(H402)&gt;0,IF(H402&lt;&gt;"CALL_PAL",VLOOKUP(H402,DATA!$B$2:$E$526,4,FALSE),VLOOKUP(K402,DATA!$K$72:$M$161,3,FALSE)),"")</f>
        <v/>
      </c>
      <c r="AK402" t="str">
        <f>IF(LEN(H402)&gt;0,VLOOKUP(H402,DATA!$B$2:$D$526,3,FALSE),"")</f>
        <v/>
      </c>
      <c r="AL402" t="str">
        <f t="shared" si="239"/>
        <v/>
      </c>
      <c r="AM402" t="str">
        <f t="shared" si="240"/>
        <v/>
      </c>
      <c r="AN402" t="str">
        <f t="shared" si="218"/>
        <v/>
      </c>
      <c r="AO402" t="str">
        <f t="shared" si="244"/>
        <v/>
      </c>
      <c r="AP402" t="str">
        <f t="shared" si="245"/>
        <v/>
      </c>
      <c r="AQ402" t="str">
        <f t="shared" si="242"/>
        <v/>
      </c>
    </row>
    <row r="403" spans="1:43" x14ac:dyDescent="0.25">
      <c r="A403" t="str">
        <f t="shared" si="246"/>
        <v/>
      </c>
      <c r="C403" t="str">
        <f t="shared" si="220"/>
        <v/>
      </c>
      <c r="D403" t="str">
        <f t="shared" si="247"/>
        <v/>
      </c>
      <c r="E403" t="str">
        <f t="shared" si="248"/>
        <v/>
      </c>
      <c r="F403" t="str">
        <f t="shared" si="219"/>
        <v/>
      </c>
      <c r="G403" t="str">
        <f t="shared" si="243"/>
        <v/>
      </c>
      <c r="H403" t="str">
        <f t="shared" si="221"/>
        <v/>
      </c>
      <c r="I403" s="3" t="str">
        <f>IF(LEN(H403)&gt;0,VLOOKUP(H403,DATA!$B$2:$G$526,6,FALSE),"")</f>
        <v/>
      </c>
      <c r="J403" t="str">
        <f>IF(LEN(H403)&gt;0,VLOOKUP(H403,DATA!$B$2:$G$526,2,FALSE),"")</f>
        <v/>
      </c>
      <c r="K403" t="str">
        <f>IF(LEN(H403)&gt;0,IF(MID(IF(MID(MID(C403,LEN(H403)+2,99),1,1)="(",MID(MID(C403,LEN(H403)+2,99),2,LEN(MID(C403,LEN(H403)+2,99))-2),MID(C403,LEN(H403)+2,99)),1,1)=VLOOKUP(H403,DATA!$B$2:$I$526,8,FALSE),MID(IF(MID(MID(C403,LEN(H403)+2,99),1,1)="(",MID(MID(C403,LEN(H403)+2,99),2,LEN(MID(C403,LEN(H403)+2,99))-2),MID(C403,LEN(H403)+2,99)),1,3),IF(MID(MID(C403,LEN(H403)+2,99),1,1)="(",MID(MID(C403,LEN(H403)+2,99),2,LEN(MID(C403,LEN(H403)+2,99))-2),MID(C403,LEN(H403)+2,99))),"")</f>
        <v/>
      </c>
      <c r="L403" t="str">
        <f t="shared" si="222"/>
        <v/>
      </c>
      <c r="M403" t="str">
        <f t="shared" si="241"/>
        <v/>
      </c>
      <c r="N403" t="str">
        <f t="shared" si="223"/>
        <v/>
      </c>
      <c r="O403" t="str">
        <f t="shared" si="224"/>
        <v/>
      </c>
      <c r="P403" t="str">
        <f t="shared" si="249"/>
        <v/>
      </c>
      <c r="Q403" t="str">
        <f t="shared" si="225"/>
        <v/>
      </c>
      <c r="R403" t="str">
        <f t="shared" si="226"/>
        <v/>
      </c>
      <c r="S403" t="str">
        <f t="shared" si="227"/>
        <v/>
      </c>
      <c r="T403" t="str">
        <f t="shared" si="228"/>
        <v/>
      </c>
      <c r="U403" t="str">
        <f t="shared" si="229"/>
        <v/>
      </c>
      <c r="V403" t="str">
        <f>IF(MID(I403,6,1)="T",VLOOKUP(H403,DATA!$B$2:$H$526,7,FALSE),"")</f>
        <v/>
      </c>
      <c r="W403" t="str">
        <f t="shared" si="230"/>
        <v/>
      </c>
      <c r="X403" t="str">
        <f>IF(LEN(H403)&gt;0,VLOOKUP(H403,DATA!$B$2:$F$526,5,FALSE),"")</f>
        <v/>
      </c>
      <c r="Y403" t="str">
        <f t="shared" si="231"/>
        <v/>
      </c>
      <c r="Z403" t="str">
        <f t="shared" si="232"/>
        <v/>
      </c>
      <c r="AA403" t="str">
        <f t="shared" si="233"/>
        <v/>
      </c>
      <c r="AB403" t="str">
        <f>IF(LEN(Z403)&gt;0,VLOOKUP(Z403,DATA!$K$25:$L$69,2,FALSE)&amp;IF(LEN(AA403)&gt;0,VLOOKUP(AA403,DATA!$O$25:$P$29,2,FALSE),""),"")</f>
        <v/>
      </c>
      <c r="AC403" t="str">
        <f>IF(LEN(Z403)&gt;0,VLOOKUP(Z403,DATA!$K$25:$M$69,3,FALSE),"")</f>
        <v/>
      </c>
      <c r="AD403" t="str">
        <f t="shared" si="234"/>
        <v/>
      </c>
      <c r="AE403" t="str">
        <f t="shared" si="235"/>
        <v/>
      </c>
      <c r="AF403" t="str">
        <f t="shared" si="236"/>
        <v/>
      </c>
      <c r="AG403" t="str">
        <f t="shared" si="237"/>
        <v/>
      </c>
      <c r="AH403" t="str">
        <f t="shared" si="238"/>
        <v/>
      </c>
      <c r="AI403" t="str">
        <f>IF(LEN(Q403)&gt;0,REPT("0",IF(IF(MID(I403,12,1)="F",VLOOKUP(J403,DATA!$K$2:$Y$20,14,FALSE),0)&gt;10,IF(MID(I403,12,1)="F",VLOOKUP(J403,DATA!$K$2:$Y$20,14,FALSE),0)-10,0)-LEN(X403))&amp;DEC2BIN(Q403,IF(MID(I403,12,1)="F",VLOOKUP(J403,DATA!$K$2:$Y$20,14,FALSE),0)-IF(IF(MID(I403,12,1)="F",VLOOKUP(J403,DATA!$K$2:$Y$20,14,FALSE),0)&gt;10,IF(MID(I403,12,1)="F",VLOOKUP(J403,DATA!$K$2:$Y$20,14,FALSE),0)-10,0)),"")</f>
        <v/>
      </c>
      <c r="AJ403" t="str">
        <f>IF(LEN(H403)&gt;0,IF(H403&lt;&gt;"CALL_PAL",VLOOKUP(H403,DATA!$B$2:$E$526,4,FALSE),VLOOKUP(K403,DATA!$K$72:$M$161,3,FALSE)),"")</f>
        <v/>
      </c>
      <c r="AK403" t="str">
        <f>IF(LEN(H403)&gt;0,VLOOKUP(H403,DATA!$B$2:$D$526,3,FALSE),"")</f>
        <v/>
      </c>
      <c r="AL403" t="str">
        <f t="shared" si="239"/>
        <v/>
      </c>
      <c r="AM403" t="str">
        <f t="shared" si="240"/>
        <v/>
      </c>
      <c r="AN403" t="str">
        <f t="shared" si="218"/>
        <v/>
      </c>
      <c r="AO403" t="str">
        <f t="shared" si="244"/>
        <v/>
      </c>
      <c r="AP403" t="str">
        <f t="shared" si="245"/>
        <v/>
      </c>
      <c r="AQ403" t="str">
        <f t="shared" si="242"/>
        <v/>
      </c>
    </row>
    <row r="404" spans="1:43" x14ac:dyDescent="0.25">
      <c r="A404" t="str">
        <f t="shared" si="246"/>
        <v/>
      </c>
      <c r="C404" t="str">
        <f t="shared" si="220"/>
        <v/>
      </c>
      <c r="D404" t="str">
        <f t="shared" si="247"/>
        <v/>
      </c>
      <c r="E404" t="str">
        <f t="shared" si="248"/>
        <v/>
      </c>
      <c r="F404" t="str">
        <f t="shared" si="219"/>
        <v/>
      </c>
      <c r="G404" t="str">
        <f t="shared" si="243"/>
        <v/>
      </c>
      <c r="H404" t="str">
        <f t="shared" si="221"/>
        <v/>
      </c>
      <c r="I404" s="3" t="str">
        <f>IF(LEN(H404)&gt;0,VLOOKUP(H404,DATA!$B$2:$G$526,6,FALSE),"")</f>
        <v/>
      </c>
      <c r="J404" t="str">
        <f>IF(LEN(H404)&gt;0,VLOOKUP(H404,DATA!$B$2:$G$526,2,FALSE),"")</f>
        <v/>
      </c>
      <c r="K404" t="str">
        <f>IF(LEN(H404)&gt;0,IF(MID(IF(MID(MID(C404,LEN(H404)+2,99),1,1)="(",MID(MID(C404,LEN(H404)+2,99),2,LEN(MID(C404,LEN(H404)+2,99))-2),MID(C404,LEN(H404)+2,99)),1,1)=VLOOKUP(H404,DATA!$B$2:$I$526,8,FALSE),MID(IF(MID(MID(C404,LEN(H404)+2,99),1,1)="(",MID(MID(C404,LEN(H404)+2,99),2,LEN(MID(C404,LEN(H404)+2,99))-2),MID(C404,LEN(H404)+2,99)),1,3),IF(MID(MID(C404,LEN(H404)+2,99),1,1)="(",MID(MID(C404,LEN(H404)+2,99),2,LEN(MID(C404,LEN(H404)+2,99))-2),MID(C404,LEN(H404)+2,99))),"")</f>
        <v/>
      </c>
      <c r="L404" t="str">
        <f t="shared" si="222"/>
        <v/>
      </c>
      <c r="M404" t="str">
        <f t="shared" si="241"/>
        <v/>
      </c>
      <c r="N404" t="str">
        <f t="shared" si="223"/>
        <v/>
      </c>
      <c r="O404" t="str">
        <f t="shared" si="224"/>
        <v/>
      </c>
      <c r="P404" t="str">
        <f t="shared" si="249"/>
        <v/>
      </c>
      <c r="Q404" t="str">
        <f t="shared" si="225"/>
        <v/>
      </c>
      <c r="R404" t="str">
        <f t="shared" si="226"/>
        <v/>
      </c>
      <c r="S404" t="str">
        <f t="shared" si="227"/>
        <v/>
      </c>
      <c r="T404" t="str">
        <f t="shared" si="228"/>
        <v/>
      </c>
      <c r="U404" t="str">
        <f t="shared" si="229"/>
        <v/>
      </c>
      <c r="V404" t="str">
        <f>IF(MID(I404,6,1)="T",VLOOKUP(H404,DATA!$B$2:$H$526,7,FALSE),"")</f>
        <v/>
      </c>
      <c r="W404" t="str">
        <f t="shared" si="230"/>
        <v/>
      </c>
      <c r="X404" t="str">
        <f>IF(LEN(H404)&gt;0,VLOOKUP(H404,DATA!$B$2:$F$526,5,FALSE),"")</f>
        <v/>
      </c>
      <c r="Y404" t="str">
        <f t="shared" si="231"/>
        <v/>
      </c>
      <c r="Z404" t="str">
        <f t="shared" si="232"/>
        <v/>
      </c>
      <c r="AA404" t="str">
        <f t="shared" si="233"/>
        <v/>
      </c>
      <c r="AB404" t="str">
        <f>IF(LEN(Z404)&gt;0,VLOOKUP(Z404,DATA!$K$25:$L$69,2,FALSE)&amp;IF(LEN(AA404)&gt;0,VLOOKUP(AA404,DATA!$O$25:$P$29,2,FALSE),""),"")</f>
        <v/>
      </c>
      <c r="AC404" t="str">
        <f>IF(LEN(Z404)&gt;0,VLOOKUP(Z404,DATA!$K$25:$M$69,3,FALSE),"")</f>
        <v/>
      </c>
      <c r="AD404" t="str">
        <f t="shared" si="234"/>
        <v/>
      </c>
      <c r="AE404" t="str">
        <f t="shared" si="235"/>
        <v/>
      </c>
      <c r="AF404" t="str">
        <f t="shared" si="236"/>
        <v/>
      </c>
      <c r="AG404" t="str">
        <f t="shared" si="237"/>
        <v/>
      </c>
      <c r="AH404" t="str">
        <f t="shared" si="238"/>
        <v/>
      </c>
      <c r="AI404" t="str">
        <f>IF(LEN(Q404)&gt;0,REPT("0",IF(IF(MID(I404,12,1)="F",VLOOKUP(J404,DATA!$K$2:$Y$20,14,FALSE),0)&gt;10,IF(MID(I404,12,1)="F",VLOOKUP(J404,DATA!$K$2:$Y$20,14,FALSE),0)-10,0)-LEN(X404))&amp;DEC2BIN(Q404,IF(MID(I404,12,1)="F",VLOOKUP(J404,DATA!$K$2:$Y$20,14,FALSE),0)-IF(IF(MID(I404,12,1)="F",VLOOKUP(J404,DATA!$K$2:$Y$20,14,FALSE),0)&gt;10,IF(MID(I404,12,1)="F",VLOOKUP(J404,DATA!$K$2:$Y$20,14,FALSE),0)-10,0)),"")</f>
        <v/>
      </c>
      <c r="AJ404" t="str">
        <f>IF(LEN(H404)&gt;0,IF(H404&lt;&gt;"CALL_PAL",VLOOKUP(H404,DATA!$B$2:$E$526,4,FALSE),VLOOKUP(K404,DATA!$K$72:$M$161,3,FALSE)),"")</f>
        <v/>
      </c>
      <c r="AK404" t="str">
        <f>IF(LEN(H404)&gt;0,VLOOKUP(H404,DATA!$B$2:$D$526,3,FALSE),"")</f>
        <v/>
      </c>
      <c r="AL404" t="str">
        <f t="shared" si="239"/>
        <v/>
      </c>
      <c r="AM404" t="str">
        <f t="shared" si="240"/>
        <v/>
      </c>
      <c r="AN404" t="str">
        <f t="shared" si="218"/>
        <v/>
      </c>
      <c r="AO404" t="str">
        <f t="shared" si="244"/>
        <v/>
      </c>
      <c r="AP404" t="str">
        <f t="shared" si="245"/>
        <v/>
      </c>
      <c r="AQ404" t="str">
        <f t="shared" si="242"/>
        <v/>
      </c>
    </row>
    <row r="405" spans="1:43" x14ac:dyDescent="0.25">
      <c r="A405" t="str">
        <f t="shared" si="246"/>
        <v/>
      </c>
      <c r="C405" t="str">
        <f t="shared" si="220"/>
        <v/>
      </c>
      <c r="D405" t="str">
        <f t="shared" si="247"/>
        <v/>
      </c>
      <c r="E405" t="str">
        <f t="shared" si="248"/>
        <v/>
      </c>
      <c r="F405" t="str">
        <f t="shared" si="219"/>
        <v/>
      </c>
      <c r="G405" t="str">
        <f t="shared" si="243"/>
        <v/>
      </c>
      <c r="H405" t="str">
        <f t="shared" si="221"/>
        <v/>
      </c>
      <c r="I405" s="3" t="str">
        <f>IF(LEN(H405)&gt;0,VLOOKUP(H405,DATA!$B$2:$G$526,6,FALSE),"")</f>
        <v/>
      </c>
      <c r="J405" t="str">
        <f>IF(LEN(H405)&gt;0,VLOOKUP(H405,DATA!$B$2:$G$526,2,FALSE),"")</f>
        <v/>
      </c>
      <c r="K405" t="str">
        <f>IF(LEN(H405)&gt;0,IF(MID(IF(MID(MID(C405,LEN(H405)+2,99),1,1)="(",MID(MID(C405,LEN(H405)+2,99),2,LEN(MID(C405,LEN(H405)+2,99))-2),MID(C405,LEN(H405)+2,99)),1,1)=VLOOKUP(H405,DATA!$B$2:$I$526,8,FALSE),MID(IF(MID(MID(C405,LEN(H405)+2,99),1,1)="(",MID(MID(C405,LEN(H405)+2,99),2,LEN(MID(C405,LEN(H405)+2,99))-2),MID(C405,LEN(H405)+2,99)),1,3),IF(MID(MID(C405,LEN(H405)+2,99),1,1)="(",MID(MID(C405,LEN(H405)+2,99),2,LEN(MID(C405,LEN(H405)+2,99))-2),MID(C405,LEN(H405)+2,99))),"")</f>
        <v/>
      </c>
      <c r="L405" t="str">
        <f t="shared" si="222"/>
        <v/>
      </c>
      <c r="M405" t="str">
        <f t="shared" si="241"/>
        <v/>
      </c>
      <c r="N405" t="str">
        <f t="shared" si="223"/>
        <v/>
      </c>
      <c r="O405" t="str">
        <f t="shared" si="224"/>
        <v/>
      </c>
      <c r="P405" t="str">
        <f t="shared" si="249"/>
        <v/>
      </c>
      <c r="Q405" t="str">
        <f t="shared" si="225"/>
        <v/>
      </c>
      <c r="R405" t="str">
        <f t="shared" si="226"/>
        <v/>
      </c>
      <c r="S405" t="str">
        <f t="shared" si="227"/>
        <v/>
      </c>
      <c r="T405" t="str">
        <f t="shared" si="228"/>
        <v/>
      </c>
      <c r="U405" t="str">
        <f t="shared" si="229"/>
        <v/>
      </c>
      <c r="V405" t="str">
        <f>IF(MID(I405,6,1)="T",VLOOKUP(H405,DATA!$B$2:$H$526,7,FALSE),"")</f>
        <v/>
      </c>
      <c r="W405" t="str">
        <f t="shared" si="230"/>
        <v/>
      </c>
      <c r="X405" t="str">
        <f>IF(LEN(H405)&gt;0,VLOOKUP(H405,DATA!$B$2:$F$526,5,FALSE),"")</f>
        <v/>
      </c>
      <c r="Y405" t="str">
        <f t="shared" si="231"/>
        <v/>
      </c>
      <c r="Z405" t="str">
        <f t="shared" si="232"/>
        <v/>
      </c>
      <c r="AA405" t="str">
        <f t="shared" si="233"/>
        <v/>
      </c>
      <c r="AB405" t="str">
        <f>IF(LEN(Z405)&gt;0,VLOOKUP(Z405,DATA!$K$25:$L$69,2,FALSE)&amp;IF(LEN(AA405)&gt;0,VLOOKUP(AA405,DATA!$O$25:$P$29,2,FALSE),""),"")</f>
        <v/>
      </c>
      <c r="AC405" t="str">
        <f>IF(LEN(Z405)&gt;0,VLOOKUP(Z405,DATA!$K$25:$M$69,3,FALSE),"")</f>
        <v/>
      </c>
      <c r="AD405" t="str">
        <f t="shared" si="234"/>
        <v/>
      </c>
      <c r="AE405" t="str">
        <f t="shared" si="235"/>
        <v/>
      </c>
      <c r="AF405" t="str">
        <f t="shared" si="236"/>
        <v/>
      </c>
      <c r="AG405" t="str">
        <f t="shared" si="237"/>
        <v/>
      </c>
      <c r="AH405" t="str">
        <f t="shared" si="238"/>
        <v/>
      </c>
      <c r="AI405" t="str">
        <f>IF(LEN(Q405)&gt;0,REPT("0",IF(IF(MID(I405,12,1)="F",VLOOKUP(J405,DATA!$K$2:$Y$20,14,FALSE),0)&gt;10,IF(MID(I405,12,1)="F",VLOOKUP(J405,DATA!$K$2:$Y$20,14,FALSE),0)-10,0)-LEN(X405))&amp;DEC2BIN(Q405,IF(MID(I405,12,1)="F",VLOOKUP(J405,DATA!$K$2:$Y$20,14,FALSE),0)-IF(IF(MID(I405,12,1)="F",VLOOKUP(J405,DATA!$K$2:$Y$20,14,FALSE),0)&gt;10,IF(MID(I405,12,1)="F",VLOOKUP(J405,DATA!$K$2:$Y$20,14,FALSE),0)-10,0)),"")</f>
        <v/>
      </c>
      <c r="AJ405" t="str">
        <f>IF(LEN(H405)&gt;0,IF(H405&lt;&gt;"CALL_PAL",VLOOKUP(H405,DATA!$B$2:$E$526,4,FALSE),VLOOKUP(K405,DATA!$K$72:$M$161,3,FALSE)),"")</f>
        <v/>
      </c>
      <c r="AK405" t="str">
        <f>IF(LEN(H405)&gt;0,VLOOKUP(H405,DATA!$B$2:$D$526,3,FALSE),"")</f>
        <v/>
      </c>
      <c r="AL405" t="str">
        <f t="shared" si="239"/>
        <v/>
      </c>
      <c r="AM405" t="str">
        <f t="shared" si="240"/>
        <v/>
      </c>
      <c r="AN405" t="str">
        <f t="shared" si="218"/>
        <v/>
      </c>
      <c r="AO405" t="str">
        <f t="shared" si="244"/>
        <v/>
      </c>
      <c r="AP405" t="str">
        <f t="shared" si="245"/>
        <v/>
      </c>
      <c r="AQ405" t="str">
        <f t="shared" si="242"/>
        <v/>
      </c>
    </row>
    <row r="406" spans="1:43" x14ac:dyDescent="0.25">
      <c r="A406" t="str">
        <f t="shared" si="246"/>
        <v/>
      </c>
      <c r="C406" t="str">
        <f t="shared" si="220"/>
        <v/>
      </c>
      <c r="D406" t="str">
        <f t="shared" si="247"/>
        <v/>
      </c>
      <c r="E406" t="str">
        <f t="shared" si="248"/>
        <v/>
      </c>
      <c r="F406" t="str">
        <f t="shared" si="219"/>
        <v/>
      </c>
      <c r="G406" t="str">
        <f t="shared" si="243"/>
        <v/>
      </c>
      <c r="H406" t="str">
        <f t="shared" si="221"/>
        <v/>
      </c>
      <c r="I406" s="3" t="str">
        <f>IF(LEN(H406)&gt;0,VLOOKUP(H406,DATA!$B$2:$G$526,6,FALSE),"")</f>
        <v/>
      </c>
      <c r="J406" t="str">
        <f>IF(LEN(H406)&gt;0,VLOOKUP(H406,DATA!$B$2:$G$526,2,FALSE),"")</f>
        <v/>
      </c>
      <c r="K406" t="str">
        <f>IF(LEN(H406)&gt;0,IF(MID(IF(MID(MID(C406,LEN(H406)+2,99),1,1)="(",MID(MID(C406,LEN(H406)+2,99),2,LEN(MID(C406,LEN(H406)+2,99))-2),MID(C406,LEN(H406)+2,99)),1,1)=VLOOKUP(H406,DATA!$B$2:$I$526,8,FALSE),MID(IF(MID(MID(C406,LEN(H406)+2,99),1,1)="(",MID(MID(C406,LEN(H406)+2,99),2,LEN(MID(C406,LEN(H406)+2,99))-2),MID(C406,LEN(H406)+2,99)),1,3),IF(MID(MID(C406,LEN(H406)+2,99),1,1)="(",MID(MID(C406,LEN(H406)+2,99),2,LEN(MID(C406,LEN(H406)+2,99))-2),MID(C406,LEN(H406)+2,99))),"")</f>
        <v/>
      </c>
      <c r="L406" t="str">
        <f t="shared" si="222"/>
        <v/>
      </c>
      <c r="M406" t="str">
        <f t="shared" si="241"/>
        <v/>
      </c>
      <c r="N406" t="str">
        <f t="shared" si="223"/>
        <v/>
      </c>
      <c r="O406" t="str">
        <f t="shared" si="224"/>
        <v/>
      </c>
      <c r="P406" t="str">
        <f t="shared" si="249"/>
        <v/>
      </c>
      <c r="Q406" t="str">
        <f t="shared" si="225"/>
        <v/>
      </c>
      <c r="R406" t="str">
        <f t="shared" si="226"/>
        <v/>
      </c>
      <c r="S406" t="str">
        <f t="shared" si="227"/>
        <v/>
      </c>
      <c r="T406" t="str">
        <f t="shared" si="228"/>
        <v/>
      </c>
      <c r="U406" t="str">
        <f t="shared" si="229"/>
        <v/>
      </c>
      <c r="V406" t="str">
        <f>IF(MID(I406,6,1)="T",VLOOKUP(H406,DATA!$B$2:$H$526,7,FALSE),"")</f>
        <v/>
      </c>
      <c r="W406" t="str">
        <f t="shared" si="230"/>
        <v/>
      </c>
      <c r="X406" t="str">
        <f>IF(LEN(H406)&gt;0,VLOOKUP(H406,DATA!$B$2:$F$526,5,FALSE),"")</f>
        <v/>
      </c>
      <c r="Y406" t="str">
        <f t="shared" si="231"/>
        <v/>
      </c>
      <c r="Z406" t="str">
        <f t="shared" si="232"/>
        <v/>
      </c>
      <c r="AA406" t="str">
        <f t="shared" si="233"/>
        <v/>
      </c>
      <c r="AB406" t="str">
        <f>IF(LEN(Z406)&gt;0,VLOOKUP(Z406,DATA!$K$25:$L$69,2,FALSE)&amp;IF(LEN(AA406)&gt;0,VLOOKUP(AA406,DATA!$O$25:$P$29,2,FALSE),""),"")</f>
        <v/>
      </c>
      <c r="AC406" t="str">
        <f>IF(LEN(Z406)&gt;0,VLOOKUP(Z406,DATA!$K$25:$M$69,3,FALSE),"")</f>
        <v/>
      </c>
      <c r="AD406" t="str">
        <f t="shared" si="234"/>
        <v/>
      </c>
      <c r="AE406" t="str">
        <f t="shared" si="235"/>
        <v/>
      </c>
      <c r="AF406" t="str">
        <f t="shared" si="236"/>
        <v/>
      </c>
      <c r="AG406" t="str">
        <f t="shared" si="237"/>
        <v/>
      </c>
      <c r="AH406" t="str">
        <f t="shared" si="238"/>
        <v/>
      </c>
      <c r="AI406" t="str">
        <f>IF(LEN(Q406)&gt;0,REPT("0",IF(IF(MID(I406,12,1)="F",VLOOKUP(J406,DATA!$K$2:$Y$20,14,FALSE),0)&gt;10,IF(MID(I406,12,1)="F",VLOOKUP(J406,DATA!$K$2:$Y$20,14,FALSE),0)-10,0)-LEN(X406))&amp;DEC2BIN(Q406,IF(MID(I406,12,1)="F",VLOOKUP(J406,DATA!$K$2:$Y$20,14,FALSE),0)-IF(IF(MID(I406,12,1)="F",VLOOKUP(J406,DATA!$K$2:$Y$20,14,FALSE),0)&gt;10,IF(MID(I406,12,1)="F",VLOOKUP(J406,DATA!$K$2:$Y$20,14,FALSE),0)-10,0)),"")</f>
        <v/>
      </c>
      <c r="AJ406" t="str">
        <f>IF(LEN(H406)&gt;0,IF(H406&lt;&gt;"CALL_PAL",VLOOKUP(H406,DATA!$B$2:$E$526,4,FALSE),VLOOKUP(K406,DATA!$K$72:$M$161,3,FALSE)),"")</f>
        <v/>
      </c>
      <c r="AK406" t="str">
        <f>IF(LEN(H406)&gt;0,VLOOKUP(H406,DATA!$B$2:$D$526,3,FALSE),"")</f>
        <v/>
      </c>
      <c r="AL406" t="str">
        <f t="shared" si="239"/>
        <v/>
      </c>
      <c r="AM406" t="str">
        <f t="shared" si="240"/>
        <v/>
      </c>
      <c r="AN406" t="str">
        <f t="shared" ref="AN406:AN469" si="250">IF(LEN(C406)&gt;0,IF(C406=".PAL ON",TRUE,IF(C406=".PAL OFF",FALSE,IF(ROW()&lt;&gt;2,AN405,FALSE))),"")</f>
        <v/>
      </c>
      <c r="AO406" t="str">
        <f t="shared" si="244"/>
        <v/>
      </c>
      <c r="AP406" t="str">
        <f t="shared" si="245"/>
        <v/>
      </c>
      <c r="AQ406" t="str">
        <f t="shared" si="242"/>
        <v/>
      </c>
    </row>
    <row r="407" spans="1:43" x14ac:dyDescent="0.25">
      <c r="A407" t="str">
        <f t="shared" si="246"/>
        <v/>
      </c>
      <c r="C407" t="str">
        <f t="shared" si="220"/>
        <v/>
      </c>
      <c r="D407" t="str">
        <f t="shared" si="247"/>
        <v/>
      </c>
      <c r="E407" t="str">
        <f t="shared" si="248"/>
        <v/>
      </c>
      <c r="F407" t="str">
        <f t="shared" si="219"/>
        <v/>
      </c>
      <c r="G407" t="str">
        <f t="shared" si="243"/>
        <v/>
      </c>
      <c r="H407" t="str">
        <f t="shared" si="221"/>
        <v/>
      </c>
      <c r="I407" s="3" t="str">
        <f>IF(LEN(H407)&gt;0,VLOOKUP(H407,DATA!$B$2:$G$526,6,FALSE),"")</f>
        <v/>
      </c>
      <c r="J407" t="str">
        <f>IF(LEN(H407)&gt;0,VLOOKUP(H407,DATA!$B$2:$G$526,2,FALSE),"")</f>
        <v/>
      </c>
      <c r="K407" t="str">
        <f>IF(LEN(H407)&gt;0,IF(MID(IF(MID(MID(C407,LEN(H407)+2,99),1,1)="(",MID(MID(C407,LEN(H407)+2,99),2,LEN(MID(C407,LEN(H407)+2,99))-2),MID(C407,LEN(H407)+2,99)),1,1)=VLOOKUP(H407,DATA!$B$2:$I$526,8,FALSE),MID(IF(MID(MID(C407,LEN(H407)+2,99),1,1)="(",MID(MID(C407,LEN(H407)+2,99),2,LEN(MID(C407,LEN(H407)+2,99))-2),MID(C407,LEN(H407)+2,99)),1,3),IF(MID(MID(C407,LEN(H407)+2,99),1,1)="(",MID(MID(C407,LEN(H407)+2,99),2,LEN(MID(C407,LEN(H407)+2,99))-2),MID(C407,LEN(H407)+2,99))),"")</f>
        <v/>
      </c>
      <c r="L407" t="str">
        <f t="shared" si="222"/>
        <v/>
      </c>
      <c r="M407" t="str">
        <f t="shared" si="241"/>
        <v/>
      </c>
      <c r="N407" t="str">
        <f t="shared" si="223"/>
        <v/>
      </c>
      <c r="O407" t="str">
        <f t="shared" si="224"/>
        <v/>
      </c>
      <c r="P407" t="str">
        <f t="shared" si="249"/>
        <v/>
      </c>
      <c r="Q407" t="str">
        <f t="shared" si="225"/>
        <v/>
      </c>
      <c r="R407" t="str">
        <f t="shared" si="226"/>
        <v/>
      </c>
      <c r="S407" t="str">
        <f t="shared" si="227"/>
        <v/>
      </c>
      <c r="T407" t="str">
        <f t="shared" si="228"/>
        <v/>
      </c>
      <c r="U407" t="str">
        <f t="shared" si="229"/>
        <v/>
      </c>
      <c r="V407" t="str">
        <f>IF(MID(I407,6,1)="T",VLOOKUP(H407,DATA!$B$2:$H$526,7,FALSE),"")</f>
        <v/>
      </c>
      <c r="W407" t="str">
        <f t="shared" si="230"/>
        <v/>
      </c>
      <c r="X407" t="str">
        <f>IF(LEN(H407)&gt;0,VLOOKUP(H407,DATA!$B$2:$F$526,5,FALSE),"")</f>
        <v/>
      </c>
      <c r="Y407" t="str">
        <f t="shared" si="231"/>
        <v/>
      </c>
      <c r="Z407" t="str">
        <f t="shared" si="232"/>
        <v/>
      </c>
      <c r="AA407" t="str">
        <f t="shared" si="233"/>
        <v/>
      </c>
      <c r="AB407" t="str">
        <f>IF(LEN(Z407)&gt;0,VLOOKUP(Z407,DATA!$K$25:$L$69,2,FALSE)&amp;IF(LEN(AA407)&gt;0,VLOOKUP(AA407,DATA!$O$25:$P$29,2,FALSE),""),"")</f>
        <v/>
      </c>
      <c r="AC407" t="str">
        <f>IF(LEN(Z407)&gt;0,VLOOKUP(Z407,DATA!$K$25:$M$69,3,FALSE),"")</f>
        <v/>
      </c>
      <c r="AD407" t="str">
        <f t="shared" si="234"/>
        <v/>
      </c>
      <c r="AE407" t="str">
        <f t="shared" si="235"/>
        <v/>
      </c>
      <c r="AF407" t="str">
        <f t="shared" si="236"/>
        <v/>
      </c>
      <c r="AG407" t="str">
        <f t="shared" si="237"/>
        <v/>
      </c>
      <c r="AH407" t="str">
        <f t="shared" si="238"/>
        <v/>
      </c>
      <c r="AI407" t="str">
        <f>IF(LEN(Q407)&gt;0,REPT("0",IF(IF(MID(I407,12,1)="F",VLOOKUP(J407,DATA!$K$2:$Y$20,14,FALSE),0)&gt;10,IF(MID(I407,12,1)="F",VLOOKUP(J407,DATA!$K$2:$Y$20,14,FALSE),0)-10,0)-LEN(X407))&amp;DEC2BIN(Q407,IF(MID(I407,12,1)="F",VLOOKUP(J407,DATA!$K$2:$Y$20,14,FALSE),0)-IF(IF(MID(I407,12,1)="F",VLOOKUP(J407,DATA!$K$2:$Y$20,14,FALSE),0)&gt;10,IF(MID(I407,12,1)="F",VLOOKUP(J407,DATA!$K$2:$Y$20,14,FALSE),0)-10,0)),"")</f>
        <v/>
      </c>
      <c r="AJ407" t="str">
        <f>IF(LEN(H407)&gt;0,IF(H407&lt;&gt;"CALL_PAL",VLOOKUP(H407,DATA!$B$2:$E$526,4,FALSE),VLOOKUP(K407,DATA!$K$72:$M$161,3,FALSE)),"")</f>
        <v/>
      </c>
      <c r="AK407" t="str">
        <f>IF(LEN(H407)&gt;0,VLOOKUP(H407,DATA!$B$2:$D$526,3,FALSE),"")</f>
        <v/>
      </c>
      <c r="AL407" t="str">
        <f t="shared" si="239"/>
        <v/>
      </c>
      <c r="AM407" t="str">
        <f t="shared" si="240"/>
        <v/>
      </c>
      <c r="AN407" t="str">
        <f t="shared" si="250"/>
        <v/>
      </c>
      <c r="AO407" t="str">
        <f t="shared" si="244"/>
        <v/>
      </c>
      <c r="AP407" t="str">
        <f t="shared" si="245"/>
        <v/>
      </c>
      <c r="AQ407" t="str">
        <f t="shared" si="242"/>
        <v/>
      </c>
    </row>
    <row r="408" spans="1:43" x14ac:dyDescent="0.25">
      <c r="A408" t="str">
        <f t="shared" si="246"/>
        <v/>
      </c>
      <c r="C408" t="str">
        <f t="shared" si="220"/>
        <v/>
      </c>
      <c r="D408" t="str">
        <f t="shared" si="247"/>
        <v/>
      </c>
      <c r="E408" t="str">
        <f t="shared" si="248"/>
        <v/>
      </c>
      <c r="F408" t="str">
        <f t="shared" si="219"/>
        <v/>
      </c>
      <c r="G408" t="str">
        <f t="shared" si="243"/>
        <v/>
      </c>
      <c r="H408" t="str">
        <f t="shared" si="221"/>
        <v/>
      </c>
      <c r="I408" s="3" t="str">
        <f>IF(LEN(H408)&gt;0,VLOOKUP(H408,DATA!$B$2:$G$526,6,FALSE),"")</f>
        <v/>
      </c>
      <c r="J408" t="str">
        <f>IF(LEN(H408)&gt;0,VLOOKUP(H408,DATA!$B$2:$G$526,2,FALSE),"")</f>
        <v/>
      </c>
      <c r="K408" t="str">
        <f>IF(LEN(H408)&gt;0,IF(MID(IF(MID(MID(C408,LEN(H408)+2,99),1,1)="(",MID(MID(C408,LEN(H408)+2,99),2,LEN(MID(C408,LEN(H408)+2,99))-2),MID(C408,LEN(H408)+2,99)),1,1)=VLOOKUP(H408,DATA!$B$2:$I$526,8,FALSE),MID(IF(MID(MID(C408,LEN(H408)+2,99),1,1)="(",MID(MID(C408,LEN(H408)+2,99),2,LEN(MID(C408,LEN(H408)+2,99))-2),MID(C408,LEN(H408)+2,99)),1,3),IF(MID(MID(C408,LEN(H408)+2,99),1,1)="(",MID(MID(C408,LEN(H408)+2,99),2,LEN(MID(C408,LEN(H408)+2,99))-2),MID(C408,LEN(H408)+2,99))),"")</f>
        <v/>
      </c>
      <c r="L408" t="str">
        <f t="shared" si="222"/>
        <v/>
      </c>
      <c r="M408" t="str">
        <f t="shared" si="241"/>
        <v/>
      </c>
      <c r="N408" t="str">
        <f t="shared" si="223"/>
        <v/>
      </c>
      <c r="O408" t="str">
        <f t="shared" si="224"/>
        <v/>
      </c>
      <c r="P408" t="str">
        <f t="shared" si="249"/>
        <v/>
      </c>
      <c r="Q408" t="str">
        <f t="shared" si="225"/>
        <v/>
      </c>
      <c r="R408" t="str">
        <f t="shared" si="226"/>
        <v/>
      </c>
      <c r="S408" t="str">
        <f t="shared" si="227"/>
        <v/>
      </c>
      <c r="T408" t="str">
        <f t="shared" si="228"/>
        <v/>
      </c>
      <c r="U408" t="str">
        <f t="shared" si="229"/>
        <v/>
      </c>
      <c r="V408" t="str">
        <f>IF(MID(I408,6,1)="T",VLOOKUP(H408,DATA!$B$2:$H$526,7,FALSE),"")</f>
        <v/>
      </c>
      <c r="W408" t="str">
        <f t="shared" si="230"/>
        <v/>
      </c>
      <c r="X408" t="str">
        <f>IF(LEN(H408)&gt;0,VLOOKUP(H408,DATA!$B$2:$F$526,5,FALSE),"")</f>
        <v/>
      </c>
      <c r="Y408" t="str">
        <f t="shared" si="231"/>
        <v/>
      </c>
      <c r="Z408" t="str">
        <f t="shared" si="232"/>
        <v/>
      </c>
      <c r="AA408" t="str">
        <f t="shared" si="233"/>
        <v/>
      </c>
      <c r="AB408" t="str">
        <f>IF(LEN(Z408)&gt;0,VLOOKUP(Z408,DATA!$K$25:$L$69,2,FALSE)&amp;IF(LEN(AA408)&gt;0,VLOOKUP(AA408,DATA!$O$25:$P$29,2,FALSE),""),"")</f>
        <v/>
      </c>
      <c r="AC408" t="str">
        <f>IF(LEN(Z408)&gt;0,VLOOKUP(Z408,DATA!$K$25:$M$69,3,FALSE),"")</f>
        <v/>
      </c>
      <c r="AD408" t="str">
        <f t="shared" si="234"/>
        <v/>
      </c>
      <c r="AE408" t="str">
        <f t="shared" si="235"/>
        <v/>
      </c>
      <c r="AF408" t="str">
        <f t="shared" si="236"/>
        <v/>
      </c>
      <c r="AG408" t="str">
        <f t="shared" si="237"/>
        <v/>
      </c>
      <c r="AH408" t="str">
        <f t="shared" si="238"/>
        <v/>
      </c>
      <c r="AI408" t="str">
        <f>IF(LEN(Q408)&gt;0,REPT("0",IF(IF(MID(I408,12,1)="F",VLOOKUP(J408,DATA!$K$2:$Y$20,14,FALSE),0)&gt;10,IF(MID(I408,12,1)="F",VLOOKUP(J408,DATA!$K$2:$Y$20,14,FALSE),0)-10,0)-LEN(X408))&amp;DEC2BIN(Q408,IF(MID(I408,12,1)="F",VLOOKUP(J408,DATA!$K$2:$Y$20,14,FALSE),0)-IF(IF(MID(I408,12,1)="F",VLOOKUP(J408,DATA!$K$2:$Y$20,14,FALSE),0)&gt;10,IF(MID(I408,12,1)="F",VLOOKUP(J408,DATA!$K$2:$Y$20,14,FALSE),0)-10,0)),"")</f>
        <v/>
      </c>
      <c r="AJ408" t="str">
        <f>IF(LEN(H408)&gt;0,IF(H408&lt;&gt;"CALL_PAL",VLOOKUP(H408,DATA!$B$2:$E$526,4,FALSE),VLOOKUP(K408,DATA!$K$72:$M$161,3,FALSE)),"")</f>
        <v/>
      </c>
      <c r="AK408" t="str">
        <f>IF(LEN(H408)&gt;0,VLOOKUP(H408,DATA!$B$2:$D$526,3,FALSE),"")</f>
        <v/>
      </c>
      <c r="AL408" t="str">
        <f t="shared" si="239"/>
        <v/>
      </c>
      <c r="AM408" t="str">
        <f t="shared" si="240"/>
        <v/>
      </c>
      <c r="AN408" t="str">
        <f t="shared" si="250"/>
        <v/>
      </c>
      <c r="AO408" t="str">
        <f t="shared" si="244"/>
        <v/>
      </c>
      <c r="AP408" t="str">
        <f t="shared" si="245"/>
        <v/>
      </c>
      <c r="AQ408" t="str">
        <f t="shared" si="242"/>
        <v/>
      </c>
    </row>
    <row r="409" spans="1:43" x14ac:dyDescent="0.25">
      <c r="A409" t="str">
        <f t="shared" si="246"/>
        <v/>
      </c>
      <c r="C409" t="str">
        <f t="shared" si="220"/>
        <v/>
      </c>
      <c r="D409" t="str">
        <f t="shared" si="247"/>
        <v/>
      </c>
      <c r="E409" t="str">
        <f t="shared" si="248"/>
        <v/>
      </c>
      <c r="F409" t="str">
        <f t="shared" si="219"/>
        <v/>
      </c>
      <c r="G409" t="str">
        <f t="shared" si="243"/>
        <v/>
      </c>
      <c r="H409" t="str">
        <f t="shared" si="221"/>
        <v/>
      </c>
      <c r="I409" s="3" t="str">
        <f>IF(LEN(H409)&gt;0,VLOOKUP(H409,DATA!$B$2:$G$526,6,FALSE),"")</f>
        <v/>
      </c>
      <c r="J409" t="str">
        <f>IF(LEN(H409)&gt;0,VLOOKUP(H409,DATA!$B$2:$G$526,2,FALSE),"")</f>
        <v/>
      </c>
      <c r="K409" t="str">
        <f>IF(LEN(H409)&gt;0,IF(MID(IF(MID(MID(C409,LEN(H409)+2,99),1,1)="(",MID(MID(C409,LEN(H409)+2,99),2,LEN(MID(C409,LEN(H409)+2,99))-2),MID(C409,LEN(H409)+2,99)),1,1)=VLOOKUP(H409,DATA!$B$2:$I$526,8,FALSE),MID(IF(MID(MID(C409,LEN(H409)+2,99),1,1)="(",MID(MID(C409,LEN(H409)+2,99),2,LEN(MID(C409,LEN(H409)+2,99))-2),MID(C409,LEN(H409)+2,99)),1,3),IF(MID(MID(C409,LEN(H409)+2,99),1,1)="(",MID(MID(C409,LEN(H409)+2,99),2,LEN(MID(C409,LEN(H409)+2,99))-2),MID(C409,LEN(H409)+2,99))),"")</f>
        <v/>
      </c>
      <c r="L409" t="str">
        <f t="shared" si="222"/>
        <v/>
      </c>
      <c r="M409" t="str">
        <f t="shared" si="241"/>
        <v/>
      </c>
      <c r="N409" t="str">
        <f t="shared" si="223"/>
        <v/>
      </c>
      <c r="O409" t="str">
        <f t="shared" si="224"/>
        <v/>
      </c>
      <c r="P409" t="str">
        <f t="shared" si="249"/>
        <v/>
      </c>
      <c r="Q409" t="str">
        <f t="shared" si="225"/>
        <v/>
      </c>
      <c r="R409" t="str">
        <f t="shared" si="226"/>
        <v/>
      </c>
      <c r="S409" t="str">
        <f t="shared" si="227"/>
        <v/>
      </c>
      <c r="T409" t="str">
        <f t="shared" si="228"/>
        <v/>
      </c>
      <c r="U409" t="str">
        <f t="shared" si="229"/>
        <v/>
      </c>
      <c r="V409" t="str">
        <f>IF(MID(I409,6,1)="T",VLOOKUP(H409,DATA!$B$2:$H$526,7,FALSE),"")</f>
        <v/>
      </c>
      <c r="W409" t="str">
        <f t="shared" si="230"/>
        <v/>
      </c>
      <c r="X409" t="str">
        <f>IF(LEN(H409)&gt;0,VLOOKUP(H409,DATA!$B$2:$F$526,5,FALSE),"")</f>
        <v/>
      </c>
      <c r="Y409" t="str">
        <f t="shared" si="231"/>
        <v/>
      </c>
      <c r="Z409" t="str">
        <f t="shared" si="232"/>
        <v/>
      </c>
      <c r="AA409" t="str">
        <f t="shared" si="233"/>
        <v/>
      </c>
      <c r="AB409" t="str">
        <f>IF(LEN(Z409)&gt;0,VLOOKUP(Z409,DATA!$K$25:$L$69,2,FALSE)&amp;IF(LEN(AA409)&gt;0,VLOOKUP(AA409,DATA!$O$25:$P$29,2,FALSE),""),"")</f>
        <v/>
      </c>
      <c r="AC409" t="str">
        <f>IF(LEN(Z409)&gt;0,VLOOKUP(Z409,DATA!$K$25:$M$69,3,FALSE),"")</f>
        <v/>
      </c>
      <c r="AD409" t="str">
        <f t="shared" si="234"/>
        <v/>
      </c>
      <c r="AE409" t="str">
        <f t="shared" si="235"/>
        <v/>
      </c>
      <c r="AF409" t="str">
        <f t="shared" si="236"/>
        <v/>
      </c>
      <c r="AG409" t="str">
        <f t="shared" si="237"/>
        <v/>
      </c>
      <c r="AH409" t="str">
        <f t="shared" si="238"/>
        <v/>
      </c>
      <c r="AI409" t="str">
        <f>IF(LEN(Q409)&gt;0,REPT("0",IF(IF(MID(I409,12,1)="F",VLOOKUP(J409,DATA!$K$2:$Y$20,14,FALSE),0)&gt;10,IF(MID(I409,12,1)="F",VLOOKUP(J409,DATA!$K$2:$Y$20,14,FALSE),0)-10,0)-LEN(X409))&amp;DEC2BIN(Q409,IF(MID(I409,12,1)="F",VLOOKUP(J409,DATA!$K$2:$Y$20,14,FALSE),0)-IF(IF(MID(I409,12,1)="F",VLOOKUP(J409,DATA!$K$2:$Y$20,14,FALSE),0)&gt;10,IF(MID(I409,12,1)="F",VLOOKUP(J409,DATA!$K$2:$Y$20,14,FALSE),0)-10,0)),"")</f>
        <v/>
      </c>
      <c r="AJ409" t="str">
        <f>IF(LEN(H409)&gt;0,IF(H409&lt;&gt;"CALL_PAL",VLOOKUP(H409,DATA!$B$2:$E$526,4,FALSE),VLOOKUP(K409,DATA!$K$72:$M$161,3,FALSE)),"")</f>
        <v/>
      </c>
      <c r="AK409" t="str">
        <f>IF(LEN(H409)&gt;0,VLOOKUP(H409,DATA!$B$2:$D$526,3,FALSE),"")</f>
        <v/>
      </c>
      <c r="AL409" t="str">
        <f t="shared" si="239"/>
        <v/>
      </c>
      <c r="AM409" t="str">
        <f t="shared" si="240"/>
        <v/>
      </c>
      <c r="AN409" t="str">
        <f t="shared" si="250"/>
        <v/>
      </c>
      <c r="AO409" t="str">
        <f t="shared" si="244"/>
        <v/>
      </c>
      <c r="AP409" t="str">
        <f t="shared" si="245"/>
        <v/>
      </c>
      <c r="AQ409" t="str">
        <f t="shared" si="242"/>
        <v/>
      </c>
    </row>
    <row r="410" spans="1:43" x14ac:dyDescent="0.25">
      <c r="A410" t="str">
        <f t="shared" si="246"/>
        <v/>
      </c>
      <c r="C410" t="str">
        <f t="shared" si="220"/>
        <v/>
      </c>
      <c r="D410" t="str">
        <f t="shared" si="247"/>
        <v/>
      </c>
      <c r="E410" t="str">
        <f t="shared" si="248"/>
        <v/>
      </c>
      <c r="F410" t="str">
        <f t="shared" ref="F410:F473" si="251">IF(LEN(C410)&gt;0,IF(MID(C410,1,2)=".V",IF(MID(C410,6,1)="B",1,IF(MID(C410,6,1)="W",2,IF(MID(C410,6,1)="L",4,IF(MID(C410,6,1)="Q",8,4)))),IF(MID(C410,1,2)=".P",0,4)),"")</f>
        <v/>
      </c>
      <c r="G410" t="str">
        <f t="shared" si="243"/>
        <v/>
      </c>
      <c r="H410" t="str">
        <f t="shared" si="221"/>
        <v/>
      </c>
      <c r="I410" s="3" t="str">
        <f>IF(LEN(H410)&gt;0,VLOOKUP(H410,DATA!$B$2:$G$526,6,FALSE),"")</f>
        <v/>
      </c>
      <c r="J410" t="str">
        <f>IF(LEN(H410)&gt;0,VLOOKUP(H410,DATA!$B$2:$G$526,2,FALSE),"")</f>
        <v/>
      </c>
      <c r="K410" t="str">
        <f>IF(LEN(H410)&gt;0,IF(MID(IF(MID(MID(C410,LEN(H410)+2,99),1,1)="(",MID(MID(C410,LEN(H410)+2,99),2,LEN(MID(C410,LEN(H410)+2,99))-2),MID(C410,LEN(H410)+2,99)),1,1)=VLOOKUP(H410,DATA!$B$2:$I$526,8,FALSE),MID(IF(MID(MID(C410,LEN(H410)+2,99),1,1)="(",MID(MID(C410,LEN(H410)+2,99),2,LEN(MID(C410,LEN(H410)+2,99))-2),MID(C410,LEN(H410)+2,99)),1,3),IF(MID(MID(C410,LEN(H410)+2,99),1,1)="(",MID(MID(C410,LEN(H410)+2,99),2,LEN(MID(C410,LEN(H410)+2,99))-2),MID(C410,LEN(H410)+2,99))),"")</f>
        <v/>
      </c>
      <c r="L410" t="str">
        <f t="shared" si="222"/>
        <v/>
      </c>
      <c r="M410" t="str">
        <f t="shared" si="241"/>
        <v/>
      </c>
      <c r="N410" t="str">
        <f t="shared" si="223"/>
        <v/>
      </c>
      <c r="O410" t="str">
        <f t="shared" si="224"/>
        <v/>
      </c>
      <c r="P410" t="str">
        <f t="shared" si="249"/>
        <v/>
      </c>
      <c r="Q410" t="str">
        <f t="shared" si="225"/>
        <v/>
      </c>
      <c r="R410" t="str">
        <f t="shared" si="226"/>
        <v/>
      </c>
      <c r="S410" t="str">
        <f t="shared" si="227"/>
        <v/>
      </c>
      <c r="T410" t="str">
        <f t="shared" si="228"/>
        <v/>
      </c>
      <c r="U410" t="str">
        <f t="shared" si="229"/>
        <v/>
      </c>
      <c r="V410" t="str">
        <f>IF(MID(I410,6,1)="T",VLOOKUP(H410,DATA!$B$2:$H$526,7,FALSE),"")</f>
        <v/>
      </c>
      <c r="W410" t="str">
        <f t="shared" si="230"/>
        <v/>
      </c>
      <c r="X410" t="str">
        <f>IF(LEN(H410)&gt;0,VLOOKUP(H410,DATA!$B$2:$F$526,5,FALSE),"")</f>
        <v/>
      </c>
      <c r="Y410" t="str">
        <f t="shared" si="231"/>
        <v/>
      </c>
      <c r="Z410" t="str">
        <f t="shared" si="232"/>
        <v/>
      </c>
      <c r="AA410" t="str">
        <f t="shared" si="233"/>
        <v/>
      </c>
      <c r="AB410" t="str">
        <f>IF(LEN(Z410)&gt;0,VLOOKUP(Z410,DATA!$K$25:$L$69,2,FALSE)&amp;IF(LEN(AA410)&gt;0,VLOOKUP(AA410,DATA!$O$25:$P$29,2,FALSE),""),"")</f>
        <v/>
      </c>
      <c r="AC410" t="str">
        <f>IF(LEN(Z410)&gt;0,VLOOKUP(Z410,DATA!$K$25:$M$69,3,FALSE),"")</f>
        <v/>
      </c>
      <c r="AD410" t="str">
        <f t="shared" si="234"/>
        <v/>
      </c>
      <c r="AE410" t="str">
        <f t="shared" si="235"/>
        <v/>
      </c>
      <c r="AF410" t="str">
        <f t="shared" si="236"/>
        <v/>
      </c>
      <c r="AG410" t="str">
        <f t="shared" si="237"/>
        <v/>
      </c>
      <c r="AH410" t="str">
        <f t="shared" si="238"/>
        <v/>
      </c>
      <c r="AI410" t="str">
        <f>IF(LEN(Q410)&gt;0,REPT("0",IF(IF(MID(I410,12,1)="F",VLOOKUP(J410,DATA!$K$2:$Y$20,14,FALSE),0)&gt;10,IF(MID(I410,12,1)="F",VLOOKUP(J410,DATA!$K$2:$Y$20,14,FALSE),0)-10,0)-LEN(X410))&amp;DEC2BIN(Q410,IF(MID(I410,12,1)="F",VLOOKUP(J410,DATA!$K$2:$Y$20,14,FALSE),0)-IF(IF(MID(I410,12,1)="F",VLOOKUP(J410,DATA!$K$2:$Y$20,14,FALSE),0)&gt;10,IF(MID(I410,12,1)="F",VLOOKUP(J410,DATA!$K$2:$Y$20,14,FALSE),0)-10,0)),"")</f>
        <v/>
      </c>
      <c r="AJ410" t="str">
        <f>IF(LEN(H410)&gt;0,IF(H410&lt;&gt;"CALL_PAL",VLOOKUP(H410,DATA!$B$2:$E$526,4,FALSE),VLOOKUP(K410,DATA!$K$72:$M$161,3,FALSE)),"")</f>
        <v/>
      </c>
      <c r="AK410" t="str">
        <f>IF(LEN(H410)&gt;0,VLOOKUP(H410,DATA!$B$2:$D$526,3,FALSE),"")</f>
        <v/>
      </c>
      <c r="AL410" t="str">
        <f t="shared" si="239"/>
        <v/>
      </c>
      <c r="AM410" t="str">
        <f t="shared" si="240"/>
        <v/>
      </c>
      <c r="AN410" t="str">
        <f t="shared" si="250"/>
        <v/>
      </c>
      <c r="AO410" t="str">
        <f t="shared" si="244"/>
        <v/>
      </c>
      <c r="AP410" t="str">
        <f t="shared" si="245"/>
        <v/>
      </c>
      <c r="AQ410" t="str">
        <f t="shared" si="242"/>
        <v/>
      </c>
    </row>
    <row r="411" spans="1:43" x14ac:dyDescent="0.25">
      <c r="A411" t="str">
        <f t="shared" si="246"/>
        <v/>
      </c>
      <c r="C411" t="str">
        <f t="shared" si="220"/>
        <v/>
      </c>
      <c r="D411" t="str">
        <f t="shared" si="247"/>
        <v/>
      </c>
      <c r="E411" t="str">
        <f t="shared" si="248"/>
        <v/>
      </c>
      <c r="F411" t="str">
        <f t="shared" si="251"/>
        <v/>
      </c>
      <c r="G411" t="str">
        <f t="shared" si="243"/>
        <v/>
      </c>
      <c r="H411" t="str">
        <f t="shared" si="221"/>
        <v/>
      </c>
      <c r="I411" s="3" t="str">
        <f>IF(LEN(H411)&gt;0,VLOOKUP(H411,DATA!$B$2:$G$526,6,FALSE),"")</f>
        <v/>
      </c>
      <c r="J411" t="str">
        <f>IF(LEN(H411)&gt;0,VLOOKUP(H411,DATA!$B$2:$G$526,2,FALSE),"")</f>
        <v/>
      </c>
      <c r="K411" t="str">
        <f>IF(LEN(H411)&gt;0,IF(MID(IF(MID(MID(C411,LEN(H411)+2,99),1,1)="(",MID(MID(C411,LEN(H411)+2,99),2,LEN(MID(C411,LEN(H411)+2,99))-2),MID(C411,LEN(H411)+2,99)),1,1)=VLOOKUP(H411,DATA!$B$2:$I$526,8,FALSE),MID(IF(MID(MID(C411,LEN(H411)+2,99),1,1)="(",MID(MID(C411,LEN(H411)+2,99),2,LEN(MID(C411,LEN(H411)+2,99))-2),MID(C411,LEN(H411)+2,99)),1,3),IF(MID(MID(C411,LEN(H411)+2,99),1,1)="(",MID(MID(C411,LEN(H411)+2,99),2,LEN(MID(C411,LEN(H411)+2,99))-2),MID(C411,LEN(H411)+2,99))),"")</f>
        <v/>
      </c>
      <c r="L411" t="str">
        <f t="shared" si="222"/>
        <v/>
      </c>
      <c r="M411" t="str">
        <f t="shared" si="241"/>
        <v/>
      </c>
      <c r="N411" t="str">
        <f t="shared" si="223"/>
        <v/>
      </c>
      <c r="O411" t="str">
        <f t="shared" si="224"/>
        <v/>
      </c>
      <c r="P411" t="str">
        <f t="shared" si="249"/>
        <v/>
      </c>
      <c r="Q411" t="str">
        <f t="shared" si="225"/>
        <v/>
      </c>
      <c r="R411" t="str">
        <f t="shared" si="226"/>
        <v/>
      </c>
      <c r="S411" t="str">
        <f t="shared" si="227"/>
        <v/>
      </c>
      <c r="T411" t="str">
        <f t="shared" si="228"/>
        <v/>
      </c>
      <c r="U411" t="str">
        <f t="shared" si="229"/>
        <v/>
      </c>
      <c r="V411" t="str">
        <f>IF(MID(I411,6,1)="T",VLOOKUP(H411,DATA!$B$2:$H$526,7,FALSE),"")</f>
        <v/>
      </c>
      <c r="W411" t="str">
        <f t="shared" si="230"/>
        <v/>
      </c>
      <c r="X411" t="str">
        <f>IF(LEN(H411)&gt;0,VLOOKUP(H411,DATA!$B$2:$F$526,5,FALSE),"")</f>
        <v/>
      </c>
      <c r="Y411" t="str">
        <f t="shared" si="231"/>
        <v/>
      </c>
      <c r="Z411" t="str">
        <f t="shared" si="232"/>
        <v/>
      </c>
      <c r="AA411" t="str">
        <f t="shared" si="233"/>
        <v/>
      </c>
      <c r="AB411" t="str">
        <f>IF(LEN(Z411)&gt;0,VLOOKUP(Z411,DATA!$K$25:$L$69,2,FALSE)&amp;IF(LEN(AA411)&gt;0,VLOOKUP(AA411,DATA!$O$25:$P$29,2,FALSE),""),"")</f>
        <v/>
      </c>
      <c r="AC411" t="str">
        <f>IF(LEN(Z411)&gt;0,VLOOKUP(Z411,DATA!$K$25:$M$69,3,FALSE),"")</f>
        <v/>
      </c>
      <c r="AD411" t="str">
        <f t="shared" si="234"/>
        <v/>
      </c>
      <c r="AE411" t="str">
        <f t="shared" si="235"/>
        <v/>
      </c>
      <c r="AF411" t="str">
        <f t="shared" si="236"/>
        <v/>
      </c>
      <c r="AG411" t="str">
        <f t="shared" si="237"/>
        <v/>
      </c>
      <c r="AH411" t="str">
        <f t="shared" si="238"/>
        <v/>
      </c>
      <c r="AI411" t="str">
        <f>IF(LEN(Q411)&gt;0,REPT("0",IF(IF(MID(I411,12,1)="F",VLOOKUP(J411,DATA!$K$2:$Y$20,14,FALSE),0)&gt;10,IF(MID(I411,12,1)="F",VLOOKUP(J411,DATA!$K$2:$Y$20,14,FALSE),0)-10,0)-LEN(X411))&amp;DEC2BIN(Q411,IF(MID(I411,12,1)="F",VLOOKUP(J411,DATA!$K$2:$Y$20,14,FALSE),0)-IF(IF(MID(I411,12,1)="F",VLOOKUP(J411,DATA!$K$2:$Y$20,14,FALSE),0)&gt;10,IF(MID(I411,12,1)="F",VLOOKUP(J411,DATA!$K$2:$Y$20,14,FALSE),0)-10,0)),"")</f>
        <v/>
      </c>
      <c r="AJ411" t="str">
        <f>IF(LEN(H411)&gt;0,IF(H411&lt;&gt;"CALL_PAL",VLOOKUP(H411,DATA!$B$2:$E$526,4,FALSE),VLOOKUP(K411,DATA!$K$72:$M$161,3,FALSE)),"")</f>
        <v/>
      </c>
      <c r="AK411" t="str">
        <f>IF(LEN(H411)&gt;0,VLOOKUP(H411,DATA!$B$2:$D$526,3,FALSE),"")</f>
        <v/>
      </c>
      <c r="AL411" t="str">
        <f t="shared" si="239"/>
        <v/>
      </c>
      <c r="AM411" t="str">
        <f t="shared" si="240"/>
        <v/>
      </c>
      <c r="AN411" t="str">
        <f t="shared" si="250"/>
        <v/>
      </c>
      <c r="AO411" t="str">
        <f t="shared" si="244"/>
        <v/>
      </c>
      <c r="AP411" t="str">
        <f t="shared" si="245"/>
        <v/>
      </c>
      <c r="AQ411" t="str">
        <f t="shared" si="242"/>
        <v/>
      </c>
    </row>
    <row r="412" spans="1:43" x14ac:dyDescent="0.25">
      <c r="A412" t="str">
        <f t="shared" si="246"/>
        <v/>
      </c>
      <c r="C412" t="str">
        <f t="shared" ref="C412:C475" si="252">IF(LEN(B412)&gt;0,TRIM(B412),"")</f>
        <v/>
      </c>
      <c r="D412" t="str">
        <f t="shared" si="247"/>
        <v/>
      </c>
      <c r="E412" t="str">
        <f t="shared" si="248"/>
        <v/>
      </c>
      <c r="F412" t="str">
        <f t="shared" si="251"/>
        <v/>
      </c>
      <c r="G412" t="str">
        <f t="shared" si="243"/>
        <v/>
      </c>
      <c r="H412" t="str">
        <f t="shared" ref="H412:H475" si="253">IF(LEN(C412)&gt;0,IF(IFERROR(FIND(":",C412)&gt;0,FALSE),"",IF(MID(C412,1,1)=".","",TRIM(MID(C412,1,IFERROR(FIND(" ",C412)-1,LEN(C412)))))),"")</f>
        <v/>
      </c>
      <c r="I412" s="3" t="str">
        <f>IF(LEN(H412)&gt;0,VLOOKUP(H412,DATA!$B$2:$G$526,6,FALSE),"")</f>
        <v/>
      </c>
      <c r="J412" t="str">
        <f>IF(LEN(H412)&gt;0,VLOOKUP(H412,DATA!$B$2:$G$526,2,FALSE),"")</f>
        <v/>
      </c>
      <c r="K412" t="str">
        <f>IF(LEN(H412)&gt;0,IF(MID(IF(MID(MID(C412,LEN(H412)+2,99),1,1)="(",MID(MID(C412,LEN(H412)+2,99),2,LEN(MID(C412,LEN(H412)+2,99))-2),MID(C412,LEN(H412)+2,99)),1,1)=VLOOKUP(H412,DATA!$B$2:$I$526,8,FALSE),MID(IF(MID(MID(C412,LEN(H412)+2,99),1,1)="(",MID(MID(C412,LEN(H412)+2,99),2,LEN(MID(C412,LEN(H412)+2,99))-2),MID(C412,LEN(H412)+2,99)),1,3),IF(MID(MID(C412,LEN(H412)+2,99),1,1)="(",MID(MID(C412,LEN(H412)+2,99),2,LEN(MID(C412,LEN(H412)+2,99))-2),MID(C412,LEN(H412)+2,99))),"")</f>
        <v/>
      </c>
      <c r="L412" t="str">
        <f t="shared" ref="L412:L475" si="254">TRIM(MID(IF(LEN(H412)&gt;0,IF(FIND(K412,C412)+LEN(K412)+1&lt;LEN(C412),MID(C412,FIND(K412,C412)+LEN(K412)+1,99),""),""), 1, IFERROR(FIND(",",IF(LEN(H412)&gt;0,IF(FIND(K412,C412)+LEN(K412)+1&lt;LEN(C412),MID(C412,FIND(K412,C412)+LEN(K412)+1,99),""),""))-1,LEN(IF(LEN(H412)&gt;0,IF(FIND(K412,C412)+LEN(K412)+1&lt;LEN(C412),MID(C412,FIND(K412,C412)+LEN(K412)+1,99),""),"")))))</f>
        <v/>
      </c>
      <c r="M412" t="str">
        <f t="shared" si="241"/>
        <v/>
      </c>
      <c r="N412" t="str">
        <f t="shared" ref="N412:N475" si="255">IF(MID(I412,5,1)="L",IFERROR(FIND("#",L412)=1,FALSE),"")</f>
        <v/>
      </c>
      <c r="O412" t="str">
        <f t="shared" ref="O412:O475" si="256">IF(MID(I412,4,1)="Z",IF(N412,FALSE,TRUE),"")</f>
        <v/>
      </c>
      <c r="P412" t="str">
        <f t="shared" si="249"/>
        <v/>
      </c>
      <c r="Q412" t="str">
        <f t="shared" ref="Q412:Q475" si="257">IF(LEN(P412)&gt;0,P412-(G412+4),IF(AND(MID(I412,12,1)="F",LEN(L412)&gt;0,MID(L412,1,1)&lt;&gt;"R",MID(L412,1,1)&lt;&gt;"F",MID(L412,1,1)&lt;&gt;"#"),INT(MID(L412,1,FIND("(",L412)-1)),""))</f>
        <v/>
      </c>
      <c r="R412" t="str">
        <f t="shared" ref="R412:R475" si="258">IF(AND(MID(I412,3,1)="B",LEN(P412)=0,LEN(Q412)&lt;&gt;0),MID(L412,LEN(Q412)+2,3),"")</f>
        <v/>
      </c>
      <c r="S412" t="str">
        <f t="shared" ref="S412:S475" si="259">IF(LEN(I412)&gt;0,IF(MID(I412,2,1)="A",IFERROR(FIND("A31",J412)&gt;0,FALSE),""),"")</f>
        <v/>
      </c>
      <c r="T412" t="str">
        <f t="shared" ref="T412:T475" si="260">IF(LEN(I412)&gt;0,IF(MID(I412,3,1)="B",IFERROR(FIND("B31",J412)&gt;0,IF(H412="HW_MFPR",TRUE,FALSE)),""),"")</f>
        <v/>
      </c>
      <c r="U412" t="str">
        <f t="shared" ref="U412:U475" si="261">IF(LEN(I412)&gt;0,IF(MID(I412,13,1)="C",IFERROR(FIND("C31",J412)&gt;0,FALSE),""),"")</f>
        <v/>
      </c>
      <c r="V412" t="str">
        <f>IF(MID(I412,6,1)="T",VLOOKUP(H412,DATA!$B$2:$H$526,7,FALSE),"")</f>
        <v/>
      </c>
      <c r="W412" t="str">
        <f t="shared" ref="W412:W475" si="262">IF(MID(I412,7,1)="E",DEC2BIN(IF(M412="L",0,1),1),"")</f>
        <v/>
      </c>
      <c r="X412" t="str">
        <f>IF(LEN(H412)&gt;0,VLOOKUP(H412,DATA!$B$2:$F$526,5,FALSE),"")</f>
        <v/>
      </c>
      <c r="Y412" t="str">
        <f t="shared" ref="Y412:Y475" si="263">IF(LEN(X412)&gt;0,DEC2BIN(IF(AND(LEN(M412)&gt;0,MID(M412,1,1)="S"),1,0),1),"")</f>
        <v/>
      </c>
      <c r="Z412" t="str">
        <f t="shared" ref="Z412:Z475" si="264">IF(MID(I412,10,1)="I",MID(L412,1,IFERROR(FIND("(",L412)-1,LEN(L412))),"")</f>
        <v/>
      </c>
      <c r="AA412" t="str">
        <f t="shared" ref="AA412:AA475" si="265">IF(AND(LEN(Z412)&gt;0,LEN(Z412)&lt;&gt;LEN(L412)),MID(L412,LEN(Z412)+2,LEN(L412)-LEN(Z412)-2),"")</f>
        <v/>
      </c>
      <c r="AB412" t="str">
        <f>IF(LEN(Z412)&gt;0,VLOOKUP(Z412,DATA!$K$25:$L$69,2,FALSE)&amp;IF(LEN(AA412)&gt;0,VLOOKUP(AA412,DATA!$O$25:$P$29,2,FALSE),""),"")</f>
        <v/>
      </c>
      <c r="AC412" t="str">
        <f>IF(LEN(Z412)&gt;0,VLOOKUP(Z412,DATA!$K$25:$M$69,3,FALSE),"")</f>
        <v/>
      </c>
      <c r="AD412" t="str">
        <f t="shared" ref="AD412:AD475" si="266">IF(MID(I412,2,1)="A",DEC2BIN(IF(S412,"31",MID(K412,2,2)),5),"")</f>
        <v/>
      </c>
      <c r="AE412" t="str">
        <f t="shared" ref="AE412:AE475" si="267">IF(MID(I412,3,1)="B",IF(T412,DEC2BIN("31",5),IF(S412,DEC2BIN(MID(K412,2,2),5),IF(LEN(R412)&gt;0,DEC2BIN(MID(R412,2,2),5),IF(OR(LEN(P412)&gt;0,LEN(Z412)&gt;0,N412),"",DEC2BIN(MID(L412,2,2),5))))),"")</f>
        <v/>
      </c>
      <c r="AF412" t="str">
        <f t="shared" ref="AF412:AF475" si="268">IF(AND(LEN(O412)&gt;0,O412),"0000","")</f>
        <v/>
      </c>
      <c r="AG412" t="str">
        <f t="shared" ref="AG412:AG475" si="269">IF(AND(LEN(N412)&gt;0,N412),DEC2BIN(MID(L412,2,LEN(L412)-1),8)&amp;"1","")</f>
        <v/>
      </c>
      <c r="AH412" t="str">
        <f t="shared" ref="AH412:AH475" si="270">IF(MID(I412,13,1)="C",DEC2BIN(IF(U412,31,MID(M412,2,2)),5),"")</f>
        <v/>
      </c>
      <c r="AI412" t="str">
        <f>IF(LEN(Q412)&gt;0,REPT("0",IF(IF(MID(I412,12,1)="F",VLOOKUP(J412,DATA!$K$2:$Y$20,14,FALSE),0)&gt;10,IF(MID(I412,12,1)="F",VLOOKUP(J412,DATA!$K$2:$Y$20,14,FALSE),0)-10,0)-LEN(X412))&amp;DEC2BIN(Q412,IF(MID(I412,12,1)="F",VLOOKUP(J412,DATA!$K$2:$Y$20,14,FALSE),0)-IF(IF(MID(I412,12,1)="F",VLOOKUP(J412,DATA!$K$2:$Y$20,14,FALSE),0)&gt;10,IF(MID(I412,12,1)="F",VLOOKUP(J412,DATA!$K$2:$Y$20,14,FALSE),0)-10,0)),"")</f>
        <v/>
      </c>
      <c r="AJ412" t="str">
        <f>IF(LEN(H412)&gt;0,IF(H412&lt;&gt;"CALL_PAL",VLOOKUP(H412,DATA!$B$2:$E$526,4,FALSE),VLOOKUP(K412,DATA!$K$72:$M$161,3,FALSE)),"")</f>
        <v/>
      </c>
      <c r="AK412" t="str">
        <f>IF(LEN(H412)&gt;0,VLOOKUP(H412,DATA!$B$2:$D$526,3,FALSE),"")</f>
        <v/>
      </c>
      <c r="AL412" t="str">
        <f t="shared" ref="AL412:AL475" si="271">AK412&amp;AD412&amp;AE412&amp;V412&amp;W412&amp;X412&amp;Y412&amp;AB412&amp;AC412&amp;AF412&amp;AG412&amp;AI412&amp;AJ412&amp;AH412</f>
        <v/>
      </c>
      <c r="AM412" t="str">
        <f t="shared" ref="AM412:AM475" si="272">IF(LEN(AL412)&gt;0,BIN2HEX(MID(AL412,1,8),2)&amp;BIN2HEX(MID(AL412,9,8),2)&amp;BIN2HEX(MID(AL412,17,8),2)&amp;BIN2HEX(MID(AL412,25,8),2),"")</f>
        <v/>
      </c>
      <c r="AN412" t="str">
        <f t="shared" si="250"/>
        <v/>
      </c>
      <c r="AO412" t="str">
        <f t="shared" si="244"/>
        <v/>
      </c>
      <c r="AP412" t="str">
        <f t="shared" si="245"/>
        <v/>
      </c>
      <c r="AQ412" t="str">
        <f t="shared" si="242"/>
        <v/>
      </c>
    </row>
    <row r="413" spans="1:43" x14ac:dyDescent="0.25">
      <c r="A413" t="str">
        <f t="shared" si="246"/>
        <v/>
      </c>
      <c r="C413" t="str">
        <f t="shared" si="252"/>
        <v/>
      </c>
      <c r="D413" t="str">
        <f t="shared" si="247"/>
        <v/>
      </c>
      <c r="E413" t="str">
        <f t="shared" si="248"/>
        <v/>
      </c>
      <c r="F413" t="str">
        <f t="shared" si="251"/>
        <v/>
      </c>
      <c r="G413" t="str">
        <f t="shared" si="243"/>
        <v/>
      </c>
      <c r="H413" t="str">
        <f t="shared" si="253"/>
        <v/>
      </c>
      <c r="I413" s="3" t="str">
        <f>IF(LEN(H413)&gt;0,VLOOKUP(H413,DATA!$B$2:$G$526,6,FALSE),"")</f>
        <v/>
      </c>
      <c r="J413" t="str">
        <f>IF(LEN(H413)&gt;0,VLOOKUP(H413,DATA!$B$2:$G$526,2,FALSE),"")</f>
        <v/>
      </c>
      <c r="K413" t="str">
        <f>IF(LEN(H413)&gt;0,IF(MID(IF(MID(MID(C413,LEN(H413)+2,99),1,1)="(",MID(MID(C413,LEN(H413)+2,99),2,LEN(MID(C413,LEN(H413)+2,99))-2),MID(C413,LEN(H413)+2,99)),1,1)=VLOOKUP(H413,DATA!$B$2:$I$526,8,FALSE),MID(IF(MID(MID(C413,LEN(H413)+2,99),1,1)="(",MID(MID(C413,LEN(H413)+2,99),2,LEN(MID(C413,LEN(H413)+2,99))-2),MID(C413,LEN(H413)+2,99)),1,3),IF(MID(MID(C413,LEN(H413)+2,99),1,1)="(",MID(MID(C413,LEN(H413)+2,99),2,LEN(MID(C413,LEN(H413)+2,99))-2),MID(C413,LEN(H413)+2,99))),"")</f>
        <v/>
      </c>
      <c r="L413" t="str">
        <f t="shared" si="254"/>
        <v/>
      </c>
      <c r="M413" t="str">
        <f t="shared" si="241"/>
        <v/>
      </c>
      <c r="N413" t="str">
        <f t="shared" si="255"/>
        <v/>
      </c>
      <c r="O413" t="str">
        <f t="shared" si="256"/>
        <v/>
      </c>
      <c r="P413" t="str">
        <f t="shared" si="249"/>
        <v/>
      </c>
      <c r="Q413" t="str">
        <f t="shared" si="257"/>
        <v/>
      </c>
      <c r="R413" t="str">
        <f t="shared" si="258"/>
        <v/>
      </c>
      <c r="S413" t="str">
        <f t="shared" si="259"/>
        <v/>
      </c>
      <c r="T413" t="str">
        <f t="shared" si="260"/>
        <v/>
      </c>
      <c r="U413" t="str">
        <f t="shared" si="261"/>
        <v/>
      </c>
      <c r="V413" t="str">
        <f>IF(MID(I413,6,1)="T",VLOOKUP(H413,DATA!$B$2:$H$526,7,FALSE),"")</f>
        <v/>
      </c>
      <c r="W413" t="str">
        <f t="shared" si="262"/>
        <v/>
      </c>
      <c r="X413" t="str">
        <f>IF(LEN(H413)&gt;0,VLOOKUP(H413,DATA!$B$2:$F$526,5,FALSE),"")</f>
        <v/>
      </c>
      <c r="Y413" t="str">
        <f t="shared" si="263"/>
        <v/>
      </c>
      <c r="Z413" t="str">
        <f t="shared" si="264"/>
        <v/>
      </c>
      <c r="AA413" t="str">
        <f t="shared" si="265"/>
        <v/>
      </c>
      <c r="AB413" t="str">
        <f>IF(LEN(Z413)&gt;0,VLOOKUP(Z413,DATA!$K$25:$L$69,2,FALSE)&amp;IF(LEN(AA413)&gt;0,VLOOKUP(AA413,DATA!$O$25:$P$29,2,FALSE),""),"")</f>
        <v/>
      </c>
      <c r="AC413" t="str">
        <f>IF(LEN(Z413)&gt;0,VLOOKUP(Z413,DATA!$K$25:$M$69,3,FALSE),"")</f>
        <v/>
      </c>
      <c r="AD413" t="str">
        <f t="shared" si="266"/>
        <v/>
      </c>
      <c r="AE413" t="str">
        <f t="shared" si="267"/>
        <v/>
      </c>
      <c r="AF413" t="str">
        <f t="shared" si="268"/>
        <v/>
      </c>
      <c r="AG413" t="str">
        <f t="shared" si="269"/>
        <v/>
      </c>
      <c r="AH413" t="str">
        <f t="shared" si="270"/>
        <v/>
      </c>
      <c r="AI413" t="str">
        <f>IF(LEN(Q413)&gt;0,REPT("0",IF(IF(MID(I413,12,1)="F",VLOOKUP(J413,DATA!$K$2:$Y$20,14,FALSE),0)&gt;10,IF(MID(I413,12,1)="F",VLOOKUP(J413,DATA!$K$2:$Y$20,14,FALSE),0)-10,0)-LEN(X413))&amp;DEC2BIN(Q413,IF(MID(I413,12,1)="F",VLOOKUP(J413,DATA!$K$2:$Y$20,14,FALSE),0)-IF(IF(MID(I413,12,1)="F",VLOOKUP(J413,DATA!$K$2:$Y$20,14,FALSE),0)&gt;10,IF(MID(I413,12,1)="F",VLOOKUP(J413,DATA!$K$2:$Y$20,14,FALSE),0)-10,0)),"")</f>
        <v/>
      </c>
      <c r="AJ413" t="str">
        <f>IF(LEN(H413)&gt;0,IF(H413&lt;&gt;"CALL_PAL",VLOOKUP(H413,DATA!$B$2:$E$526,4,FALSE),VLOOKUP(K413,DATA!$K$72:$M$161,3,FALSE)),"")</f>
        <v/>
      </c>
      <c r="AK413" t="str">
        <f>IF(LEN(H413)&gt;0,VLOOKUP(H413,DATA!$B$2:$D$526,3,FALSE),"")</f>
        <v/>
      </c>
      <c r="AL413" t="str">
        <f t="shared" si="271"/>
        <v/>
      </c>
      <c r="AM413" t="str">
        <f t="shared" si="272"/>
        <v/>
      </c>
      <c r="AN413" t="str">
        <f t="shared" si="250"/>
        <v/>
      </c>
      <c r="AO413" t="str">
        <f t="shared" si="244"/>
        <v/>
      </c>
      <c r="AP413" t="str">
        <f t="shared" si="245"/>
        <v/>
      </c>
      <c r="AQ413" t="str">
        <f t="shared" si="242"/>
        <v/>
      </c>
    </row>
    <row r="414" spans="1:43" x14ac:dyDescent="0.25">
      <c r="A414" t="str">
        <f t="shared" si="246"/>
        <v/>
      </c>
      <c r="C414" t="str">
        <f t="shared" si="252"/>
        <v/>
      </c>
      <c r="D414" t="str">
        <f t="shared" si="247"/>
        <v/>
      </c>
      <c r="E414" t="str">
        <f t="shared" si="248"/>
        <v/>
      </c>
      <c r="F414" t="str">
        <f t="shared" si="251"/>
        <v/>
      </c>
      <c r="G414" t="str">
        <f t="shared" si="243"/>
        <v/>
      </c>
      <c r="H414" t="str">
        <f t="shared" si="253"/>
        <v/>
      </c>
      <c r="I414" s="3" t="str">
        <f>IF(LEN(H414)&gt;0,VLOOKUP(H414,DATA!$B$2:$G$526,6,FALSE),"")</f>
        <v/>
      </c>
      <c r="J414" t="str">
        <f>IF(LEN(H414)&gt;0,VLOOKUP(H414,DATA!$B$2:$G$526,2,FALSE),"")</f>
        <v/>
      </c>
      <c r="K414" t="str">
        <f>IF(LEN(H414)&gt;0,IF(MID(IF(MID(MID(C414,LEN(H414)+2,99),1,1)="(",MID(MID(C414,LEN(H414)+2,99),2,LEN(MID(C414,LEN(H414)+2,99))-2),MID(C414,LEN(H414)+2,99)),1,1)=VLOOKUP(H414,DATA!$B$2:$I$526,8,FALSE),MID(IF(MID(MID(C414,LEN(H414)+2,99),1,1)="(",MID(MID(C414,LEN(H414)+2,99),2,LEN(MID(C414,LEN(H414)+2,99))-2),MID(C414,LEN(H414)+2,99)),1,3),IF(MID(MID(C414,LEN(H414)+2,99),1,1)="(",MID(MID(C414,LEN(H414)+2,99),2,LEN(MID(C414,LEN(H414)+2,99))-2),MID(C414,LEN(H414)+2,99))),"")</f>
        <v/>
      </c>
      <c r="L414" t="str">
        <f t="shared" si="254"/>
        <v/>
      </c>
      <c r="M414" t="str">
        <f t="shared" si="241"/>
        <v/>
      </c>
      <c r="N414" t="str">
        <f t="shared" si="255"/>
        <v/>
      </c>
      <c r="O414" t="str">
        <f t="shared" si="256"/>
        <v/>
      </c>
      <c r="P414" t="str">
        <f t="shared" si="249"/>
        <v/>
      </c>
      <c r="Q414" t="str">
        <f t="shared" si="257"/>
        <v/>
      </c>
      <c r="R414" t="str">
        <f t="shared" si="258"/>
        <v/>
      </c>
      <c r="S414" t="str">
        <f t="shared" si="259"/>
        <v/>
      </c>
      <c r="T414" t="str">
        <f t="shared" si="260"/>
        <v/>
      </c>
      <c r="U414" t="str">
        <f t="shared" si="261"/>
        <v/>
      </c>
      <c r="V414" t="str">
        <f>IF(MID(I414,6,1)="T",VLOOKUP(H414,DATA!$B$2:$H$526,7,FALSE),"")</f>
        <v/>
      </c>
      <c r="W414" t="str">
        <f t="shared" si="262"/>
        <v/>
      </c>
      <c r="X414" t="str">
        <f>IF(LEN(H414)&gt;0,VLOOKUP(H414,DATA!$B$2:$F$526,5,FALSE),"")</f>
        <v/>
      </c>
      <c r="Y414" t="str">
        <f t="shared" si="263"/>
        <v/>
      </c>
      <c r="Z414" t="str">
        <f t="shared" si="264"/>
        <v/>
      </c>
      <c r="AA414" t="str">
        <f t="shared" si="265"/>
        <v/>
      </c>
      <c r="AB414" t="str">
        <f>IF(LEN(Z414)&gt;0,VLOOKUP(Z414,DATA!$K$25:$L$69,2,FALSE)&amp;IF(LEN(AA414)&gt;0,VLOOKUP(AA414,DATA!$O$25:$P$29,2,FALSE),""),"")</f>
        <v/>
      </c>
      <c r="AC414" t="str">
        <f>IF(LEN(Z414)&gt;0,VLOOKUP(Z414,DATA!$K$25:$M$69,3,FALSE),"")</f>
        <v/>
      </c>
      <c r="AD414" t="str">
        <f t="shared" si="266"/>
        <v/>
      </c>
      <c r="AE414" t="str">
        <f t="shared" si="267"/>
        <v/>
      </c>
      <c r="AF414" t="str">
        <f t="shared" si="268"/>
        <v/>
      </c>
      <c r="AG414" t="str">
        <f t="shared" si="269"/>
        <v/>
      </c>
      <c r="AH414" t="str">
        <f t="shared" si="270"/>
        <v/>
      </c>
      <c r="AI414" t="str">
        <f>IF(LEN(Q414)&gt;0,REPT("0",IF(IF(MID(I414,12,1)="F",VLOOKUP(J414,DATA!$K$2:$Y$20,14,FALSE),0)&gt;10,IF(MID(I414,12,1)="F",VLOOKUP(J414,DATA!$K$2:$Y$20,14,FALSE),0)-10,0)-LEN(X414))&amp;DEC2BIN(Q414,IF(MID(I414,12,1)="F",VLOOKUP(J414,DATA!$K$2:$Y$20,14,FALSE),0)-IF(IF(MID(I414,12,1)="F",VLOOKUP(J414,DATA!$K$2:$Y$20,14,FALSE),0)&gt;10,IF(MID(I414,12,1)="F",VLOOKUP(J414,DATA!$K$2:$Y$20,14,FALSE),0)-10,0)),"")</f>
        <v/>
      </c>
      <c r="AJ414" t="str">
        <f>IF(LEN(H414)&gt;0,IF(H414&lt;&gt;"CALL_PAL",VLOOKUP(H414,DATA!$B$2:$E$526,4,FALSE),VLOOKUP(K414,DATA!$K$72:$M$161,3,FALSE)),"")</f>
        <v/>
      </c>
      <c r="AK414" t="str">
        <f>IF(LEN(H414)&gt;0,VLOOKUP(H414,DATA!$B$2:$D$526,3,FALSE),"")</f>
        <v/>
      </c>
      <c r="AL414" t="str">
        <f t="shared" si="271"/>
        <v/>
      </c>
      <c r="AM414" t="str">
        <f t="shared" si="272"/>
        <v/>
      </c>
      <c r="AN414" t="str">
        <f t="shared" si="250"/>
        <v/>
      </c>
      <c r="AO414" t="str">
        <f t="shared" si="244"/>
        <v/>
      </c>
      <c r="AP414" t="str">
        <f t="shared" si="245"/>
        <v/>
      </c>
      <c r="AQ414" t="str">
        <f t="shared" si="242"/>
        <v/>
      </c>
    </row>
    <row r="415" spans="1:43" x14ac:dyDescent="0.25">
      <c r="A415" t="str">
        <f t="shared" si="246"/>
        <v/>
      </c>
      <c r="C415" t="str">
        <f t="shared" si="252"/>
        <v/>
      </c>
      <c r="D415" t="str">
        <f t="shared" si="247"/>
        <v/>
      </c>
      <c r="E415" t="str">
        <f t="shared" si="248"/>
        <v/>
      </c>
      <c r="F415" t="str">
        <f t="shared" si="251"/>
        <v/>
      </c>
      <c r="G415" t="str">
        <f t="shared" si="243"/>
        <v/>
      </c>
      <c r="H415" t="str">
        <f t="shared" si="253"/>
        <v/>
      </c>
      <c r="I415" s="3" t="str">
        <f>IF(LEN(H415)&gt;0,VLOOKUP(H415,DATA!$B$2:$G$526,6,FALSE),"")</f>
        <v/>
      </c>
      <c r="J415" t="str">
        <f>IF(LEN(H415)&gt;0,VLOOKUP(H415,DATA!$B$2:$G$526,2,FALSE),"")</f>
        <v/>
      </c>
      <c r="K415" t="str">
        <f>IF(LEN(H415)&gt;0,IF(MID(IF(MID(MID(C415,LEN(H415)+2,99),1,1)="(",MID(MID(C415,LEN(H415)+2,99),2,LEN(MID(C415,LEN(H415)+2,99))-2),MID(C415,LEN(H415)+2,99)),1,1)=VLOOKUP(H415,DATA!$B$2:$I$526,8,FALSE),MID(IF(MID(MID(C415,LEN(H415)+2,99),1,1)="(",MID(MID(C415,LEN(H415)+2,99),2,LEN(MID(C415,LEN(H415)+2,99))-2),MID(C415,LEN(H415)+2,99)),1,3),IF(MID(MID(C415,LEN(H415)+2,99),1,1)="(",MID(MID(C415,LEN(H415)+2,99),2,LEN(MID(C415,LEN(H415)+2,99))-2),MID(C415,LEN(H415)+2,99))),"")</f>
        <v/>
      </c>
      <c r="L415" t="str">
        <f t="shared" si="254"/>
        <v/>
      </c>
      <c r="M415" t="str">
        <f t="shared" si="241"/>
        <v/>
      </c>
      <c r="N415" t="str">
        <f t="shared" si="255"/>
        <v/>
      </c>
      <c r="O415" t="str">
        <f t="shared" si="256"/>
        <v/>
      </c>
      <c r="P415" t="str">
        <f t="shared" si="249"/>
        <v/>
      </c>
      <c r="Q415" t="str">
        <f t="shared" si="257"/>
        <v/>
      </c>
      <c r="R415" t="str">
        <f t="shared" si="258"/>
        <v/>
      </c>
      <c r="S415" t="str">
        <f t="shared" si="259"/>
        <v/>
      </c>
      <c r="T415" t="str">
        <f t="shared" si="260"/>
        <v/>
      </c>
      <c r="U415" t="str">
        <f t="shared" si="261"/>
        <v/>
      </c>
      <c r="V415" t="str">
        <f>IF(MID(I415,6,1)="T",VLOOKUP(H415,DATA!$B$2:$H$526,7,FALSE),"")</f>
        <v/>
      </c>
      <c r="W415" t="str">
        <f t="shared" si="262"/>
        <v/>
      </c>
      <c r="X415" t="str">
        <f>IF(LEN(H415)&gt;0,VLOOKUP(H415,DATA!$B$2:$F$526,5,FALSE),"")</f>
        <v/>
      </c>
      <c r="Y415" t="str">
        <f t="shared" si="263"/>
        <v/>
      </c>
      <c r="Z415" t="str">
        <f t="shared" si="264"/>
        <v/>
      </c>
      <c r="AA415" t="str">
        <f t="shared" si="265"/>
        <v/>
      </c>
      <c r="AB415" t="str">
        <f>IF(LEN(Z415)&gt;0,VLOOKUP(Z415,DATA!$K$25:$L$69,2,FALSE)&amp;IF(LEN(AA415)&gt;0,VLOOKUP(AA415,DATA!$O$25:$P$29,2,FALSE),""),"")</f>
        <v/>
      </c>
      <c r="AC415" t="str">
        <f>IF(LEN(Z415)&gt;0,VLOOKUP(Z415,DATA!$K$25:$M$69,3,FALSE),"")</f>
        <v/>
      </c>
      <c r="AD415" t="str">
        <f t="shared" si="266"/>
        <v/>
      </c>
      <c r="AE415" t="str">
        <f t="shared" si="267"/>
        <v/>
      </c>
      <c r="AF415" t="str">
        <f t="shared" si="268"/>
        <v/>
      </c>
      <c r="AG415" t="str">
        <f t="shared" si="269"/>
        <v/>
      </c>
      <c r="AH415" t="str">
        <f t="shared" si="270"/>
        <v/>
      </c>
      <c r="AI415" t="str">
        <f>IF(LEN(Q415)&gt;0,REPT("0",IF(IF(MID(I415,12,1)="F",VLOOKUP(J415,DATA!$K$2:$Y$20,14,FALSE),0)&gt;10,IF(MID(I415,12,1)="F",VLOOKUP(J415,DATA!$K$2:$Y$20,14,FALSE),0)-10,0)-LEN(X415))&amp;DEC2BIN(Q415,IF(MID(I415,12,1)="F",VLOOKUP(J415,DATA!$K$2:$Y$20,14,FALSE),0)-IF(IF(MID(I415,12,1)="F",VLOOKUP(J415,DATA!$K$2:$Y$20,14,FALSE),0)&gt;10,IF(MID(I415,12,1)="F",VLOOKUP(J415,DATA!$K$2:$Y$20,14,FALSE),0)-10,0)),"")</f>
        <v/>
      </c>
      <c r="AJ415" t="str">
        <f>IF(LEN(H415)&gt;0,IF(H415&lt;&gt;"CALL_PAL",VLOOKUP(H415,DATA!$B$2:$E$526,4,FALSE),VLOOKUP(K415,DATA!$K$72:$M$161,3,FALSE)),"")</f>
        <v/>
      </c>
      <c r="AK415" t="str">
        <f>IF(LEN(H415)&gt;0,VLOOKUP(H415,DATA!$B$2:$D$526,3,FALSE),"")</f>
        <v/>
      </c>
      <c r="AL415" t="str">
        <f t="shared" si="271"/>
        <v/>
      </c>
      <c r="AM415" t="str">
        <f t="shared" si="272"/>
        <v/>
      </c>
      <c r="AN415" t="str">
        <f t="shared" si="250"/>
        <v/>
      </c>
      <c r="AO415" t="str">
        <f t="shared" si="244"/>
        <v/>
      </c>
      <c r="AP415" t="str">
        <f t="shared" si="245"/>
        <v/>
      </c>
      <c r="AQ415" t="str">
        <f t="shared" si="242"/>
        <v/>
      </c>
    </row>
    <row r="416" spans="1:43" x14ac:dyDescent="0.25">
      <c r="A416" t="str">
        <f t="shared" si="246"/>
        <v/>
      </c>
      <c r="C416" t="str">
        <f t="shared" si="252"/>
        <v/>
      </c>
      <c r="D416" t="str">
        <f t="shared" si="247"/>
        <v/>
      </c>
      <c r="E416" t="str">
        <f t="shared" si="248"/>
        <v/>
      </c>
      <c r="F416" t="str">
        <f t="shared" si="251"/>
        <v/>
      </c>
      <c r="G416" t="str">
        <f t="shared" si="243"/>
        <v/>
      </c>
      <c r="H416" t="str">
        <f t="shared" si="253"/>
        <v/>
      </c>
      <c r="I416" s="3" t="str">
        <f>IF(LEN(H416)&gt;0,VLOOKUP(H416,DATA!$B$2:$G$526,6,FALSE),"")</f>
        <v/>
      </c>
      <c r="J416" t="str">
        <f>IF(LEN(H416)&gt;0,VLOOKUP(H416,DATA!$B$2:$G$526,2,FALSE),"")</f>
        <v/>
      </c>
      <c r="K416" t="str">
        <f>IF(LEN(H416)&gt;0,IF(MID(IF(MID(MID(C416,LEN(H416)+2,99),1,1)="(",MID(MID(C416,LEN(H416)+2,99),2,LEN(MID(C416,LEN(H416)+2,99))-2),MID(C416,LEN(H416)+2,99)),1,1)=VLOOKUP(H416,DATA!$B$2:$I$526,8,FALSE),MID(IF(MID(MID(C416,LEN(H416)+2,99),1,1)="(",MID(MID(C416,LEN(H416)+2,99),2,LEN(MID(C416,LEN(H416)+2,99))-2),MID(C416,LEN(H416)+2,99)),1,3),IF(MID(MID(C416,LEN(H416)+2,99),1,1)="(",MID(MID(C416,LEN(H416)+2,99),2,LEN(MID(C416,LEN(H416)+2,99))-2),MID(C416,LEN(H416)+2,99))),"")</f>
        <v/>
      </c>
      <c r="L416" t="str">
        <f t="shared" si="254"/>
        <v/>
      </c>
      <c r="M416" t="str">
        <f t="shared" si="241"/>
        <v/>
      </c>
      <c r="N416" t="str">
        <f t="shared" si="255"/>
        <v/>
      </c>
      <c r="O416" t="str">
        <f t="shared" si="256"/>
        <v/>
      </c>
      <c r="P416" t="str">
        <f t="shared" si="249"/>
        <v/>
      </c>
      <c r="Q416" t="str">
        <f t="shared" si="257"/>
        <v/>
      </c>
      <c r="R416" t="str">
        <f t="shared" si="258"/>
        <v/>
      </c>
      <c r="S416" t="str">
        <f t="shared" si="259"/>
        <v/>
      </c>
      <c r="T416" t="str">
        <f t="shared" si="260"/>
        <v/>
      </c>
      <c r="U416" t="str">
        <f t="shared" si="261"/>
        <v/>
      </c>
      <c r="V416" t="str">
        <f>IF(MID(I416,6,1)="T",VLOOKUP(H416,DATA!$B$2:$H$526,7,FALSE),"")</f>
        <v/>
      </c>
      <c r="W416" t="str">
        <f t="shared" si="262"/>
        <v/>
      </c>
      <c r="X416" t="str">
        <f>IF(LEN(H416)&gt;0,VLOOKUP(H416,DATA!$B$2:$F$526,5,FALSE),"")</f>
        <v/>
      </c>
      <c r="Y416" t="str">
        <f t="shared" si="263"/>
        <v/>
      </c>
      <c r="Z416" t="str">
        <f t="shared" si="264"/>
        <v/>
      </c>
      <c r="AA416" t="str">
        <f t="shared" si="265"/>
        <v/>
      </c>
      <c r="AB416" t="str">
        <f>IF(LEN(Z416)&gt;0,VLOOKUP(Z416,DATA!$K$25:$L$69,2,FALSE)&amp;IF(LEN(AA416)&gt;0,VLOOKUP(AA416,DATA!$O$25:$P$29,2,FALSE),""),"")</f>
        <v/>
      </c>
      <c r="AC416" t="str">
        <f>IF(LEN(Z416)&gt;0,VLOOKUP(Z416,DATA!$K$25:$M$69,3,FALSE),"")</f>
        <v/>
      </c>
      <c r="AD416" t="str">
        <f t="shared" si="266"/>
        <v/>
      </c>
      <c r="AE416" t="str">
        <f t="shared" si="267"/>
        <v/>
      </c>
      <c r="AF416" t="str">
        <f t="shared" si="268"/>
        <v/>
      </c>
      <c r="AG416" t="str">
        <f t="shared" si="269"/>
        <v/>
      </c>
      <c r="AH416" t="str">
        <f t="shared" si="270"/>
        <v/>
      </c>
      <c r="AI416" t="str">
        <f>IF(LEN(Q416)&gt;0,REPT("0",IF(IF(MID(I416,12,1)="F",VLOOKUP(J416,DATA!$K$2:$Y$20,14,FALSE),0)&gt;10,IF(MID(I416,12,1)="F",VLOOKUP(J416,DATA!$K$2:$Y$20,14,FALSE),0)-10,0)-LEN(X416))&amp;DEC2BIN(Q416,IF(MID(I416,12,1)="F",VLOOKUP(J416,DATA!$K$2:$Y$20,14,FALSE),0)-IF(IF(MID(I416,12,1)="F",VLOOKUP(J416,DATA!$K$2:$Y$20,14,FALSE),0)&gt;10,IF(MID(I416,12,1)="F",VLOOKUP(J416,DATA!$K$2:$Y$20,14,FALSE),0)-10,0)),"")</f>
        <v/>
      </c>
      <c r="AJ416" t="str">
        <f>IF(LEN(H416)&gt;0,IF(H416&lt;&gt;"CALL_PAL",VLOOKUP(H416,DATA!$B$2:$E$526,4,FALSE),VLOOKUP(K416,DATA!$K$72:$M$161,3,FALSE)),"")</f>
        <v/>
      </c>
      <c r="AK416" t="str">
        <f>IF(LEN(H416)&gt;0,VLOOKUP(H416,DATA!$B$2:$D$526,3,FALSE),"")</f>
        <v/>
      </c>
      <c r="AL416" t="str">
        <f t="shared" si="271"/>
        <v/>
      </c>
      <c r="AM416" t="str">
        <f t="shared" si="272"/>
        <v/>
      </c>
      <c r="AN416" t="str">
        <f t="shared" si="250"/>
        <v/>
      </c>
      <c r="AO416" t="str">
        <f t="shared" si="244"/>
        <v/>
      </c>
      <c r="AP416" t="str">
        <f t="shared" si="245"/>
        <v/>
      </c>
      <c r="AQ416" t="str">
        <f t="shared" si="242"/>
        <v/>
      </c>
    </row>
    <row r="417" spans="1:43" x14ac:dyDescent="0.25">
      <c r="A417" t="str">
        <f t="shared" si="246"/>
        <v/>
      </c>
      <c r="C417" t="str">
        <f t="shared" si="252"/>
        <v/>
      </c>
      <c r="D417" t="str">
        <f t="shared" si="247"/>
        <v/>
      </c>
      <c r="E417" t="str">
        <f t="shared" si="248"/>
        <v/>
      </c>
      <c r="F417" t="str">
        <f t="shared" si="251"/>
        <v/>
      </c>
      <c r="G417" t="str">
        <f t="shared" si="243"/>
        <v/>
      </c>
      <c r="H417" t="str">
        <f t="shared" si="253"/>
        <v/>
      </c>
      <c r="I417" s="3" t="str">
        <f>IF(LEN(H417)&gt;0,VLOOKUP(H417,DATA!$B$2:$G$526,6,FALSE),"")</f>
        <v/>
      </c>
      <c r="J417" t="str">
        <f>IF(LEN(H417)&gt;0,VLOOKUP(H417,DATA!$B$2:$G$526,2,FALSE),"")</f>
        <v/>
      </c>
      <c r="K417" t="str">
        <f>IF(LEN(H417)&gt;0,IF(MID(IF(MID(MID(C417,LEN(H417)+2,99),1,1)="(",MID(MID(C417,LEN(H417)+2,99),2,LEN(MID(C417,LEN(H417)+2,99))-2),MID(C417,LEN(H417)+2,99)),1,1)=VLOOKUP(H417,DATA!$B$2:$I$526,8,FALSE),MID(IF(MID(MID(C417,LEN(H417)+2,99),1,1)="(",MID(MID(C417,LEN(H417)+2,99),2,LEN(MID(C417,LEN(H417)+2,99))-2),MID(C417,LEN(H417)+2,99)),1,3),IF(MID(MID(C417,LEN(H417)+2,99),1,1)="(",MID(MID(C417,LEN(H417)+2,99),2,LEN(MID(C417,LEN(H417)+2,99))-2),MID(C417,LEN(H417)+2,99))),"")</f>
        <v/>
      </c>
      <c r="L417" t="str">
        <f t="shared" si="254"/>
        <v/>
      </c>
      <c r="M417" t="str">
        <f t="shared" si="241"/>
        <v/>
      </c>
      <c r="N417" t="str">
        <f t="shared" si="255"/>
        <v/>
      </c>
      <c r="O417" t="str">
        <f t="shared" si="256"/>
        <v/>
      </c>
      <c r="P417" t="str">
        <f t="shared" si="249"/>
        <v/>
      </c>
      <c r="Q417" t="str">
        <f t="shared" si="257"/>
        <v/>
      </c>
      <c r="R417" t="str">
        <f t="shared" si="258"/>
        <v/>
      </c>
      <c r="S417" t="str">
        <f t="shared" si="259"/>
        <v/>
      </c>
      <c r="T417" t="str">
        <f t="shared" si="260"/>
        <v/>
      </c>
      <c r="U417" t="str">
        <f t="shared" si="261"/>
        <v/>
      </c>
      <c r="V417" t="str">
        <f>IF(MID(I417,6,1)="T",VLOOKUP(H417,DATA!$B$2:$H$526,7,FALSE),"")</f>
        <v/>
      </c>
      <c r="W417" t="str">
        <f t="shared" si="262"/>
        <v/>
      </c>
      <c r="X417" t="str">
        <f>IF(LEN(H417)&gt;0,VLOOKUP(H417,DATA!$B$2:$F$526,5,FALSE),"")</f>
        <v/>
      </c>
      <c r="Y417" t="str">
        <f t="shared" si="263"/>
        <v/>
      </c>
      <c r="Z417" t="str">
        <f t="shared" si="264"/>
        <v/>
      </c>
      <c r="AA417" t="str">
        <f t="shared" si="265"/>
        <v/>
      </c>
      <c r="AB417" t="str">
        <f>IF(LEN(Z417)&gt;0,VLOOKUP(Z417,DATA!$K$25:$L$69,2,FALSE)&amp;IF(LEN(AA417)&gt;0,VLOOKUP(AA417,DATA!$O$25:$P$29,2,FALSE),""),"")</f>
        <v/>
      </c>
      <c r="AC417" t="str">
        <f>IF(LEN(Z417)&gt;0,VLOOKUP(Z417,DATA!$K$25:$M$69,3,FALSE),"")</f>
        <v/>
      </c>
      <c r="AD417" t="str">
        <f t="shared" si="266"/>
        <v/>
      </c>
      <c r="AE417" t="str">
        <f t="shared" si="267"/>
        <v/>
      </c>
      <c r="AF417" t="str">
        <f t="shared" si="268"/>
        <v/>
      </c>
      <c r="AG417" t="str">
        <f t="shared" si="269"/>
        <v/>
      </c>
      <c r="AH417" t="str">
        <f t="shared" si="270"/>
        <v/>
      </c>
      <c r="AI417" t="str">
        <f>IF(LEN(Q417)&gt;0,REPT("0",IF(IF(MID(I417,12,1)="F",VLOOKUP(J417,DATA!$K$2:$Y$20,14,FALSE),0)&gt;10,IF(MID(I417,12,1)="F",VLOOKUP(J417,DATA!$K$2:$Y$20,14,FALSE),0)-10,0)-LEN(X417))&amp;DEC2BIN(Q417,IF(MID(I417,12,1)="F",VLOOKUP(J417,DATA!$K$2:$Y$20,14,FALSE),0)-IF(IF(MID(I417,12,1)="F",VLOOKUP(J417,DATA!$K$2:$Y$20,14,FALSE),0)&gt;10,IF(MID(I417,12,1)="F",VLOOKUP(J417,DATA!$K$2:$Y$20,14,FALSE),0)-10,0)),"")</f>
        <v/>
      </c>
      <c r="AJ417" t="str">
        <f>IF(LEN(H417)&gt;0,IF(H417&lt;&gt;"CALL_PAL",VLOOKUP(H417,DATA!$B$2:$E$526,4,FALSE),VLOOKUP(K417,DATA!$K$72:$M$161,3,FALSE)),"")</f>
        <v/>
      </c>
      <c r="AK417" t="str">
        <f>IF(LEN(H417)&gt;0,VLOOKUP(H417,DATA!$B$2:$D$526,3,FALSE),"")</f>
        <v/>
      </c>
      <c r="AL417" t="str">
        <f t="shared" si="271"/>
        <v/>
      </c>
      <c r="AM417" t="str">
        <f t="shared" si="272"/>
        <v/>
      </c>
      <c r="AN417" t="str">
        <f t="shared" si="250"/>
        <v/>
      </c>
      <c r="AO417" t="str">
        <f t="shared" si="244"/>
        <v/>
      </c>
      <c r="AP417" t="str">
        <f t="shared" si="245"/>
        <v/>
      </c>
      <c r="AQ417" t="str">
        <f t="shared" si="242"/>
        <v/>
      </c>
    </row>
    <row r="418" spans="1:43" x14ac:dyDescent="0.25">
      <c r="A418" t="str">
        <f t="shared" si="246"/>
        <v/>
      </c>
      <c r="C418" t="str">
        <f t="shared" si="252"/>
        <v/>
      </c>
      <c r="D418" t="str">
        <f t="shared" si="247"/>
        <v/>
      </c>
      <c r="E418" t="str">
        <f t="shared" si="248"/>
        <v/>
      </c>
      <c r="F418" t="str">
        <f t="shared" si="251"/>
        <v/>
      </c>
      <c r="G418" t="str">
        <f t="shared" si="243"/>
        <v/>
      </c>
      <c r="H418" t="str">
        <f t="shared" si="253"/>
        <v/>
      </c>
      <c r="I418" s="3" t="str">
        <f>IF(LEN(H418)&gt;0,VLOOKUP(H418,DATA!$B$2:$G$526,6,FALSE),"")</f>
        <v/>
      </c>
      <c r="J418" t="str">
        <f>IF(LEN(H418)&gt;0,VLOOKUP(H418,DATA!$B$2:$G$526,2,FALSE),"")</f>
        <v/>
      </c>
      <c r="K418" t="str">
        <f>IF(LEN(H418)&gt;0,IF(MID(IF(MID(MID(C418,LEN(H418)+2,99),1,1)="(",MID(MID(C418,LEN(H418)+2,99),2,LEN(MID(C418,LEN(H418)+2,99))-2),MID(C418,LEN(H418)+2,99)),1,1)=VLOOKUP(H418,DATA!$B$2:$I$526,8,FALSE),MID(IF(MID(MID(C418,LEN(H418)+2,99),1,1)="(",MID(MID(C418,LEN(H418)+2,99),2,LEN(MID(C418,LEN(H418)+2,99))-2),MID(C418,LEN(H418)+2,99)),1,3),IF(MID(MID(C418,LEN(H418)+2,99),1,1)="(",MID(MID(C418,LEN(H418)+2,99),2,LEN(MID(C418,LEN(H418)+2,99))-2),MID(C418,LEN(H418)+2,99))),"")</f>
        <v/>
      </c>
      <c r="L418" t="str">
        <f t="shared" si="254"/>
        <v/>
      </c>
      <c r="M418" t="str">
        <f t="shared" si="241"/>
        <v/>
      </c>
      <c r="N418" t="str">
        <f t="shared" si="255"/>
        <v/>
      </c>
      <c r="O418" t="str">
        <f t="shared" si="256"/>
        <v/>
      </c>
      <c r="P418" t="str">
        <f t="shared" si="249"/>
        <v/>
      </c>
      <c r="Q418" t="str">
        <f t="shared" si="257"/>
        <v/>
      </c>
      <c r="R418" t="str">
        <f t="shared" si="258"/>
        <v/>
      </c>
      <c r="S418" t="str">
        <f t="shared" si="259"/>
        <v/>
      </c>
      <c r="T418" t="str">
        <f t="shared" si="260"/>
        <v/>
      </c>
      <c r="U418" t="str">
        <f t="shared" si="261"/>
        <v/>
      </c>
      <c r="V418" t="str">
        <f>IF(MID(I418,6,1)="T",VLOOKUP(H418,DATA!$B$2:$H$526,7,FALSE),"")</f>
        <v/>
      </c>
      <c r="W418" t="str">
        <f t="shared" si="262"/>
        <v/>
      </c>
      <c r="X418" t="str">
        <f>IF(LEN(H418)&gt;0,VLOOKUP(H418,DATA!$B$2:$F$526,5,FALSE),"")</f>
        <v/>
      </c>
      <c r="Y418" t="str">
        <f t="shared" si="263"/>
        <v/>
      </c>
      <c r="Z418" t="str">
        <f t="shared" si="264"/>
        <v/>
      </c>
      <c r="AA418" t="str">
        <f t="shared" si="265"/>
        <v/>
      </c>
      <c r="AB418" t="str">
        <f>IF(LEN(Z418)&gt;0,VLOOKUP(Z418,DATA!$K$25:$L$69,2,FALSE)&amp;IF(LEN(AA418)&gt;0,VLOOKUP(AA418,DATA!$O$25:$P$29,2,FALSE),""),"")</f>
        <v/>
      </c>
      <c r="AC418" t="str">
        <f>IF(LEN(Z418)&gt;0,VLOOKUP(Z418,DATA!$K$25:$M$69,3,FALSE),"")</f>
        <v/>
      </c>
      <c r="AD418" t="str">
        <f t="shared" si="266"/>
        <v/>
      </c>
      <c r="AE418" t="str">
        <f t="shared" si="267"/>
        <v/>
      </c>
      <c r="AF418" t="str">
        <f t="shared" si="268"/>
        <v/>
      </c>
      <c r="AG418" t="str">
        <f t="shared" si="269"/>
        <v/>
      </c>
      <c r="AH418" t="str">
        <f t="shared" si="270"/>
        <v/>
      </c>
      <c r="AI418" t="str">
        <f>IF(LEN(Q418)&gt;0,REPT("0",IF(IF(MID(I418,12,1)="F",VLOOKUP(J418,DATA!$K$2:$Y$20,14,FALSE),0)&gt;10,IF(MID(I418,12,1)="F",VLOOKUP(J418,DATA!$K$2:$Y$20,14,FALSE),0)-10,0)-LEN(X418))&amp;DEC2BIN(Q418,IF(MID(I418,12,1)="F",VLOOKUP(J418,DATA!$K$2:$Y$20,14,FALSE),0)-IF(IF(MID(I418,12,1)="F",VLOOKUP(J418,DATA!$K$2:$Y$20,14,FALSE),0)&gt;10,IF(MID(I418,12,1)="F",VLOOKUP(J418,DATA!$K$2:$Y$20,14,FALSE),0)-10,0)),"")</f>
        <v/>
      </c>
      <c r="AJ418" t="str">
        <f>IF(LEN(H418)&gt;0,IF(H418&lt;&gt;"CALL_PAL",VLOOKUP(H418,DATA!$B$2:$E$526,4,FALSE),VLOOKUP(K418,DATA!$K$72:$M$161,3,FALSE)),"")</f>
        <v/>
      </c>
      <c r="AK418" t="str">
        <f>IF(LEN(H418)&gt;0,VLOOKUP(H418,DATA!$B$2:$D$526,3,FALSE),"")</f>
        <v/>
      </c>
      <c r="AL418" t="str">
        <f t="shared" si="271"/>
        <v/>
      </c>
      <c r="AM418" t="str">
        <f t="shared" si="272"/>
        <v/>
      </c>
      <c r="AN418" t="str">
        <f t="shared" si="250"/>
        <v/>
      </c>
      <c r="AO418" t="str">
        <f t="shared" si="244"/>
        <v/>
      </c>
      <c r="AP418" t="str">
        <f t="shared" si="245"/>
        <v/>
      </c>
      <c r="AQ418" t="str">
        <f t="shared" si="242"/>
        <v/>
      </c>
    </row>
    <row r="419" spans="1:43" x14ac:dyDescent="0.25">
      <c r="A419" t="str">
        <f t="shared" si="246"/>
        <v/>
      </c>
      <c r="C419" t="str">
        <f t="shared" si="252"/>
        <v/>
      </c>
      <c r="D419" t="str">
        <f t="shared" si="247"/>
        <v/>
      </c>
      <c r="E419" t="str">
        <f t="shared" si="248"/>
        <v/>
      </c>
      <c r="F419" t="str">
        <f t="shared" si="251"/>
        <v/>
      </c>
      <c r="G419" t="str">
        <f t="shared" si="243"/>
        <v/>
      </c>
      <c r="H419" t="str">
        <f t="shared" si="253"/>
        <v/>
      </c>
      <c r="I419" s="3" t="str">
        <f>IF(LEN(H419)&gt;0,VLOOKUP(H419,DATA!$B$2:$G$526,6,FALSE),"")</f>
        <v/>
      </c>
      <c r="J419" t="str">
        <f>IF(LEN(H419)&gt;0,VLOOKUP(H419,DATA!$B$2:$G$526,2,FALSE),"")</f>
        <v/>
      </c>
      <c r="K419" t="str">
        <f>IF(LEN(H419)&gt;0,IF(MID(IF(MID(MID(C419,LEN(H419)+2,99),1,1)="(",MID(MID(C419,LEN(H419)+2,99),2,LEN(MID(C419,LEN(H419)+2,99))-2),MID(C419,LEN(H419)+2,99)),1,1)=VLOOKUP(H419,DATA!$B$2:$I$526,8,FALSE),MID(IF(MID(MID(C419,LEN(H419)+2,99),1,1)="(",MID(MID(C419,LEN(H419)+2,99),2,LEN(MID(C419,LEN(H419)+2,99))-2),MID(C419,LEN(H419)+2,99)),1,3),IF(MID(MID(C419,LEN(H419)+2,99),1,1)="(",MID(MID(C419,LEN(H419)+2,99),2,LEN(MID(C419,LEN(H419)+2,99))-2),MID(C419,LEN(H419)+2,99))),"")</f>
        <v/>
      </c>
      <c r="L419" t="str">
        <f t="shared" si="254"/>
        <v/>
      </c>
      <c r="M419" t="str">
        <f t="shared" si="241"/>
        <v/>
      </c>
      <c r="N419" t="str">
        <f t="shared" si="255"/>
        <v/>
      </c>
      <c r="O419" t="str">
        <f t="shared" si="256"/>
        <v/>
      </c>
      <c r="P419" t="str">
        <f t="shared" si="249"/>
        <v/>
      </c>
      <c r="Q419" t="str">
        <f t="shared" si="257"/>
        <v/>
      </c>
      <c r="R419" t="str">
        <f t="shared" si="258"/>
        <v/>
      </c>
      <c r="S419" t="str">
        <f t="shared" si="259"/>
        <v/>
      </c>
      <c r="T419" t="str">
        <f t="shared" si="260"/>
        <v/>
      </c>
      <c r="U419" t="str">
        <f t="shared" si="261"/>
        <v/>
      </c>
      <c r="V419" t="str">
        <f>IF(MID(I419,6,1)="T",VLOOKUP(H419,DATA!$B$2:$H$526,7,FALSE),"")</f>
        <v/>
      </c>
      <c r="W419" t="str">
        <f t="shared" si="262"/>
        <v/>
      </c>
      <c r="X419" t="str">
        <f>IF(LEN(H419)&gt;0,VLOOKUP(H419,DATA!$B$2:$F$526,5,FALSE),"")</f>
        <v/>
      </c>
      <c r="Y419" t="str">
        <f t="shared" si="263"/>
        <v/>
      </c>
      <c r="Z419" t="str">
        <f t="shared" si="264"/>
        <v/>
      </c>
      <c r="AA419" t="str">
        <f t="shared" si="265"/>
        <v/>
      </c>
      <c r="AB419" t="str">
        <f>IF(LEN(Z419)&gt;0,VLOOKUP(Z419,DATA!$K$25:$L$69,2,FALSE)&amp;IF(LEN(AA419)&gt;0,VLOOKUP(AA419,DATA!$O$25:$P$29,2,FALSE),""),"")</f>
        <v/>
      </c>
      <c r="AC419" t="str">
        <f>IF(LEN(Z419)&gt;0,VLOOKUP(Z419,DATA!$K$25:$M$69,3,FALSE),"")</f>
        <v/>
      </c>
      <c r="AD419" t="str">
        <f t="shared" si="266"/>
        <v/>
      </c>
      <c r="AE419" t="str">
        <f t="shared" si="267"/>
        <v/>
      </c>
      <c r="AF419" t="str">
        <f t="shared" si="268"/>
        <v/>
      </c>
      <c r="AG419" t="str">
        <f t="shared" si="269"/>
        <v/>
      </c>
      <c r="AH419" t="str">
        <f t="shared" si="270"/>
        <v/>
      </c>
      <c r="AI419" t="str">
        <f>IF(LEN(Q419)&gt;0,REPT("0",IF(IF(MID(I419,12,1)="F",VLOOKUP(J419,DATA!$K$2:$Y$20,14,FALSE),0)&gt;10,IF(MID(I419,12,1)="F",VLOOKUP(J419,DATA!$K$2:$Y$20,14,FALSE),0)-10,0)-LEN(X419))&amp;DEC2BIN(Q419,IF(MID(I419,12,1)="F",VLOOKUP(J419,DATA!$K$2:$Y$20,14,FALSE),0)-IF(IF(MID(I419,12,1)="F",VLOOKUP(J419,DATA!$K$2:$Y$20,14,FALSE),0)&gt;10,IF(MID(I419,12,1)="F",VLOOKUP(J419,DATA!$K$2:$Y$20,14,FALSE),0)-10,0)),"")</f>
        <v/>
      </c>
      <c r="AJ419" t="str">
        <f>IF(LEN(H419)&gt;0,IF(H419&lt;&gt;"CALL_PAL",VLOOKUP(H419,DATA!$B$2:$E$526,4,FALSE),VLOOKUP(K419,DATA!$K$72:$M$161,3,FALSE)),"")</f>
        <v/>
      </c>
      <c r="AK419" t="str">
        <f>IF(LEN(H419)&gt;0,VLOOKUP(H419,DATA!$B$2:$D$526,3,FALSE),"")</f>
        <v/>
      </c>
      <c r="AL419" t="str">
        <f t="shared" si="271"/>
        <v/>
      </c>
      <c r="AM419" t="str">
        <f t="shared" si="272"/>
        <v/>
      </c>
      <c r="AN419" t="str">
        <f t="shared" si="250"/>
        <v/>
      </c>
      <c r="AO419" t="str">
        <f t="shared" si="244"/>
        <v/>
      </c>
      <c r="AP419" t="str">
        <f t="shared" si="245"/>
        <v/>
      </c>
      <c r="AQ419" t="str">
        <f t="shared" si="242"/>
        <v/>
      </c>
    </row>
    <row r="420" spans="1:43" x14ac:dyDescent="0.25">
      <c r="A420" t="str">
        <f t="shared" si="246"/>
        <v/>
      </c>
      <c r="C420" t="str">
        <f t="shared" si="252"/>
        <v/>
      </c>
      <c r="D420" t="str">
        <f t="shared" si="247"/>
        <v/>
      </c>
      <c r="E420" t="str">
        <f t="shared" si="248"/>
        <v/>
      </c>
      <c r="F420" t="str">
        <f t="shared" si="251"/>
        <v/>
      </c>
      <c r="G420" t="str">
        <f t="shared" si="243"/>
        <v/>
      </c>
      <c r="H420" t="str">
        <f t="shared" si="253"/>
        <v/>
      </c>
      <c r="I420" s="3" t="str">
        <f>IF(LEN(H420)&gt;0,VLOOKUP(H420,DATA!$B$2:$G$526,6,FALSE),"")</f>
        <v/>
      </c>
      <c r="J420" t="str">
        <f>IF(LEN(H420)&gt;0,VLOOKUP(H420,DATA!$B$2:$G$526,2,FALSE),"")</f>
        <v/>
      </c>
      <c r="K420" t="str">
        <f>IF(LEN(H420)&gt;0,IF(MID(IF(MID(MID(C420,LEN(H420)+2,99),1,1)="(",MID(MID(C420,LEN(H420)+2,99),2,LEN(MID(C420,LEN(H420)+2,99))-2),MID(C420,LEN(H420)+2,99)),1,1)=VLOOKUP(H420,DATA!$B$2:$I$526,8,FALSE),MID(IF(MID(MID(C420,LEN(H420)+2,99),1,1)="(",MID(MID(C420,LEN(H420)+2,99),2,LEN(MID(C420,LEN(H420)+2,99))-2),MID(C420,LEN(H420)+2,99)),1,3),IF(MID(MID(C420,LEN(H420)+2,99),1,1)="(",MID(MID(C420,LEN(H420)+2,99),2,LEN(MID(C420,LEN(H420)+2,99))-2),MID(C420,LEN(H420)+2,99))),"")</f>
        <v/>
      </c>
      <c r="L420" t="str">
        <f t="shared" si="254"/>
        <v/>
      </c>
      <c r="M420" t="str">
        <f t="shared" ref="M420:M483" si="273">TRIM(IF(LEN(L420)&gt;0,MID(C420,FIND(L420,C420,LEN(H420)+LEN(K420)+1)+LEN(L420)+1,LEN(C420)),""))</f>
        <v/>
      </c>
      <c r="N420" t="str">
        <f t="shared" si="255"/>
        <v/>
      </c>
      <c r="O420" t="str">
        <f t="shared" si="256"/>
        <v/>
      </c>
      <c r="P420" t="str">
        <f t="shared" si="249"/>
        <v/>
      </c>
      <c r="Q420" t="str">
        <f t="shared" si="257"/>
        <v/>
      </c>
      <c r="R420" t="str">
        <f t="shared" si="258"/>
        <v/>
      </c>
      <c r="S420" t="str">
        <f t="shared" si="259"/>
        <v/>
      </c>
      <c r="T420" t="str">
        <f t="shared" si="260"/>
        <v/>
      </c>
      <c r="U420" t="str">
        <f t="shared" si="261"/>
        <v/>
      </c>
      <c r="V420" t="str">
        <f>IF(MID(I420,6,1)="T",VLOOKUP(H420,DATA!$B$2:$H$526,7,FALSE),"")</f>
        <v/>
      </c>
      <c r="W420" t="str">
        <f t="shared" si="262"/>
        <v/>
      </c>
      <c r="X420" t="str">
        <f>IF(LEN(H420)&gt;0,VLOOKUP(H420,DATA!$B$2:$F$526,5,FALSE),"")</f>
        <v/>
      </c>
      <c r="Y420" t="str">
        <f t="shared" si="263"/>
        <v/>
      </c>
      <c r="Z420" t="str">
        <f t="shared" si="264"/>
        <v/>
      </c>
      <c r="AA420" t="str">
        <f t="shared" si="265"/>
        <v/>
      </c>
      <c r="AB420" t="str">
        <f>IF(LEN(Z420)&gt;0,VLOOKUP(Z420,DATA!$K$25:$L$69,2,FALSE)&amp;IF(LEN(AA420)&gt;0,VLOOKUP(AA420,DATA!$O$25:$P$29,2,FALSE),""),"")</f>
        <v/>
      </c>
      <c r="AC420" t="str">
        <f>IF(LEN(Z420)&gt;0,VLOOKUP(Z420,DATA!$K$25:$M$69,3,FALSE),"")</f>
        <v/>
      </c>
      <c r="AD420" t="str">
        <f t="shared" si="266"/>
        <v/>
      </c>
      <c r="AE420" t="str">
        <f t="shared" si="267"/>
        <v/>
      </c>
      <c r="AF420" t="str">
        <f t="shared" si="268"/>
        <v/>
      </c>
      <c r="AG420" t="str">
        <f t="shared" si="269"/>
        <v/>
      </c>
      <c r="AH420" t="str">
        <f t="shared" si="270"/>
        <v/>
      </c>
      <c r="AI420" t="str">
        <f>IF(LEN(Q420)&gt;0,REPT("0",IF(IF(MID(I420,12,1)="F",VLOOKUP(J420,DATA!$K$2:$Y$20,14,FALSE),0)&gt;10,IF(MID(I420,12,1)="F",VLOOKUP(J420,DATA!$K$2:$Y$20,14,FALSE),0)-10,0)-LEN(X420))&amp;DEC2BIN(Q420,IF(MID(I420,12,1)="F",VLOOKUP(J420,DATA!$K$2:$Y$20,14,FALSE),0)-IF(IF(MID(I420,12,1)="F",VLOOKUP(J420,DATA!$K$2:$Y$20,14,FALSE),0)&gt;10,IF(MID(I420,12,1)="F",VLOOKUP(J420,DATA!$K$2:$Y$20,14,FALSE),0)-10,0)),"")</f>
        <v/>
      </c>
      <c r="AJ420" t="str">
        <f>IF(LEN(H420)&gt;0,IF(H420&lt;&gt;"CALL_PAL",VLOOKUP(H420,DATA!$B$2:$E$526,4,FALSE),VLOOKUP(K420,DATA!$K$72:$M$161,3,FALSE)),"")</f>
        <v/>
      </c>
      <c r="AK420" t="str">
        <f>IF(LEN(H420)&gt;0,VLOOKUP(H420,DATA!$B$2:$D$526,3,FALSE),"")</f>
        <v/>
      </c>
      <c r="AL420" t="str">
        <f t="shared" si="271"/>
        <v/>
      </c>
      <c r="AM420" t="str">
        <f t="shared" si="272"/>
        <v/>
      </c>
      <c r="AN420" t="str">
        <f t="shared" si="250"/>
        <v/>
      </c>
      <c r="AO420" t="str">
        <f t="shared" si="244"/>
        <v/>
      </c>
      <c r="AP420" t="str">
        <f t="shared" si="245"/>
        <v/>
      </c>
      <c r="AQ420" t="str">
        <f t="shared" si="242"/>
        <v/>
      </c>
    </row>
    <row r="421" spans="1:43" x14ac:dyDescent="0.25">
      <c r="A421" t="str">
        <f t="shared" si="246"/>
        <v/>
      </c>
      <c r="C421" t="str">
        <f t="shared" si="252"/>
        <v/>
      </c>
      <c r="D421" t="str">
        <f t="shared" si="247"/>
        <v/>
      </c>
      <c r="E421" t="str">
        <f t="shared" si="248"/>
        <v/>
      </c>
      <c r="F421" t="str">
        <f t="shared" si="251"/>
        <v/>
      </c>
      <c r="G421" t="str">
        <f t="shared" si="243"/>
        <v/>
      </c>
      <c r="H421" t="str">
        <f t="shared" si="253"/>
        <v/>
      </c>
      <c r="I421" s="3" t="str">
        <f>IF(LEN(H421)&gt;0,VLOOKUP(H421,DATA!$B$2:$G$526,6,FALSE),"")</f>
        <v/>
      </c>
      <c r="J421" t="str">
        <f>IF(LEN(H421)&gt;0,VLOOKUP(H421,DATA!$B$2:$G$526,2,FALSE),"")</f>
        <v/>
      </c>
      <c r="K421" t="str">
        <f>IF(LEN(H421)&gt;0,IF(MID(IF(MID(MID(C421,LEN(H421)+2,99),1,1)="(",MID(MID(C421,LEN(H421)+2,99),2,LEN(MID(C421,LEN(H421)+2,99))-2),MID(C421,LEN(H421)+2,99)),1,1)=VLOOKUP(H421,DATA!$B$2:$I$526,8,FALSE),MID(IF(MID(MID(C421,LEN(H421)+2,99),1,1)="(",MID(MID(C421,LEN(H421)+2,99),2,LEN(MID(C421,LEN(H421)+2,99))-2),MID(C421,LEN(H421)+2,99)),1,3),IF(MID(MID(C421,LEN(H421)+2,99),1,1)="(",MID(MID(C421,LEN(H421)+2,99),2,LEN(MID(C421,LEN(H421)+2,99))-2),MID(C421,LEN(H421)+2,99))),"")</f>
        <v/>
      </c>
      <c r="L421" t="str">
        <f t="shared" si="254"/>
        <v/>
      </c>
      <c r="M421" t="str">
        <f t="shared" si="273"/>
        <v/>
      </c>
      <c r="N421" t="str">
        <f t="shared" si="255"/>
        <v/>
      </c>
      <c r="O421" t="str">
        <f t="shared" si="256"/>
        <v/>
      </c>
      <c r="P421" t="str">
        <f t="shared" si="249"/>
        <v/>
      </c>
      <c r="Q421" t="str">
        <f t="shared" si="257"/>
        <v/>
      </c>
      <c r="R421" t="str">
        <f t="shared" si="258"/>
        <v/>
      </c>
      <c r="S421" t="str">
        <f t="shared" si="259"/>
        <v/>
      </c>
      <c r="T421" t="str">
        <f t="shared" si="260"/>
        <v/>
      </c>
      <c r="U421" t="str">
        <f t="shared" si="261"/>
        <v/>
      </c>
      <c r="V421" t="str">
        <f>IF(MID(I421,6,1)="T",VLOOKUP(H421,DATA!$B$2:$H$526,7,FALSE),"")</f>
        <v/>
      </c>
      <c r="W421" t="str">
        <f t="shared" si="262"/>
        <v/>
      </c>
      <c r="X421" t="str">
        <f>IF(LEN(H421)&gt;0,VLOOKUP(H421,DATA!$B$2:$F$526,5,FALSE),"")</f>
        <v/>
      </c>
      <c r="Y421" t="str">
        <f t="shared" si="263"/>
        <v/>
      </c>
      <c r="Z421" t="str">
        <f t="shared" si="264"/>
        <v/>
      </c>
      <c r="AA421" t="str">
        <f t="shared" si="265"/>
        <v/>
      </c>
      <c r="AB421" t="str">
        <f>IF(LEN(Z421)&gt;0,VLOOKUP(Z421,DATA!$K$25:$L$69,2,FALSE)&amp;IF(LEN(AA421)&gt;0,VLOOKUP(AA421,DATA!$O$25:$P$29,2,FALSE),""),"")</f>
        <v/>
      </c>
      <c r="AC421" t="str">
        <f>IF(LEN(Z421)&gt;0,VLOOKUP(Z421,DATA!$K$25:$M$69,3,FALSE),"")</f>
        <v/>
      </c>
      <c r="AD421" t="str">
        <f t="shared" si="266"/>
        <v/>
      </c>
      <c r="AE421" t="str">
        <f t="shared" si="267"/>
        <v/>
      </c>
      <c r="AF421" t="str">
        <f t="shared" si="268"/>
        <v/>
      </c>
      <c r="AG421" t="str">
        <f t="shared" si="269"/>
        <v/>
      </c>
      <c r="AH421" t="str">
        <f t="shared" si="270"/>
        <v/>
      </c>
      <c r="AI421" t="str">
        <f>IF(LEN(Q421)&gt;0,REPT("0",IF(IF(MID(I421,12,1)="F",VLOOKUP(J421,DATA!$K$2:$Y$20,14,FALSE),0)&gt;10,IF(MID(I421,12,1)="F",VLOOKUP(J421,DATA!$K$2:$Y$20,14,FALSE),0)-10,0)-LEN(X421))&amp;DEC2BIN(Q421,IF(MID(I421,12,1)="F",VLOOKUP(J421,DATA!$K$2:$Y$20,14,FALSE),0)-IF(IF(MID(I421,12,1)="F",VLOOKUP(J421,DATA!$K$2:$Y$20,14,FALSE),0)&gt;10,IF(MID(I421,12,1)="F",VLOOKUP(J421,DATA!$K$2:$Y$20,14,FALSE),0)-10,0)),"")</f>
        <v/>
      </c>
      <c r="AJ421" t="str">
        <f>IF(LEN(H421)&gt;0,IF(H421&lt;&gt;"CALL_PAL",VLOOKUP(H421,DATA!$B$2:$E$526,4,FALSE),VLOOKUP(K421,DATA!$K$72:$M$161,3,FALSE)),"")</f>
        <v/>
      </c>
      <c r="AK421" t="str">
        <f>IF(LEN(H421)&gt;0,VLOOKUP(H421,DATA!$B$2:$D$526,3,FALSE),"")</f>
        <v/>
      </c>
      <c r="AL421" t="str">
        <f t="shared" si="271"/>
        <v/>
      </c>
      <c r="AM421" t="str">
        <f t="shared" si="272"/>
        <v/>
      </c>
      <c r="AN421" t="str">
        <f t="shared" si="250"/>
        <v/>
      </c>
      <c r="AO421" t="str">
        <f t="shared" si="244"/>
        <v/>
      </c>
      <c r="AP421" t="str">
        <f t="shared" si="245"/>
        <v/>
      </c>
      <c r="AQ421" t="str">
        <f t="shared" si="242"/>
        <v/>
      </c>
    </row>
    <row r="422" spans="1:43" x14ac:dyDescent="0.25">
      <c r="A422" t="str">
        <f t="shared" si="246"/>
        <v/>
      </c>
      <c r="C422" t="str">
        <f t="shared" si="252"/>
        <v/>
      </c>
      <c r="D422" t="str">
        <f t="shared" si="247"/>
        <v/>
      </c>
      <c r="E422" t="str">
        <f t="shared" si="248"/>
        <v/>
      </c>
      <c r="F422" t="str">
        <f t="shared" si="251"/>
        <v/>
      </c>
      <c r="G422" t="str">
        <f t="shared" si="243"/>
        <v/>
      </c>
      <c r="H422" t="str">
        <f t="shared" si="253"/>
        <v/>
      </c>
      <c r="I422" s="3" t="str">
        <f>IF(LEN(H422)&gt;0,VLOOKUP(H422,DATA!$B$2:$G$526,6,FALSE),"")</f>
        <v/>
      </c>
      <c r="J422" t="str">
        <f>IF(LEN(H422)&gt;0,VLOOKUP(H422,DATA!$B$2:$G$526,2,FALSE),"")</f>
        <v/>
      </c>
      <c r="K422" t="str">
        <f>IF(LEN(H422)&gt;0,IF(MID(IF(MID(MID(C422,LEN(H422)+2,99),1,1)="(",MID(MID(C422,LEN(H422)+2,99),2,LEN(MID(C422,LEN(H422)+2,99))-2),MID(C422,LEN(H422)+2,99)),1,1)=VLOOKUP(H422,DATA!$B$2:$I$526,8,FALSE),MID(IF(MID(MID(C422,LEN(H422)+2,99),1,1)="(",MID(MID(C422,LEN(H422)+2,99),2,LEN(MID(C422,LEN(H422)+2,99))-2),MID(C422,LEN(H422)+2,99)),1,3),IF(MID(MID(C422,LEN(H422)+2,99),1,1)="(",MID(MID(C422,LEN(H422)+2,99),2,LEN(MID(C422,LEN(H422)+2,99))-2),MID(C422,LEN(H422)+2,99))),"")</f>
        <v/>
      </c>
      <c r="L422" t="str">
        <f t="shared" si="254"/>
        <v/>
      </c>
      <c r="M422" t="str">
        <f t="shared" si="273"/>
        <v/>
      </c>
      <c r="N422" t="str">
        <f t="shared" si="255"/>
        <v/>
      </c>
      <c r="O422" t="str">
        <f t="shared" si="256"/>
        <v/>
      </c>
      <c r="P422" t="str">
        <f t="shared" si="249"/>
        <v/>
      </c>
      <c r="Q422" t="str">
        <f t="shared" si="257"/>
        <v/>
      </c>
      <c r="R422" t="str">
        <f t="shared" si="258"/>
        <v/>
      </c>
      <c r="S422" t="str">
        <f t="shared" si="259"/>
        <v/>
      </c>
      <c r="T422" t="str">
        <f t="shared" si="260"/>
        <v/>
      </c>
      <c r="U422" t="str">
        <f t="shared" si="261"/>
        <v/>
      </c>
      <c r="V422" t="str">
        <f>IF(MID(I422,6,1)="T",VLOOKUP(H422,DATA!$B$2:$H$526,7,FALSE),"")</f>
        <v/>
      </c>
      <c r="W422" t="str">
        <f t="shared" si="262"/>
        <v/>
      </c>
      <c r="X422" t="str">
        <f>IF(LEN(H422)&gt;0,VLOOKUP(H422,DATA!$B$2:$F$526,5,FALSE),"")</f>
        <v/>
      </c>
      <c r="Y422" t="str">
        <f t="shared" si="263"/>
        <v/>
      </c>
      <c r="Z422" t="str">
        <f t="shared" si="264"/>
        <v/>
      </c>
      <c r="AA422" t="str">
        <f t="shared" si="265"/>
        <v/>
      </c>
      <c r="AB422" t="str">
        <f>IF(LEN(Z422)&gt;0,VLOOKUP(Z422,DATA!$K$25:$L$69,2,FALSE)&amp;IF(LEN(AA422)&gt;0,VLOOKUP(AA422,DATA!$O$25:$P$29,2,FALSE),""),"")</f>
        <v/>
      </c>
      <c r="AC422" t="str">
        <f>IF(LEN(Z422)&gt;0,VLOOKUP(Z422,DATA!$K$25:$M$69,3,FALSE),"")</f>
        <v/>
      </c>
      <c r="AD422" t="str">
        <f t="shared" si="266"/>
        <v/>
      </c>
      <c r="AE422" t="str">
        <f t="shared" si="267"/>
        <v/>
      </c>
      <c r="AF422" t="str">
        <f t="shared" si="268"/>
        <v/>
      </c>
      <c r="AG422" t="str">
        <f t="shared" si="269"/>
        <v/>
      </c>
      <c r="AH422" t="str">
        <f t="shared" si="270"/>
        <v/>
      </c>
      <c r="AI422" t="str">
        <f>IF(LEN(Q422)&gt;0,REPT("0",IF(IF(MID(I422,12,1)="F",VLOOKUP(J422,DATA!$K$2:$Y$20,14,FALSE),0)&gt;10,IF(MID(I422,12,1)="F",VLOOKUP(J422,DATA!$K$2:$Y$20,14,FALSE),0)-10,0)-LEN(X422))&amp;DEC2BIN(Q422,IF(MID(I422,12,1)="F",VLOOKUP(J422,DATA!$K$2:$Y$20,14,FALSE),0)-IF(IF(MID(I422,12,1)="F",VLOOKUP(J422,DATA!$K$2:$Y$20,14,FALSE),0)&gt;10,IF(MID(I422,12,1)="F",VLOOKUP(J422,DATA!$K$2:$Y$20,14,FALSE),0)-10,0)),"")</f>
        <v/>
      </c>
      <c r="AJ422" t="str">
        <f>IF(LEN(H422)&gt;0,IF(H422&lt;&gt;"CALL_PAL",VLOOKUP(H422,DATA!$B$2:$E$526,4,FALSE),VLOOKUP(K422,DATA!$K$72:$M$161,3,FALSE)),"")</f>
        <v/>
      </c>
      <c r="AK422" t="str">
        <f>IF(LEN(H422)&gt;0,VLOOKUP(H422,DATA!$B$2:$D$526,3,FALSE),"")</f>
        <v/>
      </c>
      <c r="AL422" t="str">
        <f t="shared" si="271"/>
        <v/>
      </c>
      <c r="AM422" t="str">
        <f t="shared" si="272"/>
        <v/>
      </c>
      <c r="AN422" t="str">
        <f t="shared" si="250"/>
        <v/>
      </c>
      <c r="AO422" t="str">
        <f t="shared" si="244"/>
        <v/>
      </c>
      <c r="AP422" t="str">
        <f t="shared" si="245"/>
        <v/>
      </c>
      <c r="AQ422" t="str">
        <f t="shared" si="242"/>
        <v/>
      </c>
    </row>
    <row r="423" spans="1:43" x14ac:dyDescent="0.25">
      <c r="A423" t="str">
        <f t="shared" si="246"/>
        <v/>
      </c>
      <c r="C423" t="str">
        <f t="shared" si="252"/>
        <v/>
      </c>
      <c r="D423" t="str">
        <f t="shared" si="247"/>
        <v/>
      </c>
      <c r="E423" t="str">
        <f t="shared" si="248"/>
        <v/>
      </c>
      <c r="F423" t="str">
        <f t="shared" si="251"/>
        <v/>
      </c>
      <c r="G423" t="str">
        <f t="shared" si="243"/>
        <v/>
      </c>
      <c r="H423" t="str">
        <f t="shared" si="253"/>
        <v/>
      </c>
      <c r="I423" s="3" t="str">
        <f>IF(LEN(H423)&gt;0,VLOOKUP(H423,DATA!$B$2:$G$526,6,FALSE),"")</f>
        <v/>
      </c>
      <c r="J423" t="str">
        <f>IF(LEN(H423)&gt;0,VLOOKUP(H423,DATA!$B$2:$G$526,2,FALSE),"")</f>
        <v/>
      </c>
      <c r="K423" t="str">
        <f>IF(LEN(H423)&gt;0,IF(MID(IF(MID(MID(C423,LEN(H423)+2,99),1,1)="(",MID(MID(C423,LEN(H423)+2,99),2,LEN(MID(C423,LEN(H423)+2,99))-2),MID(C423,LEN(H423)+2,99)),1,1)=VLOOKUP(H423,DATA!$B$2:$I$526,8,FALSE),MID(IF(MID(MID(C423,LEN(H423)+2,99),1,1)="(",MID(MID(C423,LEN(H423)+2,99),2,LEN(MID(C423,LEN(H423)+2,99))-2),MID(C423,LEN(H423)+2,99)),1,3),IF(MID(MID(C423,LEN(H423)+2,99),1,1)="(",MID(MID(C423,LEN(H423)+2,99),2,LEN(MID(C423,LEN(H423)+2,99))-2),MID(C423,LEN(H423)+2,99))),"")</f>
        <v/>
      </c>
      <c r="L423" t="str">
        <f t="shared" si="254"/>
        <v/>
      </c>
      <c r="M423" t="str">
        <f t="shared" si="273"/>
        <v/>
      </c>
      <c r="N423" t="str">
        <f t="shared" si="255"/>
        <v/>
      </c>
      <c r="O423" t="str">
        <f t="shared" si="256"/>
        <v/>
      </c>
      <c r="P423" t="str">
        <f t="shared" si="249"/>
        <v/>
      </c>
      <c r="Q423" t="str">
        <f t="shared" si="257"/>
        <v/>
      </c>
      <c r="R423" t="str">
        <f t="shared" si="258"/>
        <v/>
      </c>
      <c r="S423" t="str">
        <f t="shared" si="259"/>
        <v/>
      </c>
      <c r="T423" t="str">
        <f t="shared" si="260"/>
        <v/>
      </c>
      <c r="U423" t="str">
        <f t="shared" si="261"/>
        <v/>
      </c>
      <c r="V423" t="str">
        <f>IF(MID(I423,6,1)="T",VLOOKUP(H423,DATA!$B$2:$H$526,7,FALSE),"")</f>
        <v/>
      </c>
      <c r="W423" t="str">
        <f t="shared" si="262"/>
        <v/>
      </c>
      <c r="X423" t="str">
        <f>IF(LEN(H423)&gt;0,VLOOKUP(H423,DATA!$B$2:$F$526,5,FALSE),"")</f>
        <v/>
      </c>
      <c r="Y423" t="str">
        <f t="shared" si="263"/>
        <v/>
      </c>
      <c r="Z423" t="str">
        <f t="shared" si="264"/>
        <v/>
      </c>
      <c r="AA423" t="str">
        <f t="shared" si="265"/>
        <v/>
      </c>
      <c r="AB423" t="str">
        <f>IF(LEN(Z423)&gt;0,VLOOKUP(Z423,DATA!$K$25:$L$69,2,FALSE)&amp;IF(LEN(AA423)&gt;0,VLOOKUP(AA423,DATA!$O$25:$P$29,2,FALSE),""),"")</f>
        <v/>
      </c>
      <c r="AC423" t="str">
        <f>IF(LEN(Z423)&gt;0,VLOOKUP(Z423,DATA!$K$25:$M$69,3,FALSE),"")</f>
        <v/>
      </c>
      <c r="AD423" t="str">
        <f t="shared" si="266"/>
        <v/>
      </c>
      <c r="AE423" t="str">
        <f t="shared" si="267"/>
        <v/>
      </c>
      <c r="AF423" t="str">
        <f t="shared" si="268"/>
        <v/>
      </c>
      <c r="AG423" t="str">
        <f t="shared" si="269"/>
        <v/>
      </c>
      <c r="AH423" t="str">
        <f t="shared" si="270"/>
        <v/>
      </c>
      <c r="AI423" t="str">
        <f>IF(LEN(Q423)&gt;0,REPT("0",IF(IF(MID(I423,12,1)="F",VLOOKUP(J423,DATA!$K$2:$Y$20,14,FALSE),0)&gt;10,IF(MID(I423,12,1)="F",VLOOKUP(J423,DATA!$K$2:$Y$20,14,FALSE),0)-10,0)-LEN(X423))&amp;DEC2BIN(Q423,IF(MID(I423,12,1)="F",VLOOKUP(J423,DATA!$K$2:$Y$20,14,FALSE),0)-IF(IF(MID(I423,12,1)="F",VLOOKUP(J423,DATA!$K$2:$Y$20,14,FALSE),0)&gt;10,IF(MID(I423,12,1)="F",VLOOKUP(J423,DATA!$K$2:$Y$20,14,FALSE),0)-10,0)),"")</f>
        <v/>
      </c>
      <c r="AJ423" t="str">
        <f>IF(LEN(H423)&gt;0,IF(H423&lt;&gt;"CALL_PAL",VLOOKUP(H423,DATA!$B$2:$E$526,4,FALSE),VLOOKUP(K423,DATA!$K$72:$M$161,3,FALSE)),"")</f>
        <v/>
      </c>
      <c r="AK423" t="str">
        <f>IF(LEN(H423)&gt;0,VLOOKUP(H423,DATA!$B$2:$D$526,3,FALSE),"")</f>
        <v/>
      </c>
      <c r="AL423" t="str">
        <f t="shared" si="271"/>
        <v/>
      </c>
      <c r="AM423" t="str">
        <f t="shared" si="272"/>
        <v/>
      </c>
      <c r="AN423" t="str">
        <f t="shared" si="250"/>
        <v/>
      </c>
      <c r="AO423" t="str">
        <f t="shared" si="244"/>
        <v/>
      </c>
      <c r="AP423" t="str">
        <f t="shared" si="245"/>
        <v/>
      </c>
      <c r="AQ423" t="str">
        <f t="shared" si="242"/>
        <v/>
      </c>
    </row>
    <row r="424" spans="1:43" x14ac:dyDescent="0.25">
      <c r="A424" t="str">
        <f t="shared" si="246"/>
        <v/>
      </c>
      <c r="C424" t="str">
        <f t="shared" si="252"/>
        <v/>
      </c>
      <c r="D424" t="str">
        <f t="shared" si="247"/>
        <v/>
      </c>
      <c r="E424" t="str">
        <f t="shared" si="248"/>
        <v/>
      </c>
      <c r="F424" t="str">
        <f t="shared" si="251"/>
        <v/>
      </c>
      <c r="G424" t="str">
        <f t="shared" si="243"/>
        <v/>
      </c>
      <c r="H424" t="str">
        <f t="shared" si="253"/>
        <v/>
      </c>
      <c r="I424" s="3" t="str">
        <f>IF(LEN(H424)&gt;0,VLOOKUP(H424,DATA!$B$2:$G$526,6,FALSE),"")</f>
        <v/>
      </c>
      <c r="J424" t="str">
        <f>IF(LEN(H424)&gt;0,VLOOKUP(H424,DATA!$B$2:$G$526,2,FALSE),"")</f>
        <v/>
      </c>
      <c r="K424" t="str">
        <f>IF(LEN(H424)&gt;0,IF(MID(IF(MID(MID(C424,LEN(H424)+2,99),1,1)="(",MID(MID(C424,LEN(H424)+2,99),2,LEN(MID(C424,LEN(H424)+2,99))-2),MID(C424,LEN(H424)+2,99)),1,1)=VLOOKUP(H424,DATA!$B$2:$I$526,8,FALSE),MID(IF(MID(MID(C424,LEN(H424)+2,99),1,1)="(",MID(MID(C424,LEN(H424)+2,99),2,LEN(MID(C424,LEN(H424)+2,99))-2),MID(C424,LEN(H424)+2,99)),1,3),IF(MID(MID(C424,LEN(H424)+2,99),1,1)="(",MID(MID(C424,LEN(H424)+2,99),2,LEN(MID(C424,LEN(H424)+2,99))-2),MID(C424,LEN(H424)+2,99))),"")</f>
        <v/>
      </c>
      <c r="L424" t="str">
        <f t="shared" si="254"/>
        <v/>
      </c>
      <c r="M424" t="str">
        <f t="shared" si="273"/>
        <v/>
      </c>
      <c r="N424" t="str">
        <f t="shared" si="255"/>
        <v/>
      </c>
      <c r="O424" t="str">
        <f t="shared" si="256"/>
        <v/>
      </c>
      <c r="P424" t="str">
        <f t="shared" si="249"/>
        <v/>
      </c>
      <c r="Q424" t="str">
        <f t="shared" si="257"/>
        <v/>
      </c>
      <c r="R424" t="str">
        <f t="shared" si="258"/>
        <v/>
      </c>
      <c r="S424" t="str">
        <f t="shared" si="259"/>
        <v/>
      </c>
      <c r="T424" t="str">
        <f t="shared" si="260"/>
        <v/>
      </c>
      <c r="U424" t="str">
        <f t="shared" si="261"/>
        <v/>
      </c>
      <c r="V424" t="str">
        <f>IF(MID(I424,6,1)="T",VLOOKUP(H424,DATA!$B$2:$H$526,7,FALSE),"")</f>
        <v/>
      </c>
      <c r="W424" t="str">
        <f t="shared" si="262"/>
        <v/>
      </c>
      <c r="X424" t="str">
        <f>IF(LEN(H424)&gt;0,VLOOKUP(H424,DATA!$B$2:$F$526,5,FALSE),"")</f>
        <v/>
      </c>
      <c r="Y424" t="str">
        <f t="shared" si="263"/>
        <v/>
      </c>
      <c r="Z424" t="str">
        <f t="shared" si="264"/>
        <v/>
      </c>
      <c r="AA424" t="str">
        <f t="shared" si="265"/>
        <v/>
      </c>
      <c r="AB424" t="str">
        <f>IF(LEN(Z424)&gt;0,VLOOKUP(Z424,DATA!$K$25:$L$69,2,FALSE)&amp;IF(LEN(AA424)&gt;0,VLOOKUP(AA424,DATA!$O$25:$P$29,2,FALSE),""),"")</f>
        <v/>
      </c>
      <c r="AC424" t="str">
        <f>IF(LEN(Z424)&gt;0,VLOOKUP(Z424,DATA!$K$25:$M$69,3,FALSE),"")</f>
        <v/>
      </c>
      <c r="AD424" t="str">
        <f t="shared" si="266"/>
        <v/>
      </c>
      <c r="AE424" t="str">
        <f t="shared" si="267"/>
        <v/>
      </c>
      <c r="AF424" t="str">
        <f t="shared" si="268"/>
        <v/>
      </c>
      <c r="AG424" t="str">
        <f t="shared" si="269"/>
        <v/>
      </c>
      <c r="AH424" t="str">
        <f t="shared" si="270"/>
        <v/>
      </c>
      <c r="AI424" t="str">
        <f>IF(LEN(Q424)&gt;0,REPT("0",IF(IF(MID(I424,12,1)="F",VLOOKUP(J424,DATA!$K$2:$Y$20,14,FALSE),0)&gt;10,IF(MID(I424,12,1)="F",VLOOKUP(J424,DATA!$K$2:$Y$20,14,FALSE),0)-10,0)-LEN(X424))&amp;DEC2BIN(Q424,IF(MID(I424,12,1)="F",VLOOKUP(J424,DATA!$K$2:$Y$20,14,FALSE),0)-IF(IF(MID(I424,12,1)="F",VLOOKUP(J424,DATA!$K$2:$Y$20,14,FALSE),0)&gt;10,IF(MID(I424,12,1)="F",VLOOKUP(J424,DATA!$K$2:$Y$20,14,FALSE),0)-10,0)),"")</f>
        <v/>
      </c>
      <c r="AJ424" t="str">
        <f>IF(LEN(H424)&gt;0,IF(H424&lt;&gt;"CALL_PAL",VLOOKUP(H424,DATA!$B$2:$E$526,4,FALSE),VLOOKUP(K424,DATA!$K$72:$M$161,3,FALSE)),"")</f>
        <v/>
      </c>
      <c r="AK424" t="str">
        <f>IF(LEN(H424)&gt;0,VLOOKUP(H424,DATA!$B$2:$D$526,3,FALSE),"")</f>
        <v/>
      </c>
      <c r="AL424" t="str">
        <f t="shared" si="271"/>
        <v/>
      </c>
      <c r="AM424" t="str">
        <f t="shared" si="272"/>
        <v/>
      </c>
      <c r="AN424" t="str">
        <f t="shared" si="250"/>
        <v/>
      </c>
      <c r="AO424" t="str">
        <f t="shared" si="244"/>
        <v/>
      </c>
      <c r="AP424" t="str">
        <f t="shared" si="245"/>
        <v/>
      </c>
      <c r="AQ424" t="str">
        <f t="shared" si="242"/>
        <v/>
      </c>
    </row>
    <row r="425" spans="1:43" x14ac:dyDescent="0.25">
      <c r="A425" t="str">
        <f t="shared" si="246"/>
        <v/>
      </c>
      <c r="C425" t="str">
        <f t="shared" si="252"/>
        <v/>
      </c>
      <c r="D425" t="str">
        <f t="shared" si="247"/>
        <v/>
      </c>
      <c r="E425" t="str">
        <f t="shared" si="248"/>
        <v/>
      </c>
      <c r="F425" t="str">
        <f t="shared" si="251"/>
        <v/>
      </c>
      <c r="G425" t="str">
        <f t="shared" si="243"/>
        <v/>
      </c>
      <c r="H425" t="str">
        <f t="shared" si="253"/>
        <v/>
      </c>
      <c r="I425" s="3" t="str">
        <f>IF(LEN(H425)&gt;0,VLOOKUP(H425,DATA!$B$2:$G$526,6,FALSE),"")</f>
        <v/>
      </c>
      <c r="J425" t="str">
        <f>IF(LEN(H425)&gt;0,VLOOKUP(H425,DATA!$B$2:$G$526,2,FALSE),"")</f>
        <v/>
      </c>
      <c r="K425" t="str">
        <f>IF(LEN(H425)&gt;0,IF(MID(IF(MID(MID(C425,LEN(H425)+2,99),1,1)="(",MID(MID(C425,LEN(H425)+2,99),2,LEN(MID(C425,LEN(H425)+2,99))-2),MID(C425,LEN(H425)+2,99)),1,1)=VLOOKUP(H425,DATA!$B$2:$I$526,8,FALSE),MID(IF(MID(MID(C425,LEN(H425)+2,99),1,1)="(",MID(MID(C425,LEN(H425)+2,99),2,LEN(MID(C425,LEN(H425)+2,99))-2),MID(C425,LEN(H425)+2,99)),1,3),IF(MID(MID(C425,LEN(H425)+2,99),1,1)="(",MID(MID(C425,LEN(H425)+2,99),2,LEN(MID(C425,LEN(H425)+2,99))-2),MID(C425,LEN(H425)+2,99))),"")</f>
        <v/>
      </c>
      <c r="L425" t="str">
        <f t="shared" si="254"/>
        <v/>
      </c>
      <c r="M425" t="str">
        <f t="shared" si="273"/>
        <v/>
      </c>
      <c r="N425" t="str">
        <f t="shared" si="255"/>
        <v/>
      </c>
      <c r="O425" t="str">
        <f t="shared" si="256"/>
        <v/>
      </c>
      <c r="P425" t="str">
        <f t="shared" si="249"/>
        <v/>
      </c>
      <c r="Q425" t="str">
        <f t="shared" si="257"/>
        <v/>
      </c>
      <c r="R425" t="str">
        <f t="shared" si="258"/>
        <v/>
      </c>
      <c r="S425" t="str">
        <f t="shared" si="259"/>
        <v/>
      </c>
      <c r="T425" t="str">
        <f t="shared" si="260"/>
        <v/>
      </c>
      <c r="U425" t="str">
        <f t="shared" si="261"/>
        <v/>
      </c>
      <c r="V425" t="str">
        <f>IF(MID(I425,6,1)="T",VLOOKUP(H425,DATA!$B$2:$H$526,7,FALSE),"")</f>
        <v/>
      </c>
      <c r="W425" t="str">
        <f t="shared" si="262"/>
        <v/>
      </c>
      <c r="X425" t="str">
        <f>IF(LEN(H425)&gt;0,VLOOKUP(H425,DATA!$B$2:$F$526,5,FALSE),"")</f>
        <v/>
      </c>
      <c r="Y425" t="str">
        <f t="shared" si="263"/>
        <v/>
      </c>
      <c r="Z425" t="str">
        <f t="shared" si="264"/>
        <v/>
      </c>
      <c r="AA425" t="str">
        <f t="shared" si="265"/>
        <v/>
      </c>
      <c r="AB425" t="str">
        <f>IF(LEN(Z425)&gt;0,VLOOKUP(Z425,DATA!$K$25:$L$69,2,FALSE)&amp;IF(LEN(AA425)&gt;0,VLOOKUP(AA425,DATA!$O$25:$P$29,2,FALSE),""),"")</f>
        <v/>
      </c>
      <c r="AC425" t="str">
        <f>IF(LEN(Z425)&gt;0,VLOOKUP(Z425,DATA!$K$25:$M$69,3,FALSE),"")</f>
        <v/>
      </c>
      <c r="AD425" t="str">
        <f t="shared" si="266"/>
        <v/>
      </c>
      <c r="AE425" t="str">
        <f t="shared" si="267"/>
        <v/>
      </c>
      <c r="AF425" t="str">
        <f t="shared" si="268"/>
        <v/>
      </c>
      <c r="AG425" t="str">
        <f t="shared" si="269"/>
        <v/>
      </c>
      <c r="AH425" t="str">
        <f t="shared" si="270"/>
        <v/>
      </c>
      <c r="AI425" t="str">
        <f>IF(LEN(Q425)&gt;0,REPT("0",IF(IF(MID(I425,12,1)="F",VLOOKUP(J425,DATA!$K$2:$Y$20,14,FALSE),0)&gt;10,IF(MID(I425,12,1)="F",VLOOKUP(J425,DATA!$K$2:$Y$20,14,FALSE),0)-10,0)-LEN(X425))&amp;DEC2BIN(Q425,IF(MID(I425,12,1)="F",VLOOKUP(J425,DATA!$K$2:$Y$20,14,FALSE),0)-IF(IF(MID(I425,12,1)="F",VLOOKUP(J425,DATA!$K$2:$Y$20,14,FALSE),0)&gt;10,IF(MID(I425,12,1)="F",VLOOKUP(J425,DATA!$K$2:$Y$20,14,FALSE),0)-10,0)),"")</f>
        <v/>
      </c>
      <c r="AJ425" t="str">
        <f>IF(LEN(H425)&gt;0,IF(H425&lt;&gt;"CALL_PAL",VLOOKUP(H425,DATA!$B$2:$E$526,4,FALSE),VLOOKUP(K425,DATA!$K$72:$M$161,3,FALSE)),"")</f>
        <v/>
      </c>
      <c r="AK425" t="str">
        <f>IF(LEN(H425)&gt;0,VLOOKUP(H425,DATA!$B$2:$D$526,3,FALSE),"")</f>
        <v/>
      </c>
      <c r="AL425" t="str">
        <f t="shared" si="271"/>
        <v/>
      </c>
      <c r="AM425" t="str">
        <f t="shared" si="272"/>
        <v/>
      </c>
      <c r="AN425" t="str">
        <f t="shared" si="250"/>
        <v/>
      </c>
      <c r="AO425" t="str">
        <f t="shared" si="244"/>
        <v/>
      </c>
      <c r="AP425" t="str">
        <f t="shared" si="245"/>
        <v/>
      </c>
      <c r="AQ425" t="str">
        <f t="shared" si="242"/>
        <v/>
      </c>
    </row>
    <row r="426" spans="1:43" x14ac:dyDescent="0.25">
      <c r="A426" t="str">
        <f t="shared" si="246"/>
        <v/>
      </c>
      <c r="C426" t="str">
        <f t="shared" si="252"/>
        <v/>
      </c>
      <c r="D426" t="str">
        <f t="shared" si="247"/>
        <v/>
      </c>
      <c r="E426" t="str">
        <f t="shared" si="248"/>
        <v/>
      </c>
      <c r="F426" t="str">
        <f t="shared" si="251"/>
        <v/>
      </c>
      <c r="G426" t="str">
        <f t="shared" si="243"/>
        <v/>
      </c>
      <c r="H426" t="str">
        <f t="shared" si="253"/>
        <v/>
      </c>
      <c r="I426" s="3" t="str">
        <f>IF(LEN(H426)&gt;0,VLOOKUP(H426,DATA!$B$2:$G$526,6,FALSE),"")</f>
        <v/>
      </c>
      <c r="J426" t="str">
        <f>IF(LEN(H426)&gt;0,VLOOKUP(H426,DATA!$B$2:$G$526,2,FALSE),"")</f>
        <v/>
      </c>
      <c r="K426" t="str">
        <f>IF(LEN(H426)&gt;0,IF(MID(IF(MID(MID(C426,LEN(H426)+2,99),1,1)="(",MID(MID(C426,LEN(H426)+2,99),2,LEN(MID(C426,LEN(H426)+2,99))-2),MID(C426,LEN(H426)+2,99)),1,1)=VLOOKUP(H426,DATA!$B$2:$I$526,8,FALSE),MID(IF(MID(MID(C426,LEN(H426)+2,99),1,1)="(",MID(MID(C426,LEN(H426)+2,99),2,LEN(MID(C426,LEN(H426)+2,99))-2),MID(C426,LEN(H426)+2,99)),1,3),IF(MID(MID(C426,LEN(H426)+2,99),1,1)="(",MID(MID(C426,LEN(H426)+2,99),2,LEN(MID(C426,LEN(H426)+2,99))-2),MID(C426,LEN(H426)+2,99))),"")</f>
        <v/>
      </c>
      <c r="L426" t="str">
        <f t="shared" si="254"/>
        <v/>
      </c>
      <c r="M426" t="str">
        <f t="shared" si="273"/>
        <v/>
      </c>
      <c r="N426" t="str">
        <f t="shared" si="255"/>
        <v/>
      </c>
      <c r="O426" t="str">
        <f t="shared" si="256"/>
        <v/>
      </c>
      <c r="P426" t="str">
        <f t="shared" si="249"/>
        <v/>
      </c>
      <c r="Q426" t="str">
        <f t="shared" si="257"/>
        <v/>
      </c>
      <c r="R426" t="str">
        <f t="shared" si="258"/>
        <v/>
      </c>
      <c r="S426" t="str">
        <f t="shared" si="259"/>
        <v/>
      </c>
      <c r="T426" t="str">
        <f t="shared" si="260"/>
        <v/>
      </c>
      <c r="U426" t="str">
        <f t="shared" si="261"/>
        <v/>
      </c>
      <c r="V426" t="str">
        <f>IF(MID(I426,6,1)="T",VLOOKUP(H426,DATA!$B$2:$H$526,7,FALSE),"")</f>
        <v/>
      </c>
      <c r="W426" t="str">
        <f t="shared" si="262"/>
        <v/>
      </c>
      <c r="X426" t="str">
        <f>IF(LEN(H426)&gt;0,VLOOKUP(H426,DATA!$B$2:$F$526,5,FALSE),"")</f>
        <v/>
      </c>
      <c r="Y426" t="str">
        <f t="shared" si="263"/>
        <v/>
      </c>
      <c r="Z426" t="str">
        <f t="shared" si="264"/>
        <v/>
      </c>
      <c r="AA426" t="str">
        <f t="shared" si="265"/>
        <v/>
      </c>
      <c r="AB426" t="str">
        <f>IF(LEN(Z426)&gt;0,VLOOKUP(Z426,DATA!$K$25:$L$69,2,FALSE)&amp;IF(LEN(AA426)&gt;0,VLOOKUP(AA426,DATA!$O$25:$P$29,2,FALSE),""),"")</f>
        <v/>
      </c>
      <c r="AC426" t="str">
        <f>IF(LEN(Z426)&gt;0,VLOOKUP(Z426,DATA!$K$25:$M$69,3,FALSE),"")</f>
        <v/>
      </c>
      <c r="AD426" t="str">
        <f t="shared" si="266"/>
        <v/>
      </c>
      <c r="AE426" t="str">
        <f t="shared" si="267"/>
        <v/>
      </c>
      <c r="AF426" t="str">
        <f t="shared" si="268"/>
        <v/>
      </c>
      <c r="AG426" t="str">
        <f t="shared" si="269"/>
        <v/>
      </c>
      <c r="AH426" t="str">
        <f t="shared" si="270"/>
        <v/>
      </c>
      <c r="AI426" t="str">
        <f>IF(LEN(Q426)&gt;0,REPT("0",IF(IF(MID(I426,12,1)="F",VLOOKUP(J426,DATA!$K$2:$Y$20,14,FALSE),0)&gt;10,IF(MID(I426,12,1)="F",VLOOKUP(J426,DATA!$K$2:$Y$20,14,FALSE),0)-10,0)-LEN(X426))&amp;DEC2BIN(Q426,IF(MID(I426,12,1)="F",VLOOKUP(J426,DATA!$K$2:$Y$20,14,FALSE),0)-IF(IF(MID(I426,12,1)="F",VLOOKUP(J426,DATA!$K$2:$Y$20,14,FALSE),0)&gt;10,IF(MID(I426,12,1)="F",VLOOKUP(J426,DATA!$K$2:$Y$20,14,FALSE),0)-10,0)),"")</f>
        <v/>
      </c>
      <c r="AJ426" t="str">
        <f>IF(LEN(H426)&gt;0,IF(H426&lt;&gt;"CALL_PAL",VLOOKUP(H426,DATA!$B$2:$E$526,4,FALSE),VLOOKUP(K426,DATA!$K$72:$M$161,3,FALSE)),"")</f>
        <v/>
      </c>
      <c r="AK426" t="str">
        <f>IF(LEN(H426)&gt;0,VLOOKUP(H426,DATA!$B$2:$D$526,3,FALSE),"")</f>
        <v/>
      </c>
      <c r="AL426" t="str">
        <f t="shared" si="271"/>
        <v/>
      </c>
      <c r="AM426" t="str">
        <f t="shared" si="272"/>
        <v/>
      </c>
      <c r="AN426" t="str">
        <f t="shared" si="250"/>
        <v/>
      </c>
      <c r="AO426" t="str">
        <f t="shared" si="244"/>
        <v/>
      </c>
      <c r="AP426" t="str">
        <f t="shared" si="245"/>
        <v/>
      </c>
      <c r="AQ426" t="str">
        <f t="shared" si="242"/>
        <v/>
      </c>
    </row>
    <row r="427" spans="1:43" x14ac:dyDescent="0.25">
      <c r="A427" t="str">
        <f t="shared" si="246"/>
        <v/>
      </c>
      <c r="C427" t="str">
        <f t="shared" si="252"/>
        <v/>
      </c>
      <c r="D427" t="str">
        <f t="shared" si="247"/>
        <v/>
      </c>
      <c r="E427" t="str">
        <f t="shared" si="248"/>
        <v/>
      </c>
      <c r="F427" t="str">
        <f t="shared" si="251"/>
        <v/>
      </c>
      <c r="G427" t="str">
        <f t="shared" si="243"/>
        <v/>
      </c>
      <c r="H427" t="str">
        <f t="shared" si="253"/>
        <v/>
      </c>
      <c r="I427" s="3" t="str">
        <f>IF(LEN(H427)&gt;0,VLOOKUP(H427,DATA!$B$2:$G$526,6,FALSE),"")</f>
        <v/>
      </c>
      <c r="J427" t="str">
        <f>IF(LEN(H427)&gt;0,VLOOKUP(H427,DATA!$B$2:$G$526,2,FALSE),"")</f>
        <v/>
      </c>
      <c r="K427" t="str">
        <f>IF(LEN(H427)&gt;0,IF(MID(IF(MID(MID(C427,LEN(H427)+2,99),1,1)="(",MID(MID(C427,LEN(H427)+2,99),2,LEN(MID(C427,LEN(H427)+2,99))-2),MID(C427,LEN(H427)+2,99)),1,1)=VLOOKUP(H427,DATA!$B$2:$I$526,8,FALSE),MID(IF(MID(MID(C427,LEN(H427)+2,99),1,1)="(",MID(MID(C427,LEN(H427)+2,99),2,LEN(MID(C427,LEN(H427)+2,99))-2),MID(C427,LEN(H427)+2,99)),1,3),IF(MID(MID(C427,LEN(H427)+2,99),1,1)="(",MID(MID(C427,LEN(H427)+2,99),2,LEN(MID(C427,LEN(H427)+2,99))-2),MID(C427,LEN(H427)+2,99))),"")</f>
        <v/>
      </c>
      <c r="L427" t="str">
        <f t="shared" si="254"/>
        <v/>
      </c>
      <c r="M427" t="str">
        <f t="shared" si="273"/>
        <v/>
      </c>
      <c r="N427" t="str">
        <f t="shared" si="255"/>
        <v/>
      </c>
      <c r="O427" t="str">
        <f t="shared" si="256"/>
        <v/>
      </c>
      <c r="P427" t="str">
        <f t="shared" si="249"/>
        <v/>
      </c>
      <c r="Q427" t="str">
        <f t="shared" si="257"/>
        <v/>
      </c>
      <c r="R427" t="str">
        <f t="shared" si="258"/>
        <v/>
      </c>
      <c r="S427" t="str">
        <f t="shared" si="259"/>
        <v/>
      </c>
      <c r="T427" t="str">
        <f t="shared" si="260"/>
        <v/>
      </c>
      <c r="U427" t="str">
        <f t="shared" si="261"/>
        <v/>
      </c>
      <c r="V427" t="str">
        <f>IF(MID(I427,6,1)="T",VLOOKUP(H427,DATA!$B$2:$H$526,7,FALSE),"")</f>
        <v/>
      </c>
      <c r="W427" t="str">
        <f t="shared" si="262"/>
        <v/>
      </c>
      <c r="X427" t="str">
        <f>IF(LEN(H427)&gt;0,VLOOKUP(H427,DATA!$B$2:$F$526,5,FALSE),"")</f>
        <v/>
      </c>
      <c r="Y427" t="str">
        <f t="shared" si="263"/>
        <v/>
      </c>
      <c r="Z427" t="str">
        <f t="shared" si="264"/>
        <v/>
      </c>
      <c r="AA427" t="str">
        <f t="shared" si="265"/>
        <v/>
      </c>
      <c r="AB427" t="str">
        <f>IF(LEN(Z427)&gt;0,VLOOKUP(Z427,DATA!$K$25:$L$69,2,FALSE)&amp;IF(LEN(AA427)&gt;0,VLOOKUP(AA427,DATA!$O$25:$P$29,2,FALSE),""),"")</f>
        <v/>
      </c>
      <c r="AC427" t="str">
        <f>IF(LEN(Z427)&gt;0,VLOOKUP(Z427,DATA!$K$25:$M$69,3,FALSE),"")</f>
        <v/>
      </c>
      <c r="AD427" t="str">
        <f t="shared" si="266"/>
        <v/>
      </c>
      <c r="AE427" t="str">
        <f t="shared" si="267"/>
        <v/>
      </c>
      <c r="AF427" t="str">
        <f t="shared" si="268"/>
        <v/>
      </c>
      <c r="AG427" t="str">
        <f t="shared" si="269"/>
        <v/>
      </c>
      <c r="AH427" t="str">
        <f t="shared" si="270"/>
        <v/>
      </c>
      <c r="AI427" t="str">
        <f>IF(LEN(Q427)&gt;0,REPT("0",IF(IF(MID(I427,12,1)="F",VLOOKUP(J427,DATA!$K$2:$Y$20,14,FALSE),0)&gt;10,IF(MID(I427,12,1)="F",VLOOKUP(J427,DATA!$K$2:$Y$20,14,FALSE),0)-10,0)-LEN(X427))&amp;DEC2BIN(Q427,IF(MID(I427,12,1)="F",VLOOKUP(J427,DATA!$K$2:$Y$20,14,FALSE),0)-IF(IF(MID(I427,12,1)="F",VLOOKUP(J427,DATA!$K$2:$Y$20,14,FALSE),0)&gt;10,IF(MID(I427,12,1)="F",VLOOKUP(J427,DATA!$K$2:$Y$20,14,FALSE),0)-10,0)),"")</f>
        <v/>
      </c>
      <c r="AJ427" t="str">
        <f>IF(LEN(H427)&gt;0,IF(H427&lt;&gt;"CALL_PAL",VLOOKUP(H427,DATA!$B$2:$E$526,4,FALSE),VLOOKUP(K427,DATA!$K$72:$M$161,3,FALSE)),"")</f>
        <v/>
      </c>
      <c r="AK427" t="str">
        <f>IF(LEN(H427)&gt;0,VLOOKUP(H427,DATA!$B$2:$D$526,3,FALSE),"")</f>
        <v/>
      </c>
      <c r="AL427" t="str">
        <f t="shared" si="271"/>
        <v/>
      </c>
      <c r="AM427" t="str">
        <f t="shared" si="272"/>
        <v/>
      </c>
      <c r="AN427" t="str">
        <f t="shared" si="250"/>
        <v/>
      </c>
      <c r="AO427" t="str">
        <f t="shared" si="244"/>
        <v/>
      </c>
      <c r="AP427" t="str">
        <f t="shared" si="245"/>
        <v/>
      </c>
      <c r="AQ427" t="str">
        <f t="shared" si="242"/>
        <v/>
      </c>
    </row>
    <row r="428" spans="1:43" x14ac:dyDescent="0.25">
      <c r="A428" t="str">
        <f t="shared" si="246"/>
        <v/>
      </c>
      <c r="C428" t="str">
        <f t="shared" si="252"/>
        <v/>
      </c>
      <c r="D428" t="str">
        <f t="shared" si="247"/>
        <v/>
      </c>
      <c r="E428" t="str">
        <f t="shared" si="248"/>
        <v/>
      </c>
      <c r="F428" t="str">
        <f t="shared" si="251"/>
        <v/>
      </c>
      <c r="G428" t="str">
        <f t="shared" si="243"/>
        <v/>
      </c>
      <c r="H428" t="str">
        <f t="shared" si="253"/>
        <v/>
      </c>
      <c r="I428" s="3" t="str">
        <f>IF(LEN(H428)&gt;0,VLOOKUP(H428,DATA!$B$2:$G$526,6,FALSE),"")</f>
        <v/>
      </c>
      <c r="J428" t="str">
        <f>IF(LEN(H428)&gt;0,VLOOKUP(H428,DATA!$B$2:$G$526,2,FALSE),"")</f>
        <v/>
      </c>
      <c r="K428" t="str">
        <f>IF(LEN(H428)&gt;0,IF(MID(IF(MID(MID(C428,LEN(H428)+2,99),1,1)="(",MID(MID(C428,LEN(H428)+2,99),2,LEN(MID(C428,LEN(H428)+2,99))-2),MID(C428,LEN(H428)+2,99)),1,1)=VLOOKUP(H428,DATA!$B$2:$I$526,8,FALSE),MID(IF(MID(MID(C428,LEN(H428)+2,99),1,1)="(",MID(MID(C428,LEN(H428)+2,99),2,LEN(MID(C428,LEN(H428)+2,99))-2),MID(C428,LEN(H428)+2,99)),1,3),IF(MID(MID(C428,LEN(H428)+2,99),1,1)="(",MID(MID(C428,LEN(H428)+2,99),2,LEN(MID(C428,LEN(H428)+2,99))-2),MID(C428,LEN(H428)+2,99))),"")</f>
        <v/>
      </c>
      <c r="L428" t="str">
        <f t="shared" si="254"/>
        <v/>
      </c>
      <c r="M428" t="str">
        <f t="shared" si="273"/>
        <v/>
      </c>
      <c r="N428" t="str">
        <f t="shared" si="255"/>
        <v/>
      </c>
      <c r="O428" t="str">
        <f t="shared" si="256"/>
        <v/>
      </c>
      <c r="P428" t="str">
        <f t="shared" si="249"/>
        <v/>
      </c>
      <c r="Q428" t="str">
        <f t="shared" si="257"/>
        <v/>
      </c>
      <c r="R428" t="str">
        <f t="shared" si="258"/>
        <v/>
      </c>
      <c r="S428" t="str">
        <f t="shared" si="259"/>
        <v/>
      </c>
      <c r="T428" t="str">
        <f t="shared" si="260"/>
        <v/>
      </c>
      <c r="U428" t="str">
        <f t="shared" si="261"/>
        <v/>
      </c>
      <c r="V428" t="str">
        <f>IF(MID(I428,6,1)="T",VLOOKUP(H428,DATA!$B$2:$H$526,7,FALSE),"")</f>
        <v/>
      </c>
      <c r="W428" t="str">
        <f t="shared" si="262"/>
        <v/>
      </c>
      <c r="X428" t="str">
        <f>IF(LEN(H428)&gt;0,VLOOKUP(H428,DATA!$B$2:$F$526,5,FALSE),"")</f>
        <v/>
      </c>
      <c r="Y428" t="str">
        <f t="shared" si="263"/>
        <v/>
      </c>
      <c r="Z428" t="str">
        <f t="shared" si="264"/>
        <v/>
      </c>
      <c r="AA428" t="str">
        <f t="shared" si="265"/>
        <v/>
      </c>
      <c r="AB428" t="str">
        <f>IF(LEN(Z428)&gt;0,VLOOKUP(Z428,DATA!$K$25:$L$69,2,FALSE)&amp;IF(LEN(AA428)&gt;0,VLOOKUP(AA428,DATA!$O$25:$P$29,2,FALSE),""),"")</f>
        <v/>
      </c>
      <c r="AC428" t="str">
        <f>IF(LEN(Z428)&gt;0,VLOOKUP(Z428,DATA!$K$25:$M$69,3,FALSE),"")</f>
        <v/>
      </c>
      <c r="AD428" t="str">
        <f t="shared" si="266"/>
        <v/>
      </c>
      <c r="AE428" t="str">
        <f t="shared" si="267"/>
        <v/>
      </c>
      <c r="AF428" t="str">
        <f t="shared" si="268"/>
        <v/>
      </c>
      <c r="AG428" t="str">
        <f t="shared" si="269"/>
        <v/>
      </c>
      <c r="AH428" t="str">
        <f t="shared" si="270"/>
        <v/>
      </c>
      <c r="AI428" t="str">
        <f>IF(LEN(Q428)&gt;0,REPT("0",IF(IF(MID(I428,12,1)="F",VLOOKUP(J428,DATA!$K$2:$Y$20,14,FALSE),0)&gt;10,IF(MID(I428,12,1)="F",VLOOKUP(J428,DATA!$K$2:$Y$20,14,FALSE),0)-10,0)-LEN(X428))&amp;DEC2BIN(Q428,IF(MID(I428,12,1)="F",VLOOKUP(J428,DATA!$K$2:$Y$20,14,FALSE),0)-IF(IF(MID(I428,12,1)="F",VLOOKUP(J428,DATA!$K$2:$Y$20,14,FALSE),0)&gt;10,IF(MID(I428,12,1)="F",VLOOKUP(J428,DATA!$K$2:$Y$20,14,FALSE),0)-10,0)),"")</f>
        <v/>
      </c>
      <c r="AJ428" t="str">
        <f>IF(LEN(H428)&gt;0,IF(H428&lt;&gt;"CALL_PAL",VLOOKUP(H428,DATA!$B$2:$E$526,4,FALSE),VLOOKUP(K428,DATA!$K$72:$M$161,3,FALSE)),"")</f>
        <v/>
      </c>
      <c r="AK428" t="str">
        <f>IF(LEN(H428)&gt;0,VLOOKUP(H428,DATA!$B$2:$D$526,3,FALSE),"")</f>
        <v/>
      </c>
      <c r="AL428" t="str">
        <f t="shared" si="271"/>
        <v/>
      </c>
      <c r="AM428" t="str">
        <f t="shared" si="272"/>
        <v/>
      </c>
      <c r="AN428" t="str">
        <f t="shared" si="250"/>
        <v/>
      </c>
      <c r="AO428" t="str">
        <f t="shared" si="244"/>
        <v/>
      </c>
      <c r="AP428" t="str">
        <f t="shared" si="245"/>
        <v/>
      </c>
      <c r="AQ428" t="str">
        <f t="shared" si="242"/>
        <v/>
      </c>
    </row>
    <row r="429" spans="1:43" x14ac:dyDescent="0.25">
      <c r="A429" t="str">
        <f t="shared" si="246"/>
        <v/>
      </c>
      <c r="C429" t="str">
        <f t="shared" si="252"/>
        <v/>
      </c>
      <c r="D429" t="str">
        <f t="shared" si="247"/>
        <v/>
      </c>
      <c r="E429" t="str">
        <f t="shared" si="248"/>
        <v/>
      </c>
      <c r="F429" t="str">
        <f t="shared" si="251"/>
        <v/>
      </c>
      <c r="G429" t="str">
        <f t="shared" si="243"/>
        <v/>
      </c>
      <c r="H429" t="str">
        <f t="shared" si="253"/>
        <v/>
      </c>
      <c r="I429" s="3" t="str">
        <f>IF(LEN(H429)&gt;0,VLOOKUP(H429,DATA!$B$2:$G$526,6,FALSE),"")</f>
        <v/>
      </c>
      <c r="J429" t="str">
        <f>IF(LEN(H429)&gt;0,VLOOKUP(H429,DATA!$B$2:$G$526,2,FALSE),"")</f>
        <v/>
      </c>
      <c r="K429" t="str">
        <f>IF(LEN(H429)&gt;0,IF(MID(IF(MID(MID(C429,LEN(H429)+2,99),1,1)="(",MID(MID(C429,LEN(H429)+2,99),2,LEN(MID(C429,LEN(H429)+2,99))-2),MID(C429,LEN(H429)+2,99)),1,1)=VLOOKUP(H429,DATA!$B$2:$I$526,8,FALSE),MID(IF(MID(MID(C429,LEN(H429)+2,99),1,1)="(",MID(MID(C429,LEN(H429)+2,99),2,LEN(MID(C429,LEN(H429)+2,99))-2),MID(C429,LEN(H429)+2,99)),1,3),IF(MID(MID(C429,LEN(H429)+2,99),1,1)="(",MID(MID(C429,LEN(H429)+2,99),2,LEN(MID(C429,LEN(H429)+2,99))-2),MID(C429,LEN(H429)+2,99))),"")</f>
        <v/>
      </c>
      <c r="L429" t="str">
        <f t="shared" si="254"/>
        <v/>
      </c>
      <c r="M429" t="str">
        <f t="shared" si="273"/>
        <v/>
      </c>
      <c r="N429" t="str">
        <f t="shared" si="255"/>
        <v/>
      </c>
      <c r="O429" t="str">
        <f t="shared" si="256"/>
        <v/>
      </c>
      <c r="P429" t="str">
        <f t="shared" si="249"/>
        <v/>
      </c>
      <c r="Q429" t="str">
        <f t="shared" si="257"/>
        <v/>
      </c>
      <c r="R429" t="str">
        <f t="shared" si="258"/>
        <v/>
      </c>
      <c r="S429" t="str">
        <f t="shared" si="259"/>
        <v/>
      </c>
      <c r="T429" t="str">
        <f t="shared" si="260"/>
        <v/>
      </c>
      <c r="U429" t="str">
        <f t="shared" si="261"/>
        <v/>
      </c>
      <c r="V429" t="str">
        <f>IF(MID(I429,6,1)="T",VLOOKUP(H429,DATA!$B$2:$H$526,7,FALSE),"")</f>
        <v/>
      </c>
      <c r="W429" t="str">
        <f t="shared" si="262"/>
        <v/>
      </c>
      <c r="X429" t="str">
        <f>IF(LEN(H429)&gt;0,VLOOKUP(H429,DATA!$B$2:$F$526,5,FALSE),"")</f>
        <v/>
      </c>
      <c r="Y429" t="str">
        <f t="shared" si="263"/>
        <v/>
      </c>
      <c r="Z429" t="str">
        <f t="shared" si="264"/>
        <v/>
      </c>
      <c r="AA429" t="str">
        <f t="shared" si="265"/>
        <v/>
      </c>
      <c r="AB429" t="str">
        <f>IF(LEN(Z429)&gt;0,VLOOKUP(Z429,DATA!$K$25:$L$69,2,FALSE)&amp;IF(LEN(AA429)&gt;0,VLOOKUP(AA429,DATA!$O$25:$P$29,2,FALSE),""),"")</f>
        <v/>
      </c>
      <c r="AC429" t="str">
        <f>IF(LEN(Z429)&gt;0,VLOOKUP(Z429,DATA!$K$25:$M$69,3,FALSE),"")</f>
        <v/>
      </c>
      <c r="AD429" t="str">
        <f t="shared" si="266"/>
        <v/>
      </c>
      <c r="AE429" t="str">
        <f t="shared" si="267"/>
        <v/>
      </c>
      <c r="AF429" t="str">
        <f t="shared" si="268"/>
        <v/>
      </c>
      <c r="AG429" t="str">
        <f t="shared" si="269"/>
        <v/>
      </c>
      <c r="AH429" t="str">
        <f t="shared" si="270"/>
        <v/>
      </c>
      <c r="AI429" t="str">
        <f>IF(LEN(Q429)&gt;0,REPT("0",IF(IF(MID(I429,12,1)="F",VLOOKUP(J429,DATA!$K$2:$Y$20,14,FALSE),0)&gt;10,IF(MID(I429,12,1)="F",VLOOKUP(J429,DATA!$K$2:$Y$20,14,FALSE),0)-10,0)-LEN(X429))&amp;DEC2BIN(Q429,IF(MID(I429,12,1)="F",VLOOKUP(J429,DATA!$K$2:$Y$20,14,FALSE),0)-IF(IF(MID(I429,12,1)="F",VLOOKUP(J429,DATA!$K$2:$Y$20,14,FALSE),0)&gt;10,IF(MID(I429,12,1)="F",VLOOKUP(J429,DATA!$K$2:$Y$20,14,FALSE),0)-10,0)),"")</f>
        <v/>
      </c>
      <c r="AJ429" t="str">
        <f>IF(LEN(H429)&gt;0,IF(H429&lt;&gt;"CALL_PAL",VLOOKUP(H429,DATA!$B$2:$E$526,4,FALSE),VLOOKUP(K429,DATA!$K$72:$M$161,3,FALSE)),"")</f>
        <v/>
      </c>
      <c r="AK429" t="str">
        <f>IF(LEN(H429)&gt;0,VLOOKUP(H429,DATA!$B$2:$D$526,3,FALSE),"")</f>
        <v/>
      </c>
      <c r="AL429" t="str">
        <f t="shared" si="271"/>
        <v/>
      </c>
      <c r="AM429" t="str">
        <f t="shared" si="272"/>
        <v/>
      </c>
      <c r="AN429" t="str">
        <f t="shared" si="250"/>
        <v/>
      </c>
      <c r="AO429" t="str">
        <f t="shared" si="244"/>
        <v/>
      </c>
      <c r="AP429" t="str">
        <f t="shared" si="245"/>
        <v/>
      </c>
      <c r="AQ429" t="str">
        <f t="shared" si="242"/>
        <v/>
      </c>
    </row>
    <row r="430" spans="1:43" x14ac:dyDescent="0.25">
      <c r="A430" t="str">
        <f t="shared" si="246"/>
        <v/>
      </c>
      <c r="C430" t="str">
        <f t="shared" si="252"/>
        <v/>
      </c>
      <c r="D430" t="str">
        <f t="shared" si="247"/>
        <v/>
      </c>
      <c r="E430" t="str">
        <f t="shared" si="248"/>
        <v/>
      </c>
      <c r="F430" t="str">
        <f t="shared" si="251"/>
        <v/>
      </c>
      <c r="G430" t="str">
        <f t="shared" si="243"/>
        <v/>
      </c>
      <c r="H430" t="str">
        <f t="shared" si="253"/>
        <v/>
      </c>
      <c r="I430" s="3" t="str">
        <f>IF(LEN(H430)&gt;0,VLOOKUP(H430,DATA!$B$2:$G$526,6,FALSE),"")</f>
        <v/>
      </c>
      <c r="J430" t="str">
        <f>IF(LEN(H430)&gt;0,VLOOKUP(H430,DATA!$B$2:$G$526,2,FALSE),"")</f>
        <v/>
      </c>
      <c r="K430" t="str">
        <f>IF(LEN(H430)&gt;0,IF(MID(IF(MID(MID(C430,LEN(H430)+2,99),1,1)="(",MID(MID(C430,LEN(H430)+2,99),2,LEN(MID(C430,LEN(H430)+2,99))-2),MID(C430,LEN(H430)+2,99)),1,1)=VLOOKUP(H430,DATA!$B$2:$I$526,8,FALSE),MID(IF(MID(MID(C430,LEN(H430)+2,99),1,1)="(",MID(MID(C430,LEN(H430)+2,99),2,LEN(MID(C430,LEN(H430)+2,99))-2),MID(C430,LEN(H430)+2,99)),1,3),IF(MID(MID(C430,LEN(H430)+2,99),1,1)="(",MID(MID(C430,LEN(H430)+2,99),2,LEN(MID(C430,LEN(H430)+2,99))-2),MID(C430,LEN(H430)+2,99))),"")</f>
        <v/>
      </c>
      <c r="L430" t="str">
        <f t="shared" si="254"/>
        <v/>
      </c>
      <c r="M430" t="str">
        <f t="shared" si="273"/>
        <v/>
      </c>
      <c r="N430" t="str">
        <f t="shared" si="255"/>
        <v/>
      </c>
      <c r="O430" t="str">
        <f t="shared" si="256"/>
        <v/>
      </c>
      <c r="P430" t="str">
        <f t="shared" si="249"/>
        <v/>
      </c>
      <c r="Q430" t="str">
        <f t="shared" si="257"/>
        <v/>
      </c>
      <c r="R430" t="str">
        <f t="shared" si="258"/>
        <v/>
      </c>
      <c r="S430" t="str">
        <f t="shared" si="259"/>
        <v/>
      </c>
      <c r="T430" t="str">
        <f t="shared" si="260"/>
        <v/>
      </c>
      <c r="U430" t="str">
        <f t="shared" si="261"/>
        <v/>
      </c>
      <c r="V430" t="str">
        <f>IF(MID(I430,6,1)="T",VLOOKUP(H430,DATA!$B$2:$H$526,7,FALSE),"")</f>
        <v/>
      </c>
      <c r="W430" t="str">
        <f t="shared" si="262"/>
        <v/>
      </c>
      <c r="X430" t="str">
        <f>IF(LEN(H430)&gt;0,VLOOKUP(H430,DATA!$B$2:$F$526,5,FALSE),"")</f>
        <v/>
      </c>
      <c r="Y430" t="str">
        <f t="shared" si="263"/>
        <v/>
      </c>
      <c r="Z430" t="str">
        <f t="shared" si="264"/>
        <v/>
      </c>
      <c r="AA430" t="str">
        <f t="shared" si="265"/>
        <v/>
      </c>
      <c r="AB430" t="str">
        <f>IF(LEN(Z430)&gt;0,VLOOKUP(Z430,DATA!$K$25:$L$69,2,FALSE)&amp;IF(LEN(AA430)&gt;0,VLOOKUP(AA430,DATA!$O$25:$P$29,2,FALSE),""),"")</f>
        <v/>
      </c>
      <c r="AC430" t="str">
        <f>IF(LEN(Z430)&gt;0,VLOOKUP(Z430,DATA!$K$25:$M$69,3,FALSE),"")</f>
        <v/>
      </c>
      <c r="AD430" t="str">
        <f t="shared" si="266"/>
        <v/>
      </c>
      <c r="AE430" t="str">
        <f t="shared" si="267"/>
        <v/>
      </c>
      <c r="AF430" t="str">
        <f t="shared" si="268"/>
        <v/>
      </c>
      <c r="AG430" t="str">
        <f t="shared" si="269"/>
        <v/>
      </c>
      <c r="AH430" t="str">
        <f t="shared" si="270"/>
        <v/>
      </c>
      <c r="AI430" t="str">
        <f>IF(LEN(Q430)&gt;0,REPT("0",IF(IF(MID(I430,12,1)="F",VLOOKUP(J430,DATA!$K$2:$Y$20,14,FALSE),0)&gt;10,IF(MID(I430,12,1)="F",VLOOKUP(J430,DATA!$K$2:$Y$20,14,FALSE),0)-10,0)-LEN(X430))&amp;DEC2BIN(Q430,IF(MID(I430,12,1)="F",VLOOKUP(J430,DATA!$K$2:$Y$20,14,FALSE),0)-IF(IF(MID(I430,12,1)="F",VLOOKUP(J430,DATA!$K$2:$Y$20,14,FALSE),0)&gt;10,IF(MID(I430,12,1)="F",VLOOKUP(J430,DATA!$K$2:$Y$20,14,FALSE),0)-10,0)),"")</f>
        <v/>
      </c>
      <c r="AJ430" t="str">
        <f>IF(LEN(H430)&gt;0,IF(H430&lt;&gt;"CALL_PAL",VLOOKUP(H430,DATA!$B$2:$E$526,4,FALSE),VLOOKUP(K430,DATA!$K$72:$M$161,3,FALSE)),"")</f>
        <v/>
      </c>
      <c r="AK430" t="str">
        <f>IF(LEN(H430)&gt;0,VLOOKUP(H430,DATA!$B$2:$D$526,3,FALSE),"")</f>
        <v/>
      </c>
      <c r="AL430" t="str">
        <f t="shared" si="271"/>
        <v/>
      </c>
      <c r="AM430" t="str">
        <f t="shared" si="272"/>
        <v/>
      </c>
      <c r="AN430" t="str">
        <f t="shared" si="250"/>
        <v/>
      </c>
      <c r="AO430" t="str">
        <f t="shared" si="244"/>
        <v/>
      </c>
      <c r="AP430" t="str">
        <f t="shared" si="245"/>
        <v/>
      </c>
      <c r="AQ430" t="str">
        <f t="shared" si="242"/>
        <v/>
      </c>
    </row>
    <row r="431" spans="1:43" x14ac:dyDescent="0.25">
      <c r="A431" t="str">
        <f t="shared" si="246"/>
        <v/>
      </c>
      <c r="C431" t="str">
        <f t="shared" si="252"/>
        <v/>
      </c>
      <c r="D431" t="str">
        <f t="shared" si="247"/>
        <v/>
      </c>
      <c r="E431" t="str">
        <f t="shared" si="248"/>
        <v/>
      </c>
      <c r="F431" t="str">
        <f t="shared" si="251"/>
        <v/>
      </c>
      <c r="G431" t="str">
        <f t="shared" si="243"/>
        <v/>
      </c>
      <c r="H431" t="str">
        <f t="shared" si="253"/>
        <v/>
      </c>
      <c r="I431" s="3" t="str">
        <f>IF(LEN(H431)&gt;0,VLOOKUP(H431,DATA!$B$2:$G$526,6,FALSE),"")</f>
        <v/>
      </c>
      <c r="J431" t="str">
        <f>IF(LEN(H431)&gt;0,VLOOKUP(H431,DATA!$B$2:$G$526,2,FALSE),"")</f>
        <v/>
      </c>
      <c r="K431" t="str">
        <f>IF(LEN(H431)&gt;0,IF(MID(IF(MID(MID(C431,LEN(H431)+2,99),1,1)="(",MID(MID(C431,LEN(H431)+2,99),2,LEN(MID(C431,LEN(H431)+2,99))-2),MID(C431,LEN(H431)+2,99)),1,1)=VLOOKUP(H431,DATA!$B$2:$I$526,8,FALSE),MID(IF(MID(MID(C431,LEN(H431)+2,99),1,1)="(",MID(MID(C431,LEN(H431)+2,99),2,LEN(MID(C431,LEN(H431)+2,99))-2),MID(C431,LEN(H431)+2,99)),1,3),IF(MID(MID(C431,LEN(H431)+2,99),1,1)="(",MID(MID(C431,LEN(H431)+2,99),2,LEN(MID(C431,LEN(H431)+2,99))-2),MID(C431,LEN(H431)+2,99))),"")</f>
        <v/>
      </c>
      <c r="L431" t="str">
        <f t="shared" si="254"/>
        <v/>
      </c>
      <c r="M431" t="str">
        <f t="shared" si="273"/>
        <v/>
      </c>
      <c r="N431" t="str">
        <f t="shared" si="255"/>
        <v/>
      </c>
      <c r="O431" t="str">
        <f t="shared" si="256"/>
        <v/>
      </c>
      <c r="P431" t="str">
        <f t="shared" si="249"/>
        <v/>
      </c>
      <c r="Q431" t="str">
        <f t="shared" si="257"/>
        <v/>
      </c>
      <c r="R431" t="str">
        <f t="shared" si="258"/>
        <v/>
      </c>
      <c r="S431" t="str">
        <f t="shared" si="259"/>
        <v/>
      </c>
      <c r="T431" t="str">
        <f t="shared" si="260"/>
        <v/>
      </c>
      <c r="U431" t="str">
        <f t="shared" si="261"/>
        <v/>
      </c>
      <c r="V431" t="str">
        <f>IF(MID(I431,6,1)="T",VLOOKUP(H431,DATA!$B$2:$H$526,7,FALSE),"")</f>
        <v/>
      </c>
      <c r="W431" t="str">
        <f t="shared" si="262"/>
        <v/>
      </c>
      <c r="X431" t="str">
        <f>IF(LEN(H431)&gt;0,VLOOKUP(H431,DATA!$B$2:$F$526,5,FALSE),"")</f>
        <v/>
      </c>
      <c r="Y431" t="str">
        <f t="shared" si="263"/>
        <v/>
      </c>
      <c r="Z431" t="str">
        <f t="shared" si="264"/>
        <v/>
      </c>
      <c r="AA431" t="str">
        <f t="shared" si="265"/>
        <v/>
      </c>
      <c r="AB431" t="str">
        <f>IF(LEN(Z431)&gt;0,VLOOKUP(Z431,DATA!$K$25:$L$69,2,FALSE)&amp;IF(LEN(AA431)&gt;0,VLOOKUP(AA431,DATA!$O$25:$P$29,2,FALSE),""),"")</f>
        <v/>
      </c>
      <c r="AC431" t="str">
        <f>IF(LEN(Z431)&gt;0,VLOOKUP(Z431,DATA!$K$25:$M$69,3,FALSE),"")</f>
        <v/>
      </c>
      <c r="AD431" t="str">
        <f t="shared" si="266"/>
        <v/>
      </c>
      <c r="AE431" t="str">
        <f t="shared" si="267"/>
        <v/>
      </c>
      <c r="AF431" t="str">
        <f t="shared" si="268"/>
        <v/>
      </c>
      <c r="AG431" t="str">
        <f t="shared" si="269"/>
        <v/>
      </c>
      <c r="AH431" t="str">
        <f t="shared" si="270"/>
        <v/>
      </c>
      <c r="AI431" t="str">
        <f>IF(LEN(Q431)&gt;0,REPT("0",IF(IF(MID(I431,12,1)="F",VLOOKUP(J431,DATA!$K$2:$Y$20,14,FALSE),0)&gt;10,IF(MID(I431,12,1)="F",VLOOKUP(J431,DATA!$K$2:$Y$20,14,FALSE),0)-10,0)-LEN(X431))&amp;DEC2BIN(Q431,IF(MID(I431,12,1)="F",VLOOKUP(J431,DATA!$K$2:$Y$20,14,FALSE),0)-IF(IF(MID(I431,12,1)="F",VLOOKUP(J431,DATA!$K$2:$Y$20,14,FALSE),0)&gt;10,IF(MID(I431,12,1)="F",VLOOKUP(J431,DATA!$K$2:$Y$20,14,FALSE),0)-10,0)),"")</f>
        <v/>
      </c>
      <c r="AJ431" t="str">
        <f>IF(LEN(H431)&gt;0,IF(H431&lt;&gt;"CALL_PAL",VLOOKUP(H431,DATA!$B$2:$E$526,4,FALSE),VLOOKUP(K431,DATA!$K$72:$M$161,3,FALSE)),"")</f>
        <v/>
      </c>
      <c r="AK431" t="str">
        <f>IF(LEN(H431)&gt;0,VLOOKUP(H431,DATA!$B$2:$D$526,3,FALSE),"")</f>
        <v/>
      </c>
      <c r="AL431" t="str">
        <f t="shared" si="271"/>
        <v/>
      </c>
      <c r="AM431" t="str">
        <f t="shared" si="272"/>
        <v/>
      </c>
      <c r="AN431" t="str">
        <f t="shared" si="250"/>
        <v/>
      </c>
      <c r="AO431" t="str">
        <f t="shared" si="244"/>
        <v/>
      </c>
      <c r="AP431" t="str">
        <f t="shared" si="245"/>
        <v/>
      </c>
      <c r="AQ431" t="str">
        <f t="shared" si="242"/>
        <v/>
      </c>
    </row>
    <row r="432" spans="1:43" x14ac:dyDescent="0.25">
      <c r="A432" t="str">
        <f t="shared" si="246"/>
        <v/>
      </c>
      <c r="C432" t="str">
        <f t="shared" si="252"/>
        <v/>
      </c>
      <c r="D432" t="str">
        <f t="shared" si="247"/>
        <v/>
      </c>
      <c r="E432" t="str">
        <f t="shared" si="248"/>
        <v/>
      </c>
      <c r="F432" t="str">
        <f t="shared" si="251"/>
        <v/>
      </c>
      <c r="G432" t="str">
        <f t="shared" si="243"/>
        <v/>
      </c>
      <c r="H432" t="str">
        <f t="shared" si="253"/>
        <v/>
      </c>
      <c r="I432" s="3" t="str">
        <f>IF(LEN(H432)&gt;0,VLOOKUP(H432,DATA!$B$2:$G$526,6,FALSE),"")</f>
        <v/>
      </c>
      <c r="J432" t="str">
        <f>IF(LEN(H432)&gt;0,VLOOKUP(H432,DATA!$B$2:$G$526,2,FALSE),"")</f>
        <v/>
      </c>
      <c r="K432" t="str">
        <f>IF(LEN(H432)&gt;0,IF(MID(IF(MID(MID(C432,LEN(H432)+2,99),1,1)="(",MID(MID(C432,LEN(H432)+2,99),2,LEN(MID(C432,LEN(H432)+2,99))-2),MID(C432,LEN(H432)+2,99)),1,1)=VLOOKUP(H432,DATA!$B$2:$I$526,8,FALSE),MID(IF(MID(MID(C432,LEN(H432)+2,99),1,1)="(",MID(MID(C432,LEN(H432)+2,99),2,LEN(MID(C432,LEN(H432)+2,99))-2),MID(C432,LEN(H432)+2,99)),1,3),IF(MID(MID(C432,LEN(H432)+2,99),1,1)="(",MID(MID(C432,LEN(H432)+2,99),2,LEN(MID(C432,LEN(H432)+2,99))-2),MID(C432,LEN(H432)+2,99))),"")</f>
        <v/>
      </c>
      <c r="L432" t="str">
        <f t="shared" si="254"/>
        <v/>
      </c>
      <c r="M432" t="str">
        <f t="shared" si="273"/>
        <v/>
      </c>
      <c r="N432" t="str">
        <f t="shared" si="255"/>
        <v/>
      </c>
      <c r="O432" t="str">
        <f t="shared" si="256"/>
        <v/>
      </c>
      <c r="P432" t="str">
        <f t="shared" si="249"/>
        <v/>
      </c>
      <c r="Q432" t="str">
        <f t="shared" si="257"/>
        <v/>
      </c>
      <c r="R432" t="str">
        <f t="shared" si="258"/>
        <v/>
      </c>
      <c r="S432" t="str">
        <f t="shared" si="259"/>
        <v/>
      </c>
      <c r="T432" t="str">
        <f t="shared" si="260"/>
        <v/>
      </c>
      <c r="U432" t="str">
        <f t="shared" si="261"/>
        <v/>
      </c>
      <c r="V432" t="str">
        <f>IF(MID(I432,6,1)="T",VLOOKUP(H432,DATA!$B$2:$H$526,7,FALSE),"")</f>
        <v/>
      </c>
      <c r="W432" t="str">
        <f t="shared" si="262"/>
        <v/>
      </c>
      <c r="X432" t="str">
        <f>IF(LEN(H432)&gt;0,VLOOKUP(H432,DATA!$B$2:$F$526,5,FALSE),"")</f>
        <v/>
      </c>
      <c r="Y432" t="str">
        <f t="shared" si="263"/>
        <v/>
      </c>
      <c r="Z432" t="str">
        <f t="shared" si="264"/>
        <v/>
      </c>
      <c r="AA432" t="str">
        <f t="shared" si="265"/>
        <v/>
      </c>
      <c r="AB432" t="str">
        <f>IF(LEN(Z432)&gt;0,VLOOKUP(Z432,DATA!$K$25:$L$69,2,FALSE)&amp;IF(LEN(AA432)&gt;0,VLOOKUP(AA432,DATA!$O$25:$P$29,2,FALSE),""),"")</f>
        <v/>
      </c>
      <c r="AC432" t="str">
        <f>IF(LEN(Z432)&gt;0,VLOOKUP(Z432,DATA!$K$25:$M$69,3,FALSE),"")</f>
        <v/>
      </c>
      <c r="AD432" t="str">
        <f t="shared" si="266"/>
        <v/>
      </c>
      <c r="AE432" t="str">
        <f t="shared" si="267"/>
        <v/>
      </c>
      <c r="AF432" t="str">
        <f t="shared" si="268"/>
        <v/>
      </c>
      <c r="AG432" t="str">
        <f t="shared" si="269"/>
        <v/>
      </c>
      <c r="AH432" t="str">
        <f t="shared" si="270"/>
        <v/>
      </c>
      <c r="AI432" t="str">
        <f>IF(LEN(Q432)&gt;0,REPT("0",IF(IF(MID(I432,12,1)="F",VLOOKUP(J432,DATA!$K$2:$Y$20,14,FALSE),0)&gt;10,IF(MID(I432,12,1)="F",VLOOKUP(J432,DATA!$K$2:$Y$20,14,FALSE),0)-10,0)-LEN(X432))&amp;DEC2BIN(Q432,IF(MID(I432,12,1)="F",VLOOKUP(J432,DATA!$K$2:$Y$20,14,FALSE),0)-IF(IF(MID(I432,12,1)="F",VLOOKUP(J432,DATA!$K$2:$Y$20,14,FALSE),0)&gt;10,IF(MID(I432,12,1)="F",VLOOKUP(J432,DATA!$K$2:$Y$20,14,FALSE),0)-10,0)),"")</f>
        <v/>
      </c>
      <c r="AJ432" t="str">
        <f>IF(LEN(H432)&gt;0,IF(H432&lt;&gt;"CALL_PAL",VLOOKUP(H432,DATA!$B$2:$E$526,4,FALSE),VLOOKUP(K432,DATA!$K$72:$M$161,3,FALSE)),"")</f>
        <v/>
      </c>
      <c r="AK432" t="str">
        <f>IF(LEN(H432)&gt;0,VLOOKUP(H432,DATA!$B$2:$D$526,3,FALSE),"")</f>
        <v/>
      </c>
      <c r="AL432" t="str">
        <f t="shared" si="271"/>
        <v/>
      </c>
      <c r="AM432" t="str">
        <f t="shared" si="272"/>
        <v/>
      </c>
      <c r="AN432" t="str">
        <f t="shared" si="250"/>
        <v/>
      </c>
      <c r="AO432" t="str">
        <f t="shared" si="244"/>
        <v/>
      </c>
      <c r="AP432" t="str">
        <f t="shared" si="245"/>
        <v/>
      </c>
      <c r="AQ432" t="str">
        <f t="shared" si="242"/>
        <v/>
      </c>
    </row>
    <row r="433" spans="1:43" x14ac:dyDescent="0.25">
      <c r="A433" t="str">
        <f t="shared" si="246"/>
        <v/>
      </c>
      <c r="C433" t="str">
        <f t="shared" si="252"/>
        <v/>
      </c>
      <c r="D433" t="str">
        <f t="shared" si="247"/>
        <v/>
      </c>
      <c r="E433" t="str">
        <f t="shared" si="248"/>
        <v/>
      </c>
      <c r="F433" t="str">
        <f t="shared" si="251"/>
        <v/>
      </c>
      <c r="G433" t="str">
        <f t="shared" si="243"/>
        <v/>
      </c>
      <c r="H433" t="str">
        <f t="shared" si="253"/>
        <v/>
      </c>
      <c r="I433" s="3" t="str">
        <f>IF(LEN(H433)&gt;0,VLOOKUP(H433,DATA!$B$2:$G$526,6,FALSE),"")</f>
        <v/>
      </c>
      <c r="J433" t="str">
        <f>IF(LEN(H433)&gt;0,VLOOKUP(H433,DATA!$B$2:$G$526,2,FALSE),"")</f>
        <v/>
      </c>
      <c r="K433" t="str">
        <f>IF(LEN(H433)&gt;0,IF(MID(IF(MID(MID(C433,LEN(H433)+2,99),1,1)="(",MID(MID(C433,LEN(H433)+2,99),2,LEN(MID(C433,LEN(H433)+2,99))-2),MID(C433,LEN(H433)+2,99)),1,1)=VLOOKUP(H433,DATA!$B$2:$I$526,8,FALSE),MID(IF(MID(MID(C433,LEN(H433)+2,99),1,1)="(",MID(MID(C433,LEN(H433)+2,99),2,LEN(MID(C433,LEN(H433)+2,99))-2),MID(C433,LEN(H433)+2,99)),1,3),IF(MID(MID(C433,LEN(H433)+2,99),1,1)="(",MID(MID(C433,LEN(H433)+2,99),2,LEN(MID(C433,LEN(H433)+2,99))-2),MID(C433,LEN(H433)+2,99))),"")</f>
        <v/>
      </c>
      <c r="L433" t="str">
        <f t="shared" si="254"/>
        <v/>
      </c>
      <c r="M433" t="str">
        <f t="shared" si="273"/>
        <v/>
      </c>
      <c r="N433" t="str">
        <f t="shared" si="255"/>
        <v/>
      </c>
      <c r="O433" t="str">
        <f t="shared" si="256"/>
        <v/>
      </c>
      <c r="P433" t="str">
        <f t="shared" si="249"/>
        <v/>
      </c>
      <c r="Q433" t="str">
        <f t="shared" si="257"/>
        <v/>
      </c>
      <c r="R433" t="str">
        <f t="shared" si="258"/>
        <v/>
      </c>
      <c r="S433" t="str">
        <f t="shared" si="259"/>
        <v/>
      </c>
      <c r="T433" t="str">
        <f t="shared" si="260"/>
        <v/>
      </c>
      <c r="U433" t="str">
        <f t="shared" si="261"/>
        <v/>
      </c>
      <c r="V433" t="str">
        <f>IF(MID(I433,6,1)="T",VLOOKUP(H433,DATA!$B$2:$H$526,7,FALSE),"")</f>
        <v/>
      </c>
      <c r="W433" t="str">
        <f t="shared" si="262"/>
        <v/>
      </c>
      <c r="X433" t="str">
        <f>IF(LEN(H433)&gt;0,VLOOKUP(H433,DATA!$B$2:$F$526,5,FALSE),"")</f>
        <v/>
      </c>
      <c r="Y433" t="str">
        <f t="shared" si="263"/>
        <v/>
      </c>
      <c r="Z433" t="str">
        <f t="shared" si="264"/>
        <v/>
      </c>
      <c r="AA433" t="str">
        <f t="shared" si="265"/>
        <v/>
      </c>
      <c r="AB433" t="str">
        <f>IF(LEN(Z433)&gt;0,VLOOKUP(Z433,DATA!$K$25:$L$69,2,FALSE)&amp;IF(LEN(AA433)&gt;0,VLOOKUP(AA433,DATA!$O$25:$P$29,2,FALSE),""),"")</f>
        <v/>
      </c>
      <c r="AC433" t="str">
        <f>IF(LEN(Z433)&gt;0,VLOOKUP(Z433,DATA!$K$25:$M$69,3,FALSE),"")</f>
        <v/>
      </c>
      <c r="AD433" t="str">
        <f t="shared" si="266"/>
        <v/>
      </c>
      <c r="AE433" t="str">
        <f t="shared" si="267"/>
        <v/>
      </c>
      <c r="AF433" t="str">
        <f t="shared" si="268"/>
        <v/>
      </c>
      <c r="AG433" t="str">
        <f t="shared" si="269"/>
        <v/>
      </c>
      <c r="AH433" t="str">
        <f t="shared" si="270"/>
        <v/>
      </c>
      <c r="AI433" t="str">
        <f>IF(LEN(Q433)&gt;0,REPT("0",IF(IF(MID(I433,12,1)="F",VLOOKUP(J433,DATA!$K$2:$Y$20,14,FALSE),0)&gt;10,IF(MID(I433,12,1)="F",VLOOKUP(J433,DATA!$K$2:$Y$20,14,FALSE),0)-10,0)-LEN(X433))&amp;DEC2BIN(Q433,IF(MID(I433,12,1)="F",VLOOKUP(J433,DATA!$K$2:$Y$20,14,FALSE),0)-IF(IF(MID(I433,12,1)="F",VLOOKUP(J433,DATA!$K$2:$Y$20,14,FALSE),0)&gt;10,IF(MID(I433,12,1)="F",VLOOKUP(J433,DATA!$K$2:$Y$20,14,FALSE),0)-10,0)),"")</f>
        <v/>
      </c>
      <c r="AJ433" t="str">
        <f>IF(LEN(H433)&gt;0,IF(H433&lt;&gt;"CALL_PAL",VLOOKUP(H433,DATA!$B$2:$E$526,4,FALSE),VLOOKUP(K433,DATA!$K$72:$M$161,3,FALSE)),"")</f>
        <v/>
      </c>
      <c r="AK433" t="str">
        <f>IF(LEN(H433)&gt;0,VLOOKUP(H433,DATA!$B$2:$D$526,3,FALSE),"")</f>
        <v/>
      </c>
      <c r="AL433" t="str">
        <f t="shared" si="271"/>
        <v/>
      </c>
      <c r="AM433" t="str">
        <f t="shared" si="272"/>
        <v/>
      </c>
      <c r="AN433" t="str">
        <f t="shared" si="250"/>
        <v/>
      </c>
      <c r="AO433" t="str">
        <f t="shared" si="244"/>
        <v/>
      </c>
      <c r="AP433" t="str">
        <f t="shared" si="245"/>
        <v/>
      </c>
      <c r="AQ433" t="str">
        <f t="shared" si="242"/>
        <v/>
      </c>
    </row>
    <row r="434" spans="1:43" x14ac:dyDescent="0.25">
      <c r="A434" t="str">
        <f t="shared" si="246"/>
        <v/>
      </c>
      <c r="C434" t="str">
        <f t="shared" si="252"/>
        <v/>
      </c>
      <c r="D434" t="str">
        <f t="shared" si="247"/>
        <v/>
      </c>
      <c r="E434" t="str">
        <f t="shared" si="248"/>
        <v/>
      </c>
      <c r="F434" t="str">
        <f t="shared" si="251"/>
        <v/>
      </c>
      <c r="G434" t="str">
        <f t="shared" si="243"/>
        <v/>
      </c>
      <c r="H434" t="str">
        <f t="shared" si="253"/>
        <v/>
      </c>
      <c r="I434" s="3" t="str">
        <f>IF(LEN(H434)&gt;0,VLOOKUP(H434,DATA!$B$2:$G$526,6,FALSE),"")</f>
        <v/>
      </c>
      <c r="J434" t="str">
        <f>IF(LEN(H434)&gt;0,VLOOKUP(H434,DATA!$B$2:$G$526,2,FALSE),"")</f>
        <v/>
      </c>
      <c r="K434" t="str">
        <f>IF(LEN(H434)&gt;0,IF(MID(IF(MID(MID(C434,LEN(H434)+2,99),1,1)="(",MID(MID(C434,LEN(H434)+2,99),2,LEN(MID(C434,LEN(H434)+2,99))-2),MID(C434,LEN(H434)+2,99)),1,1)=VLOOKUP(H434,DATA!$B$2:$I$526,8,FALSE),MID(IF(MID(MID(C434,LEN(H434)+2,99),1,1)="(",MID(MID(C434,LEN(H434)+2,99),2,LEN(MID(C434,LEN(H434)+2,99))-2),MID(C434,LEN(H434)+2,99)),1,3),IF(MID(MID(C434,LEN(H434)+2,99),1,1)="(",MID(MID(C434,LEN(H434)+2,99),2,LEN(MID(C434,LEN(H434)+2,99))-2),MID(C434,LEN(H434)+2,99))),"")</f>
        <v/>
      </c>
      <c r="L434" t="str">
        <f t="shared" si="254"/>
        <v/>
      </c>
      <c r="M434" t="str">
        <f t="shared" si="273"/>
        <v/>
      </c>
      <c r="N434" t="str">
        <f t="shared" si="255"/>
        <v/>
      </c>
      <c r="O434" t="str">
        <f t="shared" si="256"/>
        <v/>
      </c>
      <c r="P434" t="str">
        <f t="shared" si="249"/>
        <v/>
      </c>
      <c r="Q434" t="str">
        <f t="shared" si="257"/>
        <v/>
      </c>
      <c r="R434" t="str">
        <f t="shared" si="258"/>
        <v/>
      </c>
      <c r="S434" t="str">
        <f t="shared" si="259"/>
        <v/>
      </c>
      <c r="T434" t="str">
        <f t="shared" si="260"/>
        <v/>
      </c>
      <c r="U434" t="str">
        <f t="shared" si="261"/>
        <v/>
      </c>
      <c r="V434" t="str">
        <f>IF(MID(I434,6,1)="T",VLOOKUP(H434,DATA!$B$2:$H$526,7,FALSE),"")</f>
        <v/>
      </c>
      <c r="W434" t="str">
        <f t="shared" si="262"/>
        <v/>
      </c>
      <c r="X434" t="str">
        <f>IF(LEN(H434)&gt;0,VLOOKUP(H434,DATA!$B$2:$F$526,5,FALSE),"")</f>
        <v/>
      </c>
      <c r="Y434" t="str">
        <f t="shared" si="263"/>
        <v/>
      </c>
      <c r="Z434" t="str">
        <f t="shared" si="264"/>
        <v/>
      </c>
      <c r="AA434" t="str">
        <f t="shared" si="265"/>
        <v/>
      </c>
      <c r="AB434" t="str">
        <f>IF(LEN(Z434)&gt;0,VLOOKUP(Z434,DATA!$K$25:$L$69,2,FALSE)&amp;IF(LEN(AA434)&gt;0,VLOOKUP(AA434,DATA!$O$25:$P$29,2,FALSE),""),"")</f>
        <v/>
      </c>
      <c r="AC434" t="str">
        <f>IF(LEN(Z434)&gt;0,VLOOKUP(Z434,DATA!$K$25:$M$69,3,FALSE),"")</f>
        <v/>
      </c>
      <c r="AD434" t="str">
        <f t="shared" si="266"/>
        <v/>
      </c>
      <c r="AE434" t="str">
        <f t="shared" si="267"/>
        <v/>
      </c>
      <c r="AF434" t="str">
        <f t="shared" si="268"/>
        <v/>
      </c>
      <c r="AG434" t="str">
        <f t="shared" si="269"/>
        <v/>
      </c>
      <c r="AH434" t="str">
        <f t="shared" si="270"/>
        <v/>
      </c>
      <c r="AI434" t="str">
        <f>IF(LEN(Q434)&gt;0,REPT("0",IF(IF(MID(I434,12,1)="F",VLOOKUP(J434,DATA!$K$2:$Y$20,14,FALSE),0)&gt;10,IF(MID(I434,12,1)="F",VLOOKUP(J434,DATA!$K$2:$Y$20,14,FALSE),0)-10,0)-LEN(X434))&amp;DEC2BIN(Q434,IF(MID(I434,12,1)="F",VLOOKUP(J434,DATA!$K$2:$Y$20,14,FALSE),0)-IF(IF(MID(I434,12,1)="F",VLOOKUP(J434,DATA!$K$2:$Y$20,14,FALSE),0)&gt;10,IF(MID(I434,12,1)="F",VLOOKUP(J434,DATA!$K$2:$Y$20,14,FALSE),0)-10,0)),"")</f>
        <v/>
      </c>
      <c r="AJ434" t="str">
        <f>IF(LEN(H434)&gt;0,IF(H434&lt;&gt;"CALL_PAL",VLOOKUP(H434,DATA!$B$2:$E$526,4,FALSE),VLOOKUP(K434,DATA!$K$72:$M$161,3,FALSE)),"")</f>
        <v/>
      </c>
      <c r="AK434" t="str">
        <f>IF(LEN(H434)&gt;0,VLOOKUP(H434,DATA!$B$2:$D$526,3,FALSE),"")</f>
        <v/>
      </c>
      <c r="AL434" t="str">
        <f t="shared" si="271"/>
        <v/>
      </c>
      <c r="AM434" t="str">
        <f t="shared" si="272"/>
        <v/>
      </c>
      <c r="AN434" t="str">
        <f t="shared" si="250"/>
        <v/>
      </c>
      <c r="AO434" t="str">
        <f t="shared" si="244"/>
        <v/>
      </c>
      <c r="AP434" t="str">
        <f t="shared" si="245"/>
        <v/>
      </c>
      <c r="AQ434" t="str">
        <f t="shared" si="242"/>
        <v/>
      </c>
    </row>
    <row r="435" spans="1:43" x14ac:dyDescent="0.25">
      <c r="A435" t="str">
        <f t="shared" si="246"/>
        <v/>
      </c>
      <c r="C435" t="str">
        <f t="shared" si="252"/>
        <v/>
      </c>
      <c r="D435" t="str">
        <f t="shared" si="247"/>
        <v/>
      </c>
      <c r="E435" t="str">
        <f t="shared" si="248"/>
        <v/>
      </c>
      <c r="F435" t="str">
        <f t="shared" si="251"/>
        <v/>
      </c>
      <c r="G435" t="str">
        <f t="shared" si="243"/>
        <v/>
      </c>
      <c r="H435" t="str">
        <f t="shared" si="253"/>
        <v/>
      </c>
      <c r="I435" s="3" t="str">
        <f>IF(LEN(H435)&gt;0,VLOOKUP(H435,DATA!$B$2:$G$526,6,FALSE),"")</f>
        <v/>
      </c>
      <c r="J435" t="str">
        <f>IF(LEN(H435)&gt;0,VLOOKUP(H435,DATA!$B$2:$G$526,2,FALSE),"")</f>
        <v/>
      </c>
      <c r="K435" t="str">
        <f>IF(LEN(H435)&gt;0,IF(MID(IF(MID(MID(C435,LEN(H435)+2,99),1,1)="(",MID(MID(C435,LEN(H435)+2,99),2,LEN(MID(C435,LEN(H435)+2,99))-2),MID(C435,LEN(H435)+2,99)),1,1)=VLOOKUP(H435,DATA!$B$2:$I$526,8,FALSE),MID(IF(MID(MID(C435,LEN(H435)+2,99),1,1)="(",MID(MID(C435,LEN(H435)+2,99),2,LEN(MID(C435,LEN(H435)+2,99))-2),MID(C435,LEN(H435)+2,99)),1,3),IF(MID(MID(C435,LEN(H435)+2,99),1,1)="(",MID(MID(C435,LEN(H435)+2,99),2,LEN(MID(C435,LEN(H435)+2,99))-2),MID(C435,LEN(H435)+2,99))),"")</f>
        <v/>
      </c>
      <c r="L435" t="str">
        <f t="shared" si="254"/>
        <v/>
      </c>
      <c r="M435" t="str">
        <f t="shared" si="273"/>
        <v/>
      </c>
      <c r="N435" t="str">
        <f t="shared" si="255"/>
        <v/>
      </c>
      <c r="O435" t="str">
        <f t="shared" si="256"/>
        <v/>
      </c>
      <c r="P435" t="str">
        <f t="shared" si="249"/>
        <v/>
      </c>
      <c r="Q435" t="str">
        <f t="shared" si="257"/>
        <v/>
      </c>
      <c r="R435" t="str">
        <f t="shared" si="258"/>
        <v/>
      </c>
      <c r="S435" t="str">
        <f t="shared" si="259"/>
        <v/>
      </c>
      <c r="T435" t="str">
        <f t="shared" si="260"/>
        <v/>
      </c>
      <c r="U435" t="str">
        <f t="shared" si="261"/>
        <v/>
      </c>
      <c r="V435" t="str">
        <f>IF(MID(I435,6,1)="T",VLOOKUP(H435,DATA!$B$2:$H$526,7,FALSE),"")</f>
        <v/>
      </c>
      <c r="W435" t="str">
        <f t="shared" si="262"/>
        <v/>
      </c>
      <c r="X435" t="str">
        <f>IF(LEN(H435)&gt;0,VLOOKUP(H435,DATA!$B$2:$F$526,5,FALSE),"")</f>
        <v/>
      </c>
      <c r="Y435" t="str">
        <f t="shared" si="263"/>
        <v/>
      </c>
      <c r="Z435" t="str">
        <f t="shared" si="264"/>
        <v/>
      </c>
      <c r="AA435" t="str">
        <f t="shared" si="265"/>
        <v/>
      </c>
      <c r="AB435" t="str">
        <f>IF(LEN(Z435)&gt;0,VLOOKUP(Z435,DATA!$K$25:$L$69,2,FALSE)&amp;IF(LEN(AA435)&gt;0,VLOOKUP(AA435,DATA!$O$25:$P$29,2,FALSE),""),"")</f>
        <v/>
      </c>
      <c r="AC435" t="str">
        <f>IF(LEN(Z435)&gt;0,VLOOKUP(Z435,DATA!$K$25:$M$69,3,FALSE),"")</f>
        <v/>
      </c>
      <c r="AD435" t="str">
        <f t="shared" si="266"/>
        <v/>
      </c>
      <c r="AE435" t="str">
        <f t="shared" si="267"/>
        <v/>
      </c>
      <c r="AF435" t="str">
        <f t="shared" si="268"/>
        <v/>
      </c>
      <c r="AG435" t="str">
        <f t="shared" si="269"/>
        <v/>
      </c>
      <c r="AH435" t="str">
        <f t="shared" si="270"/>
        <v/>
      </c>
      <c r="AI435" t="str">
        <f>IF(LEN(Q435)&gt;0,REPT("0",IF(IF(MID(I435,12,1)="F",VLOOKUP(J435,DATA!$K$2:$Y$20,14,FALSE),0)&gt;10,IF(MID(I435,12,1)="F",VLOOKUP(J435,DATA!$K$2:$Y$20,14,FALSE),0)-10,0)-LEN(X435))&amp;DEC2BIN(Q435,IF(MID(I435,12,1)="F",VLOOKUP(J435,DATA!$K$2:$Y$20,14,FALSE),0)-IF(IF(MID(I435,12,1)="F",VLOOKUP(J435,DATA!$K$2:$Y$20,14,FALSE),0)&gt;10,IF(MID(I435,12,1)="F",VLOOKUP(J435,DATA!$K$2:$Y$20,14,FALSE),0)-10,0)),"")</f>
        <v/>
      </c>
      <c r="AJ435" t="str">
        <f>IF(LEN(H435)&gt;0,IF(H435&lt;&gt;"CALL_PAL",VLOOKUP(H435,DATA!$B$2:$E$526,4,FALSE),VLOOKUP(K435,DATA!$K$72:$M$161,3,FALSE)),"")</f>
        <v/>
      </c>
      <c r="AK435" t="str">
        <f>IF(LEN(H435)&gt;0,VLOOKUP(H435,DATA!$B$2:$D$526,3,FALSE),"")</f>
        <v/>
      </c>
      <c r="AL435" t="str">
        <f t="shared" si="271"/>
        <v/>
      </c>
      <c r="AM435" t="str">
        <f t="shared" si="272"/>
        <v/>
      </c>
      <c r="AN435" t="str">
        <f t="shared" si="250"/>
        <v/>
      </c>
      <c r="AO435" t="str">
        <f t="shared" si="244"/>
        <v/>
      </c>
      <c r="AP435" t="str">
        <f t="shared" si="245"/>
        <v/>
      </c>
      <c r="AQ435" t="str">
        <f t="shared" si="242"/>
        <v/>
      </c>
    </row>
    <row r="436" spans="1:43" x14ac:dyDescent="0.25">
      <c r="A436" t="str">
        <f t="shared" si="246"/>
        <v/>
      </c>
      <c r="C436" t="str">
        <f t="shared" si="252"/>
        <v/>
      </c>
      <c r="D436" t="str">
        <f t="shared" si="247"/>
        <v/>
      </c>
      <c r="E436" t="str">
        <f t="shared" si="248"/>
        <v/>
      </c>
      <c r="F436" t="str">
        <f t="shared" si="251"/>
        <v/>
      </c>
      <c r="G436" t="str">
        <f t="shared" si="243"/>
        <v/>
      </c>
      <c r="H436" t="str">
        <f t="shared" si="253"/>
        <v/>
      </c>
      <c r="I436" s="3" t="str">
        <f>IF(LEN(H436)&gt;0,VLOOKUP(H436,DATA!$B$2:$G$526,6,FALSE),"")</f>
        <v/>
      </c>
      <c r="J436" t="str">
        <f>IF(LEN(H436)&gt;0,VLOOKUP(H436,DATA!$B$2:$G$526,2,FALSE),"")</f>
        <v/>
      </c>
      <c r="K436" t="str">
        <f>IF(LEN(H436)&gt;0,IF(MID(IF(MID(MID(C436,LEN(H436)+2,99),1,1)="(",MID(MID(C436,LEN(H436)+2,99),2,LEN(MID(C436,LEN(H436)+2,99))-2),MID(C436,LEN(H436)+2,99)),1,1)=VLOOKUP(H436,DATA!$B$2:$I$526,8,FALSE),MID(IF(MID(MID(C436,LEN(H436)+2,99),1,1)="(",MID(MID(C436,LEN(H436)+2,99),2,LEN(MID(C436,LEN(H436)+2,99))-2),MID(C436,LEN(H436)+2,99)),1,3),IF(MID(MID(C436,LEN(H436)+2,99),1,1)="(",MID(MID(C436,LEN(H436)+2,99),2,LEN(MID(C436,LEN(H436)+2,99))-2),MID(C436,LEN(H436)+2,99))),"")</f>
        <v/>
      </c>
      <c r="L436" t="str">
        <f t="shared" si="254"/>
        <v/>
      </c>
      <c r="M436" t="str">
        <f t="shared" si="273"/>
        <v/>
      </c>
      <c r="N436" t="str">
        <f t="shared" si="255"/>
        <v/>
      </c>
      <c r="O436" t="str">
        <f t="shared" si="256"/>
        <v/>
      </c>
      <c r="P436" t="str">
        <f t="shared" si="249"/>
        <v/>
      </c>
      <c r="Q436" t="str">
        <f t="shared" si="257"/>
        <v/>
      </c>
      <c r="R436" t="str">
        <f t="shared" si="258"/>
        <v/>
      </c>
      <c r="S436" t="str">
        <f t="shared" si="259"/>
        <v/>
      </c>
      <c r="T436" t="str">
        <f t="shared" si="260"/>
        <v/>
      </c>
      <c r="U436" t="str">
        <f t="shared" si="261"/>
        <v/>
      </c>
      <c r="V436" t="str">
        <f>IF(MID(I436,6,1)="T",VLOOKUP(H436,DATA!$B$2:$H$526,7,FALSE),"")</f>
        <v/>
      </c>
      <c r="W436" t="str">
        <f t="shared" si="262"/>
        <v/>
      </c>
      <c r="X436" t="str">
        <f>IF(LEN(H436)&gt;0,VLOOKUP(H436,DATA!$B$2:$F$526,5,FALSE),"")</f>
        <v/>
      </c>
      <c r="Y436" t="str">
        <f t="shared" si="263"/>
        <v/>
      </c>
      <c r="Z436" t="str">
        <f t="shared" si="264"/>
        <v/>
      </c>
      <c r="AA436" t="str">
        <f t="shared" si="265"/>
        <v/>
      </c>
      <c r="AB436" t="str">
        <f>IF(LEN(Z436)&gt;0,VLOOKUP(Z436,DATA!$K$25:$L$69,2,FALSE)&amp;IF(LEN(AA436)&gt;0,VLOOKUP(AA436,DATA!$O$25:$P$29,2,FALSE),""),"")</f>
        <v/>
      </c>
      <c r="AC436" t="str">
        <f>IF(LEN(Z436)&gt;0,VLOOKUP(Z436,DATA!$K$25:$M$69,3,FALSE),"")</f>
        <v/>
      </c>
      <c r="AD436" t="str">
        <f t="shared" si="266"/>
        <v/>
      </c>
      <c r="AE436" t="str">
        <f t="shared" si="267"/>
        <v/>
      </c>
      <c r="AF436" t="str">
        <f t="shared" si="268"/>
        <v/>
      </c>
      <c r="AG436" t="str">
        <f t="shared" si="269"/>
        <v/>
      </c>
      <c r="AH436" t="str">
        <f t="shared" si="270"/>
        <v/>
      </c>
      <c r="AI436" t="str">
        <f>IF(LEN(Q436)&gt;0,REPT("0",IF(IF(MID(I436,12,1)="F",VLOOKUP(J436,DATA!$K$2:$Y$20,14,FALSE),0)&gt;10,IF(MID(I436,12,1)="F",VLOOKUP(J436,DATA!$K$2:$Y$20,14,FALSE),0)-10,0)-LEN(X436))&amp;DEC2BIN(Q436,IF(MID(I436,12,1)="F",VLOOKUP(J436,DATA!$K$2:$Y$20,14,FALSE),0)-IF(IF(MID(I436,12,1)="F",VLOOKUP(J436,DATA!$K$2:$Y$20,14,FALSE),0)&gt;10,IF(MID(I436,12,1)="F",VLOOKUP(J436,DATA!$K$2:$Y$20,14,FALSE),0)-10,0)),"")</f>
        <v/>
      </c>
      <c r="AJ436" t="str">
        <f>IF(LEN(H436)&gt;0,IF(H436&lt;&gt;"CALL_PAL",VLOOKUP(H436,DATA!$B$2:$E$526,4,FALSE),VLOOKUP(K436,DATA!$K$72:$M$161,3,FALSE)),"")</f>
        <v/>
      </c>
      <c r="AK436" t="str">
        <f>IF(LEN(H436)&gt;0,VLOOKUP(H436,DATA!$B$2:$D$526,3,FALSE),"")</f>
        <v/>
      </c>
      <c r="AL436" t="str">
        <f t="shared" si="271"/>
        <v/>
      </c>
      <c r="AM436" t="str">
        <f t="shared" si="272"/>
        <v/>
      </c>
      <c r="AN436" t="str">
        <f t="shared" si="250"/>
        <v/>
      </c>
      <c r="AO436" t="str">
        <f t="shared" si="244"/>
        <v/>
      </c>
      <c r="AP436" t="str">
        <f t="shared" si="245"/>
        <v/>
      </c>
      <c r="AQ436" t="str">
        <f t="shared" si="242"/>
        <v/>
      </c>
    </row>
    <row r="437" spans="1:43" x14ac:dyDescent="0.25">
      <c r="A437" t="str">
        <f t="shared" si="246"/>
        <v/>
      </c>
      <c r="C437" t="str">
        <f t="shared" si="252"/>
        <v/>
      </c>
      <c r="D437" t="str">
        <f t="shared" si="247"/>
        <v/>
      </c>
      <c r="E437" t="str">
        <f t="shared" si="248"/>
        <v/>
      </c>
      <c r="F437" t="str">
        <f t="shared" si="251"/>
        <v/>
      </c>
      <c r="G437" t="str">
        <f t="shared" si="243"/>
        <v/>
      </c>
      <c r="H437" t="str">
        <f t="shared" si="253"/>
        <v/>
      </c>
      <c r="I437" s="3" t="str">
        <f>IF(LEN(H437)&gt;0,VLOOKUP(H437,DATA!$B$2:$G$526,6,FALSE),"")</f>
        <v/>
      </c>
      <c r="J437" t="str">
        <f>IF(LEN(H437)&gt;0,VLOOKUP(H437,DATA!$B$2:$G$526,2,FALSE),"")</f>
        <v/>
      </c>
      <c r="K437" t="str">
        <f>IF(LEN(H437)&gt;0,IF(MID(IF(MID(MID(C437,LEN(H437)+2,99),1,1)="(",MID(MID(C437,LEN(H437)+2,99),2,LEN(MID(C437,LEN(H437)+2,99))-2),MID(C437,LEN(H437)+2,99)),1,1)=VLOOKUP(H437,DATA!$B$2:$I$526,8,FALSE),MID(IF(MID(MID(C437,LEN(H437)+2,99),1,1)="(",MID(MID(C437,LEN(H437)+2,99),2,LEN(MID(C437,LEN(H437)+2,99))-2),MID(C437,LEN(H437)+2,99)),1,3),IF(MID(MID(C437,LEN(H437)+2,99),1,1)="(",MID(MID(C437,LEN(H437)+2,99),2,LEN(MID(C437,LEN(H437)+2,99))-2),MID(C437,LEN(H437)+2,99))),"")</f>
        <v/>
      </c>
      <c r="L437" t="str">
        <f t="shared" si="254"/>
        <v/>
      </c>
      <c r="M437" t="str">
        <f t="shared" si="273"/>
        <v/>
      </c>
      <c r="N437" t="str">
        <f t="shared" si="255"/>
        <v/>
      </c>
      <c r="O437" t="str">
        <f t="shared" si="256"/>
        <v/>
      </c>
      <c r="P437" t="str">
        <f t="shared" si="249"/>
        <v/>
      </c>
      <c r="Q437" t="str">
        <f t="shared" si="257"/>
        <v/>
      </c>
      <c r="R437" t="str">
        <f t="shared" si="258"/>
        <v/>
      </c>
      <c r="S437" t="str">
        <f t="shared" si="259"/>
        <v/>
      </c>
      <c r="T437" t="str">
        <f t="shared" si="260"/>
        <v/>
      </c>
      <c r="U437" t="str">
        <f t="shared" si="261"/>
        <v/>
      </c>
      <c r="V437" t="str">
        <f>IF(MID(I437,6,1)="T",VLOOKUP(H437,DATA!$B$2:$H$526,7,FALSE),"")</f>
        <v/>
      </c>
      <c r="W437" t="str">
        <f t="shared" si="262"/>
        <v/>
      </c>
      <c r="X437" t="str">
        <f>IF(LEN(H437)&gt;0,VLOOKUP(H437,DATA!$B$2:$F$526,5,FALSE),"")</f>
        <v/>
      </c>
      <c r="Y437" t="str">
        <f t="shared" si="263"/>
        <v/>
      </c>
      <c r="Z437" t="str">
        <f t="shared" si="264"/>
        <v/>
      </c>
      <c r="AA437" t="str">
        <f t="shared" si="265"/>
        <v/>
      </c>
      <c r="AB437" t="str">
        <f>IF(LEN(Z437)&gt;0,VLOOKUP(Z437,DATA!$K$25:$L$69,2,FALSE)&amp;IF(LEN(AA437)&gt;0,VLOOKUP(AA437,DATA!$O$25:$P$29,2,FALSE),""),"")</f>
        <v/>
      </c>
      <c r="AC437" t="str">
        <f>IF(LEN(Z437)&gt;0,VLOOKUP(Z437,DATA!$K$25:$M$69,3,FALSE),"")</f>
        <v/>
      </c>
      <c r="AD437" t="str">
        <f t="shared" si="266"/>
        <v/>
      </c>
      <c r="AE437" t="str">
        <f t="shared" si="267"/>
        <v/>
      </c>
      <c r="AF437" t="str">
        <f t="shared" si="268"/>
        <v/>
      </c>
      <c r="AG437" t="str">
        <f t="shared" si="269"/>
        <v/>
      </c>
      <c r="AH437" t="str">
        <f t="shared" si="270"/>
        <v/>
      </c>
      <c r="AI437" t="str">
        <f>IF(LEN(Q437)&gt;0,REPT("0",IF(IF(MID(I437,12,1)="F",VLOOKUP(J437,DATA!$K$2:$Y$20,14,FALSE),0)&gt;10,IF(MID(I437,12,1)="F",VLOOKUP(J437,DATA!$K$2:$Y$20,14,FALSE),0)-10,0)-LEN(X437))&amp;DEC2BIN(Q437,IF(MID(I437,12,1)="F",VLOOKUP(J437,DATA!$K$2:$Y$20,14,FALSE),0)-IF(IF(MID(I437,12,1)="F",VLOOKUP(J437,DATA!$K$2:$Y$20,14,FALSE),0)&gt;10,IF(MID(I437,12,1)="F",VLOOKUP(J437,DATA!$K$2:$Y$20,14,FALSE),0)-10,0)),"")</f>
        <v/>
      </c>
      <c r="AJ437" t="str">
        <f>IF(LEN(H437)&gt;0,IF(H437&lt;&gt;"CALL_PAL",VLOOKUP(H437,DATA!$B$2:$E$526,4,FALSE),VLOOKUP(K437,DATA!$K$72:$M$161,3,FALSE)),"")</f>
        <v/>
      </c>
      <c r="AK437" t="str">
        <f>IF(LEN(H437)&gt;0,VLOOKUP(H437,DATA!$B$2:$D$526,3,FALSE),"")</f>
        <v/>
      </c>
      <c r="AL437" t="str">
        <f t="shared" si="271"/>
        <v/>
      </c>
      <c r="AM437" t="str">
        <f t="shared" si="272"/>
        <v/>
      </c>
      <c r="AN437" t="str">
        <f t="shared" si="250"/>
        <v/>
      </c>
      <c r="AO437" t="str">
        <f t="shared" si="244"/>
        <v/>
      </c>
      <c r="AP437" t="str">
        <f t="shared" si="245"/>
        <v/>
      </c>
      <c r="AQ437" t="str">
        <f t="shared" si="242"/>
        <v/>
      </c>
    </row>
    <row r="438" spans="1:43" x14ac:dyDescent="0.25">
      <c r="A438" t="str">
        <f t="shared" si="246"/>
        <v/>
      </c>
      <c r="C438" t="str">
        <f t="shared" si="252"/>
        <v/>
      </c>
      <c r="D438" t="str">
        <f t="shared" si="247"/>
        <v/>
      </c>
      <c r="E438" t="str">
        <f t="shared" si="248"/>
        <v/>
      </c>
      <c r="F438" t="str">
        <f t="shared" si="251"/>
        <v/>
      </c>
      <c r="G438" t="str">
        <f t="shared" si="243"/>
        <v/>
      </c>
      <c r="H438" t="str">
        <f t="shared" si="253"/>
        <v/>
      </c>
      <c r="I438" s="3" t="str">
        <f>IF(LEN(H438)&gt;0,VLOOKUP(H438,DATA!$B$2:$G$526,6,FALSE),"")</f>
        <v/>
      </c>
      <c r="J438" t="str">
        <f>IF(LEN(H438)&gt;0,VLOOKUP(H438,DATA!$B$2:$G$526,2,FALSE),"")</f>
        <v/>
      </c>
      <c r="K438" t="str">
        <f>IF(LEN(H438)&gt;0,IF(MID(IF(MID(MID(C438,LEN(H438)+2,99),1,1)="(",MID(MID(C438,LEN(H438)+2,99),2,LEN(MID(C438,LEN(H438)+2,99))-2),MID(C438,LEN(H438)+2,99)),1,1)=VLOOKUP(H438,DATA!$B$2:$I$526,8,FALSE),MID(IF(MID(MID(C438,LEN(H438)+2,99),1,1)="(",MID(MID(C438,LEN(H438)+2,99),2,LEN(MID(C438,LEN(H438)+2,99))-2),MID(C438,LEN(H438)+2,99)),1,3),IF(MID(MID(C438,LEN(H438)+2,99),1,1)="(",MID(MID(C438,LEN(H438)+2,99),2,LEN(MID(C438,LEN(H438)+2,99))-2),MID(C438,LEN(H438)+2,99))),"")</f>
        <v/>
      </c>
      <c r="L438" t="str">
        <f t="shared" si="254"/>
        <v/>
      </c>
      <c r="M438" t="str">
        <f t="shared" si="273"/>
        <v/>
      </c>
      <c r="N438" t="str">
        <f t="shared" si="255"/>
        <v/>
      </c>
      <c r="O438" t="str">
        <f t="shared" si="256"/>
        <v/>
      </c>
      <c r="P438" t="str">
        <f t="shared" si="249"/>
        <v/>
      </c>
      <c r="Q438" t="str">
        <f t="shared" si="257"/>
        <v/>
      </c>
      <c r="R438" t="str">
        <f t="shared" si="258"/>
        <v/>
      </c>
      <c r="S438" t="str">
        <f t="shared" si="259"/>
        <v/>
      </c>
      <c r="T438" t="str">
        <f t="shared" si="260"/>
        <v/>
      </c>
      <c r="U438" t="str">
        <f t="shared" si="261"/>
        <v/>
      </c>
      <c r="V438" t="str">
        <f>IF(MID(I438,6,1)="T",VLOOKUP(H438,DATA!$B$2:$H$526,7,FALSE),"")</f>
        <v/>
      </c>
      <c r="W438" t="str">
        <f t="shared" si="262"/>
        <v/>
      </c>
      <c r="X438" t="str">
        <f>IF(LEN(H438)&gt;0,VLOOKUP(H438,DATA!$B$2:$F$526,5,FALSE),"")</f>
        <v/>
      </c>
      <c r="Y438" t="str">
        <f t="shared" si="263"/>
        <v/>
      </c>
      <c r="Z438" t="str">
        <f t="shared" si="264"/>
        <v/>
      </c>
      <c r="AA438" t="str">
        <f t="shared" si="265"/>
        <v/>
      </c>
      <c r="AB438" t="str">
        <f>IF(LEN(Z438)&gt;0,VLOOKUP(Z438,DATA!$K$25:$L$69,2,FALSE)&amp;IF(LEN(AA438)&gt;0,VLOOKUP(AA438,DATA!$O$25:$P$29,2,FALSE),""),"")</f>
        <v/>
      </c>
      <c r="AC438" t="str">
        <f>IF(LEN(Z438)&gt;0,VLOOKUP(Z438,DATA!$K$25:$M$69,3,FALSE),"")</f>
        <v/>
      </c>
      <c r="AD438" t="str">
        <f t="shared" si="266"/>
        <v/>
      </c>
      <c r="AE438" t="str">
        <f t="shared" si="267"/>
        <v/>
      </c>
      <c r="AF438" t="str">
        <f t="shared" si="268"/>
        <v/>
      </c>
      <c r="AG438" t="str">
        <f t="shared" si="269"/>
        <v/>
      </c>
      <c r="AH438" t="str">
        <f t="shared" si="270"/>
        <v/>
      </c>
      <c r="AI438" t="str">
        <f>IF(LEN(Q438)&gt;0,REPT("0",IF(IF(MID(I438,12,1)="F",VLOOKUP(J438,DATA!$K$2:$Y$20,14,FALSE),0)&gt;10,IF(MID(I438,12,1)="F",VLOOKUP(J438,DATA!$K$2:$Y$20,14,FALSE),0)-10,0)-LEN(X438))&amp;DEC2BIN(Q438,IF(MID(I438,12,1)="F",VLOOKUP(J438,DATA!$K$2:$Y$20,14,FALSE),0)-IF(IF(MID(I438,12,1)="F",VLOOKUP(J438,DATA!$K$2:$Y$20,14,FALSE),0)&gt;10,IF(MID(I438,12,1)="F",VLOOKUP(J438,DATA!$K$2:$Y$20,14,FALSE),0)-10,0)),"")</f>
        <v/>
      </c>
      <c r="AJ438" t="str">
        <f>IF(LEN(H438)&gt;0,IF(H438&lt;&gt;"CALL_PAL",VLOOKUP(H438,DATA!$B$2:$E$526,4,FALSE),VLOOKUP(K438,DATA!$K$72:$M$161,3,FALSE)),"")</f>
        <v/>
      </c>
      <c r="AK438" t="str">
        <f>IF(LEN(H438)&gt;0,VLOOKUP(H438,DATA!$B$2:$D$526,3,FALSE),"")</f>
        <v/>
      </c>
      <c r="AL438" t="str">
        <f t="shared" si="271"/>
        <v/>
      </c>
      <c r="AM438" t="str">
        <f t="shared" si="272"/>
        <v/>
      </c>
      <c r="AN438" t="str">
        <f t="shared" si="250"/>
        <v/>
      </c>
      <c r="AO438" t="str">
        <f t="shared" si="244"/>
        <v/>
      </c>
      <c r="AP438" t="str">
        <f t="shared" si="245"/>
        <v/>
      </c>
      <c r="AQ438" t="str">
        <f t="shared" si="242"/>
        <v/>
      </c>
    </row>
    <row r="439" spans="1:43" x14ac:dyDescent="0.25">
      <c r="A439" t="str">
        <f t="shared" si="246"/>
        <v/>
      </c>
      <c r="C439" t="str">
        <f t="shared" si="252"/>
        <v/>
      </c>
      <c r="D439" t="str">
        <f t="shared" si="247"/>
        <v/>
      </c>
      <c r="E439" t="str">
        <f t="shared" si="248"/>
        <v/>
      </c>
      <c r="F439" t="str">
        <f t="shared" si="251"/>
        <v/>
      </c>
      <c r="G439" t="str">
        <f t="shared" si="243"/>
        <v/>
      </c>
      <c r="H439" t="str">
        <f t="shared" si="253"/>
        <v/>
      </c>
      <c r="I439" s="3" t="str">
        <f>IF(LEN(H439)&gt;0,VLOOKUP(H439,DATA!$B$2:$G$526,6,FALSE),"")</f>
        <v/>
      </c>
      <c r="J439" t="str">
        <f>IF(LEN(H439)&gt;0,VLOOKUP(H439,DATA!$B$2:$G$526,2,FALSE),"")</f>
        <v/>
      </c>
      <c r="K439" t="str">
        <f>IF(LEN(H439)&gt;0,IF(MID(IF(MID(MID(C439,LEN(H439)+2,99),1,1)="(",MID(MID(C439,LEN(H439)+2,99),2,LEN(MID(C439,LEN(H439)+2,99))-2),MID(C439,LEN(H439)+2,99)),1,1)=VLOOKUP(H439,DATA!$B$2:$I$526,8,FALSE),MID(IF(MID(MID(C439,LEN(H439)+2,99),1,1)="(",MID(MID(C439,LEN(H439)+2,99),2,LEN(MID(C439,LEN(H439)+2,99))-2),MID(C439,LEN(H439)+2,99)),1,3),IF(MID(MID(C439,LEN(H439)+2,99),1,1)="(",MID(MID(C439,LEN(H439)+2,99),2,LEN(MID(C439,LEN(H439)+2,99))-2),MID(C439,LEN(H439)+2,99))),"")</f>
        <v/>
      </c>
      <c r="L439" t="str">
        <f t="shared" si="254"/>
        <v/>
      </c>
      <c r="M439" t="str">
        <f t="shared" si="273"/>
        <v/>
      </c>
      <c r="N439" t="str">
        <f t="shared" si="255"/>
        <v/>
      </c>
      <c r="O439" t="str">
        <f t="shared" si="256"/>
        <v/>
      </c>
      <c r="P439" t="str">
        <f t="shared" si="249"/>
        <v/>
      </c>
      <c r="Q439" t="str">
        <f t="shared" si="257"/>
        <v/>
      </c>
      <c r="R439" t="str">
        <f t="shared" si="258"/>
        <v/>
      </c>
      <c r="S439" t="str">
        <f t="shared" si="259"/>
        <v/>
      </c>
      <c r="T439" t="str">
        <f t="shared" si="260"/>
        <v/>
      </c>
      <c r="U439" t="str">
        <f t="shared" si="261"/>
        <v/>
      </c>
      <c r="V439" t="str">
        <f>IF(MID(I439,6,1)="T",VLOOKUP(H439,DATA!$B$2:$H$526,7,FALSE),"")</f>
        <v/>
      </c>
      <c r="W439" t="str">
        <f t="shared" si="262"/>
        <v/>
      </c>
      <c r="X439" t="str">
        <f>IF(LEN(H439)&gt;0,VLOOKUP(H439,DATA!$B$2:$F$526,5,FALSE),"")</f>
        <v/>
      </c>
      <c r="Y439" t="str">
        <f t="shared" si="263"/>
        <v/>
      </c>
      <c r="Z439" t="str">
        <f t="shared" si="264"/>
        <v/>
      </c>
      <c r="AA439" t="str">
        <f t="shared" si="265"/>
        <v/>
      </c>
      <c r="AB439" t="str">
        <f>IF(LEN(Z439)&gt;0,VLOOKUP(Z439,DATA!$K$25:$L$69,2,FALSE)&amp;IF(LEN(AA439)&gt;0,VLOOKUP(AA439,DATA!$O$25:$P$29,2,FALSE),""),"")</f>
        <v/>
      </c>
      <c r="AC439" t="str">
        <f>IF(LEN(Z439)&gt;0,VLOOKUP(Z439,DATA!$K$25:$M$69,3,FALSE),"")</f>
        <v/>
      </c>
      <c r="AD439" t="str">
        <f t="shared" si="266"/>
        <v/>
      </c>
      <c r="AE439" t="str">
        <f t="shared" si="267"/>
        <v/>
      </c>
      <c r="AF439" t="str">
        <f t="shared" si="268"/>
        <v/>
      </c>
      <c r="AG439" t="str">
        <f t="shared" si="269"/>
        <v/>
      </c>
      <c r="AH439" t="str">
        <f t="shared" si="270"/>
        <v/>
      </c>
      <c r="AI439" t="str">
        <f>IF(LEN(Q439)&gt;0,REPT("0",IF(IF(MID(I439,12,1)="F",VLOOKUP(J439,DATA!$K$2:$Y$20,14,FALSE),0)&gt;10,IF(MID(I439,12,1)="F",VLOOKUP(J439,DATA!$K$2:$Y$20,14,FALSE),0)-10,0)-LEN(X439))&amp;DEC2BIN(Q439,IF(MID(I439,12,1)="F",VLOOKUP(J439,DATA!$K$2:$Y$20,14,FALSE),0)-IF(IF(MID(I439,12,1)="F",VLOOKUP(J439,DATA!$K$2:$Y$20,14,FALSE),0)&gt;10,IF(MID(I439,12,1)="F",VLOOKUP(J439,DATA!$K$2:$Y$20,14,FALSE),0)-10,0)),"")</f>
        <v/>
      </c>
      <c r="AJ439" t="str">
        <f>IF(LEN(H439)&gt;0,IF(H439&lt;&gt;"CALL_PAL",VLOOKUP(H439,DATA!$B$2:$E$526,4,FALSE),VLOOKUP(K439,DATA!$K$72:$M$161,3,FALSE)),"")</f>
        <v/>
      </c>
      <c r="AK439" t="str">
        <f>IF(LEN(H439)&gt;0,VLOOKUP(H439,DATA!$B$2:$D$526,3,FALSE),"")</f>
        <v/>
      </c>
      <c r="AL439" t="str">
        <f t="shared" si="271"/>
        <v/>
      </c>
      <c r="AM439" t="str">
        <f t="shared" si="272"/>
        <v/>
      </c>
      <c r="AN439" t="str">
        <f t="shared" si="250"/>
        <v/>
      </c>
      <c r="AO439" t="str">
        <f t="shared" si="244"/>
        <v/>
      </c>
      <c r="AP439" t="str">
        <f t="shared" si="245"/>
        <v/>
      </c>
      <c r="AQ439" t="str">
        <f t="shared" si="242"/>
        <v/>
      </c>
    </row>
    <row r="440" spans="1:43" x14ac:dyDescent="0.25">
      <c r="A440" t="str">
        <f t="shared" si="246"/>
        <v/>
      </c>
      <c r="C440" t="str">
        <f t="shared" si="252"/>
        <v/>
      </c>
      <c r="D440" t="str">
        <f t="shared" si="247"/>
        <v/>
      </c>
      <c r="E440" t="str">
        <f t="shared" si="248"/>
        <v/>
      </c>
      <c r="F440" t="str">
        <f t="shared" si="251"/>
        <v/>
      </c>
      <c r="G440" t="str">
        <f t="shared" si="243"/>
        <v/>
      </c>
      <c r="H440" t="str">
        <f t="shared" si="253"/>
        <v/>
      </c>
      <c r="I440" s="3" t="str">
        <f>IF(LEN(H440)&gt;0,VLOOKUP(H440,DATA!$B$2:$G$526,6,FALSE),"")</f>
        <v/>
      </c>
      <c r="J440" t="str">
        <f>IF(LEN(H440)&gt;0,VLOOKUP(H440,DATA!$B$2:$G$526,2,FALSE),"")</f>
        <v/>
      </c>
      <c r="K440" t="str">
        <f>IF(LEN(H440)&gt;0,IF(MID(IF(MID(MID(C440,LEN(H440)+2,99),1,1)="(",MID(MID(C440,LEN(H440)+2,99),2,LEN(MID(C440,LEN(H440)+2,99))-2),MID(C440,LEN(H440)+2,99)),1,1)=VLOOKUP(H440,DATA!$B$2:$I$526,8,FALSE),MID(IF(MID(MID(C440,LEN(H440)+2,99),1,1)="(",MID(MID(C440,LEN(H440)+2,99),2,LEN(MID(C440,LEN(H440)+2,99))-2),MID(C440,LEN(H440)+2,99)),1,3),IF(MID(MID(C440,LEN(H440)+2,99),1,1)="(",MID(MID(C440,LEN(H440)+2,99),2,LEN(MID(C440,LEN(H440)+2,99))-2),MID(C440,LEN(H440)+2,99))),"")</f>
        <v/>
      </c>
      <c r="L440" t="str">
        <f t="shared" si="254"/>
        <v/>
      </c>
      <c r="M440" t="str">
        <f t="shared" si="273"/>
        <v/>
      </c>
      <c r="N440" t="str">
        <f t="shared" si="255"/>
        <v/>
      </c>
      <c r="O440" t="str">
        <f t="shared" si="256"/>
        <v/>
      </c>
      <c r="P440" t="str">
        <f t="shared" si="249"/>
        <v/>
      </c>
      <c r="Q440" t="str">
        <f t="shared" si="257"/>
        <v/>
      </c>
      <c r="R440" t="str">
        <f t="shared" si="258"/>
        <v/>
      </c>
      <c r="S440" t="str">
        <f t="shared" si="259"/>
        <v/>
      </c>
      <c r="T440" t="str">
        <f t="shared" si="260"/>
        <v/>
      </c>
      <c r="U440" t="str">
        <f t="shared" si="261"/>
        <v/>
      </c>
      <c r="V440" t="str">
        <f>IF(MID(I440,6,1)="T",VLOOKUP(H440,DATA!$B$2:$H$526,7,FALSE),"")</f>
        <v/>
      </c>
      <c r="W440" t="str">
        <f t="shared" si="262"/>
        <v/>
      </c>
      <c r="X440" t="str">
        <f>IF(LEN(H440)&gt;0,VLOOKUP(H440,DATA!$B$2:$F$526,5,FALSE),"")</f>
        <v/>
      </c>
      <c r="Y440" t="str">
        <f t="shared" si="263"/>
        <v/>
      </c>
      <c r="Z440" t="str">
        <f t="shared" si="264"/>
        <v/>
      </c>
      <c r="AA440" t="str">
        <f t="shared" si="265"/>
        <v/>
      </c>
      <c r="AB440" t="str">
        <f>IF(LEN(Z440)&gt;0,VLOOKUP(Z440,DATA!$K$25:$L$69,2,FALSE)&amp;IF(LEN(AA440)&gt;0,VLOOKUP(AA440,DATA!$O$25:$P$29,2,FALSE),""),"")</f>
        <v/>
      </c>
      <c r="AC440" t="str">
        <f>IF(LEN(Z440)&gt;0,VLOOKUP(Z440,DATA!$K$25:$M$69,3,FALSE),"")</f>
        <v/>
      </c>
      <c r="AD440" t="str">
        <f t="shared" si="266"/>
        <v/>
      </c>
      <c r="AE440" t="str">
        <f t="shared" si="267"/>
        <v/>
      </c>
      <c r="AF440" t="str">
        <f t="shared" si="268"/>
        <v/>
      </c>
      <c r="AG440" t="str">
        <f t="shared" si="269"/>
        <v/>
      </c>
      <c r="AH440" t="str">
        <f t="shared" si="270"/>
        <v/>
      </c>
      <c r="AI440" t="str">
        <f>IF(LEN(Q440)&gt;0,REPT("0",IF(IF(MID(I440,12,1)="F",VLOOKUP(J440,DATA!$K$2:$Y$20,14,FALSE),0)&gt;10,IF(MID(I440,12,1)="F",VLOOKUP(J440,DATA!$K$2:$Y$20,14,FALSE),0)-10,0)-LEN(X440))&amp;DEC2BIN(Q440,IF(MID(I440,12,1)="F",VLOOKUP(J440,DATA!$K$2:$Y$20,14,FALSE),0)-IF(IF(MID(I440,12,1)="F",VLOOKUP(J440,DATA!$K$2:$Y$20,14,FALSE),0)&gt;10,IF(MID(I440,12,1)="F",VLOOKUP(J440,DATA!$K$2:$Y$20,14,FALSE),0)-10,0)),"")</f>
        <v/>
      </c>
      <c r="AJ440" t="str">
        <f>IF(LEN(H440)&gt;0,IF(H440&lt;&gt;"CALL_PAL",VLOOKUP(H440,DATA!$B$2:$E$526,4,FALSE),VLOOKUP(K440,DATA!$K$72:$M$161,3,FALSE)),"")</f>
        <v/>
      </c>
      <c r="AK440" t="str">
        <f>IF(LEN(H440)&gt;0,VLOOKUP(H440,DATA!$B$2:$D$526,3,FALSE),"")</f>
        <v/>
      </c>
      <c r="AL440" t="str">
        <f t="shared" si="271"/>
        <v/>
      </c>
      <c r="AM440" t="str">
        <f t="shared" si="272"/>
        <v/>
      </c>
      <c r="AN440" t="str">
        <f t="shared" si="250"/>
        <v/>
      </c>
      <c r="AO440" t="str">
        <f t="shared" si="244"/>
        <v/>
      </c>
      <c r="AP440" t="str">
        <f t="shared" si="245"/>
        <v/>
      </c>
      <c r="AQ440" t="str">
        <f t="shared" si="242"/>
        <v/>
      </c>
    </row>
    <row r="441" spans="1:43" x14ac:dyDescent="0.25">
      <c r="A441" t="str">
        <f t="shared" si="246"/>
        <v/>
      </c>
      <c r="C441" t="str">
        <f t="shared" si="252"/>
        <v/>
      </c>
      <c r="D441" t="str">
        <f t="shared" si="247"/>
        <v/>
      </c>
      <c r="E441" t="str">
        <f t="shared" si="248"/>
        <v/>
      </c>
      <c r="F441" t="str">
        <f t="shared" si="251"/>
        <v/>
      </c>
      <c r="G441" t="str">
        <f t="shared" si="243"/>
        <v/>
      </c>
      <c r="H441" t="str">
        <f t="shared" si="253"/>
        <v/>
      </c>
      <c r="I441" s="3" t="str">
        <f>IF(LEN(H441)&gt;0,VLOOKUP(H441,DATA!$B$2:$G$526,6,FALSE),"")</f>
        <v/>
      </c>
      <c r="J441" t="str">
        <f>IF(LEN(H441)&gt;0,VLOOKUP(H441,DATA!$B$2:$G$526,2,FALSE),"")</f>
        <v/>
      </c>
      <c r="K441" t="str">
        <f>IF(LEN(H441)&gt;0,IF(MID(IF(MID(MID(C441,LEN(H441)+2,99),1,1)="(",MID(MID(C441,LEN(H441)+2,99),2,LEN(MID(C441,LEN(H441)+2,99))-2),MID(C441,LEN(H441)+2,99)),1,1)=VLOOKUP(H441,DATA!$B$2:$I$526,8,FALSE),MID(IF(MID(MID(C441,LEN(H441)+2,99),1,1)="(",MID(MID(C441,LEN(H441)+2,99),2,LEN(MID(C441,LEN(H441)+2,99))-2),MID(C441,LEN(H441)+2,99)),1,3),IF(MID(MID(C441,LEN(H441)+2,99),1,1)="(",MID(MID(C441,LEN(H441)+2,99),2,LEN(MID(C441,LEN(H441)+2,99))-2),MID(C441,LEN(H441)+2,99))),"")</f>
        <v/>
      </c>
      <c r="L441" t="str">
        <f t="shared" si="254"/>
        <v/>
      </c>
      <c r="M441" t="str">
        <f t="shared" si="273"/>
        <v/>
      </c>
      <c r="N441" t="str">
        <f t="shared" si="255"/>
        <v/>
      </c>
      <c r="O441" t="str">
        <f t="shared" si="256"/>
        <v/>
      </c>
      <c r="P441" t="str">
        <f t="shared" si="249"/>
        <v/>
      </c>
      <c r="Q441" t="str">
        <f t="shared" si="257"/>
        <v/>
      </c>
      <c r="R441" t="str">
        <f t="shared" si="258"/>
        <v/>
      </c>
      <c r="S441" t="str">
        <f t="shared" si="259"/>
        <v/>
      </c>
      <c r="T441" t="str">
        <f t="shared" si="260"/>
        <v/>
      </c>
      <c r="U441" t="str">
        <f t="shared" si="261"/>
        <v/>
      </c>
      <c r="V441" t="str">
        <f>IF(MID(I441,6,1)="T",VLOOKUP(H441,DATA!$B$2:$H$526,7,FALSE),"")</f>
        <v/>
      </c>
      <c r="W441" t="str">
        <f t="shared" si="262"/>
        <v/>
      </c>
      <c r="X441" t="str">
        <f>IF(LEN(H441)&gt;0,VLOOKUP(H441,DATA!$B$2:$F$526,5,FALSE),"")</f>
        <v/>
      </c>
      <c r="Y441" t="str">
        <f t="shared" si="263"/>
        <v/>
      </c>
      <c r="Z441" t="str">
        <f t="shared" si="264"/>
        <v/>
      </c>
      <c r="AA441" t="str">
        <f t="shared" si="265"/>
        <v/>
      </c>
      <c r="AB441" t="str">
        <f>IF(LEN(Z441)&gt;0,VLOOKUP(Z441,DATA!$K$25:$L$69,2,FALSE)&amp;IF(LEN(AA441)&gt;0,VLOOKUP(AA441,DATA!$O$25:$P$29,2,FALSE),""),"")</f>
        <v/>
      </c>
      <c r="AC441" t="str">
        <f>IF(LEN(Z441)&gt;0,VLOOKUP(Z441,DATA!$K$25:$M$69,3,FALSE),"")</f>
        <v/>
      </c>
      <c r="AD441" t="str">
        <f t="shared" si="266"/>
        <v/>
      </c>
      <c r="AE441" t="str">
        <f t="shared" si="267"/>
        <v/>
      </c>
      <c r="AF441" t="str">
        <f t="shared" si="268"/>
        <v/>
      </c>
      <c r="AG441" t="str">
        <f t="shared" si="269"/>
        <v/>
      </c>
      <c r="AH441" t="str">
        <f t="shared" si="270"/>
        <v/>
      </c>
      <c r="AI441" t="str">
        <f>IF(LEN(Q441)&gt;0,REPT("0",IF(IF(MID(I441,12,1)="F",VLOOKUP(J441,DATA!$K$2:$Y$20,14,FALSE),0)&gt;10,IF(MID(I441,12,1)="F",VLOOKUP(J441,DATA!$K$2:$Y$20,14,FALSE),0)-10,0)-LEN(X441))&amp;DEC2BIN(Q441,IF(MID(I441,12,1)="F",VLOOKUP(J441,DATA!$K$2:$Y$20,14,FALSE),0)-IF(IF(MID(I441,12,1)="F",VLOOKUP(J441,DATA!$K$2:$Y$20,14,FALSE),0)&gt;10,IF(MID(I441,12,1)="F",VLOOKUP(J441,DATA!$K$2:$Y$20,14,FALSE),0)-10,0)),"")</f>
        <v/>
      </c>
      <c r="AJ441" t="str">
        <f>IF(LEN(H441)&gt;0,IF(H441&lt;&gt;"CALL_PAL",VLOOKUP(H441,DATA!$B$2:$E$526,4,FALSE),VLOOKUP(K441,DATA!$K$72:$M$161,3,FALSE)),"")</f>
        <v/>
      </c>
      <c r="AK441" t="str">
        <f>IF(LEN(H441)&gt;0,VLOOKUP(H441,DATA!$B$2:$D$526,3,FALSE),"")</f>
        <v/>
      </c>
      <c r="AL441" t="str">
        <f t="shared" si="271"/>
        <v/>
      </c>
      <c r="AM441" t="str">
        <f t="shared" si="272"/>
        <v/>
      </c>
      <c r="AN441" t="str">
        <f t="shared" si="250"/>
        <v/>
      </c>
      <c r="AO441" t="str">
        <f t="shared" si="244"/>
        <v/>
      </c>
      <c r="AP441" t="str">
        <f t="shared" si="245"/>
        <v/>
      </c>
      <c r="AQ441" t="str">
        <f t="shared" si="242"/>
        <v/>
      </c>
    </row>
    <row r="442" spans="1:43" x14ac:dyDescent="0.25">
      <c r="A442" t="str">
        <f t="shared" si="246"/>
        <v/>
      </c>
      <c r="C442" t="str">
        <f t="shared" si="252"/>
        <v/>
      </c>
      <c r="D442" t="str">
        <f t="shared" si="247"/>
        <v/>
      </c>
      <c r="E442" t="str">
        <f t="shared" si="248"/>
        <v/>
      </c>
      <c r="F442" t="str">
        <f t="shared" si="251"/>
        <v/>
      </c>
      <c r="G442" t="str">
        <f t="shared" si="243"/>
        <v/>
      </c>
      <c r="H442" t="str">
        <f t="shared" si="253"/>
        <v/>
      </c>
      <c r="I442" s="3" t="str">
        <f>IF(LEN(H442)&gt;0,VLOOKUP(H442,DATA!$B$2:$G$526,6,FALSE),"")</f>
        <v/>
      </c>
      <c r="J442" t="str">
        <f>IF(LEN(H442)&gt;0,VLOOKUP(H442,DATA!$B$2:$G$526,2,FALSE),"")</f>
        <v/>
      </c>
      <c r="K442" t="str">
        <f>IF(LEN(H442)&gt;0,IF(MID(IF(MID(MID(C442,LEN(H442)+2,99),1,1)="(",MID(MID(C442,LEN(H442)+2,99),2,LEN(MID(C442,LEN(H442)+2,99))-2),MID(C442,LEN(H442)+2,99)),1,1)=VLOOKUP(H442,DATA!$B$2:$I$526,8,FALSE),MID(IF(MID(MID(C442,LEN(H442)+2,99),1,1)="(",MID(MID(C442,LEN(H442)+2,99),2,LEN(MID(C442,LEN(H442)+2,99))-2),MID(C442,LEN(H442)+2,99)),1,3),IF(MID(MID(C442,LEN(H442)+2,99),1,1)="(",MID(MID(C442,LEN(H442)+2,99),2,LEN(MID(C442,LEN(H442)+2,99))-2),MID(C442,LEN(H442)+2,99))),"")</f>
        <v/>
      </c>
      <c r="L442" t="str">
        <f t="shared" si="254"/>
        <v/>
      </c>
      <c r="M442" t="str">
        <f t="shared" si="273"/>
        <v/>
      </c>
      <c r="N442" t="str">
        <f t="shared" si="255"/>
        <v/>
      </c>
      <c r="O442" t="str">
        <f t="shared" si="256"/>
        <v/>
      </c>
      <c r="P442" t="str">
        <f t="shared" si="249"/>
        <v/>
      </c>
      <c r="Q442" t="str">
        <f t="shared" si="257"/>
        <v/>
      </c>
      <c r="R442" t="str">
        <f t="shared" si="258"/>
        <v/>
      </c>
      <c r="S442" t="str">
        <f t="shared" si="259"/>
        <v/>
      </c>
      <c r="T442" t="str">
        <f t="shared" si="260"/>
        <v/>
      </c>
      <c r="U442" t="str">
        <f t="shared" si="261"/>
        <v/>
      </c>
      <c r="V442" t="str">
        <f>IF(MID(I442,6,1)="T",VLOOKUP(H442,DATA!$B$2:$H$526,7,FALSE),"")</f>
        <v/>
      </c>
      <c r="W442" t="str">
        <f t="shared" si="262"/>
        <v/>
      </c>
      <c r="X442" t="str">
        <f>IF(LEN(H442)&gt;0,VLOOKUP(H442,DATA!$B$2:$F$526,5,FALSE),"")</f>
        <v/>
      </c>
      <c r="Y442" t="str">
        <f t="shared" si="263"/>
        <v/>
      </c>
      <c r="Z442" t="str">
        <f t="shared" si="264"/>
        <v/>
      </c>
      <c r="AA442" t="str">
        <f t="shared" si="265"/>
        <v/>
      </c>
      <c r="AB442" t="str">
        <f>IF(LEN(Z442)&gt;0,VLOOKUP(Z442,DATA!$K$25:$L$69,2,FALSE)&amp;IF(LEN(AA442)&gt;0,VLOOKUP(AA442,DATA!$O$25:$P$29,2,FALSE),""),"")</f>
        <v/>
      </c>
      <c r="AC442" t="str">
        <f>IF(LEN(Z442)&gt;0,VLOOKUP(Z442,DATA!$K$25:$M$69,3,FALSE),"")</f>
        <v/>
      </c>
      <c r="AD442" t="str">
        <f t="shared" si="266"/>
        <v/>
      </c>
      <c r="AE442" t="str">
        <f t="shared" si="267"/>
        <v/>
      </c>
      <c r="AF442" t="str">
        <f t="shared" si="268"/>
        <v/>
      </c>
      <c r="AG442" t="str">
        <f t="shared" si="269"/>
        <v/>
      </c>
      <c r="AH442" t="str">
        <f t="shared" si="270"/>
        <v/>
      </c>
      <c r="AI442" t="str">
        <f>IF(LEN(Q442)&gt;0,REPT("0",IF(IF(MID(I442,12,1)="F",VLOOKUP(J442,DATA!$K$2:$Y$20,14,FALSE),0)&gt;10,IF(MID(I442,12,1)="F",VLOOKUP(J442,DATA!$K$2:$Y$20,14,FALSE),0)-10,0)-LEN(X442))&amp;DEC2BIN(Q442,IF(MID(I442,12,1)="F",VLOOKUP(J442,DATA!$K$2:$Y$20,14,FALSE),0)-IF(IF(MID(I442,12,1)="F",VLOOKUP(J442,DATA!$K$2:$Y$20,14,FALSE),0)&gt;10,IF(MID(I442,12,1)="F",VLOOKUP(J442,DATA!$K$2:$Y$20,14,FALSE),0)-10,0)),"")</f>
        <v/>
      </c>
      <c r="AJ442" t="str">
        <f>IF(LEN(H442)&gt;0,IF(H442&lt;&gt;"CALL_PAL",VLOOKUP(H442,DATA!$B$2:$E$526,4,FALSE),VLOOKUP(K442,DATA!$K$72:$M$161,3,FALSE)),"")</f>
        <v/>
      </c>
      <c r="AK442" t="str">
        <f>IF(LEN(H442)&gt;0,VLOOKUP(H442,DATA!$B$2:$D$526,3,FALSE),"")</f>
        <v/>
      </c>
      <c r="AL442" t="str">
        <f t="shared" si="271"/>
        <v/>
      </c>
      <c r="AM442" t="str">
        <f t="shared" si="272"/>
        <v/>
      </c>
      <c r="AN442" t="str">
        <f t="shared" si="250"/>
        <v/>
      </c>
      <c r="AO442" t="str">
        <f t="shared" si="244"/>
        <v/>
      </c>
      <c r="AP442" t="str">
        <f t="shared" si="245"/>
        <v/>
      </c>
      <c r="AQ442" t="str">
        <f t="shared" si="242"/>
        <v/>
      </c>
    </row>
    <row r="443" spans="1:43" x14ac:dyDescent="0.25">
      <c r="A443" t="str">
        <f t="shared" si="246"/>
        <v/>
      </c>
      <c r="C443" t="str">
        <f t="shared" si="252"/>
        <v/>
      </c>
      <c r="D443" t="str">
        <f t="shared" si="247"/>
        <v/>
      </c>
      <c r="E443" t="str">
        <f t="shared" si="248"/>
        <v/>
      </c>
      <c r="F443" t="str">
        <f t="shared" si="251"/>
        <v/>
      </c>
      <c r="G443" t="str">
        <f t="shared" si="243"/>
        <v/>
      </c>
      <c r="H443" t="str">
        <f t="shared" si="253"/>
        <v/>
      </c>
      <c r="I443" s="3" t="str">
        <f>IF(LEN(H443)&gt;0,VLOOKUP(H443,DATA!$B$2:$G$526,6,FALSE),"")</f>
        <v/>
      </c>
      <c r="J443" t="str">
        <f>IF(LEN(H443)&gt;0,VLOOKUP(H443,DATA!$B$2:$G$526,2,FALSE),"")</f>
        <v/>
      </c>
      <c r="K443" t="str">
        <f>IF(LEN(H443)&gt;0,IF(MID(IF(MID(MID(C443,LEN(H443)+2,99),1,1)="(",MID(MID(C443,LEN(H443)+2,99),2,LEN(MID(C443,LEN(H443)+2,99))-2),MID(C443,LEN(H443)+2,99)),1,1)=VLOOKUP(H443,DATA!$B$2:$I$526,8,FALSE),MID(IF(MID(MID(C443,LEN(H443)+2,99),1,1)="(",MID(MID(C443,LEN(H443)+2,99),2,LEN(MID(C443,LEN(H443)+2,99))-2),MID(C443,LEN(H443)+2,99)),1,3),IF(MID(MID(C443,LEN(H443)+2,99),1,1)="(",MID(MID(C443,LEN(H443)+2,99),2,LEN(MID(C443,LEN(H443)+2,99))-2),MID(C443,LEN(H443)+2,99))),"")</f>
        <v/>
      </c>
      <c r="L443" t="str">
        <f t="shared" si="254"/>
        <v/>
      </c>
      <c r="M443" t="str">
        <f t="shared" si="273"/>
        <v/>
      </c>
      <c r="N443" t="str">
        <f t="shared" si="255"/>
        <v/>
      </c>
      <c r="O443" t="str">
        <f t="shared" si="256"/>
        <v/>
      </c>
      <c r="P443" t="str">
        <f t="shared" si="249"/>
        <v/>
      </c>
      <c r="Q443" t="str">
        <f t="shared" si="257"/>
        <v/>
      </c>
      <c r="R443" t="str">
        <f t="shared" si="258"/>
        <v/>
      </c>
      <c r="S443" t="str">
        <f t="shared" si="259"/>
        <v/>
      </c>
      <c r="T443" t="str">
        <f t="shared" si="260"/>
        <v/>
      </c>
      <c r="U443" t="str">
        <f t="shared" si="261"/>
        <v/>
      </c>
      <c r="V443" t="str">
        <f>IF(MID(I443,6,1)="T",VLOOKUP(H443,DATA!$B$2:$H$526,7,FALSE),"")</f>
        <v/>
      </c>
      <c r="W443" t="str">
        <f t="shared" si="262"/>
        <v/>
      </c>
      <c r="X443" t="str">
        <f>IF(LEN(H443)&gt;0,VLOOKUP(H443,DATA!$B$2:$F$526,5,FALSE),"")</f>
        <v/>
      </c>
      <c r="Y443" t="str">
        <f t="shared" si="263"/>
        <v/>
      </c>
      <c r="Z443" t="str">
        <f t="shared" si="264"/>
        <v/>
      </c>
      <c r="AA443" t="str">
        <f t="shared" si="265"/>
        <v/>
      </c>
      <c r="AB443" t="str">
        <f>IF(LEN(Z443)&gt;0,VLOOKUP(Z443,DATA!$K$25:$L$69,2,FALSE)&amp;IF(LEN(AA443)&gt;0,VLOOKUP(AA443,DATA!$O$25:$P$29,2,FALSE),""),"")</f>
        <v/>
      </c>
      <c r="AC443" t="str">
        <f>IF(LEN(Z443)&gt;0,VLOOKUP(Z443,DATA!$K$25:$M$69,3,FALSE),"")</f>
        <v/>
      </c>
      <c r="AD443" t="str">
        <f t="shared" si="266"/>
        <v/>
      </c>
      <c r="AE443" t="str">
        <f t="shared" si="267"/>
        <v/>
      </c>
      <c r="AF443" t="str">
        <f t="shared" si="268"/>
        <v/>
      </c>
      <c r="AG443" t="str">
        <f t="shared" si="269"/>
        <v/>
      </c>
      <c r="AH443" t="str">
        <f t="shared" si="270"/>
        <v/>
      </c>
      <c r="AI443" t="str">
        <f>IF(LEN(Q443)&gt;0,REPT("0",IF(IF(MID(I443,12,1)="F",VLOOKUP(J443,DATA!$K$2:$Y$20,14,FALSE),0)&gt;10,IF(MID(I443,12,1)="F",VLOOKUP(J443,DATA!$K$2:$Y$20,14,FALSE),0)-10,0)-LEN(X443))&amp;DEC2BIN(Q443,IF(MID(I443,12,1)="F",VLOOKUP(J443,DATA!$K$2:$Y$20,14,FALSE),0)-IF(IF(MID(I443,12,1)="F",VLOOKUP(J443,DATA!$K$2:$Y$20,14,FALSE),0)&gt;10,IF(MID(I443,12,1)="F",VLOOKUP(J443,DATA!$K$2:$Y$20,14,FALSE),0)-10,0)),"")</f>
        <v/>
      </c>
      <c r="AJ443" t="str">
        <f>IF(LEN(H443)&gt;0,IF(H443&lt;&gt;"CALL_PAL",VLOOKUP(H443,DATA!$B$2:$E$526,4,FALSE),VLOOKUP(K443,DATA!$K$72:$M$161,3,FALSE)),"")</f>
        <v/>
      </c>
      <c r="AK443" t="str">
        <f>IF(LEN(H443)&gt;0,VLOOKUP(H443,DATA!$B$2:$D$526,3,FALSE),"")</f>
        <v/>
      </c>
      <c r="AL443" t="str">
        <f t="shared" si="271"/>
        <v/>
      </c>
      <c r="AM443" t="str">
        <f t="shared" si="272"/>
        <v/>
      </c>
      <c r="AN443" t="str">
        <f t="shared" si="250"/>
        <v/>
      </c>
      <c r="AO443" t="str">
        <f t="shared" si="244"/>
        <v/>
      </c>
      <c r="AP443" t="str">
        <f t="shared" si="245"/>
        <v/>
      </c>
      <c r="AQ443" t="str">
        <f t="shared" si="242"/>
        <v/>
      </c>
    </row>
    <row r="444" spans="1:43" x14ac:dyDescent="0.25">
      <c r="A444" t="str">
        <f t="shared" si="246"/>
        <v/>
      </c>
      <c r="C444" t="str">
        <f t="shared" si="252"/>
        <v/>
      </c>
      <c r="D444" t="str">
        <f t="shared" si="247"/>
        <v/>
      </c>
      <c r="E444" t="str">
        <f t="shared" si="248"/>
        <v/>
      </c>
      <c r="F444" t="str">
        <f t="shared" si="251"/>
        <v/>
      </c>
      <c r="G444" t="str">
        <f t="shared" si="243"/>
        <v/>
      </c>
      <c r="H444" t="str">
        <f t="shared" si="253"/>
        <v/>
      </c>
      <c r="I444" s="3" t="str">
        <f>IF(LEN(H444)&gt;0,VLOOKUP(H444,DATA!$B$2:$G$526,6,FALSE),"")</f>
        <v/>
      </c>
      <c r="J444" t="str">
        <f>IF(LEN(H444)&gt;0,VLOOKUP(H444,DATA!$B$2:$G$526,2,FALSE),"")</f>
        <v/>
      </c>
      <c r="K444" t="str">
        <f>IF(LEN(H444)&gt;0,IF(MID(IF(MID(MID(C444,LEN(H444)+2,99),1,1)="(",MID(MID(C444,LEN(H444)+2,99),2,LEN(MID(C444,LEN(H444)+2,99))-2),MID(C444,LEN(H444)+2,99)),1,1)=VLOOKUP(H444,DATA!$B$2:$I$526,8,FALSE),MID(IF(MID(MID(C444,LEN(H444)+2,99),1,1)="(",MID(MID(C444,LEN(H444)+2,99),2,LEN(MID(C444,LEN(H444)+2,99))-2),MID(C444,LEN(H444)+2,99)),1,3),IF(MID(MID(C444,LEN(H444)+2,99),1,1)="(",MID(MID(C444,LEN(H444)+2,99),2,LEN(MID(C444,LEN(H444)+2,99))-2),MID(C444,LEN(H444)+2,99))),"")</f>
        <v/>
      </c>
      <c r="L444" t="str">
        <f t="shared" si="254"/>
        <v/>
      </c>
      <c r="M444" t="str">
        <f t="shared" si="273"/>
        <v/>
      </c>
      <c r="N444" t="str">
        <f t="shared" si="255"/>
        <v/>
      </c>
      <c r="O444" t="str">
        <f t="shared" si="256"/>
        <v/>
      </c>
      <c r="P444" t="str">
        <f t="shared" si="249"/>
        <v/>
      </c>
      <c r="Q444" t="str">
        <f t="shared" si="257"/>
        <v/>
      </c>
      <c r="R444" t="str">
        <f t="shared" si="258"/>
        <v/>
      </c>
      <c r="S444" t="str">
        <f t="shared" si="259"/>
        <v/>
      </c>
      <c r="T444" t="str">
        <f t="shared" si="260"/>
        <v/>
      </c>
      <c r="U444" t="str">
        <f t="shared" si="261"/>
        <v/>
      </c>
      <c r="V444" t="str">
        <f>IF(MID(I444,6,1)="T",VLOOKUP(H444,DATA!$B$2:$H$526,7,FALSE),"")</f>
        <v/>
      </c>
      <c r="W444" t="str">
        <f t="shared" si="262"/>
        <v/>
      </c>
      <c r="X444" t="str">
        <f>IF(LEN(H444)&gt;0,VLOOKUP(H444,DATA!$B$2:$F$526,5,FALSE),"")</f>
        <v/>
      </c>
      <c r="Y444" t="str">
        <f t="shared" si="263"/>
        <v/>
      </c>
      <c r="Z444" t="str">
        <f t="shared" si="264"/>
        <v/>
      </c>
      <c r="AA444" t="str">
        <f t="shared" si="265"/>
        <v/>
      </c>
      <c r="AB444" t="str">
        <f>IF(LEN(Z444)&gt;0,VLOOKUP(Z444,DATA!$K$25:$L$69,2,FALSE)&amp;IF(LEN(AA444)&gt;0,VLOOKUP(AA444,DATA!$O$25:$P$29,2,FALSE),""),"")</f>
        <v/>
      </c>
      <c r="AC444" t="str">
        <f>IF(LEN(Z444)&gt;0,VLOOKUP(Z444,DATA!$K$25:$M$69,3,FALSE),"")</f>
        <v/>
      </c>
      <c r="AD444" t="str">
        <f t="shared" si="266"/>
        <v/>
      </c>
      <c r="AE444" t="str">
        <f t="shared" si="267"/>
        <v/>
      </c>
      <c r="AF444" t="str">
        <f t="shared" si="268"/>
        <v/>
      </c>
      <c r="AG444" t="str">
        <f t="shared" si="269"/>
        <v/>
      </c>
      <c r="AH444" t="str">
        <f t="shared" si="270"/>
        <v/>
      </c>
      <c r="AI444" t="str">
        <f>IF(LEN(Q444)&gt;0,REPT("0",IF(IF(MID(I444,12,1)="F",VLOOKUP(J444,DATA!$K$2:$Y$20,14,FALSE),0)&gt;10,IF(MID(I444,12,1)="F",VLOOKUP(J444,DATA!$K$2:$Y$20,14,FALSE),0)-10,0)-LEN(X444))&amp;DEC2BIN(Q444,IF(MID(I444,12,1)="F",VLOOKUP(J444,DATA!$K$2:$Y$20,14,FALSE),0)-IF(IF(MID(I444,12,1)="F",VLOOKUP(J444,DATA!$K$2:$Y$20,14,FALSE),0)&gt;10,IF(MID(I444,12,1)="F",VLOOKUP(J444,DATA!$K$2:$Y$20,14,FALSE),0)-10,0)),"")</f>
        <v/>
      </c>
      <c r="AJ444" t="str">
        <f>IF(LEN(H444)&gt;0,IF(H444&lt;&gt;"CALL_PAL",VLOOKUP(H444,DATA!$B$2:$E$526,4,FALSE),VLOOKUP(K444,DATA!$K$72:$M$161,3,FALSE)),"")</f>
        <v/>
      </c>
      <c r="AK444" t="str">
        <f>IF(LEN(H444)&gt;0,VLOOKUP(H444,DATA!$B$2:$D$526,3,FALSE),"")</f>
        <v/>
      </c>
      <c r="AL444" t="str">
        <f t="shared" si="271"/>
        <v/>
      </c>
      <c r="AM444" t="str">
        <f t="shared" si="272"/>
        <v/>
      </c>
      <c r="AN444" t="str">
        <f t="shared" si="250"/>
        <v/>
      </c>
      <c r="AO444" t="str">
        <f t="shared" si="244"/>
        <v/>
      </c>
      <c r="AP444" t="str">
        <f t="shared" si="245"/>
        <v/>
      </c>
      <c r="AQ444" t="str">
        <f t="shared" si="242"/>
        <v/>
      </c>
    </row>
    <row r="445" spans="1:43" x14ac:dyDescent="0.25">
      <c r="A445" t="str">
        <f t="shared" si="246"/>
        <v/>
      </c>
      <c r="C445" t="str">
        <f t="shared" si="252"/>
        <v/>
      </c>
      <c r="D445" t="str">
        <f t="shared" si="247"/>
        <v/>
      </c>
      <c r="E445" t="str">
        <f t="shared" si="248"/>
        <v/>
      </c>
      <c r="F445" t="str">
        <f t="shared" si="251"/>
        <v/>
      </c>
      <c r="G445" t="str">
        <f t="shared" si="243"/>
        <v/>
      </c>
      <c r="H445" t="str">
        <f t="shared" si="253"/>
        <v/>
      </c>
      <c r="I445" s="3" t="str">
        <f>IF(LEN(H445)&gt;0,VLOOKUP(H445,DATA!$B$2:$G$526,6,FALSE),"")</f>
        <v/>
      </c>
      <c r="J445" t="str">
        <f>IF(LEN(H445)&gt;0,VLOOKUP(H445,DATA!$B$2:$G$526,2,FALSE),"")</f>
        <v/>
      </c>
      <c r="K445" t="str">
        <f>IF(LEN(H445)&gt;0,IF(MID(IF(MID(MID(C445,LEN(H445)+2,99),1,1)="(",MID(MID(C445,LEN(H445)+2,99),2,LEN(MID(C445,LEN(H445)+2,99))-2),MID(C445,LEN(H445)+2,99)),1,1)=VLOOKUP(H445,DATA!$B$2:$I$526,8,FALSE),MID(IF(MID(MID(C445,LEN(H445)+2,99),1,1)="(",MID(MID(C445,LEN(H445)+2,99),2,LEN(MID(C445,LEN(H445)+2,99))-2),MID(C445,LEN(H445)+2,99)),1,3),IF(MID(MID(C445,LEN(H445)+2,99),1,1)="(",MID(MID(C445,LEN(H445)+2,99),2,LEN(MID(C445,LEN(H445)+2,99))-2),MID(C445,LEN(H445)+2,99))),"")</f>
        <v/>
      </c>
      <c r="L445" t="str">
        <f t="shared" si="254"/>
        <v/>
      </c>
      <c r="M445" t="str">
        <f t="shared" si="273"/>
        <v/>
      </c>
      <c r="N445" t="str">
        <f t="shared" si="255"/>
        <v/>
      </c>
      <c r="O445" t="str">
        <f t="shared" si="256"/>
        <v/>
      </c>
      <c r="P445" t="str">
        <f t="shared" si="249"/>
        <v/>
      </c>
      <c r="Q445" t="str">
        <f t="shared" si="257"/>
        <v/>
      </c>
      <c r="R445" t="str">
        <f t="shared" si="258"/>
        <v/>
      </c>
      <c r="S445" t="str">
        <f t="shared" si="259"/>
        <v/>
      </c>
      <c r="T445" t="str">
        <f t="shared" si="260"/>
        <v/>
      </c>
      <c r="U445" t="str">
        <f t="shared" si="261"/>
        <v/>
      </c>
      <c r="V445" t="str">
        <f>IF(MID(I445,6,1)="T",VLOOKUP(H445,DATA!$B$2:$H$526,7,FALSE),"")</f>
        <v/>
      </c>
      <c r="W445" t="str">
        <f t="shared" si="262"/>
        <v/>
      </c>
      <c r="X445" t="str">
        <f>IF(LEN(H445)&gt;0,VLOOKUP(H445,DATA!$B$2:$F$526,5,FALSE),"")</f>
        <v/>
      </c>
      <c r="Y445" t="str">
        <f t="shared" si="263"/>
        <v/>
      </c>
      <c r="Z445" t="str">
        <f t="shared" si="264"/>
        <v/>
      </c>
      <c r="AA445" t="str">
        <f t="shared" si="265"/>
        <v/>
      </c>
      <c r="AB445" t="str">
        <f>IF(LEN(Z445)&gt;0,VLOOKUP(Z445,DATA!$K$25:$L$69,2,FALSE)&amp;IF(LEN(AA445)&gt;0,VLOOKUP(AA445,DATA!$O$25:$P$29,2,FALSE),""),"")</f>
        <v/>
      </c>
      <c r="AC445" t="str">
        <f>IF(LEN(Z445)&gt;0,VLOOKUP(Z445,DATA!$K$25:$M$69,3,FALSE),"")</f>
        <v/>
      </c>
      <c r="AD445" t="str">
        <f t="shared" si="266"/>
        <v/>
      </c>
      <c r="AE445" t="str">
        <f t="shared" si="267"/>
        <v/>
      </c>
      <c r="AF445" t="str">
        <f t="shared" si="268"/>
        <v/>
      </c>
      <c r="AG445" t="str">
        <f t="shared" si="269"/>
        <v/>
      </c>
      <c r="AH445" t="str">
        <f t="shared" si="270"/>
        <v/>
      </c>
      <c r="AI445" t="str">
        <f>IF(LEN(Q445)&gt;0,REPT("0",IF(IF(MID(I445,12,1)="F",VLOOKUP(J445,DATA!$K$2:$Y$20,14,FALSE),0)&gt;10,IF(MID(I445,12,1)="F",VLOOKUP(J445,DATA!$K$2:$Y$20,14,FALSE),0)-10,0)-LEN(X445))&amp;DEC2BIN(Q445,IF(MID(I445,12,1)="F",VLOOKUP(J445,DATA!$K$2:$Y$20,14,FALSE),0)-IF(IF(MID(I445,12,1)="F",VLOOKUP(J445,DATA!$K$2:$Y$20,14,FALSE),0)&gt;10,IF(MID(I445,12,1)="F",VLOOKUP(J445,DATA!$K$2:$Y$20,14,FALSE),0)-10,0)),"")</f>
        <v/>
      </c>
      <c r="AJ445" t="str">
        <f>IF(LEN(H445)&gt;0,IF(H445&lt;&gt;"CALL_PAL",VLOOKUP(H445,DATA!$B$2:$E$526,4,FALSE),VLOOKUP(K445,DATA!$K$72:$M$161,3,FALSE)),"")</f>
        <v/>
      </c>
      <c r="AK445" t="str">
        <f>IF(LEN(H445)&gt;0,VLOOKUP(H445,DATA!$B$2:$D$526,3,FALSE),"")</f>
        <v/>
      </c>
      <c r="AL445" t="str">
        <f t="shared" si="271"/>
        <v/>
      </c>
      <c r="AM445" t="str">
        <f t="shared" si="272"/>
        <v/>
      </c>
      <c r="AN445" t="str">
        <f t="shared" si="250"/>
        <v/>
      </c>
      <c r="AO445" t="str">
        <f t="shared" si="244"/>
        <v/>
      </c>
      <c r="AP445" t="str">
        <f t="shared" si="245"/>
        <v/>
      </c>
      <c r="AQ445" t="str">
        <f t="shared" si="242"/>
        <v/>
      </c>
    </row>
    <row r="446" spans="1:43" x14ac:dyDescent="0.25">
      <c r="A446" t="str">
        <f t="shared" si="246"/>
        <v/>
      </c>
      <c r="C446" t="str">
        <f t="shared" si="252"/>
        <v/>
      </c>
      <c r="D446" t="str">
        <f t="shared" si="247"/>
        <v/>
      </c>
      <c r="E446" t="str">
        <f t="shared" si="248"/>
        <v/>
      </c>
      <c r="F446" t="str">
        <f t="shared" si="251"/>
        <v/>
      </c>
      <c r="G446" t="str">
        <f t="shared" si="243"/>
        <v/>
      </c>
      <c r="H446" t="str">
        <f t="shared" si="253"/>
        <v/>
      </c>
      <c r="I446" s="3" t="str">
        <f>IF(LEN(H446)&gt;0,VLOOKUP(H446,DATA!$B$2:$G$526,6,FALSE),"")</f>
        <v/>
      </c>
      <c r="J446" t="str">
        <f>IF(LEN(H446)&gt;0,VLOOKUP(H446,DATA!$B$2:$G$526,2,FALSE),"")</f>
        <v/>
      </c>
      <c r="K446" t="str">
        <f>IF(LEN(H446)&gt;0,IF(MID(IF(MID(MID(C446,LEN(H446)+2,99),1,1)="(",MID(MID(C446,LEN(H446)+2,99),2,LEN(MID(C446,LEN(H446)+2,99))-2),MID(C446,LEN(H446)+2,99)),1,1)=VLOOKUP(H446,DATA!$B$2:$I$526,8,FALSE),MID(IF(MID(MID(C446,LEN(H446)+2,99),1,1)="(",MID(MID(C446,LEN(H446)+2,99),2,LEN(MID(C446,LEN(H446)+2,99))-2),MID(C446,LEN(H446)+2,99)),1,3),IF(MID(MID(C446,LEN(H446)+2,99),1,1)="(",MID(MID(C446,LEN(H446)+2,99),2,LEN(MID(C446,LEN(H446)+2,99))-2),MID(C446,LEN(H446)+2,99))),"")</f>
        <v/>
      </c>
      <c r="L446" t="str">
        <f t="shared" si="254"/>
        <v/>
      </c>
      <c r="M446" t="str">
        <f t="shared" si="273"/>
        <v/>
      </c>
      <c r="N446" t="str">
        <f t="shared" si="255"/>
        <v/>
      </c>
      <c r="O446" t="str">
        <f t="shared" si="256"/>
        <v/>
      </c>
      <c r="P446" t="str">
        <f t="shared" si="249"/>
        <v/>
      </c>
      <c r="Q446" t="str">
        <f t="shared" si="257"/>
        <v/>
      </c>
      <c r="R446" t="str">
        <f t="shared" si="258"/>
        <v/>
      </c>
      <c r="S446" t="str">
        <f t="shared" si="259"/>
        <v/>
      </c>
      <c r="T446" t="str">
        <f t="shared" si="260"/>
        <v/>
      </c>
      <c r="U446" t="str">
        <f t="shared" si="261"/>
        <v/>
      </c>
      <c r="V446" t="str">
        <f>IF(MID(I446,6,1)="T",VLOOKUP(H446,DATA!$B$2:$H$526,7,FALSE),"")</f>
        <v/>
      </c>
      <c r="W446" t="str">
        <f t="shared" si="262"/>
        <v/>
      </c>
      <c r="X446" t="str">
        <f>IF(LEN(H446)&gt;0,VLOOKUP(H446,DATA!$B$2:$F$526,5,FALSE),"")</f>
        <v/>
      </c>
      <c r="Y446" t="str">
        <f t="shared" si="263"/>
        <v/>
      </c>
      <c r="Z446" t="str">
        <f t="shared" si="264"/>
        <v/>
      </c>
      <c r="AA446" t="str">
        <f t="shared" si="265"/>
        <v/>
      </c>
      <c r="AB446" t="str">
        <f>IF(LEN(Z446)&gt;0,VLOOKUP(Z446,DATA!$K$25:$L$69,2,FALSE)&amp;IF(LEN(AA446)&gt;0,VLOOKUP(AA446,DATA!$O$25:$P$29,2,FALSE),""),"")</f>
        <v/>
      </c>
      <c r="AC446" t="str">
        <f>IF(LEN(Z446)&gt;0,VLOOKUP(Z446,DATA!$K$25:$M$69,3,FALSE),"")</f>
        <v/>
      </c>
      <c r="AD446" t="str">
        <f t="shared" si="266"/>
        <v/>
      </c>
      <c r="AE446" t="str">
        <f t="shared" si="267"/>
        <v/>
      </c>
      <c r="AF446" t="str">
        <f t="shared" si="268"/>
        <v/>
      </c>
      <c r="AG446" t="str">
        <f t="shared" si="269"/>
        <v/>
      </c>
      <c r="AH446" t="str">
        <f t="shared" si="270"/>
        <v/>
      </c>
      <c r="AI446" t="str">
        <f>IF(LEN(Q446)&gt;0,REPT("0",IF(IF(MID(I446,12,1)="F",VLOOKUP(J446,DATA!$K$2:$Y$20,14,FALSE),0)&gt;10,IF(MID(I446,12,1)="F",VLOOKUP(J446,DATA!$K$2:$Y$20,14,FALSE),0)-10,0)-LEN(X446))&amp;DEC2BIN(Q446,IF(MID(I446,12,1)="F",VLOOKUP(J446,DATA!$K$2:$Y$20,14,FALSE),0)-IF(IF(MID(I446,12,1)="F",VLOOKUP(J446,DATA!$K$2:$Y$20,14,FALSE),0)&gt;10,IF(MID(I446,12,1)="F",VLOOKUP(J446,DATA!$K$2:$Y$20,14,FALSE),0)-10,0)),"")</f>
        <v/>
      </c>
      <c r="AJ446" t="str">
        <f>IF(LEN(H446)&gt;0,IF(H446&lt;&gt;"CALL_PAL",VLOOKUP(H446,DATA!$B$2:$E$526,4,FALSE),VLOOKUP(K446,DATA!$K$72:$M$161,3,FALSE)),"")</f>
        <v/>
      </c>
      <c r="AK446" t="str">
        <f>IF(LEN(H446)&gt;0,VLOOKUP(H446,DATA!$B$2:$D$526,3,FALSE),"")</f>
        <v/>
      </c>
      <c r="AL446" t="str">
        <f t="shared" si="271"/>
        <v/>
      </c>
      <c r="AM446" t="str">
        <f t="shared" si="272"/>
        <v/>
      </c>
      <c r="AN446" t="str">
        <f t="shared" si="250"/>
        <v/>
      </c>
      <c r="AO446" t="str">
        <f t="shared" si="244"/>
        <v/>
      </c>
      <c r="AP446" t="str">
        <f t="shared" si="245"/>
        <v/>
      </c>
      <c r="AQ446" t="str">
        <f t="shared" si="242"/>
        <v/>
      </c>
    </row>
    <row r="447" spans="1:43" x14ac:dyDescent="0.25">
      <c r="A447" t="str">
        <f t="shared" si="246"/>
        <v/>
      </c>
      <c r="C447" t="str">
        <f t="shared" si="252"/>
        <v/>
      </c>
      <c r="D447" t="str">
        <f t="shared" si="247"/>
        <v/>
      </c>
      <c r="E447" t="str">
        <f t="shared" si="248"/>
        <v/>
      </c>
      <c r="F447" t="str">
        <f t="shared" si="251"/>
        <v/>
      </c>
      <c r="G447" t="str">
        <f t="shared" si="243"/>
        <v/>
      </c>
      <c r="H447" t="str">
        <f t="shared" si="253"/>
        <v/>
      </c>
      <c r="I447" s="3" t="str">
        <f>IF(LEN(H447)&gt;0,VLOOKUP(H447,DATA!$B$2:$G$526,6,FALSE),"")</f>
        <v/>
      </c>
      <c r="J447" t="str">
        <f>IF(LEN(H447)&gt;0,VLOOKUP(H447,DATA!$B$2:$G$526,2,FALSE),"")</f>
        <v/>
      </c>
      <c r="K447" t="str">
        <f>IF(LEN(H447)&gt;0,IF(MID(IF(MID(MID(C447,LEN(H447)+2,99),1,1)="(",MID(MID(C447,LEN(H447)+2,99),2,LEN(MID(C447,LEN(H447)+2,99))-2),MID(C447,LEN(H447)+2,99)),1,1)=VLOOKUP(H447,DATA!$B$2:$I$526,8,FALSE),MID(IF(MID(MID(C447,LEN(H447)+2,99),1,1)="(",MID(MID(C447,LEN(H447)+2,99),2,LEN(MID(C447,LEN(H447)+2,99))-2),MID(C447,LEN(H447)+2,99)),1,3),IF(MID(MID(C447,LEN(H447)+2,99),1,1)="(",MID(MID(C447,LEN(H447)+2,99),2,LEN(MID(C447,LEN(H447)+2,99))-2),MID(C447,LEN(H447)+2,99))),"")</f>
        <v/>
      </c>
      <c r="L447" t="str">
        <f t="shared" si="254"/>
        <v/>
      </c>
      <c r="M447" t="str">
        <f t="shared" si="273"/>
        <v/>
      </c>
      <c r="N447" t="str">
        <f t="shared" si="255"/>
        <v/>
      </c>
      <c r="O447" t="str">
        <f t="shared" si="256"/>
        <v/>
      </c>
      <c r="P447" t="str">
        <f t="shared" si="249"/>
        <v/>
      </c>
      <c r="Q447" t="str">
        <f t="shared" si="257"/>
        <v/>
      </c>
      <c r="R447" t="str">
        <f t="shared" si="258"/>
        <v/>
      </c>
      <c r="S447" t="str">
        <f t="shared" si="259"/>
        <v/>
      </c>
      <c r="T447" t="str">
        <f t="shared" si="260"/>
        <v/>
      </c>
      <c r="U447" t="str">
        <f t="shared" si="261"/>
        <v/>
      </c>
      <c r="V447" t="str">
        <f>IF(MID(I447,6,1)="T",VLOOKUP(H447,DATA!$B$2:$H$526,7,FALSE),"")</f>
        <v/>
      </c>
      <c r="W447" t="str">
        <f t="shared" si="262"/>
        <v/>
      </c>
      <c r="X447" t="str">
        <f>IF(LEN(H447)&gt;0,VLOOKUP(H447,DATA!$B$2:$F$526,5,FALSE),"")</f>
        <v/>
      </c>
      <c r="Y447" t="str">
        <f t="shared" si="263"/>
        <v/>
      </c>
      <c r="Z447" t="str">
        <f t="shared" si="264"/>
        <v/>
      </c>
      <c r="AA447" t="str">
        <f t="shared" si="265"/>
        <v/>
      </c>
      <c r="AB447" t="str">
        <f>IF(LEN(Z447)&gt;0,VLOOKUP(Z447,DATA!$K$25:$L$69,2,FALSE)&amp;IF(LEN(AA447)&gt;0,VLOOKUP(AA447,DATA!$O$25:$P$29,2,FALSE),""),"")</f>
        <v/>
      </c>
      <c r="AC447" t="str">
        <f>IF(LEN(Z447)&gt;0,VLOOKUP(Z447,DATA!$K$25:$M$69,3,FALSE),"")</f>
        <v/>
      </c>
      <c r="AD447" t="str">
        <f t="shared" si="266"/>
        <v/>
      </c>
      <c r="AE447" t="str">
        <f t="shared" si="267"/>
        <v/>
      </c>
      <c r="AF447" t="str">
        <f t="shared" si="268"/>
        <v/>
      </c>
      <c r="AG447" t="str">
        <f t="shared" si="269"/>
        <v/>
      </c>
      <c r="AH447" t="str">
        <f t="shared" si="270"/>
        <v/>
      </c>
      <c r="AI447" t="str">
        <f>IF(LEN(Q447)&gt;0,REPT("0",IF(IF(MID(I447,12,1)="F",VLOOKUP(J447,DATA!$K$2:$Y$20,14,FALSE),0)&gt;10,IF(MID(I447,12,1)="F",VLOOKUP(J447,DATA!$K$2:$Y$20,14,FALSE),0)-10,0)-LEN(X447))&amp;DEC2BIN(Q447,IF(MID(I447,12,1)="F",VLOOKUP(J447,DATA!$K$2:$Y$20,14,FALSE),0)-IF(IF(MID(I447,12,1)="F",VLOOKUP(J447,DATA!$K$2:$Y$20,14,FALSE),0)&gt;10,IF(MID(I447,12,1)="F",VLOOKUP(J447,DATA!$K$2:$Y$20,14,FALSE),0)-10,0)),"")</f>
        <v/>
      </c>
      <c r="AJ447" t="str">
        <f>IF(LEN(H447)&gt;0,IF(H447&lt;&gt;"CALL_PAL",VLOOKUP(H447,DATA!$B$2:$E$526,4,FALSE),VLOOKUP(K447,DATA!$K$72:$M$161,3,FALSE)),"")</f>
        <v/>
      </c>
      <c r="AK447" t="str">
        <f>IF(LEN(H447)&gt;0,VLOOKUP(H447,DATA!$B$2:$D$526,3,FALSE),"")</f>
        <v/>
      </c>
      <c r="AL447" t="str">
        <f t="shared" si="271"/>
        <v/>
      </c>
      <c r="AM447" t="str">
        <f t="shared" si="272"/>
        <v/>
      </c>
      <c r="AN447" t="str">
        <f t="shared" si="250"/>
        <v/>
      </c>
      <c r="AO447" t="str">
        <f t="shared" si="244"/>
        <v/>
      </c>
      <c r="AP447" t="str">
        <f t="shared" si="245"/>
        <v/>
      </c>
      <c r="AQ447" t="str">
        <f t="shared" si="242"/>
        <v/>
      </c>
    </row>
    <row r="448" spans="1:43" x14ac:dyDescent="0.25">
      <c r="A448" t="str">
        <f t="shared" si="246"/>
        <v/>
      </c>
      <c r="C448" t="str">
        <f t="shared" si="252"/>
        <v/>
      </c>
      <c r="D448" t="str">
        <f t="shared" si="247"/>
        <v/>
      </c>
      <c r="E448" t="str">
        <f t="shared" si="248"/>
        <v/>
      </c>
      <c r="F448" t="str">
        <f t="shared" si="251"/>
        <v/>
      </c>
      <c r="G448" t="str">
        <f t="shared" si="243"/>
        <v/>
      </c>
      <c r="H448" t="str">
        <f t="shared" si="253"/>
        <v/>
      </c>
      <c r="I448" s="3" t="str">
        <f>IF(LEN(H448)&gt;0,VLOOKUP(H448,DATA!$B$2:$G$526,6,FALSE),"")</f>
        <v/>
      </c>
      <c r="J448" t="str">
        <f>IF(LEN(H448)&gt;0,VLOOKUP(H448,DATA!$B$2:$G$526,2,FALSE),"")</f>
        <v/>
      </c>
      <c r="K448" t="str">
        <f>IF(LEN(H448)&gt;0,IF(MID(IF(MID(MID(C448,LEN(H448)+2,99),1,1)="(",MID(MID(C448,LEN(H448)+2,99),2,LEN(MID(C448,LEN(H448)+2,99))-2),MID(C448,LEN(H448)+2,99)),1,1)=VLOOKUP(H448,DATA!$B$2:$I$526,8,FALSE),MID(IF(MID(MID(C448,LEN(H448)+2,99),1,1)="(",MID(MID(C448,LEN(H448)+2,99),2,LEN(MID(C448,LEN(H448)+2,99))-2),MID(C448,LEN(H448)+2,99)),1,3),IF(MID(MID(C448,LEN(H448)+2,99),1,1)="(",MID(MID(C448,LEN(H448)+2,99),2,LEN(MID(C448,LEN(H448)+2,99))-2),MID(C448,LEN(H448)+2,99))),"")</f>
        <v/>
      </c>
      <c r="L448" t="str">
        <f t="shared" si="254"/>
        <v/>
      </c>
      <c r="M448" t="str">
        <f t="shared" si="273"/>
        <v/>
      </c>
      <c r="N448" t="str">
        <f t="shared" si="255"/>
        <v/>
      </c>
      <c r="O448" t="str">
        <f t="shared" si="256"/>
        <v/>
      </c>
      <c r="P448" t="str">
        <f t="shared" si="249"/>
        <v/>
      </c>
      <c r="Q448" t="str">
        <f t="shared" si="257"/>
        <v/>
      </c>
      <c r="R448" t="str">
        <f t="shared" si="258"/>
        <v/>
      </c>
      <c r="S448" t="str">
        <f t="shared" si="259"/>
        <v/>
      </c>
      <c r="T448" t="str">
        <f t="shared" si="260"/>
        <v/>
      </c>
      <c r="U448" t="str">
        <f t="shared" si="261"/>
        <v/>
      </c>
      <c r="V448" t="str">
        <f>IF(MID(I448,6,1)="T",VLOOKUP(H448,DATA!$B$2:$H$526,7,FALSE),"")</f>
        <v/>
      </c>
      <c r="W448" t="str">
        <f t="shared" si="262"/>
        <v/>
      </c>
      <c r="X448" t="str">
        <f>IF(LEN(H448)&gt;0,VLOOKUP(H448,DATA!$B$2:$F$526,5,FALSE),"")</f>
        <v/>
      </c>
      <c r="Y448" t="str">
        <f t="shared" si="263"/>
        <v/>
      </c>
      <c r="Z448" t="str">
        <f t="shared" si="264"/>
        <v/>
      </c>
      <c r="AA448" t="str">
        <f t="shared" si="265"/>
        <v/>
      </c>
      <c r="AB448" t="str">
        <f>IF(LEN(Z448)&gt;0,VLOOKUP(Z448,DATA!$K$25:$L$69,2,FALSE)&amp;IF(LEN(AA448)&gt;0,VLOOKUP(AA448,DATA!$O$25:$P$29,2,FALSE),""),"")</f>
        <v/>
      </c>
      <c r="AC448" t="str">
        <f>IF(LEN(Z448)&gt;0,VLOOKUP(Z448,DATA!$K$25:$M$69,3,FALSE),"")</f>
        <v/>
      </c>
      <c r="AD448" t="str">
        <f t="shared" si="266"/>
        <v/>
      </c>
      <c r="AE448" t="str">
        <f t="shared" si="267"/>
        <v/>
      </c>
      <c r="AF448" t="str">
        <f t="shared" si="268"/>
        <v/>
      </c>
      <c r="AG448" t="str">
        <f t="shared" si="269"/>
        <v/>
      </c>
      <c r="AH448" t="str">
        <f t="shared" si="270"/>
        <v/>
      </c>
      <c r="AI448" t="str">
        <f>IF(LEN(Q448)&gt;0,REPT("0",IF(IF(MID(I448,12,1)="F",VLOOKUP(J448,DATA!$K$2:$Y$20,14,FALSE),0)&gt;10,IF(MID(I448,12,1)="F",VLOOKUP(J448,DATA!$K$2:$Y$20,14,FALSE),0)-10,0)-LEN(X448))&amp;DEC2BIN(Q448,IF(MID(I448,12,1)="F",VLOOKUP(J448,DATA!$K$2:$Y$20,14,FALSE),0)-IF(IF(MID(I448,12,1)="F",VLOOKUP(J448,DATA!$K$2:$Y$20,14,FALSE),0)&gt;10,IF(MID(I448,12,1)="F",VLOOKUP(J448,DATA!$K$2:$Y$20,14,FALSE),0)-10,0)),"")</f>
        <v/>
      </c>
      <c r="AJ448" t="str">
        <f>IF(LEN(H448)&gt;0,IF(H448&lt;&gt;"CALL_PAL",VLOOKUP(H448,DATA!$B$2:$E$526,4,FALSE),VLOOKUP(K448,DATA!$K$72:$M$161,3,FALSE)),"")</f>
        <v/>
      </c>
      <c r="AK448" t="str">
        <f>IF(LEN(H448)&gt;0,VLOOKUP(H448,DATA!$B$2:$D$526,3,FALSE),"")</f>
        <v/>
      </c>
      <c r="AL448" t="str">
        <f t="shared" si="271"/>
        <v/>
      </c>
      <c r="AM448" t="str">
        <f t="shared" si="272"/>
        <v/>
      </c>
      <c r="AN448" t="str">
        <f t="shared" si="250"/>
        <v/>
      </c>
      <c r="AO448" t="str">
        <f t="shared" si="244"/>
        <v/>
      </c>
      <c r="AP448" t="str">
        <f t="shared" si="245"/>
        <v/>
      </c>
      <c r="AQ448" t="str">
        <f t="shared" si="242"/>
        <v/>
      </c>
    </row>
    <row r="449" spans="1:43" x14ac:dyDescent="0.25">
      <c r="A449" t="str">
        <f t="shared" si="246"/>
        <v/>
      </c>
      <c r="C449" t="str">
        <f t="shared" si="252"/>
        <v/>
      </c>
      <c r="D449" t="str">
        <f t="shared" si="247"/>
        <v/>
      </c>
      <c r="E449" t="str">
        <f t="shared" si="248"/>
        <v/>
      </c>
      <c r="F449" t="str">
        <f t="shared" si="251"/>
        <v/>
      </c>
      <c r="G449" t="str">
        <f t="shared" si="243"/>
        <v/>
      </c>
      <c r="H449" t="str">
        <f t="shared" si="253"/>
        <v/>
      </c>
      <c r="I449" s="3" t="str">
        <f>IF(LEN(H449)&gt;0,VLOOKUP(H449,DATA!$B$2:$G$526,6,FALSE),"")</f>
        <v/>
      </c>
      <c r="J449" t="str">
        <f>IF(LEN(H449)&gt;0,VLOOKUP(H449,DATA!$B$2:$G$526,2,FALSE),"")</f>
        <v/>
      </c>
      <c r="K449" t="str">
        <f>IF(LEN(H449)&gt;0,IF(MID(IF(MID(MID(C449,LEN(H449)+2,99),1,1)="(",MID(MID(C449,LEN(H449)+2,99),2,LEN(MID(C449,LEN(H449)+2,99))-2),MID(C449,LEN(H449)+2,99)),1,1)=VLOOKUP(H449,DATA!$B$2:$I$526,8,FALSE),MID(IF(MID(MID(C449,LEN(H449)+2,99),1,1)="(",MID(MID(C449,LEN(H449)+2,99),2,LEN(MID(C449,LEN(H449)+2,99))-2),MID(C449,LEN(H449)+2,99)),1,3),IF(MID(MID(C449,LEN(H449)+2,99),1,1)="(",MID(MID(C449,LEN(H449)+2,99),2,LEN(MID(C449,LEN(H449)+2,99))-2),MID(C449,LEN(H449)+2,99))),"")</f>
        <v/>
      </c>
      <c r="L449" t="str">
        <f t="shared" si="254"/>
        <v/>
      </c>
      <c r="M449" t="str">
        <f t="shared" si="273"/>
        <v/>
      </c>
      <c r="N449" t="str">
        <f t="shared" si="255"/>
        <v/>
      </c>
      <c r="O449" t="str">
        <f t="shared" si="256"/>
        <v/>
      </c>
      <c r="P449" t="str">
        <f t="shared" si="249"/>
        <v/>
      </c>
      <c r="Q449" t="str">
        <f t="shared" si="257"/>
        <v/>
      </c>
      <c r="R449" t="str">
        <f t="shared" si="258"/>
        <v/>
      </c>
      <c r="S449" t="str">
        <f t="shared" si="259"/>
        <v/>
      </c>
      <c r="T449" t="str">
        <f t="shared" si="260"/>
        <v/>
      </c>
      <c r="U449" t="str">
        <f t="shared" si="261"/>
        <v/>
      </c>
      <c r="V449" t="str">
        <f>IF(MID(I449,6,1)="T",VLOOKUP(H449,DATA!$B$2:$H$526,7,FALSE),"")</f>
        <v/>
      </c>
      <c r="W449" t="str">
        <f t="shared" si="262"/>
        <v/>
      </c>
      <c r="X449" t="str">
        <f>IF(LEN(H449)&gt;0,VLOOKUP(H449,DATA!$B$2:$F$526,5,FALSE),"")</f>
        <v/>
      </c>
      <c r="Y449" t="str">
        <f t="shared" si="263"/>
        <v/>
      </c>
      <c r="Z449" t="str">
        <f t="shared" si="264"/>
        <v/>
      </c>
      <c r="AA449" t="str">
        <f t="shared" si="265"/>
        <v/>
      </c>
      <c r="AB449" t="str">
        <f>IF(LEN(Z449)&gt;0,VLOOKUP(Z449,DATA!$K$25:$L$69,2,FALSE)&amp;IF(LEN(AA449)&gt;0,VLOOKUP(AA449,DATA!$O$25:$P$29,2,FALSE),""),"")</f>
        <v/>
      </c>
      <c r="AC449" t="str">
        <f>IF(LEN(Z449)&gt;0,VLOOKUP(Z449,DATA!$K$25:$M$69,3,FALSE),"")</f>
        <v/>
      </c>
      <c r="AD449" t="str">
        <f t="shared" si="266"/>
        <v/>
      </c>
      <c r="AE449" t="str">
        <f t="shared" si="267"/>
        <v/>
      </c>
      <c r="AF449" t="str">
        <f t="shared" si="268"/>
        <v/>
      </c>
      <c r="AG449" t="str">
        <f t="shared" si="269"/>
        <v/>
      </c>
      <c r="AH449" t="str">
        <f t="shared" si="270"/>
        <v/>
      </c>
      <c r="AI449" t="str">
        <f>IF(LEN(Q449)&gt;0,REPT("0",IF(IF(MID(I449,12,1)="F",VLOOKUP(J449,DATA!$K$2:$Y$20,14,FALSE),0)&gt;10,IF(MID(I449,12,1)="F",VLOOKUP(J449,DATA!$K$2:$Y$20,14,FALSE),0)-10,0)-LEN(X449))&amp;DEC2BIN(Q449,IF(MID(I449,12,1)="F",VLOOKUP(J449,DATA!$K$2:$Y$20,14,FALSE),0)-IF(IF(MID(I449,12,1)="F",VLOOKUP(J449,DATA!$K$2:$Y$20,14,FALSE),0)&gt;10,IF(MID(I449,12,1)="F",VLOOKUP(J449,DATA!$K$2:$Y$20,14,FALSE),0)-10,0)),"")</f>
        <v/>
      </c>
      <c r="AJ449" t="str">
        <f>IF(LEN(H449)&gt;0,IF(H449&lt;&gt;"CALL_PAL",VLOOKUP(H449,DATA!$B$2:$E$526,4,FALSE),VLOOKUP(K449,DATA!$K$72:$M$161,3,FALSE)),"")</f>
        <v/>
      </c>
      <c r="AK449" t="str">
        <f>IF(LEN(H449)&gt;0,VLOOKUP(H449,DATA!$B$2:$D$526,3,FALSE),"")</f>
        <v/>
      </c>
      <c r="AL449" t="str">
        <f t="shared" si="271"/>
        <v/>
      </c>
      <c r="AM449" t="str">
        <f t="shared" si="272"/>
        <v/>
      </c>
      <c r="AN449" t="str">
        <f t="shared" si="250"/>
        <v/>
      </c>
      <c r="AO449" t="str">
        <f t="shared" si="244"/>
        <v/>
      </c>
      <c r="AP449" t="str">
        <f t="shared" si="245"/>
        <v/>
      </c>
      <c r="AQ449" t="str">
        <f t="shared" si="242"/>
        <v/>
      </c>
    </row>
    <row r="450" spans="1:43" x14ac:dyDescent="0.25">
      <c r="A450" t="str">
        <f t="shared" si="246"/>
        <v/>
      </c>
      <c r="C450" t="str">
        <f t="shared" si="252"/>
        <v/>
      </c>
      <c r="D450" t="str">
        <f t="shared" si="247"/>
        <v/>
      </c>
      <c r="E450" t="str">
        <f t="shared" si="248"/>
        <v/>
      </c>
      <c r="F450" t="str">
        <f t="shared" si="251"/>
        <v/>
      </c>
      <c r="G450" t="str">
        <f t="shared" si="243"/>
        <v/>
      </c>
      <c r="H450" t="str">
        <f t="shared" si="253"/>
        <v/>
      </c>
      <c r="I450" s="3" t="str">
        <f>IF(LEN(H450)&gt;0,VLOOKUP(H450,DATA!$B$2:$G$526,6,FALSE),"")</f>
        <v/>
      </c>
      <c r="J450" t="str">
        <f>IF(LEN(H450)&gt;0,VLOOKUP(H450,DATA!$B$2:$G$526,2,FALSE),"")</f>
        <v/>
      </c>
      <c r="K450" t="str">
        <f>IF(LEN(H450)&gt;0,IF(MID(IF(MID(MID(C450,LEN(H450)+2,99),1,1)="(",MID(MID(C450,LEN(H450)+2,99),2,LEN(MID(C450,LEN(H450)+2,99))-2),MID(C450,LEN(H450)+2,99)),1,1)=VLOOKUP(H450,DATA!$B$2:$I$526,8,FALSE),MID(IF(MID(MID(C450,LEN(H450)+2,99),1,1)="(",MID(MID(C450,LEN(H450)+2,99),2,LEN(MID(C450,LEN(H450)+2,99))-2),MID(C450,LEN(H450)+2,99)),1,3),IF(MID(MID(C450,LEN(H450)+2,99),1,1)="(",MID(MID(C450,LEN(H450)+2,99),2,LEN(MID(C450,LEN(H450)+2,99))-2),MID(C450,LEN(H450)+2,99))),"")</f>
        <v/>
      </c>
      <c r="L450" t="str">
        <f t="shared" si="254"/>
        <v/>
      </c>
      <c r="M450" t="str">
        <f t="shared" si="273"/>
        <v/>
      </c>
      <c r="N450" t="str">
        <f t="shared" si="255"/>
        <v/>
      </c>
      <c r="O450" t="str">
        <f t="shared" si="256"/>
        <v/>
      </c>
      <c r="P450" t="str">
        <f t="shared" si="249"/>
        <v/>
      </c>
      <c r="Q450" t="str">
        <f t="shared" si="257"/>
        <v/>
      </c>
      <c r="R450" t="str">
        <f t="shared" si="258"/>
        <v/>
      </c>
      <c r="S450" t="str">
        <f t="shared" si="259"/>
        <v/>
      </c>
      <c r="T450" t="str">
        <f t="shared" si="260"/>
        <v/>
      </c>
      <c r="U450" t="str">
        <f t="shared" si="261"/>
        <v/>
      </c>
      <c r="V450" t="str">
        <f>IF(MID(I450,6,1)="T",VLOOKUP(H450,DATA!$B$2:$H$526,7,FALSE),"")</f>
        <v/>
      </c>
      <c r="W450" t="str">
        <f t="shared" si="262"/>
        <v/>
      </c>
      <c r="X450" t="str">
        <f>IF(LEN(H450)&gt;0,VLOOKUP(H450,DATA!$B$2:$F$526,5,FALSE),"")</f>
        <v/>
      </c>
      <c r="Y450" t="str">
        <f t="shared" si="263"/>
        <v/>
      </c>
      <c r="Z450" t="str">
        <f t="shared" si="264"/>
        <v/>
      </c>
      <c r="AA450" t="str">
        <f t="shared" si="265"/>
        <v/>
      </c>
      <c r="AB450" t="str">
        <f>IF(LEN(Z450)&gt;0,VLOOKUP(Z450,DATA!$K$25:$L$69,2,FALSE)&amp;IF(LEN(AA450)&gt;0,VLOOKUP(AA450,DATA!$O$25:$P$29,2,FALSE),""),"")</f>
        <v/>
      </c>
      <c r="AC450" t="str">
        <f>IF(LEN(Z450)&gt;0,VLOOKUP(Z450,DATA!$K$25:$M$69,3,FALSE),"")</f>
        <v/>
      </c>
      <c r="AD450" t="str">
        <f t="shared" si="266"/>
        <v/>
      </c>
      <c r="AE450" t="str">
        <f t="shared" si="267"/>
        <v/>
      </c>
      <c r="AF450" t="str">
        <f t="shared" si="268"/>
        <v/>
      </c>
      <c r="AG450" t="str">
        <f t="shared" si="269"/>
        <v/>
      </c>
      <c r="AH450" t="str">
        <f t="shared" si="270"/>
        <v/>
      </c>
      <c r="AI450" t="str">
        <f>IF(LEN(Q450)&gt;0,REPT("0",IF(IF(MID(I450,12,1)="F",VLOOKUP(J450,DATA!$K$2:$Y$20,14,FALSE),0)&gt;10,IF(MID(I450,12,1)="F",VLOOKUP(J450,DATA!$K$2:$Y$20,14,FALSE),0)-10,0)-LEN(X450))&amp;DEC2BIN(Q450,IF(MID(I450,12,1)="F",VLOOKUP(J450,DATA!$K$2:$Y$20,14,FALSE),0)-IF(IF(MID(I450,12,1)="F",VLOOKUP(J450,DATA!$K$2:$Y$20,14,FALSE),0)&gt;10,IF(MID(I450,12,1)="F",VLOOKUP(J450,DATA!$K$2:$Y$20,14,FALSE),0)-10,0)),"")</f>
        <v/>
      </c>
      <c r="AJ450" t="str">
        <f>IF(LEN(H450)&gt;0,IF(H450&lt;&gt;"CALL_PAL",VLOOKUP(H450,DATA!$B$2:$E$526,4,FALSE),VLOOKUP(K450,DATA!$K$72:$M$161,3,FALSE)),"")</f>
        <v/>
      </c>
      <c r="AK450" t="str">
        <f>IF(LEN(H450)&gt;0,VLOOKUP(H450,DATA!$B$2:$D$526,3,FALSE),"")</f>
        <v/>
      </c>
      <c r="AL450" t="str">
        <f t="shared" si="271"/>
        <v/>
      </c>
      <c r="AM450" t="str">
        <f t="shared" si="272"/>
        <v/>
      </c>
      <c r="AN450" t="str">
        <f t="shared" si="250"/>
        <v/>
      </c>
      <c r="AO450" t="str">
        <f t="shared" si="244"/>
        <v/>
      </c>
      <c r="AP450" t="str">
        <f t="shared" si="245"/>
        <v/>
      </c>
      <c r="AQ450" t="str">
        <f t="shared" si="242"/>
        <v/>
      </c>
    </row>
    <row r="451" spans="1:43" x14ac:dyDescent="0.25">
      <c r="A451" t="str">
        <f t="shared" si="246"/>
        <v/>
      </c>
      <c r="C451" t="str">
        <f t="shared" si="252"/>
        <v/>
      </c>
      <c r="D451" t="str">
        <f t="shared" si="247"/>
        <v/>
      </c>
      <c r="E451" t="str">
        <f t="shared" si="248"/>
        <v/>
      </c>
      <c r="F451" t="str">
        <f t="shared" si="251"/>
        <v/>
      </c>
      <c r="G451" t="str">
        <f t="shared" si="243"/>
        <v/>
      </c>
      <c r="H451" t="str">
        <f t="shared" si="253"/>
        <v/>
      </c>
      <c r="I451" s="3" t="str">
        <f>IF(LEN(H451)&gt;0,VLOOKUP(H451,DATA!$B$2:$G$526,6,FALSE),"")</f>
        <v/>
      </c>
      <c r="J451" t="str">
        <f>IF(LEN(H451)&gt;0,VLOOKUP(H451,DATA!$B$2:$G$526,2,FALSE),"")</f>
        <v/>
      </c>
      <c r="K451" t="str">
        <f>IF(LEN(H451)&gt;0,IF(MID(IF(MID(MID(C451,LEN(H451)+2,99),1,1)="(",MID(MID(C451,LEN(H451)+2,99),2,LEN(MID(C451,LEN(H451)+2,99))-2),MID(C451,LEN(H451)+2,99)),1,1)=VLOOKUP(H451,DATA!$B$2:$I$526,8,FALSE),MID(IF(MID(MID(C451,LEN(H451)+2,99),1,1)="(",MID(MID(C451,LEN(H451)+2,99),2,LEN(MID(C451,LEN(H451)+2,99))-2),MID(C451,LEN(H451)+2,99)),1,3),IF(MID(MID(C451,LEN(H451)+2,99),1,1)="(",MID(MID(C451,LEN(H451)+2,99),2,LEN(MID(C451,LEN(H451)+2,99))-2),MID(C451,LEN(H451)+2,99))),"")</f>
        <v/>
      </c>
      <c r="L451" t="str">
        <f t="shared" si="254"/>
        <v/>
      </c>
      <c r="M451" t="str">
        <f t="shared" si="273"/>
        <v/>
      </c>
      <c r="N451" t="str">
        <f t="shared" si="255"/>
        <v/>
      </c>
      <c r="O451" t="str">
        <f t="shared" si="256"/>
        <v/>
      </c>
      <c r="P451" t="str">
        <f t="shared" si="249"/>
        <v/>
      </c>
      <c r="Q451" t="str">
        <f t="shared" si="257"/>
        <v/>
      </c>
      <c r="R451" t="str">
        <f t="shared" si="258"/>
        <v/>
      </c>
      <c r="S451" t="str">
        <f t="shared" si="259"/>
        <v/>
      </c>
      <c r="T451" t="str">
        <f t="shared" si="260"/>
        <v/>
      </c>
      <c r="U451" t="str">
        <f t="shared" si="261"/>
        <v/>
      </c>
      <c r="V451" t="str">
        <f>IF(MID(I451,6,1)="T",VLOOKUP(H451,DATA!$B$2:$H$526,7,FALSE),"")</f>
        <v/>
      </c>
      <c r="W451" t="str">
        <f t="shared" si="262"/>
        <v/>
      </c>
      <c r="X451" t="str">
        <f>IF(LEN(H451)&gt;0,VLOOKUP(H451,DATA!$B$2:$F$526,5,FALSE),"")</f>
        <v/>
      </c>
      <c r="Y451" t="str">
        <f t="shared" si="263"/>
        <v/>
      </c>
      <c r="Z451" t="str">
        <f t="shared" si="264"/>
        <v/>
      </c>
      <c r="AA451" t="str">
        <f t="shared" si="265"/>
        <v/>
      </c>
      <c r="AB451" t="str">
        <f>IF(LEN(Z451)&gt;0,VLOOKUP(Z451,DATA!$K$25:$L$69,2,FALSE)&amp;IF(LEN(AA451)&gt;0,VLOOKUP(AA451,DATA!$O$25:$P$29,2,FALSE),""),"")</f>
        <v/>
      </c>
      <c r="AC451" t="str">
        <f>IF(LEN(Z451)&gt;0,VLOOKUP(Z451,DATA!$K$25:$M$69,3,FALSE),"")</f>
        <v/>
      </c>
      <c r="AD451" t="str">
        <f t="shared" si="266"/>
        <v/>
      </c>
      <c r="AE451" t="str">
        <f t="shared" si="267"/>
        <v/>
      </c>
      <c r="AF451" t="str">
        <f t="shared" si="268"/>
        <v/>
      </c>
      <c r="AG451" t="str">
        <f t="shared" si="269"/>
        <v/>
      </c>
      <c r="AH451" t="str">
        <f t="shared" si="270"/>
        <v/>
      </c>
      <c r="AI451" t="str">
        <f>IF(LEN(Q451)&gt;0,REPT("0",IF(IF(MID(I451,12,1)="F",VLOOKUP(J451,DATA!$K$2:$Y$20,14,FALSE),0)&gt;10,IF(MID(I451,12,1)="F",VLOOKUP(J451,DATA!$K$2:$Y$20,14,FALSE),0)-10,0)-LEN(X451))&amp;DEC2BIN(Q451,IF(MID(I451,12,1)="F",VLOOKUP(J451,DATA!$K$2:$Y$20,14,FALSE),0)-IF(IF(MID(I451,12,1)="F",VLOOKUP(J451,DATA!$K$2:$Y$20,14,FALSE),0)&gt;10,IF(MID(I451,12,1)="F",VLOOKUP(J451,DATA!$K$2:$Y$20,14,FALSE),0)-10,0)),"")</f>
        <v/>
      </c>
      <c r="AJ451" t="str">
        <f>IF(LEN(H451)&gt;0,IF(H451&lt;&gt;"CALL_PAL",VLOOKUP(H451,DATA!$B$2:$E$526,4,FALSE),VLOOKUP(K451,DATA!$K$72:$M$161,3,FALSE)),"")</f>
        <v/>
      </c>
      <c r="AK451" t="str">
        <f>IF(LEN(H451)&gt;0,VLOOKUP(H451,DATA!$B$2:$D$526,3,FALSE),"")</f>
        <v/>
      </c>
      <c r="AL451" t="str">
        <f t="shared" si="271"/>
        <v/>
      </c>
      <c r="AM451" t="str">
        <f t="shared" si="272"/>
        <v/>
      </c>
      <c r="AN451" t="str">
        <f t="shared" si="250"/>
        <v/>
      </c>
      <c r="AO451" t="str">
        <f t="shared" si="244"/>
        <v/>
      </c>
      <c r="AP451" t="str">
        <f t="shared" si="245"/>
        <v/>
      </c>
      <c r="AQ451" t="str">
        <f t="shared" ref="AQ451:AQ514" si="274">IF(B451="","",IF(G451=G452,"",INT(G451/64)*64=G451))</f>
        <v/>
      </c>
    </row>
    <row r="452" spans="1:43" x14ac:dyDescent="0.25">
      <c r="A452" t="str">
        <f t="shared" si="246"/>
        <v/>
      </c>
      <c r="C452" t="str">
        <f t="shared" si="252"/>
        <v/>
      </c>
      <c r="D452" t="str">
        <f t="shared" si="247"/>
        <v/>
      </c>
      <c r="E452" t="str">
        <f t="shared" si="248"/>
        <v/>
      </c>
      <c r="F452" t="str">
        <f t="shared" si="251"/>
        <v/>
      </c>
      <c r="G452" t="str">
        <f t="shared" ref="G452:G515" si="275">IF(LEN(C452)&gt;0,IF(IFERROR(FIND(":",C452)&gt;0,FALSE),G451+16-MOD(G451+16,16),IF(E452,G451+F451-MOD(G451+F451,F451),G451)),"")</f>
        <v/>
      </c>
      <c r="H452" t="str">
        <f t="shared" si="253"/>
        <v/>
      </c>
      <c r="I452" s="3" t="str">
        <f>IF(LEN(H452)&gt;0,VLOOKUP(H452,DATA!$B$2:$G$526,6,FALSE),"")</f>
        <v/>
      </c>
      <c r="J452" t="str">
        <f>IF(LEN(H452)&gt;0,VLOOKUP(H452,DATA!$B$2:$G$526,2,FALSE),"")</f>
        <v/>
      </c>
      <c r="K452" t="str">
        <f>IF(LEN(H452)&gt;0,IF(MID(IF(MID(MID(C452,LEN(H452)+2,99),1,1)="(",MID(MID(C452,LEN(H452)+2,99),2,LEN(MID(C452,LEN(H452)+2,99))-2),MID(C452,LEN(H452)+2,99)),1,1)=VLOOKUP(H452,DATA!$B$2:$I$526,8,FALSE),MID(IF(MID(MID(C452,LEN(H452)+2,99),1,1)="(",MID(MID(C452,LEN(H452)+2,99),2,LEN(MID(C452,LEN(H452)+2,99))-2),MID(C452,LEN(H452)+2,99)),1,3),IF(MID(MID(C452,LEN(H452)+2,99),1,1)="(",MID(MID(C452,LEN(H452)+2,99),2,LEN(MID(C452,LEN(H452)+2,99))-2),MID(C452,LEN(H452)+2,99))),"")</f>
        <v/>
      </c>
      <c r="L452" t="str">
        <f t="shared" si="254"/>
        <v/>
      </c>
      <c r="M452" t="str">
        <f t="shared" si="273"/>
        <v/>
      </c>
      <c r="N452" t="str">
        <f t="shared" si="255"/>
        <v/>
      </c>
      <c r="O452" t="str">
        <f t="shared" si="256"/>
        <v/>
      </c>
      <c r="P452" t="str">
        <f t="shared" si="249"/>
        <v/>
      </c>
      <c r="Q452" t="str">
        <f t="shared" si="257"/>
        <v/>
      </c>
      <c r="R452" t="str">
        <f t="shared" si="258"/>
        <v/>
      </c>
      <c r="S452" t="str">
        <f t="shared" si="259"/>
        <v/>
      </c>
      <c r="T452" t="str">
        <f t="shared" si="260"/>
        <v/>
      </c>
      <c r="U452" t="str">
        <f t="shared" si="261"/>
        <v/>
      </c>
      <c r="V452" t="str">
        <f>IF(MID(I452,6,1)="T",VLOOKUP(H452,DATA!$B$2:$H$526,7,FALSE),"")</f>
        <v/>
      </c>
      <c r="W452" t="str">
        <f t="shared" si="262"/>
        <v/>
      </c>
      <c r="X452" t="str">
        <f>IF(LEN(H452)&gt;0,VLOOKUP(H452,DATA!$B$2:$F$526,5,FALSE),"")</f>
        <v/>
      </c>
      <c r="Y452" t="str">
        <f t="shared" si="263"/>
        <v/>
      </c>
      <c r="Z452" t="str">
        <f t="shared" si="264"/>
        <v/>
      </c>
      <c r="AA452" t="str">
        <f t="shared" si="265"/>
        <v/>
      </c>
      <c r="AB452" t="str">
        <f>IF(LEN(Z452)&gt;0,VLOOKUP(Z452,DATA!$K$25:$L$69,2,FALSE)&amp;IF(LEN(AA452)&gt;0,VLOOKUP(AA452,DATA!$O$25:$P$29,2,FALSE),""),"")</f>
        <v/>
      </c>
      <c r="AC452" t="str">
        <f>IF(LEN(Z452)&gt;0,VLOOKUP(Z452,DATA!$K$25:$M$69,3,FALSE),"")</f>
        <v/>
      </c>
      <c r="AD452" t="str">
        <f t="shared" si="266"/>
        <v/>
      </c>
      <c r="AE452" t="str">
        <f t="shared" si="267"/>
        <v/>
      </c>
      <c r="AF452" t="str">
        <f t="shared" si="268"/>
        <v/>
      </c>
      <c r="AG452" t="str">
        <f t="shared" si="269"/>
        <v/>
      </c>
      <c r="AH452" t="str">
        <f t="shared" si="270"/>
        <v/>
      </c>
      <c r="AI452" t="str">
        <f>IF(LEN(Q452)&gt;0,REPT("0",IF(IF(MID(I452,12,1)="F",VLOOKUP(J452,DATA!$K$2:$Y$20,14,FALSE),0)&gt;10,IF(MID(I452,12,1)="F",VLOOKUP(J452,DATA!$K$2:$Y$20,14,FALSE),0)-10,0)-LEN(X452))&amp;DEC2BIN(Q452,IF(MID(I452,12,1)="F",VLOOKUP(J452,DATA!$K$2:$Y$20,14,FALSE),0)-IF(IF(MID(I452,12,1)="F",VLOOKUP(J452,DATA!$K$2:$Y$20,14,FALSE),0)&gt;10,IF(MID(I452,12,1)="F",VLOOKUP(J452,DATA!$K$2:$Y$20,14,FALSE),0)-10,0)),"")</f>
        <v/>
      </c>
      <c r="AJ452" t="str">
        <f>IF(LEN(H452)&gt;0,IF(H452&lt;&gt;"CALL_PAL",VLOOKUP(H452,DATA!$B$2:$E$526,4,FALSE),VLOOKUP(K452,DATA!$K$72:$M$161,3,FALSE)),"")</f>
        <v/>
      </c>
      <c r="AK452" t="str">
        <f>IF(LEN(H452)&gt;0,VLOOKUP(H452,DATA!$B$2:$D$526,3,FALSE),"")</f>
        <v/>
      </c>
      <c r="AL452" t="str">
        <f t="shared" si="271"/>
        <v/>
      </c>
      <c r="AM452" t="str">
        <f t="shared" si="272"/>
        <v/>
      </c>
      <c r="AN452" t="str">
        <f t="shared" si="250"/>
        <v/>
      </c>
      <c r="AO452" t="str">
        <f t="shared" ref="AO452:AO515" si="276">IF(B452&lt;&gt;"",G452-G451,"")</f>
        <v/>
      </c>
      <c r="AP452" t="str">
        <f t="shared" si="245"/>
        <v/>
      </c>
      <c r="AQ452" t="str">
        <f t="shared" si="274"/>
        <v/>
      </c>
    </row>
    <row r="453" spans="1:43" x14ac:dyDescent="0.25">
      <c r="A453" t="str">
        <f t="shared" si="246"/>
        <v/>
      </c>
      <c r="C453" t="str">
        <f t="shared" si="252"/>
        <v/>
      </c>
      <c r="D453" t="str">
        <f t="shared" si="247"/>
        <v/>
      </c>
      <c r="E453" t="str">
        <f t="shared" si="248"/>
        <v/>
      </c>
      <c r="F453" t="str">
        <f t="shared" si="251"/>
        <v/>
      </c>
      <c r="G453" t="str">
        <f t="shared" si="275"/>
        <v/>
      </c>
      <c r="H453" t="str">
        <f t="shared" si="253"/>
        <v/>
      </c>
      <c r="I453" s="3" t="str">
        <f>IF(LEN(H453)&gt;0,VLOOKUP(H453,DATA!$B$2:$G$526,6,FALSE),"")</f>
        <v/>
      </c>
      <c r="J453" t="str">
        <f>IF(LEN(H453)&gt;0,VLOOKUP(H453,DATA!$B$2:$G$526,2,FALSE),"")</f>
        <v/>
      </c>
      <c r="K453" t="str">
        <f>IF(LEN(H453)&gt;0,IF(MID(IF(MID(MID(C453,LEN(H453)+2,99),1,1)="(",MID(MID(C453,LEN(H453)+2,99),2,LEN(MID(C453,LEN(H453)+2,99))-2),MID(C453,LEN(H453)+2,99)),1,1)=VLOOKUP(H453,DATA!$B$2:$I$526,8,FALSE),MID(IF(MID(MID(C453,LEN(H453)+2,99),1,1)="(",MID(MID(C453,LEN(H453)+2,99),2,LEN(MID(C453,LEN(H453)+2,99))-2),MID(C453,LEN(H453)+2,99)),1,3),IF(MID(MID(C453,LEN(H453)+2,99),1,1)="(",MID(MID(C453,LEN(H453)+2,99),2,LEN(MID(C453,LEN(H453)+2,99))-2),MID(C453,LEN(H453)+2,99))),"")</f>
        <v/>
      </c>
      <c r="L453" t="str">
        <f t="shared" si="254"/>
        <v/>
      </c>
      <c r="M453" t="str">
        <f t="shared" si="273"/>
        <v/>
      </c>
      <c r="N453" t="str">
        <f t="shared" si="255"/>
        <v/>
      </c>
      <c r="O453" t="str">
        <f t="shared" si="256"/>
        <v/>
      </c>
      <c r="P453" t="str">
        <f t="shared" si="249"/>
        <v/>
      </c>
      <c r="Q453" t="str">
        <f t="shared" si="257"/>
        <v/>
      </c>
      <c r="R453" t="str">
        <f t="shared" si="258"/>
        <v/>
      </c>
      <c r="S453" t="str">
        <f t="shared" si="259"/>
        <v/>
      </c>
      <c r="T453" t="str">
        <f t="shared" si="260"/>
        <v/>
      </c>
      <c r="U453" t="str">
        <f t="shared" si="261"/>
        <v/>
      </c>
      <c r="V453" t="str">
        <f>IF(MID(I453,6,1)="T",VLOOKUP(H453,DATA!$B$2:$H$526,7,FALSE),"")</f>
        <v/>
      </c>
      <c r="W453" t="str">
        <f t="shared" si="262"/>
        <v/>
      </c>
      <c r="X453" t="str">
        <f>IF(LEN(H453)&gt;0,VLOOKUP(H453,DATA!$B$2:$F$526,5,FALSE),"")</f>
        <v/>
      </c>
      <c r="Y453" t="str">
        <f t="shared" si="263"/>
        <v/>
      </c>
      <c r="Z453" t="str">
        <f t="shared" si="264"/>
        <v/>
      </c>
      <c r="AA453" t="str">
        <f t="shared" si="265"/>
        <v/>
      </c>
      <c r="AB453" t="str">
        <f>IF(LEN(Z453)&gt;0,VLOOKUP(Z453,DATA!$K$25:$L$69,2,FALSE)&amp;IF(LEN(AA453)&gt;0,VLOOKUP(AA453,DATA!$O$25:$P$29,2,FALSE),""),"")</f>
        <v/>
      </c>
      <c r="AC453" t="str">
        <f>IF(LEN(Z453)&gt;0,VLOOKUP(Z453,DATA!$K$25:$M$69,3,FALSE),"")</f>
        <v/>
      </c>
      <c r="AD453" t="str">
        <f t="shared" si="266"/>
        <v/>
      </c>
      <c r="AE453" t="str">
        <f t="shared" si="267"/>
        <v/>
      </c>
      <c r="AF453" t="str">
        <f t="shared" si="268"/>
        <v/>
      </c>
      <c r="AG453" t="str">
        <f t="shared" si="269"/>
        <v/>
      </c>
      <c r="AH453" t="str">
        <f t="shared" si="270"/>
        <v/>
      </c>
      <c r="AI453" t="str">
        <f>IF(LEN(Q453)&gt;0,REPT("0",IF(IF(MID(I453,12,1)="F",VLOOKUP(J453,DATA!$K$2:$Y$20,14,FALSE),0)&gt;10,IF(MID(I453,12,1)="F",VLOOKUP(J453,DATA!$K$2:$Y$20,14,FALSE),0)-10,0)-LEN(X453))&amp;DEC2BIN(Q453,IF(MID(I453,12,1)="F",VLOOKUP(J453,DATA!$K$2:$Y$20,14,FALSE),0)-IF(IF(MID(I453,12,1)="F",VLOOKUP(J453,DATA!$K$2:$Y$20,14,FALSE),0)&gt;10,IF(MID(I453,12,1)="F",VLOOKUP(J453,DATA!$K$2:$Y$20,14,FALSE),0)-10,0)),"")</f>
        <v/>
      </c>
      <c r="AJ453" t="str">
        <f>IF(LEN(H453)&gt;0,IF(H453&lt;&gt;"CALL_PAL",VLOOKUP(H453,DATA!$B$2:$E$526,4,FALSE),VLOOKUP(K453,DATA!$K$72:$M$161,3,FALSE)),"")</f>
        <v/>
      </c>
      <c r="AK453" t="str">
        <f>IF(LEN(H453)&gt;0,VLOOKUP(H453,DATA!$B$2:$D$526,3,FALSE),"")</f>
        <v/>
      </c>
      <c r="AL453" t="str">
        <f t="shared" si="271"/>
        <v/>
      </c>
      <c r="AM453" t="str">
        <f t="shared" si="272"/>
        <v/>
      </c>
      <c r="AN453" t="str">
        <f t="shared" si="250"/>
        <v/>
      </c>
      <c r="AO453" t="str">
        <f t="shared" si="276"/>
        <v/>
      </c>
      <c r="AP453" t="str">
        <f t="shared" ref="AP453:AP516" si="277">IF(B453="","",IF(G453=G454,"",INT(G453/16)*16=G453))</f>
        <v/>
      </c>
      <c r="AQ453" t="str">
        <f t="shared" si="274"/>
        <v/>
      </c>
    </row>
    <row r="454" spans="1:43" x14ac:dyDescent="0.25">
      <c r="A454" t="str">
        <f t="shared" ref="A454:A517" si="278">IF(LEN(G454)&gt;0,DEC2HEX(G454+IF(AN453,1,0),8),"")</f>
        <v/>
      </c>
      <c r="C454" t="str">
        <f t="shared" si="252"/>
        <v/>
      </c>
      <c r="D454" t="str">
        <f t="shared" ref="D454:D517" si="279">IF(LEN(C454)&gt;0,IF(MID(C454,1,IFERROR(FIND(" ",C454),2)-1)=".BASE","",IF(MID(C454,1,4)=".VAR",MID(C454,FIND(" ",C454)+1,99),"")),"")</f>
        <v/>
      </c>
      <c r="E454" t="str">
        <f t="shared" si="248"/>
        <v/>
      </c>
      <c r="F454" t="str">
        <f t="shared" si="251"/>
        <v/>
      </c>
      <c r="G454" t="str">
        <f t="shared" si="275"/>
        <v/>
      </c>
      <c r="H454" t="str">
        <f t="shared" si="253"/>
        <v/>
      </c>
      <c r="I454" s="3" t="str">
        <f>IF(LEN(H454)&gt;0,VLOOKUP(H454,DATA!$B$2:$G$526,6,FALSE),"")</f>
        <v/>
      </c>
      <c r="J454" t="str">
        <f>IF(LEN(H454)&gt;0,VLOOKUP(H454,DATA!$B$2:$G$526,2,FALSE),"")</f>
        <v/>
      </c>
      <c r="K454" t="str">
        <f>IF(LEN(H454)&gt;0,IF(MID(IF(MID(MID(C454,LEN(H454)+2,99),1,1)="(",MID(MID(C454,LEN(H454)+2,99),2,LEN(MID(C454,LEN(H454)+2,99))-2),MID(C454,LEN(H454)+2,99)),1,1)=VLOOKUP(H454,DATA!$B$2:$I$526,8,FALSE),MID(IF(MID(MID(C454,LEN(H454)+2,99),1,1)="(",MID(MID(C454,LEN(H454)+2,99),2,LEN(MID(C454,LEN(H454)+2,99))-2),MID(C454,LEN(H454)+2,99)),1,3),IF(MID(MID(C454,LEN(H454)+2,99),1,1)="(",MID(MID(C454,LEN(H454)+2,99),2,LEN(MID(C454,LEN(H454)+2,99))-2),MID(C454,LEN(H454)+2,99))),"")</f>
        <v/>
      </c>
      <c r="L454" t="str">
        <f t="shared" si="254"/>
        <v/>
      </c>
      <c r="M454" t="str">
        <f t="shared" si="273"/>
        <v/>
      </c>
      <c r="N454" t="str">
        <f t="shared" si="255"/>
        <v/>
      </c>
      <c r="O454" t="str">
        <f t="shared" si="256"/>
        <v/>
      </c>
      <c r="P454" t="str">
        <f t="shared" si="249"/>
        <v/>
      </c>
      <c r="Q454" t="str">
        <f t="shared" si="257"/>
        <v/>
      </c>
      <c r="R454" t="str">
        <f t="shared" si="258"/>
        <v/>
      </c>
      <c r="S454" t="str">
        <f t="shared" si="259"/>
        <v/>
      </c>
      <c r="T454" t="str">
        <f t="shared" si="260"/>
        <v/>
      </c>
      <c r="U454" t="str">
        <f t="shared" si="261"/>
        <v/>
      </c>
      <c r="V454" t="str">
        <f>IF(MID(I454,6,1)="T",VLOOKUP(H454,DATA!$B$2:$H$526,7,FALSE),"")</f>
        <v/>
      </c>
      <c r="W454" t="str">
        <f t="shared" si="262"/>
        <v/>
      </c>
      <c r="X454" t="str">
        <f>IF(LEN(H454)&gt;0,VLOOKUP(H454,DATA!$B$2:$F$526,5,FALSE),"")</f>
        <v/>
      </c>
      <c r="Y454" t="str">
        <f t="shared" si="263"/>
        <v/>
      </c>
      <c r="Z454" t="str">
        <f t="shared" si="264"/>
        <v/>
      </c>
      <c r="AA454" t="str">
        <f t="shared" si="265"/>
        <v/>
      </c>
      <c r="AB454" t="str">
        <f>IF(LEN(Z454)&gt;0,VLOOKUP(Z454,DATA!$K$25:$L$69,2,FALSE)&amp;IF(LEN(AA454)&gt;0,VLOOKUP(AA454,DATA!$O$25:$P$29,2,FALSE),""),"")</f>
        <v/>
      </c>
      <c r="AC454" t="str">
        <f>IF(LEN(Z454)&gt;0,VLOOKUP(Z454,DATA!$K$25:$M$69,3,FALSE),"")</f>
        <v/>
      </c>
      <c r="AD454" t="str">
        <f t="shared" si="266"/>
        <v/>
      </c>
      <c r="AE454" t="str">
        <f t="shared" si="267"/>
        <v/>
      </c>
      <c r="AF454" t="str">
        <f t="shared" si="268"/>
        <v/>
      </c>
      <c r="AG454" t="str">
        <f t="shared" si="269"/>
        <v/>
      </c>
      <c r="AH454" t="str">
        <f t="shared" si="270"/>
        <v/>
      </c>
      <c r="AI454" t="str">
        <f>IF(LEN(Q454)&gt;0,REPT("0",IF(IF(MID(I454,12,1)="F",VLOOKUP(J454,DATA!$K$2:$Y$20,14,FALSE),0)&gt;10,IF(MID(I454,12,1)="F",VLOOKUP(J454,DATA!$K$2:$Y$20,14,FALSE),0)-10,0)-LEN(X454))&amp;DEC2BIN(Q454,IF(MID(I454,12,1)="F",VLOOKUP(J454,DATA!$K$2:$Y$20,14,FALSE),0)-IF(IF(MID(I454,12,1)="F",VLOOKUP(J454,DATA!$K$2:$Y$20,14,FALSE),0)&gt;10,IF(MID(I454,12,1)="F",VLOOKUP(J454,DATA!$K$2:$Y$20,14,FALSE),0)-10,0)),"")</f>
        <v/>
      </c>
      <c r="AJ454" t="str">
        <f>IF(LEN(H454)&gt;0,IF(H454&lt;&gt;"CALL_PAL",VLOOKUP(H454,DATA!$B$2:$E$526,4,FALSE),VLOOKUP(K454,DATA!$K$72:$M$161,3,FALSE)),"")</f>
        <v/>
      </c>
      <c r="AK454" t="str">
        <f>IF(LEN(H454)&gt;0,VLOOKUP(H454,DATA!$B$2:$D$526,3,FALSE),"")</f>
        <v/>
      </c>
      <c r="AL454" t="str">
        <f t="shared" si="271"/>
        <v/>
      </c>
      <c r="AM454" t="str">
        <f t="shared" si="272"/>
        <v/>
      </c>
      <c r="AN454" t="str">
        <f t="shared" si="250"/>
        <v/>
      </c>
      <c r="AO454" t="str">
        <f t="shared" si="276"/>
        <v/>
      </c>
      <c r="AP454" t="str">
        <f t="shared" si="277"/>
        <v/>
      </c>
      <c r="AQ454" t="str">
        <f t="shared" si="274"/>
        <v/>
      </c>
    </row>
    <row r="455" spans="1:43" x14ac:dyDescent="0.25">
      <c r="A455" t="str">
        <f t="shared" si="278"/>
        <v/>
      </c>
      <c r="C455" t="str">
        <f t="shared" si="252"/>
        <v/>
      </c>
      <c r="D455" t="str">
        <f t="shared" si="279"/>
        <v/>
      </c>
      <c r="E455" t="str">
        <f t="shared" si="248"/>
        <v/>
      </c>
      <c r="F455" t="str">
        <f t="shared" si="251"/>
        <v/>
      </c>
      <c r="G455" t="str">
        <f t="shared" si="275"/>
        <v/>
      </c>
      <c r="H455" t="str">
        <f t="shared" si="253"/>
        <v/>
      </c>
      <c r="I455" s="3" t="str">
        <f>IF(LEN(H455)&gt;0,VLOOKUP(H455,DATA!$B$2:$G$526,6,FALSE),"")</f>
        <v/>
      </c>
      <c r="J455" t="str">
        <f>IF(LEN(H455)&gt;0,VLOOKUP(H455,DATA!$B$2:$G$526,2,FALSE),"")</f>
        <v/>
      </c>
      <c r="K455" t="str">
        <f>IF(LEN(H455)&gt;0,IF(MID(IF(MID(MID(C455,LEN(H455)+2,99),1,1)="(",MID(MID(C455,LEN(H455)+2,99),2,LEN(MID(C455,LEN(H455)+2,99))-2),MID(C455,LEN(H455)+2,99)),1,1)=VLOOKUP(H455,DATA!$B$2:$I$526,8,FALSE),MID(IF(MID(MID(C455,LEN(H455)+2,99),1,1)="(",MID(MID(C455,LEN(H455)+2,99),2,LEN(MID(C455,LEN(H455)+2,99))-2),MID(C455,LEN(H455)+2,99)),1,3),IF(MID(MID(C455,LEN(H455)+2,99),1,1)="(",MID(MID(C455,LEN(H455)+2,99),2,LEN(MID(C455,LEN(H455)+2,99))-2),MID(C455,LEN(H455)+2,99))),"")</f>
        <v/>
      </c>
      <c r="L455" t="str">
        <f t="shared" si="254"/>
        <v/>
      </c>
      <c r="M455" t="str">
        <f t="shared" si="273"/>
        <v/>
      </c>
      <c r="N455" t="str">
        <f t="shared" si="255"/>
        <v/>
      </c>
      <c r="O455" t="str">
        <f t="shared" si="256"/>
        <v/>
      </c>
      <c r="P455" t="str">
        <f t="shared" si="249"/>
        <v/>
      </c>
      <c r="Q455" t="str">
        <f t="shared" si="257"/>
        <v/>
      </c>
      <c r="R455" t="str">
        <f t="shared" si="258"/>
        <v/>
      </c>
      <c r="S455" t="str">
        <f t="shared" si="259"/>
        <v/>
      </c>
      <c r="T455" t="str">
        <f t="shared" si="260"/>
        <v/>
      </c>
      <c r="U455" t="str">
        <f t="shared" si="261"/>
        <v/>
      </c>
      <c r="V455" t="str">
        <f>IF(MID(I455,6,1)="T",VLOOKUP(H455,DATA!$B$2:$H$526,7,FALSE),"")</f>
        <v/>
      </c>
      <c r="W455" t="str">
        <f t="shared" si="262"/>
        <v/>
      </c>
      <c r="X455" t="str">
        <f>IF(LEN(H455)&gt;0,VLOOKUP(H455,DATA!$B$2:$F$526,5,FALSE),"")</f>
        <v/>
      </c>
      <c r="Y455" t="str">
        <f t="shared" si="263"/>
        <v/>
      </c>
      <c r="Z455" t="str">
        <f t="shared" si="264"/>
        <v/>
      </c>
      <c r="AA455" t="str">
        <f t="shared" si="265"/>
        <v/>
      </c>
      <c r="AB455" t="str">
        <f>IF(LEN(Z455)&gt;0,VLOOKUP(Z455,DATA!$K$25:$L$69,2,FALSE)&amp;IF(LEN(AA455)&gt;0,VLOOKUP(AA455,DATA!$O$25:$P$29,2,FALSE),""),"")</f>
        <v/>
      </c>
      <c r="AC455" t="str">
        <f>IF(LEN(Z455)&gt;0,VLOOKUP(Z455,DATA!$K$25:$M$69,3,FALSE),"")</f>
        <v/>
      </c>
      <c r="AD455" t="str">
        <f t="shared" si="266"/>
        <v/>
      </c>
      <c r="AE455" t="str">
        <f t="shared" si="267"/>
        <v/>
      </c>
      <c r="AF455" t="str">
        <f t="shared" si="268"/>
        <v/>
      </c>
      <c r="AG455" t="str">
        <f t="shared" si="269"/>
        <v/>
      </c>
      <c r="AH455" t="str">
        <f t="shared" si="270"/>
        <v/>
      </c>
      <c r="AI455" t="str">
        <f>IF(LEN(Q455)&gt;0,REPT("0",IF(IF(MID(I455,12,1)="F",VLOOKUP(J455,DATA!$K$2:$Y$20,14,FALSE),0)&gt;10,IF(MID(I455,12,1)="F",VLOOKUP(J455,DATA!$K$2:$Y$20,14,FALSE),0)-10,0)-LEN(X455))&amp;DEC2BIN(Q455,IF(MID(I455,12,1)="F",VLOOKUP(J455,DATA!$K$2:$Y$20,14,FALSE),0)-IF(IF(MID(I455,12,1)="F",VLOOKUP(J455,DATA!$K$2:$Y$20,14,FALSE),0)&gt;10,IF(MID(I455,12,1)="F",VLOOKUP(J455,DATA!$K$2:$Y$20,14,FALSE),0)-10,0)),"")</f>
        <v/>
      </c>
      <c r="AJ455" t="str">
        <f>IF(LEN(H455)&gt;0,IF(H455&lt;&gt;"CALL_PAL",VLOOKUP(H455,DATA!$B$2:$E$526,4,FALSE),VLOOKUP(K455,DATA!$K$72:$M$161,3,FALSE)),"")</f>
        <v/>
      </c>
      <c r="AK455" t="str">
        <f>IF(LEN(H455)&gt;0,VLOOKUP(H455,DATA!$B$2:$D$526,3,FALSE),"")</f>
        <v/>
      </c>
      <c r="AL455" t="str">
        <f t="shared" si="271"/>
        <v/>
      </c>
      <c r="AM455" t="str">
        <f t="shared" si="272"/>
        <v/>
      </c>
      <c r="AN455" t="str">
        <f t="shared" si="250"/>
        <v/>
      </c>
      <c r="AO455" t="str">
        <f t="shared" si="276"/>
        <v/>
      </c>
      <c r="AP455" t="str">
        <f t="shared" si="277"/>
        <v/>
      </c>
      <c r="AQ455" t="str">
        <f t="shared" si="274"/>
        <v/>
      </c>
    </row>
    <row r="456" spans="1:43" x14ac:dyDescent="0.25">
      <c r="A456" t="str">
        <f t="shared" si="278"/>
        <v/>
      </c>
      <c r="C456" t="str">
        <f t="shared" si="252"/>
        <v/>
      </c>
      <c r="D456" t="str">
        <f t="shared" si="279"/>
        <v/>
      </c>
      <c r="E456" t="str">
        <f t="shared" ref="E456:E519" si="280">IF(LEN(C456)&gt;0,AND(MID(C455,1,2)&lt;&gt;".B",MID(C455,1,2)&lt;&gt;".P",NOT(IFERROR(FIND(":",C455)&gt;0,FALSE))),"")</f>
        <v/>
      </c>
      <c r="F456" t="str">
        <f t="shared" si="251"/>
        <v/>
      </c>
      <c r="G456" t="str">
        <f t="shared" si="275"/>
        <v/>
      </c>
      <c r="H456" t="str">
        <f t="shared" si="253"/>
        <v/>
      </c>
      <c r="I456" s="3" t="str">
        <f>IF(LEN(H456)&gt;0,VLOOKUP(H456,DATA!$B$2:$G$526,6,FALSE),"")</f>
        <v/>
      </c>
      <c r="J456" t="str">
        <f>IF(LEN(H456)&gt;0,VLOOKUP(H456,DATA!$B$2:$G$526,2,FALSE),"")</f>
        <v/>
      </c>
      <c r="K456" t="str">
        <f>IF(LEN(H456)&gt;0,IF(MID(IF(MID(MID(C456,LEN(H456)+2,99),1,1)="(",MID(MID(C456,LEN(H456)+2,99),2,LEN(MID(C456,LEN(H456)+2,99))-2),MID(C456,LEN(H456)+2,99)),1,1)=VLOOKUP(H456,DATA!$B$2:$I$526,8,FALSE),MID(IF(MID(MID(C456,LEN(H456)+2,99),1,1)="(",MID(MID(C456,LEN(H456)+2,99),2,LEN(MID(C456,LEN(H456)+2,99))-2),MID(C456,LEN(H456)+2,99)),1,3),IF(MID(MID(C456,LEN(H456)+2,99),1,1)="(",MID(MID(C456,LEN(H456)+2,99),2,LEN(MID(C456,LEN(H456)+2,99))-2),MID(C456,LEN(H456)+2,99))),"")</f>
        <v/>
      </c>
      <c r="L456" t="str">
        <f t="shared" si="254"/>
        <v/>
      </c>
      <c r="M456" t="str">
        <f t="shared" si="273"/>
        <v/>
      </c>
      <c r="N456" t="str">
        <f t="shared" si="255"/>
        <v/>
      </c>
      <c r="O456" t="str">
        <f t="shared" si="256"/>
        <v/>
      </c>
      <c r="P456" t="str">
        <f t="shared" si="249"/>
        <v/>
      </c>
      <c r="Q456" t="str">
        <f t="shared" si="257"/>
        <v/>
      </c>
      <c r="R456" t="str">
        <f t="shared" si="258"/>
        <v/>
      </c>
      <c r="S456" t="str">
        <f t="shared" si="259"/>
        <v/>
      </c>
      <c r="T456" t="str">
        <f t="shared" si="260"/>
        <v/>
      </c>
      <c r="U456" t="str">
        <f t="shared" si="261"/>
        <v/>
      </c>
      <c r="V456" t="str">
        <f>IF(MID(I456,6,1)="T",VLOOKUP(H456,DATA!$B$2:$H$526,7,FALSE),"")</f>
        <v/>
      </c>
      <c r="W456" t="str">
        <f t="shared" si="262"/>
        <v/>
      </c>
      <c r="X456" t="str">
        <f>IF(LEN(H456)&gt;0,VLOOKUP(H456,DATA!$B$2:$F$526,5,FALSE),"")</f>
        <v/>
      </c>
      <c r="Y456" t="str">
        <f t="shared" si="263"/>
        <v/>
      </c>
      <c r="Z456" t="str">
        <f t="shared" si="264"/>
        <v/>
      </c>
      <c r="AA456" t="str">
        <f t="shared" si="265"/>
        <v/>
      </c>
      <c r="AB456" t="str">
        <f>IF(LEN(Z456)&gt;0,VLOOKUP(Z456,DATA!$K$25:$L$69,2,FALSE)&amp;IF(LEN(AA456)&gt;0,VLOOKUP(AA456,DATA!$O$25:$P$29,2,FALSE),""),"")</f>
        <v/>
      </c>
      <c r="AC456" t="str">
        <f>IF(LEN(Z456)&gt;0,VLOOKUP(Z456,DATA!$K$25:$M$69,3,FALSE),"")</f>
        <v/>
      </c>
      <c r="AD456" t="str">
        <f t="shared" si="266"/>
        <v/>
      </c>
      <c r="AE456" t="str">
        <f t="shared" si="267"/>
        <v/>
      </c>
      <c r="AF456" t="str">
        <f t="shared" si="268"/>
        <v/>
      </c>
      <c r="AG456" t="str">
        <f t="shared" si="269"/>
        <v/>
      </c>
      <c r="AH456" t="str">
        <f t="shared" si="270"/>
        <v/>
      </c>
      <c r="AI456" t="str">
        <f>IF(LEN(Q456)&gt;0,REPT("0",IF(IF(MID(I456,12,1)="F",VLOOKUP(J456,DATA!$K$2:$Y$20,14,FALSE),0)&gt;10,IF(MID(I456,12,1)="F",VLOOKUP(J456,DATA!$K$2:$Y$20,14,FALSE),0)-10,0)-LEN(X456))&amp;DEC2BIN(Q456,IF(MID(I456,12,1)="F",VLOOKUP(J456,DATA!$K$2:$Y$20,14,FALSE),0)-IF(IF(MID(I456,12,1)="F",VLOOKUP(J456,DATA!$K$2:$Y$20,14,FALSE),0)&gt;10,IF(MID(I456,12,1)="F",VLOOKUP(J456,DATA!$K$2:$Y$20,14,FALSE),0)-10,0)),"")</f>
        <v/>
      </c>
      <c r="AJ456" t="str">
        <f>IF(LEN(H456)&gt;0,IF(H456&lt;&gt;"CALL_PAL",VLOOKUP(H456,DATA!$B$2:$E$526,4,FALSE),VLOOKUP(K456,DATA!$K$72:$M$161,3,FALSE)),"")</f>
        <v/>
      </c>
      <c r="AK456" t="str">
        <f>IF(LEN(H456)&gt;0,VLOOKUP(H456,DATA!$B$2:$D$526,3,FALSE),"")</f>
        <v/>
      </c>
      <c r="AL456" t="str">
        <f t="shared" si="271"/>
        <v/>
      </c>
      <c r="AM456" t="str">
        <f t="shared" si="272"/>
        <v/>
      </c>
      <c r="AN456" t="str">
        <f t="shared" si="250"/>
        <v/>
      </c>
      <c r="AO456" t="str">
        <f t="shared" si="276"/>
        <v/>
      </c>
      <c r="AP456" t="str">
        <f t="shared" si="277"/>
        <v/>
      </c>
      <c r="AQ456" t="str">
        <f t="shared" si="274"/>
        <v/>
      </c>
    </row>
    <row r="457" spans="1:43" x14ac:dyDescent="0.25">
      <c r="A457" t="str">
        <f t="shared" si="278"/>
        <v/>
      </c>
      <c r="C457" t="str">
        <f t="shared" si="252"/>
        <v/>
      </c>
      <c r="D457" t="str">
        <f t="shared" si="279"/>
        <v/>
      </c>
      <c r="E457" t="str">
        <f t="shared" si="280"/>
        <v/>
      </c>
      <c r="F457" t="str">
        <f t="shared" si="251"/>
        <v/>
      </c>
      <c r="G457" t="str">
        <f t="shared" si="275"/>
        <v/>
      </c>
      <c r="H457" t="str">
        <f t="shared" si="253"/>
        <v/>
      </c>
      <c r="I457" s="3" t="str">
        <f>IF(LEN(H457)&gt;0,VLOOKUP(H457,DATA!$B$2:$G$526,6,FALSE),"")</f>
        <v/>
      </c>
      <c r="J457" t="str">
        <f>IF(LEN(H457)&gt;0,VLOOKUP(H457,DATA!$B$2:$G$526,2,FALSE),"")</f>
        <v/>
      </c>
      <c r="K457" t="str">
        <f>IF(LEN(H457)&gt;0,IF(MID(IF(MID(MID(C457,LEN(H457)+2,99),1,1)="(",MID(MID(C457,LEN(H457)+2,99),2,LEN(MID(C457,LEN(H457)+2,99))-2),MID(C457,LEN(H457)+2,99)),1,1)=VLOOKUP(H457,DATA!$B$2:$I$526,8,FALSE),MID(IF(MID(MID(C457,LEN(H457)+2,99),1,1)="(",MID(MID(C457,LEN(H457)+2,99),2,LEN(MID(C457,LEN(H457)+2,99))-2),MID(C457,LEN(H457)+2,99)),1,3),IF(MID(MID(C457,LEN(H457)+2,99),1,1)="(",MID(MID(C457,LEN(H457)+2,99),2,LEN(MID(C457,LEN(H457)+2,99))-2),MID(C457,LEN(H457)+2,99))),"")</f>
        <v/>
      </c>
      <c r="L457" t="str">
        <f t="shared" si="254"/>
        <v/>
      </c>
      <c r="M457" t="str">
        <f t="shared" si="273"/>
        <v/>
      </c>
      <c r="N457" t="str">
        <f t="shared" si="255"/>
        <v/>
      </c>
      <c r="O457" t="str">
        <f t="shared" si="256"/>
        <v/>
      </c>
      <c r="P457" t="str">
        <f t="shared" si="249"/>
        <v/>
      </c>
      <c r="Q457" t="str">
        <f t="shared" si="257"/>
        <v/>
      </c>
      <c r="R457" t="str">
        <f t="shared" si="258"/>
        <v/>
      </c>
      <c r="S457" t="str">
        <f t="shared" si="259"/>
        <v/>
      </c>
      <c r="T457" t="str">
        <f t="shared" si="260"/>
        <v/>
      </c>
      <c r="U457" t="str">
        <f t="shared" si="261"/>
        <v/>
      </c>
      <c r="V457" t="str">
        <f>IF(MID(I457,6,1)="T",VLOOKUP(H457,DATA!$B$2:$H$526,7,FALSE),"")</f>
        <v/>
      </c>
      <c r="W457" t="str">
        <f t="shared" si="262"/>
        <v/>
      </c>
      <c r="X457" t="str">
        <f>IF(LEN(H457)&gt;0,VLOOKUP(H457,DATA!$B$2:$F$526,5,FALSE),"")</f>
        <v/>
      </c>
      <c r="Y457" t="str">
        <f t="shared" si="263"/>
        <v/>
      </c>
      <c r="Z457" t="str">
        <f t="shared" si="264"/>
        <v/>
      </c>
      <c r="AA457" t="str">
        <f t="shared" si="265"/>
        <v/>
      </c>
      <c r="AB457" t="str">
        <f>IF(LEN(Z457)&gt;0,VLOOKUP(Z457,DATA!$K$25:$L$69,2,FALSE)&amp;IF(LEN(AA457)&gt;0,VLOOKUP(AA457,DATA!$O$25:$P$29,2,FALSE),""),"")</f>
        <v/>
      </c>
      <c r="AC457" t="str">
        <f>IF(LEN(Z457)&gt;0,VLOOKUP(Z457,DATA!$K$25:$M$69,3,FALSE),"")</f>
        <v/>
      </c>
      <c r="AD457" t="str">
        <f t="shared" si="266"/>
        <v/>
      </c>
      <c r="AE457" t="str">
        <f t="shared" si="267"/>
        <v/>
      </c>
      <c r="AF457" t="str">
        <f t="shared" si="268"/>
        <v/>
      </c>
      <c r="AG457" t="str">
        <f t="shared" si="269"/>
        <v/>
      </c>
      <c r="AH457" t="str">
        <f t="shared" si="270"/>
        <v/>
      </c>
      <c r="AI457" t="str">
        <f>IF(LEN(Q457)&gt;0,REPT("0",IF(IF(MID(I457,12,1)="F",VLOOKUP(J457,DATA!$K$2:$Y$20,14,FALSE),0)&gt;10,IF(MID(I457,12,1)="F",VLOOKUP(J457,DATA!$K$2:$Y$20,14,FALSE),0)-10,0)-LEN(X457))&amp;DEC2BIN(Q457,IF(MID(I457,12,1)="F",VLOOKUP(J457,DATA!$K$2:$Y$20,14,FALSE),0)-IF(IF(MID(I457,12,1)="F",VLOOKUP(J457,DATA!$K$2:$Y$20,14,FALSE),0)&gt;10,IF(MID(I457,12,1)="F",VLOOKUP(J457,DATA!$K$2:$Y$20,14,FALSE),0)-10,0)),"")</f>
        <v/>
      </c>
      <c r="AJ457" t="str">
        <f>IF(LEN(H457)&gt;0,IF(H457&lt;&gt;"CALL_PAL",VLOOKUP(H457,DATA!$B$2:$E$526,4,FALSE),VLOOKUP(K457,DATA!$K$72:$M$161,3,FALSE)),"")</f>
        <v/>
      </c>
      <c r="AK457" t="str">
        <f>IF(LEN(H457)&gt;0,VLOOKUP(H457,DATA!$B$2:$D$526,3,FALSE),"")</f>
        <v/>
      </c>
      <c r="AL457" t="str">
        <f t="shared" si="271"/>
        <v/>
      </c>
      <c r="AM457" t="str">
        <f t="shared" si="272"/>
        <v/>
      </c>
      <c r="AN457" t="str">
        <f t="shared" si="250"/>
        <v/>
      </c>
      <c r="AO457" t="str">
        <f t="shared" si="276"/>
        <v/>
      </c>
      <c r="AP457" t="str">
        <f t="shared" si="277"/>
        <v/>
      </c>
      <c r="AQ457" t="str">
        <f t="shared" si="274"/>
        <v/>
      </c>
    </row>
    <row r="458" spans="1:43" x14ac:dyDescent="0.25">
      <c r="A458" t="str">
        <f t="shared" si="278"/>
        <v/>
      </c>
      <c r="C458" t="str">
        <f t="shared" si="252"/>
        <v/>
      </c>
      <c r="D458" t="str">
        <f t="shared" si="279"/>
        <v/>
      </c>
      <c r="E458" t="str">
        <f t="shared" si="280"/>
        <v/>
      </c>
      <c r="F458" t="str">
        <f t="shared" si="251"/>
        <v/>
      </c>
      <c r="G458" t="str">
        <f t="shared" si="275"/>
        <v/>
      </c>
      <c r="H458" t="str">
        <f t="shared" si="253"/>
        <v/>
      </c>
      <c r="I458" s="3" t="str">
        <f>IF(LEN(H458)&gt;0,VLOOKUP(H458,DATA!$B$2:$G$526,6,FALSE),"")</f>
        <v/>
      </c>
      <c r="J458" t="str">
        <f>IF(LEN(H458)&gt;0,VLOOKUP(H458,DATA!$B$2:$G$526,2,FALSE),"")</f>
        <v/>
      </c>
      <c r="K458" t="str">
        <f>IF(LEN(H458)&gt;0,IF(MID(IF(MID(MID(C458,LEN(H458)+2,99),1,1)="(",MID(MID(C458,LEN(H458)+2,99),2,LEN(MID(C458,LEN(H458)+2,99))-2),MID(C458,LEN(H458)+2,99)),1,1)=VLOOKUP(H458,DATA!$B$2:$I$526,8,FALSE),MID(IF(MID(MID(C458,LEN(H458)+2,99),1,1)="(",MID(MID(C458,LEN(H458)+2,99),2,LEN(MID(C458,LEN(H458)+2,99))-2),MID(C458,LEN(H458)+2,99)),1,3),IF(MID(MID(C458,LEN(H458)+2,99),1,1)="(",MID(MID(C458,LEN(H458)+2,99),2,LEN(MID(C458,LEN(H458)+2,99))-2),MID(C458,LEN(H458)+2,99))),"")</f>
        <v/>
      </c>
      <c r="L458" t="str">
        <f t="shared" si="254"/>
        <v/>
      </c>
      <c r="M458" t="str">
        <f t="shared" si="273"/>
        <v/>
      </c>
      <c r="N458" t="str">
        <f t="shared" si="255"/>
        <v/>
      </c>
      <c r="O458" t="str">
        <f t="shared" si="256"/>
        <v/>
      </c>
      <c r="P458" t="str">
        <f t="shared" si="249"/>
        <v/>
      </c>
      <c r="Q458" t="str">
        <f t="shared" si="257"/>
        <v/>
      </c>
      <c r="R458" t="str">
        <f t="shared" si="258"/>
        <v/>
      </c>
      <c r="S458" t="str">
        <f t="shared" si="259"/>
        <v/>
      </c>
      <c r="T458" t="str">
        <f t="shared" si="260"/>
        <v/>
      </c>
      <c r="U458" t="str">
        <f t="shared" si="261"/>
        <v/>
      </c>
      <c r="V458" t="str">
        <f>IF(MID(I458,6,1)="T",VLOOKUP(H458,DATA!$B$2:$H$526,7,FALSE),"")</f>
        <v/>
      </c>
      <c r="W458" t="str">
        <f t="shared" si="262"/>
        <v/>
      </c>
      <c r="X458" t="str">
        <f>IF(LEN(H458)&gt;0,VLOOKUP(H458,DATA!$B$2:$F$526,5,FALSE),"")</f>
        <v/>
      </c>
      <c r="Y458" t="str">
        <f t="shared" si="263"/>
        <v/>
      </c>
      <c r="Z458" t="str">
        <f t="shared" si="264"/>
        <v/>
      </c>
      <c r="AA458" t="str">
        <f t="shared" si="265"/>
        <v/>
      </c>
      <c r="AB458" t="str">
        <f>IF(LEN(Z458)&gt;0,VLOOKUP(Z458,DATA!$K$25:$L$69,2,FALSE)&amp;IF(LEN(AA458)&gt;0,VLOOKUP(AA458,DATA!$O$25:$P$29,2,FALSE),""),"")</f>
        <v/>
      </c>
      <c r="AC458" t="str">
        <f>IF(LEN(Z458)&gt;0,VLOOKUP(Z458,DATA!$K$25:$M$69,3,FALSE),"")</f>
        <v/>
      </c>
      <c r="AD458" t="str">
        <f t="shared" si="266"/>
        <v/>
      </c>
      <c r="AE458" t="str">
        <f t="shared" si="267"/>
        <v/>
      </c>
      <c r="AF458" t="str">
        <f t="shared" si="268"/>
        <v/>
      </c>
      <c r="AG458" t="str">
        <f t="shared" si="269"/>
        <v/>
      </c>
      <c r="AH458" t="str">
        <f t="shared" si="270"/>
        <v/>
      </c>
      <c r="AI458" t="str">
        <f>IF(LEN(Q458)&gt;0,REPT("0",IF(IF(MID(I458,12,1)="F",VLOOKUP(J458,DATA!$K$2:$Y$20,14,FALSE),0)&gt;10,IF(MID(I458,12,1)="F",VLOOKUP(J458,DATA!$K$2:$Y$20,14,FALSE),0)-10,0)-LEN(X458))&amp;DEC2BIN(Q458,IF(MID(I458,12,1)="F",VLOOKUP(J458,DATA!$K$2:$Y$20,14,FALSE),0)-IF(IF(MID(I458,12,1)="F",VLOOKUP(J458,DATA!$K$2:$Y$20,14,FALSE),0)&gt;10,IF(MID(I458,12,1)="F",VLOOKUP(J458,DATA!$K$2:$Y$20,14,FALSE),0)-10,0)),"")</f>
        <v/>
      </c>
      <c r="AJ458" t="str">
        <f>IF(LEN(H458)&gt;0,IF(H458&lt;&gt;"CALL_PAL",VLOOKUP(H458,DATA!$B$2:$E$526,4,FALSE),VLOOKUP(K458,DATA!$K$72:$M$161,3,FALSE)),"")</f>
        <v/>
      </c>
      <c r="AK458" t="str">
        <f>IF(LEN(H458)&gt;0,VLOOKUP(H458,DATA!$B$2:$D$526,3,FALSE),"")</f>
        <v/>
      </c>
      <c r="AL458" t="str">
        <f t="shared" si="271"/>
        <v/>
      </c>
      <c r="AM458" t="str">
        <f t="shared" si="272"/>
        <v/>
      </c>
      <c r="AN458" t="str">
        <f t="shared" si="250"/>
        <v/>
      </c>
      <c r="AO458" t="str">
        <f t="shared" si="276"/>
        <v/>
      </c>
      <c r="AP458" t="str">
        <f t="shared" si="277"/>
        <v/>
      </c>
      <c r="AQ458" t="str">
        <f t="shared" si="274"/>
        <v/>
      </c>
    </row>
    <row r="459" spans="1:43" x14ac:dyDescent="0.25">
      <c r="A459" t="str">
        <f t="shared" si="278"/>
        <v/>
      </c>
      <c r="C459" t="str">
        <f t="shared" si="252"/>
        <v/>
      </c>
      <c r="D459" t="str">
        <f t="shared" si="279"/>
        <v/>
      </c>
      <c r="E459" t="str">
        <f t="shared" si="280"/>
        <v/>
      </c>
      <c r="F459" t="str">
        <f t="shared" si="251"/>
        <v/>
      </c>
      <c r="G459" t="str">
        <f t="shared" si="275"/>
        <v/>
      </c>
      <c r="H459" t="str">
        <f t="shared" si="253"/>
        <v/>
      </c>
      <c r="I459" s="3" t="str">
        <f>IF(LEN(H459)&gt;0,VLOOKUP(H459,DATA!$B$2:$G$526,6,FALSE),"")</f>
        <v/>
      </c>
      <c r="J459" t="str">
        <f>IF(LEN(H459)&gt;0,VLOOKUP(H459,DATA!$B$2:$G$526,2,FALSE),"")</f>
        <v/>
      </c>
      <c r="K459" t="str">
        <f>IF(LEN(H459)&gt;0,IF(MID(IF(MID(MID(C459,LEN(H459)+2,99),1,1)="(",MID(MID(C459,LEN(H459)+2,99),2,LEN(MID(C459,LEN(H459)+2,99))-2),MID(C459,LEN(H459)+2,99)),1,1)=VLOOKUP(H459,DATA!$B$2:$I$526,8,FALSE),MID(IF(MID(MID(C459,LEN(H459)+2,99),1,1)="(",MID(MID(C459,LEN(H459)+2,99),2,LEN(MID(C459,LEN(H459)+2,99))-2),MID(C459,LEN(H459)+2,99)),1,3),IF(MID(MID(C459,LEN(H459)+2,99),1,1)="(",MID(MID(C459,LEN(H459)+2,99),2,LEN(MID(C459,LEN(H459)+2,99))-2),MID(C459,LEN(H459)+2,99))),"")</f>
        <v/>
      </c>
      <c r="L459" t="str">
        <f t="shared" si="254"/>
        <v/>
      </c>
      <c r="M459" t="str">
        <f t="shared" si="273"/>
        <v/>
      </c>
      <c r="N459" t="str">
        <f t="shared" si="255"/>
        <v/>
      </c>
      <c r="O459" t="str">
        <f t="shared" si="256"/>
        <v/>
      </c>
      <c r="P459" t="str">
        <f t="shared" si="249"/>
        <v/>
      </c>
      <c r="Q459" t="str">
        <f t="shared" si="257"/>
        <v/>
      </c>
      <c r="R459" t="str">
        <f t="shared" si="258"/>
        <v/>
      </c>
      <c r="S459" t="str">
        <f t="shared" si="259"/>
        <v/>
      </c>
      <c r="T459" t="str">
        <f t="shared" si="260"/>
        <v/>
      </c>
      <c r="U459" t="str">
        <f t="shared" si="261"/>
        <v/>
      </c>
      <c r="V459" t="str">
        <f>IF(MID(I459,6,1)="T",VLOOKUP(H459,DATA!$B$2:$H$526,7,FALSE),"")</f>
        <v/>
      </c>
      <c r="W459" t="str">
        <f t="shared" si="262"/>
        <v/>
      </c>
      <c r="X459" t="str">
        <f>IF(LEN(H459)&gt;0,VLOOKUP(H459,DATA!$B$2:$F$526,5,FALSE),"")</f>
        <v/>
      </c>
      <c r="Y459" t="str">
        <f t="shared" si="263"/>
        <v/>
      </c>
      <c r="Z459" t="str">
        <f t="shared" si="264"/>
        <v/>
      </c>
      <c r="AA459" t="str">
        <f t="shared" si="265"/>
        <v/>
      </c>
      <c r="AB459" t="str">
        <f>IF(LEN(Z459)&gt;0,VLOOKUP(Z459,DATA!$K$25:$L$69,2,FALSE)&amp;IF(LEN(AA459)&gt;0,VLOOKUP(AA459,DATA!$O$25:$P$29,2,FALSE),""),"")</f>
        <v/>
      </c>
      <c r="AC459" t="str">
        <f>IF(LEN(Z459)&gt;0,VLOOKUP(Z459,DATA!$K$25:$M$69,3,FALSE),"")</f>
        <v/>
      </c>
      <c r="AD459" t="str">
        <f t="shared" si="266"/>
        <v/>
      </c>
      <c r="AE459" t="str">
        <f t="shared" si="267"/>
        <v/>
      </c>
      <c r="AF459" t="str">
        <f t="shared" si="268"/>
        <v/>
      </c>
      <c r="AG459" t="str">
        <f t="shared" si="269"/>
        <v/>
      </c>
      <c r="AH459" t="str">
        <f t="shared" si="270"/>
        <v/>
      </c>
      <c r="AI459" t="str">
        <f>IF(LEN(Q459)&gt;0,REPT("0",IF(IF(MID(I459,12,1)="F",VLOOKUP(J459,DATA!$K$2:$Y$20,14,FALSE),0)&gt;10,IF(MID(I459,12,1)="F",VLOOKUP(J459,DATA!$K$2:$Y$20,14,FALSE),0)-10,0)-LEN(X459))&amp;DEC2BIN(Q459,IF(MID(I459,12,1)="F",VLOOKUP(J459,DATA!$K$2:$Y$20,14,FALSE),0)-IF(IF(MID(I459,12,1)="F",VLOOKUP(J459,DATA!$K$2:$Y$20,14,FALSE),0)&gt;10,IF(MID(I459,12,1)="F",VLOOKUP(J459,DATA!$K$2:$Y$20,14,FALSE),0)-10,0)),"")</f>
        <v/>
      </c>
      <c r="AJ459" t="str">
        <f>IF(LEN(H459)&gt;0,IF(H459&lt;&gt;"CALL_PAL",VLOOKUP(H459,DATA!$B$2:$E$526,4,FALSE),VLOOKUP(K459,DATA!$K$72:$M$161,3,FALSE)),"")</f>
        <v/>
      </c>
      <c r="AK459" t="str">
        <f>IF(LEN(H459)&gt;0,VLOOKUP(H459,DATA!$B$2:$D$526,3,FALSE),"")</f>
        <v/>
      </c>
      <c r="AL459" t="str">
        <f t="shared" si="271"/>
        <v/>
      </c>
      <c r="AM459" t="str">
        <f t="shared" si="272"/>
        <v/>
      </c>
      <c r="AN459" t="str">
        <f t="shared" si="250"/>
        <v/>
      </c>
      <c r="AO459" t="str">
        <f t="shared" si="276"/>
        <v/>
      </c>
      <c r="AP459" t="str">
        <f t="shared" si="277"/>
        <v/>
      </c>
      <c r="AQ459" t="str">
        <f t="shared" si="274"/>
        <v/>
      </c>
    </row>
    <row r="460" spans="1:43" x14ac:dyDescent="0.25">
      <c r="A460" t="str">
        <f t="shared" si="278"/>
        <v/>
      </c>
      <c r="C460" t="str">
        <f t="shared" si="252"/>
        <v/>
      </c>
      <c r="D460" t="str">
        <f t="shared" si="279"/>
        <v/>
      </c>
      <c r="E460" t="str">
        <f t="shared" si="280"/>
        <v/>
      </c>
      <c r="F460" t="str">
        <f t="shared" si="251"/>
        <v/>
      </c>
      <c r="G460" t="str">
        <f t="shared" si="275"/>
        <v/>
      </c>
      <c r="H460" t="str">
        <f t="shared" si="253"/>
        <v/>
      </c>
      <c r="I460" s="3" t="str">
        <f>IF(LEN(H460)&gt;0,VLOOKUP(H460,DATA!$B$2:$G$526,6,FALSE),"")</f>
        <v/>
      </c>
      <c r="J460" t="str">
        <f>IF(LEN(H460)&gt;0,VLOOKUP(H460,DATA!$B$2:$G$526,2,FALSE),"")</f>
        <v/>
      </c>
      <c r="K460" t="str">
        <f>IF(LEN(H460)&gt;0,IF(MID(IF(MID(MID(C460,LEN(H460)+2,99),1,1)="(",MID(MID(C460,LEN(H460)+2,99),2,LEN(MID(C460,LEN(H460)+2,99))-2),MID(C460,LEN(H460)+2,99)),1,1)=VLOOKUP(H460,DATA!$B$2:$I$526,8,FALSE),MID(IF(MID(MID(C460,LEN(H460)+2,99),1,1)="(",MID(MID(C460,LEN(H460)+2,99),2,LEN(MID(C460,LEN(H460)+2,99))-2),MID(C460,LEN(H460)+2,99)),1,3),IF(MID(MID(C460,LEN(H460)+2,99),1,1)="(",MID(MID(C460,LEN(H460)+2,99),2,LEN(MID(C460,LEN(H460)+2,99))-2),MID(C460,LEN(H460)+2,99))),"")</f>
        <v/>
      </c>
      <c r="L460" t="str">
        <f t="shared" si="254"/>
        <v/>
      </c>
      <c r="M460" t="str">
        <f t="shared" si="273"/>
        <v/>
      </c>
      <c r="N460" t="str">
        <f t="shared" si="255"/>
        <v/>
      </c>
      <c r="O460" t="str">
        <f t="shared" si="256"/>
        <v/>
      </c>
      <c r="P460" t="str">
        <f t="shared" si="249"/>
        <v/>
      </c>
      <c r="Q460" t="str">
        <f t="shared" si="257"/>
        <v/>
      </c>
      <c r="R460" t="str">
        <f t="shared" si="258"/>
        <v/>
      </c>
      <c r="S460" t="str">
        <f t="shared" si="259"/>
        <v/>
      </c>
      <c r="T460" t="str">
        <f t="shared" si="260"/>
        <v/>
      </c>
      <c r="U460" t="str">
        <f t="shared" si="261"/>
        <v/>
      </c>
      <c r="V460" t="str">
        <f>IF(MID(I460,6,1)="T",VLOOKUP(H460,DATA!$B$2:$H$526,7,FALSE),"")</f>
        <v/>
      </c>
      <c r="W460" t="str">
        <f t="shared" si="262"/>
        <v/>
      </c>
      <c r="X460" t="str">
        <f>IF(LEN(H460)&gt;0,VLOOKUP(H460,DATA!$B$2:$F$526,5,FALSE),"")</f>
        <v/>
      </c>
      <c r="Y460" t="str">
        <f t="shared" si="263"/>
        <v/>
      </c>
      <c r="Z460" t="str">
        <f t="shared" si="264"/>
        <v/>
      </c>
      <c r="AA460" t="str">
        <f t="shared" si="265"/>
        <v/>
      </c>
      <c r="AB460" t="str">
        <f>IF(LEN(Z460)&gt;0,VLOOKUP(Z460,DATA!$K$25:$L$69,2,FALSE)&amp;IF(LEN(AA460)&gt;0,VLOOKUP(AA460,DATA!$O$25:$P$29,2,FALSE),""),"")</f>
        <v/>
      </c>
      <c r="AC460" t="str">
        <f>IF(LEN(Z460)&gt;0,VLOOKUP(Z460,DATA!$K$25:$M$69,3,FALSE),"")</f>
        <v/>
      </c>
      <c r="AD460" t="str">
        <f t="shared" si="266"/>
        <v/>
      </c>
      <c r="AE460" t="str">
        <f t="shared" si="267"/>
        <v/>
      </c>
      <c r="AF460" t="str">
        <f t="shared" si="268"/>
        <v/>
      </c>
      <c r="AG460" t="str">
        <f t="shared" si="269"/>
        <v/>
      </c>
      <c r="AH460" t="str">
        <f t="shared" si="270"/>
        <v/>
      </c>
      <c r="AI460" t="str">
        <f>IF(LEN(Q460)&gt;0,REPT("0",IF(IF(MID(I460,12,1)="F",VLOOKUP(J460,DATA!$K$2:$Y$20,14,FALSE),0)&gt;10,IF(MID(I460,12,1)="F",VLOOKUP(J460,DATA!$K$2:$Y$20,14,FALSE),0)-10,0)-LEN(X460))&amp;DEC2BIN(Q460,IF(MID(I460,12,1)="F",VLOOKUP(J460,DATA!$K$2:$Y$20,14,FALSE),0)-IF(IF(MID(I460,12,1)="F",VLOOKUP(J460,DATA!$K$2:$Y$20,14,FALSE),0)&gt;10,IF(MID(I460,12,1)="F",VLOOKUP(J460,DATA!$K$2:$Y$20,14,FALSE),0)-10,0)),"")</f>
        <v/>
      </c>
      <c r="AJ460" t="str">
        <f>IF(LEN(H460)&gt;0,IF(H460&lt;&gt;"CALL_PAL",VLOOKUP(H460,DATA!$B$2:$E$526,4,FALSE),VLOOKUP(K460,DATA!$K$72:$M$161,3,FALSE)),"")</f>
        <v/>
      </c>
      <c r="AK460" t="str">
        <f>IF(LEN(H460)&gt;0,VLOOKUP(H460,DATA!$B$2:$D$526,3,FALSE),"")</f>
        <v/>
      </c>
      <c r="AL460" t="str">
        <f t="shared" si="271"/>
        <v/>
      </c>
      <c r="AM460" t="str">
        <f t="shared" si="272"/>
        <v/>
      </c>
      <c r="AN460" t="str">
        <f t="shared" si="250"/>
        <v/>
      </c>
      <c r="AO460" t="str">
        <f t="shared" si="276"/>
        <v/>
      </c>
      <c r="AP460" t="str">
        <f t="shared" si="277"/>
        <v/>
      </c>
      <c r="AQ460" t="str">
        <f t="shared" si="274"/>
        <v/>
      </c>
    </row>
    <row r="461" spans="1:43" x14ac:dyDescent="0.25">
      <c r="A461" t="str">
        <f t="shared" si="278"/>
        <v/>
      </c>
      <c r="C461" t="str">
        <f t="shared" si="252"/>
        <v/>
      </c>
      <c r="D461" t="str">
        <f t="shared" si="279"/>
        <v/>
      </c>
      <c r="E461" t="str">
        <f t="shared" si="280"/>
        <v/>
      </c>
      <c r="F461" t="str">
        <f t="shared" si="251"/>
        <v/>
      </c>
      <c r="G461" t="str">
        <f t="shared" si="275"/>
        <v/>
      </c>
      <c r="H461" t="str">
        <f t="shared" si="253"/>
        <v/>
      </c>
      <c r="I461" s="3" t="str">
        <f>IF(LEN(H461)&gt;0,VLOOKUP(H461,DATA!$B$2:$G$526,6,FALSE),"")</f>
        <v/>
      </c>
      <c r="J461" t="str">
        <f>IF(LEN(H461)&gt;0,VLOOKUP(H461,DATA!$B$2:$G$526,2,FALSE),"")</f>
        <v/>
      </c>
      <c r="K461" t="str">
        <f>IF(LEN(H461)&gt;0,IF(MID(IF(MID(MID(C461,LEN(H461)+2,99),1,1)="(",MID(MID(C461,LEN(H461)+2,99),2,LEN(MID(C461,LEN(H461)+2,99))-2),MID(C461,LEN(H461)+2,99)),1,1)=VLOOKUP(H461,DATA!$B$2:$I$526,8,FALSE),MID(IF(MID(MID(C461,LEN(H461)+2,99),1,1)="(",MID(MID(C461,LEN(H461)+2,99),2,LEN(MID(C461,LEN(H461)+2,99))-2),MID(C461,LEN(H461)+2,99)),1,3),IF(MID(MID(C461,LEN(H461)+2,99),1,1)="(",MID(MID(C461,LEN(H461)+2,99),2,LEN(MID(C461,LEN(H461)+2,99))-2),MID(C461,LEN(H461)+2,99))),"")</f>
        <v/>
      </c>
      <c r="L461" t="str">
        <f t="shared" si="254"/>
        <v/>
      </c>
      <c r="M461" t="str">
        <f t="shared" si="273"/>
        <v/>
      </c>
      <c r="N461" t="str">
        <f t="shared" si="255"/>
        <v/>
      </c>
      <c r="O461" t="str">
        <f t="shared" si="256"/>
        <v/>
      </c>
      <c r="P461" t="str">
        <f t="shared" si="249"/>
        <v/>
      </c>
      <c r="Q461" t="str">
        <f t="shared" si="257"/>
        <v/>
      </c>
      <c r="R461" t="str">
        <f t="shared" si="258"/>
        <v/>
      </c>
      <c r="S461" t="str">
        <f t="shared" si="259"/>
        <v/>
      </c>
      <c r="T461" t="str">
        <f t="shared" si="260"/>
        <v/>
      </c>
      <c r="U461" t="str">
        <f t="shared" si="261"/>
        <v/>
      </c>
      <c r="V461" t="str">
        <f>IF(MID(I461,6,1)="T",VLOOKUP(H461,DATA!$B$2:$H$526,7,FALSE),"")</f>
        <v/>
      </c>
      <c r="W461" t="str">
        <f t="shared" si="262"/>
        <v/>
      </c>
      <c r="X461" t="str">
        <f>IF(LEN(H461)&gt;0,VLOOKUP(H461,DATA!$B$2:$F$526,5,FALSE),"")</f>
        <v/>
      </c>
      <c r="Y461" t="str">
        <f t="shared" si="263"/>
        <v/>
      </c>
      <c r="Z461" t="str">
        <f t="shared" si="264"/>
        <v/>
      </c>
      <c r="AA461" t="str">
        <f t="shared" si="265"/>
        <v/>
      </c>
      <c r="AB461" t="str">
        <f>IF(LEN(Z461)&gt;0,VLOOKUP(Z461,DATA!$K$25:$L$69,2,FALSE)&amp;IF(LEN(AA461)&gt;0,VLOOKUP(AA461,DATA!$O$25:$P$29,2,FALSE),""),"")</f>
        <v/>
      </c>
      <c r="AC461" t="str">
        <f>IF(LEN(Z461)&gt;0,VLOOKUP(Z461,DATA!$K$25:$M$69,3,FALSE),"")</f>
        <v/>
      </c>
      <c r="AD461" t="str">
        <f t="shared" si="266"/>
        <v/>
      </c>
      <c r="AE461" t="str">
        <f t="shared" si="267"/>
        <v/>
      </c>
      <c r="AF461" t="str">
        <f t="shared" si="268"/>
        <v/>
      </c>
      <c r="AG461" t="str">
        <f t="shared" si="269"/>
        <v/>
      </c>
      <c r="AH461" t="str">
        <f t="shared" si="270"/>
        <v/>
      </c>
      <c r="AI461" t="str">
        <f>IF(LEN(Q461)&gt;0,REPT("0",IF(IF(MID(I461,12,1)="F",VLOOKUP(J461,DATA!$K$2:$Y$20,14,FALSE),0)&gt;10,IF(MID(I461,12,1)="F",VLOOKUP(J461,DATA!$K$2:$Y$20,14,FALSE),0)-10,0)-LEN(X461))&amp;DEC2BIN(Q461,IF(MID(I461,12,1)="F",VLOOKUP(J461,DATA!$K$2:$Y$20,14,FALSE),0)-IF(IF(MID(I461,12,1)="F",VLOOKUP(J461,DATA!$K$2:$Y$20,14,FALSE),0)&gt;10,IF(MID(I461,12,1)="F",VLOOKUP(J461,DATA!$K$2:$Y$20,14,FALSE),0)-10,0)),"")</f>
        <v/>
      </c>
      <c r="AJ461" t="str">
        <f>IF(LEN(H461)&gt;0,IF(H461&lt;&gt;"CALL_PAL",VLOOKUP(H461,DATA!$B$2:$E$526,4,FALSE),VLOOKUP(K461,DATA!$K$72:$M$161,3,FALSE)),"")</f>
        <v/>
      </c>
      <c r="AK461" t="str">
        <f>IF(LEN(H461)&gt;0,VLOOKUP(H461,DATA!$B$2:$D$526,3,FALSE),"")</f>
        <v/>
      </c>
      <c r="AL461" t="str">
        <f t="shared" si="271"/>
        <v/>
      </c>
      <c r="AM461" t="str">
        <f t="shared" si="272"/>
        <v/>
      </c>
      <c r="AN461" t="str">
        <f t="shared" si="250"/>
        <v/>
      </c>
      <c r="AO461" t="str">
        <f t="shared" si="276"/>
        <v/>
      </c>
      <c r="AP461" t="str">
        <f t="shared" si="277"/>
        <v/>
      </c>
      <c r="AQ461" t="str">
        <f t="shared" si="274"/>
        <v/>
      </c>
    </row>
    <row r="462" spans="1:43" x14ac:dyDescent="0.25">
      <c r="A462" t="str">
        <f t="shared" si="278"/>
        <v/>
      </c>
      <c r="C462" t="str">
        <f t="shared" si="252"/>
        <v/>
      </c>
      <c r="D462" t="str">
        <f t="shared" si="279"/>
        <v/>
      </c>
      <c r="E462" t="str">
        <f t="shared" si="280"/>
        <v/>
      </c>
      <c r="F462" t="str">
        <f t="shared" si="251"/>
        <v/>
      </c>
      <c r="G462" t="str">
        <f t="shared" si="275"/>
        <v/>
      </c>
      <c r="H462" t="str">
        <f t="shared" si="253"/>
        <v/>
      </c>
      <c r="I462" s="3" t="str">
        <f>IF(LEN(H462)&gt;0,VLOOKUP(H462,DATA!$B$2:$G$526,6,FALSE),"")</f>
        <v/>
      </c>
      <c r="J462" t="str">
        <f>IF(LEN(H462)&gt;0,VLOOKUP(H462,DATA!$B$2:$G$526,2,FALSE),"")</f>
        <v/>
      </c>
      <c r="K462" t="str">
        <f>IF(LEN(H462)&gt;0,IF(MID(IF(MID(MID(C462,LEN(H462)+2,99),1,1)="(",MID(MID(C462,LEN(H462)+2,99),2,LEN(MID(C462,LEN(H462)+2,99))-2),MID(C462,LEN(H462)+2,99)),1,1)=VLOOKUP(H462,DATA!$B$2:$I$526,8,FALSE),MID(IF(MID(MID(C462,LEN(H462)+2,99),1,1)="(",MID(MID(C462,LEN(H462)+2,99),2,LEN(MID(C462,LEN(H462)+2,99))-2),MID(C462,LEN(H462)+2,99)),1,3),IF(MID(MID(C462,LEN(H462)+2,99),1,1)="(",MID(MID(C462,LEN(H462)+2,99),2,LEN(MID(C462,LEN(H462)+2,99))-2),MID(C462,LEN(H462)+2,99))),"")</f>
        <v/>
      </c>
      <c r="L462" t="str">
        <f t="shared" si="254"/>
        <v/>
      </c>
      <c r="M462" t="str">
        <f t="shared" si="273"/>
        <v/>
      </c>
      <c r="N462" t="str">
        <f t="shared" si="255"/>
        <v/>
      </c>
      <c r="O462" t="str">
        <f t="shared" si="256"/>
        <v/>
      </c>
      <c r="P462" t="str">
        <f t="shared" ref="P462:P525" si="281">IF(MID(I462,12,1)="F",IFERROR(VLOOKUP(L462&amp;":",C:G,5,FALSE),""),"")</f>
        <v/>
      </c>
      <c r="Q462" t="str">
        <f t="shared" si="257"/>
        <v/>
      </c>
      <c r="R462" t="str">
        <f t="shared" si="258"/>
        <v/>
      </c>
      <c r="S462" t="str">
        <f t="shared" si="259"/>
        <v/>
      </c>
      <c r="T462" t="str">
        <f t="shared" si="260"/>
        <v/>
      </c>
      <c r="U462" t="str">
        <f t="shared" si="261"/>
        <v/>
      </c>
      <c r="V462" t="str">
        <f>IF(MID(I462,6,1)="T",VLOOKUP(H462,DATA!$B$2:$H$526,7,FALSE),"")</f>
        <v/>
      </c>
      <c r="W462" t="str">
        <f t="shared" si="262"/>
        <v/>
      </c>
      <c r="X462" t="str">
        <f>IF(LEN(H462)&gt;0,VLOOKUP(H462,DATA!$B$2:$F$526,5,FALSE),"")</f>
        <v/>
      </c>
      <c r="Y462" t="str">
        <f t="shared" si="263"/>
        <v/>
      </c>
      <c r="Z462" t="str">
        <f t="shared" si="264"/>
        <v/>
      </c>
      <c r="AA462" t="str">
        <f t="shared" si="265"/>
        <v/>
      </c>
      <c r="AB462" t="str">
        <f>IF(LEN(Z462)&gt;0,VLOOKUP(Z462,DATA!$K$25:$L$69,2,FALSE)&amp;IF(LEN(AA462)&gt;0,VLOOKUP(AA462,DATA!$O$25:$P$29,2,FALSE),""),"")</f>
        <v/>
      </c>
      <c r="AC462" t="str">
        <f>IF(LEN(Z462)&gt;0,VLOOKUP(Z462,DATA!$K$25:$M$69,3,FALSE),"")</f>
        <v/>
      </c>
      <c r="AD462" t="str">
        <f t="shared" si="266"/>
        <v/>
      </c>
      <c r="AE462" t="str">
        <f t="shared" si="267"/>
        <v/>
      </c>
      <c r="AF462" t="str">
        <f t="shared" si="268"/>
        <v/>
      </c>
      <c r="AG462" t="str">
        <f t="shared" si="269"/>
        <v/>
      </c>
      <c r="AH462" t="str">
        <f t="shared" si="270"/>
        <v/>
      </c>
      <c r="AI462" t="str">
        <f>IF(LEN(Q462)&gt;0,REPT("0",IF(IF(MID(I462,12,1)="F",VLOOKUP(J462,DATA!$K$2:$Y$20,14,FALSE),0)&gt;10,IF(MID(I462,12,1)="F",VLOOKUP(J462,DATA!$K$2:$Y$20,14,FALSE),0)-10,0)-LEN(X462))&amp;DEC2BIN(Q462,IF(MID(I462,12,1)="F",VLOOKUP(J462,DATA!$K$2:$Y$20,14,FALSE),0)-IF(IF(MID(I462,12,1)="F",VLOOKUP(J462,DATA!$K$2:$Y$20,14,FALSE),0)&gt;10,IF(MID(I462,12,1)="F",VLOOKUP(J462,DATA!$K$2:$Y$20,14,FALSE),0)-10,0)),"")</f>
        <v/>
      </c>
      <c r="AJ462" t="str">
        <f>IF(LEN(H462)&gt;0,IF(H462&lt;&gt;"CALL_PAL",VLOOKUP(H462,DATA!$B$2:$E$526,4,FALSE),VLOOKUP(K462,DATA!$K$72:$M$161,3,FALSE)),"")</f>
        <v/>
      </c>
      <c r="AK462" t="str">
        <f>IF(LEN(H462)&gt;0,VLOOKUP(H462,DATA!$B$2:$D$526,3,FALSE),"")</f>
        <v/>
      </c>
      <c r="AL462" t="str">
        <f t="shared" si="271"/>
        <v/>
      </c>
      <c r="AM462" t="str">
        <f t="shared" si="272"/>
        <v/>
      </c>
      <c r="AN462" t="str">
        <f t="shared" si="250"/>
        <v/>
      </c>
      <c r="AO462" t="str">
        <f t="shared" si="276"/>
        <v/>
      </c>
      <c r="AP462" t="str">
        <f t="shared" si="277"/>
        <v/>
      </c>
      <c r="AQ462" t="str">
        <f t="shared" si="274"/>
        <v/>
      </c>
    </row>
    <row r="463" spans="1:43" x14ac:dyDescent="0.25">
      <c r="A463" t="str">
        <f t="shared" si="278"/>
        <v/>
      </c>
      <c r="C463" t="str">
        <f t="shared" si="252"/>
        <v/>
      </c>
      <c r="D463" t="str">
        <f t="shared" si="279"/>
        <v/>
      </c>
      <c r="E463" t="str">
        <f t="shared" si="280"/>
        <v/>
      </c>
      <c r="F463" t="str">
        <f t="shared" si="251"/>
        <v/>
      </c>
      <c r="G463" t="str">
        <f t="shared" si="275"/>
        <v/>
      </c>
      <c r="H463" t="str">
        <f t="shared" si="253"/>
        <v/>
      </c>
      <c r="I463" s="3" t="str">
        <f>IF(LEN(H463)&gt;0,VLOOKUP(H463,DATA!$B$2:$G$526,6,FALSE),"")</f>
        <v/>
      </c>
      <c r="J463" t="str">
        <f>IF(LEN(H463)&gt;0,VLOOKUP(H463,DATA!$B$2:$G$526,2,FALSE),"")</f>
        <v/>
      </c>
      <c r="K463" t="str">
        <f>IF(LEN(H463)&gt;0,IF(MID(IF(MID(MID(C463,LEN(H463)+2,99),1,1)="(",MID(MID(C463,LEN(H463)+2,99),2,LEN(MID(C463,LEN(H463)+2,99))-2),MID(C463,LEN(H463)+2,99)),1,1)=VLOOKUP(H463,DATA!$B$2:$I$526,8,FALSE),MID(IF(MID(MID(C463,LEN(H463)+2,99),1,1)="(",MID(MID(C463,LEN(H463)+2,99),2,LEN(MID(C463,LEN(H463)+2,99))-2),MID(C463,LEN(H463)+2,99)),1,3),IF(MID(MID(C463,LEN(H463)+2,99),1,1)="(",MID(MID(C463,LEN(H463)+2,99),2,LEN(MID(C463,LEN(H463)+2,99))-2),MID(C463,LEN(H463)+2,99))),"")</f>
        <v/>
      </c>
      <c r="L463" t="str">
        <f t="shared" si="254"/>
        <v/>
      </c>
      <c r="M463" t="str">
        <f t="shared" si="273"/>
        <v/>
      </c>
      <c r="N463" t="str">
        <f t="shared" si="255"/>
        <v/>
      </c>
      <c r="O463" t="str">
        <f t="shared" si="256"/>
        <v/>
      </c>
      <c r="P463" t="str">
        <f t="shared" si="281"/>
        <v/>
      </c>
      <c r="Q463" t="str">
        <f t="shared" si="257"/>
        <v/>
      </c>
      <c r="R463" t="str">
        <f t="shared" si="258"/>
        <v/>
      </c>
      <c r="S463" t="str">
        <f t="shared" si="259"/>
        <v/>
      </c>
      <c r="T463" t="str">
        <f t="shared" si="260"/>
        <v/>
      </c>
      <c r="U463" t="str">
        <f t="shared" si="261"/>
        <v/>
      </c>
      <c r="V463" t="str">
        <f>IF(MID(I463,6,1)="T",VLOOKUP(H463,DATA!$B$2:$H$526,7,FALSE),"")</f>
        <v/>
      </c>
      <c r="W463" t="str">
        <f t="shared" si="262"/>
        <v/>
      </c>
      <c r="X463" t="str">
        <f>IF(LEN(H463)&gt;0,VLOOKUP(H463,DATA!$B$2:$F$526,5,FALSE),"")</f>
        <v/>
      </c>
      <c r="Y463" t="str">
        <f t="shared" si="263"/>
        <v/>
      </c>
      <c r="Z463" t="str">
        <f t="shared" si="264"/>
        <v/>
      </c>
      <c r="AA463" t="str">
        <f t="shared" si="265"/>
        <v/>
      </c>
      <c r="AB463" t="str">
        <f>IF(LEN(Z463)&gt;0,VLOOKUP(Z463,DATA!$K$25:$L$69,2,FALSE)&amp;IF(LEN(AA463)&gt;0,VLOOKUP(AA463,DATA!$O$25:$P$29,2,FALSE),""),"")</f>
        <v/>
      </c>
      <c r="AC463" t="str">
        <f>IF(LEN(Z463)&gt;0,VLOOKUP(Z463,DATA!$K$25:$M$69,3,FALSE),"")</f>
        <v/>
      </c>
      <c r="AD463" t="str">
        <f t="shared" si="266"/>
        <v/>
      </c>
      <c r="AE463" t="str">
        <f t="shared" si="267"/>
        <v/>
      </c>
      <c r="AF463" t="str">
        <f t="shared" si="268"/>
        <v/>
      </c>
      <c r="AG463" t="str">
        <f t="shared" si="269"/>
        <v/>
      </c>
      <c r="AH463" t="str">
        <f t="shared" si="270"/>
        <v/>
      </c>
      <c r="AI463" t="str">
        <f>IF(LEN(Q463)&gt;0,REPT("0",IF(IF(MID(I463,12,1)="F",VLOOKUP(J463,DATA!$K$2:$Y$20,14,FALSE),0)&gt;10,IF(MID(I463,12,1)="F",VLOOKUP(J463,DATA!$K$2:$Y$20,14,FALSE),0)-10,0)-LEN(X463))&amp;DEC2BIN(Q463,IF(MID(I463,12,1)="F",VLOOKUP(J463,DATA!$K$2:$Y$20,14,FALSE),0)-IF(IF(MID(I463,12,1)="F",VLOOKUP(J463,DATA!$K$2:$Y$20,14,FALSE),0)&gt;10,IF(MID(I463,12,1)="F",VLOOKUP(J463,DATA!$K$2:$Y$20,14,FALSE),0)-10,0)),"")</f>
        <v/>
      </c>
      <c r="AJ463" t="str">
        <f>IF(LEN(H463)&gt;0,IF(H463&lt;&gt;"CALL_PAL",VLOOKUP(H463,DATA!$B$2:$E$526,4,FALSE),VLOOKUP(K463,DATA!$K$72:$M$161,3,FALSE)),"")</f>
        <v/>
      </c>
      <c r="AK463" t="str">
        <f>IF(LEN(H463)&gt;0,VLOOKUP(H463,DATA!$B$2:$D$526,3,FALSE),"")</f>
        <v/>
      </c>
      <c r="AL463" t="str">
        <f t="shared" si="271"/>
        <v/>
      </c>
      <c r="AM463" t="str">
        <f t="shared" si="272"/>
        <v/>
      </c>
      <c r="AN463" t="str">
        <f t="shared" si="250"/>
        <v/>
      </c>
      <c r="AO463" t="str">
        <f t="shared" si="276"/>
        <v/>
      </c>
      <c r="AP463" t="str">
        <f t="shared" si="277"/>
        <v/>
      </c>
      <c r="AQ463" t="str">
        <f t="shared" si="274"/>
        <v/>
      </c>
    </row>
    <row r="464" spans="1:43" x14ac:dyDescent="0.25">
      <c r="A464" t="str">
        <f t="shared" si="278"/>
        <v/>
      </c>
      <c r="C464" t="str">
        <f t="shared" si="252"/>
        <v/>
      </c>
      <c r="D464" t="str">
        <f t="shared" si="279"/>
        <v/>
      </c>
      <c r="E464" t="str">
        <f t="shared" si="280"/>
        <v/>
      </c>
      <c r="F464" t="str">
        <f t="shared" si="251"/>
        <v/>
      </c>
      <c r="G464" t="str">
        <f t="shared" si="275"/>
        <v/>
      </c>
      <c r="H464" t="str">
        <f t="shared" si="253"/>
        <v/>
      </c>
      <c r="I464" s="3" t="str">
        <f>IF(LEN(H464)&gt;0,VLOOKUP(H464,DATA!$B$2:$G$526,6,FALSE),"")</f>
        <v/>
      </c>
      <c r="J464" t="str">
        <f>IF(LEN(H464)&gt;0,VLOOKUP(H464,DATA!$B$2:$G$526,2,FALSE),"")</f>
        <v/>
      </c>
      <c r="K464" t="str">
        <f>IF(LEN(H464)&gt;0,IF(MID(IF(MID(MID(C464,LEN(H464)+2,99),1,1)="(",MID(MID(C464,LEN(H464)+2,99),2,LEN(MID(C464,LEN(H464)+2,99))-2),MID(C464,LEN(H464)+2,99)),1,1)=VLOOKUP(H464,DATA!$B$2:$I$526,8,FALSE),MID(IF(MID(MID(C464,LEN(H464)+2,99),1,1)="(",MID(MID(C464,LEN(H464)+2,99),2,LEN(MID(C464,LEN(H464)+2,99))-2),MID(C464,LEN(H464)+2,99)),1,3),IF(MID(MID(C464,LEN(H464)+2,99),1,1)="(",MID(MID(C464,LEN(H464)+2,99),2,LEN(MID(C464,LEN(H464)+2,99))-2),MID(C464,LEN(H464)+2,99))),"")</f>
        <v/>
      </c>
      <c r="L464" t="str">
        <f t="shared" si="254"/>
        <v/>
      </c>
      <c r="M464" t="str">
        <f t="shared" si="273"/>
        <v/>
      </c>
      <c r="N464" t="str">
        <f t="shared" si="255"/>
        <v/>
      </c>
      <c r="O464" t="str">
        <f t="shared" si="256"/>
        <v/>
      </c>
      <c r="P464" t="str">
        <f t="shared" si="281"/>
        <v/>
      </c>
      <c r="Q464" t="str">
        <f t="shared" si="257"/>
        <v/>
      </c>
      <c r="R464" t="str">
        <f t="shared" si="258"/>
        <v/>
      </c>
      <c r="S464" t="str">
        <f t="shared" si="259"/>
        <v/>
      </c>
      <c r="T464" t="str">
        <f t="shared" si="260"/>
        <v/>
      </c>
      <c r="U464" t="str">
        <f t="shared" si="261"/>
        <v/>
      </c>
      <c r="V464" t="str">
        <f>IF(MID(I464,6,1)="T",VLOOKUP(H464,DATA!$B$2:$H$526,7,FALSE),"")</f>
        <v/>
      </c>
      <c r="W464" t="str">
        <f t="shared" si="262"/>
        <v/>
      </c>
      <c r="X464" t="str">
        <f>IF(LEN(H464)&gt;0,VLOOKUP(H464,DATA!$B$2:$F$526,5,FALSE),"")</f>
        <v/>
      </c>
      <c r="Y464" t="str">
        <f t="shared" si="263"/>
        <v/>
      </c>
      <c r="Z464" t="str">
        <f t="shared" si="264"/>
        <v/>
      </c>
      <c r="AA464" t="str">
        <f t="shared" si="265"/>
        <v/>
      </c>
      <c r="AB464" t="str">
        <f>IF(LEN(Z464)&gt;0,VLOOKUP(Z464,DATA!$K$25:$L$69,2,FALSE)&amp;IF(LEN(AA464)&gt;0,VLOOKUP(AA464,DATA!$O$25:$P$29,2,FALSE),""),"")</f>
        <v/>
      </c>
      <c r="AC464" t="str">
        <f>IF(LEN(Z464)&gt;0,VLOOKUP(Z464,DATA!$K$25:$M$69,3,FALSE),"")</f>
        <v/>
      </c>
      <c r="AD464" t="str">
        <f t="shared" si="266"/>
        <v/>
      </c>
      <c r="AE464" t="str">
        <f t="shared" si="267"/>
        <v/>
      </c>
      <c r="AF464" t="str">
        <f t="shared" si="268"/>
        <v/>
      </c>
      <c r="AG464" t="str">
        <f t="shared" si="269"/>
        <v/>
      </c>
      <c r="AH464" t="str">
        <f t="shared" si="270"/>
        <v/>
      </c>
      <c r="AI464" t="str">
        <f>IF(LEN(Q464)&gt;0,REPT("0",IF(IF(MID(I464,12,1)="F",VLOOKUP(J464,DATA!$K$2:$Y$20,14,FALSE),0)&gt;10,IF(MID(I464,12,1)="F",VLOOKUP(J464,DATA!$K$2:$Y$20,14,FALSE),0)-10,0)-LEN(X464))&amp;DEC2BIN(Q464,IF(MID(I464,12,1)="F",VLOOKUP(J464,DATA!$K$2:$Y$20,14,FALSE),0)-IF(IF(MID(I464,12,1)="F",VLOOKUP(J464,DATA!$K$2:$Y$20,14,FALSE),0)&gt;10,IF(MID(I464,12,1)="F",VLOOKUP(J464,DATA!$K$2:$Y$20,14,FALSE),0)-10,0)),"")</f>
        <v/>
      </c>
      <c r="AJ464" t="str">
        <f>IF(LEN(H464)&gt;0,IF(H464&lt;&gt;"CALL_PAL",VLOOKUP(H464,DATA!$B$2:$E$526,4,FALSE),VLOOKUP(K464,DATA!$K$72:$M$161,3,FALSE)),"")</f>
        <v/>
      </c>
      <c r="AK464" t="str">
        <f>IF(LEN(H464)&gt;0,VLOOKUP(H464,DATA!$B$2:$D$526,3,FALSE),"")</f>
        <v/>
      </c>
      <c r="AL464" t="str">
        <f t="shared" si="271"/>
        <v/>
      </c>
      <c r="AM464" t="str">
        <f t="shared" si="272"/>
        <v/>
      </c>
      <c r="AN464" t="str">
        <f t="shared" si="250"/>
        <v/>
      </c>
      <c r="AO464" t="str">
        <f t="shared" si="276"/>
        <v/>
      </c>
      <c r="AP464" t="str">
        <f t="shared" si="277"/>
        <v/>
      </c>
      <c r="AQ464" t="str">
        <f t="shared" si="274"/>
        <v/>
      </c>
    </row>
    <row r="465" spans="1:43" x14ac:dyDescent="0.25">
      <c r="A465" t="str">
        <f t="shared" si="278"/>
        <v/>
      </c>
      <c r="C465" t="str">
        <f t="shared" si="252"/>
        <v/>
      </c>
      <c r="D465" t="str">
        <f t="shared" si="279"/>
        <v/>
      </c>
      <c r="E465" t="str">
        <f t="shared" si="280"/>
        <v/>
      </c>
      <c r="F465" t="str">
        <f t="shared" si="251"/>
        <v/>
      </c>
      <c r="G465" t="str">
        <f t="shared" si="275"/>
        <v/>
      </c>
      <c r="H465" t="str">
        <f t="shared" si="253"/>
        <v/>
      </c>
      <c r="I465" s="3" t="str">
        <f>IF(LEN(H465)&gt;0,VLOOKUP(H465,DATA!$B$2:$G$526,6,FALSE),"")</f>
        <v/>
      </c>
      <c r="J465" t="str">
        <f>IF(LEN(H465)&gt;0,VLOOKUP(H465,DATA!$B$2:$G$526,2,FALSE),"")</f>
        <v/>
      </c>
      <c r="K465" t="str">
        <f>IF(LEN(H465)&gt;0,IF(MID(IF(MID(MID(C465,LEN(H465)+2,99),1,1)="(",MID(MID(C465,LEN(H465)+2,99),2,LEN(MID(C465,LEN(H465)+2,99))-2),MID(C465,LEN(H465)+2,99)),1,1)=VLOOKUP(H465,DATA!$B$2:$I$526,8,FALSE),MID(IF(MID(MID(C465,LEN(H465)+2,99),1,1)="(",MID(MID(C465,LEN(H465)+2,99),2,LEN(MID(C465,LEN(H465)+2,99))-2),MID(C465,LEN(H465)+2,99)),1,3),IF(MID(MID(C465,LEN(H465)+2,99),1,1)="(",MID(MID(C465,LEN(H465)+2,99),2,LEN(MID(C465,LEN(H465)+2,99))-2),MID(C465,LEN(H465)+2,99))),"")</f>
        <v/>
      </c>
      <c r="L465" t="str">
        <f t="shared" si="254"/>
        <v/>
      </c>
      <c r="M465" t="str">
        <f t="shared" si="273"/>
        <v/>
      </c>
      <c r="N465" t="str">
        <f t="shared" si="255"/>
        <v/>
      </c>
      <c r="O465" t="str">
        <f t="shared" si="256"/>
        <v/>
      </c>
      <c r="P465" t="str">
        <f t="shared" si="281"/>
        <v/>
      </c>
      <c r="Q465" t="str">
        <f t="shared" si="257"/>
        <v/>
      </c>
      <c r="R465" t="str">
        <f t="shared" si="258"/>
        <v/>
      </c>
      <c r="S465" t="str">
        <f t="shared" si="259"/>
        <v/>
      </c>
      <c r="T465" t="str">
        <f t="shared" si="260"/>
        <v/>
      </c>
      <c r="U465" t="str">
        <f t="shared" si="261"/>
        <v/>
      </c>
      <c r="V465" t="str">
        <f>IF(MID(I465,6,1)="T",VLOOKUP(H465,DATA!$B$2:$H$526,7,FALSE),"")</f>
        <v/>
      </c>
      <c r="W465" t="str">
        <f t="shared" si="262"/>
        <v/>
      </c>
      <c r="X465" t="str">
        <f>IF(LEN(H465)&gt;0,VLOOKUP(H465,DATA!$B$2:$F$526,5,FALSE),"")</f>
        <v/>
      </c>
      <c r="Y465" t="str">
        <f t="shared" si="263"/>
        <v/>
      </c>
      <c r="Z465" t="str">
        <f t="shared" si="264"/>
        <v/>
      </c>
      <c r="AA465" t="str">
        <f t="shared" si="265"/>
        <v/>
      </c>
      <c r="AB465" t="str">
        <f>IF(LEN(Z465)&gt;0,VLOOKUP(Z465,DATA!$K$25:$L$69,2,FALSE)&amp;IF(LEN(AA465)&gt;0,VLOOKUP(AA465,DATA!$O$25:$P$29,2,FALSE),""),"")</f>
        <v/>
      </c>
      <c r="AC465" t="str">
        <f>IF(LEN(Z465)&gt;0,VLOOKUP(Z465,DATA!$K$25:$M$69,3,FALSE),"")</f>
        <v/>
      </c>
      <c r="AD465" t="str">
        <f t="shared" si="266"/>
        <v/>
      </c>
      <c r="AE465" t="str">
        <f t="shared" si="267"/>
        <v/>
      </c>
      <c r="AF465" t="str">
        <f t="shared" si="268"/>
        <v/>
      </c>
      <c r="AG465" t="str">
        <f t="shared" si="269"/>
        <v/>
      </c>
      <c r="AH465" t="str">
        <f t="shared" si="270"/>
        <v/>
      </c>
      <c r="AI465" t="str">
        <f>IF(LEN(Q465)&gt;0,REPT("0",IF(IF(MID(I465,12,1)="F",VLOOKUP(J465,DATA!$K$2:$Y$20,14,FALSE),0)&gt;10,IF(MID(I465,12,1)="F",VLOOKUP(J465,DATA!$K$2:$Y$20,14,FALSE),0)-10,0)-LEN(X465))&amp;DEC2BIN(Q465,IF(MID(I465,12,1)="F",VLOOKUP(J465,DATA!$K$2:$Y$20,14,FALSE),0)-IF(IF(MID(I465,12,1)="F",VLOOKUP(J465,DATA!$K$2:$Y$20,14,FALSE),0)&gt;10,IF(MID(I465,12,1)="F",VLOOKUP(J465,DATA!$K$2:$Y$20,14,FALSE),0)-10,0)),"")</f>
        <v/>
      </c>
      <c r="AJ465" t="str">
        <f>IF(LEN(H465)&gt;0,IF(H465&lt;&gt;"CALL_PAL",VLOOKUP(H465,DATA!$B$2:$E$526,4,FALSE),VLOOKUP(K465,DATA!$K$72:$M$161,3,FALSE)),"")</f>
        <v/>
      </c>
      <c r="AK465" t="str">
        <f>IF(LEN(H465)&gt;0,VLOOKUP(H465,DATA!$B$2:$D$526,3,FALSE),"")</f>
        <v/>
      </c>
      <c r="AL465" t="str">
        <f t="shared" si="271"/>
        <v/>
      </c>
      <c r="AM465" t="str">
        <f t="shared" si="272"/>
        <v/>
      </c>
      <c r="AN465" t="str">
        <f t="shared" si="250"/>
        <v/>
      </c>
      <c r="AO465" t="str">
        <f t="shared" si="276"/>
        <v/>
      </c>
      <c r="AP465" t="str">
        <f t="shared" si="277"/>
        <v/>
      </c>
      <c r="AQ465" t="str">
        <f t="shared" si="274"/>
        <v/>
      </c>
    </row>
    <row r="466" spans="1:43" x14ac:dyDescent="0.25">
      <c r="A466" t="str">
        <f t="shared" si="278"/>
        <v/>
      </c>
      <c r="C466" t="str">
        <f t="shared" si="252"/>
        <v/>
      </c>
      <c r="D466" t="str">
        <f t="shared" si="279"/>
        <v/>
      </c>
      <c r="E466" t="str">
        <f t="shared" si="280"/>
        <v/>
      </c>
      <c r="F466" t="str">
        <f t="shared" si="251"/>
        <v/>
      </c>
      <c r="G466" t="str">
        <f t="shared" si="275"/>
        <v/>
      </c>
      <c r="H466" t="str">
        <f t="shared" si="253"/>
        <v/>
      </c>
      <c r="I466" s="3" t="str">
        <f>IF(LEN(H466)&gt;0,VLOOKUP(H466,DATA!$B$2:$G$526,6,FALSE),"")</f>
        <v/>
      </c>
      <c r="J466" t="str">
        <f>IF(LEN(H466)&gt;0,VLOOKUP(H466,DATA!$B$2:$G$526,2,FALSE),"")</f>
        <v/>
      </c>
      <c r="K466" t="str">
        <f>IF(LEN(H466)&gt;0,IF(MID(IF(MID(MID(C466,LEN(H466)+2,99),1,1)="(",MID(MID(C466,LEN(H466)+2,99),2,LEN(MID(C466,LEN(H466)+2,99))-2),MID(C466,LEN(H466)+2,99)),1,1)=VLOOKUP(H466,DATA!$B$2:$I$526,8,FALSE),MID(IF(MID(MID(C466,LEN(H466)+2,99),1,1)="(",MID(MID(C466,LEN(H466)+2,99),2,LEN(MID(C466,LEN(H466)+2,99))-2),MID(C466,LEN(H466)+2,99)),1,3),IF(MID(MID(C466,LEN(H466)+2,99),1,1)="(",MID(MID(C466,LEN(H466)+2,99),2,LEN(MID(C466,LEN(H466)+2,99))-2),MID(C466,LEN(H466)+2,99))),"")</f>
        <v/>
      </c>
      <c r="L466" t="str">
        <f t="shared" si="254"/>
        <v/>
      </c>
      <c r="M466" t="str">
        <f t="shared" si="273"/>
        <v/>
      </c>
      <c r="N466" t="str">
        <f t="shared" si="255"/>
        <v/>
      </c>
      <c r="O466" t="str">
        <f t="shared" si="256"/>
        <v/>
      </c>
      <c r="P466" t="str">
        <f t="shared" si="281"/>
        <v/>
      </c>
      <c r="Q466" t="str">
        <f t="shared" si="257"/>
        <v/>
      </c>
      <c r="R466" t="str">
        <f t="shared" si="258"/>
        <v/>
      </c>
      <c r="S466" t="str">
        <f t="shared" si="259"/>
        <v/>
      </c>
      <c r="T466" t="str">
        <f t="shared" si="260"/>
        <v/>
      </c>
      <c r="U466" t="str">
        <f t="shared" si="261"/>
        <v/>
      </c>
      <c r="V466" t="str">
        <f>IF(MID(I466,6,1)="T",VLOOKUP(H466,DATA!$B$2:$H$526,7,FALSE),"")</f>
        <v/>
      </c>
      <c r="W466" t="str">
        <f t="shared" si="262"/>
        <v/>
      </c>
      <c r="X466" t="str">
        <f>IF(LEN(H466)&gt;0,VLOOKUP(H466,DATA!$B$2:$F$526,5,FALSE),"")</f>
        <v/>
      </c>
      <c r="Y466" t="str">
        <f t="shared" si="263"/>
        <v/>
      </c>
      <c r="Z466" t="str">
        <f t="shared" si="264"/>
        <v/>
      </c>
      <c r="AA466" t="str">
        <f t="shared" si="265"/>
        <v/>
      </c>
      <c r="AB466" t="str">
        <f>IF(LEN(Z466)&gt;0,VLOOKUP(Z466,DATA!$K$25:$L$69,2,FALSE)&amp;IF(LEN(AA466)&gt;0,VLOOKUP(AA466,DATA!$O$25:$P$29,2,FALSE),""),"")</f>
        <v/>
      </c>
      <c r="AC466" t="str">
        <f>IF(LEN(Z466)&gt;0,VLOOKUP(Z466,DATA!$K$25:$M$69,3,FALSE),"")</f>
        <v/>
      </c>
      <c r="AD466" t="str">
        <f t="shared" si="266"/>
        <v/>
      </c>
      <c r="AE466" t="str">
        <f t="shared" si="267"/>
        <v/>
      </c>
      <c r="AF466" t="str">
        <f t="shared" si="268"/>
        <v/>
      </c>
      <c r="AG466" t="str">
        <f t="shared" si="269"/>
        <v/>
      </c>
      <c r="AH466" t="str">
        <f t="shared" si="270"/>
        <v/>
      </c>
      <c r="AI466" t="str">
        <f>IF(LEN(Q466)&gt;0,REPT("0",IF(IF(MID(I466,12,1)="F",VLOOKUP(J466,DATA!$K$2:$Y$20,14,FALSE),0)&gt;10,IF(MID(I466,12,1)="F",VLOOKUP(J466,DATA!$K$2:$Y$20,14,FALSE),0)-10,0)-LEN(X466))&amp;DEC2BIN(Q466,IF(MID(I466,12,1)="F",VLOOKUP(J466,DATA!$K$2:$Y$20,14,FALSE),0)-IF(IF(MID(I466,12,1)="F",VLOOKUP(J466,DATA!$K$2:$Y$20,14,FALSE),0)&gt;10,IF(MID(I466,12,1)="F",VLOOKUP(J466,DATA!$K$2:$Y$20,14,FALSE),0)-10,0)),"")</f>
        <v/>
      </c>
      <c r="AJ466" t="str">
        <f>IF(LEN(H466)&gt;0,IF(H466&lt;&gt;"CALL_PAL",VLOOKUP(H466,DATA!$B$2:$E$526,4,FALSE),VLOOKUP(K466,DATA!$K$72:$M$161,3,FALSE)),"")</f>
        <v/>
      </c>
      <c r="AK466" t="str">
        <f>IF(LEN(H466)&gt;0,VLOOKUP(H466,DATA!$B$2:$D$526,3,FALSE),"")</f>
        <v/>
      </c>
      <c r="AL466" t="str">
        <f t="shared" si="271"/>
        <v/>
      </c>
      <c r="AM466" t="str">
        <f t="shared" si="272"/>
        <v/>
      </c>
      <c r="AN466" t="str">
        <f t="shared" si="250"/>
        <v/>
      </c>
      <c r="AO466" t="str">
        <f t="shared" si="276"/>
        <v/>
      </c>
      <c r="AP466" t="str">
        <f t="shared" si="277"/>
        <v/>
      </c>
      <c r="AQ466" t="str">
        <f t="shared" si="274"/>
        <v/>
      </c>
    </row>
    <row r="467" spans="1:43" x14ac:dyDescent="0.25">
      <c r="A467" t="str">
        <f t="shared" si="278"/>
        <v/>
      </c>
      <c r="C467" t="str">
        <f t="shared" si="252"/>
        <v/>
      </c>
      <c r="D467" t="str">
        <f t="shared" si="279"/>
        <v/>
      </c>
      <c r="E467" t="str">
        <f t="shared" si="280"/>
        <v/>
      </c>
      <c r="F467" t="str">
        <f t="shared" si="251"/>
        <v/>
      </c>
      <c r="G467" t="str">
        <f t="shared" si="275"/>
        <v/>
      </c>
      <c r="H467" t="str">
        <f t="shared" si="253"/>
        <v/>
      </c>
      <c r="I467" s="3" t="str">
        <f>IF(LEN(H467)&gt;0,VLOOKUP(H467,DATA!$B$2:$G$526,6,FALSE),"")</f>
        <v/>
      </c>
      <c r="J467" t="str">
        <f>IF(LEN(H467)&gt;0,VLOOKUP(H467,DATA!$B$2:$G$526,2,FALSE),"")</f>
        <v/>
      </c>
      <c r="K467" t="str">
        <f>IF(LEN(H467)&gt;0,IF(MID(IF(MID(MID(C467,LEN(H467)+2,99),1,1)="(",MID(MID(C467,LEN(H467)+2,99),2,LEN(MID(C467,LEN(H467)+2,99))-2),MID(C467,LEN(H467)+2,99)),1,1)=VLOOKUP(H467,DATA!$B$2:$I$526,8,FALSE),MID(IF(MID(MID(C467,LEN(H467)+2,99),1,1)="(",MID(MID(C467,LEN(H467)+2,99),2,LEN(MID(C467,LEN(H467)+2,99))-2),MID(C467,LEN(H467)+2,99)),1,3),IF(MID(MID(C467,LEN(H467)+2,99),1,1)="(",MID(MID(C467,LEN(H467)+2,99),2,LEN(MID(C467,LEN(H467)+2,99))-2),MID(C467,LEN(H467)+2,99))),"")</f>
        <v/>
      </c>
      <c r="L467" t="str">
        <f t="shared" si="254"/>
        <v/>
      </c>
      <c r="M467" t="str">
        <f t="shared" si="273"/>
        <v/>
      </c>
      <c r="N467" t="str">
        <f t="shared" si="255"/>
        <v/>
      </c>
      <c r="O467" t="str">
        <f t="shared" si="256"/>
        <v/>
      </c>
      <c r="P467" t="str">
        <f t="shared" si="281"/>
        <v/>
      </c>
      <c r="Q467" t="str">
        <f t="shared" si="257"/>
        <v/>
      </c>
      <c r="R467" t="str">
        <f t="shared" si="258"/>
        <v/>
      </c>
      <c r="S467" t="str">
        <f t="shared" si="259"/>
        <v/>
      </c>
      <c r="T467" t="str">
        <f t="shared" si="260"/>
        <v/>
      </c>
      <c r="U467" t="str">
        <f t="shared" si="261"/>
        <v/>
      </c>
      <c r="V467" t="str">
        <f>IF(MID(I467,6,1)="T",VLOOKUP(H467,DATA!$B$2:$H$526,7,FALSE),"")</f>
        <v/>
      </c>
      <c r="W467" t="str">
        <f t="shared" si="262"/>
        <v/>
      </c>
      <c r="X467" t="str">
        <f>IF(LEN(H467)&gt;0,VLOOKUP(H467,DATA!$B$2:$F$526,5,FALSE),"")</f>
        <v/>
      </c>
      <c r="Y467" t="str">
        <f t="shared" si="263"/>
        <v/>
      </c>
      <c r="Z467" t="str">
        <f t="shared" si="264"/>
        <v/>
      </c>
      <c r="AA467" t="str">
        <f t="shared" si="265"/>
        <v/>
      </c>
      <c r="AB467" t="str">
        <f>IF(LEN(Z467)&gt;0,VLOOKUP(Z467,DATA!$K$25:$L$69,2,FALSE)&amp;IF(LEN(AA467)&gt;0,VLOOKUP(AA467,DATA!$O$25:$P$29,2,FALSE),""),"")</f>
        <v/>
      </c>
      <c r="AC467" t="str">
        <f>IF(LEN(Z467)&gt;0,VLOOKUP(Z467,DATA!$K$25:$M$69,3,FALSE),"")</f>
        <v/>
      </c>
      <c r="AD467" t="str">
        <f t="shared" si="266"/>
        <v/>
      </c>
      <c r="AE467" t="str">
        <f t="shared" si="267"/>
        <v/>
      </c>
      <c r="AF467" t="str">
        <f t="shared" si="268"/>
        <v/>
      </c>
      <c r="AG467" t="str">
        <f t="shared" si="269"/>
        <v/>
      </c>
      <c r="AH467" t="str">
        <f t="shared" si="270"/>
        <v/>
      </c>
      <c r="AI467" t="str">
        <f>IF(LEN(Q467)&gt;0,REPT("0",IF(IF(MID(I467,12,1)="F",VLOOKUP(J467,DATA!$K$2:$Y$20,14,FALSE),0)&gt;10,IF(MID(I467,12,1)="F",VLOOKUP(J467,DATA!$K$2:$Y$20,14,FALSE),0)-10,0)-LEN(X467))&amp;DEC2BIN(Q467,IF(MID(I467,12,1)="F",VLOOKUP(J467,DATA!$K$2:$Y$20,14,FALSE),0)-IF(IF(MID(I467,12,1)="F",VLOOKUP(J467,DATA!$K$2:$Y$20,14,FALSE),0)&gt;10,IF(MID(I467,12,1)="F",VLOOKUP(J467,DATA!$K$2:$Y$20,14,FALSE),0)-10,0)),"")</f>
        <v/>
      </c>
      <c r="AJ467" t="str">
        <f>IF(LEN(H467)&gt;0,IF(H467&lt;&gt;"CALL_PAL",VLOOKUP(H467,DATA!$B$2:$E$526,4,FALSE),VLOOKUP(K467,DATA!$K$72:$M$161,3,FALSE)),"")</f>
        <v/>
      </c>
      <c r="AK467" t="str">
        <f>IF(LEN(H467)&gt;0,VLOOKUP(H467,DATA!$B$2:$D$526,3,FALSE),"")</f>
        <v/>
      </c>
      <c r="AL467" t="str">
        <f t="shared" si="271"/>
        <v/>
      </c>
      <c r="AM467" t="str">
        <f t="shared" si="272"/>
        <v/>
      </c>
      <c r="AN467" t="str">
        <f t="shared" si="250"/>
        <v/>
      </c>
      <c r="AO467" t="str">
        <f t="shared" si="276"/>
        <v/>
      </c>
      <c r="AP467" t="str">
        <f t="shared" si="277"/>
        <v/>
      </c>
      <c r="AQ467" t="str">
        <f t="shared" si="274"/>
        <v/>
      </c>
    </row>
    <row r="468" spans="1:43" x14ac:dyDescent="0.25">
      <c r="A468" t="str">
        <f t="shared" si="278"/>
        <v/>
      </c>
      <c r="C468" t="str">
        <f t="shared" si="252"/>
        <v/>
      </c>
      <c r="D468" t="str">
        <f t="shared" si="279"/>
        <v/>
      </c>
      <c r="E468" t="str">
        <f t="shared" si="280"/>
        <v/>
      </c>
      <c r="F468" t="str">
        <f t="shared" si="251"/>
        <v/>
      </c>
      <c r="G468" t="str">
        <f t="shared" si="275"/>
        <v/>
      </c>
      <c r="H468" t="str">
        <f t="shared" si="253"/>
        <v/>
      </c>
      <c r="I468" s="3" t="str">
        <f>IF(LEN(H468)&gt;0,VLOOKUP(H468,DATA!$B$2:$G$526,6,FALSE),"")</f>
        <v/>
      </c>
      <c r="J468" t="str">
        <f>IF(LEN(H468)&gt;0,VLOOKUP(H468,DATA!$B$2:$G$526,2,FALSE),"")</f>
        <v/>
      </c>
      <c r="K468" t="str">
        <f>IF(LEN(H468)&gt;0,IF(MID(IF(MID(MID(C468,LEN(H468)+2,99),1,1)="(",MID(MID(C468,LEN(H468)+2,99),2,LEN(MID(C468,LEN(H468)+2,99))-2),MID(C468,LEN(H468)+2,99)),1,1)=VLOOKUP(H468,DATA!$B$2:$I$526,8,FALSE),MID(IF(MID(MID(C468,LEN(H468)+2,99),1,1)="(",MID(MID(C468,LEN(H468)+2,99),2,LEN(MID(C468,LEN(H468)+2,99))-2),MID(C468,LEN(H468)+2,99)),1,3),IF(MID(MID(C468,LEN(H468)+2,99),1,1)="(",MID(MID(C468,LEN(H468)+2,99),2,LEN(MID(C468,LEN(H468)+2,99))-2),MID(C468,LEN(H468)+2,99))),"")</f>
        <v/>
      </c>
      <c r="L468" t="str">
        <f t="shared" si="254"/>
        <v/>
      </c>
      <c r="M468" t="str">
        <f t="shared" si="273"/>
        <v/>
      </c>
      <c r="N468" t="str">
        <f t="shared" si="255"/>
        <v/>
      </c>
      <c r="O468" t="str">
        <f t="shared" si="256"/>
        <v/>
      </c>
      <c r="P468" t="str">
        <f t="shared" si="281"/>
        <v/>
      </c>
      <c r="Q468" t="str">
        <f t="shared" si="257"/>
        <v/>
      </c>
      <c r="R468" t="str">
        <f t="shared" si="258"/>
        <v/>
      </c>
      <c r="S468" t="str">
        <f t="shared" si="259"/>
        <v/>
      </c>
      <c r="T468" t="str">
        <f t="shared" si="260"/>
        <v/>
      </c>
      <c r="U468" t="str">
        <f t="shared" si="261"/>
        <v/>
      </c>
      <c r="V468" t="str">
        <f>IF(MID(I468,6,1)="T",VLOOKUP(H468,DATA!$B$2:$H$526,7,FALSE),"")</f>
        <v/>
      </c>
      <c r="W468" t="str">
        <f t="shared" si="262"/>
        <v/>
      </c>
      <c r="X468" t="str">
        <f>IF(LEN(H468)&gt;0,VLOOKUP(H468,DATA!$B$2:$F$526,5,FALSE),"")</f>
        <v/>
      </c>
      <c r="Y468" t="str">
        <f t="shared" si="263"/>
        <v/>
      </c>
      <c r="Z468" t="str">
        <f t="shared" si="264"/>
        <v/>
      </c>
      <c r="AA468" t="str">
        <f t="shared" si="265"/>
        <v/>
      </c>
      <c r="AB468" t="str">
        <f>IF(LEN(Z468)&gt;0,VLOOKUP(Z468,DATA!$K$25:$L$69,2,FALSE)&amp;IF(LEN(AA468)&gt;0,VLOOKUP(AA468,DATA!$O$25:$P$29,2,FALSE),""),"")</f>
        <v/>
      </c>
      <c r="AC468" t="str">
        <f>IF(LEN(Z468)&gt;0,VLOOKUP(Z468,DATA!$K$25:$M$69,3,FALSE),"")</f>
        <v/>
      </c>
      <c r="AD468" t="str">
        <f t="shared" si="266"/>
        <v/>
      </c>
      <c r="AE468" t="str">
        <f t="shared" si="267"/>
        <v/>
      </c>
      <c r="AF468" t="str">
        <f t="shared" si="268"/>
        <v/>
      </c>
      <c r="AG468" t="str">
        <f t="shared" si="269"/>
        <v/>
      </c>
      <c r="AH468" t="str">
        <f t="shared" si="270"/>
        <v/>
      </c>
      <c r="AI468" t="str">
        <f>IF(LEN(Q468)&gt;0,REPT("0",IF(IF(MID(I468,12,1)="F",VLOOKUP(J468,DATA!$K$2:$Y$20,14,FALSE),0)&gt;10,IF(MID(I468,12,1)="F",VLOOKUP(J468,DATA!$K$2:$Y$20,14,FALSE),0)-10,0)-LEN(X468))&amp;DEC2BIN(Q468,IF(MID(I468,12,1)="F",VLOOKUP(J468,DATA!$K$2:$Y$20,14,FALSE),0)-IF(IF(MID(I468,12,1)="F",VLOOKUP(J468,DATA!$K$2:$Y$20,14,FALSE),0)&gt;10,IF(MID(I468,12,1)="F",VLOOKUP(J468,DATA!$K$2:$Y$20,14,FALSE),0)-10,0)),"")</f>
        <v/>
      </c>
      <c r="AJ468" t="str">
        <f>IF(LEN(H468)&gt;0,IF(H468&lt;&gt;"CALL_PAL",VLOOKUP(H468,DATA!$B$2:$E$526,4,FALSE),VLOOKUP(K468,DATA!$K$72:$M$161,3,FALSE)),"")</f>
        <v/>
      </c>
      <c r="AK468" t="str">
        <f>IF(LEN(H468)&gt;0,VLOOKUP(H468,DATA!$B$2:$D$526,3,FALSE),"")</f>
        <v/>
      </c>
      <c r="AL468" t="str">
        <f t="shared" si="271"/>
        <v/>
      </c>
      <c r="AM468" t="str">
        <f t="shared" si="272"/>
        <v/>
      </c>
      <c r="AN468" t="str">
        <f t="shared" si="250"/>
        <v/>
      </c>
      <c r="AO468" t="str">
        <f t="shared" si="276"/>
        <v/>
      </c>
      <c r="AP468" t="str">
        <f t="shared" si="277"/>
        <v/>
      </c>
      <c r="AQ468" t="str">
        <f t="shared" si="274"/>
        <v/>
      </c>
    </row>
    <row r="469" spans="1:43" x14ac:dyDescent="0.25">
      <c r="A469" t="str">
        <f t="shared" si="278"/>
        <v/>
      </c>
      <c r="C469" t="str">
        <f t="shared" si="252"/>
        <v/>
      </c>
      <c r="D469" t="str">
        <f t="shared" si="279"/>
        <v/>
      </c>
      <c r="E469" t="str">
        <f t="shared" si="280"/>
        <v/>
      </c>
      <c r="F469" t="str">
        <f t="shared" si="251"/>
        <v/>
      </c>
      <c r="G469" t="str">
        <f t="shared" si="275"/>
        <v/>
      </c>
      <c r="H469" t="str">
        <f t="shared" si="253"/>
        <v/>
      </c>
      <c r="I469" s="3" t="str">
        <f>IF(LEN(H469)&gt;0,VLOOKUP(H469,DATA!$B$2:$G$526,6,FALSE),"")</f>
        <v/>
      </c>
      <c r="J469" t="str">
        <f>IF(LEN(H469)&gt;0,VLOOKUP(H469,DATA!$B$2:$G$526,2,FALSE),"")</f>
        <v/>
      </c>
      <c r="K469" t="str">
        <f>IF(LEN(H469)&gt;0,IF(MID(IF(MID(MID(C469,LEN(H469)+2,99),1,1)="(",MID(MID(C469,LEN(H469)+2,99),2,LEN(MID(C469,LEN(H469)+2,99))-2),MID(C469,LEN(H469)+2,99)),1,1)=VLOOKUP(H469,DATA!$B$2:$I$526,8,FALSE),MID(IF(MID(MID(C469,LEN(H469)+2,99),1,1)="(",MID(MID(C469,LEN(H469)+2,99),2,LEN(MID(C469,LEN(H469)+2,99))-2),MID(C469,LEN(H469)+2,99)),1,3),IF(MID(MID(C469,LEN(H469)+2,99),1,1)="(",MID(MID(C469,LEN(H469)+2,99),2,LEN(MID(C469,LEN(H469)+2,99))-2),MID(C469,LEN(H469)+2,99))),"")</f>
        <v/>
      </c>
      <c r="L469" t="str">
        <f t="shared" si="254"/>
        <v/>
      </c>
      <c r="M469" t="str">
        <f t="shared" si="273"/>
        <v/>
      </c>
      <c r="N469" t="str">
        <f t="shared" si="255"/>
        <v/>
      </c>
      <c r="O469" t="str">
        <f t="shared" si="256"/>
        <v/>
      </c>
      <c r="P469" t="str">
        <f t="shared" si="281"/>
        <v/>
      </c>
      <c r="Q469" t="str">
        <f t="shared" si="257"/>
        <v/>
      </c>
      <c r="R469" t="str">
        <f t="shared" si="258"/>
        <v/>
      </c>
      <c r="S469" t="str">
        <f t="shared" si="259"/>
        <v/>
      </c>
      <c r="T469" t="str">
        <f t="shared" si="260"/>
        <v/>
      </c>
      <c r="U469" t="str">
        <f t="shared" si="261"/>
        <v/>
      </c>
      <c r="V469" t="str">
        <f>IF(MID(I469,6,1)="T",VLOOKUP(H469,DATA!$B$2:$H$526,7,FALSE),"")</f>
        <v/>
      </c>
      <c r="W469" t="str">
        <f t="shared" si="262"/>
        <v/>
      </c>
      <c r="X469" t="str">
        <f>IF(LEN(H469)&gt;0,VLOOKUP(H469,DATA!$B$2:$F$526,5,FALSE),"")</f>
        <v/>
      </c>
      <c r="Y469" t="str">
        <f t="shared" si="263"/>
        <v/>
      </c>
      <c r="Z469" t="str">
        <f t="shared" si="264"/>
        <v/>
      </c>
      <c r="AA469" t="str">
        <f t="shared" si="265"/>
        <v/>
      </c>
      <c r="AB469" t="str">
        <f>IF(LEN(Z469)&gt;0,VLOOKUP(Z469,DATA!$K$25:$L$69,2,FALSE)&amp;IF(LEN(AA469)&gt;0,VLOOKUP(AA469,DATA!$O$25:$P$29,2,FALSE),""),"")</f>
        <v/>
      </c>
      <c r="AC469" t="str">
        <f>IF(LEN(Z469)&gt;0,VLOOKUP(Z469,DATA!$K$25:$M$69,3,FALSE),"")</f>
        <v/>
      </c>
      <c r="AD469" t="str">
        <f t="shared" si="266"/>
        <v/>
      </c>
      <c r="AE469" t="str">
        <f t="shared" si="267"/>
        <v/>
      </c>
      <c r="AF469" t="str">
        <f t="shared" si="268"/>
        <v/>
      </c>
      <c r="AG469" t="str">
        <f t="shared" si="269"/>
        <v/>
      </c>
      <c r="AH469" t="str">
        <f t="shared" si="270"/>
        <v/>
      </c>
      <c r="AI469" t="str">
        <f>IF(LEN(Q469)&gt;0,REPT("0",IF(IF(MID(I469,12,1)="F",VLOOKUP(J469,DATA!$K$2:$Y$20,14,FALSE),0)&gt;10,IF(MID(I469,12,1)="F",VLOOKUP(J469,DATA!$K$2:$Y$20,14,FALSE),0)-10,0)-LEN(X469))&amp;DEC2BIN(Q469,IF(MID(I469,12,1)="F",VLOOKUP(J469,DATA!$K$2:$Y$20,14,FALSE),0)-IF(IF(MID(I469,12,1)="F",VLOOKUP(J469,DATA!$K$2:$Y$20,14,FALSE),0)&gt;10,IF(MID(I469,12,1)="F",VLOOKUP(J469,DATA!$K$2:$Y$20,14,FALSE),0)-10,0)),"")</f>
        <v/>
      </c>
      <c r="AJ469" t="str">
        <f>IF(LEN(H469)&gt;0,IF(H469&lt;&gt;"CALL_PAL",VLOOKUP(H469,DATA!$B$2:$E$526,4,FALSE),VLOOKUP(K469,DATA!$K$72:$M$161,3,FALSE)),"")</f>
        <v/>
      </c>
      <c r="AK469" t="str">
        <f>IF(LEN(H469)&gt;0,VLOOKUP(H469,DATA!$B$2:$D$526,3,FALSE),"")</f>
        <v/>
      </c>
      <c r="AL469" t="str">
        <f t="shared" si="271"/>
        <v/>
      </c>
      <c r="AM469" t="str">
        <f t="shared" si="272"/>
        <v/>
      </c>
      <c r="AN469" t="str">
        <f t="shared" si="250"/>
        <v/>
      </c>
      <c r="AO469" t="str">
        <f t="shared" si="276"/>
        <v/>
      </c>
      <c r="AP469" t="str">
        <f t="shared" si="277"/>
        <v/>
      </c>
      <c r="AQ469" t="str">
        <f t="shared" si="274"/>
        <v/>
      </c>
    </row>
    <row r="470" spans="1:43" x14ac:dyDescent="0.25">
      <c r="A470" t="str">
        <f t="shared" si="278"/>
        <v/>
      </c>
      <c r="C470" t="str">
        <f t="shared" si="252"/>
        <v/>
      </c>
      <c r="D470" t="str">
        <f t="shared" si="279"/>
        <v/>
      </c>
      <c r="E470" t="str">
        <f t="shared" si="280"/>
        <v/>
      </c>
      <c r="F470" t="str">
        <f t="shared" si="251"/>
        <v/>
      </c>
      <c r="G470" t="str">
        <f t="shared" si="275"/>
        <v/>
      </c>
      <c r="H470" t="str">
        <f t="shared" si="253"/>
        <v/>
      </c>
      <c r="I470" s="3" t="str">
        <f>IF(LEN(H470)&gt;0,VLOOKUP(H470,DATA!$B$2:$G$526,6,FALSE),"")</f>
        <v/>
      </c>
      <c r="J470" t="str">
        <f>IF(LEN(H470)&gt;0,VLOOKUP(H470,DATA!$B$2:$G$526,2,FALSE),"")</f>
        <v/>
      </c>
      <c r="K470" t="str">
        <f>IF(LEN(H470)&gt;0,IF(MID(IF(MID(MID(C470,LEN(H470)+2,99),1,1)="(",MID(MID(C470,LEN(H470)+2,99),2,LEN(MID(C470,LEN(H470)+2,99))-2),MID(C470,LEN(H470)+2,99)),1,1)=VLOOKUP(H470,DATA!$B$2:$I$526,8,FALSE),MID(IF(MID(MID(C470,LEN(H470)+2,99),1,1)="(",MID(MID(C470,LEN(H470)+2,99),2,LEN(MID(C470,LEN(H470)+2,99))-2),MID(C470,LEN(H470)+2,99)),1,3),IF(MID(MID(C470,LEN(H470)+2,99),1,1)="(",MID(MID(C470,LEN(H470)+2,99),2,LEN(MID(C470,LEN(H470)+2,99))-2),MID(C470,LEN(H470)+2,99))),"")</f>
        <v/>
      </c>
      <c r="L470" t="str">
        <f t="shared" si="254"/>
        <v/>
      </c>
      <c r="M470" t="str">
        <f t="shared" si="273"/>
        <v/>
      </c>
      <c r="N470" t="str">
        <f t="shared" si="255"/>
        <v/>
      </c>
      <c r="O470" t="str">
        <f t="shared" si="256"/>
        <v/>
      </c>
      <c r="P470" t="str">
        <f t="shared" si="281"/>
        <v/>
      </c>
      <c r="Q470" t="str">
        <f t="shared" si="257"/>
        <v/>
      </c>
      <c r="R470" t="str">
        <f t="shared" si="258"/>
        <v/>
      </c>
      <c r="S470" t="str">
        <f t="shared" si="259"/>
        <v/>
      </c>
      <c r="T470" t="str">
        <f t="shared" si="260"/>
        <v/>
      </c>
      <c r="U470" t="str">
        <f t="shared" si="261"/>
        <v/>
      </c>
      <c r="V470" t="str">
        <f>IF(MID(I470,6,1)="T",VLOOKUP(H470,DATA!$B$2:$H$526,7,FALSE),"")</f>
        <v/>
      </c>
      <c r="W470" t="str">
        <f t="shared" si="262"/>
        <v/>
      </c>
      <c r="X470" t="str">
        <f>IF(LEN(H470)&gt;0,VLOOKUP(H470,DATA!$B$2:$F$526,5,FALSE),"")</f>
        <v/>
      </c>
      <c r="Y470" t="str">
        <f t="shared" si="263"/>
        <v/>
      </c>
      <c r="Z470" t="str">
        <f t="shared" si="264"/>
        <v/>
      </c>
      <c r="AA470" t="str">
        <f t="shared" si="265"/>
        <v/>
      </c>
      <c r="AB470" t="str">
        <f>IF(LEN(Z470)&gt;0,VLOOKUP(Z470,DATA!$K$25:$L$69,2,FALSE)&amp;IF(LEN(AA470)&gt;0,VLOOKUP(AA470,DATA!$O$25:$P$29,2,FALSE),""),"")</f>
        <v/>
      </c>
      <c r="AC470" t="str">
        <f>IF(LEN(Z470)&gt;0,VLOOKUP(Z470,DATA!$K$25:$M$69,3,FALSE),"")</f>
        <v/>
      </c>
      <c r="AD470" t="str">
        <f t="shared" si="266"/>
        <v/>
      </c>
      <c r="AE470" t="str">
        <f t="shared" si="267"/>
        <v/>
      </c>
      <c r="AF470" t="str">
        <f t="shared" si="268"/>
        <v/>
      </c>
      <c r="AG470" t="str">
        <f t="shared" si="269"/>
        <v/>
      </c>
      <c r="AH470" t="str">
        <f t="shared" si="270"/>
        <v/>
      </c>
      <c r="AI470" t="str">
        <f>IF(LEN(Q470)&gt;0,REPT("0",IF(IF(MID(I470,12,1)="F",VLOOKUP(J470,DATA!$K$2:$Y$20,14,FALSE),0)&gt;10,IF(MID(I470,12,1)="F",VLOOKUP(J470,DATA!$K$2:$Y$20,14,FALSE),0)-10,0)-LEN(X470))&amp;DEC2BIN(Q470,IF(MID(I470,12,1)="F",VLOOKUP(J470,DATA!$K$2:$Y$20,14,FALSE),0)-IF(IF(MID(I470,12,1)="F",VLOOKUP(J470,DATA!$K$2:$Y$20,14,FALSE),0)&gt;10,IF(MID(I470,12,1)="F",VLOOKUP(J470,DATA!$K$2:$Y$20,14,FALSE),0)-10,0)),"")</f>
        <v/>
      </c>
      <c r="AJ470" t="str">
        <f>IF(LEN(H470)&gt;0,IF(H470&lt;&gt;"CALL_PAL",VLOOKUP(H470,DATA!$B$2:$E$526,4,FALSE),VLOOKUP(K470,DATA!$K$72:$M$161,3,FALSE)),"")</f>
        <v/>
      </c>
      <c r="AK470" t="str">
        <f>IF(LEN(H470)&gt;0,VLOOKUP(H470,DATA!$B$2:$D$526,3,FALSE),"")</f>
        <v/>
      </c>
      <c r="AL470" t="str">
        <f t="shared" si="271"/>
        <v/>
      </c>
      <c r="AM470" t="str">
        <f t="shared" si="272"/>
        <v/>
      </c>
      <c r="AN470" t="str">
        <f t="shared" ref="AN470:AN533" si="282">IF(LEN(C470)&gt;0,IF(C470=".PAL ON",TRUE,IF(C470=".PAL OFF",FALSE,IF(ROW()&lt;&gt;2,AN469,FALSE))),"")</f>
        <v/>
      </c>
      <c r="AO470" t="str">
        <f t="shared" si="276"/>
        <v/>
      </c>
      <c r="AP470" t="str">
        <f t="shared" si="277"/>
        <v/>
      </c>
      <c r="AQ470" t="str">
        <f t="shared" si="274"/>
        <v/>
      </c>
    </row>
    <row r="471" spans="1:43" x14ac:dyDescent="0.25">
      <c r="A471" t="str">
        <f t="shared" si="278"/>
        <v/>
      </c>
      <c r="C471" t="str">
        <f t="shared" si="252"/>
        <v/>
      </c>
      <c r="D471" t="str">
        <f t="shared" si="279"/>
        <v/>
      </c>
      <c r="E471" t="str">
        <f t="shared" si="280"/>
        <v/>
      </c>
      <c r="F471" t="str">
        <f t="shared" si="251"/>
        <v/>
      </c>
      <c r="G471" t="str">
        <f t="shared" si="275"/>
        <v/>
      </c>
      <c r="H471" t="str">
        <f t="shared" si="253"/>
        <v/>
      </c>
      <c r="I471" s="3" t="str">
        <f>IF(LEN(H471)&gt;0,VLOOKUP(H471,DATA!$B$2:$G$526,6,FALSE),"")</f>
        <v/>
      </c>
      <c r="J471" t="str">
        <f>IF(LEN(H471)&gt;0,VLOOKUP(H471,DATA!$B$2:$G$526,2,FALSE),"")</f>
        <v/>
      </c>
      <c r="K471" t="str">
        <f>IF(LEN(H471)&gt;0,IF(MID(IF(MID(MID(C471,LEN(H471)+2,99),1,1)="(",MID(MID(C471,LEN(H471)+2,99),2,LEN(MID(C471,LEN(H471)+2,99))-2),MID(C471,LEN(H471)+2,99)),1,1)=VLOOKUP(H471,DATA!$B$2:$I$526,8,FALSE),MID(IF(MID(MID(C471,LEN(H471)+2,99),1,1)="(",MID(MID(C471,LEN(H471)+2,99),2,LEN(MID(C471,LEN(H471)+2,99))-2),MID(C471,LEN(H471)+2,99)),1,3),IF(MID(MID(C471,LEN(H471)+2,99),1,1)="(",MID(MID(C471,LEN(H471)+2,99),2,LEN(MID(C471,LEN(H471)+2,99))-2),MID(C471,LEN(H471)+2,99))),"")</f>
        <v/>
      </c>
      <c r="L471" t="str">
        <f t="shared" si="254"/>
        <v/>
      </c>
      <c r="M471" t="str">
        <f t="shared" si="273"/>
        <v/>
      </c>
      <c r="N471" t="str">
        <f t="shared" si="255"/>
        <v/>
      </c>
      <c r="O471" t="str">
        <f t="shared" si="256"/>
        <v/>
      </c>
      <c r="P471" t="str">
        <f t="shared" si="281"/>
        <v/>
      </c>
      <c r="Q471" t="str">
        <f t="shared" si="257"/>
        <v/>
      </c>
      <c r="R471" t="str">
        <f t="shared" si="258"/>
        <v/>
      </c>
      <c r="S471" t="str">
        <f t="shared" si="259"/>
        <v/>
      </c>
      <c r="T471" t="str">
        <f t="shared" si="260"/>
        <v/>
      </c>
      <c r="U471" t="str">
        <f t="shared" si="261"/>
        <v/>
      </c>
      <c r="V471" t="str">
        <f>IF(MID(I471,6,1)="T",VLOOKUP(H471,DATA!$B$2:$H$526,7,FALSE),"")</f>
        <v/>
      </c>
      <c r="W471" t="str">
        <f t="shared" si="262"/>
        <v/>
      </c>
      <c r="X471" t="str">
        <f>IF(LEN(H471)&gt;0,VLOOKUP(H471,DATA!$B$2:$F$526,5,FALSE),"")</f>
        <v/>
      </c>
      <c r="Y471" t="str">
        <f t="shared" si="263"/>
        <v/>
      </c>
      <c r="Z471" t="str">
        <f t="shared" si="264"/>
        <v/>
      </c>
      <c r="AA471" t="str">
        <f t="shared" si="265"/>
        <v/>
      </c>
      <c r="AB471" t="str">
        <f>IF(LEN(Z471)&gt;0,VLOOKUP(Z471,DATA!$K$25:$L$69,2,FALSE)&amp;IF(LEN(AA471)&gt;0,VLOOKUP(AA471,DATA!$O$25:$P$29,2,FALSE),""),"")</f>
        <v/>
      </c>
      <c r="AC471" t="str">
        <f>IF(LEN(Z471)&gt;0,VLOOKUP(Z471,DATA!$K$25:$M$69,3,FALSE),"")</f>
        <v/>
      </c>
      <c r="AD471" t="str">
        <f t="shared" si="266"/>
        <v/>
      </c>
      <c r="AE471" t="str">
        <f t="shared" si="267"/>
        <v/>
      </c>
      <c r="AF471" t="str">
        <f t="shared" si="268"/>
        <v/>
      </c>
      <c r="AG471" t="str">
        <f t="shared" si="269"/>
        <v/>
      </c>
      <c r="AH471" t="str">
        <f t="shared" si="270"/>
        <v/>
      </c>
      <c r="AI471" t="str">
        <f>IF(LEN(Q471)&gt;0,REPT("0",IF(IF(MID(I471,12,1)="F",VLOOKUP(J471,DATA!$K$2:$Y$20,14,FALSE),0)&gt;10,IF(MID(I471,12,1)="F",VLOOKUP(J471,DATA!$K$2:$Y$20,14,FALSE),0)-10,0)-LEN(X471))&amp;DEC2BIN(Q471,IF(MID(I471,12,1)="F",VLOOKUP(J471,DATA!$K$2:$Y$20,14,FALSE),0)-IF(IF(MID(I471,12,1)="F",VLOOKUP(J471,DATA!$K$2:$Y$20,14,FALSE),0)&gt;10,IF(MID(I471,12,1)="F",VLOOKUP(J471,DATA!$K$2:$Y$20,14,FALSE),0)-10,0)),"")</f>
        <v/>
      </c>
      <c r="AJ471" t="str">
        <f>IF(LEN(H471)&gt;0,IF(H471&lt;&gt;"CALL_PAL",VLOOKUP(H471,DATA!$B$2:$E$526,4,FALSE),VLOOKUP(K471,DATA!$K$72:$M$161,3,FALSE)),"")</f>
        <v/>
      </c>
      <c r="AK471" t="str">
        <f>IF(LEN(H471)&gt;0,VLOOKUP(H471,DATA!$B$2:$D$526,3,FALSE),"")</f>
        <v/>
      </c>
      <c r="AL471" t="str">
        <f t="shared" si="271"/>
        <v/>
      </c>
      <c r="AM471" t="str">
        <f t="shared" si="272"/>
        <v/>
      </c>
      <c r="AN471" t="str">
        <f t="shared" si="282"/>
        <v/>
      </c>
      <c r="AO471" t="str">
        <f t="shared" si="276"/>
        <v/>
      </c>
      <c r="AP471" t="str">
        <f t="shared" si="277"/>
        <v/>
      </c>
      <c r="AQ471" t="str">
        <f t="shared" si="274"/>
        <v/>
      </c>
    </row>
    <row r="472" spans="1:43" x14ac:dyDescent="0.25">
      <c r="A472" t="str">
        <f t="shared" si="278"/>
        <v/>
      </c>
      <c r="C472" t="str">
        <f t="shared" si="252"/>
        <v/>
      </c>
      <c r="D472" t="str">
        <f t="shared" si="279"/>
        <v/>
      </c>
      <c r="E472" t="str">
        <f t="shared" si="280"/>
        <v/>
      </c>
      <c r="F472" t="str">
        <f t="shared" si="251"/>
        <v/>
      </c>
      <c r="G472" t="str">
        <f t="shared" si="275"/>
        <v/>
      </c>
      <c r="H472" t="str">
        <f t="shared" si="253"/>
        <v/>
      </c>
      <c r="I472" s="3" t="str">
        <f>IF(LEN(H472)&gt;0,VLOOKUP(H472,DATA!$B$2:$G$526,6,FALSE),"")</f>
        <v/>
      </c>
      <c r="J472" t="str">
        <f>IF(LEN(H472)&gt;0,VLOOKUP(H472,DATA!$B$2:$G$526,2,FALSE),"")</f>
        <v/>
      </c>
      <c r="K472" t="str">
        <f>IF(LEN(H472)&gt;0,IF(MID(IF(MID(MID(C472,LEN(H472)+2,99),1,1)="(",MID(MID(C472,LEN(H472)+2,99),2,LEN(MID(C472,LEN(H472)+2,99))-2),MID(C472,LEN(H472)+2,99)),1,1)=VLOOKUP(H472,DATA!$B$2:$I$526,8,FALSE),MID(IF(MID(MID(C472,LEN(H472)+2,99),1,1)="(",MID(MID(C472,LEN(H472)+2,99),2,LEN(MID(C472,LEN(H472)+2,99))-2),MID(C472,LEN(H472)+2,99)),1,3),IF(MID(MID(C472,LEN(H472)+2,99),1,1)="(",MID(MID(C472,LEN(H472)+2,99),2,LEN(MID(C472,LEN(H472)+2,99))-2),MID(C472,LEN(H472)+2,99))),"")</f>
        <v/>
      </c>
      <c r="L472" t="str">
        <f t="shared" si="254"/>
        <v/>
      </c>
      <c r="M472" t="str">
        <f t="shared" si="273"/>
        <v/>
      </c>
      <c r="N472" t="str">
        <f t="shared" si="255"/>
        <v/>
      </c>
      <c r="O472" t="str">
        <f t="shared" si="256"/>
        <v/>
      </c>
      <c r="P472" t="str">
        <f t="shared" si="281"/>
        <v/>
      </c>
      <c r="Q472" t="str">
        <f t="shared" si="257"/>
        <v/>
      </c>
      <c r="R472" t="str">
        <f t="shared" si="258"/>
        <v/>
      </c>
      <c r="S472" t="str">
        <f t="shared" si="259"/>
        <v/>
      </c>
      <c r="T472" t="str">
        <f t="shared" si="260"/>
        <v/>
      </c>
      <c r="U472" t="str">
        <f t="shared" si="261"/>
        <v/>
      </c>
      <c r="V472" t="str">
        <f>IF(MID(I472,6,1)="T",VLOOKUP(H472,DATA!$B$2:$H$526,7,FALSE),"")</f>
        <v/>
      </c>
      <c r="W472" t="str">
        <f t="shared" si="262"/>
        <v/>
      </c>
      <c r="X472" t="str">
        <f>IF(LEN(H472)&gt;0,VLOOKUP(H472,DATA!$B$2:$F$526,5,FALSE),"")</f>
        <v/>
      </c>
      <c r="Y472" t="str">
        <f t="shared" si="263"/>
        <v/>
      </c>
      <c r="Z472" t="str">
        <f t="shared" si="264"/>
        <v/>
      </c>
      <c r="AA472" t="str">
        <f t="shared" si="265"/>
        <v/>
      </c>
      <c r="AB472" t="str">
        <f>IF(LEN(Z472)&gt;0,VLOOKUP(Z472,DATA!$K$25:$L$69,2,FALSE)&amp;IF(LEN(AA472)&gt;0,VLOOKUP(AA472,DATA!$O$25:$P$29,2,FALSE),""),"")</f>
        <v/>
      </c>
      <c r="AC472" t="str">
        <f>IF(LEN(Z472)&gt;0,VLOOKUP(Z472,DATA!$K$25:$M$69,3,FALSE),"")</f>
        <v/>
      </c>
      <c r="AD472" t="str">
        <f t="shared" si="266"/>
        <v/>
      </c>
      <c r="AE472" t="str">
        <f t="shared" si="267"/>
        <v/>
      </c>
      <c r="AF472" t="str">
        <f t="shared" si="268"/>
        <v/>
      </c>
      <c r="AG472" t="str">
        <f t="shared" si="269"/>
        <v/>
      </c>
      <c r="AH472" t="str">
        <f t="shared" si="270"/>
        <v/>
      </c>
      <c r="AI472" t="str">
        <f>IF(LEN(Q472)&gt;0,REPT("0",IF(IF(MID(I472,12,1)="F",VLOOKUP(J472,DATA!$K$2:$Y$20,14,FALSE),0)&gt;10,IF(MID(I472,12,1)="F",VLOOKUP(J472,DATA!$K$2:$Y$20,14,FALSE),0)-10,0)-LEN(X472))&amp;DEC2BIN(Q472,IF(MID(I472,12,1)="F",VLOOKUP(J472,DATA!$K$2:$Y$20,14,FALSE),0)-IF(IF(MID(I472,12,1)="F",VLOOKUP(J472,DATA!$K$2:$Y$20,14,FALSE),0)&gt;10,IF(MID(I472,12,1)="F",VLOOKUP(J472,DATA!$K$2:$Y$20,14,FALSE),0)-10,0)),"")</f>
        <v/>
      </c>
      <c r="AJ472" t="str">
        <f>IF(LEN(H472)&gt;0,IF(H472&lt;&gt;"CALL_PAL",VLOOKUP(H472,DATA!$B$2:$E$526,4,FALSE),VLOOKUP(K472,DATA!$K$72:$M$161,3,FALSE)),"")</f>
        <v/>
      </c>
      <c r="AK472" t="str">
        <f>IF(LEN(H472)&gt;0,VLOOKUP(H472,DATA!$B$2:$D$526,3,FALSE),"")</f>
        <v/>
      </c>
      <c r="AL472" t="str">
        <f t="shared" si="271"/>
        <v/>
      </c>
      <c r="AM472" t="str">
        <f t="shared" si="272"/>
        <v/>
      </c>
      <c r="AN472" t="str">
        <f t="shared" si="282"/>
        <v/>
      </c>
      <c r="AO472" t="str">
        <f t="shared" si="276"/>
        <v/>
      </c>
      <c r="AP472" t="str">
        <f t="shared" si="277"/>
        <v/>
      </c>
      <c r="AQ472" t="str">
        <f t="shared" si="274"/>
        <v/>
      </c>
    </row>
    <row r="473" spans="1:43" x14ac:dyDescent="0.25">
      <c r="A473" t="str">
        <f t="shared" si="278"/>
        <v/>
      </c>
      <c r="C473" t="str">
        <f t="shared" si="252"/>
        <v/>
      </c>
      <c r="D473" t="str">
        <f t="shared" si="279"/>
        <v/>
      </c>
      <c r="E473" t="str">
        <f t="shared" si="280"/>
        <v/>
      </c>
      <c r="F473" t="str">
        <f t="shared" si="251"/>
        <v/>
      </c>
      <c r="G473" t="str">
        <f t="shared" si="275"/>
        <v/>
      </c>
      <c r="H473" t="str">
        <f t="shared" si="253"/>
        <v/>
      </c>
      <c r="I473" s="3" t="str">
        <f>IF(LEN(H473)&gt;0,VLOOKUP(H473,DATA!$B$2:$G$526,6,FALSE),"")</f>
        <v/>
      </c>
      <c r="J473" t="str">
        <f>IF(LEN(H473)&gt;0,VLOOKUP(H473,DATA!$B$2:$G$526,2,FALSE),"")</f>
        <v/>
      </c>
      <c r="K473" t="str">
        <f>IF(LEN(H473)&gt;0,IF(MID(IF(MID(MID(C473,LEN(H473)+2,99),1,1)="(",MID(MID(C473,LEN(H473)+2,99),2,LEN(MID(C473,LEN(H473)+2,99))-2),MID(C473,LEN(H473)+2,99)),1,1)=VLOOKUP(H473,DATA!$B$2:$I$526,8,FALSE),MID(IF(MID(MID(C473,LEN(H473)+2,99),1,1)="(",MID(MID(C473,LEN(H473)+2,99),2,LEN(MID(C473,LEN(H473)+2,99))-2),MID(C473,LEN(H473)+2,99)),1,3),IF(MID(MID(C473,LEN(H473)+2,99),1,1)="(",MID(MID(C473,LEN(H473)+2,99),2,LEN(MID(C473,LEN(H473)+2,99))-2),MID(C473,LEN(H473)+2,99))),"")</f>
        <v/>
      </c>
      <c r="L473" t="str">
        <f t="shared" si="254"/>
        <v/>
      </c>
      <c r="M473" t="str">
        <f t="shared" si="273"/>
        <v/>
      </c>
      <c r="N473" t="str">
        <f t="shared" si="255"/>
        <v/>
      </c>
      <c r="O473" t="str">
        <f t="shared" si="256"/>
        <v/>
      </c>
      <c r="P473" t="str">
        <f t="shared" si="281"/>
        <v/>
      </c>
      <c r="Q473" t="str">
        <f t="shared" si="257"/>
        <v/>
      </c>
      <c r="R473" t="str">
        <f t="shared" si="258"/>
        <v/>
      </c>
      <c r="S473" t="str">
        <f t="shared" si="259"/>
        <v/>
      </c>
      <c r="T473" t="str">
        <f t="shared" si="260"/>
        <v/>
      </c>
      <c r="U473" t="str">
        <f t="shared" si="261"/>
        <v/>
      </c>
      <c r="V473" t="str">
        <f>IF(MID(I473,6,1)="T",VLOOKUP(H473,DATA!$B$2:$H$526,7,FALSE),"")</f>
        <v/>
      </c>
      <c r="W473" t="str">
        <f t="shared" si="262"/>
        <v/>
      </c>
      <c r="X473" t="str">
        <f>IF(LEN(H473)&gt;0,VLOOKUP(H473,DATA!$B$2:$F$526,5,FALSE),"")</f>
        <v/>
      </c>
      <c r="Y473" t="str">
        <f t="shared" si="263"/>
        <v/>
      </c>
      <c r="Z473" t="str">
        <f t="shared" si="264"/>
        <v/>
      </c>
      <c r="AA473" t="str">
        <f t="shared" si="265"/>
        <v/>
      </c>
      <c r="AB473" t="str">
        <f>IF(LEN(Z473)&gt;0,VLOOKUP(Z473,DATA!$K$25:$L$69,2,FALSE)&amp;IF(LEN(AA473)&gt;0,VLOOKUP(AA473,DATA!$O$25:$P$29,2,FALSE),""),"")</f>
        <v/>
      </c>
      <c r="AC473" t="str">
        <f>IF(LEN(Z473)&gt;0,VLOOKUP(Z473,DATA!$K$25:$M$69,3,FALSE),"")</f>
        <v/>
      </c>
      <c r="AD473" t="str">
        <f t="shared" si="266"/>
        <v/>
      </c>
      <c r="AE473" t="str">
        <f t="shared" si="267"/>
        <v/>
      </c>
      <c r="AF473" t="str">
        <f t="shared" si="268"/>
        <v/>
      </c>
      <c r="AG473" t="str">
        <f t="shared" si="269"/>
        <v/>
      </c>
      <c r="AH473" t="str">
        <f t="shared" si="270"/>
        <v/>
      </c>
      <c r="AI473" t="str">
        <f>IF(LEN(Q473)&gt;0,REPT("0",IF(IF(MID(I473,12,1)="F",VLOOKUP(J473,DATA!$K$2:$Y$20,14,FALSE),0)&gt;10,IF(MID(I473,12,1)="F",VLOOKUP(J473,DATA!$K$2:$Y$20,14,FALSE),0)-10,0)-LEN(X473))&amp;DEC2BIN(Q473,IF(MID(I473,12,1)="F",VLOOKUP(J473,DATA!$K$2:$Y$20,14,FALSE),0)-IF(IF(MID(I473,12,1)="F",VLOOKUP(J473,DATA!$K$2:$Y$20,14,FALSE),0)&gt;10,IF(MID(I473,12,1)="F",VLOOKUP(J473,DATA!$K$2:$Y$20,14,FALSE),0)-10,0)),"")</f>
        <v/>
      </c>
      <c r="AJ473" t="str">
        <f>IF(LEN(H473)&gt;0,IF(H473&lt;&gt;"CALL_PAL",VLOOKUP(H473,DATA!$B$2:$E$526,4,FALSE),VLOOKUP(K473,DATA!$K$72:$M$161,3,FALSE)),"")</f>
        <v/>
      </c>
      <c r="AK473" t="str">
        <f>IF(LEN(H473)&gt;0,VLOOKUP(H473,DATA!$B$2:$D$526,3,FALSE),"")</f>
        <v/>
      </c>
      <c r="AL473" t="str">
        <f t="shared" si="271"/>
        <v/>
      </c>
      <c r="AM473" t="str">
        <f t="shared" si="272"/>
        <v/>
      </c>
      <c r="AN473" t="str">
        <f t="shared" si="282"/>
        <v/>
      </c>
      <c r="AO473" t="str">
        <f t="shared" si="276"/>
        <v/>
      </c>
      <c r="AP473" t="str">
        <f t="shared" si="277"/>
        <v/>
      </c>
      <c r="AQ473" t="str">
        <f t="shared" si="274"/>
        <v/>
      </c>
    </row>
    <row r="474" spans="1:43" x14ac:dyDescent="0.25">
      <c r="A474" t="str">
        <f t="shared" si="278"/>
        <v/>
      </c>
      <c r="C474" t="str">
        <f t="shared" si="252"/>
        <v/>
      </c>
      <c r="D474" t="str">
        <f t="shared" si="279"/>
        <v/>
      </c>
      <c r="E474" t="str">
        <f t="shared" si="280"/>
        <v/>
      </c>
      <c r="F474" t="str">
        <f t="shared" ref="F474:F537" si="283">IF(LEN(C474)&gt;0,IF(MID(C474,1,2)=".V",IF(MID(C474,6,1)="B",1,IF(MID(C474,6,1)="W",2,IF(MID(C474,6,1)="L",4,IF(MID(C474,6,1)="Q",8,4)))),IF(MID(C474,1,2)=".P",0,4)),"")</f>
        <v/>
      </c>
      <c r="G474" t="str">
        <f t="shared" si="275"/>
        <v/>
      </c>
      <c r="H474" t="str">
        <f t="shared" si="253"/>
        <v/>
      </c>
      <c r="I474" s="3" t="str">
        <f>IF(LEN(H474)&gt;0,VLOOKUP(H474,DATA!$B$2:$G$526,6,FALSE),"")</f>
        <v/>
      </c>
      <c r="J474" t="str">
        <f>IF(LEN(H474)&gt;0,VLOOKUP(H474,DATA!$B$2:$G$526,2,FALSE),"")</f>
        <v/>
      </c>
      <c r="K474" t="str">
        <f>IF(LEN(H474)&gt;0,IF(MID(IF(MID(MID(C474,LEN(H474)+2,99),1,1)="(",MID(MID(C474,LEN(H474)+2,99),2,LEN(MID(C474,LEN(H474)+2,99))-2),MID(C474,LEN(H474)+2,99)),1,1)=VLOOKUP(H474,DATA!$B$2:$I$526,8,FALSE),MID(IF(MID(MID(C474,LEN(H474)+2,99),1,1)="(",MID(MID(C474,LEN(H474)+2,99),2,LEN(MID(C474,LEN(H474)+2,99))-2),MID(C474,LEN(H474)+2,99)),1,3),IF(MID(MID(C474,LEN(H474)+2,99),1,1)="(",MID(MID(C474,LEN(H474)+2,99),2,LEN(MID(C474,LEN(H474)+2,99))-2),MID(C474,LEN(H474)+2,99))),"")</f>
        <v/>
      </c>
      <c r="L474" t="str">
        <f t="shared" si="254"/>
        <v/>
      </c>
      <c r="M474" t="str">
        <f t="shared" si="273"/>
        <v/>
      </c>
      <c r="N474" t="str">
        <f t="shared" si="255"/>
        <v/>
      </c>
      <c r="O474" t="str">
        <f t="shared" si="256"/>
        <v/>
      </c>
      <c r="P474" t="str">
        <f t="shared" si="281"/>
        <v/>
      </c>
      <c r="Q474" t="str">
        <f t="shared" si="257"/>
        <v/>
      </c>
      <c r="R474" t="str">
        <f t="shared" si="258"/>
        <v/>
      </c>
      <c r="S474" t="str">
        <f t="shared" si="259"/>
        <v/>
      </c>
      <c r="T474" t="str">
        <f t="shared" si="260"/>
        <v/>
      </c>
      <c r="U474" t="str">
        <f t="shared" si="261"/>
        <v/>
      </c>
      <c r="V474" t="str">
        <f>IF(MID(I474,6,1)="T",VLOOKUP(H474,DATA!$B$2:$H$526,7,FALSE),"")</f>
        <v/>
      </c>
      <c r="W474" t="str">
        <f t="shared" si="262"/>
        <v/>
      </c>
      <c r="X474" t="str">
        <f>IF(LEN(H474)&gt;0,VLOOKUP(H474,DATA!$B$2:$F$526,5,FALSE),"")</f>
        <v/>
      </c>
      <c r="Y474" t="str">
        <f t="shared" si="263"/>
        <v/>
      </c>
      <c r="Z474" t="str">
        <f t="shared" si="264"/>
        <v/>
      </c>
      <c r="AA474" t="str">
        <f t="shared" si="265"/>
        <v/>
      </c>
      <c r="AB474" t="str">
        <f>IF(LEN(Z474)&gt;0,VLOOKUP(Z474,DATA!$K$25:$L$69,2,FALSE)&amp;IF(LEN(AA474)&gt;0,VLOOKUP(AA474,DATA!$O$25:$P$29,2,FALSE),""),"")</f>
        <v/>
      </c>
      <c r="AC474" t="str">
        <f>IF(LEN(Z474)&gt;0,VLOOKUP(Z474,DATA!$K$25:$M$69,3,FALSE),"")</f>
        <v/>
      </c>
      <c r="AD474" t="str">
        <f t="shared" si="266"/>
        <v/>
      </c>
      <c r="AE474" t="str">
        <f t="shared" si="267"/>
        <v/>
      </c>
      <c r="AF474" t="str">
        <f t="shared" si="268"/>
        <v/>
      </c>
      <c r="AG474" t="str">
        <f t="shared" si="269"/>
        <v/>
      </c>
      <c r="AH474" t="str">
        <f t="shared" si="270"/>
        <v/>
      </c>
      <c r="AI474" t="str">
        <f>IF(LEN(Q474)&gt;0,REPT("0",IF(IF(MID(I474,12,1)="F",VLOOKUP(J474,DATA!$K$2:$Y$20,14,FALSE),0)&gt;10,IF(MID(I474,12,1)="F",VLOOKUP(J474,DATA!$K$2:$Y$20,14,FALSE),0)-10,0)-LEN(X474))&amp;DEC2BIN(Q474,IF(MID(I474,12,1)="F",VLOOKUP(J474,DATA!$K$2:$Y$20,14,FALSE),0)-IF(IF(MID(I474,12,1)="F",VLOOKUP(J474,DATA!$K$2:$Y$20,14,FALSE),0)&gt;10,IF(MID(I474,12,1)="F",VLOOKUP(J474,DATA!$K$2:$Y$20,14,FALSE),0)-10,0)),"")</f>
        <v/>
      </c>
      <c r="AJ474" t="str">
        <f>IF(LEN(H474)&gt;0,IF(H474&lt;&gt;"CALL_PAL",VLOOKUP(H474,DATA!$B$2:$E$526,4,FALSE),VLOOKUP(K474,DATA!$K$72:$M$161,3,FALSE)),"")</f>
        <v/>
      </c>
      <c r="AK474" t="str">
        <f>IF(LEN(H474)&gt;0,VLOOKUP(H474,DATA!$B$2:$D$526,3,FALSE),"")</f>
        <v/>
      </c>
      <c r="AL474" t="str">
        <f t="shared" si="271"/>
        <v/>
      </c>
      <c r="AM474" t="str">
        <f t="shared" si="272"/>
        <v/>
      </c>
      <c r="AN474" t="str">
        <f t="shared" si="282"/>
        <v/>
      </c>
      <c r="AO474" t="str">
        <f t="shared" si="276"/>
        <v/>
      </c>
      <c r="AP474" t="str">
        <f t="shared" si="277"/>
        <v/>
      </c>
      <c r="AQ474" t="str">
        <f t="shared" si="274"/>
        <v/>
      </c>
    </row>
    <row r="475" spans="1:43" x14ac:dyDescent="0.25">
      <c r="A475" t="str">
        <f t="shared" si="278"/>
        <v/>
      </c>
      <c r="C475" t="str">
        <f t="shared" si="252"/>
        <v/>
      </c>
      <c r="D475" t="str">
        <f t="shared" si="279"/>
        <v/>
      </c>
      <c r="E475" t="str">
        <f t="shared" si="280"/>
        <v/>
      </c>
      <c r="F475" t="str">
        <f t="shared" si="283"/>
        <v/>
      </c>
      <c r="G475" t="str">
        <f t="shared" si="275"/>
        <v/>
      </c>
      <c r="H475" t="str">
        <f t="shared" si="253"/>
        <v/>
      </c>
      <c r="I475" s="3" t="str">
        <f>IF(LEN(H475)&gt;0,VLOOKUP(H475,DATA!$B$2:$G$526,6,FALSE),"")</f>
        <v/>
      </c>
      <c r="J475" t="str">
        <f>IF(LEN(H475)&gt;0,VLOOKUP(H475,DATA!$B$2:$G$526,2,FALSE),"")</f>
        <v/>
      </c>
      <c r="K475" t="str">
        <f>IF(LEN(H475)&gt;0,IF(MID(IF(MID(MID(C475,LEN(H475)+2,99),1,1)="(",MID(MID(C475,LEN(H475)+2,99),2,LEN(MID(C475,LEN(H475)+2,99))-2),MID(C475,LEN(H475)+2,99)),1,1)=VLOOKUP(H475,DATA!$B$2:$I$526,8,FALSE),MID(IF(MID(MID(C475,LEN(H475)+2,99),1,1)="(",MID(MID(C475,LEN(H475)+2,99),2,LEN(MID(C475,LEN(H475)+2,99))-2),MID(C475,LEN(H475)+2,99)),1,3),IF(MID(MID(C475,LEN(H475)+2,99),1,1)="(",MID(MID(C475,LEN(H475)+2,99),2,LEN(MID(C475,LEN(H475)+2,99))-2),MID(C475,LEN(H475)+2,99))),"")</f>
        <v/>
      </c>
      <c r="L475" t="str">
        <f t="shared" si="254"/>
        <v/>
      </c>
      <c r="M475" t="str">
        <f t="shared" si="273"/>
        <v/>
      </c>
      <c r="N475" t="str">
        <f t="shared" si="255"/>
        <v/>
      </c>
      <c r="O475" t="str">
        <f t="shared" si="256"/>
        <v/>
      </c>
      <c r="P475" t="str">
        <f t="shared" si="281"/>
        <v/>
      </c>
      <c r="Q475" t="str">
        <f t="shared" si="257"/>
        <v/>
      </c>
      <c r="R475" t="str">
        <f t="shared" si="258"/>
        <v/>
      </c>
      <c r="S475" t="str">
        <f t="shared" si="259"/>
        <v/>
      </c>
      <c r="T475" t="str">
        <f t="shared" si="260"/>
        <v/>
      </c>
      <c r="U475" t="str">
        <f t="shared" si="261"/>
        <v/>
      </c>
      <c r="V475" t="str">
        <f>IF(MID(I475,6,1)="T",VLOOKUP(H475,DATA!$B$2:$H$526,7,FALSE),"")</f>
        <v/>
      </c>
      <c r="W475" t="str">
        <f t="shared" si="262"/>
        <v/>
      </c>
      <c r="X475" t="str">
        <f>IF(LEN(H475)&gt;0,VLOOKUP(H475,DATA!$B$2:$F$526,5,FALSE),"")</f>
        <v/>
      </c>
      <c r="Y475" t="str">
        <f t="shared" si="263"/>
        <v/>
      </c>
      <c r="Z475" t="str">
        <f t="shared" si="264"/>
        <v/>
      </c>
      <c r="AA475" t="str">
        <f t="shared" si="265"/>
        <v/>
      </c>
      <c r="AB475" t="str">
        <f>IF(LEN(Z475)&gt;0,VLOOKUP(Z475,DATA!$K$25:$L$69,2,FALSE)&amp;IF(LEN(AA475)&gt;0,VLOOKUP(AA475,DATA!$O$25:$P$29,2,FALSE),""),"")</f>
        <v/>
      </c>
      <c r="AC475" t="str">
        <f>IF(LEN(Z475)&gt;0,VLOOKUP(Z475,DATA!$K$25:$M$69,3,FALSE),"")</f>
        <v/>
      </c>
      <c r="AD475" t="str">
        <f t="shared" si="266"/>
        <v/>
      </c>
      <c r="AE475" t="str">
        <f t="shared" si="267"/>
        <v/>
      </c>
      <c r="AF475" t="str">
        <f t="shared" si="268"/>
        <v/>
      </c>
      <c r="AG475" t="str">
        <f t="shared" si="269"/>
        <v/>
      </c>
      <c r="AH475" t="str">
        <f t="shared" si="270"/>
        <v/>
      </c>
      <c r="AI475" t="str">
        <f>IF(LEN(Q475)&gt;0,REPT("0",IF(IF(MID(I475,12,1)="F",VLOOKUP(J475,DATA!$K$2:$Y$20,14,FALSE),0)&gt;10,IF(MID(I475,12,1)="F",VLOOKUP(J475,DATA!$K$2:$Y$20,14,FALSE),0)-10,0)-LEN(X475))&amp;DEC2BIN(Q475,IF(MID(I475,12,1)="F",VLOOKUP(J475,DATA!$K$2:$Y$20,14,FALSE),0)-IF(IF(MID(I475,12,1)="F",VLOOKUP(J475,DATA!$K$2:$Y$20,14,FALSE),0)&gt;10,IF(MID(I475,12,1)="F",VLOOKUP(J475,DATA!$K$2:$Y$20,14,FALSE),0)-10,0)),"")</f>
        <v/>
      </c>
      <c r="AJ475" t="str">
        <f>IF(LEN(H475)&gt;0,IF(H475&lt;&gt;"CALL_PAL",VLOOKUP(H475,DATA!$B$2:$E$526,4,FALSE),VLOOKUP(K475,DATA!$K$72:$M$161,3,FALSE)),"")</f>
        <v/>
      </c>
      <c r="AK475" t="str">
        <f>IF(LEN(H475)&gt;0,VLOOKUP(H475,DATA!$B$2:$D$526,3,FALSE),"")</f>
        <v/>
      </c>
      <c r="AL475" t="str">
        <f t="shared" si="271"/>
        <v/>
      </c>
      <c r="AM475" t="str">
        <f t="shared" si="272"/>
        <v/>
      </c>
      <c r="AN475" t="str">
        <f t="shared" si="282"/>
        <v/>
      </c>
      <c r="AO475" t="str">
        <f t="shared" si="276"/>
        <v/>
      </c>
      <c r="AP475" t="str">
        <f t="shared" si="277"/>
        <v/>
      </c>
      <c r="AQ475" t="str">
        <f t="shared" si="274"/>
        <v/>
      </c>
    </row>
    <row r="476" spans="1:43" x14ac:dyDescent="0.25">
      <c r="A476" t="str">
        <f t="shared" si="278"/>
        <v/>
      </c>
      <c r="C476" t="str">
        <f t="shared" ref="C476:C539" si="284">IF(LEN(B476)&gt;0,TRIM(B476),"")</f>
        <v/>
      </c>
      <c r="D476" t="str">
        <f t="shared" si="279"/>
        <v/>
      </c>
      <c r="E476" t="str">
        <f t="shared" si="280"/>
        <v/>
      </c>
      <c r="F476" t="str">
        <f t="shared" si="283"/>
        <v/>
      </c>
      <c r="G476" t="str">
        <f t="shared" si="275"/>
        <v/>
      </c>
      <c r="H476" t="str">
        <f t="shared" ref="H476:H539" si="285">IF(LEN(C476)&gt;0,IF(IFERROR(FIND(":",C476)&gt;0,FALSE),"",IF(MID(C476,1,1)=".","",TRIM(MID(C476,1,IFERROR(FIND(" ",C476)-1,LEN(C476)))))),"")</f>
        <v/>
      </c>
      <c r="I476" s="3" t="str">
        <f>IF(LEN(H476)&gt;0,VLOOKUP(H476,DATA!$B$2:$G$526,6,FALSE),"")</f>
        <v/>
      </c>
      <c r="J476" t="str">
        <f>IF(LEN(H476)&gt;0,VLOOKUP(H476,DATA!$B$2:$G$526,2,FALSE),"")</f>
        <v/>
      </c>
      <c r="K476" t="str">
        <f>IF(LEN(H476)&gt;0,IF(MID(IF(MID(MID(C476,LEN(H476)+2,99),1,1)="(",MID(MID(C476,LEN(H476)+2,99),2,LEN(MID(C476,LEN(H476)+2,99))-2),MID(C476,LEN(H476)+2,99)),1,1)=VLOOKUP(H476,DATA!$B$2:$I$526,8,FALSE),MID(IF(MID(MID(C476,LEN(H476)+2,99),1,1)="(",MID(MID(C476,LEN(H476)+2,99),2,LEN(MID(C476,LEN(H476)+2,99))-2),MID(C476,LEN(H476)+2,99)),1,3),IF(MID(MID(C476,LEN(H476)+2,99),1,1)="(",MID(MID(C476,LEN(H476)+2,99),2,LEN(MID(C476,LEN(H476)+2,99))-2),MID(C476,LEN(H476)+2,99))),"")</f>
        <v/>
      </c>
      <c r="L476" t="str">
        <f t="shared" ref="L476:L539" si="286">TRIM(MID(IF(LEN(H476)&gt;0,IF(FIND(K476,C476)+LEN(K476)+1&lt;LEN(C476),MID(C476,FIND(K476,C476)+LEN(K476)+1,99),""),""), 1, IFERROR(FIND(",",IF(LEN(H476)&gt;0,IF(FIND(K476,C476)+LEN(K476)+1&lt;LEN(C476),MID(C476,FIND(K476,C476)+LEN(K476)+1,99),""),""))-1,LEN(IF(LEN(H476)&gt;0,IF(FIND(K476,C476)+LEN(K476)+1&lt;LEN(C476),MID(C476,FIND(K476,C476)+LEN(K476)+1,99),""),"")))))</f>
        <v/>
      </c>
      <c r="M476" t="str">
        <f t="shared" si="273"/>
        <v/>
      </c>
      <c r="N476" t="str">
        <f t="shared" ref="N476:N539" si="287">IF(MID(I476,5,1)="L",IFERROR(FIND("#",L476)=1,FALSE),"")</f>
        <v/>
      </c>
      <c r="O476" t="str">
        <f t="shared" ref="O476:O539" si="288">IF(MID(I476,4,1)="Z",IF(N476,FALSE,TRUE),"")</f>
        <v/>
      </c>
      <c r="P476" t="str">
        <f t="shared" si="281"/>
        <v/>
      </c>
      <c r="Q476" t="str">
        <f t="shared" ref="Q476:Q539" si="289">IF(LEN(P476)&gt;0,P476-(G476+4),IF(AND(MID(I476,12,1)="F",LEN(L476)&gt;0,MID(L476,1,1)&lt;&gt;"R",MID(L476,1,1)&lt;&gt;"F",MID(L476,1,1)&lt;&gt;"#"),INT(MID(L476,1,FIND("(",L476)-1)),""))</f>
        <v/>
      </c>
      <c r="R476" t="str">
        <f t="shared" ref="R476:R539" si="290">IF(AND(MID(I476,3,1)="B",LEN(P476)=0,LEN(Q476)&lt;&gt;0),MID(L476,LEN(Q476)+2,3),"")</f>
        <v/>
      </c>
      <c r="S476" t="str">
        <f t="shared" ref="S476:S539" si="291">IF(LEN(I476)&gt;0,IF(MID(I476,2,1)="A",IFERROR(FIND("A31",J476)&gt;0,FALSE),""),"")</f>
        <v/>
      </c>
      <c r="T476" t="str">
        <f t="shared" ref="T476:T539" si="292">IF(LEN(I476)&gt;0,IF(MID(I476,3,1)="B",IFERROR(FIND("B31",J476)&gt;0,IF(H476="HW_MFPR",TRUE,FALSE)),""),"")</f>
        <v/>
      </c>
      <c r="U476" t="str">
        <f t="shared" ref="U476:U539" si="293">IF(LEN(I476)&gt;0,IF(MID(I476,13,1)="C",IFERROR(FIND("C31",J476)&gt;0,FALSE),""),"")</f>
        <v/>
      </c>
      <c r="V476" t="str">
        <f>IF(MID(I476,6,1)="T",VLOOKUP(H476,DATA!$B$2:$H$526,7,FALSE),"")</f>
        <v/>
      </c>
      <c r="W476" t="str">
        <f t="shared" ref="W476:W539" si="294">IF(MID(I476,7,1)="E",DEC2BIN(IF(M476="L",0,1),1),"")</f>
        <v/>
      </c>
      <c r="X476" t="str">
        <f>IF(LEN(H476)&gt;0,VLOOKUP(H476,DATA!$B$2:$F$526,5,FALSE),"")</f>
        <v/>
      </c>
      <c r="Y476" t="str">
        <f t="shared" ref="Y476:Y539" si="295">IF(LEN(X476)&gt;0,DEC2BIN(IF(AND(LEN(M476)&gt;0,MID(M476,1,1)="S"),1,0),1),"")</f>
        <v/>
      </c>
      <c r="Z476" t="str">
        <f t="shared" ref="Z476:Z539" si="296">IF(MID(I476,10,1)="I",MID(L476,1,IFERROR(FIND("(",L476)-1,LEN(L476))),"")</f>
        <v/>
      </c>
      <c r="AA476" t="str">
        <f t="shared" ref="AA476:AA539" si="297">IF(AND(LEN(Z476)&gt;0,LEN(Z476)&lt;&gt;LEN(L476)),MID(L476,LEN(Z476)+2,LEN(L476)-LEN(Z476)-2),"")</f>
        <v/>
      </c>
      <c r="AB476" t="str">
        <f>IF(LEN(Z476)&gt;0,VLOOKUP(Z476,DATA!$K$25:$L$69,2,FALSE)&amp;IF(LEN(AA476)&gt;0,VLOOKUP(AA476,DATA!$O$25:$P$29,2,FALSE),""),"")</f>
        <v/>
      </c>
      <c r="AC476" t="str">
        <f>IF(LEN(Z476)&gt;0,VLOOKUP(Z476,DATA!$K$25:$M$69,3,FALSE),"")</f>
        <v/>
      </c>
      <c r="AD476" t="str">
        <f t="shared" ref="AD476:AD539" si="298">IF(MID(I476,2,1)="A",DEC2BIN(IF(S476,"31",MID(K476,2,2)),5),"")</f>
        <v/>
      </c>
      <c r="AE476" t="str">
        <f t="shared" ref="AE476:AE539" si="299">IF(MID(I476,3,1)="B",IF(T476,DEC2BIN("31",5),IF(S476,DEC2BIN(MID(K476,2,2),5),IF(LEN(R476)&gt;0,DEC2BIN(MID(R476,2,2),5),IF(OR(LEN(P476)&gt;0,LEN(Z476)&gt;0,N476),"",DEC2BIN(MID(L476,2,2),5))))),"")</f>
        <v/>
      </c>
      <c r="AF476" t="str">
        <f t="shared" ref="AF476:AF539" si="300">IF(AND(LEN(O476)&gt;0,O476),"0000","")</f>
        <v/>
      </c>
      <c r="AG476" t="str">
        <f t="shared" ref="AG476:AG539" si="301">IF(AND(LEN(N476)&gt;0,N476),DEC2BIN(MID(L476,2,LEN(L476)-1),8)&amp;"1","")</f>
        <v/>
      </c>
      <c r="AH476" t="str">
        <f t="shared" ref="AH476:AH539" si="302">IF(MID(I476,13,1)="C",DEC2BIN(IF(U476,31,MID(M476,2,2)),5),"")</f>
        <v/>
      </c>
      <c r="AI476" t="str">
        <f>IF(LEN(Q476)&gt;0,REPT("0",IF(IF(MID(I476,12,1)="F",VLOOKUP(J476,DATA!$K$2:$Y$20,14,FALSE),0)&gt;10,IF(MID(I476,12,1)="F",VLOOKUP(J476,DATA!$K$2:$Y$20,14,FALSE),0)-10,0)-LEN(X476))&amp;DEC2BIN(Q476,IF(MID(I476,12,1)="F",VLOOKUP(J476,DATA!$K$2:$Y$20,14,FALSE),0)-IF(IF(MID(I476,12,1)="F",VLOOKUP(J476,DATA!$K$2:$Y$20,14,FALSE),0)&gt;10,IF(MID(I476,12,1)="F",VLOOKUP(J476,DATA!$K$2:$Y$20,14,FALSE),0)-10,0)),"")</f>
        <v/>
      </c>
      <c r="AJ476" t="str">
        <f>IF(LEN(H476)&gt;0,IF(H476&lt;&gt;"CALL_PAL",VLOOKUP(H476,DATA!$B$2:$E$526,4,FALSE),VLOOKUP(K476,DATA!$K$72:$M$161,3,FALSE)),"")</f>
        <v/>
      </c>
      <c r="AK476" t="str">
        <f>IF(LEN(H476)&gt;0,VLOOKUP(H476,DATA!$B$2:$D$526,3,FALSE),"")</f>
        <v/>
      </c>
      <c r="AL476" t="str">
        <f t="shared" ref="AL476:AL539" si="303">AK476&amp;AD476&amp;AE476&amp;V476&amp;W476&amp;X476&amp;Y476&amp;AB476&amp;AC476&amp;AF476&amp;AG476&amp;AI476&amp;AJ476&amp;AH476</f>
        <v/>
      </c>
      <c r="AM476" t="str">
        <f t="shared" ref="AM476:AM539" si="304">IF(LEN(AL476)&gt;0,BIN2HEX(MID(AL476,1,8),2)&amp;BIN2HEX(MID(AL476,9,8),2)&amp;BIN2HEX(MID(AL476,17,8),2)&amp;BIN2HEX(MID(AL476,25,8),2),"")</f>
        <v/>
      </c>
      <c r="AN476" t="str">
        <f t="shared" si="282"/>
        <v/>
      </c>
      <c r="AO476" t="str">
        <f t="shared" si="276"/>
        <v/>
      </c>
      <c r="AP476" t="str">
        <f t="shared" si="277"/>
        <v/>
      </c>
      <c r="AQ476" t="str">
        <f t="shared" si="274"/>
        <v/>
      </c>
    </row>
    <row r="477" spans="1:43" x14ac:dyDescent="0.25">
      <c r="A477" t="str">
        <f t="shared" si="278"/>
        <v/>
      </c>
      <c r="C477" t="str">
        <f t="shared" si="284"/>
        <v/>
      </c>
      <c r="D477" t="str">
        <f t="shared" si="279"/>
        <v/>
      </c>
      <c r="E477" t="str">
        <f t="shared" si="280"/>
        <v/>
      </c>
      <c r="F477" t="str">
        <f t="shared" si="283"/>
        <v/>
      </c>
      <c r="G477" t="str">
        <f t="shared" si="275"/>
        <v/>
      </c>
      <c r="H477" t="str">
        <f t="shared" si="285"/>
        <v/>
      </c>
      <c r="I477" s="3" t="str">
        <f>IF(LEN(H477)&gt;0,VLOOKUP(H477,DATA!$B$2:$G$526,6,FALSE),"")</f>
        <v/>
      </c>
      <c r="J477" t="str">
        <f>IF(LEN(H477)&gt;0,VLOOKUP(H477,DATA!$B$2:$G$526,2,FALSE),"")</f>
        <v/>
      </c>
      <c r="K477" t="str">
        <f>IF(LEN(H477)&gt;0,IF(MID(IF(MID(MID(C477,LEN(H477)+2,99),1,1)="(",MID(MID(C477,LEN(H477)+2,99),2,LEN(MID(C477,LEN(H477)+2,99))-2),MID(C477,LEN(H477)+2,99)),1,1)=VLOOKUP(H477,DATA!$B$2:$I$526,8,FALSE),MID(IF(MID(MID(C477,LEN(H477)+2,99),1,1)="(",MID(MID(C477,LEN(H477)+2,99),2,LEN(MID(C477,LEN(H477)+2,99))-2),MID(C477,LEN(H477)+2,99)),1,3),IF(MID(MID(C477,LEN(H477)+2,99),1,1)="(",MID(MID(C477,LEN(H477)+2,99),2,LEN(MID(C477,LEN(H477)+2,99))-2),MID(C477,LEN(H477)+2,99))),"")</f>
        <v/>
      </c>
      <c r="L477" t="str">
        <f t="shared" si="286"/>
        <v/>
      </c>
      <c r="M477" t="str">
        <f t="shared" si="273"/>
        <v/>
      </c>
      <c r="N477" t="str">
        <f t="shared" si="287"/>
        <v/>
      </c>
      <c r="O477" t="str">
        <f t="shared" si="288"/>
        <v/>
      </c>
      <c r="P477" t="str">
        <f t="shared" si="281"/>
        <v/>
      </c>
      <c r="Q477" t="str">
        <f t="shared" si="289"/>
        <v/>
      </c>
      <c r="R477" t="str">
        <f t="shared" si="290"/>
        <v/>
      </c>
      <c r="S477" t="str">
        <f t="shared" si="291"/>
        <v/>
      </c>
      <c r="T477" t="str">
        <f t="shared" si="292"/>
        <v/>
      </c>
      <c r="U477" t="str">
        <f t="shared" si="293"/>
        <v/>
      </c>
      <c r="V477" t="str">
        <f>IF(MID(I477,6,1)="T",VLOOKUP(H477,DATA!$B$2:$H$526,7,FALSE),"")</f>
        <v/>
      </c>
      <c r="W477" t="str">
        <f t="shared" si="294"/>
        <v/>
      </c>
      <c r="X477" t="str">
        <f>IF(LEN(H477)&gt;0,VLOOKUP(H477,DATA!$B$2:$F$526,5,FALSE),"")</f>
        <v/>
      </c>
      <c r="Y477" t="str">
        <f t="shared" si="295"/>
        <v/>
      </c>
      <c r="Z477" t="str">
        <f t="shared" si="296"/>
        <v/>
      </c>
      <c r="AA477" t="str">
        <f t="shared" si="297"/>
        <v/>
      </c>
      <c r="AB477" t="str">
        <f>IF(LEN(Z477)&gt;0,VLOOKUP(Z477,DATA!$K$25:$L$69,2,FALSE)&amp;IF(LEN(AA477)&gt;0,VLOOKUP(AA477,DATA!$O$25:$P$29,2,FALSE),""),"")</f>
        <v/>
      </c>
      <c r="AC477" t="str">
        <f>IF(LEN(Z477)&gt;0,VLOOKUP(Z477,DATA!$K$25:$M$69,3,FALSE),"")</f>
        <v/>
      </c>
      <c r="AD477" t="str">
        <f t="shared" si="298"/>
        <v/>
      </c>
      <c r="AE477" t="str">
        <f t="shared" si="299"/>
        <v/>
      </c>
      <c r="AF477" t="str">
        <f t="shared" si="300"/>
        <v/>
      </c>
      <c r="AG477" t="str">
        <f t="shared" si="301"/>
        <v/>
      </c>
      <c r="AH477" t="str">
        <f t="shared" si="302"/>
        <v/>
      </c>
      <c r="AI477" t="str">
        <f>IF(LEN(Q477)&gt;0,REPT("0",IF(IF(MID(I477,12,1)="F",VLOOKUP(J477,DATA!$K$2:$Y$20,14,FALSE),0)&gt;10,IF(MID(I477,12,1)="F",VLOOKUP(J477,DATA!$K$2:$Y$20,14,FALSE),0)-10,0)-LEN(X477))&amp;DEC2BIN(Q477,IF(MID(I477,12,1)="F",VLOOKUP(J477,DATA!$K$2:$Y$20,14,FALSE),0)-IF(IF(MID(I477,12,1)="F",VLOOKUP(J477,DATA!$K$2:$Y$20,14,FALSE),0)&gt;10,IF(MID(I477,12,1)="F",VLOOKUP(J477,DATA!$K$2:$Y$20,14,FALSE),0)-10,0)),"")</f>
        <v/>
      </c>
      <c r="AJ477" t="str">
        <f>IF(LEN(H477)&gt;0,IF(H477&lt;&gt;"CALL_PAL",VLOOKUP(H477,DATA!$B$2:$E$526,4,FALSE),VLOOKUP(K477,DATA!$K$72:$M$161,3,FALSE)),"")</f>
        <v/>
      </c>
      <c r="AK477" t="str">
        <f>IF(LEN(H477)&gt;0,VLOOKUP(H477,DATA!$B$2:$D$526,3,FALSE),"")</f>
        <v/>
      </c>
      <c r="AL477" t="str">
        <f t="shared" si="303"/>
        <v/>
      </c>
      <c r="AM477" t="str">
        <f t="shared" si="304"/>
        <v/>
      </c>
      <c r="AN477" t="str">
        <f t="shared" si="282"/>
        <v/>
      </c>
      <c r="AO477" t="str">
        <f t="shared" si="276"/>
        <v/>
      </c>
      <c r="AP477" t="str">
        <f t="shared" si="277"/>
        <v/>
      </c>
      <c r="AQ477" t="str">
        <f t="shared" si="274"/>
        <v/>
      </c>
    </row>
    <row r="478" spans="1:43" x14ac:dyDescent="0.25">
      <c r="A478" t="str">
        <f t="shared" si="278"/>
        <v/>
      </c>
      <c r="C478" t="str">
        <f t="shared" si="284"/>
        <v/>
      </c>
      <c r="D478" t="str">
        <f t="shared" si="279"/>
        <v/>
      </c>
      <c r="E478" t="str">
        <f t="shared" si="280"/>
        <v/>
      </c>
      <c r="F478" t="str">
        <f t="shared" si="283"/>
        <v/>
      </c>
      <c r="G478" t="str">
        <f t="shared" si="275"/>
        <v/>
      </c>
      <c r="H478" t="str">
        <f t="shared" si="285"/>
        <v/>
      </c>
      <c r="I478" s="3" t="str">
        <f>IF(LEN(H478)&gt;0,VLOOKUP(H478,DATA!$B$2:$G$526,6,FALSE),"")</f>
        <v/>
      </c>
      <c r="J478" t="str">
        <f>IF(LEN(H478)&gt;0,VLOOKUP(H478,DATA!$B$2:$G$526,2,FALSE),"")</f>
        <v/>
      </c>
      <c r="K478" t="str">
        <f>IF(LEN(H478)&gt;0,IF(MID(IF(MID(MID(C478,LEN(H478)+2,99),1,1)="(",MID(MID(C478,LEN(H478)+2,99),2,LEN(MID(C478,LEN(H478)+2,99))-2),MID(C478,LEN(H478)+2,99)),1,1)=VLOOKUP(H478,DATA!$B$2:$I$526,8,FALSE),MID(IF(MID(MID(C478,LEN(H478)+2,99),1,1)="(",MID(MID(C478,LEN(H478)+2,99),2,LEN(MID(C478,LEN(H478)+2,99))-2),MID(C478,LEN(H478)+2,99)),1,3),IF(MID(MID(C478,LEN(H478)+2,99),1,1)="(",MID(MID(C478,LEN(H478)+2,99),2,LEN(MID(C478,LEN(H478)+2,99))-2),MID(C478,LEN(H478)+2,99))),"")</f>
        <v/>
      </c>
      <c r="L478" t="str">
        <f t="shared" si="286"/>
        <v/>
      </c>
      <c r="M478" t="str">
        <f t="shared" si="273"/>
        <v/>
      </c>
      <c r="N478" t="str">
        <f t="shared" si="287"/>
        <v/>
      </c>
      <c r="O478" t="str">
        <f t="shared" si="288"/>
        <v/>
      </c>
      <c r="P478" t="str">
        <f t="shared" si="281"/>
        <v/>
      </c>
      <c r="Q478" t="str">
        <f t="shared" si="289"/>
        <v/>
      </c>
      <c r="R478" t="str">
        <f t="shared" si="290"/>
        <v/>
      </c>
      <c r="S478" t="str">
        <f t="shared" si="291"/>
        <v/>
      </c>
      <c r="T478" t="str">
        <f t="shared" si="292"/>
        <v/>
      </c>
      <c r="U478" t="str">
        <f t="shared" si="293"/>
        <v/>
      </c>
      <c r="V478" t="str">
        <f>IF(MID(I478,6,1)="T",VLOOKUP(H478,DATA!$B$2:$H$526,7,FALSE),"")</f>
        <v/>
      </c>
      <c r="W478" t="str">
        <f t="shared" si="294"/>
        <v/>
      </c>
      <c r="X478" t="str">
        <f>IF(LEN(H478)&gt;0,VLOOKUP(H478,DATA!$B$2:$F$526,5,FALSE),"")</f>
        <v/>
      </c>
      <c r="Y478" t="str">
        <f t="shared" si="295"/>
        <v/>
      </c>
      <c r="Z478" t="str">
        <f t="shared" si="296"/>
        <v/>
      </c>
      <c r="AA478" t="str">
        <f t="shared" si="297"/>
        <v/>
      </c>
      <c r="AB478" t="str">
        <f>IF(LEN(Z478)&gt;0,VLOOKUP(Z478,DATA!$K$25:$L$69,2,FALSE)&amp;IF(LEN(AA478)&gt;0,VLOOKUP(AA478,DATA!$O$25:$P$29,2,FALSE),""),"")</f>
        <v/>
      </c>
      <c r="AC478" t="str">
        <f>IF(LEN(Z478)&gt;0,VLOOKUP(Z478,DATA!$K$25:$M$69,3,FALSE),"")</f>
        <v/>
      </c>
      <c r="AD478" t="str">
        <f t="shared" si="298"/>
        <v/>
      </c>
      <c r="AE478" t="str">
        <f t="shared" si="299"/>
        <v/>
      </c>
      <c r="AF478" t="str">
        <f t="shared" si="300"/>
        <v/>
      </c>
      <c r="AG478" t="str">
        <f t="shared" si="301"/>
        <v/>
      </c>
      <c r="AH478" t="str">
        <f t="shared" si="302"/>
        <v/>
      </c>
      <c r="AI478" t="str">
        <f>IF(LEN(Q478)&gt;0,REPT("0",IF(IF(MID(I478,12,1)="F",VLOOKUP(J478,DATA!$K$2:$Y$20,14,FALSE),0)&gt;10,IF(MID(I478,12,1)="F",VLOOKUP(J478,DATA!$K$2:$Y$20,14,FALSE),0)-10,0)-LEN(X478))&amp;DEC2BIN(Q478,IF(MID(I478,12,1)="F",VLOOKUP(J478,DATA!$K$2:$Y$20,14,FALSE),0)-IF(IF(MID(I478,12,1)="F",VLOOKUP(J478,DATA!$K$2:$Y$20,14,FALSE),0)&gt;10,IF(MID(I478,12,1)="F",VLOOKUP(J478,DATA!$K$2:$Y$20,14,FALSE),0)-10,0)),"")</f>
        <v/>
      </c>
      <c r="AJ478" t="str">
        <f>IF(LEN(H478)&gt;0,IF(H478&lt;&gt;"CALL_PAL",VLOOKUP(H478,DATA!$B$2:$E$526,4,FALSE),VLOOKUP(K478,DATA!$K$72:$M$161,3,FALSE)),"")</f>
        <v/>
      </c>
      <c r="AK478" t="str">
        <f>IF(LEN(H478)&gt;0,VLOOKUP(H478,DATA!$B$2:$D$526,3,FALSE),"")</f>
        <v/>
      </c>
      <c r="AL478" t="str">
        <f t="shared" si="303"/>
        <v/>
      </c>
      <c r="AM478" t="str">
        <f t="shared" si="304"/>
        <v/>
      </c>
      <c r="AN478" t="str">
        <f t="shared" si="282"/>
        <v/>
      </c>
      <c r="AO478" t="str">
        <f t="shared" si="276"/>
        <v/>
      </c>
      <c r="AP478" t="str">
        <f t="shared" si="277"/>
        <v/>
      </c>
      <c r="AQ478" t="str">
        <f t="shared" si="274"/>
        <v/>
      </c>
    </row>
    <row r="479" spans="1:43" x14ac:dyDescent="0.25">
      <c r="A479" t="str">
        <f t="shared" si="278"/>
        <v/>
      </c>
      <c r="C479" t="str">
        <f t="shared" si="284"/>
        <v/>
      </c>
      <c r="D479" t="str">
        <f t="shared" si="279"/>
        <v/>
      </c>
      <c r="E479" t="str">
        <f t="shared" si="280"/>
        <v/>
      </c>
      <c r="F479" t="str">
        <f t="shared" si="283"/>
        <v/>
      </c>
      <c r="G479" t="str">
        <f t="shared" si="275"/>
        <v/>
      </c>
      <c r="H479" t="str">
        <f t="shared" si="285"/>
        <v/>
      </c>
      <c r="I479" s="3" t="str">
        <f>IF(LEN(H479)&gt;0,VLOOKUP(H479,DATA!$B$2:$G$526,6,FALSE),"")</f>
        <v/>
      </c>
      <c r="J479" t="str">
        <f>IF(LEN(H479)&gt;0,VLOOKUP(H479,DATA!$B$2:$G$526,2,FALSE),"")</f>
        <v/>
      </c>
      <c r="K479" t="str">
        <f>IF(LEN(H479)&gt;0,IF(MID(IF(MID(MID(C479,LEN(H479)+2,99),1,1)="(",MID(MID(C479,LEN(H479)+2,99),2,LEN(MID(C479,LEN(H479)+2,99))-2),MID(C479,LEN(H479)+2,99)),1,1)=VLOOKUP(H479,DATA!$B$2:$I$526,8,FALSE),MID(IF(MID(MID(C479,LEN(H479)+2,99),1,1)="(",MID(MID(C479,LEN(H479)+2,99),2,LEN(MID(C479,LEN(H479)+2,99))-2),MID(C479,LEN(H479)+2,99)),1,3),IF(MID(MID(C479,LEN(H479)+2,99),1,1)="(",MID(MID(C479,LEN(H479)+2,99),2,LEN(MID(C479,LEN(H479)+2,99))-2),MID(C479,LEN(H479)+2,99))),"")</f>
        <v/>
      </c>
      <c r="L479" t="str">
        <f t="shared" si="286"/>
        <v/>
      </c>
      <c r="M479" t="str">
        <f t="shared" si="273"/>
        <v/>
      </c>
      <c r="N479" t="str">
        <f t="shared" si="287"/>
        <v/>
      </c>
      <c r="O479" t="str">
        <f t="shared" si="288"/>
        <v/>
      </c>
      <c r="P479" t="str">
        <f t="shared" si="281"/>
        <v/>
      </c>
      <c r="Q479" t="str">
        <f t="shared" si="289"/>
        <v/>
      </c>
      <c r="R479" t="str">
        <f t="shared" si="290"/>
        <v/>
      </c>
      <c r="S479" t="str">
        <f t="shared" si="291"/>
        <v/>
      </c>
      <c r="T479" t="str">
        <f t="shared" si="292"/>
        <v/>
      </c>
      <c r="U479" t="str">
        <f t="shared" si="293"/>
        <v/>
      </c>
      <c r="V479" t="str">
        <f>IF(MID(I479,6,1)="T",VLOOKUP(H479,DATA!$B$2:$H$526,7,FALSE),"")</f>
        <v/>
      </c>
      <c r="W479" t="str">
        <f t="shared" si="294"/>
        <v/>
      </c>
      <c r="X479" t="str">
        <f>IF(LEN(H479)&gt;0,VLOOKUP(H479,DATA!$B$2:$F$526,5,FALSE),"")</f>
        <v/>
      </c>
      <c r="Y479" t="str">
        <f t="shared" si="295"/>
        <v/>
      </c>
      <c r="Z479" t="str">
        <f t="shared" si="296"/>
        <v/>
      </c>
      <c r="AA479" t="str">
        <f t="shared" si="297"/>
        <v/>
      </c>
      <c r="AB479" t="str">
        <f>IF(LEN(Z479)&gt;0,VLOOKUP(Z479,DATA!$K$25:$L$69,2,FALSE)&amp;IF(LEN(AA479)&gt;0,VLOOKUP(AA479,DATA!$O$25:$P$29,2,FALSE),""),"")</f>
        <v/>
      </c>
      <c r="AC479" t="str">
        <f>IF(LEN(Z479)&gt;0,VLOOKUP(Z479,DATA!$K$25:$M$69,3,FALSE),"")</f>
        <v/>
      </c>
      <c r="AD479" t="str">
        <f t="shared" si="298"/>
        <v/>
      </c>
      <c r="AE479" t="str">
        <f t="shared" si="299"/>
        <v/>
      </c>
      <c r="AF479" t="str">
        <f t="shared" si="300"/>
        <v/>
      </c>
      <c r="AG479" t="str">
        <f t="shared" si="301"/>
        <v/>
      </c>
      <c r="AH479" t="str">
        <f t="shared" si="302"/>
        <v/>
      </c>
      <c r="AI479" t="str">
        <f>IF(LEN(Q479)&gt;0,REPT("0",IF(IF(MID(I479,12,1)="F",VLOOKUP(J479,DATA!$K$2:$Y$20,14,FALSE),0)&gt;10,IF(MID(I479,12,1)="F",VLOOKUP(J479,DATA!$K$2:$Y$20,14,FALSE),0)-10,0)-LEN(X479))&amp;DEC2BIN(Q479,IF(MID(I479,12,1)="F",VLOOKUP(J479,DATA!$K$2:$Y$20,14,FALSE),0)-IF(IF(MID(I479,12,1)="F",VLOOKUP(J479,DATA!$K$2:$Y$20,14,FALSE),0)&gt;10,IF(MID(I479,12,1)="F",VLOOKUP(J479,DATA!$K$2:$Y$20,14,FALSE),0)-10,0)),"")</f>
        <v/>
      </c>
      <c r="AJ479" t="str">
        <f>IF(LEN(H479)&gt;0,IF(H479&lt;&gt;"CALL_PAL",VLOOKUP(H479,DATA!$B$2:$E$526,4,FALSE),VLOOKUP(K479,DATA!$K$72:$M$161,3,FALSE)),"")</f>
        <v/>
      </c>
      <c r="AK479" t="str">
        <f>IF(LEN(H479)&gt;0,VLOOKUP(H479,DATA!$B$2:$D$526,3,FALSE),"")</f>
        <v/>
      </c>
      <c r="AL479" t="str">
        <f t="shared" si="303"/>
        <v/>
      </c>
      <c r="AM479" t="str">
        <f t="shared" si="304"/>
        <v/>
      </c>
      <c r="AN479" t="str">
        <f t="shared" si="282"/>
        <v/>
      </c>
      <c r="AO479" t="str">
        <f t="shared" si="276"/>
        <v/>
      </c>
      <c r="AP479" t="str">
        <f t="shared" si="277"/>
        <v/>
      </c>
      <c r="AQ479" t="str">
        <f t="shared" si="274"/>
        <v/>
      </c>
    </row>
    <row r="480" spans="1:43" x14ac:dyDescent="0.25">
      <c r="A480" t="str">
        <f t="shared" si="278"/>
        <v/>
      </c>
      <c r="C480" t="str">
        <f t="shared" si="284"/>
        <v/>
      </c>
      <c r="D480" t="str">
        <f t="shared" si="279"/>
        <v/>
      </c>
      <c r="E480" t="str">
        <f t="shared" si="280"/>
        <v/>
      </c>
      <c r="F480" t="str">
        <f t="shared" si="283"/>
        <v/>
      </c>
      <c r="G480" t="str">
        <f t="shared" si="275"/>
        <v/>
      </c>
      <c r="H480" t="str">
        <f t="shared" si="285"/>
        <v/>
      </c>
      <c r="I480" s="3" t="str">
        <f>IF(LEN(H480)&gt;0,VLOOKUP(H480,DATA!$B$2:$G$526,6,FALSE),"")</f>
        <v/>
      </c>
      <c r="J480" t="str">
        <f>IF(LEN(H480)&gt;0,VLOOKUP(H480,DATA!$B$2:$G$526,2,FALSE),"")</f>
        <v/>
      </c>
      <c r="K480" t="str">
        <f>IF(LEN(H480)&gt;0,IF(MID(IF(MID(MID(C480,LEN(H480)+2,99),1,1)="(",MID(MID(C480,LEN(H480)+2,99),2,LEN(MID(C480,LEN(H480)+2,99))-2),MID(C480,LEN(H480)+2,99)),1,1)=VLOOKUP(H480,DATA!$B$2:$I$526,8,FALSE),MID(IF(MID(MID(C480,LEN(H480)+2,99),1,1)="(",MID(MID(C480,LEN(H480)+2,99),2,LEN(MID(C480,LEN(H480)+2,99))-2),MID(C480,LEN(H480)+2,99)),1,3),IF(MID(MID(C480,LEN(H480)+2,99),1,1)="(",MID(MID(C480,LEN(H480)+2,99),2,LEN(MID(C480,LEN(H480)+2,99))-2),MID(C480,LEN(H480)+2,99))),"")</f>
        <v/>
      </c>
      <c r="L480" t="str">
        <f t="shared" si="286"/>
        <v/>
      </c>
      <c r="M480" t="str">
        <f t="shared" si="273"/>
        <v/>
      </c>
      <c r="N480" t="str">
        <f t="shared" si="287"/>
        <v/>
      </c>
      <c r="O480" t="str">
        <f t="shared" si="288"/>
        <v/>
      </c>
      <c r="P480" t="str">
        <f t="shared" si="281"/>
        <v/>
      </c>
      <c r="Q480" t="str">
        <f t="shared" si="289"/>
        <v/>
      </c>
      <c r="R480" t="str">
        <f t="shared" si="290"/>
        <v/>
      </c>
      <c r="S480" t="str">
        <f t="shared" si="291"/>
        <v/>
      </c>
      <c r="T480" t="str">
        <f t="shared" si="292"/>
        <v/>
      </c>
      <c r="U480" t="str">
        <f t="shared" si="293"/>
        <v/>
      </c>
      <c r="V480" t="str">
        <f>IF(MID(I480,6,1)="T",VLOOKUP(H480,DATA!$B$2:$H$526,7,FALSE),"")</f>
        <v/>
      </c>
      <c r="W480" t="str">
        <f t="shared" si="294"/>
        <v/>
      </c>
      <c r="X480" t="str">
        <f>IF(LEN(H480)&gt;0,VLOOKUP(H480,DATA!$B$2:$F$526,5,FALSE),"")</f>
        <v/>
      </c>
      <c r="Y480" t="str">
        <f t="shared" si="295"/>
        <v/>
      </c>
      <c r="Z480" t="str">
        <f t="shared" si="296"/>
        <v/>
      </c>
      <c r="AA480" t="str">
        <f t="shared" si="297"/>
        <v/>
      </c>
      <c r="AB480" t="str">
        <f>IF(LEN(Z480)&gt;0,VLOOKUP(Z480,DATA!$K$25:$L$69,2,FALSE)&amp;IF(LEN(AA480)&gt;0,VLOOKUP(AA480,DATA!$O$25:$P$29,2,FALSE),""),"")</f>
        <v/>
      </c>
      <c r="AC480" t="str">
        <f>IF(LEN(Z480)&gt;0,VLOOKUP(Z480,DATA!$K$25:$M$69,3,FALSE),"")</f>
        <v/>
      </c>
      <c r="AD480" t="str">
        <f t="shared" si="298"/>
        <v/>
      </c>
      <c r="AE480" t="str">
        <f t="shared" si="299"/>
        <v/>
      </c>
      <c r="AF480" t="str">
        <f t="shared" si="300"/>
        <v/>
      </c>
      <c r="AG480" t="str">
        <f t="shared" si="301"/>
        <v/>
      </c>
      <c r="AH480" t="str">
        <f t="shared" si="302"/>
        <v/>
      </c>
      <c r="AI480" t="str">
        <f>IF(LEN(Q480)&gt;0,REPT("0",IF(IF(MID(I480,12,1)="F",VLOOKUP(J480,DATA!$K$2:$Y$20,14,FALSE),0)&gt;10,IF(MID(I480,12,1)="F",VLOOKUP(J480,DATA!$K$2:$Y$20,14,FALSE),0)-10,0)-LEN(X480))&amp;DEC2BIN(Q480,IF(MID(I480,12,1)="F",VLOOKUP(J480,DATA!$K$2:$Y$20,14,FALSE),0)-IF(IF(MID(I480,12,1)="F",VLOOKUP(J480,DATA!$K$2:$Y$20,14,FALSE),0)&gt;10,IF(MID(I480,12,1)="F",VLOOKUP(J480,DATA!$K$2:$Y$20,14,FALSE),0)-10,0)),"")</f>
        <v/>
      </c>
      <c r="AJ480" t="str">
        <f>IF(LEN(H480)&gt;0,IF(H480&lt;&gt;"CALL_PAL",VLOOKUP(H480,DATA!$B$2:$E$526,4,FALSE),VLOOKUP(K480,DATA!$K$72:$M$161,3,FALSE)),"")</f>
        <v/>
      </c>
      <c r="AK480" t="str">
        <f>IF(LEN(H480)&gt;0,VLOOKUP(H480,DATA!$B$2:$D$526,3,FALSE),"")</f>
        <v/>
      </c>
      <c r="AL480" t="str">
        <f t="shared" si="303"/>
        <v/>
      </c>
      <c r="AM480" t="str">
        <f t="shared" si="304"/>
        <v/>
      </c>
      <c r="AN480" t="str">
        <f t="shared" si="282"/>
        <v/>
      </c>
      <c r="AO480" t="str">
        <f t="shared" si="276"/>
        <v/>
      </c>
      <c r="AP480" t="str">
        <f t="shared" si="277"/>
        <v/>
      </c>
      <c r="AQ480" t="str">
        <f t="shared" si="274"/>
        <v/>
      </c>
    </row>
    <row r="481" spans="1:43" x14ac:dyDescent="0.25">
      <c r="A481" t="str">
        <f t="shared" si="278"/>
        <v/>
      </c>
      <c r="C481" t="str">
        <f t="shared" si="284"/>
        <v/>
      </c>
      <c r="D481" t="str">
        <f t="shared" si="279"/>
        <v/>
      </c>
      <c r="E481" t="str">
        <f t="shared" si="280"/>
        <v/>
      </c>
      <c r="F481" t="str">
        <f t="shared" si="283"/>
        <v/>
      </c>
      <c r="G481" t="str">
        <f t="shared" si="275"/>
        <v/>
      </c>
      <c r="H481" t="str">
        <f t="shared" si="285"/>
        <v/>
      </c>
      <c r="I481" s="3" t="str">
        <f>IF(LEN(H481)&gt;0,VLOOKUP(H481,DATA!$B$2:$G$526,6,FALSE),"")</f>
        <v/>
      </c>
      <c r="J481" t="str">
        <f>IF(LEN(H481)&gt;0,VLOOKUP(H481,DATA!$B$2:$G$526,2,FALSE),"")</f>
        <v/>
      </c>
      <c r="K481" t="str">
        <f>IF(LEN(H481)&gt;0,IF(MID(IF(MID(MID(C481,LEN(H481)+2,99),1,1)="(",MID(MID(C481,LEN(H481)+2,99),2,LEN(MID(C481,LEN(H481)+2,99))-2),MID(C481,LEN(H481)+2,99)),1,1)=VLOOKUP(H481,DATA!$B$2:$I$526,8,FALSE),MID(IF(MID(MID(C481,LEN(H481)+2,99),1,1)="(",MID(MID(C481,LEN(H481)+2,99),2,LEN(MID(C481,LEN(H481)+2,99))-2),MID(C481,LEN(H481)+2,99)),1,3),IF(MID(MID(C481,LEN(H481)+2,99),1,1)="(",MID(MID(C481,LEN(H481)+2,99),2,LEN(MID(C481,LEN(H481)+2,99))-2),MID(C481,LEN(H481)+2,99))),"")</f>
        <v/>
      </c>
      <c r="L481" t="str">
        <f t="shared" si="286"/>
        <v/>
      </c>
      <c r="M481" t="str">
        <f t="shared" si="273"/>
        <v/>
      </c>
      <c r="N481" t="str">
        <f t="shared" si="287"/>
        <v/>
      </c>
      <c r="O481" t="str">
        <f t="shared" si="288"/>
        <v/>
      </c>
      <c r="P481" t="str">
        <f t="shared" si="281"/>
        <v/>
      </c>
      <c r="Q481" t="str">
        <f t="shared" si="289"/>
        <v/>
      </c>
      <c r="R481" t="str">
        <f t="shared" si="290"/>
        <v/>
      </c>
      <c r="S481" t="str">
        <f t="shared" si="291"/>
        <v/>
      </c>
      <c r="T481" t="str">
        <f t="shared" si="292"/>
        <v/>
      </c>
      <c r="U481" t="str">
        <f t="shared" si="293"/>
        <v/>
      </c>
      <c r="V481" t="str">
        <f>IF(MID(I481,6,1)="T",VLOOKUP(H481,DATA!$B$2:$H$526,7,FALSE),"")</f>
        <v/>
      </c>
      <c r="W481" t="str">
        <f t="shared" si="294"/>
        <v/>
      </c>
      <c r="X481" t="str">
        <f>IF(LEN(H481)&gt;0,VLOOKUP(H481,DATA!$B$2:$F$526,5,FALSE),"")</f>
        <v/>
      </c>
      <c r="Y481" t="str">
        <f t="shared" si="295"/>
        <v/>
      </c>
      <c r="Z481" t="str">
        <f t="shared" si="296"/>
        <v/>
      </c>
      <c r="AA481" t="str">
        <f t="shared" si="297"/>
        <v/>
      </c>
      <c r="AB481" t="str">
        <f>IF(LEN(Z481)&gt;0,VLOOKUP(Z481,DATA!$K$25:$L$69,2,FALSE)&amp;IF(LEN(AA481)&gt;0,VLOOKUP(AA481,DATA!$O$25:$P$29,2,FALSE),""),"")</f>
        <v/>
      </c>
      <c r="AC481" t="str">
        <f>IF(LEN(Z481)&gt;0,VLOOKUP(Z481,DATA!$K$25:$M$69,3,FALSE),"")</f>
        <v/>
      </c>
      <c r="AD481" t="str">
        <f t="shared" si="298"/>
        <v/>
      </c>
      <c r="AE481" t="str">
        <f t="shared" si="299"/>
        <v/>
      </c>
      <c r="AF481" t="str">
        <f t="shared" si="300"/>
        <v/>
      </c>
      <c r="AG481" t="str">
        <f t="shared" si="301"/>
        <v/>
      </c>
      <c r="AH481" t="str">
        <f t="shared" si="302"/>
        <v/>
      </c>
      <c r="AI481" t="str">
        <f>IF(LEN(Q481)&gt;0,REPT("0",IF(IF(MID(I481,12,1)="F",VLOOKUP(J481,DATA!$K$2:$Y$20,14,FALSE),0)&gt;10,IF(MID(I481,12,1)="F",VLOOKUP(J481,DATA!$K$2:$Y$20,14,FALSE),0)-10,0)-LEN(X481))&amp;DEC2BIN(Q481,IF(MID(I481,12,1)="F",VLOOKUP(J481,DATA!$K$2:$Y$20,14,FALSE),0)-IF(IF(MID(I481,12,1)="F",VLOOKUP(J481,DATA!$K$2:$Y$20,14,FALSE),0)&gt;10,IF(MID(I481,12,1)="F",VLOOKUP(J481,DATA!$K$2:$Y$20,14,FALSE),0)-10,0)),"")</f>
        <v/>
      </c>
      <c r="AJ481" t="str">
        <f>IF(LEN(H481)&gt;0,IF(H481&lt;&gt;"CALL_PAL",VLOOKUP(H481,DATA!$B$2:$E$526,4,FALSE),VLOOKUP(K481,DATA!$K$72:$M$161,3,FALSE)),"")</f>
        <v/>
      </c>
      <c r="AK481" t="str">
        <f>IF(LEN(H481)&gt;0,VLOOKUP(H481,DATA!$B$2:$D$526,3,FALSE),"")</f>
        <v/>
      </c>
      <c r="AL481" t="str">
        <f t="shared" si="303"/>
        <v/>
      </c>
      <c r="AM481" t="str">
        <f t="shared" si="304"/>
        <v/>
      </c>
      <c r="AN481" t="str">
        <f t="shared" si="282"/>
        <v/>
      </c>
      <c r="AO481" t="str">
        <f t="shared" si="276"/>
        <v/>
      </c>
      <c r="AP481" t="str">
        <f t="shared" si="277"/>
        <v/>
      </c>
      <c r="AQ481" t="str">
        <f t="shared" si="274"/>
        <v/>
      </c>
    </row>
    <row r="482" spans="1:43" x14ac:dyDescent="0.25">
      <c r="A482" t="str">
        <f t="shared" si="278"/>
        <v/>
      </c>
      <c r="C482" t="str">
        <f t="shared" si="284"/>
        <v/>
      </c>
      <c r="D482" t="str">
        <f t="shared" si="279"/>
        <v/>
      </c>
      <c r="E482" t="str">
        <f t="shared" si="280"/>
        <v/>
      </c>
      <c r="F482" t="str">
        <f t="shared" si="283"/>
        <v/>
      </c>
      <c r="G482" t="str">
        <f t="shared" si="275"/>
        <v/>
      </c>
      <c r="H482" t="str">
        <f t="shared" si="285"/>
        <v/>
      </c>
      <c r="I482" s="3" t="str">
        <f>IF(LEN(H482)&gt;0,VLOOKUP(H482,DATA!$B$2:$G$526,6,FALSE),"")</f>
        <v/>
      </c>
      <c r="J482" t="str">
        <f>IF(LEN(H482)&gt;0,VLOOKUP(H482,DATA!$B$2:$G$526,2,FALSE),"")</f>
        <v/>
      </c>
      <c r="K482" t="str">
        <f>IF(LEN(H482)&gt;0,IF(MID(IF(MID(MID(C482,LEN(H482)+2,99),1,1)="(",MID(MID(C482,LEN(H482)+2,99),2,LEN(MID(C482,LEN(H482)+2,99))-2),MID(C482,LEN(H482)+2,99)),1,1)=VLOOKUP(H482,DATA!$B$2:$I$526,8,FALSE),MID(IF(MID(MID(C482,LEN(H482)+2,99),1,1)="(",MID(MID(C482,LEN(H482)+2,99),2,LEN(MID(C482,LEN(H482)+2,99))-2),MID(C482,LEN(H482)+2,99)),1,3),IF(MID(MID(C482,LEN(H482)+2,99),1,1)="(",MID(MID(C482,LEN(H482)+2,99),2,LEN(MID(C482,LEN(H482)+2,99))-2),MID(C482,LEN(H482)+2,99))),"")</f>
        <v/>
      </c>
      <c r="L482" t="str">
        <f t="shared" si="286"/>
        <v/>
      </c>
      <c r="M482" t="str">
        <f t="shared" si="273"/>
        <v/>
      </c>
      <c r="N482" t="str">
        <f t="shared" si="287"/>
        <v/>
      </c>
      <c r="O482" t="str">
        <f t="shared" si="288"/>
        <v/>
      </c>
      <c r="P482" t="str">
        <f t="shared" si="281"/>
        <v/>
      </c>
      <c r="Q482" t="str">
        <f t="shared" si="289"/>
        <v/>
      </c>
      <c r="R482" t="str">
        <f t="shared" si="290"/>
        <v/>
      </c>
      <c r="S482" t="str">
        <f t="shared" si="291"/>
        <v/>
      </c>
      <c r="T482" t="str">
        <f t="shared" si="292"/>
        <v/>
      </c>
      <c r="U482" t="str">
        <f t="shared" si="293"/>
        <v/>
      </c>
      <c r="V482" t="str">
        <f>IF(MID(I482,6,1)="T",VLOOKUP(H482,DATA!$B$2:$H$526,7,FALSE),"")</f>
        <v/>
      </c>
      <c r="W482" t="str">
        <f t="shared" si="294"/>
        <v/>
      </c>
      <c r="X482" t="str">
        <f>IF(LEN(H482)&gt;0,VLOOKUP(H482,DATA!$B$2:$F$526,5,FALSE),"")</f>
        <v/>
      </c>
      <c r="Y482" t="str">
        <f t="shared" si="295"/>
        <v/>
      </c>
      <c r="Z482" t="str">
        <f t="shared" si="296"/>
        <v/>
      </c>
      <c r="AA482" t="str">
        <f t="shared" si="297"/>
        <v/>
      </c>
      <c r="AB482" t="str">
        <f>IF(LEN(Z482)&gt;0,VLOOKUP(Z482,DATA!$K$25:$L$69,2,FALSE)&amp;IF(LEN(AA482)&gt;0,VLOOKUP(AA482,DATA!$O$25:$P$29,2,FALSE),""),"")</f>
        <v/>
      </c>
      <c r="AC482" t="str">
        <f>IF(LEN(Z482)&gt;0,VLOOKUP(Z482,DATA!$K$25:$M$69,3,FALSE),"")</f>
        <v/>
      </c>
      <c r="AD482" t="str">
        <f t="shared" si="298"/>
        <v/>
      </c>
      <c r="AE482" t="str">
        <f t="shared" si="299"/>
        <v/>
      </c>
      <c r="AF482" t="str">
        <f t="shared" si="300"/>
        <v/>
      </c>
      <c r="AG482" t="str">
        <f t="shared" si="301"/>
        <v/>
      </c>
      <c r="AH482" t="str">
        <f t="shared" si="302"/>
        <v/>
      </c>
      <c r="AI482" t="str">
        <f>IF(LEN(Q482)&gt;0,REPT("0",IF(IF(MID(I482,12,1)="F",VLOOKUP(J482,DATA!$K$2:$Y$20,14,FALSE),0)&gt;10,IF(MID(I482,12,1)="F",VLOOKUP(J482,DATA!$K$2:$Y$20,14,FALSE),0)-10,0)-LEN(X482))&amp;DEC2BIN(Q482,IF(MID(I482,12,1)="F",VLOOKUP(J482,DATA!$K$2:$Y$20,14,FALSE),0)-IF(IF(MID(I482,12,1)="F",VLOOKUP(J482,DATA!$K$2:$Y$20,14,FALSE),0)&gt;10,IF(MID(I482,12,1)="F",VLOOKUP(J482,DATA!$K$2:$Y$20,14,FALSE),0)-10,0)),"")</f>
        <v/>
      </c>
      <c r="AJ482" t="str">
        <f>IF(LEN(H482)&gt;0,IF(H482&lt;&gt;"CALL_PAL",VLOOKUP(H482,DATA!$B$2:$E$526,4,FALSE),VLOOKUP(K482,DATA!$K$72:$M$161,3,FALSE)),"")</f>
        <v/>
      </c>
      <c r="AK482" t="str">
        <f>IF(LEN(H482)&gt;0,VLOOKUP(H482,DATA!$B$2:$D$526,3,FALSE),"")</f>
        <v/>
      </c>
      <c r="AL482" t="str">
        <f t="shared" si="303"/>
        <v/>
      </c>
      <c r="AM482" t="str">
        <f t="shared" si="304"/>
        <v/>
      </c>
      <c r="AN482" t="str">
        <f t="shared" si="282"/>
        <v/>
      </c>
      <c r="AO482" t="str">
        <f t="shared" si="276"/>
        <v/>
      </c>
      <c r="AP482" t="str">
        <f t="shared" si="277"/>
        <v/>
      </c>
      <c r="AQ482" t="str">
        <f t="shared" si="274"/>
        <v/>
      </c>
    </row>
    <row r="483" spans="1:43" x14ac:dyDescent="0.25">
      <c r="A483" t="str">
        <f t="shared" si="278"/>
        <v/>
      </c>
      <c r="C483" t="str">
        <f t="shared" si="284"/>
        <v/>
      </c>
      <c r="D483" t="str">
        <f t="shared" si="279"/>
        <v/>
      </c>
      <c r="E483" t="str">
        <f t="shared" si="280"/>
        <v/>
      </c>
      <c r="F483" t="str">
        <f t="shared" si="283"/>
        <v/>
      </c>
      <c r="G483" t="str">
        <f t="shared" si="275"/>
        <v/>
      </c>
      <c r="H483" t="str">
        <f t="shared" si="285"/>
        <v/>
      </c>
      <c r="I483" s="3" t="str">
        <f>IF(LEN(H483)&gt;0,VLOOKUP(H483,DATA!$B$2:$G$526,6,FALSE),"")</f>
        <v/>
      </c>
      <c r="J483" t="str">
        <f>IF(LEN(H483)&gt;0,VLOOKUP(H483,DATA!$B$2:$G$526,2,FALSE),"")</f>
        <v/>
      </c>
      <c r="K483" t="str">
        <f>IF(LEN(H483)&gt;0,IF(MID(IF(MID(MID(C483,LEN(H483)+2,99),1,1)="(",MID(MID(C483,LEN(H483)+2,99),2,LEN(MID(C483,LEN(H483)+2,99))-2),MID(C483,LEN(H483)+2,99)),1,1)=VLOOKUP(H483,DATA!$B$2:$I$526,8,FALSE),MID(IF(MID(MID(C483,LEN(H483)+2,99),1,1)="(",MID(MID(C483,LEN(H483)+2,99),2,LEN(MID(C483,LEN(H483)+2,99))-2),MID(C483,LEN(H483)+2,99)),1,3),IF(MID(MID(C483,LEN(H483)+2,99),1,1)="(",MID(MID(C483,LEN(H483)+2,99),2,LEN(MID(C483,LEN(H483)+2,99))-2),MID(C483,LEN(H483)+2,99))),"")</f>
        <v/>
      </c>
      <c r="L483" t="str">
        <f t="shared" si="286"/>
        <v/>
      </c>
      <c r="M483" t="str">
        <f t="shared" si="273"/>
        <v/>
      </c>
      <c r="N483" t="str">
        <f t="shared" si="287"/>
        <v/>
      </c>
      <c r="O483" t="str">
        <f t="shared" si="288"/>
        <v/>
      </c>
      <c r="P483" t="str">
        <f t="shared" si="281"/>
        <v/>
      </c>
      <c r="Q483" t="str">
        <f t="shared" si="289"/>
        <v/>
      </c>
      <c r="R483" t="str">
        <f t="shared" si="290"/>
        <v/>
      </c>
      <c r="S483" t="str">
        <f t="shared" si="291"/>
        <v/>
      </c>
      <c r="T483" t="str">
        <f t="shared" si="292"/>
        <v/>
      </c>
      <c r="U483" t="str">
        <f t="shared" si="293"/>
        <v/>
      </c>
      <c r="V483" t="str">
        <f>IF(MID(I483,6,1)="T",VLOOKUP(H483,DATA!$B$2:$H$526,7,FALSE),"")</f>
        <v/>
      </c>
      <c r="W483" t="str">
        <f t="shared" si="294"/>
        <v/>
      </c>
      <c r="X483" t="str">
        <f>IF(LEN(H483)&gt;0,VLOOKUP(H483,DATA!$B$2:$F$526,5,FALSE),"")</f>
        <v/>
      </c>
      <c r="Y483" t="str">
        <f t="shared" si="295"/>
        <v/>
      </c>
      <c r="Z483" t="str">
        <f t="shared" si="296"/>
        <v/>
      </c>
      <c r="AA483" t="str">
        <f t="shared" si="297"/>
        <v/>
      </c>
      <c r="AB483" t="str">
        <f>IF(LEN(Z483)&gt;0,VLOOKUP(Z483,DATA!$K$25:$L$69,2,FALSE)&amp;IF(LEN(AA483)&gt;0,VLOOKUP(AA483,DATA!$O$25:$P$29,2,FALSE),""),"")</f>
        <v/>
      </c>
      <c r="AC483" t="str">
        <f>IF(LEN(Z483)&gt;0,VLOOKUP(Z483,DATA!$K$25:$M$69,3,FALSE),"")</f>
        <v/>
      </c>
      <c r="AD483" t="str">
        <f t="shared" si="298"/>
        <v/>
      </c>
      <c r="AE483" t="str">
        <f t="shared" si="299"/>
        <v/>
      </c>
      <c r="AF483" t="str">
        <f t="shared" si="300"/>
        <v/>
      </c>
      <c r="AG483" t="str">
        <f t="shared" si="301"/>
        <v/>
      </c>
      <c r="AH483" t="str">
        <f t="shared" si="302"/>
        <v/>
      </c>
      <c r="AI483" t="str">
        <f>IF(LEN(Q483)&gt;0,REPT("0",IF(IF(MID(I483,12,1)="F",VLOOKUP(J483,DATA!$K$2:$Y$20,14,FALSE),0)&gt;10,IF(MID(I483,12,1)="F",VLOOKUP(J483,DATA!$K$2:$Y$20,14,FALSE),0)-10,0)-LEN(X483))&amp;DEC2BIN(Q483,IF(MID(I483,12,1)="F",VLOOKUP(J483,DATA!$K$2:$Y$20,14,FALSE),0)-IF(IF(MID(I483,12,1)="F",VLOOKUP(J483,DATA!$K$2:$Y$20,14,FALSE),0)&gt;10,IF(MID(I483,12,1)="F",VLOOKUP(J483,DATA!$K$2:$Y$20,14,FALSE),0)-10,0)),"")</f>
        <v/>
      </c>
      <c r="AJ483" t="str">
        <f>IF(LEN(H483)&gt;0,IF(H483&lt;&gt;"CALL_PAL",VLOOKUP(H483,DATA!$B$2:$E$526,4,FALSE),VLOOKUP(K483,DATA!$K$72:$M$161,3,FALSE)),"")</f>
        <v/>
      </c>
      <c r="AK483" t="str">
        <f>IF(LEN(H483)&gt;0,VLOOKUP(H483,DATA!$B$2:$D$526,3,FALSE),"")</f>
        <v/>
      </c>
      <c r="AL483" t="str">
        <f t="shared" si="303"/>
        <v/>
      </c>
      <c r="AM483" t="str">
        <f t="shared" si="304"/>
        <v/>
      </c>
      <c r="AN483" t="str">
        <f t="shared" si="282"/>
        <v/>
      </c>
      <c r="AO483" t="str">
        <f t="shared" si="276"/>
        <v/>
      </c>
      <c r="AP483" t="str">
        <f t="shared" si="277"/>
        <v/>
      </c>
      <c r="AQ483" t="str">
        <f t="shared" si="274"/>
        <v/>
      </c>
    </row>
    <row r="484" spans="1:43" x14ac:dyDescent="0.25">
      <c r="A484" t="str">
        <f t="shared" si="278"/>
        <v/>
      </c>
      <c r="C484" t="str">
        <f t="shared" si="284"/>
        <v/>
      </c>
      <c r="D484" t="str">
        <f t="shared" si="279"/>
        <v/>
      </c>
      <c r="E484" t="str">
        <f t="shared" si="280"/>
        <v/>
      </c>
      <c r="F484" t="str">
        <f t="shared" si="283"/>
        <v/>
      </c>
      <c r="G484" t="str">
        <f t="shared" si="275"/>
        <v/>
      </c>
      <c r="H484" t="str">
        <f t="shared" si="285"/>
        <v/>
      </c>
      <c r="I484" s="3" t="str">
        <f>IF(LEN(H484)&gt;0,VLOOKUP(H484,DATA!$B$2:$G$526,6,FALSE),"")</f>
        <v/>
      </c>
      <c r="J484" t="str">
        <f>IF(LEN(H484)&gt;0,VLOOKUP(H484,DATA!$B$2:$G$526,2,FALSE),"")</f>
        <v/>
      </c>
      <c r="K484" t="str">
        <f>IF(LEN(H484)&gt;0,IF(MID(IF(MID(MID(C484,LEN(H484)+2,99),1,1)="(",MID(MID(C484,LEN(H484)+2,99),2,LEN(MID(C484,LEN(H484)+2,99))-2),MID(C484,LEN(H484)+2,99)),1,1)=VLOOKUP(H484,DATA!$B$2:$I$526,8,FALSE),MID(IF(MID(MID(C484,LEN(H484)+2,99),1,1)="(",MID(MID(C484,LEN(H484)+2,99),2,LEN(MID(C484,LEN(H484)+2,99))-2),MID(C484,LEN(H484)+2,99)),1,3),IF(MID(MID(C484,LEN(H484)+2,99),1,1)="(",MID(MID(C484,LEN(H484)+2,99),2,LEN(MID(C484,LEN(H484)+2,99))-2),MID(C484,LEN(H484)+2,99))),"")</f>
        <v/>
      </c>
      <c r="L484" t="str">
        <f t="shared" si="286"/>
        <v/>
      </c>
      <c r="M484" t="str">
        <f t="shared" ref="M484:M547" si="305">TRIM(IF(LEN(L484)&gt;0,MID(C484,FIND(L484,C484,LEN(H484)+LEN(K484)+1)+LEN(L484)+1,LEN(C484)),""))</f>
        <v/>
      </c>
      <c r="N484" t="str">
        <f t="shared" si="287"/>
        <v/>
      </c>
      <c r="O484" t="str">
        <f t="shared" si="288"/>
        <v/>
      </c>
      <c r="P484" t="str">
        <f t="shared" si="281"/>
        <v/>
      </c>
      <c r="Q484" t="str">
        <f t="shared" si="289"/>
        <v/>
      </c>
      <c r="R484" t="str">
        <f t="shared" si="290"/>
        <v/>
      </c>
      <c r="S484" t="str">
        <f t="shared" si="291"/>
        <v/>
      </c>
      <c r="T484" t="str">
        <f t="shared" si="292"/>
        <v/>
      </c>
      <c r="U484" t="str">
        <f t="shared" si="293"/>
        <v/>
      </c>
      <c r="V484" t="str">
        <f>IF(MID(I484,6,1)="T",VLOOKUP(H484,DATA!$B$2:$H$526,7,FALSE),"")</f>
        <v/>
      </c>
      <c r="W484" t="str">
        <f t="shared" si="294"/>
        <v/>
      </c>
      <c r="X484" t="str">
        <f>IF(LEN(H484)&gt;0,VLOOKUP(H484,DATA!$B$2:$F$526,5,FALSE),"")</f>
        <v/>
      </c>
      <c r="Y484" t="str">
        <f t="shared" si="295"/>
        <v/>
      </c>
      <c r="Z484" t="str">
        <f t="shared" si="296"/>
        <v/>
      </c>
      <c r="AA484" t="str">
        <f t="shared" si="297"/>
        <v/>
      </c>
      <c r="AB484" t="str">
        <f>IF(LEN(Z484)&gt;0,VLOOKUP(Z484,DATA!$K$25:$L$69,2,FALSE)&amp;IF(LEN(AA484)&gt;0,VLOOKUP(AA484,DATA!$O$25:$P$29,2,FALSE),""),"")</f>
        <v/>
      </c>
      <c r="AC484" t="str">
        <f>IF(LEN(Z484)&gt;0,VLOOKUP(Z484,DATA!$K$25:$M$69,3,FALSE),"")</f>
        <v/>
      </c>
      <c r="AD484" t="str">
        <f t="shared" si="298"/>
        <v/>
      </c>
      <c r="AE484" t="str">
        <f t="shared" si="299"/>
        <v/>
      </c>
      <c r="AF484" t="str">
        <f t="shared" si="300"/>
        <v/>
      </c>
      <c r="AG484" t="str">
        <f t="shared" si="301"/>
        <v/>
      </c>
      <c r="AH484" t="str">
        <f t="shared" si="302"/>
        <v/>
      </c>
      <c r="AI484" t="str">
        <f>IF(LEN(Q484)&gt;0,REPT("0",IF(IF(MID(I484,12,1)="F",VLOOKUP(J484,DATA!$K$2:$Y$20,14,FALSE),0)&gt;10,IF(MID(I484,12,1)="F",VLOOKUP(J484,DATA!$K$2:$Y$20,14,FALSE),0)-10,0)-LEN(X484))&amp;DEC2BIN(Q484,IF(MID(I484,12,1)="F",VLOOKUP(J484,DATA!$K$2:$Y$20,14,FALSE),0)-IF(IF(MID(I484,12,1)="F",VLOOKUP(J484,DATA!$K$2:$Y$20,14,FALSE),0)&gt;10,IF(MID(I484,12,1)="F",VLOOKUP(J484,DATA!$K$2:$Y$20,14,FALSE),0)-10,0)),"")</f>
        <v/>
      </c>
      <c r="AJ484" t="str">
        <f>IF(LEN(H484)&gt;0,IF(H484&lt;&gt;"CALL_PAL",VLOOKUP(H484,DATA!$B$2:$E$526,4,FALSE),VLOOKUP(K484,DATA!$K$72:$M$161,3,FALSE)),"")</f>
        <v/>
      </c>
      <c r="AK484" t="str">
        <f>IF(LEN(H484)&gt;0,VLOOKUP(H484,DATA!$B$2:$D$526,3,FALSE),"")</f>
        <v/>
      </c>
      <c r="AL484" t="str">
        <f t="shared" si="303"/>
        <v/>
      </c>
      <c r="AM484" t="str">
        <f t="shared" si="304"/>
        <v/>
      </c>
      <c r="AN484" t="str">
        <f t="shared" si="282"/>
        <v/>
      </c>
      <c r="AO484" t="str">
        <f t="shared" si="276"/>
        <v/>
      </c>
      <c r="AP484" t="str">
        <f t="shared" si="277"/>
        <v/>
      </c>
      <c r="AQ484" t="str">
        <f t="shared" si="274"/>
        <v/>
      </c>
    </row>
    <row r="485" spans="1:43" x14ac:dyDescent="0.25">
      <c r="A485" t="str">
        <f t="shared" si="278"/>
        <v/>
      </c>
      <c r="C485" t="str">
        <f t="shared" si="284"/>
        <v/>
      </c>
      <c r="D485" t="str">
        <f t="shared" si="279"/>
        <v/>
      </c>
      <c r="E485" t="str">
        <f t="shared" si="280"/>
        <v/>
      </c>
      <c r="F485" t="str">
        <f t="shared" si="283"/>
        <v/>
      </c>
      <c r="G485" t="str">
        <f t="shared" si="275"/>
        <v/>
      </c>
      <c r="H485" t="str">
        <f t="shared" si="285"/>
        <v/>
      </c>
      <c r="I485" s="3" t="str">
        <f>IF(LEN(H485)&gt;0,VLOOKUP(H485,DATA!$B$2:$G$526,6,FALSE),"")</f>
        <v/>
      </c>
      <c r="J485" t="str">
        <f>IF(LEN(H485)&gt;0,VLOOKUP(H485,DATA!$B$2:$G$526,2,FALSE),"")</f>
        <v/>
      </c>
      <c r="K485" t="str">
        <f>IF(LEN(H485)&gt;0,IF(MID(IF(MID(MID(C485,LEN(H485)+2,99),1,1)="(",MID(MID(C485,LEN(H485)+2,99),2,LEN(MID(C485,LEN(H485)+2,99))-2),MID(C485,LEN(H485)+2,99)),1,1)=VLOOKUP(H485,DATA!$B$2:$I$526,8,FALSE),MID(IF(MID(MID(C485,LEN(H485)+2,99),1,1)="(",MID(MID(C485,LEN(H485)+2,99),2,LEN(MID(C485,LEN(H485)+2,99))-2),MID(C485,LEN(H485)+2,99)),1,3),IF(MID(MID(C485,LEN(H485)+2,99),1,1)="(",MID(MID(C485,LEN(H485)+2,99),2,LEN(MID(C485,LEN(H485)+2,99))-2),MID(C485,LEN(H485)+2,99))),"")</f>
        <v/>
      </c>
      <c r="L485" t="str">
        <f t="shared" si="286"/>
        <v/>
      </c>
      <c r="M485" t="str">
        <f t="shared" si="305"/>
        <v/>
      </c>
      <c r="N485" t="str">
        <f t="shared" si="287"/>
        <v/>
      </c>
      <c r="O485" t="str">
        <f t="shared" si="288"/>
        <v/>
      </c>
      <c r="P485" t="str">
        <f t="shared" si="281"/>
        <v/>
      </c>
      <c r="Q485" t="str">
        <f t="shared" si="289"/>
        <v/>
      </c>
      <c r="R485" t="str">
        <f t="shared" si="290"/>
        <v/>
      </c>
      <c r="S485" t="str">
        <f t="shared" si="291"/>
        <v/>
      </c>
      <c r="T485" t="str">
        <f t="shared" si="292"/>
        <v/>
      </c>
      <c r="U485" t="str">
        <f t="shared" si="293"/>
        <v/>
      </c>
      <c r="V485" t="str">
        <f>IF(MID(I485,6,1)="T",VLOOKUP(H485,DATA!$B$2:$H$526,7,FALSE),"")</f>
        <v/>
      </c>
      <c r="W485" t="str">
        <f t="shared" si="294"/>
        <v/>
      </c>
      <c r="X485" t="str">
        <f>IF(LEN(H485)&gt;0,VLOOKUP(H485,DATA!$B$2:$F$526,5,FALSE),"")</f>
        <v/>
      </c>
      <c r="Y485" t="str">
        <f t="shared" si="295"/>
        <v/>
      </c>
      <c r="Z485" t="str">
        <f t="shared" si="296"/>
        <v/>
      </c>
      <c r="AA485" t="str">
        <f t="shared" si="297"/>
        <v/>
      </c>
      <c r="AB485" t="str">
        <f>IF(LEN(Z485)&gt;0,VLOOKUP(Z485,DATA!$K$25:$L$69,2,FALSE)&amp;IF(LEN(AA485)&gt;0,VLOOKUP(AA485,DATA!$O$25:$P$29,2,FALSE),""),"")</f>
        <v/>
      </c>
      <c r="AC485" t="str">
        <f>IF(LEN(Z485)&gt;0,VLOOKUP(Z485,DATA!$K$25:$M$69,3,FALSE),"")</f>
        <v/>
      </c>
      <c r="AD485" t="str">
        <f t="shared" si="298"/>
        <v/>
      </c>
      <c r="AE485" t="str">
        <f t="shared" si="299"/>
        <v/>
      </c>
      <c r="AF485" t="str">
        <f t="shared" si="300"/>
        <v/>
      </c>
      <c r="AG485" t="str">
        <f t="shared" si="301"/>
        <v/>
      </c>
      <c r="AH485" t="str">
        <f t="shared" si="302"/>
        <v/>
      </c>
      <c r="AI485" t="str">
        <f>IF(LEN(Q485)&gt;0,REPT("0",IF(IF(MID(I485,12,1)="F",VLOOKUP(J485,DATA!$K$2:$Y$20,14,FALSE),0)&gt;10,IF(MID(I485,12,1)="F",VLOOKUP(J485,DATA!$K$2:$Y$20,14,FALSE),0)-10,0)-LEN(X485))&amp;DEC2BIN(Q485,IF(MID(I485,12,1)="F",VLOOKUP(J485,DATA!$K$2:$Y$20,14,FALSE),0)-IF(IF(MID(I485,12,1)="F",VLOOKUP(J485,DATA!$K$2:$Y$20,14,FALSE),0)&gt;10,IF(MID(I485,12,1)="F",VLOOKUP(J485,DATA!$K$2:$Y$20,14,FALSE),0)-10,0)),"")</f>
        <v/>
      </c>
      <c r="AJ485" t="str">
        <f>IF(LEN(H485)&gt;0,IF(H485&lt;&gt;"CALL_PAL",VLOOKUP(H485,DATA!$B$2:$E$526,4,FALSE),VLOOKUP(K485,DATA!$K$72:$M$161,3,FALSE)),"")</f>
        <v/>
      </c>
      <c r="AK485" t="str">
        <f>IF(LEN(H485)&gt;0,VLOOKUP(H485,DATA!$B$2:$D$526,3,FALSE),"")</f>
        <v/>
      </c>
      <c r="AL485" t="str">
        <f t="shared" si="303"/>
        <v/>
      </c>
      <c r="AM485" t="str">
        <f t="shared" si="304"/>
        <v/>
      </c>
      <c r="AN485" t="str">
        <f t="shared" si="282"/>
        <v/>
      </c>
      <c r="AO485" t="str">
        <f t="shared" si="276"/>
        <v/>
      </c>
      <c r="AP485" t="str">
        <f t="shared" si="277"/>
        <v/>
      </c>
      <c r="AQ485" t="str">
        <f t="shared" si="274"/>
        <v/>
      </c>
    </row>
    <row r="486" spans="1:43" x14ac:dyDescent="0.25">
      <c r="A486" t="str">
        <f t="shared" si="278"/>
        <v/>
      </c>
      <c r="C486" t="str">
        <f t="shared" si="284"/>
        <v/>
      </c>
      <c r="D486" t="str">
        <f t="shared" si="279"/>
        <v/>
      </c>
      <c r="E486" t="str">
        <f t="shared" si="280"/>
        <v/>
      </c>
      <c r="F486" t="str">
        <f t="shared" si="283"/>
        <v/>
      </c>
      <c r="G486" t="str">
        <f t="shared" si="275"/>
        <v/>
      </c>
      <c r="H486" t="str">
        <f t="shared" si="285"/>
        <v/>
      </c>
      <c r="I486" s="3" t="str">
        <f>IF(LEN(H486)&gt;0,VLOOKUP(H486,DATA!$B$2:$G$526,6,FALSE),"")</f>
        <v/>
      </c>
      <c r="J486" t="str">
        <f>IF(LEN(H486)&gt;0,VLOOKUP(H486,DATA!$B$2:$G$526,2,FALSE),"")</f>
        <v/>
      </c>
      <c r="K486" t="str">
        <f>IF(LEN(H486)&gt;0,IF(MID(IF(MID(MID(C486,LEN(H486)+2,99),1,1)="(",MID(MID(C486,LEN(H486)+2,99),2,LEN(MID(C486,LEN(H486)+2,99))-2),MID(C486,LEN(H486)+2,99)),1,1)=VLOOKUP(H486,DATA!$B$2:$I$526,8,FALSE),MID(IF(MID(MID(C486,LEN(H486)+2,99),1,1)="(",MID(MID(C486,LEN(H486)+2,99),2,LEN(MID(C486,LEN(H486)+2,99))-2),MID(C486,LEN(H486)+2,99)),1,3),IF(MID(MID(C486,LEN(H486)+2,99),1,1)="(",MID(MID(C486,LEN(H486)+2,99),2,LEN(MID(C486,LEN(H486)+2,99))-2),MID(C486,LEN(H486)+2,99))),"")</f>
        <v/>
      </c>
      <c r="L486" t="str">
        <f t="shared" si="286"/>
        <v/>
      </c>
      <c r="M486" t="str">
        <f t="shared" si="305"/>
        <v/>
      </c>
      <c r="N486" t="str">
        <f t="shared" si="287"/>
        <v/>
      </c>
      <c r="O486" t="str">
        <f t="shared" si="288"/>
        <v/>
      </c>
      <c r="P486" t="str">
        <f t="shared" si="281"/>
        <v/>
      </c>
      <c r="Q486" t="str">
        <f t="shared" si="289"/>
        <v/>
      </c>
      <c r="R486" t="str">
        <f t="shared" si="290"/>
        <v/>
      </c>
      <c r="S486" t="str">
        <f t="shared" si="291"/>
        <v/>
      </c>
      <c r="T486" t="str">
        <f t="shared" si="292"/>
        <v/>
      </c>
      <c r="U486" t="str">
        <f t="shared" si="293"/>
        <v/>
      </c>
      <c r="V486" t="str">
        <f>IF(MID(I486,6,1)="T",VLOOKUP(H486,DATA!$B$2:$H$526,7,FALSE),"")</f>
        <v/>
      </c>
      <c r="W486" t="str">
        <f t="shared" si="294"/>
        <v/>
      </c>
      <c r="X486" t="str">
        <f>IF(LEN(H486)&gt;0,VLOOKUP(H486,DATA!$B$2:$F$526,5,FALSE),"")</f>
        <v/>
      </c>
      <c r="Y486" t="str">
        <f t="shared" si="295"/>
        <v/>
      </c>
      <c r="Z486" t="str">
        <f t="shared" si="296"/>
        <v/>
      </c>
      <c r="AA486" t="str">
        <f t="shared" si="297"/>
        <v/>
      </c>
      <c r="AB486" t="str">
        <f>IF(LEN(Z486)&gt;0,VLOOKUP(Z486,DATA!$K$25:$L$69,2,FALSE)&amp;IF(LEN(AA486)&gt;0,VLOOKUP(AA486,DATA!$O$25:$P$29,2,FALSE),""),"")</f>
        <v/>
      </c>
      <c r="AC486" t="str">
        <f>IF(LEN(Z486)&gt;0,VLOOKUP(Z486,DATA!$K$25:$M$69,3,FALSE),"")</f>
        <v/>
      </c>
      <c r="AD486" t="str">
        <f t="shared" si="298"/>
        <v/>
      </c>
      <c r="AE486" t="str">
        <f t="shared" si="299"/>
        <v/>
      </c>
      <c r="AF486" t="str">
        <f t="shared" si="300"/>
        <v/>
      </c>
      <c r="AG486" t="str">
        <f t="shared" si="301"/>
        <v/>
      </c>
      <c r="AH486" t="str">
        <f t="shared" si="302"/>
        <v/>
      </c>
      <c r="AI486" t="str">
        <f>IF(LEN(Q486)&gt;0,REPT("0",IF(IF(MID(I486,12,1)="F",VLOOKUP(J486,DATA!$K$2:$Y$20,14,FALSE),0)&gt;10,IF(MID(I486,12,1)="F",VLOOKUP(J486,DATA!$K$2:$Y$20,14,FALSE),0)-10,0)-LEN(X486))&amp;DEC2BIN(Q486,IF(MID(I486,12,1)="F",VLOOKUP(J486,DATA!$K$2:$Y$20,14,FALSE),0)-IF(IF(MID(I486,12,1)="F",VLOOKUP(J486,DATA!$K$2:$Y$20,14,FALSE),0)&gt;10,IF(MID(I486,12,1)="F",VLOOKUP(J486,DATA!$K$2:$Y$20,14,FALSE),0)-10,0)),"")</f>
        <v/>
      </c>
      <c r="AJ486" t="str">
        <f>IF(LEN(H486)&gt;0,IF(H486&lt;&gt;"CALL_PAL",VLOOKUP(H486,DATA!$B$2:$E$526,4,FALSE),VLOOKUP(K486,DATA!$K$72:$M$161,3,FALSE)),"")</f>
        <v/>
      </c>
      <c r="AK486" t="str">
        <f>IF(LEN(H486)&gt;0,VLOOKUP(H486,DATA!$B$2:$D$526,3,FALSE),"")</f>
        <v/>
      </c>
      <c r="AL486" t="str">
        <f t="shared" si="303"/>
        <v/>
      </c>
      <c r="AM486" t="str">
        <f t="shared" si="304"/>
        <v/>
      </c>
      <c r="AN486" t="str">
        <f t="shared" si="282"/>
        <v/>
      </c>
      <c r="AO486" t="str">
        <f t="shared" si="276"/>
        <v/>
      </c>
      <c r="AP486" t="str">
        <f t="shared" si="277"/>
        <v/>
      </c>
      <c r="AQ486" t="str">
        <f t="shared" si="274"/>
        <v/>
      </c>
    </row>
    <row r="487" spans="1:43" x14ac:dyDescent="0.25">
      <c r="A487" t="str">
        <f t="shared" si="278"/>
        <v/>
      </c>
      <c r="C487" t="str">
        <f t="shared" si="284"/>
        <v/>
      </c>
      <c r="D487" t="str">
        <f t="shared" si="279"/>
        <v/>
      </c>
      <c r="E487" t="str">
        <f t="shared" si="280"/>
        <v/>
      </c>
      <c r="F487" t="str">
        <f t="shared" si="283"/>
        <v/>
      </c>
      <c r="G487" t="str">
        <f t="shared" si="275"/>
        <v/>
      </c>
      <c r="H487" t="str">
        <f t="shared" si="285"/>
        <v/>
      </c>
      <c r="I487" s="3" t="str">
        <f>IF(LEN(H487)&gt;0,VLOOKUP(H487,DATA!$B$2:$G$526,6,FALSE),"")</f>
        <v/>
      </c>
      <c r="J487" t="str">
        <f>IF(LEN(H487)&gt;0,VLOOKUP(H487,DATA!$B$2:$G$526,2,FALSE),"")</f>
        <v/>
      </c>
      <c r="K487" t="str">
        <f>IF(LEN(H487)&gt;0,IF(MID(IF(MID(MID(C487,LEN(H487)+2,99),1,1)="(",MID(MID(C487,LEN(H487)+2,99),2,LEN(MID(C487,LEN(H487)+2,99))-2),MID(C487,LEN(H487)+2,99)),1,1)=VLOOKUP(H487,DATA!$B$2:$I$526,8,FALSE),MID(IF(MID(MID(C487,LEN(H487)+2,99),1,1)="(",MID(MID(C487,LEN(H487)+2,99),2,LEN(MID(C487,LEN(H487)+2,99))-2),MID(C487,LEN(H487)+2,99)),1,3),IF(MID(MID(C487,LEN(H487)+2,99),1,1)="(",MID(MID(C487,LEN(H487)+2,99),2,LEN(MID(C487,LEN(H487)+2,99))-2),MID(C487,LEN(H487)+2,99))),"")</f>
        <v/>
      </c>
      <c r="L487" t="str">
        <f t="shared" si="286"/>
        <v/>
      </c>
      <c r="M487" t="str">
        <f t="shared" si="305"/>
        <v/>
      </c>
      <c r="N487" t="str">
        <f t="shared" si="287"/>
        <v/>
      </c>
      <c r="O487" t="str">
        <f t="shared" si="288"/>
        <v/>
      </c>
      <c r="P487" t="str">
        <f t="shared" si="281"/>
        <v/>
      </c>
      <c r="Q487" t="str">
        <f t="shared" si="289"/>
        <v/>
      </c>
      <c r="R487" t="str">
        <f t="shared" si="290"/>
        <v/>
      </c>
      <c r="S487" t="str">
        <f t="shared" si="291"/>
        <v/>
      </c>
      <c r="T487" t="str">
        <f t="shared" si="292"/>
        <v/>
      </c>
      <c r="U487" t="str">
        <f t="shared" si="293"/>
        <v/>
      </c>
      <c r="V487" t="str">
        <f>IF(MID(I487,6,1)="T",VLOOKUP(H487,DATA!$B$2:$H$526,7,FALSE),"")</f>
        <v/>
      </c>
      <c r="W487" t="str">
        <f t="shared" si="294"/>
        <v/>
      </c>
      <c r="X487" t="str">
        <f>IF(LEN(H487)&gt;0,VLOOKUP(H487,DATA!$B$2:$F$526,5,FALSE),"")</f>
        <v/>
      </c>
      <c r="Y487" t="str">
        <f t="shared" si="295"/>
        <v/>
      </c>
      <c r="Z487" t="str">
        <f t="shared" si="296"/>
        <v/>
      </c>
      <c r="AA487" t="str">
        <f t="shared" si="297"/>
        <v/>
      </c>
      <c r="AB487" t="str">
        <f>IF(LEN(Z487)&gt;0,VLOOKUP(Z487,DATA!$K$25:$L$69,2,FALSE)&amp;IF(LEN(AA487)&gt;0,VLOOKUP(AA487,DATA!$O$25:$P$29,2,FALSE),""),"")</f>
        <v/>
      </c>
      <c r="AC487" t="str">
        <f>IF(LEN(Z487)&gt;0,VLOOKUP(Z487,DATA!$K$25:$M$69,3,FALSE),"")</f>
        <v/>
      </c>
      <c r="AD487" t="str">
        <f t="shared" si="298"/>
        <v/>
      </c>
      <c r="AE487" t="str">
        <f t="shared" si="299"/>
        <v/>
      </c>
      <c r="AF487" t="str">
        <f t="shared" si="300"/>
        <v/>
      </c>
      <c r="AG487" t="str">
        <f t="shared" si="301"/>
        <v/>
      </c>
      <c r="AH487" t="str">
        <f t="shared" si="302"/>
        <v/>
      </c>
      <c r="AI487" t="str">
        <f>IF(LEN(Q487)&gt;0,REPT("0",IF(IF(MID(I487,12,1)="F",VLOOKUP(J487,DATA!$K$2:$Y$20,14,FALSE),0)&gt;10,IF(MID(I487,12,1)="F",VLOOKUP(J487,DATA!$K$2:$Y$20,14,FALSE),0)-10,0)-LEN(X487))&amp;DEC2BIN(Q487,IF(MID(I487,12,1)="F",VLOOKUP(J487,DATA!$K$2:$Y$20,14,FALSE),0)-IF(IF(MID(I487,12,1)="F",VLOOKUP(J487,DATA!$K$2:$Y$20,14,FALSE),0)&gt;10,IF(MID(I487,12,1)="F",VLOOKUP(J487,DATA!$K$2:$Y$20,14,FALSE),0)-10,0)),"")</f>
        <v/>
      </c>
      <c r="AJ487" t="str">
        <f>IF(LEN(H487)&gt;0,IF(H487&lt;&gt;"CALL_PAL",VLOOKUP(H487,DATA!$B$2:$E$526,4,FALSE),VLOOKUP(K487,DATA!$K$72:$M$161,3,FALSE)),"")</f>
        <v/>
      </c>
      <c r="AK487" t="str">
        <f>IF(LEN(H487)&gt;0,VLOOKUP(H487,DATA!$B$2:$D$526,3,FALSE),"")</f>
        <v/>
      </c>
      <c r="AL487" t="str">
        <f t="shared" si="303"/>
        <v/>
      </c>
      <c r="AM487" t="str">
        <f t="shared" si="304"/>
        <v/>
      </c>
      <c r="AN487" t="str">
        <f t="shared" si="282"/>
        <v/>
      </c>
      <c r="AO487" t="str">
        <f t="shared" si="276"/>
        <v/>
      </c>
      <c r="AP487" t="str">
        <f t="shared" si="277"/>
        <v/>
      </c>
      <c r="AQ487" t="str">
        <f t="shared" si="274"/>
        <v/>
      </c>
    </row>
    <row r="488" spans="1:43" x14ac:dyDescent="0.25">
      <c r="A488" t="str">
        <f t="shared" si="278"/>
        <v/>
      </c>
      <c r="C488" t="str">
        <f t="shared" si="284"/>
        <v/>
      </c>
      <c r="D488" t="str">
        <f t="shared" si="279"/>
        <v/>
      </c>
      <c r="E488" t="str">
        <f t="shared" si="280"/>
        <v/>
      </c>
      <c r="F488" t="str">
        <f t="shared" si="283"/>
        <v/>
      </c>
      <c r="G488" t="str">
        <f t="shared" si="275"/>
        <v/>
      </c>
      <c r="H488" t="str">
        <f t="shared" si="285"/>
        <v/>
      </c>
      <c r="I488" s="3" t="str">
        <f>IF(LEN(H488)&gt;0,VLOOKUP(H488,DATA!$B$2:$G$526,6,FALSE),"")</f>
        <v/>
      </c>
      <c r="J488" t="str">
        <f>IF(LEN(H488)&gt;0,VLOOKUP(H488,DATA!$B$2:$G$526,2,FALSE),"")</f>
        <v/>
      </c>
      <c r="K488" t="str">
        <f>IF(LEN(H488)&gt;0,IF(MID(IF(MID(MID(C488,LEN(H488)+2,99),1,1)="(",MID(MID(C488,LEN(H488)+2,99),2,LEN(MID(C488,LEN(H488)+2,99))-2),MID(C488,LEN(H488)+2,99)),1,1)=VLOOKUP(H488,DATA!$B$2:$I$526,8,FALSE),MID(IF(MID(MID(C488,LEN(H488)+2,99),1,1)="(",MID(MID(C488,LEN(H488)+2,99),2,LEN(MID(C488,LEN(H488)+2,99))-2),MID(C488,LEN(H488)+2,99)),1,3),IF(MID(MID(C488,LEN(H488)+2,99),1,1)="(",MID(MID(C488,LEN(H488)+2,99),2,LEN(MID(C488,LEN(H488)+2,99))-2),MID(C488,LEN(H488)+2,99))),"")</f>
        <v/>
      </c>
      <c r="L488" t="str">
        <f t="shared" si="286"/>
        <v/>
      </c>
      <c r="M488" t="str">
        <f t="shared" si="305"/>
        <v/>
      </c>
      <c r="N488" t="str">
        <f t="shared" si="287"/>
        <v/>
      </c>
      <c r="O488" t="str">
        <f t="shared" si="288"/>
        <v/>
      </c>
      <c r="P488" t="str">
        <f t="shared" si="281"/>
        <v/>
      </c>
      <c r="Q488" t="str">
        <f t="shared" si="289"/>
        <v/>
      </c>
      <c r="R488" t="str">
        <f t="shared" si="290"/>
        <v/>
      </c>
      <c r="S488" t="str">
        <f t="shared" si="291"/>
        <v/>
      </c>
      <c r="T488" t="str">
        <f t="shared" si="292"/>
        <v/>
      </c>
      <c r="U488" t="str">
        <f t="shared" si="293"/>
        <v/>
      </c>
      <c r="V488" t="str">
        <f>IF(MID(I488,6,1)="T",VLOOKUP(H488,DATA!$B$2:$H$526,7,FALSE),"")</f>
        <v/>
      </c>
      <c r="W488" t="str">
        <f t="shared" si="294"/>
        <v/>
      </c>
      <c r="X488" t="str">
        <f>IF(LEN(H488)&gt;0,VLOOKUP(H488,DATA!$B$2:$F$526,5,FALSE),"")</f>
        <v/>
      </c>
      <c r="Y488" t="str">
        <f t="shared" si="295"/>
        <v/>
      </c>
      <c r="Z488" t="str">
        <f t="shared" si="296"/>
        <v/>
      </c>
      <c r="AA488" t="str">
        <f t="shared" si="297"/>
        <v/>
      </c>
      <c r="AB488" t="str">
        <f>IF(LEN(Z488)&gt;0,VLOOKUP(Z488,DATA!$K$25:$L$69,2,FALSE)&amp;IF(LEN(AA488)&gt;0,VLOOKUP(AA488,DATA!$O$25:$P$29,2,FALSE),""),"")</f>
        <v/>
      </c>
      <c r="AC488" t="str">
        <f>IF(LEN(Z488)&gt;0,VLOOKUP(Z488,DATA!$K$25:$M$69,3,FALSE),"")</f>
        <v/>
      </c>
      <c r="AD488" t="str">
        <f t="shared" si="298"/>
        <v/>
      </c>
      <c r="AE488" t="str">
        <f t="shared" si="299"/>
        <v/>
      </c>
      <c r="AF488" t="str">
        <f t="shared" si="300"/>
        <v/>
      </c>
      <c r="AG488" t="str">
        <f t="shared" si="301"/>
        <v/>
      </c>
      <c r="AH488" t="str">
        <f t="shared" si="302"/>
        <v/>
      </c>
      <c r="AI488" t="str">
        <f>IF(LEN(Q488)&gt;0,REPT("0",IF(IF(MID(I488,12,1)="F",VLOOKUP(J488,DATA!$K$2:$Y$20,14,FALSE),0)&gt;10,IF(MID(I488,12,1)="F",VLOOKUP(J488,DATA!$K$2:$Y$20,14,FALSE),0)-10,0)-LEN(X488))&amp;DEC2BIN(Q488,IF(MID(I488,12,1)="F",VLOOKUP(J488,DATA!$K$2:$Y$20,14,FALSE),0)-IF(IF(MID(I488,12,1)="F",VLOOKUP(J488,DATA!$K$2:$Y$20,14,FALSE),0)&gt;10,IF(MID(I488,12,1)="F",VLOOKUP(J488,DATA!$K$2:$Y$20,14,FALSE),0)-10,0)),"")</f>
        <v/>
      </c>
      <c r="AJ488" t="str">
        <f>IF(LEN(H488)&gt;0,IF(H488&lt;&gt;"CALL_PAL",VLOOKUP(H488,DATA!$B$2:$E$526,4,FALSE),VLOOKUP(K488,DATA!$K$72:$M$161,3,FALSE)),"")</f>
        <v/>
      </c>
      <c r="AK488" t="str">
        <f>IF(LEN(H488)&gt;0,VLOOKUP(H488,DATA!$B$2:$D$526,3,FALSE),"")</f>
        <v/>
      </c>
      <c r="AL488" t="str">
        <f t="shared" si="303"/>
        <v/>
      </c>
      <c r="AM488" t="str">
        <f t="shared" si="304"/>
        <v/>
      </c>
      <c r="AN488" t="str">
        <f t="shared" si="282"/>
        <v/>
      </c>
      <c r="AO488" t="str">
        <f t="shared" si="276"/>
        <v/>
      </c>
      <c r="AP488" t="str">
        <f t="shared" si="277"/>
        <v/>
      </c>
      <c r="AQ488" t="str">
        <f t="shared" si="274"/>
        <v/>
      </c>
    </row>
    <row r="489" spans="1:43" x14ac:dyDescent="0.25">
      <c r="A489" t="str">
        <f t="shared" si="278"/>
        <v/>
      </c>
      <c r="C489" t="str">
        <f t="shared" si="284"/>
        <v/>
      </c>
      <c r="D489" t="str">
        <f t="shared" si="279"/>
        <v/>
      </c>
      <c r="E489" t="str">
        <f t="shared" si="280"/>
        <v/>
      </c>
      <c r="F489" t="str">
        <f t="shared" si="283"/>
        <v/>
      </c>
      <c r="G489" t="str">
        <f t="shared" si="275"/>
        <v/>
      </c>
      <c r="H489" t="str">
        <f t="shared" si="285"/>
        <v/>
      </c>
      <c r="I489" s="3" t="str">
        <f>IF(LEN(H489)&gt;0,VLOOKUP(H489,DATA!$B$2:$G$526,6,FALSE),"")</f>
        <v/>
      </c>
      <c r="J489" t="str">
        <f>IF(LEN(H489)&gt;0,VLOOKUP(H489,DATA!$B$2:$G$526,2,FALSE),"")</f>
        <v/>
      </c>
      <c r="K489" t="str">
        <f>IF(LEN(H489)&gt;0,IF(MID(IF(MID(MID(C489,LEN(H489)+2,99),1,1)="(",MID(MID(C489,LEN(H489)+2,99),2,LEN(MID(C489,LEN(H489)+2,99))-2),MID(C489,LEN(H489)+2,99)),1,1)=VLOOKUP(H489,DATA!$B$2:$I$526,8,FALSE),MID(IF(MID(MID(C489,LEN(H489)+2,99),1,1)="(",MID(MID(C489,LEN(H489)+2,99),2,LEN(MID(C489,LEN(H489)+2,99))-2),MID(C489,LEN(H489)+2,99)),1,3),IF(MID(MID(C489,LEN(H489)+2,99),1,1)="(",MID(MID(C489,LEN(H489)+2,99),2,LEN(MID(C489,LEN(H489)+2,99))-2),MID(C489,LEN(H489)+2,99))),"")</f>
        <v/>
      </c>
      <c r="L489" t="str">
        <f t="shared" si="286"/>
        <v/>
      </c>
      <c r="M489" t="str">
        <f t="shared" si="305"/>
        <v/>
      </c>
      <c r="N489" t="str">
        <f t="shared" si="287"/>
        <v/>
      </c>
      <c r="O489" t="str">
        <f t="shared" si="288"/>
        <v/>
      </c>
      <c r="P489" t="str">
        <f t="shared" si="281"/>
        <v/>
      </c>
      <c r="Q489" t="str">
        <f t="shared" si="289"/>
        <v/>
      </c>
      <c r="R489" t="str">
        <f t="shared" si="290"/>
        <v/>
      </c>
      <c r="S489" t="str">
        <f t="shared" si="291"/>
        <v/>
      </c>
      <c r="T489" t="str">
        <f t="shared" si="292"/>
        <v/>
      </c>
      <c r="U489" t="str">
        <f t="shared" si="293"/>
        <v/>
      </c>
      <c r="V489" t="str">
        <f>IF(MID(I489,6,1)="T",VLOOKUP(H489,DATA!$B$2:$H$526,7,FALSE),"")</f>
        <v/>
      </c>
      <c r="W489" t="str">
        <f t="shared" si="294"/>
        <v/>
      </c>
      <c r="X489" t="str">
        <f>IF(LEN(H489)&gt;0,VLOOKUP(H489,DATA!$B$2:$F$526,5,FALSE),"")</f>
        <v/>
      </c>
      <c r="Y489" t="str">
        <f t="shared" si="295"/>
        <v/>
      </c>
      <c r="Z489" t="str">
        <f t="shared" si="296"/>
        <v/>
      </c>
      <c r="AA489" t="str">
        <f t="shared" si="297"/>
        <v/>
      </c>
      <c r="AB489" t="str">
        <f>IF(LEN(Z489)&gt;0,VLOOKUP(Z489,DATA!$K$25:$L$69,2,FALSE)&amp;IF(LEN(AA489)&gt;0,VLOOKUP(AA489,DATA!$O$25:$P$29,2,FALSE),""),"")</f>
        <v/>
      </c>
      <c r="AC489" t="str">
        <f>IF(LEN(Z489)&gt;0,VLOOKUP(Z489,DATA!$K$25:$M$69,3,FALSE),"")</f>
        <v/>
      </c>
      <c r="AD489" t="str">
        <f t="shared" si="298"/>
        <v/>
      </c>
      <c r="AE489" t="str">
        <f t="shared" si="299"/>
        <v/>
      </c>
      <c r="AF489" t="str">
        <f t="shared" si="300"/>
        <v/>
      </c>
      <c r="AG489" t="str">
        <f t="shared" si="301"/>
        <v/>
      </c>
      <c r="AH489" t="str">
        <f t="shared" si="302"/>
        <v/>
      </c>
      <c r="AI489" t="str">
        <f>IF(LEN(Q489)&gt;0,REPT("0",IF(IF(MID(I489,12,1)="F",VLOOKUP(J489,DATA!$K$2:$Y$20,14,FALSE),0)&gt;10,IF(MID(I489,12,1)="F",VLOOKUP(J489,DATA!$K$2:$Y$20,14,FALSE),0)-10,0)-LEN(X489))&amp;DEC2BIN(Q489,IF(MID(I489,12,1)="F",VLOOKUP(J489,DATA!$K$2:$Y$20,14,FALSE),0)-IF(IF(MID(I489,12,1)="F",VLOOKUP(J489,DATA!$K$2:$Y$20,14,FALSE),0)&gt;10,IF(MID(I489,12,1)="F",VLOOKUP(J489,DATA!$K$2:$Y$20,14,FALSE),0)-10,0)),"")</f>
        <v/>
      </c>
      <c r="AJ489" t="str">
        <f>IF(LEN(H489)&gt;0,IF(H489&lt;&gt;"CALL_PAL",VLOOKUP(H489,DATA!$B$2:$E$526,4,FALSE),VLOOKUP(K489,DATA!$K$72:$M$161,3,FALSE)),"")</f>
        <v/>
      </c>
      <c r="AK489" t="str">
        <f>IF(LEN(H489)&gt;0,VLOOKUP(H489,DATA!$B$2:$D$526,3,FALSE),"")</f>
        <v/>
      </c>
      <c r="AL489" t="str">
        <f t="shared" si="303"/>
        <v/>
      </c>
      <c r="AM489" t="str">
        <f t="shared" si="304"/>
        <v/>
      </c>
      <c r="AN489" t="str">
        <f t="shared" si="282"/>
        <v/>
      </c>
      <c r="AO489" t="str">
        <f t="shared" si="276"/>
        <v/>
      </c>
      <c r="AP489" t="str">
        <f t="shared" si="277"/>
        <v/>
      </c>
      <c r="AQ489" t="str">
        <f t="shared" si="274"/>
        <v/>
      </c>
    </row>
    <row r="490" spans="1:43" x14ac:dyDescent="0.25">
      <c r="A490" t="str">
        <f t="shared" si="278"/>
        <v/>
      </c>
      <c r="C490" t="str">
        <f t="shared" si="284"/>
        <v/>
      </c>
      <c r="D490" t="str">
        <f t="shared" si="279"/>
        <v/>
      </c>
      <c r="E490" t="str">
        <f t="shared" si="280"/>
        <v/>
      </c>
      <c r="F490" t="str">
        <f t="shared" si="283"/>
        <v/>
      </c>
      <c r="G490" t="str">
        <f t="shared" si="275"/>
        <v/>
      </c>
      <c r="H490" t="str">
        <f t="shared" si="285"/>
        <v/>
      </c>
      <c r="I490" s="3" t="str">
        <f>IF(LEN(H490)&gt;0,VLOOKUP(H490,DATA!$B$2:$G$526,6,FALSE),"")</f>
        <v/>
      </c>
      <c r="J490" t="str">
        <f>IF(LEN(H490)&gt;0,VLOOKUP(H490,DATA!$B$2:$G$526,2,FALSE),"")</f>
        <v/>
      </c>
      <c r="K490" t="str">
        <f>IF(LEN(H490)&gt;0,IF(MID(IF(MID(MID(C490,LEN(H490)+2,99),1,1)="(",MID(MID(C490,LEN(H490)+2,99),2,LEN(MID(C490,LEN(H490)+2,99))-2),MID(C490,LEN(H490)+2,99)),1,1)=VLOOKUP(H490,DATA!$B$2:$I$526,8,FALSE),MID(IF(MID(MID(C490,LEN(H490)+2,99),1,1)="(",MID(MID(C490,LEN(H490)+2,99),2,LEN(MID(C490,LEN(H490)+2,99))-2),MID(C490,LEN(H490)+2,99)),1,3),IF(MID(MID(C490,LEN(H490)+2,99),1,1)="(",MID(MID(C490,LEN(H490)+2,99),2,LEN(MID(C490,LEN(H490)+2,99))-2),MID(C490,LEN(H490)+2,99))),"")</f>
        <v/>
      </c>
      <c r="L490" t="str">
        <f t="shared" si="286"/>
        <v/>
      </c>
      <c r="M490" t="str">
        <f t="shared" si="305"/>
        <v/>
      </c>
      <c r="N490" t="str">
        <f t="shared" si="287"/>
        <v/>
      </c>
      <c r="O490" t="str">
        <f t="shared" si="288"/>
        <v/>
      </c>
      <c r="P490" t="str">
        <f t="shared" si="281"/>
        <v/>
      </c>
      <c r="Q490" t="str">
        <f t="shared" si="289"/>
        <v/>
      </c>
      <c r="R490" t="str">
        <f t="shared" si="290"/>
        <v/>
      </c>
      <c r="S490" t="str">
        <f t="shared" si="291"/>
        <v/>
      </c>
      <c r="T490" t="str">
        <f t="shared" si="292"/>
        <v/>
      </c>
      <c r="U490" t="str">
        <f t="shared" si="293"/>
        <v/>
      </c>
      <c r="V490" t="str">
        <f>IF(MID(I490,6,1)="T",VLOOKUP(H490,DATA!$B$2:$H$526,7,FALSE),"")</f>
        <v/>
      </c>
      <c r="W490" t="str">
        <f t="shared" si="294"/>
        <v/>
      </c>
      <c r="X490" t="str">
        <f>IF(LEN(H490)&gt;0,VLOOKUP(H490,DATA!$B$2:$F$526,5,FALSE),"")</f>
        <v/>
      </c>
      <c r="Y490" t="str">
        <f t="shared" si="295"/>
        <v/>
      </c>
      <c r="Z490" t="str">
        <f t="shared" si="296"/>
        <v/>
      </c>
      <c r="AA490" t="str">
        <f t="shared" si="297"/>
        <v/>
      </c>
      <c r="AB490" t="str">
        <f>IF(LEN(Z490)&gt;0,VLOOKUP(Z490,DATA!$K$25:$L$69,2,FALSE)&amp;IF(LEN(AA490)&gt;0,VLOOKUP(AA490,DATA!$O$25:$P$29,2,FALSE),""),"")</f>
        <v/>
      </c>
      <c r="AC490" t="str">
        <f>IF(LEN(Z490)&gt;0,VLOOKUP(Z490,DATA!$K$25:$M$69,3,FALSE),"")</f>
        <v/>
      </c>
      <c r="AD490" t="str">
        <f t="shared" si="298"/>
        <v/>
      </c>
      <c r="AE490" t="str">
        <f t="shared" si="299"/>
        <v/>
      </c>
      <c r="AF490" t="str">
        <f t="shared" si="300"/>
        <v/>
      </c>
      <c r="AG490" t="str">
        <f t="shared" si="301"/>
        <v/>
      </c>
      <c r="AH490" t="str">
        <f t="shared" si="302"/>
        <v/>
      </c>
      <c r="AI490" t="str">
        <f>IF(LEN(Q490)&gt;0,REPT("0",IF(IF(MID(I490,12,1)="F",VLOOKUP(J490,DATA!$K$2:$Y$20,14,FALSE),0)&gt;10,IF(MID(I490,12,1)="F",VLOOKUP(J490,DATA!$K$2:$Y$20,14,FALSE),0)-10,0)-LEN(X490))&amp;DEC2BIN(Q490,IF(MID(I490,12,1)="F",VLOOKUP(J490,DATA!$K$2:$Y$20,14,FALSE),0)-IF(IF(MID(I490,12,1)="F",VLOOKUP(J490,DATA!$K$2:$Y$20,14,FALSE),0)&gt;10,IF(MID(I490,12,1)="F",VLOOKUP(J490,DATA!$K$2:$Y$20,14,FALSE),0)-10,0)),"")</f>
        <v/>
      </c>
      <c r="AJ490" t="str">
        <f>IF(LEN(H490)&gt;0,IF(H490&lt;&gt;"CALL_PAL",VLOOKUP(H490,DATA!$B$2:$E$526,4,FALSE),VLOOKUP(K490,DATA!$K$72:$M$161,3,FALSE)),"")</f>
        <v/>
      </c>
      <c r="AK490" t="str">
        <f>IF(LEN(H490)&gt;0,VLOOKUP(H490,DATA!$B$2:$D$526,3,FALSE),"")</f>
        <v/>
      </c>
      <c r="AL490" t="str">
        <f t="shared" si="303"/>
        <v/>
      </c>
      <c r="AM490" t="str">
        <f t="shared" si="304"/>
        <v/>
      </c>
      <c r="AN490" t="str">
        <f t="shared" si="282"/>
        <v/>
      </c>
      <c r="AO490" t="str">
        <f t="shared" si="276"/>
        <v/>
      </c>
      <c r="AP490" t="str">
        <f t="shared" si="277"/>
        <v/>
      </c>
      <c r="AQ490" t="str">
        <f t="shared" si="274"/>
        <v/>
      </c>
    </row>
    <row r="491" spans="1:43" x14ac:dyDescent="0.25">
      <c r="A491" t="str">
        <f t="shared" si="278"/>
        <v/>
      </c>
      <c r="C491" t="str">
        <f t="shared" si="284"/>
        <v/>
      </c>
      <c r="D491" t="str">
        <f t="shared" si="279"/>
        <v/>
      </c>
      <c r="E491" t="str">
        <f t="shared" si="280"/>
        <v/>
      </c>
      <c r="F491" t="str">
        <f t="shared" si="283"/>
        <v/>
      </c>
      <c r="G491" t="str">
        <f t="shared" si="275"/>
        <v/>
      </c>
      <c r="H491" t="str">
        <f t="shared" si="285"/>
        <v/>
      </c>
      <c r="I491" s="3" t="str">
        <f>IF(LEN(H491)&gt;0,VLOOKUP(H491,DATA!$B$2:$G$526,6,FALSE),"")</f>
        <v/>
      </c>
      <c r="J491" t="str">
        <f>IF(LEN(H491)&gt;0,VLOOKUP(H491,DATA!$B$2:$G$526,2,FALSE),"")</f>
        <v/>
      </c>
      <c r="K491" t="str">
        <f>IF(LEN(H491)&gt;0,IF(MID(IF(MID(MID(C491,LEN(H491)+2,99),1,1)="(",MID(MID(C491,LEN(H491)+2,99),2,LEN(MID(C491,LEN(H491)+2,99))-2),MID(C491,LEN(H491)+2,99)),1,1)=VLOOKUP(H491,DATA!$B$2:$I$526,8,FALSE),MID(IF(MID(MID(C491,LEN(H491)+2,99),1,1)="(",MID(MID(C491,LEN(H491)+2,99),2,LEN(MID(C491,LEN(H491)+2,99))-2),MID(C491,LEN(H491)+2,99)),1,3),IF(MID(MID(C491,LEN(H491)+2,99),1,1)="(",MID(MID(C491,LEN(H491)+2,99),2,LEN(MID(C491,LEN(H491)+2,99))-2),MID(C491,LEN(H491)+2,99))),"")</f>
        <v/>
      </c>
      <c r="L491" t="str">
        <f t="shared" si="286"/>
        <v/>
      </c>
      <c r="M491" t="str">
        <f t="shared" si="305"/>
        <v/>
      </c>
      <c r="N491" t="str">
        <f t="shared" si="287"/>
        <v/>
      </c>
      <c r="O491" t="str">
        <f t="shared" si="288"/>
        <v/>
      </c>
      <c r="P491" t="str">
        <f t="shared" si="281"/>
        <v/>
      </c>
      <c r="Q491" t="str">
        <f t="shared" si="289"/>
        <v/>
      </c>
      <c r="R491" t="str">
        <f t="shared" si="290"/>
        <v/>
      </c>
      <c r="S491" t="str">
        <f t="shared" si="291"/>
        <v/>
      </c>
      <c r="T491" t="str">
        <f t="shared" si="292"/>
        <v/>
      </c>
      <c r="U491" t="str">
        <f t="shared" si="293"/>
        <v/>
      </c>
      <c r="V491" t="str">
        <f>IF(MID(I491,6,1)="T",VLOOKUP(H491,DATA!$B$2:$H$526,7,FALSE),"")</f>
        <v/>
      </c>
      <c r="W491" t="str">
        <f t="shared" si="294"/>
        <v/>
      </c>
      <c r="X491" t="str">
        <f>IF(LEN(H491)&gt;0,VLOOKUP(H491,DATA!$B$2:$F$526,5,FALSE),"")</f>
        <v/>
      </c>
      <c r="Y491" t="str">
        <f t="shared" si="295"/>
        <v/>
      </c>
      <c r="Z491" t="str">
        <f t="shared" si="296"/>
        <v/>
      </c>
      <c r="AA491" t="str">
        <f t="shared" si="297"/>
        <v/>
      </c>
      <c r="AB491" t="str">
        <f>IF(LEN(Z491)&gt;0,VLOOKUP(Z491,DATA!$K$25:$L$69,2,FALSE)&amp;IF(LEN(AA491)&gt;0,VLOOKUP(AA491,DATA!$O$25:$P$29,2,FALSE),""),"")</f>
        <v/>
      </c>
      <c r="AC491" t="str">
        <f>IF(LEN(Z491)&gt;0,VLOOKUP(Z491,DATA!$K$25:$M$69,3,FALSE),"")</f>
        <v/>
      </c>
      <c r="AD491" t="str">
        <f t="shared" si="298"/>
        <v/>
      </c>
      <c r="AE491" t="str">
        <f t="shared" si="299"/>
        <v/>
      </c>
      <c r="AF491" t="str">
        <f t="shared" si="300"/>
        <v/>
      </c>
      <c r="AG491" t="str">
        <f t="shared" si="301"/>
        <v/>
      </c>
      <c r="AH491" t="str">
        <f t="shared" si="302"/>
        <v/>
      </c>
      <c r="AI491" t="str">
        <f>IF(LEN(Q491)&gt;0,REPT("0",IF(IF(MID(I491,12,1)="F",VLOOKUP(J491,DATA!$K$2:$Y$20,14,FALSE),0)&gt;10,IF(MID(I491,12,1)="F",VLOOKUP(J491,DATA!$K$2:$Y$20,14,FALSE),0)-10,0)-LEN(X491))&amp;DEC2BIN(Q491,IF(MID(I491,12,1)="F",VLOOKUP(J491,DATA!$K$2:$Y$20,14,FALSE),0)-IF(IF(MID(I491,12,1)="F",VLOOKUP(J491,DATA!$K$2:$Y$20,14,FALSE),0)&gt;10,IF(MID(I491,12,1)="F",VLOOKUP(J491,DATA!$K$2:$Y$20,14,FALSE),0)-10,0)),"")</f>
        <v/>
      </c>
      <c r="AJ491" t="str">
        <f>IF(LEN(H491)&gt;0,IF(H491&lt;&gt;"CALL_PAL",VLOOKUP(H491,DATA!$B$2:$E$526,4,FALSE),VLOOKUP(K491,DATA!$K$72:$M$161,3,FALSE)),"")</f>
        <v/>
      </c>
      <c r="AK491" t="str">
        <f>IF(LEN(H491)&gt;0,VLOOKUP(H491,DATA!$B$2:$D$526,3,FALSE),"")</f>
        <v/>
      </c>
      <c r="AL491" t="str">
        <f t="shared" si="303"/>
        <v/>
      </c>
      <c r="AM491" t="str">
        <f t="shared" si="304"/>
        <v/>
      </c>
      <c r="AN491" t="str">
        <f t="shared" si="282"/>
        <v/>
      </c>
      <c r="AO491" t="str">
        <f t="shared" si="276"/>
        <v/>
      </c>
      <c r="AP491" t="str">
        <f t="shared" si="277"/>
        <v/>
      </c>
      <c r="AQ491" t="str">
        <f t="shared" si="274"/>
        <v/>
      </c>
    </row>
    <row r="492" spans="1:43" x14ac:dyDescent="0.25">
      <c r="A492" t="str">
        <f t="shared" si="278"/>
        <v/>
      </c>
      <c r="C492" t="str">
        <f t="shared" si="284"/>
        <v/>
      </c>
      <c r="D492" t="str">
        <f t="shared" si="279"/>
        <v/>
      </c>
      <c r="E492" t="str">
        <f t="shared" si="280"/>
        <v/>
      </c>
      <c r="F492" t="str">
        <f t="shared" si="283"/>
        <v/>
      </c>
      <c r="G492" t="str">
        <f t="shared" si="275"/>
        <v/>
      </c>
      <c r="H492" t="str">
        <f t="shared" si="285"/>
        <v/>
      </c>
      <c r="I492" s="3" t="str">
        <f>IF(LEN(H492)&gt;0,VLOOKUP(H492,DATA!$B$2:$G$526,6,FALSE),"")</f>
        <v/>
      </c>
      <c r="J492" t="str">
        <f>IF(LEN(H492)&gt;0,VLOOKUP(H492,DATA!$B$2:$G$526,2,FALSE),"")</f>
        <v/>
      </c>
      <c r="K492" t="str">
        <f>IF(LEN(H492)&gt;0,IF(MID(IF(MID(MID(C492,LEN(H492)+2,99),1,1)="(",MID(MID(C492,LEN(H492)+2,99),2,LEN(MID(C492,LEN(H492)+2,99))-2),MID(C492,LEN(H492)+2,99)),1,1)=VLOOKUP(H492,DATA!$B$2:$I$526,8,FALSE),MID(IF(MID(MID(C492,LEN(H492)+2,99),1,1)="(",MID(MID(C492,LEN(H492)+2,99),2,LEN(MID(C492,LEN(H492)+2,99))-2),MID(C492,LEN(H492)+2,99)),1,3),IF(MID(MID(C492,LEN(H492)+2,99),1,1)="(",MID(MID(C492,LEN(H492)+2,99),2,LEN(MID(C492,LEN(H492)+2,99))-2),MID(C492,LEN(H492)+2,99))),"")</f>
        <v/>
      </c>
      <c r="L492" t="str">
        <f t="shared" si="286"/>
        <v/>
      </c>
      <c r="M492" t="str">
        <f t="shared" si="305"/>
        <v/>
      </c>
      <c r="N492" t="str">
        <f t="shared" si="287"/>
        <v/>
      </c>
      <c r="O492" t="str">
        <f t="shared" si="288"/>
        <v/>
      </c>
      <c r="P492" t="str">
        <f t="shared" si="281"/>
        <v/>
      </c>
      <c r="Q492" t="str">
        <f t="shared" si="289"/>
        <v/>
      </c>
      <c r="R492" t="str">
        <f t="shared" si="290"/>
        <v/>
      </c>
      <c r="S492" t="str">
        <f t="shared" si="291"/>
        <v/>
      </c>
      <c r="T492" t="str">
        <f t="shared" si="292"/>
        <v/>
      </c>
      <c r="U492" t="str">
        <f t="shared" si="293"/>
        <v/>
      </c>
      <c r="V492" t="str">
        <f>IF(MID(I492,6,1)="T",VLOOKUP(H492,DATA!$B$2:$H$526,7,FALSE),"")</f>
        <v/>
      </c>
      <c r="W492" t="str">
        <f t="shared" si="294"/>
        <v/>
      </c>
      <c r="X492" t="str">
        <f>IF(LEN(H492)&gt;0,VLOOKUP(H492,DATA!$B$2:$F$526,5,FALSE),"")</f>
        <v/>
      </c>
      <c r="Y492" t="str">
        <f t="shared" si="295"/>
        <v/>
      </c>
      <c r="Z492" t="str">
        <f t="shared" si="296"/>
        <v/>
      </c>
      <c r="AA492" t="str">
        <f t="shared" si="297"/>
        <v/>
      </c>
      <c r="AB492" t="str">
        <f>IF(LEN(Z492)&gt;0,VLOOKUP(Z492,DATA!$K$25:$L$69,2,FALSE)&amp;IF(LEN(AA492)&gt;0,VLOOKUP(AA492,DATA!$O$25:$P$29,2,FALSE),""),"")</f>
        <v/>
      </c>
      <c r="AC492" t="str">
        <f>IF(LEN(Z492)&gt;0,VLOOKUP(Z492,DATA!$K$25:$M$69,3,FALSE),"")</f>
        <v/>
      </c>
      <c r="AD492" t="str">
        <f t="shared" si="298"/>
        <v/>
      </c>
      <c r="AE492" t="str">
        <f t="shared" si="299"/>
        <v/>
      </c>
      <c r="AF492" t="str">
        <f t="shared" si="300"/>
        <v/>
      </c>
      <c r="AG492" t="str">
        <f t="shared" si="301"/>
        <v/>
      </c>
      <c r="AH492" t="str">
        <f t="shared" si="302"/>
        <v/>
      </c>
      <c r="AI492" t="str">
        <f>IF(LEN(Q492)&gt;0,REPT("0",IF(IF(MID(I492,12,1)="F",VLOOKUP(J492,DATA!$K$2:$Y$20,14,FALSE),0)&gt;10,IF(MID(I492,12,1)="F",VLOOKUP(J492,DATA!$K$2:$Y$20,14,FALSE),0)-10,0)-LEN(X492))&amp;DEC2BIN(Q492,IF(MID(I492,12,1)="F",VLOOKUP(J492,DATA!$K$2:$Y$20,14,FALSE),0)-IF(IF(MID(I492,12,1)="F",VLOOKUP(J492,DATA!$K$2:$Y$20,14,FALSE),0)&gt;10,IF(MID(I492,12,1)="F",VLOOKUP(J492,DATA!$K$2:$Y$20,14,FALSE),0)-10,0)),"")</f>
        <v/>
      </c>
      <c r="AJ492" t="str">
        <f>IF(LEN(H492)&gt;0,IF(H492&lt;&gt;"CALL_PAL",VLOOKUP(H492,DATA!$B$2:$E$526,4,FALSE),VLOOKUP(K492,DATA!$K$72:$M$161,3,FALSE)),"")</f>
        <v/>
      </c>
      <c r="AK492" t="str">
        <f>IF(LEN(H492)&gt;0,VLOOKUP(H492,DATA!$B$2:$D$526,3,FALSE),"")</f>
        <v/>
      </c>
      <c r="AL492" t="str">
        <f t="shared" si="303"/>
        <v/>
      </c>
      <c r="AM492" t="str">
        <f t="shared" si="304"/>
        <v/>
      </c>
      <c r="AN492" t="str">
        <f t="shared" si="282"/>
        <v/>
      </c>
      <c r="AO492" t="str">
        <f t="shared" si="276"/>
        <v/>
      </c>
      <c r="AP492" t="str">
        <f t="shared" si="277"/>
        <v/>
      </c>
      <c r="AQ492" t="str">
        <f t="shared" si="274"/>
        <v/>
      </c>
    </row>
    <row r="493" spans="1:43" x14ac:dyDescent="0.25">
      <c r="A493" t="str">
        <f t="shared" si="278"/>
        <v/>
      </c>
      <c r="C493" t="str">
        <f t="shared" si="284"/>
        <v/>
      </c>
      <c r="D493" t="str">
        <f t="shared" si="279"/>
        <v/>
      </c>
      <c r="E493" t="str">
        <f t="shared" si="280"/>
        <v/>
      </c>
      <c r="F493" t="str">
        <f t="shared" si="283"/>
        <v/>
      </c>
      <c r="G493" t="str">
        <f t="shared" si="275"/>
        <v/>
      </c>
      <c r="H493" t="str">
        <f t="shared" si="285"/>
        <v/>
      </c>
      <c r="I493" s="3" t="str">
        <f>IF(LEN(H493)&gt;0,VLOOKUP(H493,DATA!$B$2:$G$526,6,FALSE),"")</f>
        <v/>
      </c>
      <c r="J493" t="str">
        <f>IF(LEN(H493)&gt;0,VLOOKUP(H493,DATA!$B$2:$G$526,2,FALSE),"")</f>
        <v/>
      </c>
      <c r="K493" t="str">
        <f>IF(LEN(H493)&gt;0,IF(MID(IF(MID(MID(C493,LEN(H493)+2,99),1,1)="(",MID(MID(C493,LEN(H493)+2,99),2,LEN(MID(C493,LEN(H493)+2,99))-2),MID(C493,LEN(H493)+2,99)),1,1)=VLOOKUP(H493,DATA!$B$2:$I$526,8,FALSE),MID(IF(MID(MID(C493,LEN(H493)+2,99),1,1)="(",MID(MID(C493,LEN(H493)+2,99),2,LEN(MID(C493,LEN(H493)+2,99))-2),MID(C493,LEN(H493)+2,99)),1,3),IF(MID(MID(C493,LEN(H493)+2,99),1,1)="(",MID(MID(C493,LEN(H493)+2,99),2,LEN(MID(C493,LEN(H493)+2,99))-2),MID(C493,LEN(H493)+2,99))),"")</f>
        <v/>
      </c>
      <c r="L493" t="str">
        <f t="shared" si="286"/>
        <v/>
      </c>
      <c r="M493" t="str">
        <f t="shared" si="305"/>
        <v/>
      </c>
      <c r="N493" t="str">
        <f t="shared" si="287"/>
        <v/>
      </c>
      <c r="O493" t="str">
        <f t="shared" si="288"/>
        <v/>
      </c>
      <c r="P493" t="str">
        <f t="shared" si="281"/>
        <v/>
      </c>
      <c r="Q493" t="str">
        <f t="shared" si="289"/>
        <v/>
      </c>
      <c r="R493" t="str">
        <f t="shared" si="290"/>
        <v/>
      </c>
      <c r="S493" t="str">
        <f t="shared" si="291"/>
        <v/>
      </c>
      <c r="T493" t="str">
        <f t="shared" si="292"/>
        <v/>
      </c>
      <c r="U493" t="str">
        <f t="shared" si="293"/>
        <v/>
      </c>
      <c r="V493" t="str">
        <f>IF(MID(I493,6,1)="T",VLOOKUP(H493,DATA!$B$2:$H$526,7,FALSE),"")</f>
        <v/>
      </c>
      <c r="W493" t="str">
        <f t="shared" si="294"/>
        <v/>
      </c>
      <c r="X493" t="str">
        <f>IF(LEN(H493)&gt;0,VLOOKUP(H493,DATA!$B$2:$F$526,5,FALSE),"")</f>
        <v/>
      </c>
      <c r="Y493" t="str">
        <f t="shared" si="295"/>
        <v/>
      </c>
      <c r="Z493" t="str">
        <f t="shared" si="296"/>
        <v/>
      </c>
      <c r="AA493" t="str">
        <f t="shared" si="297"/>
        <v/>
      </c>
      <c r="AB493" t="str">
        <f>IF(LEN(Z493)&gt;0,VLOOKUP(Z493,DATA!$K$25:$L$69,2,FALSE)&amp;IF(LEN(AA493)&gt;0,VLOOKUP(AA493,DATA!$O$25:$P$29,2,FALSE),""),"")</f>
        <v/>
      </c>
      <c r="AC493" t="str">
        <f>IF(LEN(Z493)&gt;0,VLOOKUP(Z493,DATA!$K$25:$M$69,3,FALSE),"")</f>
        <v/>
      </c>
      <c r="AD493" t="str">
        <f t="shared" si="298"/>
        <v/>
      </c>
      <c r="AE493" t="str">
        <f t="shared" si="299"/>
        <v/>
      </c>
      <c r="AF493" t="str">
        <f t="shared" si="300"/>
        <v/>
      </c>
      <c r="AG493" t="str">
        <f t="shared" si="301"/>
        <v/>
      </c>
      <c r="AH493" t="str">
        <f t="shared" si="302"/>
        <v/>
      </c>
      <c r="AI493" t="str">
        <f>IF(LEN(Q493)&gt;0,REPT("0",IF(IF(MID(I493,12,1)="F",VLOOKUP(J493,DATA!$K$2:$Y$20,14,FALSE),0)&gt;10,IF(MID(I493,12,1)="F",VLOOKUP(J493,DATA!$K$2:$Y$20,14,FALSE),0)-10,0)-LEN(X493))&amp;DEC2BIN(Q493,IF(MID(I493,12,1)="F",VLOOKUP(J493,DATA!$K$2:$Y$20,14,FALSE),0)-IF(IF(MID(I493,12,1)="F",VLOOKUP(J493,DATA!$K$2:$Y$20,14,FALSE),0)&gt;10,IF(MID(I493,12,1)="F",VLOOKUP(J493,DATA!$K$2:$Y$20,14,FALSE),0)-10,0)),"")</f>
        <v/>
      </c>
      <c r="AJ493" t="str">
        <f>IF(LEN(H493)&gt;0,IF(H493&lt;&gt;"CALL_PAL",VLOOKUP(H493,DATA!$B$2:$E$526,4,FALSE),VLOOKUP(K493,DATA!$K$72:$M$161,3,FALSE)),"")</f>
        <v/>
      </c>
      <c r="AK493" t="str">
        <f>IF(LEN(H493)&gt;0,VLOOKUP(H493,DATA!$B$2:$D$526,3,FALSE),"")</f>
        <v/>
      </c>
      <c r="AL493" t="str">
        <f t="shared" si="303"/>
        <v/>
      </c>
      <c r="AM493" t="str">
        <f t="shared" si="304"/>
        <v/>
      </c>
      <c r="AN493" t="str">
        <f t="shared" si="282"/>
        <v/>
      </c>
      <c r="AO493" t="str">
        <f t="shared" si="276"/>
        <v/>
      </c>
      <c r="AP493" t="str">
        <f t="shared" si="277"/>
        <v/>
      </c>
      <c r="AQ493" t="str">
        <f t="shared" si="274"/>
        <v/>
      </c>
    </row>
    <row r="494" spans="1:43" x14ac:dyDescent="0.25">
      <c r="A494" t="str">
        <f t="shared" si="278"/>
        <v/>
      </c>
      <c r="C494" t="str">
        <f t="shared" si="284"/>
        <v/>
      </c>
      <c r="D494" t="str">
        <f t="shared" si="279"/>
        <v/>
      </c>
      <c r="E494" t="str">
        <f t="shared" si="280"/>
        <v/>
      </c>
      <c r="F494" t="str">
        <f t="shared" si="283"/>
        <v/>
      </c>
      <c r="G494" t="str">
        <f t="shared" si="275"/>
        <v/>
      </c>
      <c r="H494" t="str">
        <f t="shared" si="285"/>
        <v/>
      </c>
      <c r="I494" s="3" t="str">
        <f>IF(LEN(H494)&gt;0,VLOOKUP(H494,DATA!$B$2:$G$526,6,FALSE),"")</f>
        <v/>
      </c>
      <c r="J494" t="str">
        <f>IF(LEN(H494)&gt;0,VLOOKUP(H494,DATA!$B$2:$G$526,2,FALSE),"")</f>
        <v/>
      </c>
      <c r="K494" t="str">
        <f>IF(LEN(H494)&gt;0,IF(MID(IF(MID(MID(C494,LEN(H494)+2,99),1,1)="(",MID(MID(C494,LEN(H494)+2,99),2,LEN(MID(C494,LEN(H494)+2,99))-2),MID(C494,LEN(H494)+2,99)),1,1)=VLOOKUP(H494,DATA!$B$2:$I$526,8,FALSE),MID(IF(MID(MID(C494,LEN(H494)+2,99),1,1)="(",MID(MID(C494,LEN(H494)+2,99),2,LEN(MID(C494,LEN(H494)+2,99))-2),MID(C494,LEN(H494)+2,99)),1,3),IF(MID(MID(C494,LEN(H494)+2,99),1,1)="(",MID(MID(C494,LEN(H494)+2,99),2,LEN(MID(C494,LEN(H494)+2,99))-2),MID(C494,LEN(H494)+2,99))),"")</f>
        <v/>
      </c>
      <c r="L494" t="str">
        <f t="shared" si="286"/>
        <v/>
      </c>
      <c r="M494" t="str">
        <f t="shared" si="305"/>
        <v/>
      </c>
      <c r="N494" t="str">
        <f t="shared" si="287"/>
        <v/>
      </c>
      <c r="O494" t="str">
        <f t="shared" si="288"/>
        <v/>
      </c>
      <c r="P494" t="str">
        <f t="shared" si="281"/>
        <v/>
      </c>
      <c r="Q494" t="str">
        <f t="shared" si="289"/>
        <v/>
      </c>
      <c r="R494" t="str">
        <f t="shared" si="290"/>
        <v/>
      </c>
      <c r="S494" t="str">
        <f t="shared" si="291"/>
        <v/>
      </c>
      <c r="T494" t="str">
        <f t="shared" si="292"/>
        <v/>
      </c>
      <c r="U494" t="str">
        <f t="shared" si="293"/>
        <v/>
      </c>
      <c r="V494" t="str">
        <f>IF(MID(I494,6,1)="T",VLOOKUP(H494,DATA!$B$2:$H$526,7,FALSE),"")</f>
        <v/>
      </c>
      <c r="W494" t="str">
        <f t="shared" si="294"/>
        <v/>
      </c>
      <c r="X494" t="str">
        <f>IF(LEN(H494)&gt;0,VLOOKUP(H494,DATA!$B$2:$F$526,5,FALSE),"")</f>
        <v/>
      </c>
      <c r="Y494" t="str">
        <f t="shared" si="295"/>
        <v/>
      </c>
      <c r="Z494" t="str">
        <f t="shared" si="296"/>
        <v/>
      </c>
      <c r="AA494" t="str">
        <f t="shared" si="297"/>
        <v/>
      </c>
      <c r="AB494" t="str">
        <f>IF(LEN(Z494)&gt;0,VLOOKUP(Z494,DATA!$K$25:$L$69,2,FALSE)&amp;IF(LEN(AA494)&gt;0,VLOOKUP(AA494,DATA!$O$25:$P$29,2,FALSE),""),"")</f>
        <v/>
      </c>
      <c r="AC494" t="str">
        <f>IF(LEN(Z494)&gt;0,VLOOKUP(Z494,DATA!$K$25:$M$69,3,FALSE),"")</f>
        <v/>
      </c>
      <c r="AD494" t="str">
        <f t="shared" si="298"/>
        <v/>
      </c>
      <c r="AE494" t="str">
        <f t="shared" si="299"/>
        <v/>
      </c>
      <c r="AF494" t="str">
        <f t="shared" si="300"/>
        <v/>
      </c>
      <c r="AG494" t="str">
        <f t="shared" si="301"/>
        <v/>
      </c>
      <c r="AH494" t="str">
        <f t="shared" si="302"/>
        <v/>
      </c>
      <c r="AI494" t="str">
        <f>IF(LEN(Q494)&gt;0,REPT("0",IF(IF(MID(I494,12,1)="F",VLOOKUP(J494,DATA!$K$2:$Y$20,14,FALSE),0)&gt;10,IF(MID(I494,12,1)="F",VLOOKUP(J494,DATA!$K$2:$Y$20,14,FALSE),0)-10,0)-LEN(X494))&amp;DEC2BIN(Q494,IF(MID(I494,12,1)="F",VLOOKUP(J494,DATA!$K$2:$Y$20,14,FALSE),0)-IF(IF(MID(I494,12,1)="F",VLOOKUP(J494,DATA!$K$2:$Y$20,14,FALSE),0)&gt;10,IF(MID(I494,12,1)="F",VLOOKUP(J494,DATA!$K$2:$Y$20,14,FALSE),0)-10,0)),"")</f>
        <v/>
      </c>
      <c r="AJ494" t="str">
        <f>IF(LEN(H494)&gt;0,IF(H494&lt;&gt;"CALL_PAL",VLOOKUP(H494,DATA!$B$2:$E$526,4,FALSE),VLOOKUP(K494,DATA!$K$72:$M$161,3,FALSE)),"")</f>
        <v/>
      </c>
      <c r="AK494" t="str">
        <f>IF(LEN(H494)&gt;0,VLOOKUP(H494,DATA!$B$2:$D$526,3,FALSE),"")</f>
        <v/>
      </c>
      <c r="AL494" t="str">
        <f t="shared" si="303"/>
        <v/>
      </c>
      <c r="AM494" t="str">
        <f t="shared" si="304"/>
        <v/>
      </c>
      <c r="AN494" t="str">
        <f t="shared" si="282"/>
        <v/>
      </c>
      <c r="AO494" t="str">
        <f t="shared" si="276"/>
        <v/>
      </c>
      <c r="AP494" t="str">
        <f t="shared" si="277"/>
        <v/>
      </c>
      <c r="AQ494" t="str">
        <f t="shared" si="274"/>
        <v/>
      </c>
    </row>
    <row r="495" spans="1:43" x14ac:dyDescent="0.25">
      <c r="A495" t="str">
        <f t="shared" si="278"/>
        <v/>
      </c>
      <c r="C495" t="str">
        <f t="shared" si="284"/>
        <v/>
      </c>
      <c r="D495" t="str">
        <f t="shared" si="279"/>
        <v/>
      </c>
      <c r="E495" t="str">
        <f t="shared" si="280"/>
        <v/>
      </c>
      <c r="F495" t="str">
        <f t="shared" si="283"/>
        <v/>
      </c>
      <c r="G495" t="str">
        <f t="shared" si="275"/>
        <v/>
      </c>
      <c r="H495" t="str">
        <f t="shared" si="285"/>
        <v/>
      </c>
      <c r="I495" s="3" t="str">
        <f>IF(LEN(H495)&gt;0,VLOOKUP(H495,DATA!$B$2:$G$526,6,FALSE),"")</f>
        <v/>
      </c>
      <c r="J495" t="str">
        <f>IF(LEN(H495)&gt;0,VLOOKUP(H495,DATA!$B$2:$G$526,2,FALSE),"")</f>
        <v/>
      </c>
      <c r="K495" t="str">
        <f>IF(LEN(H495)&gt;0,IF(MID(IF(MID(MID(C495,LEN(H495)+2,99),1,1)="(",MID(MID(C495,LEN(H495)+2,99),2,LEN(MID(C495,LEN(H495)+2,99))-2),MID(C495,LEN(H495)+2,99)),1,1)=VLOOKUP(H495,DATA!$B$2:$I$526,8,FALSE),MID(IF(MID(MID(C495,LEN(H495)+2,99),1,1)="(",MID(MID(C495,LEN(H495)+2,99),2,LEN(MID(C495,LEN(H495)+2,99))-2),MID(C495,LEN(H495)+2,99)),1,3),IF(MID(MID(C495,LEN(H495)+2,99),1,1)="(",MID(MID(C495,LEN(H495)+2,99),2,LEN(MID(C495,LEN(H495)+2,99))-2),MID(C495,LEN(H495)+2,99))),"")</f>
        <v/>
      </c>
      <c r="L495" t="str">
        <f t="shared" si="286"/>
        <v/>
      </c>
      <c r="M495" t="str">
        <f t="shared" si="305"/>
        <v/>
      </c>
      <c r="N495" t="str">
        <f t="shared" si="287"/>
        <v/>
      </c>
      <c r="O495" t="str">
        <f t="shared" si="288"/>
        <v/>
      </c>
      <c r="P495" t="str">
        <f t="shared" si="281"/>
        <v/>
      </c>
      <c r="Q495" t="str">
        <f t="shared" si="289"/>
        <v/>
      </c>
      <c r="R495" t="str">
        <f t="shared" si="290"/>
        <v/>
      </c>
      <c r="S495" t="str">
        <f t="shared" si="291"/>
        <v/>
      </c>
      <c r="T495" t="str">
        <f t="shared" si="292"/>
        <v/>
      </c>
      <c r="U495" t="str">
        <f t="shared" si="293"/>
        <v/>
      </c>
      <c r="V495" t="str">
        <f>IF(MID(I495,6,1)="T",VLOOKUP(H495,DATA!$B$2:$H$526,7,FALSE),"")</f>
        <v/>
      </c>
      <c r="W495" t="str">
        <f t="shared" si="294"/>
        <v/>
      </c>
      <c r="X495" t="str">
        <f>IF(LEN(H495)&gt;0,VLOOKUP(H495,DATA!$B$2:$F$526,5,FALSE),"")</f>
        <v/>
      </c>
      <c r="Y495" t="str">
        <f t="shared" si="295"/>
        <v/>
      </c>
      <c r="Z495" t="str">
        <f t="shared" si="296"/>
        <v/>
      </c>
      <c r="AA495" t="str">
        <f t="shared" si="297"/>
        <v/>
      </c>
      <c r="AB495" t="str">
        <f>IF(LEN(Z495)&gt;0,VLOOKUP(Z495,DATA!$K$25:$L$69,2,FALSE)&amp;IF(LEN(AA495)&gt;0,VLOOKUP(AA495,DATA!$O$25:$P$29,2,FALSE),""),"")</f>
        <v/>
      </c>
      <c r="AC495" t="str">
        <f>IF(LEN(Z495)&gt;0,VLOOKUP(Z495,DATA!$K$25:$M$69,3,FALSE),"")</f>
        <v/>
      </c>
      <c r="AD495" t="str">
        <f t="shared" si="298"/>
        <v/>
      </c>
      <c r="AE495" t="str">
        <f t="shared" si="299"/>
        <v/>
      </c>
      <c r="AF495" t="str">
        <f t="shared" si="300"/>
        <v/>
      </c>
      <c r="AG495" t="str">
        <f t="shared" si="301"/>
        <v/>
      </c>
      <c r="AH495" t="str">
        <f t="shared" si="302"/>
        <v/>
      </c>
      <c r="AI495" t="str">
        <f>IF(LEN(Q495)&gt;0,REPT("0",IF(IF(MID(I495,12,1)="F",VLOOKUP(J495,DATA!$K$2:$Y$20,14,FALSE),0)&gt;10,IF(MID(I495,12,1)="F",VLOOKUP(J495,DATA!$K$2:$Y$20,14,FALSE),0)-10,0)-LEN(X495))&amp;DEC2BIN(Q495,IF(MID(I495,12,1)="F",VLOOKUP(J495,DATA!$K$2:$Y$20,14,FALSE),0)-IF(IF(MID(I495,12,1)="F",VLOOKUP(J495,DATA!$K$2:$Y$20,14,FALSE),0)&gt;10,IF(MID(I495,12,1)="F",VLOOKUP(J495,DATA!$K$2:$Y$20,14,FALSE),0)-10,0)),"")</f>
        <v/>
      </c>
      <c r="AJ495" t="str">
        <f>IF(LEN(H495)&gt;0,IF(H495&lt;&gt;"CALL_PAL",VLOOKUP(H495,DATA!$B$2:$E$526,4,FALSE),VLOOKUP(K495,DATA!$K$72:$M$161,3,FALSE)),"")</f>
        <v/>
      </c>
      <c r="AK495" t="str">
        <f>IF(LEN(H495)&gt;0,VLOOKUP(H495,DATA!$B$2:$D$526,3,FALSE),"")</f>
        <v/>
      </c>
      <c r="AL495" t="str">
        <f t="shared" si="303"/>
        <v/>
      </c>
      <c r="AM495" t="str">
        <f t="shared" si="304"/>
        <v/>
      </c>
      <c r="AN495" t="str">
        <f t="shared" si="282"/>
        <v/>
      </c>
      <c r="AO495" t="str">
        <f t="shared" si="276"/>
        <v/>
      </c>
      <c r="AP495" t="str">
        <f t="shared" si="277"/>
        <v/>
      </c>
      <c r="AQ495" t="str">
        <f t="shared" si="274"/>
        <v/>
      </c>
    </row>
    <row r="496" spans="1:43" x14ac:dyDescent="0.25">
      <c r="A496" t="str">
        <f t="shared" si="278"/>
        <v/>
      </c>
      <c r="C496" t="str">
        <f t="shared" si="284"/>
        <v/>
      </c>
      <c r="D496" t="str">
        <f t="shared" si="279"/>
        <v/>
      </c>
      <c r="E496" t="str">
        <f t="shared" si="280"/>
        <v/>
      </c>
      <c r="F496" t="str">
        <f t="shared" si="283"/>
        <v/>
      </c>
      <c r="G496" t="str">
        <f t="shared" si="275"/>
        <v/>
      </c>
      <c r="H496" t="str">
        <f t="shared" si="285"/>
        <v/>
      </c>
      <c r="I496" s="3" t="str">
        <f>IF(LEN(H496)&gt;0,VLOOKUP(H496,DATA!$B$2:$G$526,6,FALSE),"")</f>
        <v/>
      </c>
      <c r="J496" t="str">
        <f>IF(LEN(H496)&gt;0,VLOOKUP(H496,DATA!$B$2:$G$526,2,FALSE),"")</f>
        <v/>
      </c>
      <c r="K496" t="str">
        <f>IF(LEN(H496)&gt;0,IF(MID(IF(MID(MID(C496,LEN(H496)+2,99),1,1)="(",MID(MID(C496,LEN(H496)+2,99),2,LEN(MID(C496,LEN(H496)+2,99))-2),MID(C496,LEN(H496)+2,99)),1,1)=VLOOKUP(H496,DATA!$B$2:$I$526,8,FALSE),MID(IF(MID(MID(C496,LEN(H496)+2,99),1,1)="(",MID(MID(C496,LEN(H496)+2,99),2,LEN(MID(C496,LEN(H496)+2,99))-2),MID(C496,LEN(H496)+2,99)),1,3),IF(MID(MID(C496,LEN(H496)+2,99),1,1)="(",MID(MID(C496,LEN(H496)+2,99),2,LEN(MID(C496,LEN(H496)+2,99))-2),MID(C496,LEN(H496)+2,99))),"")</f>
        <v/>
      </c>
      <c r="L496" t="str">
        <f t="shared" si="286"/>
        <v/>
      </c>
      <c r="M496" t="str">
        <f t="shared" si="305"/>
        <v/>
      </c>
      <c r="N496" t="str">
        <f t="shared" si="287"/>
        <v/>
      </c>
      <c r="O496" t="str">
        <f t="shared" si="288"/>
        <v/>
      </c>
      <c r="P496" t="str">
        <f t="shared" si="281"/>
        <v/>
      </c>
      <c r="Q496" t="str">
        <f t="shared" si="289"/>
        <v/>
      </c>
      <c r="R496" t="str">
        <f t="shared" si="290"/>
        <v/>
      </c>
      <c r="S496" t="str">
        <f t="shared" si="291"/>
        <v/>
      </c>
      <c r="T496" t="str">
        <f t="shared" si="292"/>
        <v/>
      </c>
      <c r="U496" t="str">
        <f t="shared" si="293"/>
        <v/>
      </c>
      <c r="V496" t="str">
        <f>IF(MID(I496,6,1)="T",VLOOKUP(H496,DATA!$B$2:$H$526,7,FALSE),"")</f>
        <v/>
      </c>
      <c r="W496" t="str">
        <f t="shared" si="294"/>
        <v/>
      </c>
      <c r="X496" t="str">
        <f>IF(LEN(H496)&gt;0,VLOOKUP(H496,DATA!$B$2:$F$526,5,FALSE),"")</f>
        <v/>
      </c>
      <c r="Y496" t="str">
        <f t="shared" si="295"/>
        <v/>
      </c>
      <c r="Z496" t="str">
        <f t="shared" si="296"/>
        <v/>
      </c>
      <c r="AA496" t="str">
        <f t="shared" si="297"/>
        <v/>
      </c>
      <c r="AB496" t="str">
        <f>IF(LEN(Z496)&gt;0,VLOOKUP(Z496,DATA!$K$25:$L$69,2,FALSE)&amp;IF(LEN(AA496)&gt;0,VLOOKUP(AA496,DATA!$O$25:$P$29,2,FALSE),""),"")</f>
        <v/>
      </c>
      <c r="AC496" t="str">
        <f>IF(LEN(Z496)&gt;0,VLOOKUP(Z496,DATA!$K$25:$M$69,3,FALSE),"")</f>
        <v/>
      </c>
      <c r="AD496" t="str">
        <f t="shared" si="298"/>
        <v/>
      </c>
      <c r="AE496" t="str">
        <f t="shared" si="299"/>
        <v/>
      </c>
      <c r="AF496" t="str">
        <f t="shared" si="300"/>
        <v/>
      </c>
      <c r="AG496" t="str">
        <f t="shared" si="301"/>
        <v/>
      </c>
      <c r="AH496" t="str">
        <f t="shared" si="302"/>
        <v/>
      </c>
      <c r="AI496" t="str">
        <f>IF(LEN(Q496)&gt;0,REPT("0",IF(IF(MID(I496,12,1)="F",VLOOKUP(J496,DATA!$K$2:$Y$20,14,FALSE),0)&gt;10,IF(MID(I496,12,1)="F",VLOOKUP(J496,DATA!$K$2:$Y$20,14,FALSE),0)-10,0)-LEN(X496))&amp;DEC2BIN(Q496,IF(MID(I496,12,1)="F",VLOOKUP(J496,DATA!$K$2:$Y$20,14,FALSE),0)-IF(IF(MID(I496,12,1)="F",VLOOKUP(J496,DATA!$K$2:$Y$20,14,FALSE),0)&gt;10,IF(MID(I496,12,1)="F",VLOOKUP(J496,DATA!$K$2:$Y$20,14,FALSE),0)-10,0)),"")</f>
        <v/>
      </c>
      <c r="AJ496" t="str">
        <f>IF(LEN(H496)&gt;0,IF(H496&lt;&gt;"CALL_PAL",VLOOKUP(H496,DATA!$B$2:$E$526,4,FALSE),VLOOKUP(K496,DATA!$K$72:$M$161,3,FALSE)),"")</f>
        <v/>
      </c>
      <c r="AK496" t="str">
        <f>IF(LEN(H496)&gt;0,VLOOKUP(H496,DATA!$B$2:$D$526,3,FALSE),"")</f>
        <v/>
      </c>
      <c r="AL496" t="str">
        <f t="shared" si="303"/>
        <v/>
      </c>
      <c r="AM496" t="str">
        <f t="shared" si="304"/>
        <v/>
      </c>
      <c r="AN496" t="str">
        <f t="shared" si="282"/>
        <v/>
      </c>
      <c r="AO496" t="str">
        <f t="shared" si="276"/>
        <v/>
      </c>
      <c r="AP496" t="str">
        <f t="shared" si="277"/>
        <v/>
      </c>
      <c r="AQ496" t="str">
        <f t="shared" si="274"/>
        <v/>
      </c>
    </row>
    <row r="497" spans="1:43" x14ac:dyDescent="0.25">
      <c r="A497" t="str">
        <f t="shared" si="278"/>
        <v/>
      </c>
      <c r="C497" t="str">
        <f t="shared" si="284"/>
        <v/>
      </c>
      <c r="D497" t="str">
        <f t="shared" si="279"/>
        <v/>
      </c>
      <c r="E497" t="str">
        <f t="shared" si="280"/>
        <v/>
      </c>
      <c r="F497" t="str">
        <f t="shared" si="283"/>
        <v/>
      </c>
      <c r="G497" t="str">
        <f t="shared" si="275"/>
        <v/>
      </c>
      <c r="H497" t="str">
        <f t="shared" si="285"/>
        <v/>
      </c>
      <c r="I497" s="3" t="str">
        <f>IF(LEN(H497)&gt;0,VLOOKUP(H497,DATA!$B$2:$G$526,6,FALSE),"")</f>
        <v/>
      </c>
      <c r="J497" t="str">
        <f>IF(LEN(H497)&gt;0,VLOOKUP(H497,DATA!$B$2:$G$526,2,FALSE),"")</f>
        <v/>
      </c>
      <c r="K497" t="str">
        <f>IF(LEN(H497)&gt;0,IF(MID(IF(MID(MID(C497,LEN(H497)+2,99),1,1)="(",MID(MID(C497,LEN(H497)+2,99),2,LEN(MID(C497,LEN(H497)+2,99))-2),MID(C497,LEN(H497)+2,99)),1,1)=VLOOKUP(H497,DATA!$B$2:$I$526,8,FALSE),MID(IF(MID(MID(C497,LEN(H497)+2,99),1,1)="(",MID(MID(C497,LEN(H497)+2,99),2,LEN(MID(C497,LEN(H497)+2,99))-2),MID(C497,LEN(H497)+2,99)),1,3),IF(MID(MID(C497,LEN(H497)+2,99),1,1)="(",MID(MID(C497,LEN(H497)+2,99),2,LEN(MID(C497,LEN(H497)+2,99))-2),MID(C497,LEN(H497)+2,99))),"")</f>
        <v/>
      </c>
      <c r="L497" t="str">
        <f t="shared" si="286"/>
        <v/>
      </c>
      <c r="M497" t="str">
        <f t="shared" si="305"/>
        <v/>
      </c>
      <c r="N497" t="str">
        <f t="shared" si="287"/>
        <v/>
      </c>
      <c r="O497" t="str">
        <f t="shared" si="288"/>
        <v/>
      </c>
      <c r="P497" t="str">
        <f t="shared" si="281"/>
        <v/>
      </c>
      <c r="Q497" t="str">
        <f t="shared" si="289"/>
        <v/>
      </c>
      <c r="R497" t="str">
        <f t="shared" si="290"/>
        <v/>
      </c>
      <c r="S497" t="str">
        <f t="shared" si="291"/>
        <v/>
      </c>
      <c r="T497" t="str">
        <f t="shared" si="292"/>
        <v/>
      </c>
      <c r="U497" t="str">
        <f t="shared" si="293"/>
        <v/>
      </c>
      <c r="V497" t="str">
        <f>IF(MID(I497,6,1)="T",VLOOKUP(H497,DATA!$B$2:$H$526,7,FALSE),"")</f>
        <v/>
      </c>
      <c r="W497" t="str">
        <f t="shared" si="294"/>
        <v/>
      </c>
      <c r="X497" t="str">
        <f>IF(LEN(H497)&gt;0,VLOOKUP(H497,DATA!$B$2:$F$526,5,FALSE),"")</f>
        <v/>
      </c>
      <c r="Y497" t="str">
        <f t="shared" si="295"/>
        <v/>
      </c>
      <c r="Z497" t="str">
        <f t="shared" si="296"/>
        <v/>
      </c>
      <c r="AA497" t="str">
        <f t="shared" si="297"/>
        <v/>
      </c>
      <c r="AB497" t="str">
        <f>IF(LEN(Z497)&gt;0,VLOOKUP(Z497,DATA!$K$25:$L$69,2,FALSE)&amp;IF(LEN(AA497)&gt;0,VLOOKUP(AA497,DATA!$O$25:$P$29,2,FALSE),""),"")</f>
        <v/>
      </c>
      <c r="AC497" t="str">
        <f>IF(LEN(Z497)&gt;0,VLOOKUP(Z497,DATA!$K$25:$M$69,3,FALSE),"")</f>
        <v/>
      </c>
      <c r="AD497" t="str">
        <f t="shared" si="298"/>
        <v/>
      </c>
      <c r="AE497" t="str">
        <f t="shared" si="299"/>
        <v/>
      </c>
      <c r="AF497" t="str">
        <f t="shared" si="300"/>
        <v/>
      </c>
      <c r="AG497" t="str">
        <f t="shared" si="301"/>
        <v/>
      </c>
      <c r="AH497" t="str">
        <f t="shared" si="302"/>
        <v/>
      </c>
      <c r="AI497" t="str">
        <f>IF(LEN(Q497)&gt;0,REPT("0",IF(IF(MID(I497,12,1)="F",VLOOKUP(J497,DATA!$K$2:$Y$20,14,FALSE),0)&gt;10,IF(MID(I497,12,1)="F",VLOOKUP(J497,DATA!$K$2:$Y$20,14,FALSE),0)-10,0)-LEN(X497))&amp;DEC2BIN(Q497,IF(MID(I497,12,1)="F",VLOOKUP(J497,DATA!$K$2:$Y$20,14,FALSE),0)-IF(IF(MID(I497,12,1)="F",VLOOKUP(J497,DATA!$K$2:$Y$20,14,FALSE),0)&gt;10,IF(MID(I497,12,1)="F",VLOOKUP(J497,DATA!$K$2:$Y$20,14,FALSE),0)-10,0)),"")</f>
        <v/>
      </c>
      <c r="AJ497" t="str">
        <f>IF(LEN(H497)&gt;0,IF(H497&lt;&gt;"CALL_PAL",VLOOKUP(H497,DATA!$B$2:$E$526,4,FALSE),VLOOKUP(K497,DATA!$K$72:$M$161,3,FALSE)),"")</f>
        <v/>
      </c>
      <c r="AK497" t="str">
        <f>IF(LEN(H497)&gt;0,VLOOKUP(H497,DATA!$B$2:$D$526,3,FALSE),"")</f>
        <v/>
      </c>
      <c r="AL497" t="str">
        <f t="shared" si="303"/>
        <v/>
      </c>
      <c r="AM497" t="str">
        <f t="shared" si="304"/>
        <v/>
      </c>
      <c r="AN497" t="str">
        <f t="shared" si="282"/>
        <v/>
      </c>
      <c r="AO497" t="str">
        <f t="shared" si="276"/>
        <v/>
      </c>
      <c r="AP497" t="str">
        <f t="shared" si="277"/>
        <v/>
      </c>
      <c r="AQ497" t="str">
        <f t="shared" si="274"/>
        <v/>
      </c>
    </row>
    <row r="498" spans="1:43" x14ac:dyDescent="0.25">
      <c r="A498" t="str">
        <f t="shared" si="278"/>
        <v/>
      </c>
      <c r="C498" t="str">
        <f t="shared" si="284"/>
        <v/>
      </c>
      <c r="D498" t="str">
        <f t="shared" si="279"/>
        <v/>
      </c>
      <c r="E498" t="str">
        <f t="shared" si="280"/>
        <v/>
      </c>
      <c r="F498" t="str">
        <f t="shared" si="283"/>
        <v/>
      </c>
      <c r="G498" t="str">
        <f t="shared" si="275"/>
        <v/>
      </c>
      <c r="H498" t="str">
        <f t="shared" si="285"/>
        <v/>
      </c>
      <c r="I498" s="3" t="str">
        <f>IF(LEN(H498)&gt;0,VLOOKUP(H498,DATA!$B$2:$G$526,6,FALSE),"")</f>
        <v/>
      </c>
      <c r="J498" t="str">
        <f>IF(LEN(H498)&gt;0,VLOOKUP(H498,DATA!$B$2:$G$526,2,FALSE),"")</f>
        <v/>
      </c>
      <c r="K498" t="str">
        <f>IF(LEN(H498)&gt;0,IF(MID(IF(MID(MID(C498,LEN(H498)+2,99),1,1)="(",MID(MID(C498,LEN(H498)+2,99),2,LEN(MID(C498,LEN(H498)+2,99))-2),MID(C498,LEN(H498)+2,99)),1,1)=VLOOKUP(H498,DATA!$B$2:$I$526,8,FALSE),MID(IF(MID(MID(C498,LEN(H498)+2,99),1,1)="(",MID(MID(C498,LEN(H498)+2,99),2,LEN(MID(C498,LEN(H498)+2,99))-2),MID(C498,LEN(H498)+2,99)),1,3),IF(MID(MID(C498,LEN(H498)+2,99),1,1)="(",MID(MID(C498,LEN(H498)+2,99),2,LEN(MID(C498,LEN(H498)+2,99))-2),MID(C498,LEN(H498)+2,99))),"")</f>
        <v/>
      </c>
      <c r="L498" t="str">
        <f t="shared" si="286"/>
        <v/>
      </c>
      <c r="M498" t="str">
        <f t="shared" si="305"/>
        <v/>
      </c>
      <c r="N498" t="str">
        <f t="shared" si="287"/>
        <v/>
      </c>
      <c r="O498" t="str">
        <f t="shared" si="288"/>
        <v/>
      </c>
      <c r="P498" t="str">
        <f t="shared" si="281"/>
        <v/>
      </c>
      <c r="Q498" t="str">
        <f t="shared" si="289"/>
        <v/>
      </c>
      <c r="R498" t="str">
        <f t="shared" si="290"/>
        <v/>
      </c>
      <c r="S498" t="str">
        <f t="shared" si="291"/>
        <v/>
      </c>
      <c r="T498" t="str">
        <f t="shared" si="292"/>
        <v/>
      </c>
      <c r="U498" t="str">
        <f t="shared" si="293"/>
        <v/>
      </c>
      <c r="V498" t="str">
        <f>IF(MID(I498,6,1)="T",VLOOKUP(H498,DATA!$B$2:$H$526,7,FALSE),"")</f>
        <v/>
      </c>
      <c r="W498" t="str">
        <f t="shared" si="294"/>
        <v/>
      </c>
      <c r="X498" t="str">
        <f>IF(LEN(H498)&gt;0,VLOOKUP(H498,DATA!$B$2:$F$526,5,FALSE),"")</f>
        <v/>
      </c>
      <c r="Y498" t="str">
        <f t="shared" si="295"/>
        <v/>
      </c>
      <c r="Z498" t="str">
        <f t="shared" si="296"/>
        <v/>
      </c>
      <c r="AA498" t="str">
        <f t="shared" si="297"/>
        <v/>
      </c>
      <c r="AB498" t="str">
        <f>IF(LEN(Z498)&gt;0,VLOOKUP(Z498,DATA!$K$25:$L$69,2,FALSE)&amp;IF(LEN(AA498)&gt;0,VLOOKUP(AA498,DATA!$O$25:$P$29,2,FALSE),""),"")</f>
        <v/>
      </c>
      <c r="AC498" t="str">
        <f>IF(LEN(Z498)&gt;0,VLOOKUP(Z498,DATA!$K$25:$M$69,3,FALSE),"")</f>
        <v/>
      </c>
      <c r="AD498" t="str">
        <f t="shared" si="298"/>
        <v/>
      </c>
      <c r="AE498" t="str">
        <f t="shared" si="299"/>
        <v/>
      </c>
      <c r="AF498" t="str">
        <f t="shared" si="300"/>
        <v/>
      </c>
      <c r="AG498" t="str">
        <f t="shared" si="301"/>
        <v/>
      </c>
      <c r="AH498" t="str">
        <f t="shared" si="302"/>
        <v/>
      </c>
      <c r="AI498" t="str">
        <f>IF(LEN(Q498)&gt;0,REPT("0",IF(IF(MID(I498,12,1)="F",VLOOKUP(J498,DATA!$K$2:$Y$20,14,FALSE),0)&gt;10,IF(MID(I498,12,1)="F",VLOOKUP(J498,DATA!$K$2:$Y$20,14,FALSE),0)-10,0)-LEN(X498))&amp;DEC2BIN(Q498,IF(MID(I498,12,1)="F",VLOOKUP(J498,DATA!$K$2:$Y$20,14,FALSE),0)-IF(IF(MID(I498,12,1)="F",VLOOKUP(J498,DATA!$K$2:$Y$20,14,FALSE),0)&gt;10,IF(MID(I498,12,1)="F",VLOOKUP(J498,DATA!$K$2:$Y$20,14,FALSE),0)-10,0)),"")</f>
        <v/>
      </c>
      <c r="AJ498" t="str">
        <f>IF(LEN(H498)&gt;0,IF(H498&lt;&gt;"CALL_PAL",VLOOKUP(H498,DATA!$B$2:$E$526,4,FALSE),VLOOKUP(K498,DATA!$K$72:$M$161,3,FALSE)),"")</f>
        <v/>
      </c>
      <c r="AK498" t="str">
        <f>IF(LEN(H498)&gt;0,VLOOKUP(H498,DATA!$B$2:$D$526,3,FALSE),"")</f>
        <v/>
      </c>
      <c r="AL498" t="str">
        <f t="shared" si="303"/>
        <v/>
      </c>
      <c r="AM498" t="str">
        <f t="shared" si="304"/>
        <v/>
      </c>
      <c r="AN498" t="str">
        <f t="shared" si="282"/>
        <v/>
      </c>
      <c r="AO498" t="str">
        <f t="shared" si="276"/>
        <v/>
      </c>
      <c r="AP498" t="str">
        <f t="shared" si="277"/>
        <v/>
      </c>
      <c r="AQ498" t="str">
        <f t="shared" si="274"/>
        <v/>
      </c>
    </row>
    <row r="499" spans="1:43" x14ac:dyDescent="0.25">
      <c r="A499" t="str">
        <f t="shared" si="278"/>
        <v/>
      </c>
      <c r="C499" t="str">
        <f t="shared" si="284"/>
        <v/>
      </c>
      <c r="D499" t="str">
        <f t="shared" si="279"/>
        <v/>
      </c>
      <c r="E499" t="str">
        <f t="shared" si="280"/>
        <v/>
      </c>
      <c r="F499" t="str">
        <f t="shared" si="283"/>
        <v/>
      </c>
      <c r="G499" t="str">
        <f t="shared" si="275"/>
        <v/>
      </c>
      <c r="H499" t="str">
        <f t="shared" si="285"/>
        <v/>
      </c>
      <c r="I499" s="3" t="str">
        <f>IF(LEN(H499)&gt;0,VLOOKUP(H499,DATA!$B$2:$G$526,6,FALSE),"")</f>
        <v/>
      </c>
      <c r="J499" t="str">
        <f>IF(LEN(H499)&gt;0,VLOOKUP(H499,DATA!$B$2:$G$526,2,FALSE),"")</f>
        <v/>
      </c>
      <c r="K499" t="str">
        <f>IF(LEN(H499)&gt;0,IF(MID(IF(MID(MID(C499,LEN(H499)+2,99),1,1)="(",MID(MID(C499,LEN(H499)+2,99),2,LEN(MID(C499,LEN(H499)+2,99))-2),MID(C499,LEN(H499)+2,99)),1,1)=VLOOKUP(H499,DATA!$B$2:$I$526,8,FALSE),MID(IF(MID(MID(C499,LEN(H499)+2,99),1,1)="(",MID(MID(C499,LEN(H499)+2,99),2,LEN(MID(C499,LEN(H499)+2,99))-2),MID(C499,LEN(H499)+2,99)),1,3),IF(MID(MID(C499,LEN(H499)+2,99),1,1)="(",MID(MID(C499,LEN(H499)+2,99),2,LEN(MID(C499,LEN(H499)+2,99))-2),MID(C499,LEN(H499)+2,99))),"")</f>
        <v/>
      </c>
      <c r="L499" t="str">
        <f t="shared" si="286"/>
        <v/>
      </c>
      <c r="M499" t="str">
        <f t="shared" si="305"/>
        <v/>
      </c>
      <c r="N499" t="str">
        <f t="shared" si="287"/>
        <v/>
      </c>
      <c r="O499" t="str">
        <f t="shared" si="288"/>
        <v/>
      </c>
      <c r="P499" t="str">
        <f t="shared" si="281"/>
        <v/>
      </c>
      <c r="Q499" t="str">
        <f t="shared" si="289"/>
        <v/>
      </c>
      <c r="R499" t="str">
        <f t="shared" si="290"/>
        <v/>
      </c>
      <c r="S499" t="str">
        <f t="shared" si="291"/>
        <v/>
      </c>
      <c r="T499" t="str">
        <f t="shared" si="292"/>
        <v/>
      </c>
      <c r="U499" t="str">
        <f t="shared" si="293"/>
        <v/>
      </c>
      <c r="V499" t="str">
        <f>IF(MID(I499,6,1)="T",VLOOKUP(H499,DATA!$B$2:$H$526,7,FALSE),"")</f>
        <v/>
      </c>
      <c r="W499" t="str">
        <f t="shared" si="294"/>
        <v/>
      </c>
      <c r="X499" t="str">
        <f>IF(LEN(H499)&gt;0,VLOOKUP(H499,DATA!$B$2:$F$526,5,FALSE),"")</f>
        <v/>
      </c>
      <c r="Y499" t="str">
        <f t="shared" si="295"/>
        <v/>
      </c>
      <c r="Z499" t="str">
        <f t="shared" si="296"/>
        <v/>
      </c>
      <c r="AA499" t="str">
        <f t="shared" si="297"/>
        <v/>
      </c>
      <c r="AB499" t="str">
        <f>IF(LEN(Z499)&gt;0,VLOOKUP(Z499,DATA!$K$25:$L$69,2,FALSE)&amp;IF(LEN(AA499)&gt;0,VLOOKUP(AA499,DATA!$O$25:$P$29,2,FALSE),""),"")</f>
        <v/>
      </c>
      <c r="AC499" t="str">
        <f>IF(LEN(Z499)&gt;0,VLOOKUP(Z499,DATA!$K$25:$M$69,3,FALSE),"")</f>
        <v/>
      </c>
      <c r="AD499" t="str">
        <f t="shared" si="298"/>
        <v/>
      </c>
      <c r="AE499" t="str">
        <f t="shared" si="299"/>
        <v/>
      </c>
      <c r="AF499" t="str">
        <f t="shared" si="300"/>
        <v/>
      </c>
      <c r="AG499" t="str">
        <f t="shared" si="301"/>
        <v/>
      </c>
      <c r="AH499" t="str">
        <f t="shared" si="302"/>
        <v/>
      </c>
      <c r="AI499" t="str">
        <f>IF(LEN(Q499)&gt;0,REPT("0",IF(IF(MID(I499,12,1)="F",VLOOKUP(J499,DATA!$K$2:$Y$20,14,FALSE),0)&gt;10,IF(MID(I499,12,1)="F",VLOOKUP(J499,DATA!$K$2:$Y$20,14,FALSE),0)-10,0)-LEN(X499))&amp;DEC2BIN(Q499,IF(MID(I499,12,1)="F",VLOOKUP(J499,DATA!$K$2:$Y$20,14,FALSE),0)-IF(IF(MID(I499,12,1)="F",VLOOKUP(J499,DATA!$K$2:$Y$20,14,FALSE),0)&gt;10,IF(MID(I499,12,1)="F",VLOOKUP(J499,DATA!$K$2:$Y$20,14,FALSE),0)-10,0)),"")</f>
        <v/>
      </c>
      <c r="AJ499" t="str">
        <f>IF(LEN(H499)&gt;0,IF(H499&lt;&gt;"CALL_PAL",VLOOKUP(H499,DATA!$B$2:$E$526,4,FALSE),VLOOKUP(K499,DATA!$K$72:$M$161,3,FALSE)),"")</f>
        <v/>
      </c>
      <c r="AK499" t="str">
        <f>IF(LEN(H499)&gt;0,VLOOKUP(H499,DATA!$B$2:$D$526,3,FALSE),"")</f>
        <v/>
      </c>
      <c r="AL499" t="str">
        <f t="shared" si="303"/>
        <v/>
      </c>
      <c r="AM499" t="str">
        <f t="shared" si="304"/>
        <v/>
      </c>
      <c r="AN499" t="str">
        <f t="shared" si="282"/>
        <v/>
      </c>
      <c r="AO499" t="str">
        <f t="shared" si="276"/>
        <v/>
      </c>
      <c r="AP499" t="str">
        <f t="shared" si="277"/>
        <v/>
      </c>
      <c r="AQ499" t="str">
        <f t="shared" si="274"/>
        <v/>
      </c>
    </row>
    <row r="500" spans="1:43" x14ac:dyDescent="0.25">
      <c r="A500" t="str">
        <f t="shared" si="278"/>
        <v/>
      </c>
      <c r="C500" t="str">
        <f t="shared" si="284"/>
        <v/>
      </c>
      <c r="D500" t="str">
        <f t="shared" si="279"/>
        <v/>
      </c>
      <c r="E500" t="str">
        <f t="shared" si="280"/>
        <v/>
      </c>
      <c r="F500" t="str">
        <f t="shared" si="283"/>
        <v/>
      </c>
      <c r="G500" t="str">
        <f t="shared" si="275"/>
        <v/>
      </c>
      <c r="H500" t="str">
        <f t="shared" si="285"/>
        <v/>
      </c>
      <c r="I500" s="3" t="str">
        <f>IF(LEN(H500)&gt;0,VLOOKUP(H500,DATA!$B$2:$G$526,6,FALSE),"")</f>
        <v/>
      </c>
      <c r="J500" t="str">
        <f>IF(LEN(H500)&gt;0,VLOOKUP(H500,DATA!$B$2:$G$526,2,FALSE),"")</f>
        <v/>
      </c>
      <c r="K500" t="str">
        <f>IF(LEN(H500)&gt;0,IF(MID(IF(MID(MID(C500,LEN(H500)+2,99),1,1)="(",MID(MID(C500,LEN(H500)+2,99),2,LEN(MID(C500,LEN(H500)+2,99))-2),MID(C500,LEN(H500)+2,99)),1,1)=VLOOKUP(H500,DATA!$B$2:$I$526,8,FALSE),MID(IF(MID(MID(C500,LEN(H500)+2,99),1,1)="(",MID(MID(C500,LEN(H500)+2,99),2,LEN(MID(C500,LEN(H500)+2,99))-2),MID(C500,LEN(H500)+2,99)),1,3),IF(MID(MID(C500,LEN(H500)+2,99),1,1)="(",MID(MID(C500,LEN(H500)+2,99),2,LEN(MID(C500,LEN(H500)+2,99))-2),MID(C500,LEN(H500)+2,99))),"")</f>
        <v/>
      </c>
      <c r="L500" t="str">
        <f t="shared" si="286"/>
        <v/>
      </c>
      <c r="M500" t="str">
        <f t="shared" si="305"/>
        <v/>
      </c>
      <c r="N500" t="str">
        <f t="shared" si="287"/>
        <v/>
      </c>
      <c r="O500" t="str">
        <f t="shared" si="288"/>
        <v/>
      </c>
      <c r="P500" t="str">
        <f t="shared" si="281"/>
        <v/>
      </c>
      <c r="Q500" t="str">
        <f t="shared" si="289"/>
        <v/>
      </c>
      <c r="R500" t="str">
        <f t="shared" si="290"/>
        <v/>
      </c>
      <c r="S500" t="str">
        <f t="shared" si="291"/>
        <v/>
      </c>
      <c r="T500" t="str">
        <f t="shared" si="292"/>
        <v/>
      </c>
      <c r="U500" t="str">
        <f t="shared" si="293"/>
        <v/>
      </c>
      <c r="V500" t="str">
        <f>IF(MID(I500,6,1)="T",VLOOKUP(H500,DATA!$B$2:$H$526,7,FALSE),"")</f>
        <v/>
      </c>
      <c r="W500" t="str">
        <f t="shared" si="294"/>
        <v/>
      </c>
      <c r="X500" t="str">
        <f>IF(LEN(H500)&gt;0,VLOOKUP(H500,DATA!$B$2:$F$526,5,FALSE),"")</f>
        <v/>
      </c>
      <c r="Y500" t="str">
        <f t="shared" si="295"/>
        <v/>
      </c>
      <c r="Z500" t="str">
        <f t="shared" si="296"/>
        <v/>
      </c>
      <c r="AA500" t="str">
        <f t="shared" si="297"/>
        <v/>
      </c>
      <c r="AB500" t="str">
        <f>IF(LEN(Z500)&gt;0,VLOOKUP(Z500,DATA!$K$25:$L$69,2,FALSE)&amp;IF(LEN(AA500)&gt;0,VLOOKUP(AA500,DATA!$O$25:$P$29,2,FALSE),""),"")</f>
        <v/>
      </c>
      <c r="AC500" t="str">
        <f>IF(LEN(Z500)&gt;0,VLOOKUP(Z500,DATA!$K$25:$M$69,3,FALSE),"")</f>
        <v/>
      </c>
      <c r="AD500" t="str">
        <f t="shared" si="298"/>
        <v/>
      </c>
      <c r="AE500" t="str">
        <f t="shared" si="299"/>
        <v/>
      </c>
      <c r="AF500" t="str">
        <f t="shared" si="300"/>
        <v/>
      </c>
      <c r="AG500" t="str">
        <f t="shared" si="301"/>
        <v/>
      </c>
      <c r="AH500" t="str">
        <f t="shared" si="302"/>
        <v/>
      </c>
      <c r="AI500" t="str">
        <f>IF(LEN(Q500)&gt;0,REPT("0",IF(IF(MID(I500,12,1)="F",VLOOKUP(J500,DATA!$K$2:$Y$20,14,FALSE),0)&gt;10,IF(MID(I500,12,1)="F",VLOOKUP(J500,DATA!$K$2:$Y$20,14,FALSE),0)-10,0)-LEN(X500))&amp;DEC2BIN(Q500,IF(MID(I500,12,1)="F",VLOOKUP(J500,DATA!$K$2:$Y$20,14,FALSE),0)-IF(IF(MID(I500,12,1)="F",VLOOKUP(J500,DATA!$K$2:$Y$20,14,FALSE),0)&gt;10,IF(MID(I500,12,1)="F",VLOOKUP(J500,DATA!$K$2:$Y$20,14,FALSE),0)-10,0)),"")</f>
        <v/>
      </c>
      <c r="AJ500" t="str">
        <f>IF(LEN(H500)&gt;0,IF(H500&lt;&gt;"CALL_PAL",VLOOKUP(H500,DATA!$B$2:$E$526,4,FALSE),VLOOKUP(K500,DATA!$K$72:$M$161,3,FALSE)),"")</f>
        <v/>
      </c>
      <c r="AK500" t="str">
        <f>IF(LEN(H500)&gt;0,VLOOKUP(H500,DATA!$B$2:$D$526,3,FALSE),"")</f>
        <v/>
      </c>
      <c r="AL500" t="str">
        <f t="shared" si="303"/>
        <v/>
      </c>
      <c r="AM500" t="str">
        <f t="shared" si="304"/>
        <v/>
      </c>
      <c r="AN500" t="str">
        <f t="shared" si="282"/>
        <v/>
      </c>
      <c r="AO500" t="str">
        <f t="shared" si="276"/>
        <v/>
      </c>
      <c r="AP500" t="str">
        <f t="shared" si="277"/>
        <v/>
      </c>
      <c r="AQ500" t="str">
        <f t="shared" si="274"/>
        <v/>
      </c>
    </row>
    <row r="501" spans="1:43" x14ac:dyDescent="0.25">
      <c r="A501" t="str">
        <f t="shared" si="278"/>
        <v/>
      </c>
      <c r="C501" t="str">
        <f t="shared" si="284"/>
        <v/>
      </c>
      <c r="D501" t="str">
        <f t="shared" si="279"/>
        <v/>
      </c>
      <c r="E501" t="str">
        <f t="shared" si="280"/>
        <v/>
      </c>
      <c r="F501" t="str">
        <f t="shared" si="283"/>
        <v/>
      </c>
      <c r="G501" t="str">
        <f t="shared" si="275"/>
        <v/>
      </c>
      <c r="H501" t="str">
        <f t="shared" si="285"/>
        <v/>
      </c>
      <c r="I501" s="3" t="str">
        <f>IF(LEN(H501)&gt;0,VLOOKUP(H501,DATA!$B$2:$G$526,6,FALSE),"")</f>
        <v/>
      </c>
      <c r="J501" t="str">
        <f>IF(LEN(H501)&gt;0,VLOOKUP(H501,DATA!$B$2:$G$526,2,FALSE),"")</f>
        <v/>
      </c>
      <c r="K501" t="str">
        <f>IF(LEN(H501)&gt;0,IF(MID(IF(MID(MID(C501,LEN(H501)+2,99),1,1)="(",MID(MID(C501,LEN(H501)+2,99),2,LEN(MID(C501,LEN(H501)+2,99))-2),MID(C501,LEN(H501)+2,99)),1,1)=VLOOKUP(H501,DATA!$B$2:$I$526,8,FALSE),MID(IF(MID(MID(C501,LEN(H501)+2,99),1,1)="(",MID(MID(C501,LEN(H501)+2,99),2,LEN(MID(C501,LEN(H501)+2,99))-2),MID(C501,LEN(H501)+2,99)),1,3),IF(MID(MID(C501,LEN(H501)+2,99),1,1)="(",MID(MID(C501,LEN(H501)+2,99),2,LEN(MID(C501,LEN(H501)+2,99))-2),MID(C501,LEN(H501)+2,99))),"")</f>
        <v/>
      </c>
      <c r="L501" t="str">
        <f t="shared" si="286"/>
        <v/>
      </c>
      <c r="M501" t="str">
        <f t="shared" si="305"/>
        <v/>
      </c>
      <c r="N501" t="str">
        <f t="shared" si="287"/>
        <v/>
      </c>
      <c r="O501" t="str">
        <f t="shared" si="288"/>
        <v/>
      </c>
      <c r="P501" t="str">
        <f t="shared" si="281"/>
        <v/>
      </c>
      <c r="Q501" t="str">
        <f t="shared" si="289"/>
        <v/>
      </c>
      <c r="R501" t="str">
        <f t="shared" si="290"/>
        <v/>
      </c>
      <c r="S501" t="str">
        <f t="shared" si="291"/>
        <v/>
      </c>
      <c r="T501" t="str">
        <f t="shared" si="292"/>
        <v/>
      </c>
      <c r="U501" t="str">
        <f t="shared" si="293"/>
        <v/>
      </c>
      <c r="V501" t="str">
        <f>IF(MID(I501,6,1)="T",VLOOKUP(H501,DATA!$B$2:$H$526,7,FALSE),"")</f>
        <v/>
      </c>
      <c r="W501" t="str">
        <f t="shared" si="294"/>
        <v/>
      </c>
      <c r="X501" t="str">
        <f>IF(LEN(H501)&gt;0,VLOOKUP(H501,DATA!$B$2:$F$526,5,FALSE),"")</f>
        <v/>
      </c>
      <c r="Y501" t="str">
        <f t="shared" si="295"/>
        <v/>
      </c>
      <c r="Z501" t="str">
        <f t="shared" si="296"/>
        <v/>
      </c>
      <c r="AA501" t="str">
        <f t="shared" si="297"/>
        <v/>
      </c>
      <c r="AB501" t="str">
        <f>IF(LEN(Z501)&gt;0,VLOOKUP(Z501,DATA!$K$25:$L$69,2,FALSE)&amp;IF(LEN(AA501)&gt;0,VLOOKUP(AA501,DATA!$O$25:$P$29,2,FALSE),""),"")</f>
        <v/>
      </c>
      <c r="AC501" t="str">
        <f>IF(LEN(Z501)&gt;0,VLOOKUP(Z501,DATA!$K$25:$M$69,3,FALSE),"")</f>
        <v/>
      </c>
      <c r="AD501" t="str">
        <f t="shared" si="298"/>
        <v/>
      </c>
      <c r="AE501" t="str">
        <f t="shared" si="299"/>
        <v/>
      </c>
      <c r="AF501" t="str">
        <f t="shared" si="300"/>
        <v/>
      </c>
      <c r="AG501" t="str">
        <f t="shared" si="301"/>
        <v/>
      </c>
      <c r="AH501" t="str">
        <f t="shared" si="302"/>
        <v/>
      </c>
      <c r="AI501" t="str">
        <f>IF(LEN(Q501)&gt;0,REPT("0",IF(IF(MID(I501,12,1)="F",VLOOKUP(J501,DATA!$K$2:$Y$20,14,FALSE),0)&gt;10,IF(MID(I501,12,1)="F",VLOOKUP(J501,DATA!$K$2:$Y$20,14,FALSE),0)-10,0)-LEN(X501))&amp;DEC2BIN(Q501,IF(MID(I501,12,1)="F",VLOOKUP(J501,DATA!$K$2:$Y$20,14,FALSE),0)-IF(IF(MID(I501,12,1)="F",VLOOKUP(J501,DATA!$K$2:$Y$20,14,FALSE),0)&gt;10,IF(MID(I501,12,1)="F",VLOOKUP(J501,DATA!$K$2:$Y$20,14,FALSE),0)-10,0)),"")</f>
        <v/>
      </c>
      <c r="AJ501" t="str">
        <f>IF(LEN(H501)&gt;0,IF(H501&lt;&gt;"CALL_PAL",VLOOKUP(H501,DATA!$B$2:$E$526,4,FALSE),VLOOKUP(K501,DATA!$K$72:$M$161,3,FALSE)),"")</f>
        <v/>
      </c>
      <c r="AK501" t="str">
        <f>IF(LEN(H501)&gt;0,VLOOKUP(H501,DATA!$B$2:$D$526,3,FALSE),"")</f>
        <v/>
      </c>
      <c r="AL501" t="str">
        <f t="shared" si="303"/>
        <v/>
      </c>
      <c r="AM501" t="str">
        <f t="shared" si="304"/>
        <v/>
      </c>
      <c r="AN501" t="str">
        <f t="shared" si="282"/>
        <v/>
      </c>
      <c r="AO501" t="str">
        <f t="shared" si="276"/>
        <v/>
      </c>
      <c r="AP501" t="str">
        <f t="shared" si="277"/>
        <v/>
      </c>
      <c r="AQ501" t="str">
        <f t="shared" si="274"/>
        <v/>
      </c>
    </row>
    <row r="502" spans="1:43" x14ac:dyDescent="0.25">
      <c r="A502" t="str">
        <f t="shared" si="278"/>
        <v/>
      </c>
      <c r="C502" t="str">
        <f t="shared" si="284"/>
        <v/>
      </c>
      <c r="D502" t="str">
        <f t="shared" si="279"/>
        <v/>
      </c>
      <c r="E502" t="str">
        <f t="shared" si="280"/>
        <v/>
      </c>
      <c r="F502" t="str">
        <f t="shared" si="283"/>
        <v/>
      </c>
      <c r="G502" t="str">
        <f t="shared" si="275"/>
        <v/>
      </c>
      <c r="H502" t="str">
        <f t="shared" si="285"/>
        <v/>
      </c>
      <c r="I502" s="3" t="str">
        <f>IF(LEN(H502)&gt;0,VLOOKUP(H502,DATA!$B$2:$G$526,6,FALSE),"")</f>
        <v/>
      </c>
      <c r="J502" t="str">
        <f>IF(LEN(H502)&gt;0,VLOOKUP(H502,DATA!$B$2:$G$526,2,FALSE),"")</f>
        <v/>
      </c>
      <c r="K502" t="str">
        <f>IF(LEN(H502)&gt;0,IF(MID(IF(MID(MID(C502,LEN(H502)+2,99),1,1)="(",MID(MID(C502,LEN(H502)+2,99),2,LEN(MID(C502,LEN(H502)+2,99))-2),MID(C502,LEN(H502)+2,99)),1,1)=VLOOKUP(H502,DATA!$B$2:$I$526,8,FALSE),MID(IF(MID(MID(C502,LEN(H502)+2,99),1,1)="(",MID(MID(C502,LEN(H502)+2,99),2,LEN(MID(C502,LEN(H502)+2,99))-2),MID(C502,LEN(H502)+2,99)),1,3),IF(MID(MID(C502,LEN(H502)+2,99),1,1)="(",MID(MID(C502,LEN(H502)+2,99),2,LEN(MID(C502,LEN(H502)+2,99))-2),MID(C502,LEN(H502)+2,99))),"")</f>
        <v/>
      </c>
      <c r="L502" t="str">
        <f t="shared" si="286"/>
        <v/>
      </c>
      <c r="M502" t="str">
        <f t="shared" si="305"/>
        <v/>
      </c>
      <c r="N502" t="str">
        <f t="shared" si="287"/>
        <v/>
      </c>
      <c r="O502" t="str">
        <f t="shared" si="288"/>
        <v/>
      </c>
      <c r="P502" t="str">
        <f t="shared" si="281"/>
        <v/>
      </c>
      <c r="Q502" t="str">
        <f t="shared" si="289"/>
        <v/>
      </c>
      <c r="R502" t="str">
        <f t="shared" si="290"/>
        <v/>
      </c>
      <c r="S502" t="str">
        <f t="shared" si="291"/>
        <v/>
      </c>
      <c r="T502" t="str">
        <f t="shared" si="292"/>
        <v/>
      </c>
      <c r="U502" t="str">
        <f t="shared" si="293"/>
        <v/>
      </c>
      <c r="V502" t="str">
        <f>IF(MID(I502,6,1)="T",VLOOKUP(H502,DATA!$B$2:$H$526,7,FALSE),"")</f>
        <v/>
      </c>
      <c r="W502" t="str">
        <f t="shared" si="294"/>
        <v/>
      </c>
      <c r="X502" t="str">
        <f>IF(LEN(H502)&gt;0,VLOOKUP(H502,DATA!$B$2:$F$526,5,FALSE),"")</f>
        <v/>
      </c>
      <c r="Y502" t="str">
        <f t="shared" si="295"/>
        <v/>
      </c>
      <c r="Z502" t="str">
        <f t="shared" si="296"/>
        <v/>
      </c>
      <c r="AA502" t="str">
        <f t="shared" si="297"/>
        <v/>
      </c>
      <c r="AB502" t="str">
        <f>IF(LEN(Z502)&gt;0,VLOOKUP(Z502,DATA!$K$25:$L$69,2,FALSE)&amp;IF(LEN(AA502)&gt;0,VLOOKUP(AA502,DATA!$O$25:$P$29,2,FALSE),""),"")</f>
        <v/>
      </c>
      <c r="AC502" t="str">
        <f>IF(LEN(Z502)&gt;0,VLOOKUP(Z502,DATA!$K$25:$M$69,3,FALSE),"")</f>
        <v/>
      </c>
      <c r="AD502" t="str">
        <f t="shared" si="298"/>
        <v/>
      </c>
      <c r="AE502" t="str">
        <f t="shared" si="299"/>
        <v/>
      </c>
      <c r="AF502" t="str">
        <f t="shared" si="300"/>
        <v/>
      </c>
      <c r="AG502" t="str">
        <f t="shared" si="301"/>
        <v/>
      </c>
      <c r="AH502" t="str">
        <f t="shared" si="302"/>
        <v/>
      </c>
      <c r="AI502" t="str">
        <f>IF(LEN(Q502)&gt;0,REPT("0",IF(IF(MID(I502,12,1)="F",VLOOKUP(J502,DATA!$K$2:$Y$20,14,FALSE),0)&gt;10,IF(MID(I502,12,1)="F",VLOOKUP(J502,DATA!$K$2:$Y$20,14,FALSE),0)-10,0)-LEN(X502))&amp;DEC2BIN(Q502,IF(MID(I502,12,1)="F",VLOOKUP(J502,DATA!$K$2:$Y$20,14,FALSE),0)-IF(IF(MID(I502,12,1)="F",VLOOKUP(J502,DATA!$K$2:$Y$20,14,FALSE),0)&gt;10,IF(MID(I502,12,1)="F",VLOOKUP(J502,DATA!$K$2:$Y$20,14,FALSE),0)-10,0)),"")</f>
        <v/>
      </c>
      <c r="AJ502" t="str">
        <f>IF(LEN(H502)&gt;0,IF(H502&lt;&gt;"CALL_PAL",VLOOKUP(H502,DATA!$B$2:$E$526,4,FALSE),VLOOKUP(K502,DATA!$K$72:$M$161,3,FALSE)),"")</f>
        <v/>
      </c>
      <c r="AK502" t="str">
        <f>IF(LEN(H502)&gt;0,VLOOKUP(H502,DATA!$B$2:$D$526,3,FALSE),"")</f>
        <v/>
      </c>
      <c r="AL502" t="str">
        <f t="shared" si="303"/>
        <v/>
      </c>
      <c r="AM502" t="str">
        <f t="shared" si="304"/>
        <v/>
      </c>
      <c r="AN502" t="str">
        <f t="shared" si="282"/>
        <v/>
      </c>
      <c r="AO502" t="str">
        <f t="shared" si="276"/>
        <v/>
      </c>
      <c r="AP502" t="str">
        <f t="shared" si="277"/>
        <v/>
      </c>
      <c r="AQ502" t="str">
        <f t="shared" si="274"/>
        <v/>
      </c>
    </row>
    <row r="503" spans="1:43" x14ac:dyDescent="0.25">
      <c r="A503" t="str">
        <f t="shared" si="278"/>
        <v/>
      </c>
      <c r="C503" t="str">
        <f t="shared" si="284"/>
        <v/>
      </c>
      <c r="D503" t="str">
        <f t="shared" si="279"/>
        <v/>
      </c>
      <c r="E503" t="str">
        <f t="shared" si="280"/>
        <v/>
      </c>
      <c r="F503" t="str">
        <f t="shared" si="283"/>
        <v/>
      </c>
      <c r="G503" t="str">
        <f t="shared" si="275"/>
        <v/>
      </c>
      <c r="H503" t="str">
        <f t="shared" si="285"/>
        <v/>
      </c>
      <c r="I503" s="3" t="str">
        <f>IF(LEN(H503)&gt;0,VLOOKUP(H503,DATA!$B$2:$G$526,6,FALSE),"")</f>
        <v/>
      </c>
      <c r="J503" t="str">
        <f>IF(LEN(H503)&gt;0,VLOOKUP(H503,DATA!$B$2:$G$526,2,FALSE),"")</f>
        <v/>
      </c>
      <c r="K503" t="str">
        <f>IF(LEN(H503)&gt;0,IF(MID(IF(MID(MID(C503,LEN(H503)+2,99),1,1)="(",MID(MID(C503,LEN(H503)+2,99),2,LEN(MID(C503,LEN(H503)+2,99))-2),MID(C503,LEN(H503)+2,99)),1,1)=VLOOKUP(H503,DATA!$B$2:$I$526,8,FALSE),MID(IF(MID(MID(C503,LEN(H503)+2,99),1,1)="(",MID(MID(C503,LEN(H503)+2,99),2,LEN(MID(C503,LEN(H503)+2,99))-2),MID(C503,LEN(H503)+2,99)),1,3),IF(MID(MID(C503,LEN(H503)+2,99),1,1)="(",MID(MID(C503,LEN(H503)+2,99),2,LEN(MID(C503,LEN(H503)+2,99))-2),MID(C503,LEN(H503)+2,99))),"")</f>
        <v/>
      </c>
      <c r="L503" t="str">
        <f t="shared" si="286"/>
        <v/>
      </c>
      <c r="M503" t="str">
        <f t="shared" si="305"/>
        <v/>
      </c>
      <c r="N503" t="str">
        <f t="shared" si="287"/>
        <v/>
      </c>
      <c r="O503" t="str">
        <f t="shared" si="288"/>
        <v/>
      </c>
      <c r="P503" t="str">
        <f t="shared" si="281"/>
        <v/>
      </c>
      <c r="Q503" t="str">
        <f t="shared" si="289"/>
        <v/>
      </c>
      <c r="R503" t="str">
        <f t="shared" si="290"/>
        <v/>
      </c>
      <c r="S503" t="str">
        <f t="shared" si="291"/>
        <v/>
      </c>
      <c r="T503" t="str">
        <f t="shared" si="292"/>
        <v/>
      </c>
      <c r="U503" t="str">
        <f t="shared" si="293"/>
        <v/>
      </c>
      <c r="V503" t="str">
        <f>IF(MID(I503,6,1)="T",VLOOKUP(H503,DATA!$B$2:$H$526,7,FALSE),"")</f>
        <v/>
      </c>
      <c r="W503" t="str">
        <f t="shared" si="294"/>
        <v/>
      </c>
      <c r="X503" t="str">
        <f>IF(LEN(H503)&gt;0,VLOOKUP(H503,DATA!$B$2:$F$526,5,FALSE),"")</f>
        <v/>
      </c>
      <c r="Y503" t="str">
        <f t="shared" si="295"/>
        <v/>
      </c>
      <c r="Z503" t="str">
        <f t="shared" si="296"/>
        <v/>
      </c>
      <c r="AA503" t="str">
        <f t="shared" si="297"/>
        <v/>
      </c>
      <c r="AB503" t="str">
        <f>IF(LEN(Z503)&gt;0,VLOOKUP(Z503,DATA!$K$25:$L$69,2,FALSE)&amp;IF(LEN(AA503)&gt;0,VLOOKUP(AA503,DATA!$O$25:$P$29,2,FALSE),""),"")</f>
        <v/>
      </c>
      <c r="AC503" t="str">
        <f>IF(LEN(Z503)&gt;0,VLOOKUP(Z503,DATA!$K$25:$M$69,3,FALSE),"")</f>
        <v/>
      </c>
      <c r="AD503" t="str">
        <f t="shared" si="298"/>
        <v/>
      </c>
      <c r="AE503" t="str">
        <f t="shared" si="299"/>
        <v/>
      </c>
      <c r="AF503" t="str">
        <f t="shared" si="300"/>
        <v/>
      </c>
      <c r="AG503" t="str">
        <f t="shared" si="301"/>
        <v/>
      </c>
      <c r="AH503" t="str">
        <f t="shared" si="302"/>
        <v/>
      </c>
      <c r="AI503" t="str">
        <f>IF(LEN(Q503)&gt;0,REPT("0",IF(IF(MID(I503,12,1)="F",VLOOKUP(J503,DATA!$K$2:$Y$20,14,FALSE),0)&gt;10,IF(MID(I503,12,1)="F",VLOOKUP(J503,DATA!$K$2:$Y$20,14,FALSE),0)-10,0)-LEN(X503))&amp;DEC2BIN(Q503,IF(MID(I503,12,1)="F",VLOOKUP(J503,DATA!$K$2:$Y$20,14,FALSE),0)-IF(IF(MID(I503,12,1)="F",VLOOKUP(J503,DATA!$K$2:$Y$20,14,FALSE),0)&gt;10,IF(MID(I503,12,1)="F",VLOOKUP(J503,DATA!$K$2:$Y$20,14,FALSE),0)-10,0)),"")</f>
        <v/>
      </c>
      <c r="AJ503" t="str">
        <f>IF(LEN(H503)&gt;0,IF(H503&lt;&gt;"CALL_PAL",VLOOKUP(H503,DATA!$B$2:$E$526,4,FALSE),VLOOKUP(K503,DATA!$K$72:$M$161,3,FALSE)),"")</f>
        <v/>
      </c>
      <c r="AK503" t="str">
        <f>IF(LEN(H503)&gt;0,VLOOKUP(H503,DATA!$B$2:$D$526,3,FALSE),"")</f>
        <v/>
      </c>
      <c r="AL503" t="str">
        <f t="shared" si="303"/>
        <v/>
      </c>
      <c r="AM503" t="str">
        <f t="shared" si="304"/>
        <v/>
      </c>
      <c r="AN503" t="str">
        <f t="shared" si="282"/>
        <v/>
      </c>
      <c r="AO503" t="str">
        <f t="shared" si="276"/>
        <v/>
      </c>
      <c r="AP503" t="str">
        <f t="shared" si="277"/>
        <v/>
      </c>
      <c r="AQ503" t="str">
        <f t="shared" si="274"/>
        <v/>
      </c>
    </row>
    <row r="504" spans="1:43" x14ac:dyDescent="0.25">
      <c r="A504" t="str">
        <f t="shared" si="278"/>
        <v/>
      </c>
      <c r="C504" t="str">
        <f t="shared" si="284"/>
        <v/>
      </c>
      <c r="D504" t="str">
        <f t="shared" si="279"/>
        <v/>
      </c>
      <c r="E504" t="str">
        <f t="shared" si="280"/>
        <v/>
      </c>
      <c r="F504" t="str">
        <f t="shared" si="283"/>
        <v/>
      </c>
      <c r="G504" t="str">
        <f t="shared" si="275"/>
        <v/>
      </c>
      <c r="H504" t="str">
        <f t="shared" si="285"/>
        <v/>
      </c>
      <c r="I504" s="3" t="str">
        <f>IF(LEN(H504)&gt;0,VLOOKUP(H504,DATA!$B$2:$G$526,6,FALSE),"")</f>
        <v/>
      </c>
      <c r="J504" t="str">
        <f>IF(LEN(H504)&gt;0,VLOOKUP(H504,DATA!$B$2:$G$526,2,FALSE),"")</f>
        <v/>
      </c>
      <c r="K504" t="str">
        <f>IF(LEN(H504)&gt;0,IF(MID(IF(MID(MID(C504,LEN(H504)+2,99),1,1)="(",MID(MID(C504,LEN(H504)+2,99),2,LEN(MID(C504,LEN(H504)+2,99))-2),MID(C504,LEN(H504)+2,99)),1,1)=VLOOKUP(H504,DATA!$B$2:$I$526,8,FALSE),MID(IF(MID(MID(C504,LEN(H504)+2,99),1,1)="(",MID(MID(C504,LEN(H504)+2,99),2,LEN(MID(C504,LEN(H504)+2,99))-2),MID(C504,LEN(H504)+2,99)),1,3),IF(MID(MID(C504,LEN(H504)+2,99),1,1)="(",MID(MID(C504,LEN(H504)+2,99),2,LEN(MID(C504,LEN(H504)+2,99))-2),MID(C504,LEN(H504)+2,99))),"")</f>
        <v/>
      </c>
      <c r="L504" t="str">
        <f t="shared" si="286"/>
        <v/>
      </c>
      <c r="M504" t="str">
        <f t="shared" si="305"/>
        <v/>
      </c>
      <c r="N504" t="str">
        <f t="shared" si="287"/>
        <v/>
      </c>
      <c r="O504" t="str">
        <f t="shared" si="288"/>
        <v/>
      </c>
      <c r="P504" t="str">
        <f t="shared" si="281"/>
        <v/>
      </c>
      <c r="Q504" t="str">
        <f t="shared" si="289"/>
        <v/>
      </c>
      <c r="R504" t="str">
        <f t="shared" si="290"/>
        <v/>
      </c>
      <c r="S504" t="str">
        <f t="shared" si="291"/>
        <v/>
      </c>
      <c r="T504" t="str">
        <f t="shared" si="292"/>
        <v/>
      </c>
      <c r="U504" t="str">
        <f t="shared" si="293"/>
        <v/>
      </c>
      <c r="V504" t="str">
        <f>IF(MID(I504,6,1)="T",VLOOKUP(H504,DATA!$B$2:$H$526,7,FALSE),"")</f>
        <v/>
      </c>
      <c r="W504" t="str">
        <f t="shared" si="294"/>
        <v/>
      </c>
      <c r="X504" t="str">
        <f>IF(LEN(H504)&gt;0,VLOOKUP(H504,DATA!$B$2:$F$526,5,FALSE),"")</f>
        <v/>
      </c>
      <c r="Y504" t="str">
        <f t="shared" si="295"/>
        <v/>
      </c>
      <c r="Z504" t="str">
        <f t="shared" si="296"/>
        <v/>
      </c>
      <c r="AA504" t="str">
        <f t="shared" si="297"/>
        <v/>
      </c>
      <c r="AB504" t="str">
        <f>IF(LEN(Z504)&gt;0,VLOOKUP(Z504,DATA!$K$25:$L$69,2,FALSE)&amp;IF(LEN(AA504)&gt;0,VLOOKUP(AA504,DATA!$O$25:$P$29,2,FALSE),""),"")</f>
        <v/>
      </c>
      <c r="AC504" t="str">
        <f>IF(LEN(Z504)&gt;0,VLOOKUP(Z504,DATA!$K$25:$M$69,3,FALSE),"")</f>
        <v/>
      </c>
      <c r="AD504" t="str">
        <f t="shared" si="298"/>
        <v/>
      </c>
      <c r="AE504" t="str">
        <f t="shared" si="299"/>
        <v/>
      </c>
      <c r="AF504" t="str">
        <f t="shared" si="300"/>
        <v/>
      </c>
      <c r="AG504" t="str">
        <f t="shared" si="301"/>
        <v/>
      </c>
      <c r="AH504" t="str">
        <f t="shared" si="302"/>
        <v/>
      </c>
      <c r="AI504" t="str">
        <f>IF(LEN(Q504)&gt;0,REPT("0",IF(IF(MID(I504,12,1)="F",VLOOKUP(J504,DATA!$K$2:$Y$20,14,FALSE),0)&gt;10,IF(MID(I504,12,1)="F",VLOOKUP(J504,DATA!$K$2:$Y$20,14,FALSE),0)-10,0)-LEN(X504))&amp;DEC2BIN(Q504,IF(MID(I504,12,1)="F",VLOOKUP(J504,DATA!$K$2:$Y$20,14,FALSE),0)-IF(IF(MID(I504,12,1)="F",VLOOKUP(J504,DATA!$K$2:$Y$20,14,FALSE),0)&gt;10,IF(MID(I504,12,1)="F",VLOOKUP(J504,DATA!$K$2:$Y$20,14,FALSE),0)-10,0)),"")</f>
        <v/>
      </c>
      <c r="AJ504" t="str">
        <f>IF(LEN(H504)&gt;0,IF(H504&lt;&gt;"CALL_PAL",VLOOKUP(H504,DATA!$B$2:$E$526,4,FALSE),VLOOKUP(K504,DATA!$K$72:$M$161,3,FALSE)),"")</f>
        <v/>
      </c>
      <c r="AK504" t="str">
        <f>IF(LEN(H504)&gt;0,VLOOKUP(H504,DATA!$B$2:$D$526,3,FALSE),"")</f>
        <v/>
      </c>
      <c r="AL504" t="str">
        <f t="shared" si="303"/>
        <v/>
      </c>
      <c r="AM504" t="str">
        <f t="shared" si="304"/>
        <v/>
      </c>
      <c r="AN504" t="str">
        <f t="shared" si="282"/>
        <v/>
      </c>
      <c r="AO504" t="str">
        <f t="shared" si="276"/>
        <v/>
      </c>
      <c r="AP504" t="str">
        <f t="shared" si="277"/>
        <v/>
      </c>
      <c r="AQ504" t="str">
        <f t="shared" si="274"/>
        <v/>
      </c>
    </row>
    <row r="505" spans="1:43" x14ac:dyDescent="0.25">
      <c r="A505" t="str">
        <f t="shared" si="278"/>
        <v/>
      </c>
      <c r="C505" t="str">
        <f t="shared" si="284"/>
        <v/>
      </c>
      <c r="D505" t="str">
        <f t="shared" si="279"/>
        <v/>
      </c>
      <c r="E505" t="str">
        <f t="shared" si="280"/>
        <v/>
      </c>
      <c r="F505" t="str">
        <f t="shared" si="283"/>
        <v/>
      </c>
      <c r="G505" t="str">
        <f t="shared" si="275"/>
        <v/>
      </c>
      <c r="H505" t="str">
        <f t="shared" si="285"/>
        <v/>
      </c>
      <c r="I505" s="3" t="str">
        <f>IF(LEN(H505)&gt;0,VLOOKUP(H505,DATA!$B$2:$G$526,6,FALSE),"")</f>
        <v/>
      </c>
      <c r="J505" t="str">
        <f>IF(LEN(H505)&gt;0,VLOOKUP(H505,DATA!$B$2:$G$526,2,FALSE),"")</f>
        <v/>
      </c>
      <c r="K505" t="str">
        <f>IF(LEN(H505)&gt;0,IF(MID(IF(MID(MID(C505,LEN(H505)+2,99),1,1)="(",MID(MID(C505,LEN(H505)+2,99),2,LEN(MID(C505,LEN(H505)+2,99))-2),MID(C505,LEN(H505)+2,99)),1,1)=VLOOKUP(H505,DATA!$B$2:$I$526,8,FALSE),MID(IF(MID(MID(C505,LEN(H505)+2,99),1,1)="(",MID(MID(C505,LEN(H505)+2,99),2,LEN(MID(C505,LEN(H505)+2,99))-2),MID(C505,LEN(H505)+2,99)),1,3),IF(MID(MID(C505,LEN(H505)+2,99),1,1)="(",MID(MID(C505,LEN(H505)+2,99),2,LEN(MID(C505,LEN(H505)+2,99))-2),MID(C505,LEN(H505)+2,99))),"")</f>
        <v/>
      </c>
      <c r="L505" t="str">
        <f t="shared" si="286"/>
        <v/>
      </c>
      <c r="M505" t="str">
        <f t="shared" si="305"/>
        <v/>
      </c>
      <c r="N505" t="str">
        <f t="shared" si="287"/>
        <v/>
      </c>
      <c r="O505" t="str">
        <f t="shared" si="288"/>
        <v/>
      </c>
      <c r="P505" t="str">
        <f t="shared" si="281"/>
        <v/>
      </c>
      <c r="Q505" t="str">
        <f t="shared" si="289"/>
        <v/>
      </c>
      <c r="R505" t="str">
        <f t="shared" si="290"/>
        <v/>
      </c>
      <c r="S505" t="str">
        <f t="shared" si="291"/>
        <v/>
      </c>
      <c r="T505" t="str">
        <f t="shared" si="292"/>
        <v/>
      </c>
      <c r="U505" t="str">
        <f t="shared" si="293"/>
        <v/>
      </c>
      <c r="V505" t="str">
        <f>IF(MID(I505,6,1)="T",VLOOKUP(H505,DATA!$B$2:$H$526,7,FALSE),"")</f>
        <v/>
      </c>
      <c r="W505" t="str">
        <f t="shared" si="294"/>
        <v/>
      </c>
      <c r="X505" t="str">
        <f>IF(LEN(H505)&gt;0,VLOOKUP(H505,DATA!$B$2:$F$526,5,FALSE),"")</f>
        <v/>
      </c>
      <c r="Y505" t="str">
        <f t="shared" si="295"/>
        <v/>
      </c>
      <c r="Z505" t="str">
        <f t="shared" si="296"/>
        <v/>
      </c>
      <c r="AA505" t="str">
        <f t="shared" si="297"/>
        <v/>
      </c>
      <c r="AB505" t="str">
        <f>IF(LEN(Z505)&gt;0,VLOOKUP(Z505,DATA!$K$25:$L$69,2,FALSE)&amp;IF(LEN(AA505)&gt;0,VLOOKUP(AA505,DATA!$O$25:$P$29,2,FALSE),""),"")</f>
        <v/>
      </c>
      <c r="AC505" t="str">
        <f>IF(LEN(Z505)&gt;0,VLOOKUP(Z505,DATA!$K$25:$M$69,3,FALSE),"")</f>
        <v/>
      </c>
      <c r="AD505" t="str">
        <f t="shared" si="298"/>
        <v/>
      </c>
      <c r="AE505" t="str">
        <f t="shared" si="299"/>
        <v/>
      </c>
      <c r="AF505" t="str">
        <f t="shared" si="300"/>
        <v/>
      </c>
      <c r="AG505" t="str">
        <f t="shared" si="301"/>
        <v/>
      </c>
      <c r="AH505" t="str">
        <f t="shared" si="302"/>
        <v/>
      </c>
      <c r="AI505" t="str">
        <f>IF(LEN(Q505)&gt;0,REPT("0",IF(IF(MID(I505,12,1)="F",VLOOKUP(J505,DATA!$K$2:$Y$20,14,FALSE),0)&gt;10,IF(MID(I505,12,1)="F",VLOOKUP(J505,DATA!$K$2:$Y$20,14,FALSE),0)-10,0)-LEN(X505))&amp;DEC2BIN(Q505,IF(MID(I505,12,1)="F",VLOOKUP(J505,DATA!$K$2:$Y$20,14,FALSE),0)-IF(IF(MID(I505,12,1)="F",VLOOKUP(J505,DATA!$K$2:$Y$20,14,FALSE),0)&gt;10,IF(MID(I505,12,1)="F",VLOOKUP(J505,DATA!$K$2:$Y$20,14,FALSE),0)-10,0)),"")</f>
        <v/>
      </c>
      <c r="AJ505" t="str">
        <f>IF(LEN(H505)&gt;0,IF(H505&lt;&gt;"CALL_PAL",VLOOKUP(H505,DATA!$B$2:$E$526,4,FALSE),VLOOKUP(K505,DATA!$K$72:$M$161,3,FALSE)),"")</f>
        <v/>
      </c>
      <c r="AK505" t="str">
        <f>IF(LEN(H505)&gt;0,VLOOKUP(H505,DATA!$B$2:$D$526,3,FALSE),"")</f>
        <v/>
      </c>
      <c r="AL505" t="str">
        <f t="shared" si="303"/>
        <v/>
      </c>
      <c r="AM505" t="str">
        <f t="shared" si="304"/>
        <v/>
      </c>
      <c r="AN505" t="str">
        <f t="shared" si="282"/>
        <v/>
      </c>
      <c r="AO505" t="str">
        <f t="shared" si="276"/>
        <v/>
      </c>
      <c r="AP505" t="str">
        <f t="shared" si="277"/>
        <v/>
      </c>
      <c r="AQ505" t="str">
        <f t="shared" si="274"/>
        <v/>
      </c>
    </row>
    <row r="506" spans="1:43" x14ac:dyDescent="0.25">
      <c r="A506" t="str">
        <f t="shared" si="278"/>
        <v/>
      </c>
      <c r="C506" t="str">
        <f t="shared" si="284"/>
        <v/>
      </c>
      <c r="D506" t="str">
        <f t="shared" si="279"/>
        <v/>
      </c>
      <c r="E506" t="str">
        <f t="shared" si="280"/>
        <v/>
      </c>
      <c r="F506" t="str">
        <f t="shared" si="283"/>
        <v/>
      </c>
      <c r="G506" t="str">
        <f t="shared" si="275"/>
        <v/>
      </c>
      <c r="H506" t="str">
        <f t="shared" si="285"/>
        <v/>
      </c>
      <c r="I506" s="3" t="str">
        <f>IF(LEN(H506)&gt;0,VLOOKUP(H506,DATA!$B$2:$G$526,6,FALSE),"")</f>
        <v/>
      </c>
      <c r="J506" t="str">
        <f>IF(LEN(H506)&gt;0,VLOOKUP(H506,DATA!$B$2:$G$526,2,FALSE),"")</f>
        <v/>
      </c>
      <c r="K506" t="str">
        <f>IF(LEN(H506)&gt;0,IF(MID(IF(MID(MID(C506,LEN(H506)+2,99),1,1)="(",MID(MID(C506,LEN(H506)+2,99),2,LEN(MID(C506,LEN(H506)+2,99))-2),MID(C506,LEN(H506)+2,99)),1,1)=VLOOKUP(H506,DATA!$B$2:$I$526,8,FALSE),MID(IF(MID(MID(C506,LEN(H506)+2,99),1,1)="(",MID(MID(C506,LEN(H506)+2,99),2,LEN(MID(C506,LEN(H506)+2,99))-2),MID(C506,LEN(H506)+2,99)),1,3),IF(MID(MID(C506,LEN(H506)+2,99),1,1)="(",MID(MID(C506,LEN(H506)+2,99),2,LEN(MID(C506,LEN(H506)+2,99))-2),MID(C506,LEN(H506)+2,99))),"")</f>
        <v/>
      </c>
      <c r="L506" t="str">
        <f t="shared" si="286"/>
        <v/>
      </c>
      <c r="M506" t="str">
        <f t="shared" si="305"/>
        <v/>
      </c>
      <c r="N506" t="str">
        <f t="shared" si="287"/>
        <v/>
      </c>
      <c r="O506" t="str">
        <f t="shared" si="288"/>
        <v/>
      </c>
      <c r="P506" t="str">
        <f t="shared" si="281"/>
        <v/>
      </c>
      <c r="Q506" t="str">
        <f t="shared" si="289"/>
        <v/>
      </c>
      <c r="R506" t="str">
        <f t="shared" si="290"/>
        <v/>
      </c>
      <c r="S506" t="str">
        <f t="shared" si="291"/>
        <v/>
      </c>
      <c r="T506" t="str">
        <f t="shared" si="292"/>
        <v/>
      </c>
      <c r="U506" t="str">
        <f t="shared" si="293"/>
        <v/>
      </c>
      <c r="V506" t="str">
        <f>IF(MID(I506,6,1)="T",VLOOKUP(H506,DATA!$B$2:$H$526,7,FALSE),"")</f>
        <v/>
      </c>
      <c r="W506" t="str">
        <f t="shared" si="294"/>
        <v/>
      </c>
      <c r="X506" t="str">
        <f>IF(LEN(H506)&gt;0,VLOOKUP(H506,DATA!$B$2:$F$526,5,FALSE),"")</f>
        <v/>
      </c>
      <c r="Y506" t="str">
        <f t="shared" si="295"/>
        <v/>
      </c>
      <c r="Z506" t="str">
        <f t="shared" si="296"/>
        <v/>
      </c>
      <c r="AA506" t="str">
        <f t="shared" si="297"/>
        <v/>
      </c>
      <c r="AB506" t="str">
        <f>IF(LEN(Z506)&gt;0,VLOOKUP(Z506,DATA!$K$25:$L$69,2,FALSE)&amp;IF(LEN(AA506)&gt;0,VLOOKUP(AA506,DATA!$O$25:$P$29,2,FALSE),""),"")</f>
        <v/>
      </c>
      <c r="AC506" t="str">
        <f>IF(LEN(Z506)&gt;0,VLOOKUP(Z506,DATA!$K$25:$M$69,3,FALSE),"")</f>
        <v/>
      </c>
      <c r="AD506" t="str">
        <f t="shared" si="298"/>
        <v/>
      </c>
      <c r="AE506" t="str">
        <f t="shared" si="299"/>
        <v/>
      </c>
      <c r="AF506" t="str">
        <f t="shared" si="300"/>
        <v/>
      </c>
      <c r="AG506" t="str">
        <f t="shared" si="301"/>
        <v/>
      </c>
      <c r="AH506" t="str">
        <f t="shared" si="302"/>
        <v/>
      </c>
      <c r="AI506" t="str">
        <f>IF(LEN(Q506)&gt;0,REPT("0",IF(IF(MID(I506,12,1)="F",VLOOKUP(J506,DATA!$K$2:$Y$20,14,FALSE),0)&gt;10,IF(MID(I506,12,1)="F",VLOOKUP(J506,DATA!$K$2:$Y$20,14,FALSE),0)-10,0)-LEN(X506))&amp;DEC2BIN(Q506,IF(MID(I506,12,1)="F",VLOOKUP(J506,DATA!$K$2:$Y$20,14,FALSE),0)-IF(IF(MID(I506,12,1)="F",VLOOKUP(J506,DATA!$K$2:$Y$20,14,FALSE),0)&gt;10,IF(MID(I506,12,1)="F",VLOOKUP(J506,DATA!$K$2:$Y$20,14,FALSE),0)-10,0)),"")</f>
        <v/>
      </c>
      <c r="AJ506" t="str">
        <f>IF(LEN(H506)&gt;0,IF(H506&lt;&gt;"CALL_PAL",VLOOKUP(H506,DATA!$B$2:$E$526,4,FALSE),VLOOKUP(K506,DATA!$K$72:$M$161,3,FALSE)),"")</f>
        <v/>
      </c>
      <c r="AK506" t="str">
        <f>IF(LEN(H506)&gt;0,VLOOKUP(H506,DATA!$B$2:$D$526,3,FALSE),"")</f>
        <v/>
      </c>
      <c r="AL506" t="str">
        <f t="shared" si="303"/>
        <v/>
      </c>
      <c r="AM506" t="str">
        <f t="shared" si="304"/>
        <v/>
      </c>
      <c r="AN506" t="str">
        <f t="shared" si="282"/>
        <v/>
      </c>
      <c r="AO506" t="str">
        <f t="shared" si="276"/>
        <v/>
      </c>
      <c r="AP506" t="str">
        <f t="shared" si="277"/>
        <v/>
      </c>
      <c r="AQ506" t="str">
        <f t="shared" si="274"/>
        <v/>
      </c>
    </row>
    <row r="507" spans="1:43" x14ac:dyDescent="0.25">
      <c r="A507" t="str">
        <f t="shared" si="278"/>
        <v/>
      </c>
      <c r="C507" t="str">
        <f t="shared" si="284"/>
        <v/>
      </c>
      <c r="D507" t="str">
        <f t="shared" si="279"/>
        <v/>
      </c>
      <c r="E507" t="str">
        <f t="shared" si="280"/>
        <v/>
      </c>
      <c r="F507" t="str">
        <f t="shared" si="283"/>
        <v/>
      </c>
      <c r="G507" t="str">
        <f t="shared" si="275"/>
        <v/>
      </c>
      <c r="H507" t="str">
        <f t="shared" si="285"/>
        <v/>
      </c>
      <c r="I507" s="3" t="str">
        <f>IF(LEN(H507)&gt;0,VLOOKUP(H507,DATA!$B$2:$G$526,6,FALSE),"")</f>
        <v/>
      </c>
      <c r="J507" t="str">
        <f>IF(LEN(H507)&gt;0,VLOOKUP(H507,DATA!$B$2:$G$526,2,FALSE),"")</f>
        <v/>
      </c>
      <c r="K507" t="str">
        <f>IF(LEN(H507)&gt;0,IF(MID(IF(MID(MID(C507,LEN(H507)+2,99),1,1)="(",MID(MID(C507,LEN(H507)+2,99),2,LEN(MID(C507,LEN(H507)+2,99))-2),MID(C507,LEN(H507)+2,99)),1,1)=VLOOKUP(H507,DATA!$B$2:$I$526,8,FALSE),MID(IF(MID(MID(C507,LEN(H507)+2,99),1,1)="(",MID(MID(C507,LEN(H507)+2,99),2,LEN(MID(C507,LEN(H507)+2,99))-2),MID(C507,LEN(H507)+2,99)),1,3),IF(MID(MID(C507,LEN(H507)+2,99),1,1)="(",MID(MID(C507,LEN(H507)+2,99),2,LEN(MID(C507,LEN(H507)+2,99))-2),MID(C507,LEN(H507)+2,99))),"")</f>
        <v/>
      </c>
      <c r="L507" t="str">
        <f t="shared" si="286"/>
        <v/>
      </c>
      <c r="M507" t="str">
        <f t="shared" si="305"/>
        <v/>
      </c>
      <c r="N507" t="str">
        <f t="shared" si="287"/>
        <v/>
      </c>
      <c r="O507" t="str">
        <f t="shared" si="288"/>
        <v/>
      </c>
      <c r="P507" t="str">
        <f t="shared" si="281"/>
        <v/>
      </c>
      <c r="Q507" t="str">
        <f t="shared" si="289"/>
        <v/>
      </c>
      <c r="R507" t="str">
        <f t="shared" si="290"/>
        <v/>
      </c>
      <c r="S507" t="str">
        <f t="shared" si="291"/>
        <v/>
      </c>
      <c r="T507" t="str">
        <f t="shared" si="292"/>
        <v/>
      </c>
      <c r="U507" t="str">
        <f t="shared" si="293"/>
        <v/>
      </c>
      <c r="V507" t="str">
        <f>IF(MID(I507,6,1)="T",VLOOKUP(H507,DATA!$B$2:$H$526,7,FALSE),"")</f>
        <v/>
      </c>
      <c r="W507" t="str">
        <f t="shared" si="294"/>
        <v/>
      </c>
      <c r="X507" t="str">
        <f>IF(LEN(H507)&gt;0,VLOOKUP(H507,DATA!$B$2:$F$526,5,FALSE),"")</f>
        <v/>
      </c>
      <c r="Y507" t="str">
        <f t="shared" si="295"/>
        <v/>
      </c>
      <c r="Z507" t="str">
        <f t="shared" si="296"/>
        <v/>
      </c>
      <c r="AA507" t="str">
        <f t="shared" si="297"/>
        <v/>
      </c>
      <c r="AB507" t="str">
        <f>IF(LEN(Z507)&gt;0,VLOOKUP(Z507,DATA!$K$25:$L$69,2,FALSE)&amp;IF(LEN(AA507)&gt;0,VLOOKUP(AA507,DATA!$O$25:$P$29,2,FALSE),""),"")</f>
        <v/>
      </c>
      <c r="AC507" t="str">
        <f>IF(LEN(Z507)&gt;0,VLOOKUP(Z507,DATA!$K$25:$M$69,3,FALSE),"")</f>
        <v/>
      </c>
      <c r="AD507" t="str">
        <f t="shared" si="298"/>
        <v/>
      </c>
      <c r="AE507" t="str">
        <f t="shared" si="299"/>
        <v/>
      </c>
      <c r="AF507" t="str">
        <f t="shared" si="300"/>
        <v/>
      </c>
      <c r="AG507" t="str">
        <f t="shared" si="301"/>
        <v/>
      </c>
      <c r="AH507" t="str">
        <f t="shared" si="302"/>
        <v/>
      </c>
      <c r="AI507" t="str">
        <f>IF(LEN(Q507)&gt;0,REPT("0",IF(IF(MID(I507,12,1)="F",VLOOKUP(J507,DATA!$K$2:$Y$20,14,FALSE),0)&gt;10,IF(MID(I507,12,1)="F",VLOOKUP(J507,DATA!$K$2:$Y$20,14,FALSE),0)-10,0)-LEN(X507))&amp;DEC2BIN(Q507,IF(MID(I507,12,1)="F",VLOOKUP(J507,DATA!$K$2:$Y$20,14,FALSE),0)-IF(IF(MID(I507,12,1)="F",VLOOKUP(J507,DATA!$K$2:$Y$20,14,FALSE),0)&gt;10,IF(MID(I507,12,1)="F",VLOOKUP(J507,DATA!$K$2:$Y$20,14,FALSE),0)-10,0)),"")</f>
        <v/>
      </c>
      <c r="AJ507" t="str">
        <f>IF(LEN(H507)&gt;0,IF(H507&lt;&gt;"CALL_PAL",VLOOKUP(H507,DATA!$B$2:$E$526,4,FALSE),VLOOKUP(K507,DATA!$K$72:$M$161,3,FALSE)),"")</f>
        <v/>
      </c>
      <c r="AK507" t="str">
        <f>IF(LEN(H507)&gt;0,VLOOKUP(H507,DATA!$B$2:$D$526,3,FALSE),"")</f>
        <v/>
      </c>
      <c r="AL507" t="str">
        <f t="shared" si="303"/>
        <v/>
      </c>
      <c r="AM507" t="str">
        <f t="shared" si="304"/>
        <v/>
      </c>
      <c r="AN507" t="str">
        <f t="shared" si="282"/>
        <v/>
      </c>
      <c r="AO507" t="str">
        <f t="shared" si="276"/>
        <v/>
      </c>
      <c r="AP507" t="str">
        <f t="shared" si="277"/>
        <v/>
      </c>
      <c r="AQ507" t="str">
        <f t="shared" si="274"/>
        <v/>
      </c>
    </row>
    <row r="508" spans="1:43" x14ac:dyDescent="0.25">
      <c r="A508" t="str">
        <f t="shared" si="278"/>
        <v/>
      </c>
      <c r="C508" t="str">
        <f t="shared" si="284"/>
        <v/>
      </c>
      <c r="D508" t="str">
        <f t="shared" si="279"/>
        <v/>
      </c>
      <c r="E508" t="str">
        <f t="shared" si="280"/>
        <v/>
      </c>
      <c r="F508" t="str">
        <f t="shared" si="283"/>
        <v/>
      </c>
      <c r="G508" t="str">
        <f t="shared" si="275"/>
        <v/>
      </c>
      <c r="H508" t="str">
        <f t="shared" si="285"/>
        <v/>
      </c>
      <c r="I508" s="3" t="str">
        <f>IF(LEN(H508)&gt;0,VLOOKUP(H508,DATA!$B$2:$G$526,6,FALSE),"")</f>
        <v/>
      </c>
      <c r="J508" t="str">
        <f>IF(LEN(H508)&gt;0,VLOOKUP(H508,DATA!$B$2:$G$526,2,FALSE),"")</f>
        <v/>
      </c>
      <c r="K508" t="str">
        <f>IF(LEN(H508)&gt;0,IF(MID(IF(MID(MID(C508,LEN(H508)+2,99),1,1)="(",MID(MID(C508,LEN(H508)+2,99),2,LEN(MID(C508,LEN(H508)+2,99))-2),MID(C508,LEN(H508)+2,99)),1,1)=VLOOKUP(H508,DATA!$B$2:$I$526,8,FALSE),MID(IF(MID(MID(C508,LEN(H508)+2,99),1,1)="(",MID(MID(C508,LEN(H508)+2,99),2,LEN(MID(C508,LEN(H508)+2,99))-2),MID(C508,LEN(H508)+2,99)),1,3),IF(MID(MID(C508,LEN(H508)+2,99),1,1)="(",MID(MID(C508,LEN(H508)+2,99),2,LEN(MID(C508,LEN(H508)+2,99))-2),MID(C508,LEN(H508)+2,99))),"")</f>
        <v/>
      </c>
      <c r="L508" t="str">
        <f t="shared" si="286"/>
        <v/>
      </c>
      <c r="M508" t="str">
        <f t="shared" si="305"/>
        <v/>
      </c>
      <c r="N508" t="str">
        <f t="shared" si="287"/>
        <v/>
      </c>
      <c r="O508" t="str">
        <f t="shared" si="288"/>
        <v/>
      </c>
      <c r="P508" t="str">
        <f t="shared" si="281"/>
        <v/>
      </c>
      <c r="Q508" t="str">
        <f t="shared" si="289"/>
        <v/>
      </c>
      <c r="R508" t="str">
        <f t="shared" si="290"/>
        <v/>
      </c>
      <c r="S508" t="str">
        <f t="shared" si="291"/>
        <v/>
      </c>
      <c r="T508" t="str">
        <f t="shared" si="292"/>
        <v/>
      </c>
      <c r="U508" t="str">
        <f t="shared" si="293"/>
        <v/>
      </c>
      <c r="V508" t="str">
        <f>IF(MID(I508,6,1)="T",VLOOKUP(H508,DATA!$B$2:$H$526,7,FALSE),"")</f>
        <v/>
      </c>
      <c r="W508" t="str">
        <f t="shared" si="294"/>
        <v/>
      </c>
      <c r="X508" t="str">
        <f>IF(LEN(H508)&gt;0,VLOOKUP(H508,DATA!$B$2:$F$526,5,FALSE),"")</f>
        <v/>
      </c>
      <c r="Y508" t="str">
        <f t="shared" si="295"/>
        <v/>
      </c>
      <c r="Z508" t="str">
        <f t="shared" si="296"/>
        <v/>
      </c>
      <c r="AA508" t="str">
        <f t="shared" si="297"/>
        <v/>
      </c>
      <c r="AB508" t="str">
        <f>IF(LEN(Z508)&gt;0,VLOOKUP(Z508,DATA!$K$25:$L$69,2,FALSE)&amp;IF(LEN(AA508)&gt;0,VLOOKUP(AA508,DATA!$O$25:$P$29,2,FALSE),""),"")</f>
        <v/>
      </c>
      <c r="AC508" t="str">
        <f>IF(LEN(Z508)&gt;0,VLOOKUP(Z508,DATA!$K$25:$M$69,3,FALSE),"")</f>
        <v/>
      </c>
      <c r="AD508" t="str">
        <f t="shared" si="298"/>
        <v/>
      </c>
      <c r="AE508" t="str">
        <f t="shared" si="299"/>
        <v/>
      </c>
      <c r="AF508" t="str">
        <f t="shared" si="300"/>
        <v/>
      </c>
      <c r="AG508" t="str">
        <f t="shared" si="301"/>
        <v/>
      </c>
      <c r="AH508" t="str">
        <f t="shared" si="302"/>
        <v/>
      </c>
      <c r="AI508" t="str">
        <f>IF(LEN(Q508)&gt;0,REPT("0",IF(IF(MID(I508,12,1)="F",VLOOKUP(J508,DATA!$K$2:$Y$20,14,FALSE),0)&gt;10,IF(MID(I508,12,1)="F",VLOOKUP(J508,DATA!$K$2:$Y$20,14,FALSE),0)-10,0)-LEN(X508))&amp;DEC2BIN(Q508,IF(MID(I508,12,1)="F",VLOOKUP(J508,DATA!$K$2:$Y$20,14,FALSE),0)-IF(IF(MID(I508,12,1)="F",VLOOKUP(J508,DATA!$K$2:$Y$20,14,FALSE),0)&gt;10,IF(MID(I508,12,1)="F",VLOOKUP(J508,DATA!$K$2:$Y$20,14,FALSE),0)-10,0)),"")</f>
        <v/>
      </c>
      <c r="AJ508" t="str">
        <f>IF(LEN(H508)&gt;0,IF(H508&lt;&gt;"CALL_PAL",VLOOKUP(H508,DATA!$B$2:$E$526,4,FALSE),VLOOKUP(K508,DATA!$K$72:$M$161,3,FALSE)),"")</f>
        <v/>
      </c>
      <c r="AK508" t="str">
        <f>IF(LEN(H508)&gt;0,VLOOKUP(H508,DATA!$B$2:$D$526,3,FALSE),"")</f>
        <v/>
      </c>
      <c r="AL508" t="str">
        <f t="shared" si="303"/>
        <v/>
      </c>
      <c r="AM508" t="str">
        <f t="shared" si="304"/>
        <v/>
      </c>
      <c r="AN508" t="str">
        <f t="shared" si="282"/>
        <v/>
      </c>
      <c r="AO508" t="str">
        <f t="shared" si="276"/>
        <v/>
      </c>
      <c r="AP508" t="str">
        <f t="shared" si="277"/>
        <v/>
      </c>
      <c r="AQ508" t="str">
        <f t="shared" si="274"/>
        <v/>
      </c>
    </row>
    <row r="509" spans="1:43" x14ac:dyDescent="0.25">
      <c r="A509" t="str">
        <f t="shared" si="278"/>
        <v/>
      </c>
      <c r="C509" t="str">
        <f t="shared" si="284"/>
        <v/>
      </c>
      <c r="D509" t="str">
        <f t="shared" si="279"/>
        <v/>
      </c>
      <c r="E509" t="str">
        <f t="shared" si="280"/>
        <v/>
      </c>
      <c r="F509" t="str">
        <f t="shared" si="283"/>
        <v/>
      </c>
      <c r="G509" t="str">
        <f t="shared" si="275"/>
        <v/>
      </c>
      <c r="H509" t="str">
        <f t="shared" si="285"/>
        <v/>
      </c>
      <c r="I509" s="3" t="str">
        <f>IF(LEN(H509)&gt;0,VLOOKUP(H509,DATA!$B$2:$G$526,6,FALSE),"")</f>
        <v/>
      </c>
      <c r="J509" t="str">
        <f>IF(LEN(H509)&gt;0,VLOOKUP(H509,DATA!$B$2:$G$526,2,FALSE),"")</f>
        <v/>
      </c>
      <c r="K509" t="str">
        <f>IF(LEN(H509)&gt;0,IF(MID(IF(MID(MID(C509,LEN(H509)+2,99),1,1)="(",MID(MID(C509,LEN(H509)+2,99),2,LEN(MID(C509,LEN(H509)+2,99))-2),MID(C509,LEN(H509)+2,99)),1,1)=VLOOKUP(H509,DATA!$B$2:$I$526,8,FALSE),MID(IF(MID(MID(C509,LEN(H509)+2,99),1,1)="(",MID(MID(C509,LEN(H509)+2,99),2,LEN(MID(C509,LEN(H509)+2,99))-2),MID(C509,LEN(H509)+2,99)),1,3),IF(MID(MID(C509,LEN(H509)+2,99),1,1)="(",MID(MID(C509,LEN(H509)+2,99),2,LEN(MID(C509,LEN(H509)+2,99))-2),MID(C509,LEN(H509)+2,99))),"")</f>
        <v/>
      </c>
      <c r="L509" t="str">
        <f t="shared" si="286"/>
        <v/>
      </c>
      <c r="M509" t="str">
        <f t="shared" si="305"/>
        <v/>
      </c>
      <c r="N509" t="str">
        <f t="shared" si="287"/>
        <v/>
      </c>
      <c r="O509" t="str">
        <f t="shared" si="288"/>
        <v/>
      </c>
      <c r="P509" t="str">
        <f t="shared" si="281"/>
        <v/>
      </c>
      <c r="Q509" t="str">
        <f t="shared" si="289"/>
        <v/>
      </c>
      <c r="R509" t="str">
        <f t="shared" si="290"/>
        <v/>
      </c>
      <c r="S509" t="str">
        <f t="shared" si="291"/>
        <v/>
      </c>
      <c r="T509" t="str">
        <f t="shared" si="292"/>
        <v/>
      </c>
      <c r="U509" t="str">
        <f t="shared" si="293"/>
        <v/>
      </c>
      <c r="V509" t="str">
        <f>IF(MID(I509,6,1)="T",VLOOKUP(H509,DATA!$B$2:$H$526,7,FALSE),"")</f>
        <v/>
      </c>
      <c r="W509" t="str">
        <f t="shared" si="294"/>
        <v/>
      </c>
      <c r="X509" t="str">
        <f>IF(LEN(H509)&gt;0,VLOOKUP(H509,DATA!$B$2:$F$526,5,FALSE),"")</f>
        <v/>
      </c>
      <c r="Y509" t="str">
        <f t="shared" si="295"/>
        <v/>
      </c>
      <c r="Z509" t="str">
        <f t="shared" si="296"/>
        <v/>
      </c>
      <c r="AA509" t="str">
        <f t="shared" si="297"/>
        <v/>
      </c>
      <c r="AB509" t="str">
        <f>IF(LEN(Z509)&gt;0,VLOOKUP(Z509,DATA!$K$25:$L$69,2,FALSE)&amp;IF(LEN(AA509)&gt;0,VLOOKUP(AA509,DATA!$O$25:$P$29,2,FALSE),""),"")</f>
        <v/>
      </c>
      <c r="AC509" t="str">
        <f>IF(LEN(Z509)&gt;0,VLOOKUP(Z509,DATA!$K$25:$M$69,3,FALSE),"")</f>
        <v/>
      </c>
      <c r="AD509" t="str">
        <f t="shared" si="298"/>
        <v/>
      </c>
      <c r="AE509" t="str">
        <f t="shared" si="299"/>
        <v/>
      </c>
      <c r="AF509" t="str">
        <f t="shared" si="300"/>
        <v/>
      </c>
      <c r="AG509" t="str">
        <f t="shared" si="301"/>
        <v/>
      </c>
      <c r="AH509" t="str">
        <f t="shared" si="302"/>
        <v/>
      </c>
      <c r="AI509" t="str">
        <f>IF(LEN(Q509)&gt;0,REPT("0",IF(IF(MID(I509,12,1)="F",VLOOKUP(J509,DATA!$K$2:$Y$20,14,FALSE),0)&gt;10,IF(MID(I509,12,1)="F",VLOOKUP(J509,DATA!$K$2:$Y$20,14,FALSE),0)-10,0)-LEN(X509))&amp;DEC2BIN(Q509,IF(MID(I509,12,1)="F",VLOOKUP(J509,DATA!$K$2:$Y$20,14,FALSE),0)-IF(IF(MID(I509,12,1)="F",VLOOKUP(J509,DATA!$K$2:$Y$20,14,FALSE),0)&gt;10,IF(MID(I509,12,1)="F",VLOOKUP(J509,DATA!$K$2:$Y$20,14,FALSE),0)-10,0)),"")</f>
        <v/>
      </c>
      <c r="AJ509" t="str">
        <f>IF(LEN(H509)&gt;0,IF(H509&lt;&gt;"CALL_PAL",VLOOKUP(H509,DATA!$B$2:$E$526,4,FALSE),VLOOKUP(K509,DATA!$K$72:$M$161,3,FALSE)),"")</f>
        <v/>
      </c>
      <c r="AK509" t="str">
        <f>IF(LEN(H509)&gt;0,VLOOKUP(H509,DATA!$B$2:$D$526,3,FALSE),"")</f>
        <v/>
      </c>
      <c r="AL509" t="str">
        <f t="shared" si="303"/>
        <v/>
      </c>
      <c r="AM509" t="str">
        <f t="shared" si="304"/>
        <v/>
      </c>
      <c r="AN509" t="str">
        <f t="shared" si="282"/>
        <v/>
      </c>
      <c r="AO509" t="str">
        <f t="shared" si="276"/>
        <v/>
      </c>
      <c r="AP509" t="str">
        <f t="shared" si="277"/>
        <v/>
      </c>
      <c r="AQ509" t="str">
        <f t="shared" si="274"/>
        <v/>
      </c>
    </row>
    <row r="510" spans="1:43" x14ac:dyDescent="0.25">
      <c r="A510" t="str">
        <f t="shared" si="278"/>
        <v/>
      </c>
      <c r="C510" t="str">
        <f t="shared" si="284"/>
        <v/>
      </c>
      <c r="D510" t="str">
        <f t="shared" si="279"/>
        <v/>
      </c>
      <c r="E510" t="str">
        <f t="shared" si="280"/>
        <v/>
      </c>
      <c r="F510" t="str">
        <f t="shared" si="283"/>
        <v/>
      </c>
      <c r="G510" t="str">
        <f t="shared" si="275"/>
        <v/>
      </c>
      <c r="H510" t="str">
        <f t="shared" si="285"/>
        <v/>
      </c>
      <c r="I510" s="3" t="str">
        <f>IF(LEN(H510)&gt;0,VLOOKUP(H510,DATA!$B$2:$G$526,6,FALSE),"")</f>
        <v/>
      </c>
      <c r="J510" t="str">
        <f>IF(LEN(H510)&gt;0,VLOOKUP(H510,DATA!$B$2:$G$526,2,FALSE),"")</f>
        <v/>
      </c>
      <c r="K510" t="str">
        <f>IF(LEN(H510)&gt;0,IF(MID(IF(MID(MID(C510,LEN(H510)+2,99),1,1)="(",MID(MID(C510,LEN(H510)+2,99),2,LEN(MID(C510,LEN(H510)+2,99))-2),MID(C510,LEN(H510)+2,99)),1,1)=VLOOKUP(H510,DATA!$B$2:$I$526,8,FALSE),MID(IF(MID(MID(C510,LEN(H510)+2,99),1,1)="(",MID(MID(C510,LEN(H510)+2,99),2,LEN(MID(C510,LEN(H510)+2,99))-2),MID(C510,LEN(H510)+2,99)),1,3),IF(MID(MID(C510,LEN(H510)+2,99),1,1)="(",MID(MID(C510,LEN(H510)+2,99),2,LEN(MID(C510,LEN(H510)+2,99))-2),MID(C510,LEN(H510)+2,99))),"")</f>
        <v/>
      </c>
      <c r="L510" t="str">
        <f t="shared" si="286"/>
        <v/>
      </c>
      <c r="M510" t="str">
        <f t="shared" si="305"/>
        <v/>
      </c>
      <c r="N510" t="str">
        <f t="shared" si="287"/>
        <v/>
      </c>
      <c r="O510" t="str">
        <f t="shared" si="288"/>
        <v/>
      </c>
      <c r="P510" t="str">
        <f t="shared" si="281"/>
        <v/>
      </c>
      <c r="Q510" t="str">
        <f t="shared" si="289"/>
        <v/>
      </c>
      <c r="R510" t="str">
        <f t="shared" si="290"/>
        <v/>
      </c>
      <c r="S510" t="str">
        <f t="shared" si="291"/>
        <v/>
      </c>
      <c r="T510" t="str">
        <f t="shared" si="292"/>
        <v/>
      </c>
      <c r="U510" t="str">
        <f t="shared" si="293"/>
        <v/>
      </c>
      <c r="V510" t="str">
        <f>IF(MID(I510,6,1)="T",VLOOKUP(H510,DATA!$B$2:$H$526,7,FALSE),"")</f>
        <v/>
      </c>
      <c r="W510" t="str">
        <f t="shared" si="294"/>
        <v/>
      </c>
      <c r="X510" t="str">
        <f>IF(LEN(H510)&gt;0,VLOOKUP(H510,DATA!$B$2:$F$526,5,FALSE),"")</f>
        <v/>
      </c>
      <c r="Y510" t="str">
        <f t="shared" si="295"/>
        <v/>
      </c>
      <c r="Z510" t="str">
        <f t="shared" si="296"/>
        <v/>
      </c>
      <c r="AA510" t="str">
        <f t="shared" si="297"/>
        <v/>
      </c>
      <c r="AB510" t="str">
        <f>IF(LEN(Z510)&gt;0,VLOOKUP(Z510,DATA!$K$25:$L$69,2,FALSE)&amp;IF(LEN(AA510)&gt;0,VLOOKUP(AA510,DATA!$O$25:$P$29,2,FALSE),""),"")</f>
        <v/>
      </c>
      <c r="AC510" t="str">
        <f>IF(LEN(Z510)&gt;0,VLOOKUP(Z510,DATA!$K$25:$M$69,3,FALSE),"")</f>
        <v/>
      </c>
      <c r="AD510" t="str">
        <f t="shared" si="298"/>
        <v/>
      </c>
      <c r="AE510" t="str">
        <f t="shared" si="299"/>
        <v/>
      </c>
      <c r="AF510" t="str">
        <f t="shared" si="300"/>
        <v/>
      </c>
      <c r="AG510" t="str">
        <f t="shared" si="301"/>
        <v/>
      </c>
      <c r="AH510" t="str">
        <f t="shared" si="302"/>
        <v/>
      </c>
      <c r="AI510" t="str">
        <f>IF(LEN(Q510)&gt;0,REPT("0",IF(IF(MID(I510,12,1)="F",VLOOKUP(J510,DATA!$K$2:$Y$20,14,FALSE),0)&gt;10,IF(MID(I510,12,1)="F",VLOOKUP(J510,DATA!$K$2:$Y$20,14,FALSE),0)-10,0)-LEN(X510))&amp;DEC2BIN(Q510,IF(MID(I510,12,1)="F",VLOOKUP(J510,DATA!$K$2:$Y$20,14,FALSE),0)-IF(IF(MID(I510,12,1)="F",VLOOKUP(J510,DATA!$K$2:$Y$20,14,FALSE),0)&gt;10,IF(MID(I510,12,1)="F",VLOOKUP(J510,DATA!$K$2:$Y$20,14,FALSE),0)-10,0)),"")</f>
        <v/>
      </c>
      <c r="AJ510" t="str">
        <f>IF(LEN(H510)&gt;0,IF(H510&lt;&gt;"CALL_PAL",VLOOKUP(H510,DATA!$B$2:$E$526,4,FALSE),VLOOKUP(K510,DATA!$K$72:$M$161,3,FALSE)),"")</f>
        <v/>
      </c>
      <c r="AK510" t="str">
        <f>IF(LEN(H510)&gt;0,VLOOKUP(H510,DATA!$B$2:$D$526,3,FALSE),"")</f>
        <v/>
      </c>
      <c r="AL510" t="str">
        <f t="shared" si="303"/>
        <v/>
      </c>
      <c r="AM510" t="str">
        <f t="shared" si="304"/>
        <v/>
      </c>
      <c r="AN510" t="str">
        <f t="shared" si="282"/>
        <v/>
      </c>
      <c r="AO510" t="str">
        <f t="shared" si="276"/>
        <v/>
      </c>
      <c r="AP510" t="str">
        <f t="shared" si="277"/>
        <v/>
      </c>
      <c r="AQ510" t="str">
        <f t="shared" si="274"/>
        <v/>
      </c>
    </row>
    <row r="511" spans="1:43" x14ac:dyDescent="0.25">
      <c r="A511" t="str">
        <f t="shared" si="278"/>
        <v/>
      </c>
      <c r="C511" t="str">
        <f t="shared" si="284"/>
        <v/>
      </c>
      <c r="D511" t="str">
        <f t="shared" si="279"/>
        <v/>
      </c>
      <c r="E511" t="str">
        <f t="shared" si="280"/>
        <v/>
      </c>
      <c r="F511" t="str">
        <f t="shared" si="283"/>
        <v/>
      </c>
      <c r="G511" t="str">
        <f t="shared" si="275"/>
        <v/>
      </c>
      <c r="H511" t="str">
        <f t="shared" si="285"/>
        <v/>
      </c>
      <c r="I511" s="3" t="str">
        <f>IF(LEN(H511)&gt;0,VLOOKUP(H511,DATA!$B$2:$G$526,6,FALSE),"")</f>
        <v/>
      </c>
      <c r="J511" t="str">
        <f>IF(LEN(H511)&gt;0,VLOOKUP(H511,DATA!$B$2:$G$526,2,FALSE),"")</f>
        <v/>
      </c>
      <c r="K511" t="str">
        <f>IF(LEN(H511)&gt;0,IF(MID(IF(MID(MID(C511,LEN(H511)+2,99),1,1)="(",MID(MID(C511,LEN(H511)+2,99),2,LEN(MID(C511,LEN(H511)+2,99))-2),MID(C511,LEN(H511)+2,99)),1,1)=VLOOKUP(H511,DATA!$B$2:$I$526,8,FALSE),MID(IF(MID(MID(C511,LEN(H511)+2,99),1,1)="(",MID(MID(C511,LEN(H511)+2,99),2,LEN(MID(C511,LEN(H511)+2,99))-2),MID(C511,LEN(H511)+2,99)),1,3),IF(MID(MID(C511,LEN(H511)+2,99),1,1)="(",MID(MID(C511,LEN(H511)+2,99),2,LEN(MID(C511,LEN(H511)+2,99))-2),MID(C511,LEN(H511)+2,99))),"")</f>
        <v/>
      </c>
      <c r="L511" t="str">
        <f t="shared" si="286"/>
        <v/>
      </c>
      <c r="M511" t="str">
        <f t="shared" si="305"/>
        <v/>
      </c>
      <c r="N511" t="str">
        <f t="shared" si="287"/>
        <v/>
      </c>
      <c r="O511" t="str">
        <f t="shared" si="288"/>
        <v/>
      </c>
      <c r="P511" t="str">
        <f t="shared" si="281"/>
        <v/>
      </c>
      <c r="Q511" t="str">
        <f t="shared" si="289"/>
        <v/>
      </c>
      <c r="R511" t="str">
        <f t="shared" si="290"/>
        <v/>
      </c>
      <c r="S511" t="str">
        <f t="shared" si="291"/>
        <v/>
      </c>
      <c r="T511" t="str">
        <f t="shared" si="292"/>
        <v/>
      </c>
      <c r="U511" t="str">
        <f t="shared" si="293"/>
        <v/>
      </c>
      <c r="V511" t="str">
        <f>IF(MID(I511,6,1)="T",VLOOKUP(H511,DATA!$B$2:$H$526,7,FALSE),"")</f>
        <v/>
      </c>
      <c r="W511" t="str">
        <f t="shared" si="294"/>
        <v/>
      </c>
      <c r="X511" t="str">
        <f>IF(LEN(H511)&gt;0,VLOOKUP(H511,DATA!$B$2:$F$526,5,FALSE),"")</f>
        <v/>
      </c>
      <c r="Y511" t="str">
        <f t="shared" si="295"/>
        <v/>
      </c>
      <c r="Z511" t="str">
        <f t="shared" si="296"/>
        <v/>
      </c>
      <c r="AA511" t="str">
        <f t="shared" si="297"/>
        <v/>
      </c>
      <c r="AB511" t="str">
        <f>IF(LEN(Z511)&gt;0,VLOOKUP(Z511,DATA!$K$25:$L$69,2,FALSE)&amp;IF(LEN(AA511)&gt;0,VLOOKUP(AA511,DATA!$O$25:$P$29,2,FALSE),""),"")</f>
        <v/>
      </c>
      <c r="AC511" t="str">
        <f>IF(LEN(Z511)&gt;0,VLOOKUP(Z511,DATA!$K$25:$M$69,3,FALSE),"")</f>
        <v/>
      </c>
      <c r="AD511" t="str">
        <f t="shared" si="298"/>
        <v/>
      </c>
      <c r="AE511" t="str">
        <f t="shared" si="299"/>
        <v/>
      </c>
      <c r="AF511" t="str">
        <f t="shared" si="300"/>
        <v/>
      </c>
      <c r="AG511" t="str">
        <f t="shared" si="301"/>
        <v/>
      </c>
      <c r="AH511" t="str">
        <f t="shared" si="302"/>
        <v/>
      </c>
      <c r="AI511" t="str">
        <f>IF(LEN(Q511)&gt;0,REPT("0",IF(IF(MID(I511,12,1)="F",VLOOKUP(J511,DATA!$K$2:$Y$20,14,FALSE),0)&gt;10,IF(MID(I511,12,1)="F",VLOOKUP(J511,DATA!$K$2:$Y$20,14,FALSE),0)-10,0)-LEN(X511))&amp;DEC2BIN(Q511,IF(MID(I511,12,1)="F",VLOOKUP(J511,DATA!$K$2:$Y$20,14,FALSE),0)-IF(IF(MID(I511,12,1)="F",VLOOKUP(J511,DATA!$K$2:$Y$20,14,FALSE),0)&gt;10,IF(MID(I511,12,1)="F",VLOOKUP(J511,DATA!$K$2:$Y$20,14,FALSE),0)-10,0)),"")</f>
        <v/>
      </c>
      <c r="AJ511" t="str">
        <f>IF(LEN(H511)&gt;0,IF(H511&lt;&gt;"CALL_PAL",VLOOKUP(H511,DATA!$B$2:$E$526,4,FALSE),VLOOKUP(K511,DATA!$K$72:$M$161,3,FALSE)),"")</f>
        <v/>
      </c>
      <c r="AK511" t="str">
        <f>IF(LEN(H511)&gt;0,VLOOKUP(H511,DATA!$B$2:$D$526,3,FALSE),"")</f>
        <v/>
      </c>
      <c r="AL511" t="str">
        <f t="shared" si="303"/>
        <v/>
      </c>
      <c r="AM511" t="str">
        <f t="shared" si="304"/>
        <v/>
      </c>
      <c r="AN511" t="str">
        <f t="shared" si="282"/>
        <v/>
      </c>
      <c r="AO511" t="str">
        <f t="shared" si="276"/>
        <v/>
      </c>
      <c r="AP511" t="str">
        <f t="shared" si="277"/>
        <v/>
      </c>
      <c r="AQ511" t="str">
        <f t="shared" si="274"/>
        <v/>
      </c>
    </row>
    <row r="512" spans="1:43" x14ac:dyDescent="0.25">
      <c r="A512" t="str">
        <f t="shared" si="278"/>
        <v/>
      </c>
      <c r="C512" t="str">
        <f t="shared" si="284"/>
        <v/>
      </c>
      <c r="D512" t="str">
        <f t="shared" si="279"/>
        <v/>
      </c>
      <c r="E512" t="str">
        <f t="shared" si="280"/>
        <v/>
      </c>
      <c r="F512" t="str">
        <f t="shared" si="283"/>
        <v/>
      </c>
      <c r="G512" t="str">
        <f t="shared" si="275"/>
        <v/>
      </c>
      <c r="H512" t="str">
        <f t="shared" si="285"/>
        <v/>
      </c>
      <c r="I512" s="3" t="str">
        <f>IF(LEN(H512)&gt;0,VLOOKUP(H512,DATA!$B$2:$G$526,6,FALSE),"")</f>
        <v/>
      </c>
      <c r="J512" t="str">
        <f>IF(LEN(H512)&gt;0,VLOOKUP(H512,DATA!$B$2:$G$526,2,FALSE),"")</f>
        <v/>
      </c>
      <c r="K512" t="str">
        <f>IF(LEN(H512)&gt;0,IF(MID(IF(MID(MID(C512,LEN(H512)+2,99),1,1)="(",MID(MID(C512,LEN(H512)+2,99),2,LEN(MID(C512,LEN(H512)+2,99))-2),MID(C512,LEN(H512)+2,99)),1,1)=VLOOKUP(H512,DATA!$B$2:$I$526,8,FALSE),MID(IF(MID(MID(C512,LEN(H512)+2,99),1,1)="(",MID(MID(C512,LEN(H512)+2,99),2,LEN(MID(C512,LEN(H512)+2,99))-2),MID(C512,LEN(H512)+2,99)),1,3),IF(MID(MID(C512,LEN(H512)+2,99),1,1)="(",MID(MID(C512,LEN(H512)+2,99),2,LEN(MID(C512,LEN(H512)+2,99))-2),MID(C512,LEN(H512)+2,99))),"")</f>
        <v/>
      </c>
      <c r="L512" t="str">
        <f t="shared" si="286"/>
        <v/>
      </c>
      <c r="M512" t="str">
        <f t="shared" si="305"/>
        <v/>
      </c>
      <c r="N512" t="str">
        <f t="shared" si="287"/>
        <v/>
      </c>
      <c r="O512" t="str">
        <f t="shared" si="288"/>
        <v/>
      </c>
      <c r="P512" t="str">
        <f t="shared" si="281"/>
        <v/>
      </c>
      <c r="Q512" t="str">
        <f t="shared" si="289"/>
        <v/>
      </c>
      <c r="R512" t="str">
        <f t="shared" si="290"/>
        <v/>
      </c>
      <c r="S512" t="str">
        <f t="shared" si="291"/>
        <v/>
      </c>
      <c r="T512" t="str">
        <f t="shared" si="292"/>
        <v/>
      </c>
      <c r="U512" t="str">
        <f t="shared" si="293"/>
        <v/>
      </c>
      <c r="V512" t="str">
        <f>IF(MID(I512,6,1)="T",VLOOKUP(H512,DATA!$B$2:$H$526,7,FALSE),"")</f>
        <v/>
      </c>
      <c r="W512" t="str">
        <f t="shared" si="294"/>
        <v/>
      </c>
      <c r="X512" t="str">
        <f>IF(LEN(H512)&gt;0,VLOOKUP(H512,DATA!$B$2:$F$526,5,FALSE),"")</f>
        <v/>
      </c>
      <c r="Y512" t="str">
        <f t="shared" si="295"/>
        <v/>
      </c>
      <c r="Z512" t="str">
        <f t="shared" si="296"/>
        <v/>
      </c>
      <c r="AA512" t="str">
        <f t="shared" si="297"/>
        <v/>
      </c>
      <c r="AB512" t="str">
        <f>IF(LEN(Z512)&gt;0,VLOOKUP(Z512,DATA!$K$25:$L$69,2,FALSE)&amp;IF(LEN(AA512)&gt;0,VLOOKUP(AA512,DATA!$O$25:$P$29,2,FALSE),""),"")</f>
        <v/>
      </c>
      <c r="AC512" t="str">
        <f>IF(LEN(Z512)&gt;0,VLOOKUP(Z512,DATA!$K$25:$M$69,3,FALSE),"")</f>
        <v/>
      </c>
      <c r="AD512" t="str">
        <f t="shared" si="298"/>
        <v/>
      </c>
      <c r="AE512" t="str">
        <f t="shared" si="299"/>
        <v/>
      </c>
      <c r="AF512" t="str">
        <f t="shared" si="300"/>
        <v/>
      </c>
      <c r="AG512" t="str">
        <f t="shared" si="301"/>
        <v/>
      </c>
      <c r="AH512" t="str">
        <f t="shared" si="302"/>
        <v/>
      </c>
      <c r="AI512" t="str">
        <f>IF(LEN(Q512)&gt;0,REPT("0",IF(IF(MID(I512,12,1)="F",VLOOKUP(J512,DATA!$K$2:$Y$20,14,FALSE),0)&gt;10,IF(MID(I512,12,1)="F",VLOOKUP(J512,DATA!$K$2:$Y$20,14,FALSE),0)-10,0)-LEN(X512))&amp;DEC2BIN(Q512,IF(MID(I512,12,1)="F",VLOOKUP(J512,DATA!$K$2:$Y$20,14,FALSE),0)-IF(IF(MID(I512,12,1)="F",VLOOKUP(J512,DATA!$K$2:$Y$20,14,FALSE),0)&gt;10,IF(MID(I512,12,1)="F",VLOOKUP(J512,DATA!$K$2:$Y$20,14,FALSE),0)-10,0)),"")</f>
        <v/>
      </c>
      <c r="AJ512" t="str">
        <f>IF(LEN(H512)&gt;0,IF(H512&lt;&gt;"CALL_PAL",VLOOKUP(H512,DATA!$B$2:$E$526,4,FALSE),VLOOKUP(K512,DATA!$K$72:$M$161,3,FALSE)),"")</f>
        <v/>
      </c>
      <c r="AK512" t="str">
        <f>IF(LEN(H512)&gt;0,VLOOKUP(H512,DATA!$B$2:$D$526,3,FALSE),"")</f>
        <v/>
      </c>
      <c r="AL512" t="str">
        <f t="shared" si="303"/>
        <v/>
      </c>
      <c r="AM512" t="str">
        <f t="shared" si="304"/>
        <v/>
      </c>
      <c r="AN512" t="str">
        <f t="shared" si="282"/>
        <v/>
      </c>
      <c r="AO512" t="str">
        <f t="shared" si="276"/>
        <v/>
      </c>
      <c r="AP512" t="str">
        <f t="shared" si="277"/>
        <v/>
      </c>
      <c r="AQ512" t="str">
        <f t="shared" si="274"/>
        <v/>
      </c>
    </row>
    <row r="513" spans="1:43" x14ac:dyDescent="0.25">
      <c r="A513" t="str">
        <f t="shared" si="278"/>
        <v/>
      </c>
      <c r="C513" t="str">
        <f t="shared" si="284"/>
        <v/>
      </c>
      <c r="D513" t="str">
        <f t="shared" si="279"/>
        <v/>
      </c>
      <c r="E513" t="str">
        <f t="shared" si="280"/>
        <v/>
      </c>
      <c r="F513" t="str">
        <f t="shared" si="283"/>
        <v/>
      </c>
      <c r="G513" t="str">
        <f t="shared" si="275"/>
        <v/>
      </c>
      <c r="H513" t="str">
        <f t="shared" si="285"/>
        <v/>
      </c>
      <c r="I513" s="3" t="str">
        <f>IF(LEN(H513)&gt;0,VLOOKUP(H513,DATA!$B$2:$G$526,6,FALSE),"")</f>
        <v/>
      </c>
      <c r="J513" t="str">
        <f>IF(LEN(H513)&gt;0,VLOOKUP(H513,DATA!$B$2:$G$526,2,FALSE),"")</f>
        <v/>
      </c>
      <c r="K513" t="str">
        <f>IF(LEN(H513)&gt;0,IF(MID(IF(MID(MID(C513,LEN(H513)+2,99),1,1)="(",MID(MID(C513,LEN(H513)+2,99),2,LEN(MID(C513,LEN(H513)+2,99))-2),MID(C513,LEN(H513)+2,99)),1,1)=VLOOKUP(H513,DATA!$B$2:$I$526,8,FALSE),MID(IF(MID(MID(C513,LEN(H513)+2,99),1,1)="(",MID(MID(C513,LEN(H513)+2,99),2,LEN(MID(C513,LEN(H513)+2,99))-2),MID(C513,LEN(H513)+2,99)),1,3),IF(MID(MID(C513,LEN(H513)+2,99),1,1)="(",MID(MID(C513,LEN(H513)+2,99),2,LEN(MID(C513,LEN(H513)+2,99))-2),MID(C513,LEN(H513)+2,99))),"")</f>
        <v/>
      </c>
      <c r="L513" t="str">
        <f t="shared" si="286"/>
        <v/>
      </c>
      <c r="M513" t="str">
        <f t="shared" si="305"/>
        <v/>
      </c>
      <c r="N513" t="str">
        <f t="shared" si="287"/>
        <v/>
      </c>
      <c r="O513" t="str">
        <f t="shared" si="288"/>
        <v/>
      </c>
      <c r="P513" t="str">
        <f t="shared" si="281"/>
        <v/>
      </c>
      <c r="Q513" t="str">
        <f t="shared" si="289"/>
        <v/>
      </c>
      <c r="R513" t="str">
        <f t="shared" si="290"/>
        <v/>
      </c>
      <c r="S513" t="str">
        <f t="shared" si="291"/>
        <v/>
      </c>
      <c r="T513" t="str">
        <f t="shared" si="292"/>
        <v/>
      </c>
      <c r="U513" t="str">
        <f t="shared" si="293"/>
        <v/>
      </c>
      <c r="V513" t="str">
        <f>IF(MID(I513,6,1)="T",VLOOKUP(H513,DATA!$B$2:$H$526,7,FALSE),"")</f>
        <v/>
      </c>
      <c r="W513" t="str">
        <f t="shared" si="294"/>
        <v/>
      </c>
      <c r="X513" t="str">
        <f>IF(LEN(H513)&gt;0,VLOOKUP(H513,DATA!$B$2:$F$526,5,FALSE),"")</f>
        <v/>
      </c>
      <c r="Y513" t="str">
        <f t="shared" si="295"/>
        <v/>
      </c>
      <c r="Z513" t="str">
        <f t="shared" si="296"/>
        <v/>
      </c>
      <c r="AA513" t="str">
        <f t="shared" si="297"/>
        <v/>
      </c>
      <c r="AB513" t="str">
        <f>IF(LEN(Z513)&gt;0,VLOOKUP(Z513,DATA!$K$25:$L$69,2,FALSE)&amp;IF(LEN(AA513)&gt;0,VLOOKUP(AA513,DATA!$O$25:$P$29,2,FALSE),""),"")</f>
        <v/>
      </c>
      <c r="AC513" t="str">
        <f>IF(LEN(Z513)&gt;0,VLOOKUP(Z513,DATA!$K$25:$M$69,3,FALSE),"")</f>
        <v/>
      </c>
      <c r="AD513" t="str">
        <f t="shared" si="298"/>
        <v/>
      </c>
      <c r="AE513" t="str">
        <f t="shared" si="299"/>
        <v/>
      </c>
      <c r="AF513" t="str">
        <f t="shared" si="300"/>
        <v/>
      </c>
      <c r="AG513" t="str">
        <f t="shared" si="301"/>
        <v/>
      </c>
      <c r="AH513" t="str">
        <f t="shared" si="302"/>
        <v/>
      </c>
      <c r="AI513" t="str">
        <f>IF(LEN(Q513)&gt;0,REPT("0",IF(IF(MID(I513,12,1)="F",VLOOKUP(J513,DATA!$K$2:$Y$20,14,FALSE),0)&gt;10,IF(MID(I513,12,1)="F",VLOOKUP(J513,DATA!$K$2:$Y$20,14,FALSE),0)-10,0)-LEN(X513))&amp;DEC2BIN(Q513,IF(MID(I513,12,1)="F",VLOOKUP(J513,DATA!$K$2:$Y$20,14,FALSE),0)-IF(IF(MID(I513,12,1)="F",VLOOKUP(J513,DATA!$K$2:$Y$20,14,FALSE),0)&gt;10,IF(MID(I513,12,1)="F",VLOOKUP(J513,DATA!$K$2:$Y$20,14,FALSE),0)-10,0)),"")</f>
        <v/>
      </c>
      <c r="AJ513" t="str">
        <f>IF(LEN(H513)&gt;0,IF(H513&lt;&gt;"CALL_PAL",VLOOKUP(H513,DATA!$B$2:$E$526,4,FALSE),VLOOKUP(K513,DATA!$K$72:$M$161,3,FALSE)),"")</f>
        <v/>
      </c>
      <c r="AK513" t="str">
        <f>IF(LEN(H513)&gt;0,VLOOKUP(H513,DATA!$B$2:$D$526,3,FALSE),"")</f>
        <v/>
      </c>
      <c r="AL513" t="str">
        <f t="shared" si="303"/>
        <v/>
      </c>
      <c r="AM513" t="str">
        <f t="shared" si="304"/>
        <v/>
      </c>
      <c r="AN513" t="str">
        <f t="shared" si="282"/>
        <v/>
      </c>
      <c r="AO513" t="str">
        <f t="shared" si="276"/>
        <v/>
      </c>
      <c r="AP513" t="str">
        <f t="shared" si="277"/>
        <v/>
      </c>
      <c r="AQ513" t="str">
        <f t="shared" si="274"/>
        <v/>
      </c>
    </row>
    <row r="514" spans="1:43" x14ac:dyDescent="0.25">
      <c r="A514" t="str">
        <f t="shared" si="278"/>
        <v/>
      </c>
      <c r="C514" t="str">
        <f t="shared" si="284"/>
        <v/>
      </c>
      <c r="D514" t="str">
        <f t="shared" si="279"/>
        <v/>
      </c>
      <c r="E514" t="str">
        <f t="shared" si="280"/>
        <v/>
      </c>
      <c r="F514" t="str">
        <f t="shared" si="283"/>
        <v/>
      </c>
      <c r="G514" t="str">
        <f t="shared" si="275"/>
        <v/>
      </c>
      <c r="H514" t="str">
        <f t="shared" si="285"/>
        <v/>
      </c>
      <c r="I514" s="3" t="str">
        <f>IF(LEN(H514)&gt;0,VLOOKUP(H514,DATA!$B$2:$G$526,6,FALSE),"")</f>
        <v/>
      </c>
      <c r="J514" t="str">
        <f>IF(LEN(H514)&gt;0,VLOOKUP(H514,DATA!$B$2:$G$526,2,FALSE),"")</f>
        <v/>
      </c>
      <c r="K514" t="str">
        <f>IF(LEN(H514)&gt;0,IF(MID(IF(MID(MID(C514,LEN(H514)+2,99),1,1)="(",MID(MID(C514,LEN(H514)+2,99),2,LEN(MID(C514,LEN(H514)+2,99))-2),MID(C514,LEN(H514)+2,99)),1,1)=VLOOKUP(H514,DATA!$B$2:$I$526,8,FALSE),MID(IF(MID(MID(C514,LEN(H514)+2,99),1,1)="(",MID(MID(C514,LEN(H514)+2,99),2,LEN(MID(C514,LEN(H514)+2,99))-2),MID(C514,LEN(H514)+2,99)),1,3),IF(MID(MID(C514,LEN(H514)+2,99),1,1)="(",MID(MID(C514,LEN(H514)+2,99),2,LEN(MID(C514,LEN(H514)+2,99))-2),MID(C514,LEN(H514)+2,99))),"")</f>
        <v/>
      </c>
      <c r="L514" t="str">
        <f t="shared" si="286"/>
        <v/>
      </c>
      <c r="M514" t="str">
        <f t="shared" si="305"/>
        <v/>
      </c>
      <c r="N514" t="str">
        <f t="shared" si="287"/>
        <v/>
      </c>
      <c r="O514" t="str">
        <f t="shared" si="288"/>
        <v/>
      </c>
      <c r="P514" t="str">
        <f t="shared" si="281"/>
        <v/>
      </c>
      <c r="Q514" t="str">
        <f t="shared" si="289"/>
        <v/>
      </c>
      <c r="R514" t="str">
        <f t="shared" si="290"/>
        <v/>
      </c>
      <c r="S514" t="str">
        <f t="shared" si="291"/>
        <v/>
      </c>
      <c r="T514" t="str">
        <f t="shared" si="292"/>
        <v/>
      </c>
      <c r="U514" t="str">
        <f t="shared" si="293"/>
        <v/>
      </c>
      <c r="V514" t="str">
        <f>IF(MID(I514,6,1)="T",VLOOKUP(H514,DATA!$B$2:$H$526,7,FALSE),"")</f>
        <v/>
      </c>
      <c r="W514" t="str">
        <f t="shared" si="294"/>
        <v/>
      </c>
      <c r="X514" t="str">
        <f>IF(LEN(H514)&gt;0,VLOOKUP(H514,DATA!$B$2:$F$526,5,FALSE),"")</f>
        <v/>
      </c>
      <c r="Y514" t="str">
        <f t="shared" si="295"/>
        <v/>
      </c>
      <c r="Z514" t="str">
        <f t="shared" si="296"/>
        <v/>
      </c>
      <c r="AA514" t="str">
        <f t="shared" si="297"/>
        <v/>
      </c>
      <c r="AB514" t="str">
        <f>IF(LEN(Z514)&gt;0,VLOOKUP(Z514,DATA!$K$25:$L$69,2,FALSE)&amp;IF(LEN(AA514)&gt;0,VLOOKUP(AA514,DATA!$O$25:$P$29,2,FALSE),""),"")</f>
        <v/>
      </c>
      <c r="AC514" t="str">
        <f>IF(LEN(Z514)&gt;0,VLOOKUP(Z514,DATA!$K$25:$M$69,3,FALSE),"")</f>
        <v/>
      </c>
      <c r="AD514" t="str">
        <f t="shared" si="298"/>
        <v/>
      </c>
      <c r="AE514" t="str">
        <f t="shared" si="299"/>
        <v/>
      </c>
      <c r="AF514" t="str">
        <f t="shared" si="300"/>
        <v/>
      </c>
      <c r="AG514" t="str">
        <f t="shared" si="301"/>
        <v/>
      </c>
      <c r="AH514" t="str">
        <f t="shared" si="302"/>
        <v/>
      </c>
      <c r="AI514" t="str">
        <f>IF(LEN(Q514)&gt;0,REPT("0",IF(IF(MID(I514,12,1)="F",VLOOKUP(J514,DATA!$K$2:$Y$20,14,FALSE),0)&gt;10,IF(MID(I514,12,1)="F",VLOOKUP(J514,DATA!$K$2:$Y$20,14,FALSE),0)-10,0)-LEN(X514))&amp;DEC2BIN(Q514,IF(MID(I514,12,1)="F",VLOOKUP(J514,DATA!$K$2:$Y$20,14,FALSE),0)-IF(IF(MID(I514,12,1)="F",VLOOKUP(J514,DATA!$K$2:$Y$20,14,FALSE),0)&gt;10,IF(MID(I514,12,1)="F",VLOOKUP(J514,DATA!$K$2:$Y$20,14,FALSE),0)-10,0)),"")</f>
        <v/>
      </c>
      <c r="AJ514" t="str">
        <f>IF(LEN(H514)&gt;0,IF(H514&lt;&gt;"CALL_PAL",VLOOKUP(H514,DATA!$B$2:$E$526,4,FALSE),VLOOKUP(K514,DATA!$K$72:$M$161,3,FALSE)),"")</f>
        <v/>
      </c>
      <c r="AK514" t="str">
        <f>IF(LEN(H514)&gt;0,VLOOKUP(H514,DATA!$B$2:$D$526,3,FALSE),"")</f>
        <v/>
      </c>
      <c r="AL514" t="str">
        <f t="shared" si="303"/>
        <v/>
      </c>
      <c r="AM514" t="str">
        <f t="shared" si="304"/>
        <v/>
      </c>
      <c r="AN514" t="str">
        <f t="shared" si="282"/>
        <v/>
      </c>
      <c r="AO514" t="str">
        <f t="shared" si="276"/>
        <v/>
      </c>
      <c r="AP514" t="str">
        <f t="shared" si="277"/>
        <v/>
      </c>
      <c r="AQ514" t="str">
        <f t="shared" si="274"/>
        <v/>
      </c>
    </row>
    <row r="515" spans="1:43" x14ac:dyDescent="0.25">
      <c r="A515" t="str">
        <f t="shared" si="278"/>
        <v/>
      </c>
      <c r="C515" t="str">
        <f t="shared" si="284"/>
        <v/>
      </c>
      <c r="D515" t="str">
        <f t="shared" si="279"/>
        <v/>
      </c>
      <c r="E515" t="str">
        <f t="shared" si="280"/>
        <v/>
      </c>
      <c r="F515" t="str">
        <f t="shared" si="283"/>
        <v/>
      </c>
      <c r="G515" t="str">
        <f t="shared" si="275"/>
        <v/>
      </c>
      <c r="H515" t="str">
        <f t="shared" si="285"/>
        <v/>
      </c>
      <c r="I515" s="3" t="str">
        <f>IF(LEN(H515)&gt;0,VLOOKUP(H515,DATA!$B$2:$G$526,6,FALSE),"")</f>
        <v/>
      </c>
      <c r="J515" t="str">
        <f>IF(LEN(H515)&gt;0,VLOOKUP(H515,DATA!$B$2:$G$526,2,FALSE),"")</f>
        <v/>
      </c>
      <c r="K515" t="str">
        <f>IF(LEN(H515)&gt;0,IF(MID(IF(MID(MID(C515,LEN(H515)+2,99),1,1)="(",MID(MID(C515,LEN(H515)+2,99),2,LEN(MID(C515,LEN(H515)+2,99))-2),MID(C515,LEN(H515)+2,99)),1,1)=VLOOKUP(H515,DATA!$B$2:$I$526,8,FALSE),MID(IF(MID(MID(C515,LEN(H515)+2,99),1,1)="(",MID(MID(C515,LEN(H515)+2,99),2,LEN(MID(C515,LEN(H515)+2,99))-2),MID(C515,LEN(H515)+2,99)),1,3),IF(MID(MID(C515,LEN(H515)+2,99),1,1)="(",MID(MID(C515,LEN(H515)+2,99),2,LEN(MID(C515,LEN(H515)+2,99))-2),MID(C515,LEN(H515)+2,99))),"")</f>
        <v/>
      </c>
      <c r="L515" t="str">
        <f t="shared" si="286"/>
        <v/>
      </c>
      <c r="M515" t="str">
        <f t="shared" si="305"/>
        <v/>
      </c>
      <c r="N515" t="str">
        <f t="shared" si="287"/>
        <v/>
      </c>
      <c r="O515" t="str">
        <f t="shared" si="288"/>
        <v/>
      </c>
      <c r="P515" t="str">
        <f t="shared" si="281"/>
        <v/>
      </c>
      <c r="Q515" t="str">
        <f t="shared" si="289"/>
        <v/>
      </c>
      <c r="R515" t="str">
        <f t="shared" si="290"/>
        <v/>
      </c>
      <c r="S515" t="str">
        <f t="shared" si="291"/>
        <v/>
      </c>
      <c r="T515" t="str">
        <f t="shared" si="292"/>
        <v/>
      </c>
      <c r="U515" t="str">
        <f t="shared" si="293"/>
        <v/>
      </c>
      <c r="V515" t="str">
        <f>IF(MID(I515,6,1)="T",VLOOKUP(H515,DATA!$B$2:$H$526,7,FALSE),"")</f>
        <v/>
      </c>
      <c r="W515" t="str">
        <f t="shared" si="294"/>
        <v/>
      </c>
      <c r="X515" t="str">
        <f>IF(LEN(H515)&gt;0,VLOOKUP(H515,DATA!$B$2:$F$526,5,FALSE),"")</f>
        <v/>
      </c>
      <c r="Y515" t="str">
        <f t="shared" si="295"/>
        <v/>
      </c>
      <c r="Z515" t="str">
        <f t="shared" si="296"/>
        <v/>
      </c>
      <c r="AA515" t="str">
        <f t="shared" si="297"/>
        <v/>
      </c>
      <c r="AB515" t="str">
        <f>IF(LEN(Z515)&gt;0,VLOOKUP(Z515,DATA!$K$25:$L$69,2,FALSE)&amp;IF(LEN(AA515)&gt;0,VLOOKUP(AA515,DATA!$O$25:$P$29,2,FALSE),""),"")</f>
        <v/>
      </c>
      <c r="AC515" t="str">
        <f>IF(LEN(Z515)&gt;0,VLOOKUP(Z515,DATA!$K$25:$M$69,3,FALSE),"")</f>
        <v/>
      </c>
      <c r="AD515" t="str">
        <f t="shared" si="298"/>
        <v/>
      </c>
      <c r="AE515" t="str">
        <f t="shared" si="299"/>
        <v/>
      </c>
      <c r="AF515" t="str">
        <f t="shared" si="300"/>
        <v/>
      </c>
      <c r="AG515" t="str">
        <f t="shared" si="301"/>
        <v/>
      </c>
      <c r="AH515" t="str">
        <f t="shared" si="302"/>
        <v/>
      </c>
      <c r="AI515" t="str">
        <f>IF(LEN(Q515)&gt;0,REPT("0",IF(IF(MID(I515,12,1)="F",VLOOKUP(J515,DATA!$K$2:$Y$20,14,FALSE),0)&gt;10,IF(MID(I515,12,1)="F",VLOOKUP(J515,DATA!$K$2:$Y$20,14,FALSE),0)-10,0)-LEN(X515))&amp;DEC2BIN(Q515,IF(MID(I515,12,1)="F",VLOOKUP(J515,DATA!$K$2:$Y$20,14,FALSE),0)-IF(IF(MID(I515,12,1)="F",VLOOKUP(J515,DATA!$K$2:$Y$20,14,FALSE),0)&gt;10,IF(MID(I515,12,1)="F",VLOOKUP(J515,DATA!$K$2:$Y$20,14,FALSE),0)-10,0)),"")</f>
        <v/>
      </c>
      <c r="AJ515" t="str">
        <f>IF(LEN(H515)&gt;0,IF(H515&lt;&gt;"CALL_PAL",VLOOKUP(H515,DATA!$B$2:$E$526,4,FALSE),VLOOKUP(K515,DATA!$K$72:$M$161,3,FALSE)),"")</f>
        <v/>
      </c>
      <c r="AK515" t="str">
        <f>IF(LEN(H515)&gt;0,VLOOKUP(H515,DATA!$B$2:$D$526,3,FALSE),"")</f>
        <v/>
      </c>
      <c r="AL515" t="str">
        <f t="shared" si="303"/>
        <v/>
      </c>
      <c r="AM515" t="str">
        <f t="shared" si="304"/>
        <v/>
      </c>
      <c r="AN515" t="str">
        <f t="shared" si="282"/>
        <v/>
      </c>
      <c r="AO515" t="str">
        <f t="shared" si="276"/>
        <v/>
      </c>
      <c r="AP515" t="str">
        <f t="shared" si="277"/>
        <v/>
      </c>
      <c r="AQ515" t="str">
        <f t="shared" ref="AQ515:AQ578" si="306">IF(B515="","",IF(G515=G516,"",INT(G515/64)*64=G515))</f>
        <v/>
      </c>
    </row>
    <row r="516" spans="1:43" x14ac:dyDescent="0.25">
      <c r="A516" t="str">
        <f t="shared" si="278"/>
        <v/>
      </c>
      <c r="C516" t="str">
        <f t="shared" si="284"/>
        <v/>
      </c>
      <c r="D516" t="str">
        <f t="shared" si="279"/>
        <v/>
      </c>
      <c r="E516" t="str">
        <f t="shared" si="280"/>
        <v/>
      </c>
      <c r="F516" t="str">
        <f t="shared" si="283"/>
        <v/>
      </c>
      <c r="G516" t="str">
        <f t="shared" ref="G516:G579" si="307">IF(LEN(C516)&gt;0,IF(IFERROR(FIND(":",C516)&gt;0,FALSE),G515+16-MOD(G515+16,16),IF(E516,G515+F515-MOD(G515+F515,F515),G515)),"")</f>
        <v/>
      </c>
      <c r="H516" t="str">
        <f t="shared" si="285"/>
        <v/>
      </c>
      <c r="I516" s="3" t="str">
        <f>IF(LEN(H516)&gt;0,VLOOKUP(H516,DATA!$B$2:$G$526,6,FALSE),"")</f>
        <v/>
      </c>
      <c r="J516" t="str">
        <f>IF(LEN(H516)&gt;0,VLOOKUP(H516,DATA!$B$2:$G$526,2,FALSE),"")</f>
        <v/>
      </c>
      <c r="K516" t="str">
        <f>IF(LEN(H516)&gt;0,IF(MID(IF(MID(MID(C516,LEN(H516)+2,99),1,1)="(",MID(MID(C516,LEN(H516)+2,99),2,LEN(MID(C516,LEN(H516)+2,99))-2),MID(C516,LEN(H516)+2,99)),1,1)=VLOOKUP(H516,DATA!$B$2:$I$526,8,FALSE),MID(IF(MID(MID(C516,LEN(H516)+2,99),1,1)="(",MID(MID(C516,LEN(H516)+2,99),2,LEN(MID(C516,LEN(H516)+2,99))-2),MID(C516,LEN(H516)+2,99)),1,3),IF(MID(MID(C516,LEN(H516)+2,99),1,1)="(",MID(MID(C516,LEN(H516)+2,99),2,LEN(MID(C516,LEN(H516)+2,99))-2),MID(C516,LEN(H516)+2,99))),"")</f>
        <v/>
      </c>
      <c r="L516" t="str">
        <f t="shared" si="286"/>
        <v/>
      </c>
      <c r="M516" t="str">
        <f t="shared" si="305"/>
        <v/>
      </c>
      <c r="N516" t="str">
        <f t="shared" si="287"/>
        <v/>
      </c>
      <c r="O516" t="str">
        <f t="shared" si="288"/>
        <v/>
      </c>
      <c r="P516" t="str">
        <f t="shared" si="281"/>
        <v/>
      </c>
      <c r="Q516" t="str">
        <f t="shared" si="289"/>
        <v/>
      </c>
      <c r="R516" t="str">
        <f t="shared" si="290"/>
        <v/>
      </c>
      <c r="S516" t="str">
        <f t="shared" si="291"/>
        <v/>
      </c>
      <c r="T516" t="str">
        <f t="shared" si="292"/>
        <v/>
      </c>
      <c r="U516" t="str">
        <f t="shared" si="293"/>
        <v/>
      </c>
      <c r="V516" t="str">
        <f>IF(MID(I516,6,1)="T",VLOOKUP(H516,DATA!$B$2:$H$526,7,FALSE),"")</f>
        <v/>
      </c>
      <c r="W516" t="str">
        <f t="shared" si="294"/>
        <v/>
      </c>
      <c r="X516" t="str">
        <f>IF(LEN(H516)&gt;0,VLOOKUP(H516,DATA!$B$2:$F$526,5,FALSE),"")</f>
        <v/>
      </c>
      <c r="Y516" t="str">
        <f t="shared" si="295"/>
        <v/>
      </c>
      <c r="Z516" t="str">
        <f t="shared" si="296"/>
        <v/>
      </c>
      <c r="AA516" t="str">
        <f t="shared" si="297"/>
        <v/>
      </c>
      <c r="AB516" t="str">
        <f>IF(LEN(Z516)&gt;0,VLOOKUP(Z516,DATA!$K$25:$L$69,2,FALSE)&amp;IF(LEN(AA516)&gt;0,VLOOKUP(AA516,DATA!$O$25:$P$29,2,FALSE),""),"")</f>
        <v/>
      </c>
      <c r="AC516" t="str">
        <f>IF(LEN(Z516)&gt;0,VLOOKUP(Z516,DATA!$K$25:$M$69,3,FALSE),"")</f>
        <v/>
      </c>
      <c r="AD516" t="str">
        <f t="shared" si="298"/>
        <v/>
      </c>
      <c r="AE516" t="str">
        <f t="shared" si="299"/>
        <v/>
      </c>
      <c r="AF516" t="str">
        <f t="shared" si="300"/>
        <v/>
      </c>
      <c r="AG516" t="str">
        <f t="shared" si="301"/>
        <v/>
      </c>
      <c r="AH516" t="str">
        <f t="shared" si="302"/>
        <v/>
      </c>
      <c r="AI516" t="str">
        <f>IF(LEN(Q516)&gt;0,REPT("0",IF(IF(MID(I516,12,1)="F",VLOOKUP(J516,DATA!$K$2:$Y$20,14,FALSE),0)&gt;10,IF(MID(I516,12,1)="F",VLOOKUP(J516,DATA!$K$2:$Y$20,14,FALSE),0)-10,0)-LEN(X516))&amp;DEC2BIN(Q516,IF(MID(I516,12,1)="F",VLOOKUP(J516,DATA!$K$2:$Y$20,14,FALSE),0)-IF(IF(MID(I516,12,1)="F",VLOOKUP(J516,DATA!$K$2:$Y$20,14,FALSE),0)&gt;10,IF(MID(I516,12,1)="F",VLOOKUP(J516,DATA!$K$2:$Y$20,14,FALSE),0)-10,0)),"")</f>
        <v/>
      </c>
      <c r="AJ516" t="str">
        <f>IF(LEN(H516)&gt;0,IF(H516&lt;&gt;"CALL_PAL",VLOOKUP(H516,DATA!$B$2:$E$526,4,FALSE),VLOOKUP(K516,DATA!$K$72:$M$161,3,FALSE)),"")</f>
        <v/>
      </c>
      <c r="AK516" t="str">
        <f>IF(LEN(H516)&gt;0,VLOOKUP(H516,DATA!$B$2:$D$526,3,FALSE),"")</f>
        <v/>
      </c>
      <c r="AL516" t="str">
        <f t="shared" si="303"/>
        <v/>
      </c>
      <c r="AM516" t="str">
        <f t="shared" si="304"/>
        <v/>
      </c>
      <c r="AN516" t="str">
        <f t="shared" si="282"/>
        <v/>
      </c>
      <c r="AO516" t="str">
        <f t="shared" ref="AO516:AO579" si="308">IF(B516&lt;&gt;"",G516-G515,"")</f>
        <v/>
      </c>
      <c r="AP516" t="str">
        <f t="shared" si="277"/>
        <v/>
      </c>
      <c r="AQ516" t="str">
        <f t="shared" si="306"/>
        <v/>
      </c>
    </row>
    <row r="517" spans="1:43" x14ac:dyDescent="0.25">
      <c r="A517" t="str">
        <f t="shared" si="278"/>
        <v/>
      </c>
      <c r="C517" t="str">
        <f t="shared" si="284"/>
        <v/>
      </c>
      <c r="D517" t="str">
        <f t="shared" si="279"/>
        <v/>
      </c>
      <c r="E517" t="str">
        <f t="shared" si="280"/>
        <v/>
      </c>
      <c r="F517" t="str">
        <f t="shared" si="283"/>
        <v/>
      </c>
      <c r="G517" t="str">
        <f t="shared" si="307"/>
        <v/>
      </c>
      <c r="H517" t="str">
        <f t="shared" si="285"/>
        <v/>
      </c>
      <c r="I517" s="3" t="str">
        <f>IF(LEN(H517)&gt;0,VLOOKUP(H517,DATA!$B$2:$G$526,6,FALSE),"")</f>
        <v/>
      </c>
      <c r="J517" t="str">
        <f>IF(LEN(H517)&gt;0,VLOOKUP(H517,DATA!$B$2:$G$526,2,FALSE),"")</f>
        <v/>
      </c>
      <c r="K517" t="str">
        <f>IF(LEN(H517)&gt;0,IF(MID(IF(MID(MID(C517,LEN(H517)+2,99),1,1)="(",MID(MID(C517,LEN(H517)+2,99),2,LEN(MID(C517,LEN(H517)+2,99))-2),MID(C517,LEN(H517)+2,99)),1,1)=VLOOKUP(H517,DATA!$B$2:$I$526,8,FALSE),MID(IF(MID(MID(C517,LEN(H517)+2,99),1,1)="(",MID(MID(C517,LEN(H517)+2,99),2,LEN(MID(C517,LEN(H517)+2,99))-2),MID(C517,LEN(H517)+2,99)),1,3),IF(MID(MID(C517,LEN(H517)+2,99),1,1)="(",MID(MID(C517,LEN(H517)+2,99),2,LEN(MID(C517,LEN(H517)+2,99))-2),MID(C517,LEN(H517)+2,99))),"")</f>
        <v/>
      </c>
      <c r="L517" t="str">
        <f t="shared" si="286"/>
        <v/>
      </c>
      <c r="M517" t="str">
        <f t="shared" si="305"/>
        <v/>
      </c>
      <c r="N517" t="str">
        <f t="shared" si="287"/>
        <v/>
      </c>
      <c r="O517" t="str">
        <f t="shared" si="288"/>
        <v/>
      </c>
      <c r="P517" t="str">
        <f t="shared" si="281"/>
        <v/>
      </c>
      <c r="Q517" t="str">
        <f t="shared" si="289"/>
        <v/>
      </c>
      <c r="R517" t="str">
        <f t="shared" si="290"/>
        <v/>
      </c>
      <c r="S517" t="str">
        <f t="shared" si="291"/>
        <v/>
      </c>
      <c r="T517" t="str">
        <f t="shared" si="292"/>
        <v/>
      </c>
      <c r="U517" t="str">
        <f t="shared" si="293"/>
        <v/>
      </c>
      <c r="V517" t="str">
        <f>IF(MID(I517,6,1)="T",VLOOKUP(H517,DATA!$B$2:$H$526,7,FALSE),"")</f>
        <v/>
      </c>
      <c r="W517" t="str">
        <f t="shared" si="294"/>
        <v/>
      </c>
      <c r="X517" t="str">
        <f>IF(LEN(H517)&gt;0,VLOOKUP(H517,DATA!$B$2:$F$526,5,FALSE),"")</f>
        <v/>
      </c>
      <c r="Y517" t="str">
        <f t="shared" si="295"/>
        <v/>
      </c>
      <c r="Z517" t="str">
        <f t="shared" si="296"/>
        <v/>
      </c>
      <c r="AA517" t="str">
        <f t="shared" si="297"/>
        <v/>
      </c>
      <c r="AB517" t="str">
        <f>IF(LEN(Z517)&gt;0,VLOOKUP(Z517,DATA!$K$25:$L$69,2,FALSE)&amp;IF(LEN(AA517)&gt;0,VLOOKUP(AA517,DATA!$O$25:$P$29,2,FALSE),""),"")</f>
        <v/>
      </c>
      <c r="AC517" t="str">
        <f>IF(LEN(Z517)&gt;0,VLOOKUP(Z517,DATA!$K$25:$M$69,3,FALSE),"")</f>
        <v/>
      </c>
      <c r="AD517" t="str">
        <f t="shared" si="298"/>
        <v/>
      </c>
      <c r="AE517" t="str">
        <f t="shared" si="299"/>
        <v/>
      </c>
      <c r="AF517" t="str">
        <f t="shared" si="300"/>
        <v/>
      </c>
      <c r="AG517" t="str">
        <f t="shared" si="301"/>
        <v/>
      </c>
      <c r="AH517" t="str">
        <f t="shared" si="302"/>
        <v/>
      </c>
      <c r="AI517" t="str">
        <f>IF(LEN(Q517)&gt;0,REPT("0",IF(IF(MID(I517,12,1)="F",VLOOKUP(J517,DATA!$K$2:$Y$20,14,FALSE),0)&gt;10,IF(MID(I517,12,1)="F",VLOOKUP(J517,DATA!$K$2:$Y$20,14,FALSE),0)-10,0)-LEN(X517))&amp;DEC2BIN(Q517,IF(MID(I517,12,1)="F",VLOOKUP(J517,DATA!$K$2:$Y$20,14,FALSE),0)-IF(IF(MID(I517,12,1)="F",VLOOKUP(J517,DATA!$K$2:$Y$20,14,FALSE),0)&gt;10,IF(MID(I517,12,1)="F",VLOOKUP(J517,DATA!$K$2:$Y$20,14,FALSE),0)-10,0)),"")</f>
        <v/>
      </c>
      <c r="AJ517" t="str">
        <f>IF(LEN(H517)&gt;0,IF(H517&lt;&gt;"CALL_PAL",VLOOKUP(H517,DATA!$B$2:$E$526,4,FALSE),VLOOKUP(K517,DATA!$K$72:$M$161,3,FALSE)),"")</f>
        <v/>
      </c>
      <c r="AK517" t="str">
        <f>IF(LEN(H517)&gt;0,VLOOKUP(H517,DATA!$B$2:$D$526,3,FALSE),"")</f>
        <v/>
      </c>
      <c r="AL517" t="str">
        <f t="shared" si="303"/>
        <v/>
      </c>
      <c r="AM517" t="str">
        <f t="shared" si="304"/>
        <v/>
      </c>
      <c r="AN517" t="str">
        <f t="shared" si="282"/>
        <v/>
      </c>
      <c r="AO517" t="str">
        <f t="shared" si="308"/>
        <v/>
      </c>
      <c r="AP517" t="str">
        <f t="shared" ref="AP517:AP580" si="309">IF(B517="","",IF(G517=G518,"",INT(G517/16)*16=G517))</f>
        <v/>
      </c>
      <c r="AQ517" t="str">
        <f t="shared" si="306"/>
        <v/>
      </c>
    </row>
    <row r="518" spans="1:43" x14ac:dyDescent="0.25">
      <c r="A518" t="str">
        <f t="shared" ref="A518:A581" si="310">IF(LEN(G518)&gt;0,DEC2HEX(G518+IF(AN517,1,0),8),"")</f>
        <v/>
      </c>
      <c r="C518" t="str">
        <f t="shared" si="284"/>
        <v/>
      </c>
      <c r="D518" t="str">
        <f t="shared" ref="D518:D581" si="311">IF(LEN(C518)&gt;0,IF(MID(C518,1,IFERROR(FIND(" ",C518),2)-1)=".BASE","",IF(MID(C518,1,4)=".VAR",MID(C518,FIND(" ",C518)+1,99),"")),"")</f>
        <v/>
      </c>
      <c r="E518" t="str">
        <f t="shared" si="280"/>
        <v/>
      </c>
      <c r="F518" t="str">
        <f t="shared" si="283"/>
        <v/>
      </c>
      <c r="G518" t="str">
        <f t="shared" si="307"/>
        <v/>
      </c>
      <c r="H518" t="str">
        <f t="shared" si="285"/>
        <v/>
      </c>
      <c r="I518" s="3" t="str">
        <f>IF(LEN(H518)&gt;0,VLOOKUP(H518,DATA!$B$2:$G$526,6,FALSE),"")</f>
        <v/>
      </c>
      <c r="J518" t="str">
        <f>IF(LEN(H518)&gt;0,VLOOKUP(H518,DATA!$B$2:$G$526,2,FALSE),"")</f>
        <v/>
      </c>
      <c r="K518" t="str">
        <f>IF(LEN(H518)&gt;0,IF(MID(IF(MID(MID(C518,LEN(H518)+2,99),1,1)="(",MID(MID(C518,LEN(H518)+2,99),2,LEN(MID(C518,LEN(H518)+2,99))-2),MID(C518,LEN(H518)+2,99)),1,1)=VLOOKUP(H518,DATA!$B$2:$I$526,8,FALSE),MID(IF(MID(MID(C518,LEN(H518)+2,99),1,1)="(",MID(MID(C518,LEN(H518)+2,99),2,LEN(MID(C518,LEN(H518)+2,99))-2),MID(C518,LEN(H518)+2,99)),1,3),IF(MID(MID(C518,LEN(H518)+2,99),1,1)="(",MID(MID(C518,LEN(H518)+2,99),2,LEN(MID(C518,LEN(H518)+2,99))-2),MID(C518,LEN(H518)+2,99))),"")</f>
        <v/>
      </c>
      <c r="L518" t="str">
        <f t="shared" si="286"/>
        <v/>
      </c>
      <c r="M518" t="str">
        <f t="shared" si="305"/>
        <v/>
      </c>
      <c r="N518" t="str">
        <f t="shared" si="287"/>
        <v/>
      </c>
      <c r="O518" t="str">
        <f t="shared" si="288"/>
        <v/>
      </c>
      <c r="P518" t="str">
        <f t="shared" si="281"/>
        <v/>
      </c>
      <c r="Q518" t="str">
        <f t="shared" si="289"/>
        <v/>
      </c>
      <c r="R518" t="str">
        <f t="shared" si="290"/>
        <v/>
      </c>
      <c r="S518" t="str">
        <f t="shared" si="291"/>
        <v/>
      </c>
      <c r="T518" t="str">
        <f t="shared" si="292"/>
        <v/>
      </c>
      <c r="U518" t="str">
        <f t="shared" si="293"/>
        <v/>
      </c>
      <c r="V518" t="str">
        <f>IF(MID(I518,6,1)="T",VLOOKUP(H518,DATA!$B$2:$H$526,7,FALSE),"")</f>
        <v/>
      </c>
      <c r="W518" t="str">
        <f t="shared" si="294"/>
        <v/>
      </c>
      <c r="X518" t="str">
        <f>IF(LEN(H518)&gt;0,VLOOKUP(H518,DATA!$B$2:$F$526,5,FALSE),"")</f>
        <v/>
      </c>
      <c r="Y518" t="str">
        <f t="shared" si="295"/>
        <v/>
      </c>
      <c r="Z518" t="str">
        <f t="shared" si="296"/>
        <v/>
      </c>
      <c r="AA518" t="str">
        <f t="shared" si="297"/>
        <v/>
      </c>
      <c r="AB518" t="str">
        <f>IF(LEN(Z518)&gt;0,VLOOKUP(Z518,DATA!$K$25:$L$69,2,FALSE)&amp;IF(LEN(AA518)&gt;0,VLOOKUP(AA518,DATA!$O$25:$P$29,2,FALSE),""),"")</f>
        <v/>
      </c>
      <c r="AC518" t="str">
        <f>IF(LEN(Z518)&gt;0,VLOOKUP(Z518,DATA!$K$25:$M$69,3,FALSE),"")</f>
        <v/>
      </c>
      <c r="AD518" t="str">
        <f t="shared" si="298"/>
        <v/>
      </c>
      <c r="AE518" t="str">
        <f t="shared" si="299"/>
        <v/>
      </c>
      <c r="AF518" t="str">
        <f t="shared" si="300"/>
        <v/>
      </c>
      <c r="AG518" t="str">
        <f t="shared" si="301"/>
        <v/>
      </c>
      <c r="AH518" t="str">
        <f t="shared" si="302"/>
        <v/>
      </c>
      <c r="AI518" t="str">
        <f>IF(LEN(Q518)&gt;0,REPT("0",IF(IF(MID(I518,12,1)="F",VLOOKUP(J518,DATA!$K$2:$Y$20,14,FALSE),0)&gt;10,IF(MID(I518,12,1)="F",VLOOKUP(J518,DATA!$K$2:$Y$20,14,FALSE),0)-10,0)-LEN(X518))&amp;DEC2BIN(Q518,IF(MID(I518,12,1)="F",VLOOKUP(J518,DATA!$K$2:$Y$20,14,FALSE),0)-IF(IF(MID(I518,12,1)="F",VLOOKUP(J518,DATA!$K$2:$Y$20,14,FALSE),0)&gt;10,IF(MID(I518,12,1)="F",VLOOKUP(J518,DATA!$K$2:$Y$20,14,FALSE),0)-10,0)),"")</f>
        <v/>
      </c>
      <c r="AJ518" t="str">
        <f>IF(LEN(H518)&gt;0,IF(H518&lt;&gt;"CALL_PAL",VLOOKUP(H518,DATA!$B$2:$E$526,4,FALSE),VLOOKUP(K518,DATA!$K$72:$M$161,3,FALSE)),"")</f>
        <v/>
      </c>
      <c r="AK518" t="str">
        <f>IF(LEN(H518)&gt;0,VLOOKUP(H518,DATA!$B$2:$D$526,3,FALSE),"")</f>
        <v/>
      </c>
      <c r="AL518" t="str">
        <f t="shared" si="303"/>
        <v/>
      </c>
      <c r="AM518" t="str">
        <f t="shared" si="304"/>
        <v/>
      </c>
      <c r="AN518" t="str">
        <f t="shared" si="282"/>
        <v/>
      </c>
      <c r="AO518" t="str">
        <f t="shared" si="308"/>
        <v/>
      </c>
      <c r="AP518" t="str">
        <f t="shared" si="309"/>
        <v/>
      </c>
      <c r="AQ518" t="str">
        <f t="shared" si="306"/>
        <v/>
      </c>
    </row>
    <row r="519" spans="1:43" x14ac:dyDescent="0.25">
      <c r="A519" t="str">
        <f t="shared" si="310"/>
        <v/>
      </c>
      <c r="C519" t="str">
        <f t="shared" si="284"/>
        <v/>
      </c>
      <c r="D519" t="str">
        <f t="shared" si="311"/>
        <v/>
      </c>
      <c r="E519" t="str">
        <f t="shared" si="280"/>
        <v/>
      </c>
      <c r="F519" t="str">
        <f t="shared" si="283"/>
        <v/>
      </c>
      <c r="G519" t="str">
        <f t="shared" si="307"/>
        <v/>
      </c>
      <c r="H519" t="str">
        <f t="shared" si="285"/>
        <v/>
      </c>
      <c r="I519" s="3" t="str">
        <f>IF(LEN(H519)&gt;0,VLOOKUP(H519,DATA!$B$2:$G$526,6,FALSE),"")</f>
        <v/>
      </c>
      <c r="J519" t="str">
        <f>IF(LEN(H519)&gt;0,VLOOKUP(H519,DATA!$B$2:$G$526,2,FALSE),"")</f>
        <v/>
      </c>
      <c r="K519" t="str">
        <f>IF(LEN(H519)&gt;0,IF(MID(IF(MID(MID(C519,LEN(H519)+2,99),1,1)="(",MID(MID(C519,LEN(H519)+2,99),2,LEN(MID(C519,LEN(H519)+2,99))-2),MID(C519,LEN(H519)+2,99)),1,1)=VLOOKUP(H519,DATA!$B$2:$I$526,8,FALSE),MID(IF(MID(MID(C519,LEN(H519)+2,99),1,1)="(",MID(MID(C519,LEN(H519)+2,99),2,LEN(MID(C519,LEN(H519)+2,99))-2),MID(C519,LEN(H519)+2,99)),1,3),IF(MID(MID(C519,LEN(H519)+2,99),1,1)="(",MID(MID(C519,LEN(H519)+2,99),2,LEN(MID(C519,LEN(H519)+2,99))-2),MID(C519,LEN(H519)+2,99))),"")</f>
        <v/>
      </c>
      <c r="L519" t="str">
        <f t="shared" si="286"/>
        <v/>
      </c>
      <c r="M519" t="str">
        <f t="shared" si="305"/>
        <v/>
      </c>
      <c r="N519" t="str">
        <f t="shared" si="287"/>
        <v/>
      </c>
      <c r="O519" t="str">
        <f t="shared" si="288"/>
        <v/>
      </c>
      <c r="P519" t="str">
        <f t="shared" si="281"/>
        <v/>
      </c>
      <c r="Q519" t="str">
        <f t="shared" si="289"/>
        <v/>
      </c>
      <c r="R519" t="str">
        <f t="shared" si="290"/>
        <v/>
      </c>
      <c r="S519" t="str">
        <f t="shared" si="291"/>
        <v/>
      </c>
      <c r="T519" t="str">
        <f t="shared" si="292"/>
        <v/>
      </c>
      <c r="U519" t="str">
        <f t="shared" si="293"/>
        <v/>
      </c>
      <c r="V519" t="str">
        <f>IF(MID(I519,6,1)="T",VLOOKUP(H519,DATA!$B$2:$H$526,7,FALSE),"")</f>
        <v/>
      </c>
      <c r="W519" t="str">
        <f t="shared" si="294"/>
        <v/>
      </c>
      <c r="X519" t="str">
        <f>IF(LEN(H519)&gt;0,VLOOKUP(H519,DATA!$B$2:$F$526,5,FALSE),"")</f>
        <v/>
      </c>
      <c r="Y519" t="str">
        <f t="shared" si="295"/>
        <v/>
      </c>
      <c r="Z519" t="str">
        <f t="shared" si="296"/>
        <v/>
      </c>
      <c r="AA519" t="str">
        <f t="shared" si="297"/>
        <v/>
      </c>
      <c r="AB519" t="str">
        <f>IF(LEN(Z519)&gt;0,VLOOKUP(Z519,DATA!$K$25:$L$69,2,FALSE)&amp;IF(LEN(AA519)&gt;0,VLOOKUP(AA519,DATA!$O$25:$P$29,2,FALSE),""),"")</f>
        <v/>
      </c>
      <c r="AC519" t="str">
        <f>IF(LEN(Z519)&gt;0,VLOOKUP(Z519,DATA!$K$25:$M$69,3,FALSE),"")</f>
        <v/>
      </c>
      <c r="AD519" t="str">
        <f t="shared" si="298"/>
        <v/>
      </c>
      <c r="AE519" t="str">
        <f t="shared" si="299"/>
        <v/>
      </c>
      <c r="AF519" t="str">
        <f t="shared" si="300"/>
        <v/>
      </c>
      <c r="AG519" t="str">
        <f t="shared" si="301"/>
        <v/>
      </c>
      <c r="AH519" t="str">
        <f t="shared" si="302"/>
        <v/>
      </c>
      <c r="AI519" t="str">
        <f>IF(LEN(Q519)&gt;0,REPT("0",IF(IF(MID(I519,12,1)="F",VLOOKUP(J519,DATA!$K$2:$Y$20,14,FALSE),0)&gt;10,IF(MID(I519,12,1)="F",VLOOKUP(J519,DATA!$K$2:$Y$20,14,FALSE),0)-10,0)-LEN(X519))&amp;DEC2BIN(Q519,IF(MID(I519,12,1)="F",VLOOKUP(J519,DATA!$K$2:$Y$20,14,FALSE),0)-IF(IF(MID(I519,12,1)="F",VLOOKUP(J519,DATA!$K$2:$Y$20,14,FALSE),0)&gt;10,IF(MID(I519,12,1)="F",VLOOKUP(J519,DATA!$K$2:$Y$20,14,FALSE),0)-10,0)),"")</f>
        <v/>
      </c>
      <c r="AJ519" t="str">
        <f>IF(LEN(H519)&gt;0,IF(H519&lt;&gt;"CALL_PAL",VLOOKUP(H519,DATA!$B$2:$E$526,4,FALSE),VLOOKUP(K519,DATA!$K$72:$M$161,3,FALSE)),"")</f>
        <v/>
      </c>
      <c r="AK519" t="str">
        <f>IF(LEN(H519)&gt;0,VLOOKUP(H519,DATA!$B$2:$D$526,3,FALSE),"")</f>
        <v/>
      </c>
      <c r="AL519" t="str">
        <f t="shared" si="303"/>
        <v/>
      </c>
      <c r="AM519" t="str">
        <f t="shared" si="304"/>
        <v/>
      </c>
      <c r="AN519" t="str">
        <f t="shared" si="282"/>
        <v/>
      </c>
      <c r="AO519" t="str">
        <f t="shared" si="308"/>
        <v/>
      </c>
      <c r="AP519" t="str">
        <f t="shared" si="309"/>
        <v/>
      </c>
      <c r="AQ519" t="str">
        <f t="shared" si="306"/>
        <v/>
      </c>
    </row>
    <row r="520" spans="1:43" x14ac:dyDescent="0.25">
      <c r="A520" t="str">
        <f t="shared" si="310"/>
        <v/>
      </c>
      <c r="C520" t="str">
        <f t="shared" si="284"/>
        <v/>
      </c>
      <c r="D520" t="str">
        <f t="shared" si="311"/>
        <v/>
      </c>
      <c r="E520" t="str">
        <f t="shared" ref="E520:E583" si="312">IF(LEN(C520)&gt;0,AND(MID(C519,1,2)&lt;&gt;".B",MID(C519,1,2)&lt;&gt;".P",NOT(IFERROR(FIND(":",C519)&gt;0,FALSE))),"")</f>
        <v/>
      </c>
      <c r="F520" t="str">
        <f t="shared" si="283"/>
        <v/>
      </c>
      <c r="G520" t="str">
        <f t="shared" si="307"/>
        <v/>
      </c>
      <c r="H520" t="str">
        <f t="shared" si="285"/>
        <v/>
      </c>
      <c r="I520" s="3" t="str">
        <f>IF(LEN(H520)&gt;0,VLOOKUP(H520,DATA!$B$2:$G$526,6,FALSE),"")</f>
        <v/>
      </c>
      <c r="J520" t="str">
        <f>IF(LEN(H520)&gt;0,VLOOKUP(H520,DATA!$B$2:$G$526,2,FALSE),"")</f>
        <v/>
      </c>
      <c r="K520" t="str">
        <f>IF(LEN(H520)&gt;0,IF(MID(IF(MID(MID(C520,LEN(H520)+2,99),1,1)="(",MID(MID(C520,LEN(H520)+2,99),2,LEN(MID(C520,LEN(H520)+2,99))-2),MID(C520,LEN(H520)+2,99)),1,1)=VLOOKUP(H520,DATA!$B$2:$I$526,8,FALSE),MID(IF(MID(MID(C520,LEN(H520)+2,99),1,1)="(",MID(MID(C520,LEN(H520)+2,99),2,LEN(MID(C520,LEN(H520)+2,99))-2),MID(C520,LEN(H520)+2,99)),1,3),IF(MID(MID(C520,LEN(H520)+2,99),1,1)="(",MID(MID(C520,LEN(H520)+2,99),2,LEN(MID(C520,LEN(H520)+2,99))-2),MID(C520,LEN(H520)+2,99))),"")</f>
        <v/>
      </c>
      <c r="L520" t="str">
        <f t="shared" si="286"/>
        <v/>
      </c>
      <c r="M520" t="str">
        <f t="shared" si="305"/>
        <v/>
      </c>
      <c r="N520" t="str">
        <f t="shared" si="287"/>
        <v/>
      </c>
      <c r="O520" t="str">
        <f t="shared" si="288"/>
        <v/>
      </c>
      <c r="P520" t="str">
        <f t="shared" si="281"/>
        <v/>
      </c>
      <c r="Q520" t="str">
        <f t="shared" si="289"/>
        <v/>
      </c>
      <c r="R520" t="str">
        <f t="shared" si="290"/>
        <v/>
      </c>
      <c r="S520" t="str">
        <f t="shared" si="291"/>
        <v/>
      </c>
      <c r="T520" t="str">
        <f t="shared" si="292"/>
        <v/>
      </c>
      <c r="U520" t="str">
        <f t="shared" si="293"/>
        <v/>
      </c>
      <c r="V520" t="str">
        <f>IF(MID(I520,6,1)="T",VLOOKUP(H520,DATA!$B$2:$H$526,7,FALSE),"")</f>
        <v/>
      </c>
      <c r="W520" t="str">
        <f t="shared" si="294"/>
        <v/>
      </c>
      <c r="X520" t="str">
        <f>IF(LEN(H520)&gt;0,VLOOKUP(H520,DATA!$B$2:$F$526,5,FALSE),"")</f>
        <v/>
      </c>
      <c r="Y520" t="str">
        <f t="shared" si="295"/>
        <v/>
      </c>
      <c r="Z520" t="str">
        <f t="shared" si="296"/>
        <v/>
      </c>
      <c r="AA520" t="str">
        <f t="shared" si="297"/>
        <v/>
      </c>
      <c r="AB520" t="str">
        <f>IF(LEN(Z520)&gt;0,VLOOKUP(Z520,DATA!$K$25:$L$69,2,FALSE)&amp;IF(LEN(AA520)&gt;0,VLOOKUP(AA520,DATA!$O$25:$P$29,2,FALSE),""),"")</f>
        <v/>
      </c>
      <c r="AC520" t="str">
        <f>IF(LEN(Z520)&gt;0,VLOOKUP(Z520,DATA!$K$25:$M$69,3,FALSE),"")</f>
        <v/>
      </c>
      <c r="AD520" t="str">
        <f t="shared" si="298"/>
        <v/>
      </c>
      <c r="AE520" t="str">
        <f t="shared" si="299"/>
        <v/>
      </c>
      <c r="AF520" t="str">
        <f t="shared" si="300"/>
        <v/>
      </c>
      <c r="AG520" t="str">
        <f t="shared" si="301"/>
        <v/>
      </c>
      <c r="AH520" t="str">
        <f t="shared" si="302"/>
        <v/>
      </c>
      <c r="AI520" t="str">
        <f>IF(LEN(Q520)&gt;0,REPT("0",IF(IF(MID(I520,12,1)="F",VLOOKUP(J520,DATA!$K$2:$Y$20,14,FALSE),0)&gt;10,IF(MID(I520,12,1)="F",VLOOKUP(J520,DATA!$K$2:$Y$20,14,FALSE),0)-10,0)-LEN(X520))&amp;DEC2BIN(Q520,IF(MID(I520,12,1)="F",VLOOKUP(J520,DATA!$K$2:$Y$20,14,FALSE),0)-IF(IF(MID(I520,12,1)="F",VLOOKUP(J520,DATA!$K$2:$Y$20,14,FALSE),0)&gt;10,IF(MID(I520,12,1)="F",VLOOKUP(J520,DATA!$K$2:$Y$20,14,FALSE),0)-10,0)),"")</f>
        <v/>
      </c>
      <c r="AJ520" t="str">
        <f>IF(LEN(H520)&gt;0,IF(H520&lt;&gt;"CALL_PAL",VLOOKUP(H520,DATA!$B$2:$E$526,4,FALSE),VLOOKUP(K520,DATA!$K$72:$M$161,3,FALSE)),"")</f>
        <v/>
      </c>
      <c r="AK520" t="str">
        <f>IF(LEN(H520)&gt;0,VLOOKUP(H520,DATA!$B$2:$D$526,3,FALSE),"")</f>
        <v/>
      </c>
      <c r="AL520" t="str">
        <f t="shared" si="303"/>
        <v/>
      </c>
      <c r="AM520" t="str">
        <f t="shared" si="304"/>
        <v/>
      </c>
      <c r="AN520" t="str">
        <f t="shared" si="282"/>
        <v/>
      </c>
      <c r="AO520" t="str">
        <f t="shared" si="308"/>
        <v/>
      </c>
      <c r="AP520" t="str">
        <f t="shared" si="309"/>
        <v/>
      </c>
      <c r="AQ520" t="str">
        <f t="shared" si="306"/>
        <v/>
      </c>
    </row>
    <row r="521" spans="1:43" x14ac:dyDescent="0.25">
      <c r="A521" t="str">
        <f t="shared" si="310"/>
        <v/>
      </c>
      <c r="C521" t="str">
        <f t="shared" si="284"/>
        <v/>
      </c>
      <c r="D521" t="str">
        <f t="shared" si="311"/>
        <v/>
      </c>
      <c r="E521" t="str">
        <f t="shared" si="312"/>
        <v/>
      </c>
      <c r="F521" t="str">
        <f t="shared" si="283"/>
        <v/>
      </c>
      <c r="G521" t="str">
        <f t="shared" si="307"/>
        <v/>
      </c>
      <c r="H521" t="str">
        <f t="shared" si="285"/>
        <v/>
      </c>
      <c r="I521" s="3" t="str">
        <f>IF(LEN(H521)&gt;0,VLOOKUP(H521,DATA!$B$2:$G$526,6,FALSE),"")</f>
        <v/>
      </c>
      <c r="J521" t="str">
        <f>IF(LEN(H521)&gt;0,VLOOKUP(H521,DATA!$B$2:$G$526,2,FALSE),"")</f>
        <v/>
      </c>
      <c r="K521" t="str">
        <f>IF(LEN(H521)&gt;0,IF(MID(IF(MID(MID(C521,LEN(H521)+2,99),1,1)="(",MID(MID(C521,LEN(H521)+2,99),2,LEN(MID(C521,LEN(H521)+2,99))-2),MID(C521,LEN(H521)+2,99)),1,1)=VLOOKUP(H521,DATA!$B$2:$I$526,8,FALSE),MID(IF(MID(MID(C521,LEN(H521)+2,99),1,1)="(",MID(MID(C521,LEN(H521)+2,99),2,LEN(MID(C521,LEN(H521)+2,99))-2),MID(C521,LEN(H521)+2,99)),1,3),IF(MID(MID(C521,LEN(H521)+2,99),1,1)="(",MID(MID(C521,LEN(H521)+2,99),2,LEN(MID(C521,LEN(H521)+2,99))-2),MID(C521,LEN(H521)+2,99))),"")</f>
        <v/>
      </c>
      <c r="L521" t="str">
        <f t="shared" si="286"/>
        <v/>
      </c>
      <c r="M521" t="str">
        <f t="shared" si="305"/>
        <v/>
      </c>
      <c r="N521" t="str">
        <f t="shared" si="287"/>
        <v/>
      </c>
      <c r="O521" t="str">
        <f t="shared" si="288"/>
        <v/>
      </c>
      <c r="P521" t="str">
        <f t="shared" si="281"/>
        <v/>
      </c>
      <c r="Q521" t="str">
        <f t="shared" si="289"/>
        <v/>
      </c>
      <c r="R521" t="str">
        <f t="shared" si="290"/>
        <v/>
      </c>
      <c r="S521" t="str">
        <f t="shared" si="291"/>
        <v/>
      </c>
      <c r="T521" t="str">
        <f t="shared" si="292"/>
        <v/>
      </c>
      <c r="U521" t="str">
        <f t="shared" si="293"/>
        <v/>
      </c>
      <c r="V521" t="str">
        <f>IF(MID(I521,6,1)="T",VLOOKUP(H521,DATA!$B$2:$H$526,7,FALSE),"")</f>
        <v/>
      </c>
      <c r="W521" t="str">
        <f t="shared" si="294"/>
        <v/>
      </c>
      <c r="X521" t="str">
        <f>IF(LEN(H521)&gt;0,VLOOKUP(H521,DATA!$B$2:$F$526,5,FALSE),"")</f>
        <v/>
      </c>
      <c r="Y521" t="str">
        <f t="shared" si="295"/>
        <v/>
      </c>
      <c r="Z521" t="str">
        <f t="shared" si="296"/>
        <v/>
      </c>
      <c r="AA521" t="str">
        <f t="shared" si="297"/>
        <v/>
      </c>
      <c r="AB521" t="str">
        <f>IF(LEN(Z521)&gt;0,VLOOKUP(Z521,DATA!$K$25:$L$69,2,FALSE)&amp;IF(LEN(AA521)&gt;0,VLOOKUP(AA521,DATA!$O$25:$P$29,2,FALSE),""),"")</f>
        <v/>
      </c>
      <c r="AC521" t="str">
        <f>IF(LEN(Z521)&gt;0,VLOOKUP(Z521,DATA!$K$25:$M$69,3,FALSE),"")</f>
        <v/>
      </c>
      <c r="AD521" t="str">
        <f t="shared" si="298"/>
        <v/>
      </c>
      <c r="AE521" t="str">
        <f t="shared" si="299"/>
        <v/>
      </c>
      <c r="AF521" t="str">
        <f t="shared" si="300"/>
        <v/>
      </c>
      <c r="AG521" t="str">
        <f t="shared" si="301"/>
        <v/>
      </c>
      <c r="AH521" t="str">
        <f t="shared" si="302"/>
        <v/>
      </c>
      <c r="AI521" t="str">
        <f>IF(LEN(Q521)&gt;0,REPT("0",IF(IF(MID(I521,12,1)="F",VLOOKUP(J521,DATA!$K$2:$Y$20,14,FALSE),0)&gt;10,IF(MID(I521,12,1)="F",VLOOKUP(J521,DATA!$K$2:$Y$20,14,FALSE),0)-10,0)-LEN(X521))&amp;DEC2BIN(Q521,IF(MID(I521,12,1)="F",VLOOKUP(J521,DATA!$K$2:$Y$20,14,FALSE),0)-IF(IF(MID(I521,12,1)="F",VLOOKUP(J521,DATA!$K$2:$Y$20,14,FALSE),0)&gt;10,IF(MID(I521,12,1)="F",VLOOKUP(J521,DATA!$K$2:$Y$20,14,FALSE),0)-10,0)),"")</f>
        <v/>
      </c>
      <c r="AJ521" t="str">
        <f>IF(LEN(H521)&gt;0,IF(H521&lt;&gt;"CALL_PAL",VLOOKUP(H521,DATA!$B$2:$E$526,4,FALSE),VLOOKUP(K521,DATA!$K$72:$M$161,3,FALSE)),"")</f>
        <v/>
      </c>
      <c r="AK521" t="str">
        <f>IF(LEN(H521)&gt;0,VLOOKUP(H521,DATA!$B$2:$D$526,3,FALSE),"")</f>
        <v/>
      </c>
      <c r="AL521" t="str">
        <f t="shared" si="303"/>
        <v/>
      </c>
      <c r="AM521" t="str">
        <f t="shared" si="304"/>
        <v/>
      </c>
      <c r="AN521" t="str">
        <f t="shared" si="282"/>
        <v/>
      </c>
      <c r="AO521" t="str">
        <f t="shared" si="308"/>
        <v/>
      </c>
      <c r="AP521" t="str">
        <f t="shared" si="309"/>
        <v/>
      </c>
      <c r="AQ521" t="str">
        <f t="shared" si="306"/>
        <v/>
      </c>
    </row>
    <row r="522" spans="1:43" x14ac:dyDescent="0.25">
      <c r="A522" t="str">
        <f t="shared" si="310"/>
        <v/>
      </c>
      <c r="C522" t="str">
        <f t="shared" si="284"/>
        <v/>
      </c>
      <c r="D522" t="str">
        <f t="shared" si="311"/>
        <v/>
      </c>
      <c r="E522" t="str">
        <f t="shared" si="312"/>
        <v/>
      </c>
      <c r="F522" t="str">
        <f t="shared" si="283"/>
        <v/>
      </c>
      <c r="G522" t="str">
        <f t="shared" si="307"/>
        <v/>
      </c>
      <c r="H522" t="str">
        <f t="shared" si="285"/>
        <v/>
      </c>
      <c r="I522" s="3" t="str">
        <f>IF(LEN(H522)&gt;0,VLOOKUP(H522,DATA!$B$2:$G$526,6,FALSE),"")</f>
        <v/>
      </c>
      <c r="J522" t="str">
        <f>IF(LEN(H522)&gt;0,VLOOKUP(H522,DATA!$B$2:$G$526,2,FALSE),"")</f>
        <v/>
      </c>
      <c r="K522" t="str">
        <f>IF(LEN(H522)&gt;0,IF(MID(IF(MID(MID(C522,LEN(H522)+2,99),1,1)="(",MID(MID(C522,LEN(H522)+2,99),2,LEN(MID(C522,LEN(H522)+2,99))-2),MID(C522,LEN(H522)+2,99)),1,1)=VLOOKUP(H522,DATA!$B$2:$I$526,8,FALSE),MID(IF(MID(MID(C522,LEN(H522)+2,99),1,1)="(",MID(MID(C522,LEN(H522)+2,99),2,LEN(MID(C522,LEN(H522)+2,99))-2),MID(C522,LEN(H522)+2,99)),1,3),IF(MID(MID(C522,LEN(H522)+2,99),1,1)="(",MID(MID(C522,LEN(H522)+2,99),2,LEN(MID(C522,LEN(H522)+2,99))-2),MID(C522,LEN(H522)+2,99))),"")</f>
        <v/>
      </c>
      <c r="L522" t="str">
        <f t="shared" si="286"/>
        <v/>
      </c>
      <c r="M522" t="str">
        <f t="shared" si="305"/>
        <v/>
      </c>
      <c r="N522" t="str">
        <f t="shared" si="287"/>
        <v/>
      </c>
      <c r="O522" t="str">
        <f t="shared" si="288"/>
        <v/>
      </c>
      <c r="P522" t="str">
        <f t="shared" si="281"/>
        <v/>
      </c>
      <c r="Q522" t="str">
        <f t="shared" si="289"/>
        <v/>
      </c>
      <c r="R522" t="str">
        <f t="shared" si="290"/>
        <v/>
      </c>
      <c r="S522" t="str">
        <f t="shared" si="291"/>
        <v/>
      </c>
      <c r="T522" t="str">
        <f t="shared" si="292"/>
        <v/>
      </c>
      <c r="U522" t="str">
        <f t="shared" si="293"/>
        <v/>
      </c>
      <c r="V522" t="str">
        <f>IF(MID(I522,6,1)="T",VLOOKUP(H522,DATA!$B$2:$H$526,7,FALSE),"")</f>
        <v/>
      </c>
      <c r="W522" t="str">
        <f t="shared" si="294"/>
        <v/>
      </c>
      <c r="X522" t="str">
        <f>IF(LEN(H522)&gt;0,VLOOKUP(H522,DATA!$B$2:$F$526,5,FALSE),"")</f>
        <v/>
      </c>
      <c r="Y522" t="str">
        <f t="shared" si="295"/>
        <v/>
      </c>
      <c r="Z522" t="str">
        <f t="shared" si="296"/>
        <v/>
      </c>
      <c r="AA522" t="str">
        <f t="shared" si="297"/>
        <v/>
      </c>
      <c r="AB522" t="str">
        <f>IF(LEN(Z522)&gt;0,VLOOKUP(Z522,DATA!$K$25:$L$69,2,FALSE)&amp;IF(LEN(AA522)&gt;0,VLOOKUP(AA522,DATA!$O$25:$P$29,2,FALSE),""),"")</f>
        <v/>
      </c>
      <c r="AC522" t="str">
        <f>IF(LEN(Z522)&gt;0,VLOOKUP(Z522,DATA!$K$25:$M$69,3,FALSE),"")</f>
        <v/>
      </c>
      <c r="AD522" t="str">
        <f t="shared" si="298"/>
        <v/>
      </c>
      <c r="AE522" t="str">
        <f t="shared" si="299"/>
        <v/>
      </c>
      <c r="AF522" t="str">
        <f t="shared" si="300"/>
        <v/>
      </c>
      <c r="AG522" t="str">
        <f t="shared" si="301"/>
        <v/>
      </c>
      <c r="AH522" t="str">
        <f t="shared" si="302"/>
        <v/>
      </c>
      <c r="AI522" t="str">
        <f>IF(LEN(Q522)&gt;0,REPT("0",IF(IF(MID(I522,12,1)="F",VLOOKUP(J522,DATA!$K$2:$Y$20,14,FALSE),0)&gt;10,IF(MID(I522,12,1)="F",VLOOKUP(J522,DATA!$K$2:$Y$20,14,FALSE),0)-10,0)-LEN(X522))&amp;DEC2BIN(Q522,IF(MID(I522,12,1)="F",VLOOKUP(J522,DATA!$K$2:$Y$20,14,FALSE),0)-IF(IF(MID(I522,12,1)="F",VLOOKUP(J522,DATA!$K$2:$Y$20,14,FALSE),0)&gt;10,IF(MID(I522,12,1)="F",VLOOKUP(J522,DATA!$K$2:$Y$20,14,FALSE),0)-10,0)),"")</f>
        <v/>
      </c>
      <c r="AJ522" t="str">
        <f>IF(LEN(H522)&gt;0,IF(H522&lt;&gt;"CALL_PAL",VLOOKUP(H522,DATA!$B$2:$E$526,4,FALSE),VLOOKUP(K522,DATA!$K$72:$M$161,3,FALSE)),"")</f>
        <v/>
      </c>
      <c r="AK522" t="str">
        <f>IF(LEN(H522)&gt;0,VLOOKUP(H522,DATA!$B$2:$D$526,3,FALSE),"")</f>
        <v/>
      </c>
      <c r="AL522" t="str">
        <f t="shared" si="303"/>
        <v/>
      </c>
      <c r="AM522" t="str">
        <f t="shared" si="304"/>
        <v/>
      </c>
      <c r="AN522" t="str">
        <f t="shared" si="282"/>
        <v/>
      </c>
      <c r="AO522" t="str">
        <f t="shared" si="308"/>
        <v/>
      </c>
      <c r="AP522" t="str">
        <f t="shared" si="309"/>
        <v/>
      </c>
      <c r="AQ522" t="str">
        <f t="shared" si="306"/>
        <v/>
      </c>
    </row>
    <row r="523" spans="1:43" x14ac:dyDescent="0.25">
      <c r="A523" t="str">
        <f t="shared" si="310"/>
        <v/>
      </c>
      <c r="C523" t="str">
        <f t="shared" si="284"/>
        <v/>
      </c>
      <c r="D523" t="str">
        <f t="shared" si="311"/>
        <v/>
      </c>
      <c r="E523" t="str">
        <f t="shared" si="312"/>
        <v/>
      </c>
      <c r="F523" t="str">
        <f t="shared" si="283"/>
        <v/>
      </c>
      <c r="G523" t="str">
        <f t="shared" si="307"/>
        <v/>
      </c>
      <c r="H523" t="str">
        <f t="shared" si="285"/>
        <v/>
      </c>
      <c r="I523" s="3" t="str">
        <f>IF(LEN(H523)&gt;0,VLOOKUP(H523,DATA!$B$2:$G$526,6,FALSE),"")</f>
        <v/>
      </c>
      <c r="J523" t="str">
        <f>IF(LEN(H523)&gt;0,VLOOKUP(H523,DATA!$B$2:$G$526,2,FALSE),"")</f>
        <v/>
      </c>
      <c r="K523" t="str">
        <f>IF(LEN(H523)&gt;0,IF(MID(IF(MID(MID(C523,LEN(H523)+2,99),1,1)="(",MID(MID(C523,LEN(H523)+2,99),2,LEN(MID(C523,LEN(H523)+2,99))-2),MID(C523,LEN(H523)+2,99)),1,1)=VLOOKUP(H523,DATA!$B$2:$I$526,8,FALSE),MID(IF(MID(MID(C523,LEN(H523)+2,99),1,1)="(",MID(MID(C523,LEN(H523)+2,99),2,LEN(MID(C523,LEN(H523)+2,99))-2),MID(C523,LEN(H523)+2,99)),1,3),IF(MID(MID(C523,LEN(H523)+2,99),1,1)="(",MID(MID(C523,LEN(H523)+2,99),2,LEN(MID(C523,LEN(H523)+2,99))-2),MID(C523,LEN(H523)+2,99))),"")</f>
        <v/>
      </c>
      <c r="L523" t="str">
        <f t="shared" si="286"/>
        <v/>
      </c>
      <c r="M523" t="str">
        <f t="shared" si="305"/>
        <v/>
      </c>
      <c r="N523" t="str">
        <f t="shared" si="287"/>
        <v/>
      </c>
      <c r="O523" t="str">
        <f t="shared" si="288"/>
        <v/>
      </c>
      <c r="P523" t="str">
        <f t="shared" si="281"/>
        <v/>
      </c>
      <c r="Q523" t="str">
        <f t="shared" si="289"/>
        <v/>
      </c>
      <c r="R523" t="str">
        <f t="shared" si="290"/>
        <v/>
      </c>
      <c r="S523" t="str">
        <f t="shared" si="291"/>
        <v/>
      </c>
      <c r="T523" t="str">
        <f t="shared" si="292"/>
        <v/>
      </c>
      <c r="U523" t="str">
        <f t="shared" si="293"/>
        <v/>
      </c>
      <c r="V523" t="str">
        <f>IF(MID(I523,6,1)="T",VLOOKUP(H523,DATA!$B$2:$H$526,7,FALSE),"")</f>
        <v/>
      </c>
      <c r="W523" t="str">
        <f t="shared" si="294"/>
        <v/>
      </c>
      <c r="X523" t="str">
        <f>IF(LEN(H523)&gt;0,VLOOKUP(H523,DATA!$B$2:$F$526,5,FALSE),"")</f>
        <v/>
      </c>
      <c r="Y523" t="str">
        <f t="shared" si="295"/>
        <v/>
      </c>
      <c r="Z523" t="str">
        <f t="shared" si="296"/>
        <v/>
      </c>
      <c r="AA523" t="str">
        <f t="shared" si="297"/>
        <v/>
      </c>
      <c r="AB523" t="str">
        <f>IF(LEN(Z523)&gt;0,VLOOKUP(Z523,DATA!$K$25:$L$69,2,FALSE)&amp;IF(LEN(AA523)&gt;0,VLOOKUP(AA523,DATA!$O$25:$P$29,2,FALSE),""),"")</f>
        <v/>
      </c>
      <c r="AC523" t="str">
        <f>IF(LEN(Z523)&gt;0,VLOOKUP(Z523,DATA!$K$25:$M$69,3,FALSE),"")</f>
        <v/>
      </c>
      <c r="AD523" t="str">
        <f t="shared" si="298"/>
        <v/>
      </c>
      <c r="AE523" t="str">
        <f t="shared" si="299"/>
        <v/>
      </c>
      <c r="AF523" t="str">
        <f t="shared" si="300"/>
        <v/>
      </c>
      <c r="AG523" t="str">
        <f t="shared" si="301"/>
        <v/>
      </c>
      <c r="AH523" t="str">
        <f t="shared" si="302"/>
        <v/>
      </c>
      <c r="AI523" t="str">
        <f>IF(LEN(Q523)&gt;0,REPT("0",IF(IF(MID(I523,12,1)="F",VLOOKUP(J523,DATA!$K$2:$Y$20,14,FALSE),0)&gt;10,IF(MID(I523,12,1)="F",VLOOKUP(J523,DATA!$K$2:$Y$20,14,FALSE),0)-10,0)-LEN(X523))&amp;DEC2BIN(Q523,IF(MID(I523,12,1)="F",VLOOKUP(J523,DATA!$K$2:$Y$20,14,FALSE),0)-IF(IF(MID(I523,12,1)="F",VLOOKUP(J523,DATA!$K$2:$Y$20,14,FALSE),0)&gt;10,IF(MID(I523,12,1)="F",VLOOKUP(J523,DATA!$K$2:$Y$20,14,FALSE),0)-10,0)),"")</f>
        <v/>
      </c>
      <c r="AJ523" t="str">
        <f>IF(LEN(H523)&gt;0,IF(H523&lt;&gt;"CALL_PAL",VLOOKUP(H523,DATA!$B$2:$E$526,4,FALSE),VLOOKUP(K523,DATA!$K$72:$M$161,3,FALSE)),"")</f>
        <v/>
      </c>
      <c r="AK523" t="str">
        <f>IF(LEN(H523)&gt;0,VLOOKUP(H523,DATA!$B$2:$D$526,3,FALSE),"")</f>
        <v/>
      </c>
      <c r="AL523" t="str">
        <f t="shared" si="303"/>
        <v/>
      </c>
      <c r="AM523" t="str">
        <f t="shared" si="304"/>
        <v/>
      </c>
      <c r="AN523" t="str">
        <f t="shared" si="282"/>
        <v/>
      </c>
      <c r="AO523" t="str">
        <f t="shared" si="308"/>
        <v/>
      </c>
      <c r="AP523" t="str">
        <f t="shared" si="309"/>
        <v/>
      </c>
      <c r="AQ523" t="str">
        <f t="shared" si="306"/>
        <v/>
      </c>
    </row>
    <row r="524" spans="1:43" x14ac:dyDescent="0.25">
      <c r="A524" t="str">
        <f t="shared" si="310"/>
        <v/>
      </c>
      <c r="C524" t="str">
        <f t="shared" si="284"/>
        <v/>
      </c>
      <c r="D524" t="str">
        <f t="shared" si="311"/>
        <v/>
      </c>
      <c r="E524" t="str">
        <f t="shared" si="312"/>
        <v/>
      </c>
      <c r="F524" t="str">
        <f t="shared" si="283"/>
        <v/>
      </c>
      <c r="G524" t="str">
        <f t="shared" si="307"/>
        <v/>
      </c>
      <c r="H524" t="str">
        <f t="shared" si="285"/>
        <v/>
      </c>
      <c r="I524" s="3" t="str">
        <f>IF(LEN(H524)&gt;0,VLOOKUP(H524,DATA!$B$2:$G$526,6,FALSE),"")</f>
        <v/>
      </c>
      <c r="J524" t="str">
        <f>IF(LEN(H524)&gt;0,VLOOKUP(H524,DATA!$B$2:$G$526,2,FALSE),"")</f>
        <v/>
      </c>
      <c r="K524" t="str">
        <f>IF(LEN(H524)&gt;0,IF(MID(IF(MID(MID(C524,LEN(H524)+2,99),1,1)="(",MID(MID(C524,LEN(H524)+2,99),2,LEN(MID(C524,LEN(H524)+2,99))-2),MID(C524,LEN(H524)+2,99)),1,1)=VLOOKUP(H524,DATA!$B$2:$I$526,8,FALSE),MID(IF(MID(MID(C524,LEN(H524)+2,99),1,1)="(",MID(MID(C524,LEN(H524)+2,99),2,LEN(MID(C524,LEN(H524)+2,99))-2),MID(C524,LEN(H524)+2,99)),1,3),IF(MID(MID(C524,LEN(H524)+2,99),1,1)="(",MID(MID(C524,LEN(H524)+2,99),2,LEN(MID(C524,LEN(H524)+2,99))-2),MID(C524,LEN(H524)+2,99))),"")</f>
        <v/>
      </c>
      <c r="L524" t="str">
        <f t="shared" si="286"/>
        <v/>
      </c>
      <c r="M524" t="str">
        <f t="shared" si="305"/>
        <v/>
      </c>
      <c r="N524" t="str">
        <f t="shared" si="287"/>
        <v/>
      </c>
      <c r="O524" t="str">
        <f t="shared" si="288"/>
        <v/>
      </c>
      <c r="P524" t="str">
        <f t="shared" si="281"/>
        <v/>
      </c>
      <c r="Q524" t="str">
        <f t="shared" si="289"/>
        <v/>
      </c>
      <c r="R524" t="str">
        <f t="shared" si="290"/>
        <v/>
      </c>
      <c r="S524" t="str">
        <f t="shared" si="291"/>
        <v/>
      </c>
      <c r="T524" t="str">
        <f t="shared" si="292"/>
        <v/>
      </c>
      <c r="U524" t="str">
        <f t="shared" si="293"/>
        <v/>
      </c>
      <c r="V524" t="str">
        <f>IF(MID(I524,6,1)="T",VLOOKUP(H524,DATA!$B$2:$H$526,7,FALSE),"")</f>
        <v/>
      </c>
      <c r="W524" t="str">
        <f t="shared" si="294"/>
        <v/>
      </c>
      <c r="X524" t="str">
        <f>IF(LEN(H524)&gt;0,VLOOKUP(H524,DATA!$B$2:$F$526,5,FALSE),"")</f>
        <v/>
      </c>
      <c r="Y524" t="str">
        <f t="shared" si="295"/>
        <v/>
      </c>
      <c r="Z524" t="str">
        <f t="shared" si="296"/>
        <v/>
      </c>
      <c r="AA524" t="str">
        <f t="shared" si="297"/>
        <v/>
      </c>
      <c r="AB524" t="str">
        <f>IF(LEN(Z524)&gt;0,VLOOKUP(Z524,DATA!$K$25:$L$69,2,FALSE)&amp;IF(LEN(AA524)&gt;0,VLOOKUP(AA524,DATA!$O$25:$P$29,2,FALSE),""),"")</f>
        <v/>
      </c>
      <c r="AC524" t="str">
        <f>IF(LEN(Z524)&gt;0,VLOOKUP(Z524,DATA!$K$25:$M$69,3,FALSE),"")</f>
        <v/>
      </c>
      <c r="AD524" t="str">
        <f t="shared" si="298"/>
        <v/>
      </c>
      <c r="AE524" t="str">
        <f t="shared" si="299"/>
        <v/>
      </c>
      <c r="AF524" t="str">
        <f t="shared" si="300"/>
        <v/>
      </c>
      <c r="AG524" t="str">
        <f t="shared" si="301"/>
        <v/>
      </c>
      <c r="AH524" t="str">
        <f t="shared" si="302"/>
        <v/>
      </c>
      <c r="AI524" t="str">
        <f>IF(LEN(Q524)&gt;0,REPT("0",IF(IF(MID(I524,12,1)="F",VLOOKUP(J524,DATA!$K$2:$Y$20,14,FALSE),0)&gt;10,IF(MID(I524,12,1)="F",VLOOKUP(J524,DATA!$K$2:$Y$20,14,FALSE),0)-10,0)-LEN(X524))&amp;DEC2BIN(Q524,IF(MID(I524,12,1)="F",VLOOKUP(J524,DATA!$K$2:$Y$20,14,FALSE),0)-IF(IF(MID(I524,12,1)="F",VLOOKUP(J524,DATA!$K$2:$Y$20,14,FALSE),0)&gt;10,IF(MID(I524,12,1)="F",VLOOKUP(J524,DATA!$K$2:$Y$20,14,FALSE),0)-10,0)),"")</f>
        <v/>
      </c>
      <c r="AJ524" t="str">
        <f>IF(LEN(H524)&gt;0,IF(H524&lt;&gt;"CALL_PAL",VLOOKUP(H524,DATA!$B$2:$E$526,4,FALSE),VLOOKUP(K524,DATA!$K$72:$M$161,3,FALSE)),"")</f>
        <v/>
      </c>
      <c r="AK524" t="str">
        <f>IF(LEN(H524)&gt;0,VLOOKUP(H524,DATA!$B$2:$D$526,3,FALSE),"")</f>
        <v/>
      </c>
      <c r="AL524" t="str">
        <f t="shared" si="303"/>
        <v/>
      </c>
      <c r="AM524" t="str">
        <f t="shared" si="304"/>
        <v/>
      </c>
      <c r="AN524" t="str">
        <f t="shared" si="282"/>
        <v/>
      </c>
      <c r="AO524" t="str">
        <f t="shared" si="308"/>
        <v/>
      </c>
      <c r="AP524" t="str">
        <f t="shared" si="309"/>
        <v/>
      </c>
      <c r="AQ524" t="str">
        <f t="shared" si="306"/>
        <v/>
      </c>
    </row>
    <row r="525" spans="1:43" x14ac:dyDescent="0.25">
      <c r="A525" t="str">
        <f t="shared" si="310"/>
        <v/>
      </c>
      <c r="C525" t="str">
        <f t="shared" si="284"/>
        <v/>
      </c>
      <c r="D525" t="str">
        <f t="shared" si="311"/>
        <v/>
      </c>
      <c r="E525" t="str">
        <f t="shared" si="312"/>
        <v/>
      </c>
      <c r="F525" t="str">
        <f t="shared" si="283"/>
        <v/>
      </c>
      <c r="G525" t="str">
        <f t="shared" si="307"/>
        <v/>
      </c>
      <c r="H525" t="str">
        <f t="shared" si="285"/>
        <v/>
      </c>
      <c r="I525" s="3" t="str">
        <f>IF(LEN(H525)&gt;0,VLOOKUP(H525,DATA!$B$2:$G$526,6,FALSE),"")</f>
        <v/>
      </c>
      <c r="J525" t="str">
        <f>IF(LEN(H525)&gt;0,VLOOKUP(H525,DATA!$B$2:$G$526,2,FALSE),"")</f>
        <v/>
      </c>
      <c r="K525" t="str">
        <f>IF(LEN(H525)&gt;0,IF(MID(IF(MID(MID(C525,LEN(H525)+2,99),1,1)="(",MID(MID(C525,LEN(H525)+2,99),2,LEN(MID(C525,LEN(H525)+2,99))-2),MID(C525,LEN(H525)+2,99)),1,1)=VLOOKUP(H525,DATA!$B$2:$I$526,8,FALSE),MID(IF(MID(MID(C525,LEN(H525)+2,99),1,1)="(",MID(MID(C525,LEN(H525)+2,99),2,LEN(MID(C525,LEN(H525)+2,99))-2),MID(C525,LEN(H525)+2,99)),1,3),IF(MID(MID(C525,LEN(H525)+2,99),1,1)="(",MID(MID(C525,LEN(H525)+2,99),2,LEN(MID(C525,LEN(H525)+2,99))-2),MID(C525,LEN(H525)+2,99))),"")</f>
        <v/>
      </c>
      <c r="L525" t="str">
        <f t="shared" si="286"/>
        <v/>
      </c>
      <c r="M525" t="str">
        <f t="shared" si="305"/>
        <v/>
      </c>
      <c r="N525" t="str">
        <f t="shared" si="287"/>
        <v/>
      </c>
      <c r="O525" t="str">
        <f t="shared" si="288"/>
        <v/>
      </c>
      <c r="P525" t="str">
        <f t="shared" si="281"/>
        <v/>
      </c>
      <c r="Q525" t="str">
        <f t="shared" si="289"/>
        <v/>
      </c>
      <c r="R525" t="str">
        <f t="shared" si="290"/>
        <v/>
      </c>
      <c r="S525" t="str">
        <f t="shared" si="291"/>
        <v/>
      </c>
      <c r="T525" t="str">
        <f t="shared" si="292"/>
        <v/>
      </c>
      <c r="U525" t="str">
        <f t="shared" si="293"/>
        <v/>
      </c>
      <c r="V525" t="str">
        <f>IF(MID(I525,6,1)="T",VLOOKUP(H525,DATA!$B$2:$H$526,7,FALSE),"")</f>
        <v/>
      </c>
      <c r="W525" t="str">
        <f t="shared" si="294"/>
        <v/>
      </c>
      <c r="X525" t="str">
        <f>IF(LEN(H525)&gt;0,VLOOKUP(H525,DATA!$B$2:$F$526,5,FALSE),"")</f>
        <v/>
      </c>
      <c r="Y525" t="str">
        <f t="shared" si="295"/>
        <v/>
      </c>
      <c r="Z525" t="str">
        <f t="shared" si="296"/>
        <v/>
      </c>
      <c r="AA525" t="str">
        <f t="shared" si="297"/>
        <v/>
      </c>
      <c r="AB525" t="str">
        <f>IF(LEN(Z525)&gt;0,VLOOKUP(Z525,DATA!$K$25:$L$69,2,FALSE)&amp;IF(LEN(AA525)&gt;0,VLOOKUP(AA525,DATA!$O$25:$P$29,2,FALSE),""),"")</f>
        <v/>
      </c>
      <c r="AC525" t="str">
        <f>IF(LEN(Z525)&gt;0,VLOOKUP(Z525,DATA!$K$25:$M$69,3,FALSE),"")</f>
        <v/>
      </c>
      <c r="AD525" t="str">
        <f t="shared" si="298"/>
        <v/>
      </c>
      <c r="AE525" t="str">
        <f t="shared" si="299"/>
        <v/>
      </c>
      <c r="AF525" t="str">
        <f t="shared" si="300"/>
        <v/>
      </c>
      <c r="AG525" t="str">
        <f t="shared" si="301"/>
        <v/>
      </c>
      <c r="AH525" t="str">
        <f t="shared" si="302"/>
        <v/>
      </c>
      <c r="AI525" t="str">
        <f>IF(LEN(Q525)&gt;0,REPT("0",IF(IF(MID(I525,12,1)="F",VLOOKUP(J525,DATA!$K$2:$Y$20,14,FALSE),0)&gt;10,IF(MID(I525,12,1)="F",VLOOKUP(J525,DATA!$K$2:$Y$20,14,FALSE),0)-10,0)-LEN(X525))&amp;DEC2BIN(Q525,IF(MID(I525,12,1)="F",VLOOKUP(J525,DATA!$K$2:$Y$20,14,FALSE),0)-IF(IF(MID(I525,12,1)="F",VLOOKUP(J525,DATA!$K$2:$Y$20,14,FALSE),0)&gt;10,IF(MID(I525,12,1)="F",VLOOKUP(J525,DATA!$K$2:$Y$20,14,FALSE),0)-10,0)),"")</f>
        <v/>
      </c>
      <c r="AJ525" t="str">
        <f>IF(LEN(H525)&gt;0,IF(H525&lt;&gt;"CALL_PAL",VLOOKUP(H525,DATA!$B$2:$E$526,4,FALSE),VLOOKUP(K525,DATA!$K$72:$M$161,3,FALSE)),"")</f>
        <v/>
      </c>
      <c r="AK525" t="str">
        <f>IF(LEN(H525)&gt;0,VLOOKUP(H525,DATA!$B$2:$D$526,3,FALSE),"")</f>
        <v/>
      </c>
      <c r="AL525" t="str">
        <f t="shared" si="303"/>
        <v/>
      </c>
      <c r="AM525" t="str">
        <f t="shared" si="304"/>
        <v/>
      </c>
      <c r="AN525" t="str">
        <f t="shared" si="282"/>
        <v/>
      </c>
      <c r="AO525" t="str">
        <f t="shared" si="308"/>
        <v/>
      </c>
      <c r="AP525" t="str">
        <f t="shared" si="309"/>
        <v/>
      </c>
      <c r="AQ525" t="str">
        <f t="shared" si="306"/>
        <v/>
      </c>
    </row>
    <row r="526" spans="1:43" x14ac:dyDescent="0.25">
      <c r="A526" t="str">
        <f t="shared" si="310"/>
        <v/>
      </c>
      <c r="C526" t="str">
        <f t="shared" si="284"/>
        <v/>
      </c>
      <c r="D526" t="str">
        <f t="shared" si="311"/>
        <v/>
      </c>
      <c r="E526" t="str">
        <f t="shared" si="312"/>
        <v/>
      </c>
      <c r="F526" t="str">
        <f t="shared" si="283"/>
        <v/>
      </c>
      <c r="G526" t="str">
        <f t="shared" si="307"/>
        <v/>
      </c>
      <c r="H526" t="str">
        <f t="shared" si="285"/>
        <v/>
      </c>
      <c r="I526" s="3" t="str">
        <f>IF(LEN(H526)&gt;0,VLOOKUP(H526,DATA!$B$2:$G$526,6,FALSE),"")</f>
        <v/>
      </c>
      <c r="J526" t="str">
        <f>IF(LEN(H526)&gt;0,VLOOKUP(H526,DATA!$B$2:$G$526,2,FALSE),"")</f>
        <v/>
      </c>
      <c r="K526" t="str">
        <f>IF(LEN(H526)&gt;0,IF(MID(IF(MID(MID(C526,LEN(H526)+2,99),1,1)="(",MID(MID(C526,LEN(H526)+2,99),2,LEN(MID(C526,LEN(H526)+2,99))-2),MID(C526,LEN(H526)+2,99)),1,1)=VLOOKUP(H526,DATA!$B$2:$I$526,8,FALSE),MID(IF(MID(MID(C526,LEN(H526)+2,99),1,1)="(",MID(MID(C526,LEN(H526)+2,99),2,LEN(MID(C526,LEN(H526)+2,99))-2),MID(C526,LEN(H526)+2,99)),1,3),IF(MID(MID(C526,LEN(H526)+2,99),1,1)="(",MID(MID(C526,LEN(H526)+2,99),2,LEN(MID(C526,LEN(H526)+2,99))-2),MID(C526,LEN(H526)+2,99))),"")</f>
        <v/>
      </c>
      <c r="L526" t="str">
        <f t="shared" si="286"/>
        <v/>
      </c>
      <c r="M526" t="str">
        <f t="shared" si="305"/>
        <v/>
      </c>
      <c r="N526" t="str">
        <f t="shared" si="287"/>
        <v/>
      </c>
      <c r="O526" t="str">
        <f t="shared" si="288"/>
        <v/>
      </c>
      <c r="P526" t="str">
        <f t="shared" ref="P526:P589" si="313">IF(MID(I526,12,1)="F",IFERROR(VLOOKUP(L526&amp;":",C:G,5,FALSE),""),"")</f>
        <v/>
      </c>
      <c r="Q526" t="str">
        <f t="shared" si="289"/>
        <v/>
      </c>
      <c r="R526" t="str">
        <f t="shared" si="290"/>
        <v/>
      </c>
      <c r="S526" t="str">
        <f t="shared" si="291"/>
        <v/>
      </c>
      <c r="T526" t="str">
        <f t="shared" si="292"/>
        <v/>
      </c>
      <c r="U526" t="str">
        <f t="shared" si="293"/>
        <v/>
      </c>
      <c r="V526" t="str">
        <f>IF(MID(I526,6,1)="T",VLOOKUP(H526,DATA!$B$2:$H$526,7,FALSE),"")</f>
        <v/>
      </c>
      <c r="W526" t="str">
        <f t="shared" si="294"/>
        <v/>
      </c>
      <c r="X526" t="str">
        <f>IF(LEN(H526)&gt;0,VLOOKUP(H526,DATA!$B$2:$F$526,5,FALSE),"")</f>
        <v/>
      </c>
      <c r="Y526" t="str">
        <f t="shared" si="295"/>
        <v/>
      </c>
      <c r="Z526" t="str">
        <f t="shared" si="296"/>
        <v/>
      </c>
      <c r="AA526" t="str">
        <f t="shared" si="297"/>
        <v/>
      </c>
      <c r="AB526" t="str">
        <f>IF(LEN(Z526)&gt;0,VLOOKUP(Z526,DATA!$K$25:$L$69,2,FALSE)&amp;IF(LEN(AA526)&gt;0,VLOOKUP(AA526,DATA!$O$25:$P$29,2,FALSE),""),"")</f>
        <v/>
      </c>
      <c r="AC526" t="str">
        <f>IF(LEN(Z526)&gt;0,VLOOKUP(Z526,DATA!$K$25:$M$69,3,FALSE),"")</f>
        <v/>
      </c>
      <c r="AD526" t="str">
        <f t="shared" si="298"/>
        <v/>
      </c>
      <c r="AE526" t="str">
        <f t="shared" si="299"/>
        <v/>
      </c>
      <c r="AF526" t="str">
        <f t="shared" si="300"/>
        <v/>
      </c>
      <c r="AG526" t="str">
        <f t="shared" si="301"/>
        <v/>
      </c>
      <c r="AH526" t="str">
        <f t="shared" si="302"/>
        <v/>
      </c>
      <c r="AI526" t="str">
        <f>IF(LEN(Q526)&gt;0,REPT("0",IF(IF(MID(I526,12,1)="F",VLOOKUP(J526,DATA!$K$2:$Y$20,14,FALSE),0)&gt;10,IF(MID(I526,12,1)="F",VLOOKUP(J526,DATA!$K$2:$Y$20,14,FALSE),0)-10,0)-LEN(X526))&amp;DEC2BIN(Q526,IF(MID(I526,12,1)="F",VLOOKUP(J526,DATA!$K$2:$Y$20,14,FALSE),0)-IF(IF(MID(I526,12,1)="F",VLOOKUP(J526,DATA!$K$2:$Y$20,14,FALSE),0)&gt;10,IF(MID(I526,12,1)="F",VLOOKUP(J526,DATA!$K$2:$Y$20,14,FALSE),0)-10,0)),"")</f>
        <v/>
      </c>
      <c r="AJ526" t="str">
        <f>IF(LEN(H526)&gt;0,IF(H526&lt;&gt;"CALL_PAL",VLOOKUP(H526,DATA!$B$2:$E$526,4,FALSE),VLOOKUP(K526,DATA!$K$72:$M$161,3,FALSE)),"")</f>
        <v/>
      </c>
      <c r="AK526" t="str">
        <f>IF(LEN(H526)&gt;0,VLOOKUP(H526,DATA!$B$2:$D$526,3,FALSE),"")</f>
        <v/>
      </c>
      <c r="AL526" t="str">
        <f t="shared" si="303"/>
        <v/>
      </c>
      <c r="AM526" t="str">
        <f t="shared" si="304"/>
        <v/>
      </c>
      <c r="AN526" t="str">
        <f t="shared" si="282"/>
        <v/>
      </c>
      <c r="AO526" t="str">
        <f t="shared" si="308"/>
        <v/>
      </c>
      <c r="AP526" t="str">
        <f t="shared" si="309"/>
        <v/>
      </c>
      <c r="AQ526" t="str">
        <f t="shared" si="306"/>
        <v/>
      </c>
    </row>
    <row r="527" spans="1:43" x14ac:dyDescent="0.25">
      <c r="A527" t="str">
        <f t="shared" si="310"/>
        <v/>
      </c>
      <c r="C527" t="str">
        <f t="shared" si="284"/>
        <v/>
      </c>
      <c r="D527" t="str">
        <f t="shared" si="311"/>
        <v/>
      </c>
      <c r="E527" t="str">
        <f t="shared" si="312"/>
        <v/>
      </c>
      <c r="F527" t="str">
        <f t="shared" si="283"/>
        <v/>
      </c>
      <c r="G527" t="str">
        <f t="shared" si="307"/>
        <v/>
      </c>
      <c r="H527" t="str">
        <f t="shared" si="285"/>
        <v/>
      </c>
      <c r="I527" s="3" t="str">
        <f>IF(LEN(H527)&gt;0,VLOOKUP(H527,DATA!$B$2:$G$526,6,FALSE),"")</f>
        <v/>
      </c>
      <c r="J527" t="str">
        <f>IF(LEN(H527)&gt;0,VLOOKUP(H527,DATA!$B$2:$G$526,2,FALSE),"")</f>
        <v/>
      </c>
      <c r="K527" t="str">
        <f>IF(LEN(H527)&gt;0,IF(MID(IF(MID(MID(C527,LEN(H527)+2,99),1,1)="(",MID(MID(C527,LEN(H527)+2,99),2,LEN(MID(C527,LEN(H527)+2,99))-2),MID(C527,LEN(H527)+2,99)),1,1)=VLOOKUP(H527,DATA!$B$2:$I$526,8,FALSE),MID(IF(MID(MID(C527,LEN(H527)+2,99),1,1)="(",MID(MID(C527,LEN(H527)+2,99),2,LEN(MID(C527,LEN(H527)+2,99))-2),MID(C527,LEN(H527)+2,99)),1,3),IF(MID(MID(C527,LEN(H527)+2,99),1,1)="(",MID(MID(C527,LEN(H527)+2,99),2,LEN(MID(C527,LEN(H527)+2,99))-2),MID(C527,LEN(H527)+2,99))),"")</f>
        <v/>
      </c>
      <c r="L527" t="str">
        <f t="shared" si="286"/>
        <v/>
      </c>
      <c r="M527" t="str">
        <f t="shared" si="305"/>
        <v/>
      </c>
      <c r="N527" t="str">
        <f t="shared" si="287"/>
        <v/>
      </c>
      <c r="O527" t="str">
        <f t="shared" si="288"/>
        <v/>
      </c>
      <c r="P527" t="str">
        <f t="shared" si="313"/>
        <v/>
      </c>
      <c r="Q527" t="str">
        <f t="shared" si="289"/>
        <v/>
      </c>
      <c r="R527" t="str">
        <f t="shared" si="290"/>
        <v/>
      </c>
      <c r="S527" t="str">
        <f t="shared" si="291"/>
        <v/>
      </c>
      <c r="T527" t="str">
        <f t="shared" si="292"/>
        <v/>
      </c>
      <c r="U527" t="str">
        <f t="shared" si="293"/>
        <v/>
      </c>
      <c r="V527" t="str">
        <f>IF(MID(I527,6,1)="T",VLOOKUP(H527,DATA!$B$2:$H$526,7,FALSE),"")</f>
        <v/>
      </c>
      <c r="W527" t="str">
        <f t="shared" si="294"/>
        <v/>
      </c>
      <c r="X527" t="str">
        <f>IF(LEN(H527)&gt;0,VLOOKUP(H527,DATA!$B$2:$F$526,5,FALSE),"")</f>
        <v/>
      </c>
      <c r="Y527" t="str">
        <f t="shared" si="295"/>
        <v/>
      </c>
      <c r="Z527" t="str">
        <f t="shared" si="296"/>
        <v/>
      </c>
      <c r="AA527" t="str">
        <f t="shared" si="297"/>
        <v/>
      </c>
      <c r="AB527" t="str">
        <f>IF(LEN(Z527)&gt;0,VLOOKUP(Z527,DATA!$K$25:$L$69,2,FALSE)&amp;IF(LEN(AA527)&gt;0,VLOOKUP(AA527,DATA!$O$25:$P$29,2,FALSE),""),"")</f>
        <v/>
      </c>
      <c r="AC527" t="str">
        <f>IF(LEN(Z527)&gt;0,VLOOKUP(Z527,DATA!$K$25:$M$69,3,FALSE),"")</f>
        <v/>
      </c>
      <c r="AD527" t="str">
        <f t="shared" si="298"/>
        <v/>
      </c>
      <c r="AE527" t="str">
        <f t="shared" si="299"/>
        <v/>
      </c>
      <c r="AF527" t="str">
        <f t="shared" si="300"/>
        <v/>
      </c>
      <c r="AG527" t="str">
        <f t="shared" si="301"/>
        <v/>
      </c>
      <c r="AH527" t="str">
        <f t="shared" si="302"/>
        <v/>
      </c>
      <c r="AI527" t="str">
        <f>IF(LEN(Q527)&gt;0,REPT("0",IF(IF(MID(I527,12,1)="F",VLOOKUP(J527,DATA!$K$2:$Y$20,14,FALSE),0)&gt;10,IF(MID(I527,12,1)="F",VLOOKUP(J527,DATA!$K$2:$Y$20,14,FALSE),0)-10,0)-LEN(X527))&amp;DEC2BIN(Q527,IF(MID(I527,12,1)="F",VLOOKUP(J527,DATA!$K$2:$Y$20,14,FALSE),0)-IF(IF(MID(I527,12,1)="F",VLOOKUP(J527,DATA!$K$2:$Y$20,14,FALSE),0)&gt;10,IF(MID(I527,12,1)="F",VLOOKUP(J527,DATA!$K$2:$Y$20,14,FALSE),0)-10,0)),"")</f>
        <v/>
      </c>
      <c r="AJ527" t="str">
        <f>IF(LEN(H527)&gt;0,IF(H527&lt;&gt;"CALL_PAL",VLOOKUP(H527,DATA!$B$2:$E$526,4,FALSE),VLOOKUP(K527,DATA!$K$72:$M$161,3,FALSE)),"")</f>
        <v/>
      </c>
      <c r="AK527" t="str">
        <f>IF(LEN(H527)&gt;0,VLOOKUP(H527,DATA!$B$2:$D$526,3,FALSE),"")</f>
        <v/>
      </c>
      <c r="AL527" t="str">
        <f t="shared" si="303"/>
        <v/>
      </c>
      <c r="AM527" t="str">
        <f t="shared" si="304"/>
        <v/>
      </c>
      <c r="AN527" t="str">
        <f t="shared" si="282"/>
        <v/>
      </c>
      <c r="AO527" t="str">
        <f t="shared" si="308"/>
        <v/>
      </c>
      <c r="AP527" t="str">
        <f t="shared" si="309"/>
        <v/>
      </c>
      <c r="AQ527" t="str">
        <f t="shared" si="306"/>
        <v/>
      </c>
    </row>
    <row r="528" spans="1:43" x14ac:dyDescent="0.25">
      <c r="A528" t="str">
        <f t="shared" si="310"/>
        <v/>
      </c>
      <c r="C528" t="str">
        <f t="shared" si="284"/>
        <v/>
      </c>
      <c r="D528" t="str">
        <f t="shared" si="311"/>
        <v/>
      </c>
      <c r="E528" t="str">
        <f t="shared" si="312"/>
        <v/>
      </c>
      <c r="F528" t="str">
        <f t="shared" si="283"/>
        <v/>
      </c>
      <c r="G528" t="str">
        <f t="shared" si="307"/>
        <v/>
      </c>
      <c r="H528" t="str">
        <f t="shared" si="285"/>
        <v/>
      </c>
      <c r="I528" s="3" t="str">
        <f>IF(LEN(H528)&gt;0,VLOOKUP(H528,DATA!$B$2:$G$526,6,FALSE),"")</f>
        <v/>
      </c>
      <c r="J528" t="str">
        <f>IF(LEN(H528)&gt;0,VLOOKUP(H528,DATA!$B$2:$G$526,2,FALSE),"")</f>
        <v/>
      </c>
      <c r="K528" t="str">
        <f>IF(LEN(H528)&gt;0,IF(MID(IF(MID(MID(C528,LEN(H528)+2,99),1,1)="(",MID(MID(C528,LEN(H528)+2,99),2,LEN(MID(C528,LEN(H528)+2,99))-2),MID(C528,LEN(H528)+2,99)),1,1)=VLOOKUP(H528,DATA!$B$2:$I$526,8,FALSE),MID(IF(MID(MID(C528,LEN(H528)+2,99),1,1)="(",MID(MID(C528,LEN(H528)+2,99),2,LEN(MID(C528,LEN(H528)+2,99))-2),MID(C528,LEN(H528)+2,99)),1,3),IF(MID(MID(C528,LEN(H528)+2,99),1,1)="(",MID(MID(C528,LEN(H528)+2,99),2,LEN(MID(C528,LEN(H528)+2,99))-2),MID(C528,LEN(H528)+2,99))),"")</f>
        <v/>
      </c>
      <c r="L528" t="str">
        <f t="shared" si="286"/>
        <v/>
      </c>
      <c r="M528" t="str">
        <f t="shared" si="305"/>
        <v/>
      </c>
      <c r="N528" t="str">
        <f t="shared" si="287"/>
        <v/>
      </c>
      <c r="O528" t="str">
        <f t="shared" si="288"/>
        <v/>
      </c>
      <c r="P528" t="str">
        <f t="shared" si="313"/>
        <v/>
      </c>
      <c r="Q528" t="str">
        <f t="shared" si="289"/>
        <v/>
      </c>
      <c r="R528" t="str">
        <f t="shared" si="290"/>
        <v/>
      </c>
      <c r="S528" t="str">
        <f t="shared" si="291"/>
        <v/>
      </c>
      <c r="T528" t="str">
        <f t="shared" si="292"/>
        <v/>
      </c>
      <c r="U528" t="str">
        <f t="shared" si="293"/>
        <v/>
      </c>
      <c r="V528" t="str">
        <f>IF(MID(I528,6,1)="T",VLOOKUP(H528,DATA!$B$2:$H$526,7,FALSE),"")</f>
        <v/>
      </c>
      <c r="W528" t="str">
        <f t="shared" si="294"/>
        <v/>
      </c>
      <c r="X528" t="str">
        <f>IF(LEN(H528)&gt;0,VLOOKUP(H528,DATA!$B$2:$F$526,5,FALSE),"")</f>
        <v/>
      </c>
      <c r="Y528" t="str">
        <f t="shared" si="295"/>
        <v/>
      </c>
      <c r="Z528" t="str">
        <f t="shared" si="296"/>
        <v/>
      </c>
      <c r="AA528" t="str">
        <f t="shared" si="297"/>
        <v/>
      </c>
      <c r="AB528" t="str">
        <f>IF(LEN(Z528)&gt;0,VLOOKUP(Z528,DATA!$K$25:$L$69,2,FALSE)&amp;IF(LEN(AA528)&gt;0,VLOOKUP(AA528,DATA!$O$25:$P$29,2,FALSE),""),"")</f>
        <v/>
      </c>
      <c r="AC528" t="str">
        <f>IF(LEN(Z528)&gt;0,VLOOKUP(Z528,DATA!$K$25:$M$69,3,FALSE),"")</f>
        <v/>
      </c>
      <c r="AD528" t="str">
        <f t="shared" si="298"/>
        <v/>
      </c>
      <c r="AE528" t="str">
        <f t="shared" si="299"/>
        <v/>
      </c>
      <c r="AF528" t="str">
        <f t="shared" si="300"/>
        <v/>
      </c>
      <c r="AG528" t="str">
        <f t="shared" si="301"/>
        <v/>
      </c>
      <c r="AH528" t="str">
        <f t="shared" si="302"/>
        <v/>
      </c>
      <c r="AI528" t="str">
        <f>IF(LEN(Q528)&gt;0,REPT("0",IF(IF(MID(I528,12,1)="F",VLOOKUP(J528,DATA!$K$2:$Y$20,14,FALSE),0)&gt;10,IF(MID(I528,12,1)="F",VLOOKUP(J528,DATA!$K$2:$Y$20,14,FALSE),0)-10,0)-LEN(X528))&amp;DEC2BIN(Q528,IF(MID(I528,12,1)="F",VLOOKUP(J528,DATA!$K$2:$Y$20,14,FALSE),0)-IF(IF(MID(I528,12,1)="F",VLOOKUP(J528,DATA!$K$2:$Y$20,14,FALSE),0)&gt;10,IF(MID(I528,12,1)="F",VLOOKUP(J528,DATA!$K$2:$Y$20,14,FALSE),0)-10,0)),"")</f>
        <v/>
      </c>
      <c r="AJ528" t="str">
        <f>IF(LEN(H528)&gt;0,IF(H528&lt;&gt;"CALL_PAL",VLOOKUP(H528,DATA!$B$2:$E$526,4,FALSE),VLOOKUP(K528,DATA!$K$72:$M$161,3,FALSE)),"")</f>
        <v/>
      </c>
      <c r="AK528" t="str">
        <f>IF(LEN(H528)&gt;0,VLOOKUP(H528,DATA!$B$2:$D$526,3,FALSE),"")</f>
        <v/>
      </c>
      <c r="AL528" t="str">
        <f t="shared" si="303"/>
        <v/>
      </c>
      <c r="AM528" t="str">
        <f t="shared" si="304"/>
        <v/>
      </c>
      <c r="AN528" t="str">
        <f t="shared" si="282"/>
        <v/>
      </c>
      <c r="AO528" t="str">
        <f t="shared" si="308"/>
        <v/>
      </c>
      <c r="AP528" t="str">
        <f t="shared" si="309"/>
        <v/>
      </c>
      <c r="AQ528" t="str">
        <f t="shared" si="306"/>
        <v/>
      </c>
    </row>
    <row r="529" spans="1:43" x14ac:dyDescent="0.25">
      <c r="A529" t="str">
        <f t="shared" si="310"/>
        <v/>
      </c>
      <c r="C529" t="str">
        <f t="shared" si="284"/>
        <v/>
      </c>
      <c r="D529" t="str">
        <f t="shared" si="311"/>
        <v/>
      </c>
      <c r="E529" t="str">
        <f t="shared" si="312"/>
        <v/>
      </c>
      <c r="F529" t="str">
        <f t="shared" si="283"/>
        <v/>
      </c>
      <c r="G529" t="str">
        <f t="shared" si="307"/>
        <v/>
      </c>
      <c r="H529" t="str">
        <f t="shared" si="285"/>
        <v/>
      </c>
      <c r="I529" s="3" t="str">
        <f>IF(LEN(H529)&gt;0,VLOOKUP(H529,DATA!$B$2:$G$526,6,FALSE),"")</f>
        <v/>
      </c>
      <c r="J529" t="str">
        <f>IF(LEN(H529)&gt;0,VLOOKUP(H529,DATA!$B$2:$G$526,2,FALSE),"")</f>
        <v/>
      </c>
      <c r="K529" t="str">
        <f>IF(LEN(H529)&gt;0,IF(MID(IF(MID(MID(C529,LEN(H529)+2,99),1,1)="(",MID(MID(C529,LEN(H529)+2,99),2,LEN(MID(C529,LEN(H529)+2,99))-2),MID(C529,LEN(H529)+2,99)),1,1)=VLOOKUP(H529,DATA!$B$2:$I$526,8,FALSE),MID(IF(MID(MID(C529,LEN(H529)+2,99),1,1)="(",MID(MID(C529,LEN(H529)+2,99),2,LEN(MID(C529,LEN(H529)+2,99))-2),MID(C529,LEN(H529)+2,99)),1,3),IF(MID(MID(C529,LEN(H529)+2,99),1,1)="(",MID(MID(C529,LEN(H529)+2,99),2,LEN(MID(C529,LEN(H529)+2,99))-2),MID(C529,LEN(H529)+2,99))),"")</f>
        <v/>
      </c>
      <c r="L529" t="str">
        <f t="shared" si="286"/>
        <v/>
      </c>
      <c r="M529" t="str">
        <f t="shared" si="305"/>
        <v/>
      </c>
      <c r="N529" t="str">
        <f t="shared" si="287"/>
        <v/>
      </c>
      <c r="O529" t="str">
        <f t="shared" si="288"/>
        <v/>
      </c>
      <c r="P529" t="str">
        <f t="shared" si="313"/>
        <v/>
      </c>
      <c r="Q529" t="str">
        <f t="shared" si="289"/>
        <v/>
      </c>
      <c r="R529" t="str">
        <f t="shared" si="290"/>
        <v/>
      </c>
      <c r="S529" t="str">
        <f t="shared" si="291"/>
        <v/>
      </c>
      <c r="T529" t="str">
        <f t="shared" si="292"/>
        <v/>
      </c>
      <c r="U529" t="str">
        <f t="shared" si="293"/>
        <v/>
      </c>
      <c r="V529" t="str">
        <f>IF(MID(I529,6,1)="T",VLOOKUP(H529,DATA!$B$2:$H$526,7,FALSE),"")</f>
        <v/>
      </c>
      <c r="W529" t="str">
        <f t="shared" si="294"/>
        <v/>
      </c>
      <c r="X529" t="str">
        <f>IF(LEN(H529)&gt;0,VLOOKUP(H529,DATA!$B$2:$F$526,5,FALSE),"")</f>
        <v/>
      </c>
      <c r="Y529" t="str">
        <f t="shared" si="295"/>
        <v/>
      </c>
      <c r="Z529" t="str">
        <f t="shared" si="296"/>
        <v/>
      </c>
      <c r="AA529" t="str">
        <f t="shared" si="297"/>
        <v/>
      </c>
      <c r="AB529" t="str">
        <f>IF(LEN(Z529)&gt;0,VLOOKUP(Z529,DATA!$K$25:$L$69,2,FALSE)&amp;IF(LEN(AA529)&gt;0,VLOOKUP(AA529,DATA!$O$25:$P$29,2,FALSE),""),"")</f>
        <v/>
      </c>
      <c r="AC529" t="str">
        <f>IF(LEN(Z529)&gt;0,VLOOKUP(Z529,DATA!$K$25:$M$69,3,FALSE),"")</f>
        <v/>
      </c>
      <c r="AD529" t="str">
        <f t="shared" si="298"/>
        <v/>
      </c>
      <c r="AE529" t="str">
        <f t="shared" si="299"/>
        <v/>
      </c>
      <c r="AF529" t="str">
        <f t="shared" si="300"/>
        <v/>
      </c>
      <c r="AG529" t="str">
        <f t="shared" si="301"/>
        <v/>
      </c>
      <c r="AH529" t="str">
        <f t="shared" si="302"/>
        <v/>
      </c>
      <c r="AI529" t="str">
        <f>IF(LEN(Q529)&gt;0,REPT("0",IF(IF(MID(I529,12,1)="F",VLOOKUP(J529,DATA!$K$2:$Y$20,14,FALSE),0)&gt;10,IF(MID(I529,12,1)="F",VLOOKUP(J529,DATA!$K$2:$Y$20,14,FALSE),0)-10,0)-LEN(X529))&amp;DEC2BIN(Q529,IF(MID(I529,12,1)="F",VLOOKUP(J529,DATA!$K$2:$Y$20,14,FALSE),0)-IF(IF(MID(I529,12,1)="F",VLOOKUP(J529,DATA!$K$2:$Y$20,14,FALSE),0)&gt;10,IF(MID(I529,12,1)="F",VLOOKUP(J529,DATA!$K$2:$Y$20,14,FALSE),0)-10,0)),"")</f>
        <v/>
      </c>
      <c r="AJ529" t="str">
        <f>IF(LEN(H529)&gt;0,IF(H529&lt;&gt;"CALL_PAL",VLOOKUP(H529,DATA!$B$2:$E$526,4,FALSE),VLOOKUP(K529,DATA!$K$72:$M$161,3,FALSE)),"")</f>
        <v/>
      </c>
      <c r="AK529" t="str">
        <f>IF(LEN(H529)&gt;0,VLOOKUP(H529,DATA!$B$2:$D$526,3,FALSE),"")</f>
        <v/>
      </c>
      <c r="AL529" t="str">
        <f t="shared" si="303"/>
        <v/>
      </c>
      <c r="AM529" t="str">
        <f t="shared" si="304"/>
        <v/>
      </c>
      <c r="AN529" t="str">
        <f t="shared" si="282"/>
        <v/>
      </c>
      <c r="AO529" t="str">
        <f t="shared" si="308"/>
        <v/>
      </c>
      <c r="AP529" t="str">
        <f t="shared" si="309"/>
        <v/>
      </c>
      <c r="AQ529" t="str">
        <f t="shared" si="306"/>
        <v/>
      </c>
    </row>
    <row r="530" spans="1:43" x14ac:dyDescent="0.25">
      <c r="A530" t="str">
        <f t="shared" si="310"/>
        <v/>
      </c>
      <c r="C530" t="str">
        <f t="shared" si="284"/>
        <v/>
      </c>
      <c r="D530" t="str">
        <f t="shared" si="311"/>
        <v/>
      </c>
      <c r="E530" t="str">
        <f t="shared" si="312"/>
        <v/>
      </c>
      <c r="F530" t="str">
        <f t="shared" si="283"/>
        <v/>
      </c>
      <c r="G530" t="str">
        <f t="shared" si="307"/>
        <v/>
      </c>
      <c r="H530" t="str">
        <f t="shared" si="285"/>
        <v/>
      </c>
      <c r="I530" s="3" t="str">
        <f>IF(LEN(H530)&gt;0,VLOOKUP(H530,DATA!$B$2:$G$526,6,FALSE),"")</f>
        <v/>
      </c>
      <c r="J530" t="str">
        <f>IF(LEN(H530)&gt;0,VLOOKUP(H530,DATA!$B$2:$G$526,2,FALSE),"")</f>
        <v/>
      </c>
      <c r="K530" t="str">
        <f>IF(LEN(H530)&gt;0,IF(MID(IF(MID(MID(C530,LEN(H530)+2,99),1,1)="(",MID(MID(C530,LEN(H530)+2,99),2,LEN(MID(C530,LEN(H530)+2,99))-2),MID(C530,LEN(H530)+2,99)),1,1)=VLOOKUP(H530,DATA!$B$2:$I$526,8,FALSE),MID(IF(MID(MID(C530,LEN(H530)+2,99),1,1)="(",MID(MID(C530,LEN(H530)+2,99),2,LEN(MID(C530,LEN(H530)+2,99))-2),MID(C530,LEN(H530)+2,99)),1,3),IF(MID(MID(C530,LEN(H530)+2,99),1,1)="(",MID(MID(C530,LEN(H530)+2,99),2,LEN(MID(C530,LEN(H530)+2,99))-2),MID(C530,LEN(H530)+2,99))),"")</f>
        <v/>
      </c>
      <c r="L530" t="str">
        <f t="shared" si="286"/>
        <v/>
      </c>
      <c r="M530" t="str">
        <f t="shared" si="305"/>
        <v/>
      </c>
      <c r="N530" t="str">
        <f t="shared" si="287"/>
        <v/>
      </c>
      <c r="O530" t="str">
        <f t="shared" si="288"/>
        <v/>
      </c>
      <c r="P530" t="str">
        <f t="shared" si="313"/>
        <v/>
      </c>
      <c r="Q530" t="str">
        <f t="shared" si="289"/>
        <v/>
      </c>
      <c r="R530" t="str">
        <f t="shared" si="290"/>
        <v/>
      </c>
      <c r="S530" t="str">
        <f t="shared" si="291"/>
        <v/>
      </c>
      <c r="T530" t="str">
        <f t="shared" si="292"/>
        <v/>
      </c>
      <c r="U530" t="str">
        <f t="shared" si="293"/>
        <v/>
      </c>
      <c r="V530" t="str">
        <f>IF(MID(I530,6,1)="T",VLOOKUP(H530,DATA!$B$2:$H$526,7,FALSE),"")</f>
        <v/>
      </c>
      <c r="W530" t="str">
        <f t="shared" si="294"/>
        <v/>
      </c>
      <c r="X530" t="str">
        <f>IF(LEN(H530)&gt;0,VLOOKUP(H530,DATA!$B$2:$F$526,5,FALSE),"")</f>
        <v/>
      </c>
      <c r="Y530" t="str">
        <f t="shared" si="295"/>
        <v/>
      </c>
      <c r="Z530" t="str">
        <f t="shared" si="296"/>
        <v/>
      </c>
      <c r="AA530" t="str">
        <f t="shared" si="297"/>
        <v/>
      </c>
      <c r="AB530" t="str">
        <f>IF(LEN(Z530)&gt;0,VLOOKUP(Z530,DATA!$K$25:$L$69,2,FALSE)&amp;IF(LEN(AA530)&gt;0,VLOOKUP(AA530,DATA!$O$25:$P$29,2,FALSE),""),"")</f>
        <v/>
      </c>
      <c r="AC530" t="str">
        <f>IF(LEN(Z530)&gt;0,VLOOKUP(Z530,DATA!$K$25:$M$69,3,FALSE),"")</f>
        <v/>
      </c>
      <c r="AD530" t="str">
        <f t="shared" si="298"/>
        <v/>
      </c>
      <c r="AE530" t="str">
        <f t="shared" si="299"/>
        <v/>
      </c>
      <c r="AF530" t="str">
        <f t="shared" si="300"/>
        <v/>
      </c>
      <c r="AG530" t="str">
        <f t="shared" si="301"/>
        <v/>
      </c>
      <c r="AH530" t="str">
        <f t="shared" si="302"/>
        <v/>
      </c>
      <c r="AI530" t="str">
        <f>IF(LEN(Q530)&gt;0,REPT("0",IF(IF(MID(I530,12,1)="F",VLOOKUP(J530,DATA!$K$2:$Y$20,14,FALSE),0)&gt;10,IF(MID(I530,12,1)="F",VLOOKUP(J530,DATA!$K$2:$Y$20,14,FALSE),0)-10,0)-LEN(X530))&amp;DEC2BIN(Q530,IF(MID(I530,12,1)="F",VLOOKUP(J530,DATA!$K$2:$Y$20,14,FALSE),0)-IF(IF(MID(I530,12,1)="F",VLOOKUP(J530,DATA!$K$2:$Y$20,14,FALSE),0)&gt;10,IF(MID(I530,12,1)="F",VLOOKUP(J530,DATA!$K$2:$Y$20,14,FALSE),0)-10,0)),"")</f>
        <v/>
      </c>
      <c r="AJ530" t="str">
        <f>IF(LEN(H530)&gt;0,IF(H530&lt;&gt;"CALL_PAL",VLOOKUP(H530,DATA!$B$2:$E$526,4,FALSE),VLOOKUP(K530,DATA!$K$72:$M$161,3,FALSE)),"")</f>
        <v/>
      </c>
      <c r="AK530" t="str">
        <f>IF(LEN(H530)&gt;0,VLOOKUP(H530,DATA!$B$2:$D$526,3,FALSE),"")</f>
        <v/>
      </c>
      <c r="AL530" t="str">
        <f t="shared" si="303"/>
        <v/>
      </c>
      <c r="AM530" t="str">
        <f t="shared" si="304"/>
        <v/>
      </c>
      <c r="AN530" t="str">
        <f t="shared" si="282"/>
        <v/>
      </c>
      <c r="AO530" t="str">
        <f t="shared" si="308"/>
        <v/>
      </c>
      <c r="AP530" t="str">
        <f t="shared" si="309"/>
        <v/>
      </c>
      <c r="AQ530" t="str">
        <f t="shared" si="306"/>
        <v/>
      </c>
    </row>
    <row r="531" spans="1:43" x14ac:dyDescent="0.25">
      <c r="A531" t="str">
        <f t="shared" si="310"/>
        <v/>
      </c>
      <c r="C531" t="str">
        <f t="shared" si="284"/>
        <v/>
      </c>
      <c r="D531" t="str">
        <f t="shared" si="311"/>
        <v/>
      </c>
      <c r="E531" t="str">
        <f t="shared" si="312"/>
        <v/>
      </c>
      <c r="F531" t="str">
        <f t="shared" si="283"/>
        <v/>
      </c>
      <c r="G531" t="str">
        <f t="shared" si="307"/>
        <v/>
      </c>
      <c r="H531" t="str">
        <f t="shared" si="285"/>
        <v/>
      </c>
      <c r="I531" s="3" t="str">
        <f>IF(LEN(H531)&gt;0,VLOOKUP(H531,DATA!$B$2:$G$526,6,FALSE),"")</f>
        <v/>
      </c>
      <c r="J531" t="str">
        <f>IF(LEN(H531)&gt;0,VLOOKUP(H531,DATA!$B$2:$G$526,2,FALSE),"")</f>
        <v/>
      </c>
      <c r="K531" t="str">
        <f>IF(LEN(H531)&gt;0,IF(MID(IF(MID(MID(C531,LEN(H531)+2,99),1,1)="(",MID(MID(C531,LEN(H531)+2,99),2,LEN(MID(C531,LEN(H531)+2,99))-2),MID(C531,LEN(H531)+2,99)),1,1)=VLOOKUP(H531,DATA!$B$2:$I$526,8,FALSE),MID(IF(MID(MID(C531,LEN(H531)+2,99),1,1)="(",MID(MID(C531,LEN(H531)+2,99),2,LEN(MID(C531,LEN(H531)+2,99))-2),MID(C531,LEN(H531)+2,99)),1,3),IF(MID(MID(C531,LEN(H531)+2,99),1,1)="(",MID(MID(C531,LEN(H531)+2,99),2,LEN(MID(C531,LEN(H531)+2,99))-2),MID(C531,LEN(H531)+2,99))),"")</f>
        <v/>
      </c>
      <c r="L531" t="str">
        <f t="shared" si="286"/>
        <v/>
      </c>
      <c r="M531" t="str">
        <f t="shared" si="305"/>
        <v/>
      </c>
      <c r="N531" t="str">
        <f t="shared" si="287"/>
        <v/>
      </c>
      <c r="O531" t="str">
        <f t="shared" si="288"/>
        <v/>
      </c>
      <c r="P531" t="str">
        <f t="shared" si="313"/>
        <v/>
      </c>
      <c r="Q531" t="str">
        <f t="shared" si="289"/>
        <v/>
      </c>
      <c r="R531" t="str">
        <f t="shared" si="290"/>
        <v/>
      </c>
      <c r="S531" t="str">
        <f t="shared" si="291"/>
        <v/>
      </c>
      <c r="T531" t="str">
        <f t="shared" si="292"/>
        <v/>
      </c>
      <c r="U531" t="str">
        <f t="shared" si="293"/>
        <v/>
      </c>
      <c r="V531" t="str">
        <f>IF(MID(I531,6,1)="T",VLOOKUP(H531,DATA!$B$2:$H$526,7,FALSE),"")</f>
        <v/>
      </c>
      <c r="W531" t="str">
        <f t="shared" si="294"/>
        <v/>
      </c>
      <c r="X531" t="str">
        <f>IF(LEN(H531)&gt;0,VLOOKUP(H531,DATA!$B$2:$F$526,5,FALSE),"")</f>
        <v/>
      </c>
      <c r="Y531" t="str">
        <f t="shared" si="295"/>
        <v/>
      </c>
      <c r="Z531" t="str">
        <f t="shared" si="296"/>
        <v/>
      </c>
      <c r="AA531" t="str">
        <f t="shared" si="297"/>
        <v/>
      </c>
      <c r="AB531" t="str">
        <f>IF(LEN(Z531)&gt;0,VLOOKUP(Z531,DATA!$K$25:$L$69,2,FALSE)&amp;IF(LEN(AA531)&gt;0,VLOOKUP(AA531,DATA!$O$25:$P$29,2,FALSE),""),"")</f>
        <v/>
      </c>
      <c r="AC531" t="str">
        <f>IF(LEN(Z531)&gt;0,VLOOKUP(Z531,DATA!$K$25:$M$69,3,FALSE),"")</f>
        <v/>
      </c>
      <c r="AD531" t="str">
        <f t="shared" si="298"/>
        <v/>
      </c>
      <c r="AE531" t="str">
        <f t="shared" si="299"/>
        <v/>
      </c>
      <c r="AF531" t="str">
        <f t="shared" si="300"/>
        <v/>
      </c>
      <c r="AG531" t="str">
        <f t="shared" si="301"/>
        <v/>
      </c>
      <c r="AH531" t="str">
        <f t="shared" si="302"/>
        <v/>
      </c>
      <c r="AI531" t="str">
        <f>IF(LEN(Q531)&gt;0,REPT("0",IF(IF(MID(I531,12,1)="F",VLOOKUP(J531,DATA!$K$2:$Y$20,14,FALSE),0)&gt;10,IF(MID(I531,12,1)="F",VLOOKUP(J531,DATA!$K$2:$Y$20,14,FALSE),0)-10,0)-LEN(X531))&amp;DEC2BIN(Q531,IF(MID(I531,12,1)="F",VLOOKUP(J531,DATA!$K$2:$Y$20,14,FALSE),0)-IF(IF(MID(I531,12,1)="F",VLOOKUP(J531,DATA!$K$2:$Y$20,14,FALSE),0)&gt;10,IF(MID(I531,12,1)="F",VLOOKUP(J531,DATA!$K$2:$Y$20,14,FALSE),0)-10,0)),"")</f>
        <v/>
      </c>
      <c r="AJ531" t="str">
        <f>IF(LEN(H531)&gt;0,IF(H531&lt;&gt;"CALL_PAL",VLOOKUP(H531,DATA!$B$2:$E$526,4,FALSE),VLOOKUP(K531,DATA!$K$72:$M$161,3,FALSE)),"")</f>
        <v/>
      </c>
      <c r="AK531" t="str">
        <f>IF(LEN(H531)&gt;0,VLOOKUP(H531,DATA!$B$2:$D$526,3,FALSE),"")</f>
        <v/>
      </c>
      <c r="AL531" t="str">
        <f t="shared" si="303"/>
        <v/>
      </c>
      <c r="AM531" t="str">
        <f t="shared" si="304"/>
        <v/>
      </c>
      <c r="AN531" t="str">
        <f t="shared" si="282"/>
        <v/>
      </c>
      <c r="AO531" t="str">
        <f t="shared" si="308"/>
        <v/>
      </c>
      <c r="AP531" t="str">
        <f t="shared" si="309"/>
        <v/>
      </c>
      <c r="AQ531" t="str">
        <f t="shared" si="306"/>
        <v/>
      </c>
    </row>
    <row r="532" spans="1:43" x14ac:dyDescent="0.25">
      <c r="A532" t="str">
        <f t="shared" si="310"/>
        <v/>
      </c>
      <c r="C532" t="str">
        <f t="shared" si="284"/>
        <v/>
      </c>
      <c r="D532" t="str">
        <f t="shared" si="311"/>
        <v/>
      </c>
      <c r="E532" t="str">
        <f t="shared" si="312"/>
        <v/>
      </c>
      <c r="F532" t="str">
        <f t="shared" si="283"/>
        <v/>
      </c>
      <c r="G532" t="str">
        <f t="shared" si="307"/>
        <v/>
      </c>
      <c r="H532" t="str">
        <f t="shared" si="285"/>
        <v/>
      </c>
      <c r="I532" s="3" t="str">
        <f>IF(LEN(H532)&gt;0,VLOOKUP(H532,DATA!$B$2:$G$526,6,FALSE),"")</f>
        <v/>
      </c>
      <c r="J532" t="str">
        <f>IF(LEN(H532)&gt;0,VLOOKUP(H532,DATA!$B$2:$G$526,2,FALSE),"")</f>
        <v/>
      </c>
      <c r="K532" t="str">
        <f>IF(LEN(H532)&gt;0,IF(MID(IF(MID(MID(C532,LEN(H532)+2,99),1,1)="(",MID(MID(C532,LEN(H532)+2,99),2,LEN(MID(C532,LEN(H532)+2,99))-2),MID(C532,LEN(H532)+2,99)),1,1)=VLOOKUP(H532,DATA!$B$2:$I$526,8,FALSE),MID(IF(MID(MID(C532,LEN(H532)+2,99),1,1)="(",MID(MID(C532,LEN(H532)+2,99),2,LEN(MID(C532,LEN(H532)+2,99))-2),MID(C532,LEN(H532)+2,99)),1,3),IF(MID(MID(C532,LEN(H532)+2,99),1,1)="(",MID(MID(C532,LEN(H532)+2,99),2,LEN(MID(C532,LEN(H532)+2,99))-2),MID(C532,LEN(H532)+2,99))),"")</f>
        <v/>
      </c>
      <c r="L532" t="str">
        <f t="shared" si="286"/>
        <v/>
      </c>
      <c r="M532" t="str">
        <f t="shared" si="305"/>
        <v/>
      </c>
      <c r="N532" t="str">
        <f t="shared" si="287"/>
        <v/>
      </c>
      <c r="O532" t="str">
        <f t="shared" si="288"/>
        <v/>
      </c>
      <c r="P532" t="str">
        <f t="shared" si="313"/>
        <v/>
      </c>
      <c r="Q532" t="str">
        <f t="shared" si="289"/>
        <v/>
      </c>
      <c r="R532" t="str">
        <f t="shared" si="290"/>
        <v/>
      </c>
      <c r="S532" t="str">
        <f t="shared" si="291"/>
        <v/>
      </c>
      <c r="T532" t="str">
        <f t="shared" si="292"/>
        <v/>
      </c>
      <c r="U532" t="str">
        <f t="shared" si="293"/>
        <v/>
      </c>
      <c r="V532" t="str">
        <f>IF(MID(I532,6,1)="T",VLOOKUP(H532,DATA!$B$2:$H$526,7,FALSE),"")</f>
        <v/>
      </c>
      <c r="W532" t="str">
        <f t="shared" si="294"/>
        <v/>
      </c>
      <c r="X532" t="str">
        <f>IF(LEN(H532)&gt;0,VLOOKUP(H532,DATA!$B$2:$F$526,5,FALSE),"")</f>
        <v/>
      </c>
      <c r="Y532" t="str">
        <f t="shared" si="295"/>
        <v/>
      </c>
      <c r="Z532" t="str">
        <f t="shared" si="296"/>
        <v/>
      </c>
      <c r="AA532" t="str">
        <f t="shared" si="297"/>
        <v/>
      </c>
      <c r="AB532" t="str">
        <f>IF(LEN(Z532)&gt;0,VLOOKUP(Z532,DATA!$K$25:$L$69,2,FALSE)&amp;IF(LEN(AA532)&gt;0,VLOOKUP(AA532,DATA!$O$25:$P$29,2,FALSE),""),"")</f>
        <v/>
      </c>
      <c r="AC532" t="str">
        <f>IF(LEN(Z532)&gt;0,VLOOKUP(Z532,DATA!$K$25:$M$69,3,FALSE),"")</f>
        <v/>
      </c>
      <c r="AD532" t="str">
        <f t="shared" si="298"/>
        <v/>
      </c>
      <c r="AE532" t="str">
        <f t="shared" si="299"/>
        <v/>
      </c>
      <c r="AF532" t="str">
        <f t="shared" si="300"/>
        <v/>
      </c>
      <c r="AG532" t="str">
        <f t="shared" si="301"/>
        <v/>
      </c>
      <c r="AH532" t="str">
        <f t="shared" si="302"/>
        <v/>
      </c>
      <c r="AI532" t="str">
        <f>IF(LEN(Q532)&gt;0,REPT("0",IF(IF(MID(I532,12,1)="F",VLOOKUP(J532,DATA!$K$2:$Y$20,14,FALSE),0)&gt;10,IF(MID(I532,12,1)="F",VLOOKUP(J532,DATA!$K$2:$Y$20,14,FALSE),0)-10,0)-LEN(X532))&amp;DEC2BIN(Q532,IF(MID(I532,12,1)="F",VLOOKUP(J532,DATA!$K$2:$Y$20,14,FALSE),0)-IF(IF(MID(I532,12,1)="F",VLOOKUP(J532,DATA!$K$2:$Y$20,14,FALSE),0)&gt;10,IF(MID(I532,12,1)="F",VLOOKUP(J532,DATA!$K$2:$Y$20,14,FALSE),0)-10,0)),"")</f>
        <v/>
      </c>
      <c r="AJ532" t="str">
        <f>IF(LEN(H532)&gt;0,IF(H532&lt;&gt;"CALL_PAL",VLOOKUP(H532,DATA!$B$2:$E$526,4,FALSE),VLOOKUP(K532,DATA!$K$72:$M$161,3,FALSE)),"")</f>
        <v/>
      </c>
      <c r="AK532" t="str">
        <f>IF(LEN(H532)&gt;0,VLOOKUP(H532,DATA!$B$2:$D$526,3,FALSE),"")</f>
        <v/>
      </c>
      <c r="AL532" t="str">
        <f t="shared" si="303"/>
        <v/>
      </c>
      <c r="AM532" t="str">
        <f t="shared" si="304"/>
        <v/>
      </c>
      <c r="AN532" t="str">
        <f t="shared" si="282"/>
        <v/>
      </c>
      <c r="AO532" t="str">
        <f t="shared" si="308"/>
        <v/>
      </c>
      <c r="AP532" t="str">
        <f t="shared" si="309"/>
        <v/>
      </c>
      <c r="AQ532" t="str">
        <f t="shared" si="306"/>
        <v/>
      </c>
    </row>
    <row r="533" spans="1:43" x14ac:dyDescent="0.25">
      <c r="A533" t="str">
        <f t="shared" si="310"/>
        <v/>
      </c>
      <c r="C533" t="str">
        <f t="shared" si="284"/>
        <v/>
      </c>
      <c r="D533" t="str">
        <f t="shared" si="311"/>
        <v/>
      </c>
      <c r="E533" t="str">
        <f t="shared" si="312"/>
        <v/>
      </c>
      <c r="F533" t="str">
        <f t="shared" si="283"/>
        <v/>
      </c>
      <c r="G533" t="str">
        <f t="shared" si="307"/>
        <v/>
      </c>
      <c r="H533" t="str">
        <f t="shared" si="285"/>
        <v/>
      </c>
      <c r="I533" s="3" t="str">
        <f>IF(LEN(H533)&gt;0,VLOOKUP(H533,DATA!$B$2:$G$526,6,FALSE),"")</f>
        <v/>
      </c>
      <c r="J533" t="str">
        <f>IF(LEN(H533)&gt;0,VLOOKUP(H533,DATA!$B$2:$G$526,2,FALSE),"")</f>
        <v/>
      </c>
      <c r="K533" t="str">
        <f>IF(LEN(H533)&gt;0,IF(MID(IF(MID(MID(C533,LEN(H533)+2,99),1,1)="(",MID(MID(C533,LEN(H533)+2,99),2,LEN(MID(C533,LEN(H533)+2,99))-2),MID(C533,LEN(H533)+2,99)),1,1)=VLOOKUP(H533,DATA!$B$2:$I$526,8,FALSE),MID(IF(MID(MID(C533,LEN(H533)+2,99),1,1)="(",MID(MID(C533,LEN(H533)+2,99),2,LEN(MID(C533,LEN(H533)+2,99))-2),MID(C533,LEN(H533)+2,99)),1,3),IF(MID(MID(C533,LEN(H533)+2,99),1,1)="(",MID(MID(C533,LEN(H533)+2,99),2,LEN(MID(C533,LEN(H533)+2,99))-2),MID(C533,LEN(H533)+2,99))),"")</f>
        <v/>
      </c>
      <c r="L533" t="str">
        <f t="shared" si="286"/>
        <v/>
      </c>
      <c r="M533" t="str">
        <f t="shared" si="305"/>
        <v/>
      </c>
      <c r="N533" t="str">
        <f t="shared" si="287"/>
        <v/>
      </c>
      <c r="O533" t="str">
        <f t="shared" si="288"/>
        <v/>
      </c>
      <c r="P533" t="str">
        <f t="shared" si="313"/>
        <v/>
      </c>
      <c r="Q533" t="str">
        <f t="shared" si="289"/>
        <v/>
      </c>
      <c r="R533" t="str">
        <f t="shared" si="290"/>
        <v/>
      </c>
      <c r="S533" t="str">
        <f t="shared" si="291"/>
        <v/>
      </c>
      <c r="T533" t="str">
        <f t="shared" si="292"/>
        <v/>
      </c>
      <c r="U533" t="str">
        <f t="shared" si="293"/>
        <v/>
      </c>
      <c r="V533" t="str">
        <f>IF(MID(I533,6,1)="T",VLOOKUP(H533,DATA!$B$2:$H$526,7,FALSE),"")</f>
        <v/>
      </c>
      <c r="W533" t="str">
        <f t="shared" si="294"/>
        <v/>
      </c>
      <c r="X533" t="str">
        <f>IF(LEN(H533)&gt;0,VLOOKUP(H533,DATA!$B$2:$F$526,5,FALSE),"")</f>
        <v/>
      </c>
      <c r="Y533" t="str">
        <f t="shared" si="295"/>
        <v/>
      </c>
      <c r="Z533" t="str">
        <f t="shared" si="296"/>
        <v/>
      </c>
      <c r="AA533" t="str">
        <f t="shared" si="297"/>
        <v/>
      </c>
      <c r="AB533" t="str">
        <f>IF(LEN(Z533)&gt;0,VLOOKUP(Z533,DATA!$K$25:$L$69,2,FALSE)&amp;IF(LEN(AA533)&gt;0,VLOOKUP(AA533,DATA!$O$25:$P$29,2,FALSE),""),"")</f>
        <v/>
      </c>
      <c r="AC533" t="str">
        <f>IF(LEN(Z533)&gt;0,VLOOKUP(Z533,DATA!$K$25:$M$69,3,FALSE),"")</f>
        <v/>
      </c>
      <c r="AD533" t="str">
        <f t="shared" si="298"/>
        <v/>
      </c>
      <c r="AE533" t="str">
        <f t="shared" si="299"/>
        <v/>
      </c>
      <c r="AF533" t="str">
        <f t="shared" si="300"/>
        <v/>
      </c>
      <c r="AG533" t="str">
        <f t="shared" si="301"/>
        <v/>
      </c>
      <c r="AH533" t="str">
        <f t="shared" si="302"/>
        <v/>
      </c>
      <c r="AI533" t="str">
        <f>IF(LEN(Q533)&gt;0,REPT("0",IF(IF(MID(I533,12,1)="F",VLOOKUP(J533,DATA!$K$2:$Y$20,14,FALSE),0)&gt;10,IF(MID(I533,12,1)="F",VLOOKUP(J533,DATA!$K$2:$Y$20,14,FALSE),0)-10,0)-LEN(X533))&amp;DEC2BIN(Q533,IF(MID(I533,12,1)="F",VLOOKUP(J533,DATA!$K$2:$Y$20,14,FALSE),0)-IF(IF(MID(I533,12,1)="F",VLOOKUP(J533,DATA!$K$2:$Y$20,14,FALSE),0)&gt;10,IF(MID(I533,12,1)="F",VLOOKUP(J533,DATA!$K$2:$Y$20,14,FALSE),0)-10,0)),"")</f>
        <v/>
      </c>
      <c r="AJ533" t="str">
        <f>IF(LEN(H533)&gt;0,IF(H533&lt;&gt;"CALL_PAL",VLOOKUP(H533,DATA!$B$2:$E$526,4,FALSE),VLOOKUP(K533,DATA!$K$72:$M$161,3,FALSE)),"")</f>
        <v/>
      </c>
      <c r="AK533" t="str">
        <f>IF(LEN(H533)&gt;0,VLOOKUP(H533,DATA!$B$2:$D$526,3,FALSE),"")</f>
        <v/>
      </c>
      <c r="AL533" t="str">
        <f t="shared" si="303"/>
        <v/>
      </c>
      <c r="AM533" t="str">
        <f t="shared" si="304"/>
        <v/>
      </c>
      <c r="AN533" t="str">
        <f t="shared" si="282"/>
        <v/>
      </c>
      <c r="AO533" t="str">
        <f t="shared" si="308"/>
        <v/>
      </c>
      <c r="AP533" t="str">
        <f t="shared" si="309"/>
        <v/>
      </c>
      <c r="AQ533" t="str">
        <f t="shared" si="306"/>
        <v/>
      </c>
    </row>
    <row r="534" spans="1:43" x14ac:dyDescent="0.25">
      <c r="A534" t="str">
        <f t="shared" si="310"/>
        <v/>
      </c>
      <c r="C534" t="str">
        <f t="shared" si="284"/>
        <v/>
      </c>
      <c r="D534" t="str">
        <f t="shared" si="311"/>
        <v/>
      </c>
      <c r="E534" t="str">
        <f t="shared" si="312"/>
        <v/>
      </c>
      <c r="F534" t="str">
        <f t="shared" si="283"/>
        <v/>
      </c>
      <c r="G534" t="str">
        <f t="shared" si="307"/>
        <v/>
      </c>
      <c r="H534" t="str">
        <f t="shared" si="285"/>
        <v/>
      </c>
      <c r="I534" s="3" t="str">
        <f>IF(LEN(H534)&gt;0,VLOOKUP(H534,DATA!$B$2:$G$526,6,FALSE),"")</f>
        <v/>
      </c>
      <c r="J534" t="str">
        <f>IF(LEN(H534)&gt;0,VLOOKUP(H534,DATA!$B$2:$G$526,2,FALSE),"")</f>
        <v/>
      </c>
      <c r="K534" t="str">
        <f>IF(LEN(H534)&gt;0,IF(MID(IF(MID(MID(C534,LEN(H534)+2,99),1,1)="(",MID(MID(C534,LEN(H534)+2,99),2,LEN(MID(C534,LEN(H534)+2,99))-2),MID(C534,LEN(H534)+2,99)),1,1)=VLOOKUP(H534,DATA!$B$2:$I$526,8,FALSE),MID(IF(MID(MID(C534,LEN(H534)+2,99),1,1)="(",MID(MID(C534,LEN(H534)+2,99),2,LEN(MID(C534,LEN(H534)+2,99))-2),MID(C534,LEN(H534)+2,99)),1,3),IF(MID(MID(C534,LEN(H534)+2,99),1,1)="(",MID(MID(C534,LEN(H534)+2,99),2,LEN(MID(C534,LEN(H534)+2,99))-2),MID(C534,LEN(H534)+2,99))),"")</f>
        <v/>
      </c>
      <c r="L534" t="str">
        <f t="shared" si="286"/>
        <v/>
      </c>
      <c r="M534" t="str">
        <f t="shared" si="305"/>
        <v/>
      </c>
      <c r="N534" t="str">
        <f t="shared" si="287"/>
        <v/>
      </c>
      <c r="O534" t="str">
        <f t="shared" si="288"/>
        <v/>
      </c>
      <c r="P534" t="str">
        <f t="shared" si="313"/>
        <v/>
      </c>
      <c r="Q534" t="str">
        <f t="shared" si="289"/>
        <v/>
      </c>
      <c r="R534" t="str">
        <f t="shared" si="290"/>
        <v/>
      </c>
      <c r="S534" t="str">
        <f t="shared" si="291"/>
        <v/>
      </c>
      <c r="T534" t="str">
        <f t="shared" si="292"/>
        <v/>
      </c>
      <c r="U534" t="str">
        <f t="shared" si="293"/>
        <v/>
      </c>
      <c r="V534" t="str">
        <f>IF(MID(I534,6,1)="T",VLOOKUP(H534,DATA!$B$2:$H$526,7,FALSE),"")</f>
        <v/>
      </c>
      <c r="W534" t="str">
        <f t="shared" si="294"/>
        <v/>
      </c>
      <c r="X534" t="str">
        <f>IF(LEN(H534)&gt;0,VLOOKUP(H534,DATA!$B$2:$F$526,5,FALSE),"")</f>
        <v/>
      </c>
      <c r="Y534" t="str">
        <f t="shared" si="295"/>
        <v/>
      </c>
      <c r="Z534" t="str">
        <f t="shared" si="296"/>
        <v/>
      </c>
      <c r="AA534" t="str">
        <f t="shared" si="297"/>
        <v/>
      </c>
      <c r="AB534" t="str">
        <f>IF(LEN(Z534)&gt;0,VLOOKUP(Z534,DATA!$K$25:$L$69,2,FALSE)&amp;IF(LEN(AA534)&gt;0,VLOOKUP(AA534,DATA!$O$25:$P$29,2,FALSE),""),"")</f>
        <v/>
      </c>
      <c r="AC534" t="str">
        <f>IF(LEN(Z534)&gt;0,VLOOKUP(Z534,DATA!$K$25:$M$69,3,FALSE),"")</f>
        <v/>
      </c>
      <c r="AD534" t="str">
        <f t="shared" si="298"/>
        <v/>
      </c>
      <c r="AE534" t="str">
        <f t="shared" si="299"/>
        <v/>
      </c>
      <c r="AF534" t="str">
        <f t="shared" si="300"/>
        <v/>
      </c>
      <c r="AG534" t="str">
        <f t="shared" si="301"/>
        <v/>
      </c>
      <c r="AH534" t="str">
        <f t="shared" si="302"/>
        <v/>
      </c>
      <c r="AI534" t="str">
        <f>IF(LEN(Q534)&gt;0,REPT("0",IF(IF(MID(I534,12,1)="F",VLOOKUP(J534,DATA!$K$2:$Y$20,14,FALSE),0)&gt;10,IF(MID(I534,12,1)="F",VLOOKUP(J534,DATA!$K$2:$Y$20,14,FALSE),0)-10,0)-LEN(X534))&amp;DEC2BIN(Q534,IF(MID(I534,12,1)="F",VLOOKUP(J534,DATA!$K$2:$Y$20,14,FALSE),0)-IF(IF(MID(I534,12,1)="F",VLOOKUP(J534,DATA!$K$2:$Y$20,14,FALSE),0)&gt;10,IF(MID(I534,12,1)="F",VLOOKUP(J534,DATA!$K$2:$Y$20,14,FALSE),0)-10,0)),"")</f>
        <v/>
      </c>
      <c r="AJ534" t="str">
        <f>IF(LEN(H534)&gt;0,IF(H534&lt;&gt;"CALL_PAL",VLOOKUP(H534,DATA!$B$2:$E$526,4,FALSE),VLOOKUP(K534,DATA!$K$72:$M$161,3,FALSE)),"")</f>
        <v/>
      </c>
      <c r="AK534" t="str">
        <f>IF(LEN(H534)&gt;0,VLOOKUP(H534,DATA!$B$2:$D$526,3,FALSE),"")</f>
        <v/>
      </c>
      <c r="AL534" t="str">
        <f t="shared" si="303"/>
        <v/>
      </c>
      <c r="AM534" t="str">
        <f t="shared" si="304"/>
        <v/>
      </c>
      <c r="AN534" t="str">
        <f t="shared" ref="AN534:AN597" si="314">IF(LEN(C534)&gt;0,IF(C534=".PAL ON",TRUE,IF(C534=".PAL OFF",FALSE,IF(ROW()&lt;&gt;2,AN533,FALSE))),"")</f>
        <v/>
      </c>
      <c r="AO534" t="str">
        <f t="shared" si="308"/>
        <v/>
      </c>
      <c r="AP534" t="str">
        <f t="shared" si="309"/>
        <v/>
      </c>
      <c r="AQ534" t="str">
        <f t="shared" si="306"/>
        <v/>
      </c>
    </row>
    <row r="535" spans="1:43" x14ac:dyDescent="0.25">
      <c r="A535" t="str">
        <f t="shared" si="310"/>
        <v/>
      </c>
      <c r="C535" t="str">
        <f t="shared" si="284"/>
        <v/>
      </c>
      <c r="D535" t="str">
        <f t="shared" si="311"/>
        <v/>
      </c>
      <c r="E535" t="str">
        <f t="shared" si="312"/>
        <v/>
      </c>
      <c r="F535" t="str">
        <f t="shared" si="283"/>
        <v/>
      </c>
      <c r="G535" t="str">
        <f t="shared" si="307"/>
        <v/>
      </c>
      <c r="H535" t="str">
        <f t="shared" si="285"/>
        <v/>
      </c>
      <c r="I535" s="3" t="str">
        <f>IF(LEN(H535)&gt;0,VLOOKUP(H535,DATA!$B$2:$G$526,6,FALSE),"")</f>
        <v/>
      </c>
      <c r="J535" t="str">
        <f>IF(LEN(H535)&gt;0,VLOOKUP(H535,DATA!$B$2:$G$526,2,FALSE),"")</f>
        <v/>
      </c>
      <c r="K535" t="str">
        <f>IF(LEN(H535)&gt;0,IF(MID(IF(MID(MID(C535,LEN(H535)+2,99),1,1)="(",MID(MID(C535,LEN(H535)+2,99),2,LEN(MID(C535,LEN(H535)+2,99))-2),MID(C535,LEN(H535)+2,99)),1,1)=VLOOKUP(H535,DATA!$B$2:$I$526,8,FALSE),MID(IF(MID(MID(C535,LEN(H535)+2,99),1,1)="(",MID(MID(C535,LEN(H535)+2,99),2,LEN(MID(C535,LEN(H535)+2,99))-2),MID(C535,LEN(H535)+2,99)),1,3),IF(MID(MID(C535,LEN(H535)+2,99),1,1)="(",MID(MID(C535,LEN(H535)+2,99),2,LEN(MID(C535,LEN(H535)+2,99))-2),MID(C535,LEN(H535)+2,99))),"")</f>
        <v/>
      </c>
      <c r="L535" t="str">
        <f t="shared" si="286"/>
        <v/>
      </c>
      <c r="M535" t="str">
        <f t="shared" si="305"/>
        <v/>
      </c>
      <c r="N535" t="str">
        <f t="shared" si="287"/>
        <v/>
      </c>
      <c r="O535" t="str">
        <f t="shared" si="288"/>
        <v/>
      </c>
      <c r="P535" t="str">
        <f t="shared" si="313"/>
        <v/>
      </c>
      <c r="Q535" t="str">
        <f t="shared" si="289"/>
        <v/>
      </c>
      <c r="R535" t="str">
        <f t="shared" si="290"/>
        <v/>
      </c>
      <c r="S535" t="str">
        <f t="shared" si="291"/>
        <v/>
      </c>
      <c r="T535" t="str">
        <f t="shared" si="292"/>
        <v/>
      </c>
      <c r="U535" t="str">
        <f t="shared" si="293"/>
        <v/>
      </c>
      <c r="V535" t="str">
        <f>IF(MID(I535,6,1)="T",VLOOKUP(H535,DATA!$B$2:$H$526,7,FALSE),"")</f>
        <v/>
      </c>
      <c r="W535" t="str">
        <f t="shared" si="294"/>
        <v/>
      </c>
      <c r="X535" t="str">
        <f>IF(LEN(H535)&gt;0,VLOOKUP(H535,DATA!$B$2:$F$526,5,FALSE),"")</f>
        <v/>
      </c>
      <c r="Y535" t="str">
        <f t="shared" si="295"/>
        <v/>
      </c>
      <c r="Z535" t="str">
        <f t="shared" si="296"/>
        <v/>
      </c>
      <c r="AA535" t="str">
        <f t="shared" si="297"/>
        <v/>
      </c>
      <c r="AB535" t="str">
        <f>IF(LEN(Z535)&gt;0,VLOOKUP(Z535,DATA!$K$25:$L$69,2,FALSE)&amp;IF(LEN(AA535)&gt;0,VLOOKUP(AA535,DATA!$O$25:$P$29,2,FALSE),""),"")</f>
        <v/>
      </c>
      <c r="AC535" t="str">
        <f>IF(LEN(Z535)&gt;0,VLOOKUP(Z535,DATA!$K$25:$M$69,3,FALSE),"")</f>
        <v/>
      </c>
      <c r="AD535" t="str">
        <f t="shared" si="298"/>
        <v/>
      </c>
      <c r="AE535" t="str">
        <f t="shared" si="299"/>
        <v/>
      </c>
      <c r="AF535" t="str">
        <f t="shared" si="300"/>
        <v/>
      </c>
      <c r="AG535" t="str">
        <f t="shared" si="301"/>
        <v/>
      </c>
      <c r="AH535" t="str">
        <f t="shared" si="302"/>
        <v/>
      </c>
      <c r="AI535" t="str">
        <f>IF(LEN(Q535)&gt;0,REPT("0",IF(IF(MID(I535,12,1)="F",VLOOKUP(J535,DATA!$K$2:$Y$20,14,FALSE),0)&gt;10,IF(MID(I535,12,1)="F",VLOOKUP(J535,DATA!$K$2:$Y$20,14,FALSE),0)-10,0)-LEN(X535))&amp;DEC2BIN(Q535,IF(MID(I535,12,1)="F",VLOOKUP(J535,DATA!$K$2:$Y$20,14,FALSE),0)-IF(IF(MID(I535,12,1)="F",VLOOKUP(J535,DATA!$K$2:$Y$20,14,FALSE),0)&gt;10,IF(MID(I535,12,1)="F",VLOOKUP(J535,DATA!$K$2:$Y$20,14,FALSE),0)-10,0)),"")</f>
        <v/>
      </c>
      <c r="AJ535" t="str">
        <f>IF(LEN(H535)&gt;0,IF(H535&lt;&gt;"CALL_PAL",VLOOKUP(H535,DATA!$B$2:$E$526,4,FALSE),VLOOKUP(K535,DATA!$K$72:$M$161,3,FALSE)),"")</f>
        <v/>
      </c>
      <c r="AK535" t="str">
        <f>IF(LEN(H535)&gt;0,VLOOKUP(H535,DATA!$B$2:$D$526,3,FALSE),"")</f>
        <v/>
      </c>
      <c r="AL535" t="str">
        <f t="shared" si="303"/>
        <v/>
      </c>
      <c r="AM535" t="str">
        <f t="shared" si="304"/>
        <v/>
      </c>
      <c r="AN535" t="str">
        <f t="shared" si="314"/>
        <v/>
      </c>
      <c r="AO535" t="str">
        <f t="shared" si="308"/>
        <v/>
      </c>
      <c r="AP535" t="str">
        <f t="shared" si="309"/>
        <v/>
      </c>
      <c r="AQ535" t="str">
        <f t="shared" si="306"/>
        <v/>
      </c>
    </row>
    <row r="536" spans="1:43" x14ac:dyDescent="0.25">
      <c r="A536" t="str">
        <f t="shared" si="310"/>
        <v/>
      </c>
      <c r="C536" t="str">
        <f t="shared" si="284"/>
        <v/>
      </c>
      <c r="D536" t="str">
        <f t="shared" si="311"/>
        <v/>
      </c>
      <c r="E536" t="str">
        <f t="shared" si="312"/>
        <v/>
      </c>
      <c r="F536" t="str">
        <f t="shared" si="283"/>
        <v/>
      </c>
      <c r="G536" t="str">
        <f t="shared" si="307"/>
        <v/>
      </c>
      <c r="H536" t="str">
        <f t="shared" si="285"/>
        <v/>
      </c>
      <c r="I536" s="3" t="str">
        <f>IF(LEN(H536)&gt;0,VLOOKUP(H536,DATA!$B$2:$G$526,6,FALSE),"")</f>
        <v/>
      </c>
      <c r="J536" t="str">
        <f>IF(LEN(H536)&gt;0,VLOOKUP(H536,DATA!$B$2:$G$526,2,FALSE),"")</f>
        <v/>
      </c>
      <c r="K536" t="str">
        <f>IF(LEN(H536)&gt;0,IF(MID(IF(MID(MID(C536,LEN(H536)+2,99),1,1)="(",MID(MID(C536,LEN(H536)+2,99),2,LEN(MID(C536,LEN(H536)+2,99))-2),MID(C536,LEN(H536)+2,99)),1,1)=VLOOKUP(H536,DATA!$B$2:$I$526,8,FALSE),MID(IF(MID(MID(C536,LEN(H536)+2,99),1,1)="(",MID(MID(C536,LEN(H536)+2,99),2,LEN(MID(C536,LEN(H536)+2,99))-2),MID(C536,LEN(H536)+2,99)),1,3),IF(MID(MID(C536,LEN(H536)+2,99),1,1)="(",MID(MID(C536,LEN(H536)+2,99),2,LEN(MID(C536,LEN(H536)+2,99))-2),MID(C536,LEN(H536)+2,99))),"")</f>
        <v/>
      </c>
      <c r="L536" t="str">
        <f t="shared" si="286"/>
        <v/>
      </c>
      <c r="M536" t="str">
        <f t="shared" si="305"/>
        <v/>
      </c>
      <c r="N536" t="str">
        <f t="shared" si="287"/>
        <v/>
      </c>
      <c r="O536" t="str">
        <f t="shared" si="288"/>
        <v/>
      </c>
      <c r="P536" t="str">
        <f t="shared" si="313"/>
        <v/>
      </c>
      <c r="Q536" t="str">
        <f t="shared" si="289"/>
        <v/>
      </c>
      <c r="R536" t="str">
        <f t="shared" si="290"/>
        <v/>
      </c>
      <c r="S536" t="str">
        <f t="shared" si="291"/>
        <v/>
      </c>
      <c r="T536" t="str">
        <f t="shared" si="292"/>
        <v/>
      </c>
      <c r="U536" t="str">
        <f t="shared" si="293"/>
        <v/>
      </c>
      <c r="V536" t="str">
        <f>IF(MID(I536,6,1)="T",VLOOKUP(H536,DATA!$B$2:$H$526,7,FALSE),"")</f>
        <v/>
      </c>
      <c r="W536" t="str">
        <f t="shared" si="294"/>
        <v/>
      </c>
      <c r="X536" t="str">
        <f>IF(LEN(H536)&gt;0,VLOOKUP(H536,DATA!$B$2:$F$526,5,FALSE),"")</f>
        <v/>
      </c>
      <c r="Y536" t="str">
        <f t="shared" si="295"/>
        <v/>
      </c>
      <c r="Z536" t="str">
        <f t="shared" si="296"/>
        <v/>
      </c>
      <c r="AA536" t="str">
        <f t="shared" si="297"/>
        <v/>
      </c>
      <c r="AB536" t="str">
        <f>IF(LEN(Z536)&gt;0,VLOOKUP(Z536,DATA!$K$25:$L$69,2,FALSE)&amp;IF(LEN(AA536)&gt;0,VLOOKUP(AA536,DATA!$O$25:$P$29,2,FALSE),""),"")</f>
        <v/>
      </c>
      <c r="AC536" t="str">
        <f>IF(LEN(Z536)&gt;0,VLOOKUP(Z536,DATA!$K$25:$M$69,3,FALSE),"")</f>
        <v/>
      </c>
      <c r="AD536" t="str">
        <f t="shared" si="298"/>
        <v/>
      </c>
      <c r="AE536" t="str">
        <f t="shared" si="299"/>
        <v/>
      </c>
      <c r="AF536" t="str">
        <f t="shared" si="300"/>
        <v/>
      </c>
      <c r="AG536" t="str">
        <f t="shared" si="301"/>
        <v/>
      </c>
      <c r="AH536" t="str">
        <f t="shared" si="302"/>
        <v/>
      </c>
      <c r="AI536" t="str">
        <f>IF(LEN(Q536)&gt;0,REPT("0",IF(IF(MID(I536,12,1)="F",VLOOKUP(J536,DATA!$K$2:$Y$20,14,FALSE),0)&gt;10,IF(MID(I536,12,1)="F",VLOOKUP(J536,DATA!$K$2:$Y$20,14,FALSE),0)-10,0)-LEN(X536))&amp;DEC2BIN(Q536,IF(MID(I536,12,1)="F",VLOOKUP(J536,DATA!$K$2:$Y$20,14,FALSE),0)-IF(IF(MID(I536,12,1)="F",VLOOKUP(J536,DATA!$K$2:$Y$20,14,FALSE),0)&gt;10,IF(MID(I536,12,1)="F",VLOOKUP(J536,DATA!$K$2:$Y$20,14,FALSE),0)-10,0)),"")</f>
        <v/>
      </c>
      <c r="AJ536" t="str">
        <f>IF(LEN(H536)&gt;0,IF(H536&lt;&gt;"CALL_PAL",VLOOKUP(H536,DATA!$B$2:$E$526,4,FALSE),VLOOKUP(K536,DATA!$K$72:$M$161,3,FALSE)),"")</f>
        <v/>
      </c>
      <c r="AK536" t="str">
        <f>IF(LEN(H536)&gt;0,VLOOKUP(H536,DATA!$B$2:$D$526,3,FALSE),"")</f>
        <v/>
      </c>
      <c r="AL536" t="str">
        <f t="shared" si="303"/>
        <v/>
      </c>
      <c r="AM536" t="str">
        <f t="shared" si="304"/>
        <v/>
      </c>
      <c r="AN536" t="str">
        <f t="shared" si="314"/>
        <v/>
      </c>
      <c r="AO536" t="str">
        <f t="shared" si="308"/>
        <v/>
      </c>
      <c r="AP536" t="str">
        <f t="shared" si="309"/>
        <v/>
      </c>
      <c r="AQ536" t="str">
        <f t="shared" si="306"/>
        <v/>
      </c>
    </row>
    <row r="537" spans="1:43" x14ac:dyDescent="0.25">
      <c r="A537" t="str">
        <f t="shared" si="310"/>
        <v/>
      </c>
      <c r="C537" t="str">
        <f t="shared" si="284"/>
        <v/>
      </c>
      <c r="D537" t="str">
        <f t="shared" si="311"/>
        <v/>
      </c>
      <c r="E537" t="str">
        <f t="shared" si="312"/>
        <v/>
      </c>
      <c r="F537" t="str">
        <f t="shared" si="283"/>
        <v/>
      </c>
      <c r="G537" t="str">
        <f t="shared" si="307"/>
        <v/>
      </c>
      <c r="H537" t="str">
        <f t="shared" si="285"/>
        <v/>
      </c>
      <c r="I537" s="3" t="str">
        <f>IF(LEN(H537)&gt;0,VLOOKUP(H537,DATA!$B$2:$G$526,6,FALSE),"")</f>
        <v/>
      </c>
      <c r="J537" t="str">
        <f>IF(LEN(H537)&gt;0,VLOOKUP(H537,DATA!$B$2:$G$526,2,FALSE),"")</f>
        <v/>
      </c>
      <c r="K537" t="str">
        <f>IF(LEN(H537)&gt;0,IF(MID(IF(MID(MID(C537,LEN(H537)+2,99),1,1)="(",MID(MID(C537,LEN(H537)+2,99),2,LEN(MID(C537,LEN(H537)+2,99))-2),MID(C537,LEN(H537)+2,99)),1,1)=VLOOKUP(H537,DATA!$B$2:$I$526,8,FALSE),MID(IF(MID(MID(C537,LEN(H537)+2,99),1,1)="(",MID(MID(C537,LEN(H537)+2,99),2,LEN(MID(C537,LEN(H537)+2,99))-2),MID(C537,LEN(H537)+2,99)),1,3),IF(MID(MID(C537,LEN(H537)+2,99),1,1)="(",MID(MID(C537,LEN(H537)+2,99),2,LEN(MID(C537,LEN(H537)+2,99))-2),MID(C537,LEN(H537)+2,99))),"")</f>
        <v/>
      </c>
      <c r="L537" t="str">
        <f t="shared" si="286"/>
        <v/>
      </c>
      <c r="M537" t="str">
        <f t="shared" si="305"/>
        <v/>
      </c>
      <c r="N537" t="str">
        <f t="shared" si="287"/>
        <v/>
      </c>
      <c r="O537" t="str">
        <f t="shared" si="288"/>
        <v/>
      </c>
      <c r="P537" t="str">
        <f t="shared" si="313"/>
        <v/>
      </c>
      <c r="Q537" t="str">
        <f t="shared" si="289"/>
        <v/>
      </c>
      <c r="R537" t="str">
        <f t="shared" si="290"/>
        <v/>
      </c>
      <c r="S537" t="str">
        <f t="shared" si="291"/>
        <v/>
      </c>
      <c r="T537" t="str">
        <f t="shared" si="292"/>
        <v/>
      </c>
      <c r="U537" t="str">
        <f t="shared" si="293"/>
        <v/>
      </c>
      <c r="V537" t="str">
        <f>IF(MID(I537,6,1)="T",VLOOKUP(H537,DATA!$B$2:$H$526,7,FALSE),"")</f>
        <v/>
      </c>
      <c r="W537" t="str">
        <f t="shared" si="294"/>
        <v/>
      </c>
      <c r="X537" t="str">
        <f>IF(LEN(H537)&gt;0,VLOOKUP(H537,DATA!$B$2:$F$526,5,FALSE),"")</f>
        <v/>
      </c>
      <c r="Y537" t="str">
        <f t="shared" si="295"/>
        <v/>
      </c>
      <c r="Z537" t="str">
        <f t="shared" si="296"/>
        <v/>
      </c>
      <c r="AA537" t="str">
        <f t="shared" si="297"/>
        <v/>
      </c>
      <c r="AB537" t="str">
        <f>IF(LEN(Z537)&gt;0,VLOOKUP(Z537,DATA!$K$25:$L$69,2,FALSE)&amp;IF(LEN(AA537)&gt;0,VLOOKUP(AA537,DATA!$O$25:$P$29,2,FALSE),""),"")</f>
        <v/>
      </c>
      <c r="AC537" t="str">
        <f>IF(LEN(Z537)&gt;0,VLOOKUP(Z537,DATA!$K$25:$M$69,3,FALSE),"")</f>
        <v/>
      </c>
      <c r="AD537" t="str">
        <f t="shared" si="298"/>
        <v/>
      </c>
      <c r="AE537" t="str">
        <f t="shared" si="299"/>
        <v/>
      </c>
      <c r="AF537" t="str">
        <f t="shared" si="300"/>
        <v/>
      </c>
      <c r="AG537" t="str">
        <f t="shared" si="301"/>
        <v/>
      </c>
      <c r="AH537" t="str">
        <f t="shared" si="302"/>
        <v/>
      </c>
      <c r="AI537" t="str">
        <f>IF(LEN(Q537)&gt;0,REPT("0",IF(IF(MID(I537,12,1)="F",VLOOKUP(J537,DATA!$K$2:$Y$20,14,FALSE),0)&gt;10,IF(MID(I537,12,1)="F",VLOOKUP(J537,DATA!$K$2:$Y$20,14,FALSE),0)-10,0)-LEN(X537))&amp;DEC2BIN(Q537,IF(MID(I537,12,1)="F",VLOOKUP(J537,DATA!$K$2:$Y$20,14,FALSE),0)-IF(IF(MID(I537,12,1)="F",VLOOKUP(J537,DATA!$K$2:$Y$20,14,FALSE),0)&gt;10,IF(MID(I537,12,1)="F",VLOOKUP(J537,DATA!$K$2:$Y$20,14,FALSE),0)-10,0)),"")</f>
        <v/>
      </c>
      <c r="AJ537" t="str">
        <f>IF(LEN(H537)&gt;0,IF(H537&lt;&gt;"CALL_PAL",VLOOKUP(H537,DATA!$B$2:$E$526,4,FALSE),VLOOKUP(K537,DATA!$K$72:$M$161,3,FALSE)),"")</f>
        <v/>
      </c>
      <c r="AK537" t="str">
        <f>IF(LEN(H537)&gt;0,VLOOKUP(H537,DATA!$B$2:$D$526,3,FALSE),"")</f>
        <v/>
      </c>
      <c r="AL537" t="str">
        <f t="shared" si="303"/>
        <v/>
      </c>
      <c r="AM537" t="str">
        <f t="shared" si="304"/>
        <v/>
      </c>
      <c r="AN537" t="str">
        <f t="shared" si="314"/>
        <v/>
      </c>
      <c r="AO537" t="str">
        <f t="shared" si="308"/>
        <v/>
      </c>
      <c r="AP537" t="str">
        <f t="shared" si="309"/>
        <v/>
      </c>
      <c r="AQ537" t="str">
        <f t="shared" si="306"/>
        <v/>
      </c>
    </row>
    <row r="538" spans="1:43" x14ac:dyDescent="0.25">
      <c r="A538" t="str">
        <f t="shared" si="310"/>
        <v/>
      </c>
      <c r="C538" t="str">
        <f t="shared" si="284"/>
        <v/>
      </c>
      <c r="D538" t="str">
        <f t="shared" si="311"/>
        <v/>
      </c>
      <c r="E538" t="str">
        <f t="shared" si="312"/>
        <v/>
      </c>
      <c r="F538" t="str">
        <f t="shared" ref="F538:F601" si="315">IF(LEN(C538)&gt;0,IF(MID(C538,1,2)=".V",IF(MID(C538,6,1)="B",1,IF(MID(C538,6,1)="W",2,IF(MID(C538,6,1)="L",4,IF(MID(C538,6,1)="Q",8,4)))),IF(MID(C538,1,2)=".P",0,4)),"")</f>
        <v/>
      </c>
      <c r="G538" t="str">
        <f t="shared" si="307"/>
        <v/>
      </c>
      <c r="H538" t="str">
        <f t="shared" si="285"/>
        <v/>
      </c>
      <c r="I538" s="3" t="str">
        <f>IF(LEN(H538)&gt;0,VLOOKUP(H538,DATA!$B$2:$G$526,6,FALSE),"")</f>
        <v/>
      </c>
      <c r="J538" t="str">
        <f>IF(LEN(H538)&gt;0,VLOOKUP(H538,DATA!$B$2:$G$526,2,FALSE),"")</f>
        <v/>
      </c>
      <c r="K538" t="str">
        <f>IF(LEN(H538)&gt;0,IF(MID(IF(MID(MID(C538,LEN(H538)+2,99),1,1)="(",MID(MID(C538,LEN(H538)+2,99),2,LEN(MID(C538,LEN(H538)+2,99))-2),MID(C538,LEN(H538)+2,99)),1,1)=VLOOKUP(H538,DATA!$B$2:$I$526,8,FALSE),MID(IF(MID(MID(C538,LEN(H538)+2,99),1,1)="(",MID(MID(C538,LEN(H538)+2,99),2,LEN(MID(C538,LEN(H538)+2,99))-2),MID(C538,LEN(H538)+2,99)),1,3),IF(MID(MID(C538,LEN(H538)+2,99),1,1)="(",MID(MID(C538,LEN(H538)+2,99),2,LEN(MID(C538,LEN(H538)+2,99))-2),MID(C538,LEN(H538)+2,99))),"")</f>
        <v/>
      </c>
      <c r="L538" t="str">
        <f t="shared" si="286"/>
        <v/>
      </c>
      <c r="M538" t="str">
        <f t="shared" si="305"/>
        <v/>
      </c>
      <c r="N538" t="str">
        <f t="shared" si="287"/>
        <v/>
      </c>
      <c r="O538" t="str">
        <f t="shared" si="288"/>
        <v/>
      </c>
      <c r="P538" t="str">
        <f t="shared" si="313"/>
        <v/>
      </c>
      <c r="Q538" t="str">
        <f t="shared" si="289"/>
        <v/>
      </c>
      <c r="R538" t="str">
        <f t="shared" si="290"/>
        <v/>
      </c>
      <c r="S538" t="str">
        <f t="shared" si="291"/>
        <v/>
      </c>
      <c r="T538" t="str">
        <f t="shared" si="292"/>
        <v/>
      </c>
      <c r="U538" t="str">
        <f t="shared" si="293"/>
        <v/>
      </c>
      <c r="V538" t="str">
        <f>IF(MID(I538,6,1)="T",VLOOKUP(H538,DATA!$B$2:$H$526,7,FALSE),"")</f>
        <v/>
      </c>
      <c r="W538" t="str">
        <f t="shared" si="294"/>
        <v/>
      </c>
      <c r="X538" t="str">
        <f>IF(LEN(H538)&gt;0,VLOOKUP(H538,DATA!$B$2:$F$526,5,FALSE),"")</f>
        <v/>
      </c>
      <c r="Y538" t="str">
        <f t="shared" si="295"/>
        <v/>
      </c>
      <c r="Z538" t="str">
        <f t="shared" si="296"/>
        <v/>
      </c>
      <c r="AA538" t="str">
        <f t="shared" si="297"/>
        <v/>
      </c>
      <c r="AB538" t="str">
        <f>IF(LEN(Z538)&gt;0,VLOOKUP(Z538,DATA!$K$25:$L$69,2,FALSE)&amp;IF(LEN(AA538)&gt;0,VLOOKUP(AA538,DATA!$O$25:$P$29,2,FALSE),""),"")</f>
        <v/>
      </c>
      <c r="AC538" t="str">
        <f>IF(LEN(Z538)&gt;0,VLOOKUP(Z538,DATA!$K$25:$M$69,3,FALSE),"")</f>
        <v/>
      </c>
      <c r="AD538" t="str">
        <f t="shared" si="298"/>
        <v/>
      </c>
      <c r="AE538" t="str">
        <f t="shared" si="299"/>
        <v/>
      </c>
      <c r="AF538" t="str">
        <f t="shared" si="300"/>
        <v/>
      </c>
      <c r="AG538" t="str">
        <f t="shared" si="301"/>
        <v/>
      </c>
      <c r="AH538" t="str">
        <f t="shared" si="302"/>
        <v/>
      </c>
      <c r="AI538" t="str">
        <f>IF(LEN(Q538)&gt;0,REPT("0",IF(IF(MID(I538,12,1)="F",VLOOKUP(J538,DATA!$K$2:$Y$20,14,FALSE),0)&gt;10,IF(MID(I538,12,1)="F",VLOOKUP(J538,DATA!$K$2:$Y$20,14,FALSE),0)-10,0)-LEN(X538))&amp;DEC2BIN(Q538,IF(MID(I538,12,1)="F",VLOOKUP(J538,DATA!$K$2:$Y$20,14,FALSE),0)-IF(IF(MID(I538,12,1)="F",VLOOKUP(J538,DATA!$K$2:$Y$20,14,FALSE),0)&gt;10,IF(MID(I538,12,1)="F",VLOOKUP(J538,DATA!$K$2:$Y$20,14,FALSE),0)-10,0)),"")</f>
        <v/>
      </c>
      <c r="AJ538" t="str">
        <f>IF(LEN(H538)&gt;0,IF(H538&lt;&gt;"CALL_PAL",VLOOKUP(H538,DATA!$B$2:$E$526,4,FALSE),VLOOKUP(K538,DATA!$K$72:$M$161,3,FALSE)),"")</f>
        <v/>
      </c>
      <c r="AK538" t="str">
        <f>IF(LEN(H538)&gt;0,VLOOKUP(H538,DATA!$B$2:$D$526,3,FALSE),"")</f>
        <v/>
      </c>
      <c r="AL538" t="str">
        <f t="shared" si="303"/>
        <v/>
      </c>
      <c r="AM538" t="str">
        <f t="shared" si="304"/>
        <v/>
      </c>
      <c r="AN538" t="str">
        <f t="shared" si="314"/>
        <v/>
      </c>
      <c r="AO538" t="str">
        <f t="shared" si="308"/>
        <v/>
      </c>
      <c r="AP538" t="str">
        <f t="shared" si="309"/>
        <v/>
      </c>
      <c r="AQ538" t="str">
        <f t="shared" si="306"/>
        <v/>
      </c>
    </row>
    <row r="539" spans="1:43" x14ac:dyDescent="0.25">
      <c r="A539" t="str">
        <f t="shared" si="310"/>
        <v/>
      </c>
      <c r="C539" t="str">
        <f t="shared" si="284"/>
        <v/>
      </c>
      <c r="D539" t="str">
        <f t="shared" si="311"/>
        <v/>
      </c>
      <c r="E539" t="str">
        <f t="shared" si="312"/>
        <v/>
      </c>
      <c r="F539" t="str">
        <f t="shared" si="315"/>
        <v/>
      </c>
      <c r="G539" t="str">
        <f t="shared" si="307"/>
        <v/>
      </c>
      <c r="H539" t="str">
        <f t="shared" si="285"/>
        <v/>
      </c>
      <c r="I539" s="3" t="str">
        <f>IF(LEN(H539)&gt;0,VLOOKUP(H539,DATA!$B$2:$G$526,6,FALSE),"")</f>
        <v/>
      </c>
      <c r="J539" t="str">
        <f>IF(LEN(H539)&gt;0,VLOOKUP(H539,DATA!$B$2:$G$526,2,FALSE),"")</f>
        <v/>
      </c>
      <c r="K539" t="str">
        <f>IF(LEN(H539)&gt;0,IF(MID(IF(MID(MID(C539,LEN(H539)+2,99),1,1)="(",MID(MID(C539,LEN(H539)+2,99),2,LEN(MID(C539,LEN(H539)+2,99))-2),MID(C539,LEN(H539)+2,99)),1,1)=VLOOKUP(H539,DATA!$B$2:$I$526,8,FALSE),MID(IF(MID(MID(C539,LEN(H539)+2,99),1,1)="(",MID(MID(C539,LEN(H539)+2,99),2,LEN(MID(C539,LEN(H539)+2,99))-2),MID(C539,LEN(H539)+2,99)),1,3),IF(MID(MID(C539,LEN(H539)+2,99),1,1)="(",MID(MID(C539,LEN(H539)+2,99),2,LEN(MID(C539,LEN(H539)+2,99))-2),MID(C539,LEN(H539)+2,99))),"")</f>
        <v/>
      </c>
      <c r="L539" t="str">
        <f t="shared" si="286"/>
        <v/>
      </c>
      <c r="M539" t="str">
        <f t="shared" si="305"/>
        <v/>
      </c>
      <c r="N539" t="str">
        <f t="shared" si="287"/>
        <v/>
      </c>
      <c r="O539" t="str">
        <f t="shared" si="288"/>
        <v/>
      </c>
      <c r="P539" t="str">
        <f t="shared" si="313"/>
        <v/>
      </c>
      <c r="Q539" t="str">
        <f t="shared" si="289"/>
        <v/>
      </c>
      <c r="R539" t="str">
        <f t="shared" si="290"/>
        <v/>
      </c>
      <c r="S539" t="str">
        <f t="shared" si="291"/>
        <v/>
      </c>
      <c r="T539" t="str">
        <f t="shared" si="292"/>
        <v/>
      </c>
      <c r="U539" t="str">
        <f t="shared" si="293"/>
        <v/>
      </c>
      <c r="V539" t="str">
        <f>IF(MID(I539,6,1)="T",VLOOKUP(H539,DATA!$B$2:$H$526,7,FALSE),"")</f>
        <v/>
      </c>
      <c r="W539" t="str">
        <f t="shared" si="294"/>
        <v/>
      </c>
      <c r="X539" t="str">
        <f>IF(LEN(H539)&gt;0,VLOOKUP(H539,DATA!$B$2:$F$526,5,FALSE),"")</f>
        <v/>
      </c>
      <c r="Y539" t="str">
        <f t="shared" si="295"/>
        <v/>
      </c>
      <c r="Z539" t="str">
        <f t="shared" si="296"/>
        <v/>
      </c>
      <c r="AA539" t="str">
        <f t="shared" si="297"/>
        <v/>
      </c>
      <c r="AB539" t="str">
        <f>IF(LEN(Z539)&gt;0,VLOOKUP(Z539,DATA!$K$25:$L$69,2,FALSE)&amp;IF(LEN(AA539)&gt;0,VLOOKUP(AA539,DATA!$O$25:$P$29,2,FALSE),""),"")</f>
        <v/>
      </c>
      <c r="AC539" t="str">
        <f>IF(LEN(Z539)&gt;0,VLOOKUP(Z539,DATA!$K$25:$M$69,3,FALSE),"")</f>
        <v/>
      </c>
      <c r="AD539" t="str">
        <f t="shared" si="298"/>
        <v/>
      </c>
      <c r="AE539" t="str">
        <f t="shared" si="299"/>
        <v/>
      </c>
      <c r="AF539" t="str">
        <f t="shared" si="300"/>
        <v/>
      </c>
      <c r="AG539" t="str">
        <f t="shared" si="301"/>
        <v/>
      </c>
      <c r="AH539" t="str">
        <f t="shared" si="302"/>
        <v/>
      </c>
      <c r="AI539" t="str">
        <f>IF(LEN(Q539)&gt;0,REPT("0",IF(IF(MID(I539,12,1)="F",VLOOKUP(J539,DATA!$K$2:$Y$20,14,FALSE),0)&gt;10,IF(MID(I539,12,1)="F",VLOOKUP(J539,DATA!$K$2:$Y$20,14,FALSE),0)-10,0)-LEN(X539))&amp;DEC2BIN(Q539,IF(MID(I539,12,1)="F",VLOOKUP(J539,DATA!$K$2:$Y$20,14,FALSE),0)-IF(IF(MID(I539,12,1)="F",VLOOKUP(J539,DATA!$K$2:$Y$20,14,FALSE),0)&gt;10,IF(MID(I539,12,1)="F",VLOOKUP(J539,DATA!$K$2:$Y$20,14,FALSE),0)-10,0)),"")</f>
        <v/>
      </c>
      <c r="AJ539" t="str">
        <f>IF(LEN(H539)&gt;0,IF(H539&lt;&gt;"CALL_PAL",VLOOKUP(H539,DATA!$B$2:$E$526,4,FALSE),VLOOKUP(K539,DATA!$K$72:$M$161,3,FALSE)),"")</f>
        <v/>
      </c>
      <c r="AK539" t="str">
        <f>IF(LEN(H539)&gt;0,VLOOKUP(H539,DATA!$B$2:$D$526,3,FALSE),"")</f>
        <v/>
      </c>
      <c r="AL539" t="str">
        <f t="shared" si="303"/>
        <v/>
      </c>
      <c r="AM539" t="str">
        <f t="shared" si="304"/>
        <v/>
      </c>
      <c r="AN539" t="str">
        <f t="shared" si="314"/>
        <v/>
      </c>
      <c r="AO539" t="str">
        <f t="shared" si="308"/>
        <v/>
      </c>
      <c r="AP539" t="str">
        <f t="shared" si="309"/>
        <v/>
      </c>
      <c r="AQ539" t="str">
        <f t="shared" si="306"/>
        <v/>
      </c>
    </row>
    <row r="540" spans="1:43" x14ac:dyDescent="0.25">
      <c r="A540" t="str">
        <f t="shared" si="310"/>
        <v/>
      </c>
      <c r="C540" t="str">
        <f t="shared" ref="C540:C603" si="316">IF(LEN(B540)&gt;0,TRIM(B540),"")</f>
        <v/>
      </c>
      <c r="D540" t="str">
        <f t="shared" si="311"/>
        <v/>
      </c>
      <c r="E540" t="str">
        <f t="shared" si="312"/>
        <v/>
      </c>
      <c r="F540" t="str">
        <f t="shared" si="315"/>
        <v/>
      </c>
      <c r="G540" t="str">
        <f t="shared" si="307"/>
        <v/>
      </c>
      <c r="H540" t="str">
        <f t="shared" ref="H540:H603" si="317">IF(LEN(C540)&gt;0,IF(IFERROR(FIND(":",C540)&gt;0,FALSE),"",IF(MID(C540,1,1)=".","",TRIM(MID(C540,1,IFERROR(FIND(" ",C540)-1,LEN(C540)))))),"")</f>
        <v/>
      </c>
      <c r="I540" s="3" t="str">
        <f>IF(LEN(H540)&gt;0,VLOOKUP(H540,DATA!$B$2:$G$526,6,FALSE),"")</f>
        <v/>
      </c>
      <c r="J540" t="str">
        <f>IF(LEN(H540)&gt;0,VLOOKUP(H540,DATA!$B$2:$G$526,2,FALSE),"")</f>
        <v/>
      </c>
      <c r="K540" t="str">
        <f>IF(LEN(H540)&gt;0,IF(MID(IF(MID(MID(C540,LEN(H540)+2,99),1,1)="(",MID(MID(C540,LEN(H540)+2,99),2,LEN(MID(C540,LEN(H540)+2,99))-2),MID(C540,LEN(H540)+2,99)),1,1)=VLOOKUP(H540,DATA!$B$2:$I$526,8,FALSE),MID(IF(MID(MID(C540,LEN(H540)+2,99),1,1)="(",MID(MID(C540,LEN(H540)+2,99),2,LEN(MID(C540,LEN(H540)+2,99))-2),MID(C540,LEN(H540)+2,99)),1,3),IF(MID(MID(C540,LEN(H540)+2,99),1,1)="(",MID(MID(C540,LEN(H540)+2,99),2,LEN(MID(C540,LEN(H540)+2,99))-2),MID(C540,LEN(H540)+2,99))),"")</f>
        <v/>
      </c>
      <c r="L540" t="str">
        <f t="shared" ref="L540:L603" si="318">TRIM(MID(IF(LEN(H540)&gt;0,IF(FIND(K540,C540)+LEN(K540)+1&lt;LEN(C540),MID(C540,FIND(K540,C540)+LEN(K540)+1,99),""),""), 1, IFERROR(FIND(",",IF(LEN(H540)&gt;0,IF(FIND(K540,C540)+LEN(K540)+1&lt;LEN(C540),MID(C540,FIND(K540,C540)+LEN(K540)+1,99),""),""))-1,LEN(IF(LEN(H540)&gt;0,IF(FIND(K540,C540)+LEN(K540)+1&lt;LEN(C540),MID(C540,FIND(K540,C540)+LEN(K540)+1,99),""),"")))))</f>
        <v/>
      </c>
      <c r="M540" t="str">
        <f t="shared" si="305"/>
        <v/>
      </c>
      <c r="N540" t="str">
        <f t="shared" ref="N540:N603" si="319">IF(MID(I540,5,1)="L",IFERROR(FIND("#",L540)=1,FALSE),"")</f>
        <v/>
      </c>
      <c r="O540" t="str">
        <f t="shared" ref="O540:O603" si="320">IF(MID(I540,4,1)="Z",IF(N540,FALSE,TRUE),"")</f>
        <v/>
      </c>
      <c r="P540" t="str">
        <f t="shared" si="313"/>
        <v/>
      </c>
      <c r="Q540" t="str">
        <f t="shared" ref="Q540:Q603" si="321">IF(LEN(P540)&gt;0,P540-(G540+4),IF(AND(MID(I540,12,1)="F",LEN(L540)&gt;0,MID(L540,1,1)&lt;&gt;"R",MID(L540,1,1)&lt;&gt;"F",MID(L540,1,1)&lt;&gt;"#"),INT(MID(L540,1,FIND("(",L540)-1)),""))</f>
        <v/>
      </c>
      <c r="R540" t="str">
        <f t="shared" ref="R540:R603" si="322">IF(AND(MID(I540,3,1)="B",LEN(P540)=0,LEN(Q540)&lt;&gt;0),MID(L540,LEN(Q540)+2,3),"")</f>
        <v/>
      </c>
      <c r="S540" t="str">
        <f t="shared" ref="S540:S603" si="323">IF(LEN(I540)&gt;0,IF(MID(I540,2,1)="A",IFERROR(FIND("A31",J540)&gt;0,FALSE),""),"")</f>
        <v/>
      </c>
      <c r="T540" t="str">
        <f t="shared" ref="T540:T603" si="324">IF(LEN(I540)&gt;0,IF(MID(I540,3,1)="B",IFERROR(FIND("B31",J540)&gt;0,IF(H540="HW_MFPR",TRUE,FALSE)),""),"")</f>
        <v/>
      </c>
      <c r="U540" t="str">
        <f t="shared" ref="U540:U603" si="325">IF(LEN(I540)&gt;0,IF(MID(I540,13,1)="C",IFERROR(FIND("C31",J540)&gt;0,FALSE),""),"")</f>
        <v/>
      </c>
      <c r="V540" t="str">
        <f>IF(MID(I540,6,1)="T",VLOOKUP(H540,DATA!$B$2:$H$526,7,FALSE),"")</f>
        <v/>
      </c>
      <c r="W540" t="str">
        <f t="shared" ref="W540:W603" si="326">IF(MID(I540,7,1)="E",DEC2BIN(IF(M540="L",0,1),1),"")</f>
        <v/>
      </c>
      <c r="X540" t="str">
        <f>IF(LEN(H540)&gt;0,VLOOKUP(H540,DATA!$B$2:$F$526,5,FALSE),"")</f>
        <v/>
      </c>
      <c r="Y540" t="str">
        <f t="shared" ref="Y540:Y603" si="327">IF(LEN(X540)&gt;0,DEC2BIN(IF(AND(LEN(M540)&gt;0,MID(M540,1,1)="S"),1,0),1),"")</f>
        <v/>
      </c>
      <c r="Z540" t="str">
        <f t="shared" ref="Z540:Z603" si="328">IF(MID(I540,10,1)="I",MID(L540,1,IFERROR(FIND("(",L540)-1,LEN(L540))),"")</f>
        <v/>
      </c>
      <c r="AA540" t="str">
        <f t="shared" ref="AA540:AA603" si="329">IF(AND(LEN(Z540)&gt;0,LEN(Z540)&lt;&gt;LEN(L540)),MID(L540,LEN(Z540)+2,LEN(L540)-LEN(Z540)-2),"")</f>
        <v/>
      </c>
      <c r="AB540" t="str">
        <f>IF(LEN(Z540)&gt;0,VLOOKUP(Z540,DATA!$K$25:$L$69,2,FALSE)&amp;IF(LEN(AA540)&gt;0,VLOOKUP(AA540,DATA!$O$25:$P$29,2,FALSE),""),"")</f>
        <v/>
      </c>
      <c r="AC540" t="str">
        <f>IF(LEN(Z540)&gt;0,VLOOKUP(Z540,DATA!$K$25:$M$69,3,FALSE),"")</f>
        <v/>
      </c>
      <c r="AD540" t="str">
        <f t="shared" ref="AD540:AD603" si="330">IF(MID(I540,2,1)="A",DEC2BIN(IF(S540,"31",MID(K540,2,2)),5),"")</f>
        <v/>
      </c>
      <c r="AE540" t="str">
        <f t="shared" ref="AE540:AE603" si="331">IF(MID(I540,3,1)="B",IF(T540,DEC2BIN("31",5),IF(S540,DEC2BIN(MID(K540,2,2),5),IF(LEN(R540)&gt;0,DEC2BIN(MID(R540,2,2),5),IF(OR(LEN(P540)&gt;0,LEN(Z540)&gt;0,N540),"",DEC2BIN(MID(L540,2,2),5))))),"")</f>
        <v/>
      </c>
      <c r="AF540" t="str">
        <f t="shared" ref="AF540:AF603" si="332">IF(AND(LEN(O540)&gt;0,O540),"0000","")</f>
        <v/>
      </c>
      <c r="AG540" t="str">
        <f t="shared" ref="AG540:AG603" si="333">IF(AND(LEN(N540)&gt;0,N540),DEC2BIN(MID(L540,2,LEN(L540)-1),8)&amp;"1","")</f>
        <v/>
      </c>
      <c r="AH540" t="str">
        <f t="shared" ref="AH540:AH603" si="334">IF(MID(I540,13,1)="C",DEC2BIN(IF(U540,31,MID(M540,2,2)),5),"")</f>
        <v/>
      </c>
      <c r="AI540" t="str">
        <f>IF(LEN(Q540)&gt;0,REPT("0",IF(IF(MID(I540,12,1)="F",VLOOKUP(J540,DATA!$K$2:$Y$20,14,FALSE),0)&gt;10,IF(MID(I540,12,1)="F",VLOOKUP(J540,DATA!$K$2:$Y$20,14,FALSE),0)-10,0)-LEN(X540))&amp;DEC2BIN(Q540,IF(MID(I540,12,1)="F",VLOOKUP(J540,DATA!$K$2:$Y$20,14,FALSE),0)-IF(IF(MID(I540,12,1)="F",VLOOKUP(J540,DATA!$K$2:$Y$20,14,FALSE),0)&gt;10,IF(MID(I540,12,1)="F",VLOOKUP(J540,DATA!$K$2:$Y$20,14,FALSE),0)-10,0)),"")</f>
        <v/>
      </c>
      <c r="AJ540" t="str">
        <f>IF(LEN(H540)&gt;0,IF(H540&lt;&gt;"CALL_PAL",VLOOKUP(H540,DATA!$B$2:$E$526,4,FALSE),VLOOKUP(K540,DATA!$K$72:$M$161,3,FALSE)),"")</f>
        <v/>
      </c>
      <c r="AK540" t="str">
        <f>IF(LEN(H540)&gt;0,VLOOKUP(H540,DATA!$B$2:$D$526,3,FALSE),"")</f>
        <v/>
      </c>
      <c r="AL540" t="str">
        <f t="shared" ref="AL540:AL603" si="335">AK540&amp;AD540&amp;AE540&amp;V540&amp;W540&amp;X540&amp;Y540&amp;AB540&amp;AC540&amp;AF540&amp;AG540&amp;AI540&amp;AJ540&amp;AH540</f>
        <v/>
      </c>
      <c r="AM540" t="str">
        <f t="shared" ref="AM540:AM603" si="336">IF(LEN(AL540)&gt;0,BIN2HEX(MID(AL540,1,8),2)&amp;BIN2HEX(MID(AL540,9,8),2)&amp;BIN2HEX(MID(AL540,17,8),2)&amp;BIN2HEX(MID(AL540,25,8),2),"")</f>
        <v/>
      </c>
      <c r="AN540" t="str">
        <f t="shared" si="314"/>
        <v/>
      </c>
      <c r="AO540" t="str">
        <f t="shared" si="308"/>
        <v/>
      </c>
      <c r="AP540" t="str">
        <f t="shared" si="309"/>
        <v/>
      </c>
      <c r="AQ540" t="str">
        <f t="shared" si="306"/>
        <v/>
      </c>
    </row>
    <row r="541" spans="1:43" x14ac:dyDescent="0.25">
      <c r="A541" t="str">
        <f t="shared" si="310"/>
        <v/>
      </c>
      <c r="C541" t="str">
        <f t="shared" si="316"/>
        <v/>
      </c>
      <c r="D541" t="str">
        <f t="shared" si="311"/>
        <v/>
      </c>
      <c r="E541" t="str">
        <f t="shared" si="312"/>
        <v/>
      </c>
      <c r="F541" t="str">
        <f t="shared" si="315"/>
        <v/>
      </c>
      <c r="G541" t="str">
        <f t="shared" si="307"/>
        <v/>
      </c>
      <c r="H541" t="str">
        <f t="shared" si="317"/>
        <v/>
      </c>
      <c r="I541" s="3" t="str">
        <f>IF(LEN(H541)&gt;0,VLOOKUP(H541,DATA!$B$2:$G$526,6,FALSE),"")</f>
        <v/>
      </c>
      <c r="J541" t="str">
        <f>IF(LEN(H541)&gt;0,VLOOKUP(H541,DATA!$B$2:$G$526,2,FALSE),"")</f>
        <v/>
      </c>
      <c r="K541" t="str">
        <f>IF(LEN(H541)&gt;0,IF(MID(IF(MID(MID(C541,LEN(H541)+2,99),1,1)="(",MID(MID(C541,LEN(H541)+2,99),2,LEN(MID(C541,LEN(H541)+2,99))-2),MID(C541,LEN(H541)+2,99)),1,1)=VLOOKUP(H541,DATA!$B$2:$I$526,8,FALSE),MID(IF(MID(MID(C541,LEN(H541)+2,99),1,1)="(",MID(MID(C541,LEN(H541)+2,99),2,LEN(MID(C541,LEN(H541)+2,99))-2),MID(C541,LEN(H541)+2,99)),1,3),IF(MID(MID(C541,LEN(H541)+2,99),1,1)="(",MID(MID(C541,LEN(H541)+2,99),2,LEN(MID(C541,LEN(H541)+2,99))-2),MID(C541,LEN(H541)+2,99))),"")</f>
        <v/>
      </c>
      <c r="L541" t="str">
        <f t="shared" si="318"/>
        <v/>
      </c>
      <c r="M541" t="str">
        <f t="shared" si="305"/>
        <v/>
      </c>
      <c r="N541" t="str">
        <f t="shared" si="319"/>
        <v/>
      </c>
      <c r="O541" t="str">
        <f t="shared" si="320"/>
        <v/>
      </c>
      <c r="P541" t="str">
        <f t="shared" si="313"/>
        <v/>
      </c>
      <c r="Q541" t="str">
        <f t="shared" si="321"/>
        <v/>
      </c>
      <c r="R541" t="str">
        <f t="shared" si="322"/>
        <v/>
      </c>
      <c r="S541" t="str">
        <f t="shared" si="323"/>
        <v/>
      </c>
      <c r="T541" t="str">
        <f t="shared" si="324"/>
        <v/>
      </c>
      <c r="U541" t="str">
        <f t="shared" si="325"/>
        <v/>
      </c>
      <c r="V541" t="str">
        <f>IF(MID(I541,6,1)="T",VLOOKUP(H541,DATA!$B$2:$H$526,7,FALSE),"")</f>
        <v/>
      </c>
      <c r="W541" t="str">
        <f t="shared" si="326"/>
        <v/>
      </c>
      <c r="X541" t="str">
        <f>IF(LEN(H541)&gt;0,VLOOKUP(H541,DATA!$B$2:$F$526,5,FALSE),"")</f>
        <v/>
      </c>
      <c r="Y541" t="str">
        <f t="shared" si="327"/>
        <v/>
      </c>
      <c r="Z541" t="str">
        <f t="shared" si="328"/>
        <v/>
      </c>
      <c r="AA541" t="str">
        <f t="shared" si="329"/>
        <v/>
      </c>
      <c r="AB541" t="str">
        <f>IF(LEN(Z541)&gt;0,VLOOKUP(Z541,DATA!$K$25:$L$69,2,FALSE)&amp;IF(LEN(AA541)&gt;0,VLOOKUP(AA541,DATA!$O$25:$P$29,2,FALSE),""),"")</f>
        <v/>
      </c>
      <c r="AC541" t="str">
        <f>IF(LEN(Z541)&gt;0,VLOOKUP(Z541,DATA!$K$25:$M$69,3,FALSE),"")</f>
        <v/>
      </c>
      <c r="AD541" t="str">
        <f t="shared" si="330"/>
        <v/>
      </c>
      <c r="AE541" t="str">
        <f t="shared" si="331"/>
        <v/>
      </c>
      <c r="AF541" t="str">
        <f t="shared" si="332"/>
        <v/>
      </c>
      <c r="AG541" t="str">
        <f t="shared" si="333"/>
        <v/>
      </c>
      <c r="AH541" t="str">
        <f t="shared" si="334"/>
        <v/>
      </c>
      <c r="AI541" t="str">
        <f>IF(LEN(Q541)&gt;0,REPT("0",IF(IF(MID(I541,12,1)="F",VLOOKUP(J541,DATA!$K$2:$Y$20,14,FALSE),0)&gt;10,IF(MID(I541,12,1)="F",VLOOKUP(J541,DATA!$K$2:$Y$20,14,FALSE),0)-10,0)-LEN(X541))&amp;DEC2BIN(Q541,IF(MID(I541,12,1)="F",VLOOKUP(J541,DATA!$K$2:$Y$20,14,FALSE),0)-IF(IF(MID(I541,12,1)="F",VLOOKUP(J541,DATA!$K$2:$Y$20,14,FALSE),0)&gt;10,IF(MID(I541,12,1)="F",VLOOKUP(J541,DATA!$K$2:$Y$20,14,FALSE),0)-10,0)),"")</f>
        <v/>
      </c>
      <c r="AJ541" t="str">
        <f>IF(LEN(H541)&gt;0,IF(H541&lt;&gt;"CALL_PAL",VLOOKUP(H541,DATA!$B$2:$E$526,4,FALSE),VLOOKUP(K541,DATA!$K$72:$M$161,3,FALSE)),"")</f>
        <v/>
      </c>
      <c r="AK541" t="str">
        <f>IF(LEN(H541)&gt;0,VLOOKUP(H541,DATA!$B$2:$D$526,3,FALSE),"")</f>
        <v/>
      </c>
      <c r="AL541" t="str">
        <f t="shared" si="335"/>
        <v/>
      </c>
      <c r="AM541" t="str">
        <f t="shared" si="336"/>
        <v/>
      </c>
      <c r="AN541" t="str">
        <f t="shared" si="314"/>
        <v/>
      </c>
      <c r="AO541" t="str">
        <f t="shared" si="308"/>
        <v/>
      </c>
      <c r="AP541" t="str">
        <f t="shared" si="309"/>
        <v/>
      </c>
      <c r="AQ541" t="str">
        <f t="shared" si="306"/>
        <v/>
      </c>
    </row>
    <row r="542" spans="1:43" x14ac:dyDescent="0.25">
      <c r="A542" t="str">
        <f t="shared" si="310"/>
        <v/>
      </c>
      <c r="C542" t="str">
        <f t="shared" si="316"/>
        <v/>
      </c>
      <c r="D542" t="str">
        <f t="shared" si="311"/>
        <v/>
      </c>
      <c r="E542" t="str">
        <f t="shared" si="312"/>
        <v/>
      </c>
      <c r="F542" t="str">
        <f t="shared" si="315"/>
        <v/>
      </c>
      <c r="G542" t="str">
        <f t="shared" si="307"/>
        <v/>
      </c>
      <c r="H542" t="str">
        <f t="shared" si="317"/>
        <v/>
      </c>
      <c r="I542" s="3" t="str">
        <f>IF(LEN(H542)&gt;0,VLOOKUP(H542,DATA!$B$2:$G$526,6,FALSE),"")</f>
        <v/>
      </c>
      <c r="J542" t="str">
        <f>IF(LEN(H542)&gt;0,VLOOKUP(H542,DATA!$B$2:$G$526,2,FALSE),"")</f>
        <v/>
      </c>
      <c r="K542" t="str">
        <f>IF(LEN(H542)&gt;0,IF(MID(IF(MID(MID(C542,LEN(H542)+2,99),1,1)="(",MID(MID(C542,LEN(H542)+2,99),2,LEN(MID(C542,LEN(H542)+2,99))-2),MID(C542,LEN(H542)+2,99)),1,1)=VLOOKUP(H542,DATA!$B$2:$I$526,8,FALSE),MID(IF(MID(MID(C542,LEN(H542)+2,99),1,1)="(",MID(MID(C542,LEN(H542)+2,99),2,LEN(MID(C542,LEN(H542)+2,99))-2),MID(C542,LEN(H542)+2,99)),1,3),IF(MID(MID(C542,LEN(H542)+2,99),1,1)="(",MID(MID(C542,LEN(H542)+2,99),2,LEN(MID(C542,LEN(H542)+2,99))-2),MID(C542,LEN(H542)+2,99))),"")</f>
        <v/>
      </c>
      <c r="L542" t="str">
        <f t="shared" si="318"/>
        <v/>
      </c>
      <c r="M542" t="str">
        <f t="shared" si="305"/>
        <v/>
      </c>
      <c r="N542" t="str">
        <f t="shared" si="319"/>
        <v/>
      </c>
      <c r="O542" t="str">
        <f t="shared" si="320"/>
        <v/>
      </c>
      <c r="P542" t="str">
        <f t="shared" si="313"/>
        <v/>
      </c>
      <c r="Q542" t="str">
        <f t="shared" si="321"/>
        <v/>
      </c>
      <c r="R542" t="str">
        <f t="shared" si="322"/>
        <v/>
      </c>
      <c r="S542" t="str">
        <f t="shared" si="323"/>
        <v/>
      </c>
      <c r="T542" t="str">
        <f t="shared" si="324"/>
        <v/>
      </c>
      <c r="U542" t="str">
        <f t="shared" si="325"/>
        <v/>
      </c>
      <c r="V542" t="str">
        <f>IF(MID(I542,6,1)="T",VLOOKUP(H542,DATA!$B$2:$H$526,7,FALSE),"")</f>
        <v/>
      </c>
      <c r="W542" t="str">
        <f t="shared" si="326"/>
        <v/>
      </c>
      <c r="X542" t="str">
        <f>IF(LEN(H542)&gt;0,VLOOKUP(H542,DATA!$B$2:$F$526,5,FALSE),"")</f>
        <v/>
      </c>
      <c r="Y542" t="str">
        <f t="shared" si="327"/>
        <v/>
      </c>
      <c r="Z542" t="str">
        <f t="shared" si="328"/>
        <v/>
      </c>
      <c r="AA542" t="str">
        <f t="shared" si="329"/>
        <v/>
      </c>
      <c r="AB542" t="str">
        <f>IF(LEN(Z542)&gt;0,VLOOKUP(Z542,DATA!$K$25:$L$69,2,FALSE)&amp;IF(LEN(AA542)&gt;0,VLOOKUP(AA542,DATA!$O$25:$P$29,2,FALSE),""),"")</f>
        <v/>
      </c>
      <c r="AC542" t="str">
        <f>IF(LEN(Z542)&gt;0,VLOOKUP(Z542,DATA!$K$25:$M$69,3,FALSE),"")</f>
        <v/>
      </c>
      <c r="AD542" t="str">
        <f t="shared" si="330"/>
        <v/>
      </c>
      <c r="AE542" t="str">
        <f t="shared" si="331"/>
        <v/>
      </c>
      <c r="AF542" t="str">
        <f t="shared" si="332"/>
        <v/>
      </c>
      <c r="AG542" t="str">
        <f t="shared" si="333"/>
        <v/>
      </c>
      <c r="AH542" t="str">
        <f t="shared" si="334"/>
        <v/>
      </c>
      <c r="AI542" t="str">
        <f>IF(LEN(Q542)&gt;0,REPT("0",IF(IF(MID(I542,12,1)="F",VLOOKUP(J542,DATA!$K$2:$Y$20,14,FALSE),0)&gt;10,IF(MID(I542,12,1)="F",VLOOKUP(J542,DATA!$K$2:$Y$20,14,FALSE),0)-10,0)-LEN(X542))&amp;DEC2BIN(Q542,IF(MID(I542,12,1)="F",VLOOKUP(J542,DATA!$K$2:$Y$20,14,FALSE),0)-IF(IF(MID(I542,12,1)="F",VLOOKUP(J542,DATA!$K$2:$Y$20,14,FALSE),0)&gt;10,IF(MID(I542,12,1)="F",VLOOKUP(J542,DATA!$K$2:$Y$20,14,FALSE),0)-10,0)),"")</f>
        <v/>
      </c>
      <c r="AJ542" t="str">
        <f>IF(LEN(H542)&gt;0,IF(H542&lt;&gt;"CALL_PAL",VLOOKUP(H542,DATA!$B$2:$E$526,4,FALSE),VLOOKUP(K542,DATA!$K$72:$M$161,3,FALSE)),"")</f>
        <v/>
      </c>
      <c r="AK542" t="str">
        <f>IF(LEN(H542)&gt;0,VLOOKUP(H542,DATA!$B$2:$D$526,3,FALSE),"")</f>
        <v/>
      </c>
      <c r="AL542" t="str">
        <f t="shared" si="335"/>
        <v/>
      </c>
      <c r="AM542" t="str">
        <f t="shared" si="336"/>
        <v/>
      </c>
      <c r="AN542" t="str">
        <f t="shared" si="314"/>
        <v/>
      </c>
      <c r="AO542" t="str">
        <f t="shared" si="308"/>
        <v/>
      </c>
      <c r="AP542" t="str">
        <f t="shared" si="309"/>
        <v/>
      </c>
      <c r="AQ542" t="str">
        <f t="shared" si="306"/>
        <v/>
      </c>
    </row>
    <row r="543" spans="1:43" x14ac:dyDescent="0.25">
      <c r="A543" t="str">
        <f t="shared" si="310"/>
        <v/>
      </c>
      <c r="C543" t="str">
        <f t="shared" si="316"/>
        <v/>
      </c>
      <c r="D543" t="str">
        <f t="shared" si="311"/>
        <v/>
      </c>
      <c r="E543" t="str">
        <f t="shared" si="312"/>
        <v/>
      </c>
      <c r="F543" t="str">
        <f t="shared" si="315"/>
        <v/>
      </c>
      <c r="G543" t="str">
        <f t="shared" si="307"/>
        <v/>
      </c>
      <c r="H543" t="str">
        <f t="shared" si="317"/>
        <v/>
      </c>
      <c r="I543" s="3" t="str">
        <f>IF(LEN(H543)&gt;0,VLOOKUP(H543,DATA!$B$2:$G$526,6,FALSE),"")</f>
        <v/>
      </c>
      <c r="J543" t="str">
        <f>IF(LEN(H543)&gt;0,VLOOKUP(H543,DATA!$B$2:$G$526,2,FALSE),"")</f>
        <v/>
      </c>
      <c r="K543" t="str">
        <f>IF(LEN(H543)&gt;0,IF(MID(IF(MID(MID(C543,LEN(H543)+2,99),1,1)="(",MID(MID(C543,LEN(H543)+2,99),2,LEN(MID(C543,LEN(H543)+2,99))-2),MID(C543,LEN(H543)+2,99)),1,1)=VLOOKUP(H543,DATA!$B$2:$I$526,8,FALSE),MID(IF(MID(MID(C543,LEN(H543)+2,99),1,1)="(",MID(MID(C543,LEN(H543)+2,99),2,LEN(MID(C543,LEN(H543)+2,99))-2),MID(C543,LEN(H543)+2,99)),1,3),IF(MID(MID(C543,LEN(H543)+2,99),1,1)="(",MID(MID(C543,LEN(H543)+2,99),2,LEN(MID(C543,LEN(H543)+2,99))-2),MID(C543,LEN(H543)+2,99))),"")</f>
        <v/>
      </c>
      <c r="L543" t="str">
        <f t="shared" si="318"/>
        <v/>
      </c>
      <c r="M543" t="str">
        <f t="shared" si="305"/>
        <v/>
      </c>
      <c r="N543" t="str">
        <f t="shared" si="319"/>
        <v/>
      </c>
      <c r="O543" t="str">
        <f t="shared" si="320"/>
        <v/>
      </c>
      <c r="P543" t="str">
        <f t="shared" si="313"/>
        <v/>
      </c>
      <c r="Q543" t="str">
        <f t="shared" si="321"/>
        <v/>
      </c>
      <c r="R543" t="str">
        <f t="shared" si="322"/>
        <v/>
      </c>
      <c r="S543" t="str">
        <f t="shared" si="323"/>
        <v/>
      </c>
      <c r="T543" t="str">
        <f t="shared" si="324"/>
        <v/>
      </c>
      <c r="U543" t="str">
        <f t="shared" si="325"/>
        <v/>
      </c>
      <c r="V543" t="str">
        <f>IF(MID(I543,6,1)="T",VLOOKUP(H543,DATA!$B$2:$H$526,7,FALSE),"")</f>
        <v/>
      </c>
      <c r="W543" t="str">
        <f t="shared" si="326"/>
        <v/>
      </c>
      <c r="X543" t="str">
        <f>IF(LEN(H543)&gt;0,VLOOKUP(H543,DATA!$B$2:$F$526,5,FALSE),"")</f>
        <v/>
      </c>
      <c r="Y543" t="str">
        <f t="shared" si="327"/>
        <v/>
      </c>
      <c r="Z543" t="str">
        <f t="shared" si="328"/>
        <v/>
      </c>
      <c r="AA543" t="str">
        <f t="shared" si="329"/>
        <v/>
      </c>
      <c r="AB543" t="str">
        <f>IF(LEN(Z543)&gt;0,VLOOKUP(Z543,DATA!$K$25:$L$69,2,FALSE)&amp;IF(LEN(AA543)&gt;0,VLOOKUP(AA543,DATA!$O$25:$P$29,2,FALSE),""),"")</f>
        <v/>
      </c>
      <c r="AC543" t="str">
        <f>IF(LEN(Z543)&gt;0,VLOOKUP(Z543,DATA!$K$25:$M$69,3,FALSE),"")</f>
        <v/>
      </c>
      <c r="AD543" t="str">
        <f t="shared" si="330"/>
        <v/>
      </c>
      <c r="AE543" t="str">
        <f t="shared" si="331"/>
        <v/>
      </c>
      <c r="AF543" t="str">
        <f t="shared" si="332"/>
        <v/>
      </c>
      <c r="AG543" t="str">
        <f t="shared" si="333"/>
        <v/>
      </c>
      <c r="AH543" t="str">
        <f t="shared" si="334"/>
        <v/>
      </c>
      <c r="AI543" t="str">
        <f>IF(LEN(Q543)&gt;0,REPT("0",IF(IF(MID(I543,12,1)="F",VLOOKUP(J543,DATA!$K$2:$Y$20,14,FALSE),0)&gt;10,IF(MID(I543,12,1)="F",VLOOKUP(J543,DATA!$K$2:$Y$20,14,FALSE),0)-10,0)-LEN(X543))&amp;DEC2BIN(Q543,IF(MID(I543,12,1)="F",VLOOKUP(J543,DATA!$K$2:$Y$20,14,FALSE),0)-IF(IF(MID(I543,12,1)="F",VLOOKUP(J543,DATA!$K$2:$Y$20,14,FALSE),0)&gt;10,IF(MID(I543,12,1)="F",VLOOKUP(J543,DATA!$K$2:$Y$20,14,FALSE),0)-10,0)),"")</f>
        <v/>
      </c>
      <c r="AJ543" t="str">
        <f>IF(LEN(H543)&gt;0,IF(H543&lt;&gt;"CALL_PAL",VLOOKUP(H543,DATA!$B$2:$E$526,4,FALSE),VLOOKUP(K543,DATA!$K$72:$M$161,3,FALSE)),"")</f>
        <v/>
      </c>
      <c r="AK543" t="str">
        <f>IF(LEN(H543)&gt;0,VLOOKUP(H543,DATA!$B$2:$D$526,3,FALSE),"")</f>
        <v/>
      </c>
      <c r="AL543" t="str">
        <f t="shared" si="335"/>
        <v/>
      </c>
      <c r="AM543" t="str">
        <f t="shared" si="336"/>
        <v/>
      </c>
      <c r="AN543" t="str">
        <f t="shared" si="314"/>
        <v/>
      </c>
      <c r="AO543" t="str">
        <f t="shared" si="308"/>
        <v/>
      </c>
      <c r="AP543" t="str">
        <f t="shared" si="309"/>
        <v/>
      </c>
      <c r="AQ543" t="str">
        <f t="shared" si="306"/>
        <v/>
      </c>
    </row>
    <row r="544" spans="1:43" x14ac:dyDescent="0.25">
      <c r="A544" t="str">
        <f t="shared" si="310"/>
        <v/>
      </c>
      <c r="C544" t="str">
        <f t="shared" si="316"/>
        <v/>
      </c>
      <c r="D544" t="str">
        <f t="shared" si="311"/>
        <v/>
      </c>
      <c r="E544" t="str">
        <f t="shared" si="312"/>
        <v/>
      </c>
      <c r="F544" t="str">
        <f t="shared" si="315"/>
        <v/>
      </c>
      <c r="G544" t="str">
        <f t="shared" si="307"/>
        <v/>
      </c>
      <c r="H544" t="str">
        <f t="shared" si="317"/>
        <v/>
      </c>
      <c r="I544" s="3" t="str">
        <f>IF(LEN(H544)&gt;0,VLOOKUP(H544,DATA!$B$2:$G$526,6,FALSE),"")</f>
        <v/>
      </c>
      <c r="J544" t="str">
        <f>IF(LEN(H544)&gt;0,VLOOKUP(H544,DATA!$B$2:$G$526,2,FALSE),"")</f>
        <v/>
      </c>
      <c r="K544" t="str">
        <f>IF(LEN(H544)&gt;0,IF(MID(IF(MID(MID(C544,LEN(H544)+2,99),1,1)="(",MID(MID(C544,LEN(H544)+2,99),2,LEN(MID(C544,LEN(H544)+2,99))-2),MID(C544,LEN(H544)+2,99)),1,1)=VLOOKUP(H544,DATA!$B$2:$I$526,8,FALSE),MID(IF(MID(MID(C544,LEN(H544)+2,99),1,1)="(",MID(MID(C544,LEN(H544)+2,99),2,LEN(MID(C544,LEN(H544)+2,99))-2),MID(C544,LEN(H544)+2,99)),1,3),IF(MID(MID(C544,LEN(H544)+2,99),1,1)="(",MID(MID(C544,LEN(H544)+2,99),2,LEN(MID(C544,LEN(H544)+2,99))-2),MID(C544,LEN(H544)+2,99))),"")</f>
        <v/>
      </c>
      <c r="L544" t="str">
        <f t="shared" si="318"/>
        <v/>
      </c>
      <c r="M544" t="str">
        <f t="shared" si="305"/>
        <v/>
      </c>
      <c r="N544" t="str">
        <f t="shared" si="319"/>
        <v/>
      </c>
      <c r="O544" t="str">
        <f t="shared" si="320"/>
        <v/>
      </c>
      <c r="P544" t="str">
        <f t="shared" si="313"/>
        <v/>
      </c>
      <c r="Q544" t="str">
        <f t="shared" si="321"/>
        <v/>
      </c>
      <c r="R544" t="str">
        <f t="shared" si="322"/>
        <v/>
      </c>
      <c r="S544" t="str">
        <f t="shared" si="323"/>
        <v/>
      </c>
      <c r="T544" t="str">
        <f t="shared" si="324"/>
        <v/>
      </c>
      <c r="U544" t="str">
        <f t="shared" si="325"/>
        <v/>
      </c>
      <c r="V544" t="str">
        <f>IF(MID(I544,6,1)="T",VLOOKUP(H544,DATA!$B$2:$H$526,7,FALSE),"")</f>
        <v/>
      </c>
      <c r="W544" t="str">
        <f t="shared" si="326"/>
        <v/>
      </c>
      <c r="X544" t="str">
        <f>IF(LEN(H544)&gt;0,VLOOKUP(H544,DATA!$B$2:$F$526,5,FALSE),"")</f>
        <v/>
      </c>
      <c r="Y544" t="str">
        <f t="shared" si="327"/>
        <v/>
      </c>
      <c r="Z544" t="str">
        <f t="shared" si="328"/>
        <v/>
      </c>
      <c r="AA544" t="str">
        <f t="shared" si="329"/>
        <v/>
      </c>
      <c r="AB544" t="str">
        <f>IF(LEN(Z544)&gt;0,VLOOKUP(Z544,DATA!$K$25:$L$69,2,FALSE)&amp;IF(LEN(AA544)&gt;0,VLOOKUP(AA544,DATA!$O$25:$P$29,2,FALSE),""),"")</f>
        <v/>
      </c>
      <c r="AC544" t="str">
        <f>IF(LEN(Z544)&gt;0,VLOOKUP(Z544,DATA!$K$25:$M$69,3,FALSE),"")</f>
        <v/>
      </c>
      <c r="AD544" t="str">
        <f t="shared" si="330"/>
        <v/>
      </c>
      <c r="AE544" t="str">
        <f t="shared" si="331"/>
        <v/>
      </c>
      <c r="AF544" t="str">
        <f t="shared" si="332"/>
        <v/>
      </c>
      <c r="AG544" t="str">
        <f t="shared" si="333"/>
        <v/>
      </c>
      <c r="AH544" t="str">
        <f t="shared" si="334"/>
        <v/>
      </c>
      <c r="AI544" t="str">
        <f>IF(LEN(Q544)&gt;0,REPT("0",IF(IF(MID(I544,12,1)="F",VLOOKUP(J544,DATA!$K$2:$Y$20,14,FALSE),0)&gt;10,IF(MID(I544,12,1)="F",VLOOKUP(J544,DATA!$K$2:$Y$20,14,FALSE),0)-10,0)-LEN(X544))&amp;DEC2BIN(Q544,IF(MID(I544,12,1)="F",VLOOKUP(J544,DATA!$K$2:$Y$20,14,FALSE),0)-IF(IF(MID(I544,12,1)="F",VLOOKUP(J544,DATA!$K$2:$Y$20,14,FALSE),0)&gt;10,IF(MID(I544,12,1)="F",VLOOKUP(J544,DATA!$K$2:$Y$20,14,FALSE),0)-10,0)),"")</f>
        <v/>
      </c>
      <c r="AJ544" t="str">
        <f>IF(LEN(H544)&gt;0,IF(H544&lt;&gt;"CALL_PAL",VLOOKUP(H544,DATA!$B$2:$E$526,4,FALSE),VLOOKUP(K544,DATA!$K$72:$M$161,3,FALSE)),"")</f>
        <v/>
      </c>
      <c r="AK544" t="str">
        <f>IF(LEN(H544)&gt;0,VLOOKUP(H544,DATA!$B$2:$D$526,3,FALSE),"")</f>
        <v/>
      </c>
      <c r="AL544" t="str">
        <f t="shared" si="335"/>
        <v/>
      </c>
      <c r="AM544" t="str">
        <f t="shared" si="336"/>
        <v/>
      </c>
      <c r="AN544" t="str">
        <f t="shared" si="314"/>
        <v/>
      </c>
      <c r="AO544" t="str">
        <f t="shared" si="308"/>
        <v/>
      </c>
      <c r="AP544" t="str">
        <f t="shared" si="309"/>
        <v/>
      </c>
      <c r="AQ544" t="str">
        <f t="shared" si="306"/>
        <v/>
      </c>
    </row>
    <row r="545" spans="1:43" x14ac:dyDescent="0.25">
      <c r="A545" t="str">
        <f t="shared" si="310"/>
        <v/>
      </c>
      <c r="C545" t="str">
        <f t="shared" si="316"/>
        <v/>
      </c>
      <c r="D545" t="str">
        <f t="shared" si="311"/>
        <v/>
      </c>
      <c r="E545" t="str">
        <f t="shared" si="312"/>
        <v/>
      </c>
      <c r="F545" t="str">
        <f t="shared" si="315"/>
        <v/>
      </c>
      <c r="G545" t="str">
        <f t="shared" si="307"/>
        <v/>
      </c>
      <c r="H545" t="str">
        <f t="shared" si="317"/>
        <v/>
      </c>
      <c r="I545" s="3" t="str">
        <f>IF(LEN(H545)&gt;0,VLOOKUP(H545,DATA!$B$2:$G$526,6,FALSE),"")</f>
        <v/>
      </c>
      <c r="J545" t="str">
        <f>IF(LEN(H545)&gt;0,VLOOKUP(H545,DATA!$B$2:$G$526,2,FALSE),"")</f>
        <v/>
      </c>
      <c r="K545" t="str">
        <f>IF(LEN(H545)&gt;0,IF(MID(IF(MID(MID(C545,LEN(H545)+2,99),1,1)="(",MID(MID(C545,LEN(H545)+2,99),2,LEN(MID(C545,LEN(H545)+2,99))-2),MID(C545,LEN(H545)+2,99)),1,1)=VLOOKUP(H545,DATA!$B$2:$I$526,8,FALSE),MID(IF(MID(MID(C545,LEN(H545)+2,99),1,1)="(",MID(MID(C545,LEN(H545)+2,99),2,LEN(MID(C545,LEN(H545)+2,99))-2),MID(C545,LEN(H545)+2,99)),1,3),IF(MID(MID(C545,LEN(H545)+2,99),1,1)="(",MID(MID(C545,LEN(H545)+2,99),2,LEN(MID(C545,LEN(H545)+2,99))-2),MID(C545,LEN(H545)+2,99))),"")</f>
        <v/>
      </c>
      <c r="L545" t="str">
        <f t="shared" si="318"/>
        <v/>
      </c>
      <c r="M545" t="str">
        <f t="shared" si="305"/>
        <v/>
      </c>
      <c r="N545" t="str">
        <f t="shared" si="319"/>
        <v/>
      </c>
      <c r="O545" t="str">
        <f t="shared" si="320"/>
        <v/>
      </c>
      <c r="P545" t="str">
        <f t="shared" si="313"/>
        <v/>
      </c>
      <c r="Q545" t="str">
        <f t="shared" si="321"/>
        <v/>
      </c>
      <c r="R545" t="str">
        <f t="shared" si="322"/>
        <v/>
      </c>
      <c r="S545" t="str">
        <f t="shared" si="323"/>
        <v/>
      </c>
      <c r="T545" t="str">
        <f t="shared" si="324"/>
        <v/>
      </c>
      <c r="U545" t="str">
        <f t="shared" si="325"/>
        <v/>
      </c>
      <c r="V545" t="str">
        <f>IF(MID(I545,6,1)="T",VLOOKUP(H545,DATA!$B$2:$H$526,7,FALSE),"")</f>
        <v/>
      </c>
      <c r="W545" t="str">
        <f t="shared" si="326"/>
        <v/>
      </c>
      <c r="X545" t="str">
        <f>IF(LEN(H545)&gt;0,VLOOKUP(H545,DATA!$B$2:$F$526,5,FALSE),"")</f>
        <v/>
      </c>
      <c r="Y545" t="str">
        <f t="shared" si="327"/>
        <v/>
      </c>
      <c r="Z545" t="str">
        <f t="shared" si="328"/>
        <v/>
      </c>
      <c r="AA545" t="str">
        <f t="shared" si="329"/>
        <v/>
      </c>
      <c r="AB545" t="str">
        <f>IF(LEN(Z545)&gt;0,VLOOKUP(Z545,DATA!$K$25:$L$69,2,FALSE)&amp;IF(LEN(AA545)&gt;0,VLOOKUP(AA545,DATA!$O$25:$P$29,2,FALSE),""),"")</f>
        <v/>
      </c>
      <c r="AC545" t="str">
        <f>IF(LEN(Z545)&gt;0,VLOOKUP(Z545,DATA!$K$25:$M$69,3,FALSE),"")</f>
        <v/>
      </c>
      <c r="AD545" t="str">
        <f t="shared" si="330"/>
        <v/>
      </c>
      <c r="AE545" t="str">
        <f t="shared" si="331"/>
        <v/>
      </c>
      <c r="AF545" t="str">
        <f t="shared" si="332"/>
        <v/>
      </c>
      <c r="AG545" t="str">
        <f t="shared" si="333"/>
        <v/>
      </c>
      <c r="AH545" t="str">
        <f t="shared" si="334"/>
        <v/>
      </c>
      <c r="AI545" t="str">
        <f>IF(LEN(Q545)&gt;0,REPT("0",IF(IF(MID(I545,12,1)="F",VLOOKUP(J545,DATA!$K$2:$Y$20,14,FALSE),0)&gt;10,IF(MID(I545,12,1)="F",VLOOKUP(J545,DATA!$K$2:$Y$20,14,FALSE),0)-10,0)-LEN(X545))&amp;DEC2BIN(Q545,IF(MID(I545,12,1)="F",VLOOKUP(J545,DATA!$K$2:$Y$20,14,FALSE),0)-IF(IF(MID(I545,12,1)="F",VLOOKUP(J545,DATA!$K$2:$Y$20,14,FALSE),0)&gt;10,IF(MID(I545,12,1)="F",VLOOKUP(J545,DATA!$K$2:$Y$20,14,FALSE),0)-10,0)),"")</f>
        <v/>
      </c>
      <c r="AJ545" t="str">
        <f>IF(LEN(H545)&gt;0,IF(H545&lt;&gt;"CALL_PAL",VLOOKUP(H545,DATA!$B$2:$E$526,4,FALSE),VLOOKUP(K545,DATA!$K$72:$M$161,3,FALSE)),"")</f>
        <v/>
      </c>
      <c r="AK545" t="str">
        <f>IF(LEN(H545)&gt;0,VLOOKUP(H545,DATA!$B$2:$D$526,3,FALSE),"")</f>
        <v/>
      </c>
      <c r="AL545" t="str">
        <f t="shared" si="335"/>
        <v/>
      </c>
      <c r="AM545" t="str">
        <f t="shared" si="336"/>
        <v/>
      </c>
      <c r="AN545" t="str">
        <f t="shared" si="314"/>
        <v/>
      </c>
      <c r="AO545" t="str">
        <f t="shared" si="308"/>
        <v/>
      </c>
      <c r="AP545" t="str">
        <f t="shared" si="309"/>
        <v/>
      </c>
      <c r="AQ545" t="str">
        <f t="shared" si="306"/>
        <v/>
      </c>
    </row>
    <row r="546" spans="1:43" x14ac:dyDescent="0.25">
      <c r="A546" t="str">
        <f t="shared" si="310"/>
        <v/>
      </c>
      <c r="C546" t="str">
        <f t="shared" si="316"/>
        <v/>
      </c>
      <c r="D546" t="str">
        <f t="shared" si="311"/>
        <v/>
      </c>
      <c r="E546" t="str">
        <f t="shared" si="312"/>
        <v/>
      </c>
      <c r="F546" t="str">
        <f t="shared" si="315"/>
        <v/>
      </c>
      <c r="G546" t="str">
        <f t="shared" si="307"/>
        <v/>
      </c>
      <c r="H546" t="str">
        <f t="shared" si="317"/>
        <v/>
      </c>
      <c r="I546" s="3" t="str">
        <f>IF(LEN(H546)&gt;0,VLOOKUP(H546,DATA!$B$2:$G$526,6,FALSE),"")</f>
        <v/>
      </c>
      <c r="J546" t="str">
        <f>IF(LEN(H546)&gt;0,VLOOKUP(H546,DATA!$B$2:$G$526,2,FALSE),"")</f>
        <v/>
      </c>
      <c r="K546" t="str">
        <f>IF(LEN(H546)&gt;0,IF(MID(IF(MID(MID(C546,LEN(H546)+2,99),1,1)="(",MID(MID(C546,LEN(H546)+2,99),2,LEN(MID(C546,LEN(H546)+2,99))-2),MID(C546,LEN(H546)+2,99)),1,1)=VLOOKUP(H546,DATA!$B$2:$I$526,8,FALSE),MID(IF(MID(MID(C546,LEN(H546)+2,99),1,1)="(",MID(MID(C546,LEN(H546)+2,99),2,LEN(MID(C546,LEN(H546)+2,99))-2),MID(C546,LEN(H546)+2,99)),1,3),IF(MID(MID(C546,LEN(H546)+2,99),1,1)="(",MID(MID(C546,LEN(H546)+2,99),2,LEN(MID(C546,LEN(H546)+2,99))-2),MID(C546,LEN(H546)+2,99))),"")</f>
        <v/>
      </c>
      <c r="L546" t="str">
        <f t="shared" si="318"/>
        <v/>
      </c>
      <c r="M546" t="str">
        <f t="shared" si="305"/>
        <v/>
      </c>
      <c r="N546" t="str">
        <f t="shared" si="319"/>
        <v/>
      </c>
      <c r="O546" t="str">
        <f t="shared" si="320"/>
        <v/>
      </c>
      <c r="P546" t="str">
        <f t="shared" si="313"/>
        <v/>
      </c>
      <c r="Q546" t="str">
        <f t="shared" si="321"/>
        <v/>
      </c>
      <c r="R546" t="str">
        <f t="shared" si="322"/>
        <v/>
      </c>
      <c r="S546" t="str">
        <f t="shared" si="323"/>
        <v/>
      </c>
      <c r="T546" t="str">
        <f t="shared" si="324"/>
        <v/>
      </c>
      <c r="U546" t="str">
        <f t="shared" si="325"/>
        <v/>
      </c>
      <c r="V546" t="str">
        <f>IF(MID(I546,6,1)="T",VLOOKUP(H546,DATA!$B$2:$H$526,7,FALSE),"")</f>
        <v/>
      </c>
      <c r="W546" t="str">
        <f t="shared" si="326"/>
        <v/>
      </c>
      <c r="X546" t="str">
        <f>IF(LEN(H546)&gt;0,VLOOKUP(H546,DATA!$B$2:$F$526,5,FALSE),"")</f>
        <v/>
      </c>
      <c r="Y546" t="str">
        <f t="shared" si="327"/>
        <v/>
      </c>
      <c r="Z546" t="str">
        <f t="shared" si="328"/>
        <v/>
      </c>
      <c r="AA546" t="str">
        <f t="shared" si="329"/>
        <v/>
      </c>
      <c r="AB546" t="str">
        <f>IF(LEN(Z546)&gt;0,VLOOKUP(Z546,DATA!$K$25:$L$69,2,FALSE)&amp;IF(LEN(AA546)&gt;0,VLOOKUP(AA546,DATA!$O$25:$P$29,2,FALSE),""),"")</f>
        <v/>
      </c>
      <c r="AC546" t="str">
        <f>IF(LEN(Z546)&gt;0,VLOOKUP(Z546,DATA!$K$25:$M$69,3,FALSE),"")</f>
        <v/>
      </c>
      <c r="AD546" t="str">
        <f t="shared" si="330"/>
        <v/>
      </c>
      <c r="AE546" t="str">
        <f t="shared" si="331"/>
        <v/>
      </c>
      <c r="AF546" t="str">
        <f t="shared" si="332"/>
        <v/>
      </c>
      <c r="AG546" t="str">
        <f t="shared" si="333"/>
        <v/>
      </c>
      <c r="AH546" t="str">
        <f t="shared" si="334"/>
        <v/>
      </c>
      <c r="AI546" t="str">
        <f>IF(LEN(Q546)&gt;0,REPT("0",IF(IF(MID(I546,12,1)="F",VLOOKUP(J546,DATA!$K$2:$Y$20,14,FALSE),0)&gt;10,IF(MID(I546,12,1)="F",VLOOKUP(J546,DATA!$K$2:$Y$20,14,FALSE),0)-10,0)-LEN(X546))&amp;DEC2BIN(Q546,IF(MID(I546,12,1)="F",VLOOKUP(J546,DATA!$K$2:$Y$20,14,FALSE),0)-IF(IF(MID(I546,12,1)="F",VLOOKUP(J546,DATA!$K$2:$Y$20,14,FALSE),0)&gt;10,IF(MID(I546,12,1)="F",VLOOKUP(J546,DATA!$K$2:$Y$20,14,FALSE),0)-10,0)),"")</f>
        <v/>
      </c>
      <c r="AJ546" t="str">
        <f>IF(LEN(H546)&gt;0,IF(H546&lt;&gt;"CALL_PAL",VLOOKUP(H546,DATA!$B$2:$E$526,4,FALSE),VLOOKUP(K546,DATA!$K$72:$M$161,3,FALSE)),"")</f>
        <v/>
      </c>
      <c r="AK546" t="str">
        <f>IF(LEN(H546)&gt;0,VLOOKUP(H546,DATA!$B$2:$D$526,3,FALSE),"")</f>
        <v/>
      </c>
      <c r="AL546" t="str">
        <f t="shared" si="335"/>
        <v/>
      </c>
      <c r="AM546" t="str">
        <f t="shared" si="336"/>
        <v/>
      </c>
      <c r="AN546" t="str">
        <f t="shared" si="314"/>
        <v/>
      </c>
      <c r="AO546" t="str">
        <f t="shared" si="308"/>
        <v/>
      </c>
      <c r="AP546" t="str">
        <f t="shared" si="309"/>
        <v/>
      </c>
      <c r="AQ546" t="str">
        <f t="shared" si="306"/>
        <v/>
      </c>
    </row>
    <row r="547" spans="1:43" x14ac:dyDescent="0.25">
      <c r="A547" t="str">
        <f t="shared" si="310"/>
        <v/>
      </c>
      <c r="C547" t="str">
        <f t="shared" si="316"/>
        <v/>
      </c>
      <c r="D547" t="str">
        <f t="shared" si="311"/>
        <v/>
      </c>
      <c r="E547" t="str">
        <f t="shared" si="312"/>
        <v/>
      </c>
      <c r="F547" t="str">
        <f t="shared" si="315"/>
        <v/>
      </c>
      <c r="G547" t="str">
        <f t="shared" si="307"/>
        <v/>
      </c>
      <c r="H547" t="str">
        <f t="shared" si="317"/>
        <v/>
      </c>
      <c r="I547" s="3" t="str">
        <f>IF(LEN(H547)&gt;0,VLOOKUP(H547,DATA!$B$2:$G$526,6,FALSE),"")</f>
        <v/>
      </c>
      <c r="J547" t="str">
        <f>IF(LEN(H547)&gt;0,VLOOKUP(H547,DATA!$B$2:$G$526,2,FALSE),"")</f>
        <v/>
      </c>
      <c r="K547" t="str">
        <f>IF(LEN(H547)&gt;0,IF(MID(IF(MID(MID(C547,LEN(H547)+2,99),1,1)="(",MID(MID(C547,LEN(H547)+2,99),2,LEN(MID(C547,LEN(H547)+2,99))-2),MID(C547,LEN(H547)+2,99)),1,1)=VLOOKUP(H547,DATA!$B$2:$I$526,8,FALSE),MID(IF(MID(MID(C547,LEN(H547)+2,99),1,1)="(",MID(MID(C547,LEN(H547)+2,99),2,LEN(MID(C547,LEN(H547)+2,99))-2),MID(C547,LEN(H547)+2,99)),1,3),IF(MID(MID(C547,LEN(H547)+2,99),1,1)="(",MID(MID(C547,LEN(H547)+2,99),2,LEN(MID(C547,LEN(H547)+2,99))-2),MID(C547,LEN(H547)+2,99))),"")</f>
        <v/>
      </c>
      <c r="L547" t="str">
        <f t="shared" si="318"/>
        <v/>
      </c>
      <c r="M547" t="str">
        <f t="shared" si="305"/>
        <v/>
      </c>
      <c r="N547" t="str">
        <f t="shared" si="319"/>
        <v/>
      </c>
      <c r="O547" t="str">
        <f t="shared" si="320"/>
        <v/>
      </c>
      <c r="P547" t="str">
        <f t="shared" si="313"/>
        <v/>
      </c>
      <c r="Q547" t="str">
        <f t="shared" si="321"/>
        <v/>
      </c>
      <c r="R547" t="str">
        <f t="shared" si="322"/>
        <v/>
      </c>
      <c r="S547" t="str">
        <f t="shared" si="323"/>
        <v/>
      </c>
      <c r="T547" t="str">
        <f t="shared" si="324"/>
        <v/>
      </c>
      <c r="U547" t="str">
        <f t="shared" si="325"/>
        <v/>
      </c>
      <c r="V547" t="str">
        <f>IF(MID(I547,6,1)="T",VLOOKUP(H547,DATA!$B$2:$H$526,7,FALSE),"")</f>
        <v/>
      </c>
      <c r="W547" t="str">
        <f t="shared" si="326"/>
        <v/>
      </c>
      <c r="X547" t="str">
        <f>IF(LEN(H547)&gt;0,VLOOKUP(H547,DATA!$B$2:$F$526,5,FALSE),"")</f>
        <v/>
      </c>
      <c r="Y547" t="str">
        <f t="shared" si="327"/>
        <v/>
      </c>
      <c r="Z547" t="str">
        <f t="shared" si="328"/>
        <v/>
      </c>
      <c r="AA547" t="str">
        <f t="shared" si="329"/>
        <v/>
      </c>
      <c r="AB547" t="str">
        <f>IF(LEN(Z547)&gt;0,VLOOKUP(Z547,DATA!$K$25:$L$69,2,FALSE)&amp;IF(LEN(AA547)&gt;0,VLOOKUP(AA547,DATA!$O$25:$P$29,2,FALSE),""),"")</f>
        <v/>
      </c>
      <c r="AC547" t="str">
        <f>IF(LEN(Z547)&gt;0,VLOOKUP(Z547,DATA!$K$25:$M$69,3,FALSE),"")</f>
        <v/>
      </c>
      <c r="AD547" t="str">
        <f t="shared" si="330"/>
        <v/>
      </c>
      <c r="AE547" t="str">
        <f t="shared" si="331"/>
        <v/>
      </c>
      <c r="AF547" t="str">
        <f t="shared" si="332"/>
        <v/>
      </c>
      <c r="AG547" t="str">
        <f t="shared" si="333"/>
        <v/>
      </c>
      <c r="AH547" t="str">
        <f t="shared" si="334"/>
        <v/>
      </c>
      <c r="AI547" t="str">
        <f>IF(LEN(Q547)&gt;0,REPT("0",IF(IF(MID(I547,12,1)="F",VLOOKUP(J547,DATA!$K$2:$Y$20,14,FALSE),0)&gt;10,IF(MID(I547,12,1)="F",VLOOKUP(J547,DATA!$K$2:$Y$20,14,FALSE),0)-10,0)-LEN(X547))&amp;DEC2BIN(Q547,IF(MID(I547,12,1)="F",VLOOKUP(J547,DATA!$K$2:$Y$20,14,FALSE),0)-IF(IF(MID(I547,12,1)="F",VLOOKUP(J547,DATA!$K$2:$Y$20,14,FALSE),0)&gt;10,IF(MID(I547,12,1)="F",VLOOKUP(J547,DATA!$K$2:$Y$20,14,FALSE),0)-10,0)),"")</f>
        <v/>
      </c>
      <c r="AJ547" t="str">
        <f>IF(LEN(H547)&gt;0,IF(H547&lt;&gt;"CALL_PAL",VLOOKUP(H547,DATA!$B$2:$E$526,4,FALSE),VLOOKUP(K547,DATA!$K$72:$M$161,3,FALSE)),"")</f>
        <v/>
      </c>
      <c r="AK547" t="str">
        <f>IF(LEN(H547)&gt;0,VLOOKUP(H547,DATA!$B$2:$D$526,3,FALSE),"")</f>
        <v/>
      </c>
      <c r="AL547" t="str">
        <f t="shared" si="335"/>
        <v/>
      </c>
      <c r="AM547" t="str">
        <f t="shared" si="336"/>
        <v/>
      </c>
      <c r="AN547" t="str">
        <f t="shared" si="314"/>
        <v/>
      </c>
      <c r="AO547" t="str">
        <f t="shared" si="308"/>
        <v/>
      </c>
      <c r="AP547" t="str">
        <f t="shared" si="309"/>
        <v/>
      </c>
      <c r="AQ547" t="str">
        <f t="shared" si="306"/>
        <v/>
      </c>
    </row>
    <row r="548" spans="1:43" x14ac:dyDescent="0.25">
      <c r="A548" t="str">
        <f t="shared" si="310"/>
        <v/>
      </c>
      <c r="C548" t="str">
        <f t="shared" si="316"/>
        <v/>
      </c>
      <c r="D548" t="str">
        <f t="shared" si="311"/>
        <v/>
      </c>
      <c r="E548" t="str">
        <f t="shared" si="312"/>
        <v/>
      </c>
      <c r="F548" t="str">
        <f t="shared" si="315"/>
        <v/>
      </c>
      <c r="G548" t="str">
        <f t="shared" si="307"/>
        <v/>
      </c>
      <c r="H548" t="str">
        <f t="shared" si="317"/>
        <v/>
      </c>
      <c r="I548" s="3" t="str">
        <f>IF(LEN(H548)&gt;0,VLOOKUP(H548,DATA!$B$2:$G$526,6,FALSE),"")</f>
        <v/>
      </c>
      <c r="J548" t="str">
        <f>IF(LEN(H548)&gt;0,VLOOKUP(H548,DATA!$B$2:$G$526,2,FALSE),"")</f>
        <v/>
      </c>
      <c r="K548" t="str">
        <f>IF(LEN(H548)&gt;0,IF(MID(IF(MID(MID(C548,LEN(H548)+2,99),1,1)="(",MID(MID(C548,LEN(H548)+2,99),2,LEN(MID(C548,LEN(H548)+2,99))-2),MID(C548,LEN(H548)+2,99)),1,1)=VLOOKUP(H548,DATA!$B$2:$I$526,8,FALSE),MID(IF(MID(MID(C548,LEN(H548)+2,99),1,1)="(",MID(MID(C548,LEN(H548)+2,99),2,LEN(MID(C548,LEN(H548)+2,99))-2),MID(C548,LEN(H548)+2,99)),1,3),IF(MID(MID(C548,LEN(H548)+2,99),1,1)="(",MID(MID(C548,LEN(H548)+2,99),2,LEN(MID(C548,LEN(H548)+2,99))-2),MID(C548,LEN(H548)+2,99))),"")</f>
        <v/>
      </c>
      <c r="L548" t="str">
        <f t="shared" si="318"/>
        <v/>
      </c>
      <c r="M548" t="str">
        <f t="shared" ref="M548:M611" si="337">TRIM(IF(LEN(L548)&gt;0,MID(C548,FIND(L548,C548,LEN(H548)+LEN(K548)+1)+LEN(L548)+1,LEN(C548)),""))</f>
        <v/>
      </c>
      <c r="N548" t="str">
        <f t="shared" si="319"/>
        <v/>
      </c>
      <c r="O548" t="str">
        <f t="shared" si="320"/>
        <v/>
      </c>
      <c r="P548" t="str">
        <f t="shared" si="313"/>
        <v/>
      </c>
      <c r="Q548" t="str">
        <f t="shared" si="321"/>
        <v/>
      </c>
      <c r="R548" t="str">
        <f t="shared" si="322"/>
        <v/>
      </c>
      <c r="S548" t="str">
        <f t="shared" si="323"/>
        <v/>
      </c>
      <c r="T548" t="str">
        <f t="shared" si="324"/>
        <v/>
      </c>
      <c r="U548" t="str">
        <f t="shared" si="325"/>
        <v/>
      </c>
      <c r="V548" t="str">
        <f>IF(MID(I548,6,1)="T",VLOOKUP(H548,DATA!$B$2:$H$526,7,FALSE),"")</f>
        <v/>
      </c>
      <c r="W548" t="str">
        <f t="shared" si="326"/>
        <v/>
      </c>
      <c r="X548" t="str">
        <f>IF(LEN(H548)&gt;0,VLOOKUP(H548,DATA!$B$2:$F$526,5,FALSE),"")</f>
        <v/>
      </c>
      <c r="Y548" t="str">
        <f t="shared" si="327"/>
        <v/>
      </c>
      <c r="Z548" t="str">
        <f t="shared" si="328"/>
        <v/>
      </c>
      <c r="AA548" t="str">
        <f t="shared" si="329"/>
        <v/>
      </c>
      <c r="AB548" t="str">
        <f>IF(LEN(Z548)&gt;0,VLOOKUP(Z548,DATA!$K$25:$L$69,2,FALSE)&amp;IF(LEN(AA548)&gt;0,VLOOKUP(AA548,DATA!$O$25:$P$29,2,FALSE),""),"")</f>
        <v/>
      </c>
      <c r="AC548" t="str">
        <f>IF(LEN(Z548)&gt;0,VLOOKUP(Z548,DATA!$K$25:$M$69,3,FALSE),"")</f>
        <v/>
      </c>
      <c r="AD548" t="str">
        <f t="shared" si="330"/>
        <v/>
      </c>
      <c r="AE548" t="str">
        <f t="shared" si="331"/>
        <v/>
      </c>
      <c r="AF548" t="str">
        <f t="shared" si="332"/>
        <v/>
      </c>
      <c r="AG548" t="str">
        <f t="shared" si="333"/>
        <v/>
      </c>
      <c r="AH548" t="str">
        <f t="shared" si="334"/>
        <v/>
      </c>
      <c r="AI548" t="str">
        <f>IF(LEN(Q548)&gt;0,REPT("0",IF(IF(MID(I548,12,1)="F",VLOOKUP(J548,DATA!$K$2:$Y$20,14,FALSE),0)&gt;10,IF(MID(I548,12,1)="F",VLOOKUP(J548,DATA!$K$2:$Y$20,14,FALSE),0)-10,0)-LEN(X548))&amp;DEC2BIN(Q548,IF(MID(I548,12,1)="F",VLOOKUP(J548,DATA!$K$2:$Y$20,14,FALSE),0)-IF(IF(MID(I548,12,1)="F",VLOOKUP(J548,DATA!$K$2:$Y$20,14,FALSE),0)&gt;10,IF(MID(I548,12,1)="F",VLOOKUP(J548,DATA!$K$2:$Y$20,14,FALSE),0)-10,0)),"")</f>
        <v/>
      </c>
      <c r="AJ548" t="str">
        <f>IF(LEN(H548)&gt;0,IF(H548&lt;&gt;"CALL_PAL",VLOOKUP(H548,DATA!$B$2:$E$526,4,FALSE),VLOOKUP(K548,DATA!$K$72:$M$161,3,FALSE)),"")</f>
        <v/>
      </c>
      <c r="AK548" t="str">
        <f>IF(LEN(H548)&gt;0,VLOOKUP(H548,DATA!$B$2:$D$526,3,FALSE),"")</f>
        <v/>
      </c>
      <c r="AL548" t="str">
        <f t="shared" si="335"/>
        <v/>
      </c>
      <c r="AM548" t="str">
        <f t="shared" si="336"/>
        <v/>
      </c>
      <c r="AN548" t="str">
        <f t="shared" si="314"/>
        <v/>
      </c>
      <c r="AO548" t="str">
        <f t="shared" si="308"/>
        <v/>
      </c>
      <c r="AP548" t="str">
        <f t="shared" si="309"/>
        <v/>
      </c>
      <c r="AQ548" t="str">
        <f t="shared" si="306"/>
        <v/>
      </c>
    </row>
    <row r="549" spans="1:43" x14ac:dyDescent="0.25">
      <c r="A549" t="str">
        <f t="shared" si="310"/>
        <v/>
      </c>
      <c r="C549" t="str">
        <f t="shared" si="316"/>
        <v/>
      </c>
      <c r="D549" t="str">
        <f t="shared" si="311"/>
        <v/>
      </c>
      <c r="E549" t="str">
        <f t="shared" si="312"/>
        <v/>
      </c>
      <c r="F549" t="str">
        <f t="shared" si="315"/>
        <v/>
      </c>
      <c r="G549" t="str">
        <f t="shared" si="307"/>
        <v/>
      </c>
      <c r="H549" t="str">
        <f t="shared" si="317"/>
        <v/>
      </c>
      <c r="I549" s="3" t="str">
        <f>IF(LEN(H549)&gt;0,VLOOKUP(H549,DATA!$B$2:$G$526,6,FALSE),"")</f>
        <v/>
      </c>
      <c r="J549" t="str">
        <f>IF(LEN(H549)&gt;0,VLOOKUP(H549,DATA!$B$2:$G$526,2,FALSE),"")</f>
        <v/>
      </c>
      <c r="K549" t="str">
        <f>IF(LEN(H549)&gt;0,IF(MID(IF(MID(MID(C549,LEN(H549)+2,99),1,1)="(",MID(MID(C549,LEN(H549)+2,99),2,LEN(MID(C549,LEN(H549)+2,99))-2),MID(C549,LEN(H549)+2,99)),1,1)=VLOOKUP(H549,DATA!$B$2:$I$526,8,FALSE),MID(IF(MID(MID(C549,LEN(H549)+2,99),1,1)="(",MID(MID(C549,LEN(H549)+2,99),2,LEN(MID(C549,LEN(H549)+2,99))-2),MID(C549,LEN(H549)+2,99)),1,3),IF(MID(MID(C549,LEN(H549)+2,99),1,1)="(",MID(MID(C549,LEN(H549)+2,99),2,LEN(MID(C549,LEN(H549)+2,99))-2),MID(C549,LEN(H549)+2,99))),"")</f>
        <v/>
      </c>
      <c r="L549" t="str">
        <f t="shared" si="318"/>
        <v/>
      </c>
      <c r="M549" t="str">
        <f t="shared" si="337"/>
        <v/>
      </c>
      <c r="N549" t="str">
        <f t="shared" si="319"/>
        <v/>
      </c>
      <c r="O549" t="str">
        <f t="shared" si="320"/>
        <v/>
      </c>
      <c r="P549" t="str">
        <f t="shared" si="313"/>
        <v/>
      </c>
      <c r="Q549" t="str">
        <f t="shared" si="321"/>
        <v/>
      </c>
      <c r="R549" t="str">
        <f t="shared" si="322"/>
        <v/>
      </c>
      <c r="S549" t="str">
        <f t="shared" si="323"/>
        <v/>
      </c>
      <c r="T549" t="str">
        <f t="shared" si="324"/>
        <v/>
      </c>
      <c r="U549" t="str">
        <f t="shared" si="325"/>
        <v/>
      </c>
      <c r="V549" t="str">
        <f>IF(MID(I549,6,1)="T",VLOOKUP(H549,DATA!$B$2:$H$526,7,FALSE),"")</f>
        <v/>
      </c>
      <c r="W549" t="str">
        <f t="shared" si="326"/>
        <v/>
      </c>
      <c r="X549" t="str">
        <f>IF(LEN(H549)&gt;0,VLOOKUP(H549,DATA!$B$2:$F$526,5,FALSE),"")</f>
        <v/>
      </c>
      <c r="Y549" t="str">
        <f t="shared" si="327"/>
        <v/>
      </c>
      <c r="Z549" t="str">
        <f t="shared" si="328"/>
        <v/>
      </c>
      <c r="AA549" t="str">
        <f t="shared" si="329"/>
        <v/>
      </c>
      <c r="AB549" t="str">
        <f>IF(LEN(Z549)&gt;0,VLOOKUP(Z549,DATA!$K$25:$L$69,2,FALSE)&amp;IF(LEN(AA549)&gt;0,VLOOKUP(AA549,DATA!$O$25:$P$29,2,FALSE),""),"")</f>
        <v/>
      </c>
      <c r="AC549" t="str">
        <f>IF(LEN(Z549)&gt;0,VLOOKUP(Z549,DATA!$K$25:$M$69,3,FALSE),"")</f>
        <v/>
      </c>
      <c r="AD549" t="str">
        <f t="shared" si="330"/>
        <v/>
      </c>
      <c r="AE549" t="str">
        <f t="shared" si="331"/>
        <v/>
      </c>
      <c r="AF549" t="str">
        <f t="shared" si="332"/>
        <v/>
      </c>
      <c r="AG549" t="str">
        <f t="shared" si="333"/>
        <v/>
      </c>
      <c r="AH549" t="str">
        <f t="shared" si="334"/>
        <v/>
      </c>
      <c r="AI549" t="str">
        <f>IF(LEN(Q549)&gt;0,REPT("0",IF(IF(MID(I549,12,1)="F",VLOOKUP(J549,DATA!$K$2:$Y$20,14,FALSE),0)&gt;10,IF(MID(I549,12,1)="F",VLOOKUP(J549,DATA!$K$2:$Y$20,14,FALSE),0)-10,0)-LEN(X549))&amp;DEC2BIN(Q549,IF(MID(I549,12,1)="F",VLOOKUP(J549,DATA!$K$2:$Y$20,14,FALSE),0)-IF(IF(MID(I549,12,1)="F",VLOOKUP(J549,DATA!$K$2:$Y$20,14,FALSE),0)&gt;10,IF(MID(I549,12,1)="F",VLOOKUP(J549,DATA!$K$2:$Y$20,14,FALSE),0)-10,0)),"")</f>
        <v/>
      </c>
      <c r="AJ549" t="str">
        <f>IF(LEN(H549)&gt;0,IF(H549&lt;&gt;"CALL_PAL",VLOOKUP(H549,DATA!$B$2:$E$526,4,FALSE),VLOOKUP(K549,DATA!$K$72:$M$161,3,FALSE)),"")</f>
        <v/>
      </c>
      <c r="AK549" t="str">
        <f>IF(LEN(H549)&gt;0,VLOOKUP(H549,DATA!$B$2:$D$526,3,FALSE),"")</f>
        <v/>
      </c>
      <c r="AL549" t="str">
        <f t="shared" si="335"/>
        <v/>
      </c>
      <c r="AM549" t="str">
        <f t="shared" si="336"/>
        <v/>
      </c>
      <c r="AN549" t="str">
        <f t="shared" si="314"/>
        <v/>
      </c>
      <c r="AO549" t="str">
        <f t="shared" si="308"/>
        <v/>
      </c>
      <c r="AP549" t="str">
        <f t="shared" si="309"/>
        <v/>
      </c>
      <c r="AQ549" t="str">
        <f t="shared" si="306"/>
        <v/>
      </c>
    </row>
    <row r="550" spans="1:43" x14ac:dyDescent="0.25">
      <c r="A550" t="str">
        <f t="shared" si="310"/>
        <v/>
      </c>
      <c r="C550" t="str">
        <f t="shared" si="316"/>
        <v/>
      </c>
      <c r="D550" t="str">
        <f t="shared" si="311"/>
        <v/>
      </c>
      <c r="E550" t="str">
        <f t="shared" si="312"/>
        <v/>
      </c>
      <c r="F550" t="str">
        <f t="shared" si="315"/>
        <v/>
      </c>
      <c r="G550" t="str">
        <f t="shared" si="307"/>
        <v/>
      </c>
      <c r="H550" t="str">
        <f t="shared" si="317"/>
        <v/>
      </c>
      <c r="I550" s="3" t="str">
        <f>IF(LEN(H550)&gt;0,VLOOKUP(H550,DATA!$B$2:$G$526,6,FALSE),"")</f>
        <v/>
      </c>
      <c r="J550" t="str">
        <f>IF(LEN(H550)&gt;0,VLOOKUP(H550,DATA!$B$2:$G$526,2,FALSE),"")</f>
        <v/>
      </c>
      <c r="K550" t="str">
        <f>IF(LEN(H550)&gt;0,IF(MID(IF(MID(MID(C550,LEN(H550)+2,99),1,1)="(",MID(MID(C550,LEN(H550)+2,99),2,LEN(MID(C550,LEN(H550)+2,99))-2),MID(C550,LEN(H550)+2,99)),1,1)=VLOOKUP(H550,DATA!$B$2:$I$526,8,FALSE),MID(IF(MID(MID(C550,LEN(H550)+2,99),1,1)="(",MID(MID(C550,LEN(H550)+2,99),2,LEN(MID(C550,LEN(H550)+2,99))-2),MID(C550,LEN(H550)+2,99)),1,3),IF(MID(MID(C550,LEN(H550)+2,99),1,1)="(",MID(MID(C550,LEN(H550)+2,99),2,LEN(MID(C550,LEN(H550)+2,99))-2),MID(C550,LEN(H550)+2,99))),"")</f>
        <v/>
      </c>
      <c r="L550" t="str">
        <f t="shared" si="318"/>
        <v/>
      </c>
      <c r="M550" t="str">
        <f t="shared" si="337"/>
        <v/>
      </c>
      <c r="N550" t="str">
        <f t="shared" si="319"/>
        <v/>
      </c>
      <c r="O550" t="str">
        <f t="shared" si="320"/>
        <v/>
      </c>
      <c r="P550" t="str">
        <f t="shared" si="313"/>
        <v/>
      </c>
      <c r="Q550" t="str">
        <f t="shared" si="321"/>
        <v/>
      </c>
      <c r="R550" t="str">
        <f t="shared" si="322"/>
        <v/>
      </c>
      <c r="S550" t="str">
        <f t="shared" si="323"/>
        <v/>
      </c>
      <c r="T550" t="str">
        <f t="shared" si="324"/>
        <v/>
      </c>
      <c r="U550" t="str">
        <f t="shared" si="325"/>
        <v/>
      </c>
      <c r="V550" t="str">
        <f>IF(MID(I550,6,1)="T",VLOOKUP(H550,DATA!$B$2:$H$526,7,FALSE),"")</f>
        <v/>
      </c>
      <c r="W550" t="str">
        <f t="shared" si="326"/>
        <v/>
      </c>
      <c r="X550" t="str">
        <f>IF(LEN(H550)&gt;0,VLOOKUP(H550,DATA!$B$2:$F$526,5,FALSE),"")</f>
        <v/>
      </c>
      <c r="Y550" t="str">
        <f t="shared" si="327"/>
        <v/>
      </c>
      <c r="Z550" t="str">
        <f t="shared" si="328"/>
        <v/>
      </c>
      <c r="AA550" t="str">
        <f t="shared" si="329"/>
        <v/>
      </c>
      <c r="AB550" t="str">
        <f>IF(LEN(Z550)&gt;0,VLOOKUP(Z550,DATA!$K$25:$L$69,2,FALSE)&amp;IF(LEN(AA550)&gt;0,VLOOKUP(AA550,DATA!$O$25:$P$29,2,FALSE),""),"")</f>
        <v/>
      </c>
      <c r="AC550" t="str">
        <f>IF(LEN(Z550)&gt;0,VLOOKUP(Z550,DATA!$K$25:$M$69,3,FALSE),"")</f>
        <v/>
      </c>
      <c r="AD550" t="str">
        <f t="shared" si="330"/>
        <v/>
      </c>
      <c r="AE550" t="str">
        <f t="shared" si="331"/>
        <v/>
      </c>
      <c r="AF550" t="str">
        <f t="shared" si="332"/>
        <v/>
      </c>
      <c r="AG550" t="str">
        <f t="shared" si="333"/>
        <v/>
      </c>
      <c r="AH550" t="str">
        <f t="shared" si="334"/>
        <v/>
      </c>
      <c r="AI550" t="str">
        <f>IF(LEN(Q550)&gt;0,REPT("0",IF(IF(MID(I550,12,1)="F",VLOOKUP(J550,DATA!$K$2:$Y$20,14,FALSE),0)&gt;10,IF(MID(I550,12,1)="F",VLOOKUP(J550,DATA!$K$2:$Y$20,14,FALSE),0)-10,0)-LEN(X550))&amp;DEC2BIN(Q550,IF(MID(I550,12,1)="F",VLOOKUP(J550,DATA!$K$2:$Y$20,14,FALSE),0)-IF(IF(MID(I550,12,1)="F",VLOOKUP(J550,DATA!$K$2:$Y$20,14,FALSE),0)&gt;10,IF(MID(I550,12,1)="F",VLOOKUP(J550,DATA!$K$2:$Y$20,14,FALSE),0)-10,0)),"")</f>
        <v/>
      </c>
      <c r="AJ550" t="str">
        <f>IF(LEN(H550)&gt;0,IF(H550&lt;&gt;"CALL_PAL",VLOOKUP(H550,DATA!$B$2:$E$526,4,FALSE),VLOOKUP(K550,DATA!$K$72:$M$161,3,FALSE)),"")</f>
        <v/>
      </c>
      <c r="AK550" t="str">
        <f>IF(LEN(H550)&gt;0,VLOOKUP(H550,DATA!$B$2:$D$526,3,FALSE),"")</f>
        <v/>
      </c>
      <c r="AL550" t="str">
        <f t="shared" si="335"/>
        <v/>
      </c>
      <c r="AM550" t="str">
        <f t="shared" si="336"/>
        <v/>
      </c>
      <c r="AN550" t="str">
        <f t="shared" si="314"/>
        <v/>
      </c>
      <c r="AO550" t="str">
        <f t="shared" si="308"/>
        <v/>
      </c>
      <c r="AP550" t="str">
        <f t="shared" si="309"/>
        <v/>
      </c>
      <c r="AQ550" t="str">
        <f t="shared" si="306"/>
        <v/>
      </c>
    </row>
    <row r="551" spans="1:43" x14ac:dyDescent="0.25">
      <c r="A551" t="str">
        <f t="shared" si="310"/>
        <v/>
      </c>
      <c r="C551" t="str">
        <f t="shared" si="316"/>
        <v/>
      </c>
      <c r="D551" t="str">
        <f t="shared" si="311"/>
        <v/>
      </c>
      <c r="E551" t="str">
        <f t="shared" si="312"/>
        <v/>
      </c>
      <c r="F551" t="str">
        <f t="shared" si="315"/>
        <v/>
      </c>
      <c r="G551" t="str">
        <f t="shared" si="307"/>
        <v/>
      </c>
      <c r="H551" t="str">
        <f t="shared" si="317"/>
        <v/>
      </c>
      <c r="I551" s="3" t="str">
        <f>IF(LEN(H551)&gt;0,VLOOKUP(H551,DATA!$B$2:$G$526,6,FALSE),"")</f>
        <v/>
      </c>
      <c r="J551" t="str">
        <f>IF(LEN(H551)&gt;0,VLOOKUP(H551,DATA!$B$2:$G$526,2,FALSE),"")</f>
        <v/>
      </c>
      <c r="K551" t="str">
        <f>IF(LEN(H551)&gt;0,IF(MID(IF(MID(MID(C551,LEN(H551)+2,99),1,1)="(",MID(MID(C551,LEN(H551)+2,99),2,LEN(MID(C551,LEN(H551)+2,99))-2),MID(C551,LEN(H551)+2,99)),1,1)=VLOOKUP(H551,DATA!$B$2:$I$526,8,FALSE),MID(IF(MID(MID(C551,LEN(H551)+2,99),1,1)="(",MID(MID(C551,LEN(H551)+2,99),2,LEN(MID(C551,LEN(H551)+2,99))-2),MID(C551,LEN(H551)+2,99)),1,3),IF(MID(MID(C551,LEN(H551)+2,99),1,1)="(",MID(MID(C551,LEN(H551)+2,99),2,LEN(MID(C551,LEN(H551)+2,99))-2),MID(C551,LEN(H551)+2,99))),"")</f>
        <v/>
      </c>
      <c r="L551" t="str">
        <f t="shared" si="318"/>
        <v/>
      </c>
      <c r="M551" t="str">
        <f t="shared" si="337"/>
        <v/>
      </c>
      <c r="N551" t="str">
        <f t="shared" si="319"/>
        <v/>
      </c>
      <c r="O551" t="str">
        <f t="shared" si="320"/>
        <v/>
      </c>
      <c r="P551" t="str">
        <f t="shared" si="313"/>
        <v/>
      </c>
      <c r="Q551" t="str">
        <f t="shared" si="321"/>
        <v/>
      </c>
      <c r="R551" t="str">
        <f t="shared" si="322"/>
        <v/>
      </c>
      <c r="S551" t="str">
        <f t="shared" si="323"/>
        <v/>
      </c>
      <c r="T551" t="str">
        <f t="shared" si="324"/>
        <v/>
      </c>
      <c r="U551" t="str">
        <f t="shared" si="325"/>
        <v/>
      </c>
      <c r="V551" t="str">
        <f>IF(MID(I551,6,1)="T",VLOOKUP(H551,DATA!$B$2:$H$526,7,FALSE),"")</f>
        <v/>
      </c>
      <c r="W551" t="str">
        <f t="shared" si="326"/>
        <v/>
      </c>
      <c r="X551" t="str">
        <f>IF(LEN(H551)&gt;0,VLOOKUP(H551,DATA!$B$2:$F$526,5,FALSE),"")</f>
        <v/>
      </c>
      <c r="Y551" t="str">
        <f t="shared" si="327"/>
        <v/>
      </c>
      <c r="Z551" t="str">
        <f t="shared" si="328"/>
        <v/>
      </c>
      <c r="AA551" t="str">
        <f t="shared" si="329"/>
        <v/>
      </c>
      <c r="AB551" t="str">
        <f>IF(LEN(Z551)&gt;0,VLOOKUP(Z551,DATA!$K$25:$L$69,2,FALSE)&amp;IF(LEN(AA551)&gt;0,VLOOKUP(AA551,DATA!$O$25:$P$29,2,FALSE),""),"")</f>
        <v/>
      </c>
      <c r="AC551" t="str">
        <f>IF(LEN(Z551)&gt;0,VLOOKUP(Z551,DATA!$K$25:$M$69,3,FALSE),"")</f>
        <v/>
      </c>
      <c r="AD551" t="str">
        <f t="shared" si="330"/>
        <v/>
      </c>
      <c r="AE551" t="str">
        <f t="shared" si="331"/>
        <v/>
      </c>
      <c r="AF551" t="str">
        <f t="shared" si="332"/>
        <v/>
      </c>
      <c r="AG551" t="str">
        <f t="shared" si="333"/>
        <v/>
      </c>
      <c r="AH551" t="str">
        <f t="shared" si="334"/>
        <v/>
      </c>
      <c r="AI551" t="str">
        <f>IF(LEN(Q551)&gt;0,REPT("0",IF(IF(MID(I551,12,1)="F",VLOOKUP(J551,DATA!$K$2:$Y$20,14,FALSE),0)&gt;10,IF(MID(I551,12,1)="F",VLOOKUP(J551,DATA!$K$2:$Y$20,14,FALSE),0)-10,0)-LEN(X551))&amp;DEC2BIN(Q551,IF(MID(I551,12,1)="F",VLOOKUP(J551,DATA!$K$2:$Y$20,14,FALSE),0)-IF(IF(MID(I551,12,1)="F",VLOOKUP(J551,DATA!$K$2:$Y$20,14,FALSE),0)&gt;10,IF(MID(I551,12,1)="F",VLOOKUP(J551,DATA!$K$2:$Y$20,14,FALSE),0)-10,0)),"")</f>
        <v/>
      </c>
      <c r="AJ551" t="str">
        <f>IF(LEN(H551)&gt;0,IF(H551&lt;&gt;"CALL_PAL",VLOOKUP(H551,DATA!$B$2:$E$526,4,FALSE),VLOOKUP(K551,DATA!$K$72:$M$161,3,FALSE)),"")</f>
        <v/>
      </c>
      <c r="AK551" t="str">
        <f>IF(LEN(H551)&gt;0,VLOOKUP(H551,DATA!$B$2:$D$526,3,FALSE),"")</f>
        <v/>
      </c>
      <c r="AL551" t="str">
        <f t="shared" si="335"/>
        <v/>
      </c>
      <c r="AM551" t="str">
        <f t="shared" si="336"/>
        <v/>
      </c>
      <c r="AN551" t="str">
        <f t="shared" si="314"/>
        <v/>
      </c>
      <c r="AO551" t="str">
        <f t="shared" si="308"/>
        <v/>
      </c>
      <c r="AP551" t="str">
        <f t="shared" si="309"/>
        <v/>
      </c>
      <c r="AQ551" t="str">
        <f t="shared" si="306"/>
        <v/>
      </c>
    </row>
    <row r="552" spans="1:43" x14ac:dyDescent="0.25">
      <c r="A552" t="str">
        <f t="shared" si="310"/>
        <v/>
      </c>
      <c r="C552" t="str">
        <f t="shared" si="316"/>
        <v/>
      </c>
      <c r="D552" t="str">
        <f t="shared" si="311"/>
        <v/>
      </c>
      <c r="E552" t="str">
        <f t="shared" si="312"/>
        <v/>
      </c>
      <c r="F552" t="str">
        <f t="shared" si="315"/>
        <v/>
      </c>
      <c r="G552" t="str">
        <f t="shared" si="307"/>
        <v/>
      </c>
      <c r="H552" t="str">
        <f t="shared" si="317"/>
        <v/>
      </c>
      <c r="I552" s="3" t="str">
        <f>IF(LEN(H552)&gt;0,VLOOKUP(H552,DATA!$B$2:$G$526,6,FALSE),"")</f>
        <v/>
      </c>
      <c r="J552" t="str">
        <f>IF(LEN(H552)&gt;0,VLOOKUP(H552,DATA!$B$2:$G$526,2,FALSE),"")</f>
        <v/>
      </c>
      <c r="K552" t="str">
        <f>IF(LEN(H552)&gt;0,IF(MID(IF(MID(MID(C552,LEN(H552)+2,99),1,1)="(",MID(MID(C552,LEN(H552)+2,99),2,LEN(MID(C552,LEN(H552)+2,99))-2),MID(C552,LEN(H552)+2,99)),1,1)=VLOOKUP(H552,DATA!$B$2:$I$526,8,FALSE),MID(IF(MID(MID(C552,LEN(H552)+2,99),1,1)="(",MID(MID(C552,LEN(H552)+2,99),2,LEN(MID(C552,LEN(H552)+2,99))-2),MID(C552,LEN(H552)+2,99)),1,3),IF(MID(MID(C552,LEN(H552)+2,99),1,1)="(",MID(MID(C552,LEN(H552)+2,99),2,LEN(MID(C552,LEN(H552)+2,99))-2),MID(C552,LEN(H552)+2,99))),"")</f>
        <v/>
      </c>
      <c r="L552" t="str">
        <f t="shared" si="318"/>
        <v/>
      </c>
      <c r="M552" t="str">
        <f t="shared" si="337"/>
        <v/>
      </c>
      <c r="N552" t="str">
        <f t="shared" si="319"/>
        <v/>
      </c>
      <c r="O552" t="str">
        <f t="shared" si="320"/>
        <v/>
      </c>
      <c r="P552" t="str">
        <f t="shared" si="313"/>
        <v/>
      </c>
      <c r="Q552" t="str">
        <f t="shared" si="321"/>
        <v/>
      </c>
      <c r="R552" t="str">
        <f t="shared" si="322"/>
        <v/>
      </c>
      <c r="S552" t="str">
        <f t="shared" si="323"/>
        <v/>
      </c>
      <c r="T552" t="str">
        <f t="shared" si="324"/>
        <v/>
      </c>
      <c r="U552" t="str">
        <f t="shared" si="325"/>
        <v/>
      </c>
      <c r="V552" t="str">
        <f>IF(MID(I552,6,1)="T",VLOOKUP(H552,DATA!$B$2:$H$526,7,FALSE),"")</f>
        <v/>
      </c>
      <c r="W552" t="str">
        <f t="shared" si="326"/>
        <v/>
      </c>
      <c r="X552" t="str">
        <f>IF(LEN(H552)&gt;0,VLOOKUP(H552,DATA!$B$2:$F$526,5,FALSE),"")</f>
        <v/>
      </c>
      <c r="Y552" t="str">
        <f t="shared" si="327"/>
        <v/>
      </c>
      <c r="Z552" t="str">
        <f t="shared" si="328"/>
        <v/>
      </c>
      <c r="AA552" t="str">
        <f t="shared" si="329"/>
        <v/>
      </c>
      <c r="AB552" t="str">
        <f>IF(LEN(Z552)&gt;0,VLOOKUP(Z552,DATA!$K$25:$L$69,2,FALSE)&amp;IF(LEN(AA552)&gt;0,VLOOKUP(AA552,DATA!$O$25:$P$29,2,FALSE),""),"")</f>
        <v/>
      </c>
      <c r="AC552" t="str">
        <f>IF(LEN(Z552)&gt;0,VLOOKUP(Z552,DATA!$K$25:$M$69,3,FALSE),"")</f>
        <v/>
      </c>
      <c r="AD552" t="str">
        <f t="shared" si="330"/>
        <v/>
      </c>
      <c r="AE552" t="str">
        <f t="shared" si="331"/>
        <v/>
      </c>
      <c r="AF552" t="str">
        <f t="shared" si="332"/>
        <v/>
      </c>
      <c r="AG552" t="str">
        <f t="shared" si="333"/>
        <v/>
      </c>
      <c r="AH552" t="str">
        <f t="shared" si="334"/>
        <v/>
      </c>
      <c r="AI552" t="str">
        <f>IF(LEN(Q552)&gt;0,REPT("0",IF(IF(MID(I552,12,1)="F",VLOOKUP(J552,DATA!$K$2:$Y$20,14,FALSE),0)&gt;10,IF(MID(I552,12,1)="F",VLOOKUP(J552,DATA!$K$2:$Y$20,14,FALSE),0)-10,0)-LEN(X552))&amp;DEC2BIN(Q552,IF(MID(I552,12,1)="F",VLOOKUP(J552,DATA!$K$2:$Y$20,14,FALSE),0)-IF(IF(MID(I552,12,1)="F",VLOOKUP(J552,DATA!$K$2:$Y$20,14,FALSE),0)&gt;10,IF(MID(I552,12,1)="F",VLOOKUP(J552,DATA!$K$2:$Y$20,14,FALSE),0)-10,0)),"")</f>
        <v/>
      </c>
      <c r="AJ552" t="str">
        <f>IF(LEN(H552)&gt;0,IF(H552&lt;&gt;"CALL_PAL",VLOOKUP(H552,DATA!$B$2:$E$526,4,FALSE),VLOOKUP(K552,DATA!$K$72:$M$161,3,FALSE)),"")</f>
        <v/>
      </c>
      <c r="AK552" t="str">
        <f>IF(LEN(H552)&gt;0,VLOOKUP(H552,DATA!$B$2:$D$526,3,FALSE),"")</f>
        <v/>
      </c>
      <c r="AL552" t="str">
        <f t="shared" si="335"/>
        <v/>
      </c>
      <c r="AM552" t="str">
        <f t="shared" si="336"/>
        <v/>
      </c>
      <c r="AN552" t="str">
        <f t="shared" si="314"/>
        <v/>
      </c>
      <c r="AO552" t="str">
        <f t="shared" si="308"/>
        <v/>
      </c>
      <c r="AP552" t="str">
        <f t="shared" si="309"/>
        <v/>
      </c>
      <c r="AQ552" t="str">
        <f t="shared" si="306"/>
        <v/>
      </c>
    </row>
    <row r="553" spans="1:43" x14ac:dyDescent="0.25">
      <c r="A553" t="str">
        <f t="shared" si="310"/>
        <v/>
      </c>
      <c r="C553" t="str">
        <f t="shared" si="316"/>
        <v/>
      </c>
      <c r="D553" t="str">
        <f t="shared" si="311"/>
        <v/>
      </c>
      <c r="E553" t="str">
        <f t="shared" si="312"/>
        <v/>
      </c>
      <c r="F553" t="str">
        <f t="shared" si="315"/>
        <v/>
      </c>
      <c r="G553" t="str">
        <f t="shared" si="307"/>
        <v/>
      </c>
      <c r="H553" t="str">
        <f t="shared" si="317"/>
        <v/>
      </c>
      <c r="I553" s="3" t="str">
        <f>IF(LEN(H553)&gt;0,VLOOKUP(H553,DATA!$B$2:$G$526,6,FALSE),"")</f>
        <v/>
      </c>
      <c r="J553" t="str">
        <f>IF(LEN(H553)&gt;0,VLOOKUP(H553,DATA!$B$2:$G$526,2,FALSE),"")</f>
        <v/>
      </c>
      <c r="K553" t="str">
        <f>IF(LEN(H553)&gt;0,IF(MID(IF(MID(MID(C553,LEN(H553)+2,99),1,1)="(",MID(MID(C553,LEN(H553)+2,99),2,LEN(MID(C553,LEN(H553)+2,99))-2),MID(C553,LEN(H553)+2,99)),1,1)=VLOOKUP(H553,DATA!$B$2:$I$526,8,FALSE),MID(IF(MID(MID(C553,LEN(H553)+2,99),1,1)="(",MID(MID(C553,LEN(H553)+2,99),2,LEN(MID(C553,LEN(H553)+2,99))-2),MID(C553,LEN(H553)+2,99)),1,3),IF(MID(MID(C553,LEN(H553)+2,99),1,1)="(",MID(MID(C553,LEN(H553)+2,99),2,LEN(MID(C553,LEN(H553)+2,99))-2),MID(C553,LEN(H553)+2,99))),"")</f>
        <v/>
      </c>
      <c r="L553" t="str">
        <f t="shared" si="318"/>
        <v/>
      </c>
      <c r="M553" t="str">
        <f t="shared" si="337"/>
        <v/>
      </c>
      <c r="N553" t="str">
        <f t="shared" si="319"/>
        <v/>
      </c>
      <c r="O553" t="str">
        <f t="shared" si="320"/>
        <v/>
      </c>
      <c r="P553" t="str">
        <f t="shared" si="313"/>
        <v/>
      </c>
      <c r="Q553" t="str">
        <f t="shared" si="321"/>
        <v/>
      </c>
      <c r="R553" t="str">
        <f t="shared" si="322"/>
        <v/>
      </c>
      <c r="S553" t="str">
        <f t="shared" si="323"/>
        <v/>
      </c>
      <c r="T553" t="str">
        <f t="shared" si="324"/>
        <v/>
      </c>
      <c r="U553" t="str">
        <f t="shared" si="325"/>
        <v/>
      </c>
      <c r="V553" t="str">
        <f>IF(MID(I553,6,1)="T",VLOOKUP(H553,DATA!$B$2:$H$526,7,FALSE),"")</f>
        <v/>
      </c>
      <c r="W553" t="str">
        <f t="shared" si="326"/>
        <v/>
      </c>
      <c r="X553" t="str">
        <f>IF(LEN(H553)&gt;0,VLOOKUP(H553,DATA!$B$2:$F$526,5,FALSE),"")</f>
        <v/>
      </c>
      <c r="Y553" t="str">
        <f t="shared" si="327"/>
        <v/>
      </c>
      <c r="Z553" t="str">
        <f t="shared" si="328"/>
        <v/>
      </c>
      <c r="AA553" t="str">
        <f t="shared" si="329"/>
        <v/>
      </c>
      <c r="AB553" t="str">
        <f>IF(LEN(Z553)&gt;0,VLOOKUP(Z553,DATA!$K$25:$L$69,2,FALSE)&amp;IF(LEN(AA553)&gt;0,VLOOKUP(AA553,DATA!$O$25:$P$29,2,FALSE),""),"")</f>
        <v/>
      </c>
      <c r="AC553" t="str">
        <f>IF(LEN(Z553)&gt;0,VLOOKUP(Z553,DATA!$K$25:$M$69,3,FALSE),"")</f>
        <v/>
      </c>
      <c r="AD553" t="str">
        <f t="shared" si="330"/>
        <v/>
      </c>
      <c r="AE553" t="str">
        <f t="shared" si="331"/>
        <v/>
      </c>
      <c r="AF553" t="str">
        <f t="shared" si="332"/>
        <v/>
      </c>
      <c r="AG553" t="str">
        <f t="shared" si="333"/>
        <v/>
      </c>
      <c r="AH553" t="str">
        <f t="shared" si="334"/>
        <v/>
      </c>
      <c r="AI553" t="str">
        <f>IF(LEN(Q553)&gt;0,REPT("0",IF(IF(MID(I553,12,1)="F",VLOOKUP(J553,DATA!$K$2:$Y$20,14,FALSE),0)&gt;10,IF(MID(I553,12,1)="F",VLOOKUP(J553,DATA!$K$2:$Y$20,14,FALSE),0)-10,0)-LEN(X553))&amp;DEC2BIN(Q553,IF(MID(I553,12,1)="F",VLOOKUP(J553,DATA!$K$2:$Y$20,14,FALSE),0)-IF(IF(MID(I553,12,1)="F",VLOOKUP(J553,DATA!$K$2:$Y$20,14,FALSE),0)&gt;10,IF(MID(I553,12,1)="F",VLOOKUP(J553,DATA!$K$2:$Y$20,14,FALSE),0)-10,0)),"")</f>
        <v/>
      </c>
      <c r="AJ553" t="str">
        <f>IF(LEN(H553)&gt;0,IF(H553&lt;&gt;"CALL_PAL",VLOOKUP(H553,DATA!$B$2:$E$526,4,FALSE),VLOOKUP(K553,DATA!$K$72:$M$161,3,FALSE)),"")</f>
        <v/>
      </c>
      <c r="AK553" t="str">
        <f>IF(LEN(H553)&gt;0,VLOOKUP(H553,DATA!$B$2:$D$526,3,FALSE),"")</f>
        <v/>
      </c>
      <c r="AL553" t="str">
        <f t="shared" si="335"/>
        <v/>
      </c>
      <c r="AM553" t="str">
        <f t="shared" si="336"/>
        <v/>
      </c>
      <c r="AN553" t="str">
        <f t="shared" si="314"/>
        <v/>
      </c>
      <c r="AO553" t="str">
        <f t="shared" si="308"/>
        <v/>
      </c>
      <c r="AP553" t="str">
        <f t="shared" si="309"/>
        <v/>
      </c>
      <c r="AQ553" t="str">
        <f t="shared" si="306"/>
        <v/>
      </c>
    </row>
    <row r="554" spans="1:43" x14ac:dyDescent="0.25">
      <c r="A554" t="str">
        <f t="shared" si="310"/>
        <v/>
      </c>
      <c r="C554" t="str">
        <f t="shared" si="316"/>
        <v/>
      </c>
      <c r="D554" t="str">
        <f t="shared" si="311"/>
        <v/>
      </c>
      <c r="E554" t="str">
        <f t="shared" si="312"/>
        <v/>
      </c>
      <c r="F554" t="str">
        <f t="shared" si="315"/>
        <v/>
      </c>
      <c r="G554" t="str">
        <f t="shared" si="307"/>
        <v/>
      </c>
      <c r="H554" t="str">
        <f t="shared" si="317"/>
        <v/>
      </c>
      <c r="I554" s="3" t="str">
        <f>IF(LEN(H554)&gt;0,VLOOKUP(H554,DATA!$B$2:$G$526,6,FALSE),"")</f>
        <v/>
      </c>
      <c r="J554" t="str">
        <f>IF(LEN(H554)&gt;0,VLOOKUP(H554,DATA!$B$2:$G$526,2,FALSE),"")</f>
        <v/>
      </c>
      <c r="K554" t="str">
        <f>IF(LEN(H554)&gt;0,IF(MID(IF(MID(MID(C554,LEN(H554)+2,99),1,1)="(",MID(MID(C554,LEN(H554)+2,99),2,LEN(MID(C554,LEN(H554)+2,99))-2),MID(C554,LEN(H554)+2,99)),1,1)=VLOOKUP(H554,DATA!$B$2:$I$526,8,FALSE),MID(IF(MID(MID(C554,LEN(H554)+2,99),1,1)="(",MID(MID(C554,LEN(H554)+2,99),2,LEN(MID(C554,LEN(H554)+2,99))-2),MID(C554,LEN(H554)+2,99)),1,3),IF(MID(MID(C554,LEN(H554)+2,99),1,1)="(",MID(MID(C554,LEN(H554)+2,99),2,LEN(MID(C554,LEN(H554)+2,99))-2),MID(C554,LEN(H554)+2,99))),"")</f>
        <v/>
      </c>
      <c r="L554" t="str">
        <f t="shared" si="318"/>
        <v/>
      </c>
      <c r="M554" t="str">
        <f t="shared" si="337"/>
        <v/>
      </c>
      <c r="N554" t="str">
        <f t="shared" si="319"/>
        <v/>
      </c>
      <c r="O554" t="str">
        <f t="shared" si="320"/>
        <v/>
      </c>
      <c r="P554" t="str">
        <f t="shared" si="313"/>
        <v/>
      </c>
      <c r="Q554" t="str">
        <f t="shared" si="321"/>
        <v/>
      </c>
      <c r="R554" t="str">
        <f t="shared" si="322"/>
        <v/>
      </c>
      <c r="S554" t="str">
        <f t="shared" si="323"/>
        <v/>
      </c>
      <c r="T554" t="str">
        <f t="shared" si="324"/>
        <v/>
      </c>
      <c r="U554" t="str">
        <f t="shared" si="325"/>
        <v/>
      </c>
      <c r="V554" t="str">
        <f>IF(MID(I554,6,1)="T",VLOOKUP(H554,DATA!$B$2:$H$526,7,FALSE),"")</f>
        <v/>
      </c>
      <c r="W554" t="str">
        <f t="shared" si="326"/>
        <v/>
      </c>
      <c r="X554" t="str">
        <f>IF(LEN(H554)&gt;0,VLOOKUP(H554,DATA!$B$2:$F$526,5,FALSE),"")</f>
        <v/>
      </c>
      <c r="Y554" t="str">
        <f t="shared" si="327"/>
        <v/>
      </c>
      <c r="Z554" t="str">
        <f t="shared" si="328"/>
        <v/>
      </c>
      <c r="AA554" t="str">
        <f t="shared" si="329"/>
        <v/>
      </c>
      <c r="AB554" t="str">
        <f>IF(LEN(Z554)&gt;0,VLOOKUP(Z554,DATA!$K$25:$L$69,2,FALSE)&amp;IF(LEN(AA554)&gt;0,VLOOKUP(AA554,DATA!$O$25:$P$29,2,FALSE),""),"")</f>
        <v/>
      </c>
      <c r="AC554" t="str">
        <f>IF(LEN(Z554)&gt;0,VLOOKUP(Z554,DATA!$K$25:$M$69,3,FALSE),"")</f>
        <v/>
      </c>
      <c r="AD554" t="str">
        <f t="shared" si="330"/>
        <v/>
      </c>
      <c r="AE554" t="str">
        <f t="shared" si="331"/>
        <v/>
      </c>
      <c r="AF554" t="str">
        <f t="shared" si="332"/>
        <v/>
      </c>
      <c r="AG554" t="str">
        <f t="shared" si="333"/>
        <v/>
      </c>
      <c r="AH554" t="str">
        <f t="shared" si="334"/>
        <v/>
      </c>
      <c r="AI554" t="str">
        <f>IF(LEN(Q554)&gt;0,REPT("0",IF(IF(MID(I554,12,1)="F",VLOOKUP(J554,DATA!$K$2:$Y$20,14,FALSE),0)&gt;10,IF(MID(I554,12,1)="F",VLOOKUP(J554,DATA!$K$2:$Y$20,14,FALSE),0)-10,0)-LEN(X554))&amp;DEC2BIN(Q554,IF(MID(I554,12,1)="F",VLOOKUP(J554,DATA!$K$2:$Y$20,14,FALSE),0)-IF(IF(MID(I554,12,1)="F",VLOOKUP(J554,DATA!$K$2:$Y$20,14,FALSE),0)&gt;10,IF(MID(I554,12,1)="F",VLOOKUP(J554,DATA!$K$2:$Y$20,14,FALSE),0)-10,0)),"")</f>
        <v/>
      </c>
      <c r="AJ554" t="str">
        <f>IF(LEN(H554)&gt;0,IF(H554&lt;&gt;"CALL_PAL",VLOOKUP(H554,DATA!$B$2:$E$526,4,FALSE),VLOOKUP(K554,DATA!$K$72:$M$161,3,FALSE)),"")</f>
        <v/>
      </c>
      <c r="AK554" t="str">
        <f>IF(LEN(H554)&gt;0,VLOOKUP(H554,DATA!$B$2:$D$526,3,FALSE),"")</f>
        <v/>
      </c>
      <c r="AL554" t="str">
        <f t="shared" si="335"/>
        <v/>
      </c>
      <c r="AM554" t="str">
        <f t="shared" si="336"/>
        <v/>
      </c>
      <c r="AN554" t="str">
        <f t="shared" si="314"/>
        <v/>
      </c>
      <c r="AO554" t="str">
        <f t="shared" si="308"/>
        <v/>
      </c>
      <c r="AP554" t="str">
        <f t="shared" si="309"/>
        <v/>
      </c>
      <c r="AQ554" t="str">
        <f t="shared" si="306"/>
        <v/>
      </c>
    </row>
    <row r="555" spans="1:43" x14ac:dyDescent="0.25">
      <c r="A555" t="str">
        <f t="shared" si="310"/>
        <v/>
      </c>
      <c r="C555" t="str">
        <f t="shared" si="316"/>
        <v/>
      </c>
      <c r="D555" t="str">
        <f t="shared" si="311"/>
        <v/>
      </c>
      <c r="E555" t="str">
        <f t="shared" si="312"/>
        <v/>
      </c>
      <c r="F555" t="str">
        <f t="shared" si="315"/>
        <v/>
      </c>
      <c r="G555" t="str">
        <f t="shared" si="307"/>
        <v/>
      </c>
      <c r="H555" t="str">
        <f t="shared" si="317"/>
        <v/>
      </c>
      <c r="I555" s="3" t="str">
        <f>IF(LEN(H555)&gt;0,VLOOKUP(H555,DATA!$B$2:$G$526,6,FALSE),"")</f>
        <v/>
      </c>
      <c r="J555" t="str">
        <f>IF(LEN(H555)&gt;0,VLOOKUP(H555,DATA!$B$2:$G$526,2,FALSE),"")</f>
        <v/>
      </c>
      <c r="K555" t="str">
        <f>IF(LEN(H555)&gt;0,IF(MID(IF(MID(MID(C555,LEN(H555)+2,99),1,1)="(",MID(MID(C555,LEN(H555)+2,99),2,LEN(MID(C555,LEN(H555)+2,99))-2),MID(C555,LEN(H555)+2,99)),1,1)=VLOOKUP(H555,DATA!$B$2:$I$526,8,FALSE),MID(IF(MID(MID(C555,LEN(H555)+2,99),1,1)="(",MID(MID(C555,LEN(H555)+2,99),2,LEN(MID(C555,LEN(H555)+2,99))-2),MID(C555,LEN(H555)+2,99)),1,3),IF(MID(MID(C555,LEN(H555)+2,99),1,1)="(",MID(MID(C555,LEN(H555)+2,99),2,LEN(MID(C555,LEN(H555)+2,99))-2),MID(C555,LEN(H555)+2,99))),"")</f>
        <v/>
      </c>
      <c r="L555" t="str">
        <f t="shared" si="318"/>
        <v/>
      </c>
      <c r="M555" t="str">
        <f t="shared" si="337"/>
        <v/>
      </c>
      <c r="N555" t="str">
        <f t="shared" si="319"/>
        <v/>
      </c>
      <c r="O555" t="str">
        <f t="shared" si="320"/>
        <v/>
      </c>
      <c r="P555" t="str">
        <f t="shared" si="313"/>
        <v/>
      </c>
      <c r="Q555" t="str">
        <f t="shared" si="321"/>
        <v/>
      </c>
      <c r="R555" t="str">
        <f t="shared" si="322"/>
        <v/>
      </c>
      <c r="S555" t="str">
        <f t="shared" si="323"/>
        <v/>
      </c>
      <c r="T555" t="str">
        <f t="shared" si="324"/>
        <v/>
      </c>
      <c r="U555" t="str">
        <f t="shared" si="325"/>
        <v/>
      </c>
      <c r="V555" t="str">
        <f>IF(MID(I555,6,1)="T",VLOOKUP(H555,DATA!$B$2:$H$526,7,FALSE),"")</f>
        <v/>
      </c>
      <c r="W555" t="str">
        <f t="shared" si="326"/>
        <v/>
      </c>
      <c r="X555" t="str">
        <f>IF(LEN(H555)&gt;0,VLOOKUP(H555,DATA!$B$2:$F$526,5,FALSE),"")</f>
        <v/>
      </c>
      <c r="Y555" t="str">
        <f t="shared" si="327"/>
        <v/>
      </c>
      <c r="Z555" t="str">
        <f t="shared" si="328"/>
        <v/>
      </c>
      <c r="AA555" t="str">
        <f t="shared" si="329"/>
        <v/>
      </c>
      <c r="AB555" t="str">
        <f>IF(LEN(Z555)&gt;0,VLOOKUP(Z555,DATA!$K$25:$L$69,2,FALSE)&amp;IF(LEN(AA555)&gt;0,VLOOKUP(AA555,DATA!$O$25:$P$29,2,FALSE),""),"")</f>
        <v/>
      </c>
      <c r="AC555" t="str">
        <f>IF(LEN(Z555)&gt;0,VLOOKUP(Z555,DATA!$K$25:$M$69,3,FALSE),"")</f>
        <v/>
      </c>
      <c r="AD555" t="str">
        <f t="shared" si="330"/>
        <v/>
      </c>
      <c r="AE555" t="str">
        <f t="shared" si="331"/>
        <v/>
      </c>
      <c r="AF555" t="str">
        <f t="shared" si="332"/>
        <v/>
      </c>
      <c r="AG555" t="str">
        <f t="shared" si="333"/>
        <v/>
      </c>
      <c r="AH555" t="str">
        <f t="shared" si="334"/>
        <v/>
      </c>
      <c r="AI555" t="str">
        <f>IF(LEN(Q555)&gt;0,REPT("0",IF(IF(MID(I555,12,1)="F",VLOOKUP(J555,DATA!$K$2:$Y$20,14,FALSE),0)&gt;10,IF(MID(I555,12,1)="F",VLOOKUP(J555,DATA!$K$2:$Y$20,14,FALSE),0)-10,0)-LEN(X555))&amp;DEC2BIN(Q555,IF(MID(I555,12,1)="F",VLOOKUP(J555,DATA!$K$2:$Y$20,14,FALSE),0)-IF(IF(MID(I555,12,1)="F",VLOOKUP(J555,DATA!$K$2:$Y$20,14,FALSE),0)&gt;10,IF(MID(I555,12,1)="F",VLOOKUP(J555,DATA!$K$2:$Y$20,14,FALSE),0)-10,0)),"")</f>
        <v/>
      </c>
      <c r="AJ555" t="str">
        <f>IF(LEN(H555)&gt;0,IF(H555&lt;&gt;"CALL_PAL",VLOOKUP(H555,DATA!$B$2:$E$526,4,FALSE),VLOOKUP(K555,DATA!$K$72:$M$161,3,FALSE)),"")</f>
        <v/>
      </c>
      <c r="AK555" t="str">
        <f>IF(LEN(H555)&gt;0,VLOOKUP(H555,DATA!$B$2:$D$526,3,FALSE),"")</f>
        <v/>
      </c>
      <c r="AL555" t="str">
        <f t="shared" si="335"/>
        <v/>
      </c>
      <c r="AM555" t="str">
        <f t="shared" si="336"/>
        <v/>
      </c>
      <c r="AN555" t="str">
        <f t="shared" si="314"/>
        <v/>
      </c>
      <c r="AO555" t="str">
        <f t="shared" si="308"/>
        <v/>
      </c>
      <c r="AP555" t="str">
        <f t="shared" si="309"/>
        <v/>
      </c>
      <c r="AQ555" t="str">
        <f t="shared" si="306"/>
        <v/>
      </c>
    </row>
    <row r="556" spans="1:43" x14ac:dyDescent="0.25">
      <c r="A556" t="str">
        <f t="shared" si="310"/>
        <v/>
      </c>
      <c r="C556" t="str">
        <f t="shared" si="316"/>
        <v/>
      </c>
      <c r="D556" t="str">
        <f t="shared" si="311"/>
        <v/>
      </c>
      <c r="E556" t="str">
        <f t="shared" si="312"/>
        <v/>
      </c>
      <c r="F556" t="str">
        <f t="shared" si="315"/>
        <v/>
      </c>
      <c r="G556" t="str">
        <f t="shared" si="307"/>
        <v/>
      </c>
      <c r="H556" t="str">
        <f t="shared" si="317"/>
        <v/>
      </c>
      <c r="I556" s="3" t="str">
        <f>IF(LEN(H556)&gt;0,VLOOKUP(H556,DATA!$B$2:$G$526,6,FALSE),"")</f>
        <v/>
      </c>
      <c r="J556" t="str">
        <f>IF(LEN(H556)&gt;0,VLOOKUP(H556,DATA!$B$2:$G$526,2,FALSE),"")</f>
        <v/>
      </c>
      <c r="K556" t="str">
        <f>IF(LEN(H556)&gt;0,IF(MID(IF(MID(MID(C556,LEN(H556)+2,99),1,1)="(",MID(MID(C556,LEN(H556)+2,99),2,LEN(MID(C556,LEN(H556)+2,99))-2),MID(C556,LEN(H556)+2,99)),1,1)=VLOOKUP(H556,DATA!$B$2:$I$526,8,FALSE),MID(IF(MID(MID(C556,LEN(H556)+2,99),1,1)="(",MID(MID(C556,LEN(H556)+2,99),2,LEN(MID(C556,LEN(H556)+2,99))-2),MID(C556,LEN(H556)+2,99)),1,3),IF(MID(MID(C556,LEN(H556)+2,99),1,1)="(",MID(MID(C556,LEN(H556)+2,99),2,LEN(MID(C556,LEN(H556)+2,99))-2),MID(C556,LEN(H556)+2,99))),"")</f>
        <v/>
      </c>
      <c r="L556" t="str">
        <f t="shared" si="318"/>
        <v/>
      </c>
      <c r="M556" t="str">
        <f t="shared" si="337"/>
        <v/>
      </c>
      <c r="N556" t="str">
        <f t="shared" si="319"/>
        <v/>
      </c>
      <c r="O556" t="str">
        <f t="shared" si="320"/>
        <v/>
      </c>
      <c r="P556" t="str">
        <f t="shared" si="313"/>
        <v/>
      </c>
      <c r="Q556" t="str">
        <f t="shared" si="321"/>
        <v/>
      </c>
      <c r="R556" t="str">
        <f t="shared" si="322"/>
        <v/>
      </c>
      <c r="S556" t="str">
        <f t="shared" si="323"/>
        <v/>
      </c>
      <c r="T556" t="str">
        <f t="shared" si="324"/>
        <v/>
      </c>
      <c r="U556" t="str">
        <f t="shared" si="325"/>
        <v/>
      </c>
      <c r="V556" t="str">
        <f>IF(MID(I556,6,1)="T",VLOOKUP(H556,DATA!$B$2:$H$526,7,FALSE),"")</f>
        <v/>
      </c>
      <c r="W556" t="str">
        <f t="shared" si="326"/>
        <v/>
      </c>
      <c r="X556" t="str">
        <f>IF(LEN(H556)&gt;0,VLOOKUP(H556,DATA!$B$2:$F$526,5,FALSE),"")</f>
        <v/>
      </c>
      <c r="Y556" t="str">
        <f t="shared" si="327"/>
        <v/>
      </c>
      <c r="Z556" t="str">
        <f t="shared" si="328"/>
        <v/>
      </c>
      <c r="AA556" t="str">
        <f t="shared" si="329"/>
        <v/>
      </c>
      <c r="AB556" t="str">
        <f>IF(LEN(Z556)&gt;0,VLOOKUP(Z556,DATA!$K$25:$L$69,2,FALSE)&amp;IF(LEN(AA556)&gt;0,VLOOKUP(AA556,DATA!$O$25:$P$29,2,FALSE),""),"")</f>
        <v/>
      </c>
      <c r="AC556" t="str">
        <f>IF(LEN(Z556)&gt;0,VLOOKUP(Z556,DATA!$K$25:$M$69,3,FALSE),"")</f>
        <v/>
      </c>
      <c r="AD556" t="str">
        <f t="shared" si="330"/>
        <v/>
      </c>
      <c r="AE556" t="str">
        <f t="shared" si="331"/>
        <v/>
      </c>
      <c r="AF556" t="str">
        <f t="shared" si="332"/>
        <v/>
      </c>
      <c r="AG556" t="str">
        <f t="shared" si="333"/>
        <v/>
      </c>
      <c r="AH556" t="str">
        <f t="shared" si="334"/>
        <v/>
      </c>
      <c r="AI556" t="str">
        <f>IF(LEN(Q556)&gt;0,REPT("0",IF(IF(MID(I556,12,1)="F",VLOOKUP(J556,DATA!$K$2:$Y$20,14,FALSE),0)&gt;10,IF(MID(I556,12,1)="F",VLOOKUP(J556,DATA!$K$2:$Y$20,14,FALSE),0)-10,0)-LEN(X556))&amp;DEC2BIN(Q556,IF(MID(I556,12,1)="F",VLOOKUP(J556,DATA!$K$2:$Y$20,14,FALSE),0)-IF(IF(MID(I556,12,1)="F",VLOOKUP(J556,DATA!$K$2:$Y$20,14,FALSE),0)&gt;10,IF(MID(I556,12,1)="F",VLOOKUP(J556,DATA!$K$2:$Y$20,14,FALSE),0)-10,0)),"")</f>
        <v/>
      </c>
      <c r="AJ556" t="str">
        <f>IF(LEN(H556)&gt;0,IF(H556&lt;&gt;"CALL_PAL",VLOOKUP(H556,DATA!$B$2:$E$526,4,FALSE),VLOOKUP(K556,DATA!$K$72:$M$161,3,FALSE)),"")</f>
        <v/>
      </c>
      <c r="AK556" t="str">
        <f>IF(LEN(H556)&gt;0,VLOOKUP(H556,DATA!$B$2:$D$526,3,FALSE),"")</f>
        <v/>
      </c>
      <c r="AL556" t="str">
        <f t="shared" si="335"/>
        <v/>
      </c>
      <c r="AM556" t="str">
        <f t="shared" si="336"/>
        <v/>
      </c>
      <c r="AN556" t="str">
        <f t="shared" si="314"/>
        <v/>
      </c>
      <c r="AO556" t="str">
        <f t="shared" si="308"/>
        <v/>
      </c>
      <c r="AP556" t="str">
        <f t="shared" si="309"/>
        <v/>
      </c>
      <c r="AQ556" t="str">
        <f t="shared" si="306"/>
        <v/>
      </c>
    </row>
    <row r="557" spans="1:43" x14ac:dyDescent="0.25">
      <c r="A557" t="str">
        <f t="shared" si="310"/>
        <v/>
      </c>
      <c r="C557" t="str">
        <f t="shared" si="316"/>
        <v/>
      </c>
      <c r="D557" t="str">
        <f t="shared" si="311"/>
        <v/>
      </c>
      <c r="E557" t="str">
        <f t="shared" si="312"/>
        <v/>
      </c>
      <c r="F557" t="str">
        <f t="shared" si="315"/>
        <v/>
      </c>
      <c r="G557" t="str">
        <f t="shared" si="307"/>
        <v/>
      </c>
      <c r="H557" t="str">
        <f t="shared" si="317"/>
        <v/>
      </c>
      <c r="I557" s="3" t="str">
        <f>IF(LEN(H557)&gt;0,VLOOKUP(H557,DATA!$B$2:$G$526,6,FALSE),"")</f>
        <v/>
      </c>
      <c r="J557" t="str">
        <f>IF(LEN(H557)&gt;0,VLOOKUP(H557,DATA!$B$2:$G$526,2,FALSE),"")</f>
        <v/>
      </c>
      <c r="K557" t="str">
        <f>IF(LEN(H557)&gt;0,IF(MID(IF(MID(MID(C557,LEN(H557)+2,99),1,1)="(",MID(MID(C557,LEN(H557)+2,99),2,LEN(MID(C557,LEN(H557)+2,99))-2),MID(C557,LEN(H557)+2,99)),1,1)=VLOOKUP(H557,DATA!$B$2:$I$526,8,FALSE),MID(IF(MID(MID(C557,LEN(H557)+2,99),1,1)="(",MID(MID(C557,LEN(H557)+2,99),2,LEN(MID(C557,LEN(H557)+2,99))-2),MID(C557,LEN(H557)+2,99)),1,3),IF(MID(MID(C557,LEN(H557)+2,99),1,1)="(",MID(MID(C557,LEN(H557)+2,99),2,LEN(MID(C557,LEN(H557)+2,99))-2),MID(C557,LEN(H557)+2,99))),"")</f>
        <v/>
      </c>
      <c r="L557" t="str">
        <f t="shared" si="318"/>
        <v/>
      </c>
      <c r="M557" t="str">
        <f t="shared" si="337"/>
        <v/>
      </c>
      <c r="N557" t="str">
        <f t="shared" si="319"/>
        <v/>
      </c>
      <c r="O557" t="str">
        <f t="shared" si="320"/>
        <v/>
      </c>
      <c r="P557" t="str">
        <f t="shared" si="313"/>
        <v/>
      </c>
      <c r="Q557" t="str">
        <f t="shared" si="321"/>
        <v/>
      </c>
      <c r="R557" t="str">
        <f t="shared" si="322"/>
        <v/>
      </c>
      <c r="S557" t="str">
        <f t="shared" si="323"/>
        <v/>
      </c>
      <c r="T557" t="str">
        <f t="shared" si="324"/>
        <v/>
      </c>
      <c r="U557" t="str">
        <f t="shared" si="325"/>
        <v/>
      </c>
      <c r="V557" t="str">
        <f>IF(MID(I557,6,1)="T",VLOOKUP(H557,DATA!$B$2:$H$526,7,FALSE),"")</f>
        <v/>
      </c>
      <c r="W557" t="str">
        <f t="shared" si="326"/>
        <v/>
      </c>
      <c r="X557" t="str">
        <f>IF(LEN(H557)&gt;0,VLOOKUP(H557,DATA!$B$2:$F$526,5,FALSE),"")</f>
        <v/>
      </c>
      <c r="Y557" t="str">
        <f t="shared" si="327"/>
        <v/>
      </c>
      <c r="Z557" t="str">
        <f t="shared" si="328"/>
        <v/>
      </c>
      <c r="AA557" t="str">
        <f t="shared" si="329"/>
        <v/>
      </c>
      <c r="AB557" t="str">
        <f>IF(LEN(Z557)&gt;0,VLOOKUP(Z557,DATA!$K$25:$L$69,2,FALSE)&amp;IF(LEN(AA557)&gt;0,VLOOKUP(AA557,DATA!$O$25:$P$29,2,FALSE),""),"")</f>
        <v/>
      </c>
      <c r="AC557" t="str">
        <f>IF(LEN(Z557)&gt;0,VLOOKUP(Z557,DATA!$K$25:$M$69,3,FALSE),"")</f>
        <v/>
      </c>
      <c r="AD557" t="str">
        <f t="shared" si="330"/>
        <v/>
      </c>
      <c r="AE557" t="str">
        <f t="shared" si="331"/>
        <v/>
      </c>
      <c r="AF557" t="str">
        <f t="shared" si="332"/>
        <v/>
      </c>
      <c r="AG557" t="str">
        <f t="shared" si="333"/>
        <v/>
      </c>
      <c r="AH557" t="str">
        <f t="shared" si="334"/>
        <v/>
      </c>
      <c r="AI557" t="str">
        <f>IF(LEN(Q557)&gt;0,REPT("0",IF(IF(MID(I557,12,1)="F",VLOOKUP(J557,DATA!$K$2:$Y$20,14,FALSE),0)&gt;10,IF(MID(I557,12,1)="F",VLOOKUP(J557,DATA!$K$2:$Y$20,14,FALSE),0)-10,0)-LEN(X557))&amp;DEC2BIN(Q557,IF(MID(I557,12,1)="F",VLOOKUP(J557,DATA!$K$2:$Y$20,14,FALSE),0)-IF(IF(MID(I557,12,1)="F",VLOOKUP(J557,DATA!$K$2:$Y$20,14,FALSE),0)&gt;10,IF(MID(I557,12,1)="F",VLOOKUP(J557,DATA!$K$2:$Y$20,14,FALSE),0)-10,0)),"")</f>
        <v/>
      </c>
      <c r="AJ557" t="str">
        <f>IF(LEN(H557)&gt;0,IF(H557&lt;&gt;"CALL_PAL",VLOOKUP(H557,DATA!$B$2:$E$526,4,FALSE),VLOOKUP(K557,DATA!$K$72:$M$161,3,FALSE)),"")</f>
        <v/>
      </c>
      <c r="AK557" t="str">
        <f>IF(LEN(H557)&gt;0,VLOOKUP(H557,DATA!$B$2:$D$526,3,FALSE),"")</f>
        <v/>
      </c>
      <c r="AL557" t="str">
        <f t="shared" si="335"/>
        <v/>
      </c>
      <c r="AM557" t="str">
        <f t="shared" si="336"/>
        <v/>
      </c>
      <c r="AN557" t="str">
        <f t="shared" si="314"/>
        <v/>
      </c>
      <c r="AO557" t="str">
        <f t="shared" si="308"/>
        <v/>
      </c>
      <c r="AP557" t="str">
        <f t="shared" si="309"/>
        <v/>
      </c>
      <c r="AQ557" t="str">
        <f t="shared" si="306"/>
        <v/>
      </c>
    </row>
    <row r="558" spans="1:43" x14ac:dyDescent="0.25">
      <c r="A558" t="str">
        <f t="shared" si="310"/>
        <v/>
      </c>
      <c r="C558" t="str">
        <f t="shared" si="316"/>
        <v/>
      </c>
      <c r="D558" t="str">
        <f t="shared" si="311"/>
        <v/>
      </c>
      <c r="E558" t="str">
        <f t="shared" si="312"/>
        <v/>
      </c>
      <c r="F558" t="str">
        <f t="shared" si="315"/>
        <v/>
      </c>
      <c r="G558" t="str">
        <f t="shared" si="307"/>
        <v/>
      </c>
      <c r="H558" t="str">
        <f t="shared" si="317"/>
        <v/>
      </c>
      <c r="I558" s="3" t="str">
        <f>IF(LEN(H558)&gt;0,VLOOKUP(H558,DATA!$B$2:$G$526,6,FALSE),"")</f>
        <v/>
      </c>
      <c r="J558" t="str">
        <f>IF(LEN(H558)&gt;0,VLOOKUP(H558,DATA!$B$2:$G$526,2,FALSE),"")</f>
        <v/>
      </c>
      <c r="K558" t="str">
        <f>IF(LEN(H558)&gt;0,IF(MID(IF(MID(MID(C558,LEN(H558)+2,99),1,1)="(",MID(MID(C558,LEN(H558)+2,99),2,LEN(MID(C558,LEN(H558)+2,99))-2),MID(C558,LEN(H558)+2,99)),1,1)=VLOOKUP(H558,DATA!$B$2:$I$526,8,FALSE),MID(IF(MID(MID(C558,LEN(H558)+2,99),1,1)="(",MID(MID(C558,LEN(H558)+2,99),2,LEN(MID(C558,LEN(H558)+2,99))-2),MID(C558,LEN(H558)+2,99)),1,3),IF(MID(MID(C558,LEN(H558)+2,99),1,1)="(",MID(MID(C558,LEN(H558)+2,99),2,LEN(MID(C558,LEN(H558)+2,99))-2),MID(C558,LEN(H558)+2,99))),"")</f>
        <v/>
      </c>
      <c r="L558" t="str">
        <f t="shared" si="318"/>
        <v/>
      </c>
      <c r="M558" t="str">
        <f t="shared" si="337"/>
        <v/>
      </c>
      <c r="N558" t="str">
        <f t="shared" si="319"/>
        <v/>
      </c>
      <c r="O558" t="str">
        <f t="shared" si="320"/>
        <v/>
      </c>
      <c r="P558" t="str">
        <f t="shared" si="313"/>
        <v/>
      </c>
      <c r="Q558" t="str">
        <f t="shared" si="321"/>
        <v/>
      </c>
      <c r="R558" t="str">
        <f t="shared" si="322"/>
        <v/>
      </c>
      <c r="S558" t="str">
        <f t="shared" si="323"/>
        <v/>
      </c>
      <c r="T558" t="str">
        <f t="shared" si="324"/>
        <v/>
      </c>
      <c r="U558" t="str">
        <f t="shared" si="325"/>
        <v/>
      </c>
      <c r="V558" t="str">
        <f>IF(MID(I558,6,1)="T",VLOOKUP(H558,DATA!$B$2:$H$526,7,FALSE),"")</f>
        <v/>
      </c>
      <c r="W558" t="str">
        <f t="shared" si="326"/>
        <v/>
      </c>
      <c r="X558" t="str">
        <f>IF(LEN(H558)&gt;0,VLOOKUP(H558,DATA!$B$2:$F$526,5,FALSE),"")</f>
        <v/>
      </c>
      <c r="Y558" t="str">
        <f t="shared" si="327"/>
        <v/>
      </c>
      <c r="Z558" t="str">
        <f t="shared" si="328"/>
        <v/>
      </c>
      <c r="AA558" t="str">
        <f t="shared" si="329"/>
        <v/>
      </c>
      <c r="AB558" t="str">
        <f>IF(LEN(Z558)&gt;0,VLOOKUP(Z558,DATA!$K$25:$L$69,2,FALSE)&amp;IF(LEN(AA558)&gt;0,VLOOKUP(AA558,DATA!$O$25:$P$29,2,FALSE),""),"")</f>
        <v/>
      </c>
      <c r="AC558" t="str">
        <f>IF(LEN(Z558)&gt;0,VLOOKUP(Z558,DATA!$K$25:$M$69,3,FALSE),"")</f>
        <v/>
      </c>
      <c r="AD558" t="str">
        <f t="shared" si="330"/>
        <v/>
      </c>
      <c r="AE558" t="str">
        <f t="shared" si="331"/>
        <v/>
      </c>
      <c r="AF558" t="str">
        <f t="shared" si="332"/>
        <v/>
      </c>
      <c r="AG558" t="str">
        <f t="shared" si="333"/>
        <v/>
      </c>
      <c r="AH558" t="str">
        <f t="shared" si="334"/>
        <v/>
      </c>
      <c r="AI558" t="str">
        <f>IF(LEN(Q558)&gt;0,REPT("0",IF(IF(MID(I558,12,1)="F",VLOOKUP(J558,DATA!$K$2:$Y$20,14,FALSE),0)&gt;10,IF(MID(I558,12,1)="F",VLOOKUP(J558,DATA!$K$2:$Y$20,14,FALSE),0)-10,0)-LEN(X558))&amp;DEC2BIN(Q558,IF(MID(I558,12,1)="F",VLOOKUP(J558,DATA!$K$2:$Y$20,14,FALSE),0)-IF(IF(MID(I558,12,1)="F",VLOOKUP(J558,DATA!$K$2:$Y$20,14,FALSE),0)&gt;10,IF(MID(I558,12,1)="F",VLOOKUP(J558,DATA!$K$2:$Y$20,14,FALSE),0)-10,0)),"")</f>
        <v/>
      </c>
      <c r="AJ558" t="str">
        <f>IF(LEN(H558)&gt;0,IF(H558&lt;&gt;"CALL_PAL",VLOOKUP(H558,DATA!$B$2:$E$526,4,FALSE),VLOOKUP(K558,DATA!$K$72:$M$161,3,FALSE)),"")</f>
        <v/>
      </c>
      <c r="AK558" t="str">
        <f>IF(LEN(H558)&gt;0,VLOOKUP(H558,DATA!$B$2:$D$526,3,FALSE),"")</f>
        <v/>
      </c>
      <c r="AL558" t="str">
        <f t="shared" si="335"/>
        <v/>
      </c>
      <c r="AM558" t="str">
        <f t="shared" si="336"/>
        <v/>
      </c>
      <c r="AN558" t="str">
        <f t="shared" si="314"/>
        <v/>
      </c>
      <c r="AO558" t="str">
        <f t="shared" si="308"/>
        <v/>
      </c>
      <c r="AP558" t="str">
        <f t="shared" si="309"/>
        <v/>
      </c>
      <c r="AQ558" t="str">
        <f t="shared" si="306"/>
        <v/>
      </c>
    </row>
    <row r="559" spans="1:43" x14ac:dyDescent="0.25">
      <c r="A559" t="str">
        <f t="shared" si="310"/>
        <v/>
      </c>
      <c r="C559" t="str">
        <f t="shared" si="316"/>
        <v/>
      </c>
      <c r="D559" t="str">
        <f t="shared" si="311"/>
        <v/>
      </c>
      <c r="E559" t="str">
        <f t="shared" si="312"/>
        <v/>
      </c>
      <c r="F559" t="str">
        <f t="shared" si="315"/>
        <v/>
      </c>
      <c r="G559" t="str">
        <f t="shared" si="307"/>
        <v/>
      </c>
      <c r="H559" t="str">
        <f t="shared" si="317"/>
        <v/>
      </c>
      <c r="I559" s="3" t="str">
        <f>IF(LEN(H559)&gt;0,VLOOKUP(H559,DATA!$B$2:$G$526,6,FALSE),"")</f>
        <v/>
      </c>
      <c r="J559" t="str">
        <f>IF(LEN(H559)&gt;0,VLOOKUP(H559,DATA!$B$2:$G$526,2,FALSE),"")</f>
        <v/>
      </c>
      <c r="K559" t="str">
        <f>IF(LEN(H559)&gt;0,IF(MID(IF(MID(MID(C559,LEN(H559)+2,99),1,1)="(",MID(MID(C559,LEN(H559)+2,99),2,LEN(MID(C559,LEN(H559)+2,99))-2),MID(C559,LEN(H559)+2,99)),1,1)=VLOOKUP(H559,DATA!$B$2:$I$526,8,FALSE),MID(IF(MID(MID(C559,LEN(H559)+2,99),1,1)="(",MID(MID(C559,LEN(H559)+2,99),2,LEN(MID(C559,LEN(H559)+2,99))-2),MID(C559,LEN(H559)+2,99)),1,3),IF(MID(MID(C559,LEN(H559)+2,99),1,1)="(",MID(MID(C559,LEN(H559)+2,99),2,LEN(MID(C559,LEN(H559)+2,99))-2),MID(C559,LEN(H559)+2,99))),"")</f>
        <v/>
      </c>
      <c r="L559" t="str">
        <f t="shared" si="318"/>
        <v/>
      </c>
      <c r="M559" t="str">
        <f t="shared" si="337"/>
        <v/>
      </c>
      <c r="N559" t="str">
        <f t="shared" si="319"/>
        <v/>
      </c>
      <c r="O559" t="str">
        <f t="shared" si="320"/>
        <v/>
      </c>
      <c r="P559" t="str">
        <f t="shared" si="313"/>
        <v/>
      </c>
      <c r="Q559" t="str">
        <f t="shared" si="321"/>
        <v/>
      </c>
      <c r="R559" t="str">
        <f t="shared" si="322"/>
        <v/>
      </c>
      <c r="S559" t="str">
        <f t="shared" si="323"/>
        <v/>
      </c>
      <c r="T559" t="str">
        <f t="shared" si="324"/>
        <v/>
      </c>
      <c r="U559" t="str">
        <f t="shared" si="325"/>
        <v/>
      </c>
      <c r="V559" t="str">
        <f>IF(MID(I559,6,1)="T",VLOOKUP(H559,DATA!$B$2:$H$526,7,FALSE),"")</f>
        <v/>
      </c>
      <c r="W559" t="str">
        <f t="shared" si="326"/>
        <v/>
      </c>
      <c r="X559" t="str">
        <f>IF(LEN(H559)&gt;0,VLOOKUP(H559,DATA!$B$2:$F$526,5,FALSE),"")</f>
        <v/>
      </c>
      <c r="Y559" t="str">
        <f t="shared" si="327"/>
        <v/>
      </c>
      <c r="Z559" t="str">
        <f t="shared" si="328"/>
        <v/>
      </c>
      <c r="AA559" t="str">
        <f t="shared" si="329"/>
        <v/>
      </c>
      <c r="AB559" t="str">
        <f>IF(LEN(Z559)&gt;0,VLOOKUP(Z559,DATA!$K$25:$L$69,2,FALSE)&amp;IF(LEN(AA559)&gt;0,VLOOKUP(AA559,DATA!$O$25:$P$29,2,FALSE),""),"")</f>
        <v/>
      </c>
      <c r="AC559" t="str">
        <f>IF(LEN(Z559)&gt;0,VLOOKUP(Z559,DATA!$K$25:$M$69,3,FALSE),"")</f>
        <v/>
      </c>
      <c r="AD559" t="str">
        <f t="shared" si="330"/>
        <v/>
      </c>
      <c r="AE559" t="str">
        <f t="shared" si="331"/>
        <v/>
      </c>
      <c r="AF559" t="str">
        <f t="shared" si="332"/>
        <v/>
      </c>
      <c r="AG559" t="str">
        <f t="shared" si="333"/>
        <v/>
      </c>
      <c r="AH559" t="str">
        <f t="shared" si="334"/>
        <v/>
      </c>
      <c r="AI559" t="str">
        <f>IF(LEN(Q559)&gt;0,REPT("0",IF(IF(MID(I559,12,1)="F",VLOOKUP(J559,DATA!$K$2:$Y$20,14,FALSE),0)&gt;10,IF(MID(I559,12,1)="F",VLOOKUP(J559,DATA!$K$2:$Y$20,14,FALSE),0)-10,0)-LEN(X559))&amp;DEC2BIN(Q559,IF(MID(I559,12,1)="F",VLOOKUP(J559,DATA!$K$2:$Y$20,14,FALSE),0)-IF(IF(MID(I559,12,1)="F",VLOOKUP(J559,DATA!$K$2:$Y$20,14,FALSE),0)&gt;10,IF(MID(I559,12,1)="F",VLOOKUP(J559,DATA!$K$2:$Y$20,14,FALSE),0)-10,0)),"")</f>
        <v/>
      </c>
      <c r="AJ559" t="str">
        <f>IF(LEN(H559)&gt;0,IF(H559&lt;&gt;"CALL_PAL",VLOOKUP(H559,DATA!$B$2:$E$526,4,FALSE),VLOOKUP(K559,DATA!$K$72:$M$161,3,FALSE)),"")</f>
        <v/>
      </c>
      <c r="AK559" t="str">
        <f>IF(LEN(H559)&gt;0,VLOOKUP(H559,DATA!$B$2:$D$526,3,FALSE),"")</f>
        <v/>
      </c>
      <c r="AL559" t="str">
        <f t="shared" si="335"/>
        <v/>
      </c>
      <c r="AM559" t="str">
        <f t="shared" si="336"/>
        <v/>
      </c>
      <c r="AN559" t="str">
        <f t="shared" si="314"/>
        <v/>
      </c>
      <c r="AO559" t="str">
        <f t="shared" si="308"/>
        <v/>
      </c>
      <c r="AP559" t="str">
        <f t="shared" si="309"/>
        <v/>
      </c>
      <c r="AQ559" t="str">
        <f t="shared" si="306"/>
        <v/>
      </c>
    </row>
    <row r="560" spans="1:43" x14ac:dyDescent="0.25">
      <c r="A560" t="str">
        <f t="shared" si="310"/>
        <v/>
      </c>
      <c r="C560" t="str">
        <f t="shared" si="316"/>
        <v/>
      </c>
      <c r="D560" t="str">
        <f t="shared" si="311"/>
        <v/>
      </c>
      <c r="E560" t="str">
        <f t="shared" si="312"/>
        <v/>
      </c>
      <c r="F560" t="str">
        <f t="shared" si="315"/>
        <v/>
      </c>
      <c r="G560" t="str">
        <f t="shared" si="307"/>
        <v/>
      </c>
      <c r="H560" t="str">
        <f t="shared" si="317"/>
        <v/>
      </c>
      <c r="I560" s="3" t="str">
        <f>IF(LEN(H560)&gt;0,VLOOKUP(H560,DATA!$B$2:$G$526,6,FALSE),"")</f>
        <v/>
      </c>
      <c r="J560" t="str">
        <f>IF(LEN(H560)&gt;0,VLOOKUP(H560,DATA!$B$2:$G$526,2,FALSE),"")</f>
        <v/>
      </c>
      <c r="K560" t="str">
        <f>IF(LEN(H560)&gt;0,IF(MID(IF(MID(MID(C560,LEN(H560)+2,99),1,1)="(",MID(MID(C560,LEN(H560)+2,99),2,LEN(MID(C560,LEN(H560)+2,99))-2),MID(C560,LEN(H560)+2,99)),1,1)=VLOOKUP(H560,DATA!$B$2:$I$526,8,FALSE),MID(IF(MID(MID(C560,LEN(H560)+2,99),1,1)="(",MID(MID(C560,LEN(H560)+2,99),2,LEN(MID(C560,LEN(H560)+2,99))-2),MID(C560,LEN(H560)+2,99)),1,3),IF(MID(MID(C560,LEN(H560)+2,99),1,1)="(",MID(MID(C560,LEN(H560)+2,99),2,LEN(MID(C560,LEN(H560)+2,99))-2),MID(C560,LEN(H560)+2,99))),"")</f>
        <v/>
      </c>
      <c r="L560" t="str">
        <f t="shared" si="318"/>
        <v/>
      </c>
      <c r="M560" t="str">
        <f t="shared" si="337"/>
        <v/>
      </c>
      <c r="N560" t="str">
        <f t="shared" si="319"/>
        <v/>
      </c>
      <c r="O560" t="str">
        <f t="shared" si="320"/>
        <v/>
      </c>
      <c r="P560" t="str">
        <f t="shared" si="313"/>
        <v/>
      </c>
      <c r="Q560" t="str">
        <f t="shared" si="321"/>
        <v/>
      </c>
      <c r="R560" t="str">
        <f t="shared" si="322"/>
        <v/>
      </c>
      <c r="S560" t="str">
        <f t="shared" si="323"/>
        <v/>
      </c>
      <c r="T560" t="str">
        <f t="shared" si="324"/>
        <v/>
      </c>
      <c r="U560" t="str">
        <f t="shared" si="325"/>
        <v/>
      </c>
      <c r="V560" t="str">
        <f>IF(MID(I560,6,1)="T",VLOOKUP(H560,DATA!$B$2:$H$526,7,FALSE),"")</f>
        <v/>
      </c>
      <c r="W560" t="str">
        <f t="shared" si="326"/>
        <v/>
      </c>
      <c r="X560" t="str">
        <f>IF(LEN(H560)&gt;0,VLOOKUP(H560,DATA!$B$2:$F$526,5,FALSE),"")</f>
        <v/>
      </c>
      <c r="Y560" t="str">
        <f t="shared" si="327"/>
        <v/>
      </c>
      <c r="Z560" t="str">
        <f t="shared" si="328"/>
        <v/>
      </c>
      <c r="AA560" t="str">
        <f t="shared" si="329"/>
        <v/>
      </c>
      <c r="AB560" t="str">
        <f>IF(LEN(Z560)&gt;0,VLOOKUP(Z560,DATA!$K$25:$L$69,2,FALSE)&amp;IF(LEN(AA560)&gt;0,VLOOKUP(AA560,DATA!$O$25:$P$29,2,FALSE),""),"")</f>
        <v/>
      </c>
      <c r="AC560" t="str">
        <f>IF(LEN(Z560)&gt;0,VLOOKUP(Z560,DATA!$K$25:$M$69,3,FALSE),"")</f>
        <v/>
      </c>
      <c r="AD560" t="str">
        <f t="shared" si="330"/>
        <v/>
      </c>
      <c r="AE560" t="str">
        <f t="shared" si="331"/>
        <v/>
      </c>
      <c r="AF560" t="str">
        <f t="shared" si="332"/>
        <v/>
      </c>
      <c r="AG560" t="str">
        <f t="shared" si="333"/>
        <v/>
      </c>
      <c r="AH560" t="str">
        <f t="shared" si="334"/>
        <v/>
      </c>
      <c r="AI560" t="str">
        <f>IF(LEN(Q560)&gt;0,REPT("0",IF(IF(MID(I560,12,1)="F",VLOOKUP(J560,DATA!$K$2:$Y$20,14,FALSE),0)&gt;10,IF(MID(I560,12,1)="F",VLOOKUP(J560,DATA!$K$2:$Y$20,14,FALSE),0)-10,0)-LEN(X560))&amp;DEC2BIN(Q560,IF(MID(I560,12,1)="F",VLOOKUP(J560,DATA!$K$2:$Y$20,14,FALSE),0)-IF(IF(MID(I560,12,1)="F",VLOOKUP(J560,DATA!$K$2:$Y$20,14,FALSE),0)&gt;10,IF(MID(I560,12,1)="F",VLOOKUP(J560,DATA!$K$2:$Y$20,14,FALSE),0)-10,0)),"")</f>
        <v/>
      </c>
      <c r="AJ560" t="str">
        <f>IF(LEN(H560)&gt;0,IF(H560&lt;&gt;"CALL_PAL",VLOOKUP(H560,DATA!$B$2:$E$526,4,FALSE),VLOOKUP(K560,DATA!$K$72:$M$161,3,FALSE)),"")</f>
        <v/>
      </c>
      <c r="AK560" t="str">
        <f>IF(LEN(H560)&gt;0,VLOOKUP(H560,DATA!$B$2:$D$526,3,FALSE),"")</f>
        <v/>
      </c>
      <c r="AL560" t="str">
        <f t="shared" si="335"/>
        <v/>
      </c>
      <c r="AM560" t="str">
        <f t="shared" si="336"/>
        <v/>
      </c>
      <c r="AN560" t="str">
        <f t="shared" si="314"/>
        <v/>
      </c>
      <c r="AO560" t="str">
        <f t="shared" si="308"/>
        <v/>
      </c>
      <c r="AP560" t="str">
        <f t="shared" si="309"/>
        <v/>
      </c>
      <c r="AQ560" t="str">
        <f t="shared" si="306"/>
        <v/>
      </c>
    </row>
    <row r="561" spans="1:43" x14ac:dyDescent="0.25">
      <c r="A561" t="str">
        <f t="shared" si="310"/>
        <v/>
      </c>
      <c r="C561" t="str">
        <f t="shared" si="316"/>
        <v/>
      </c>
      <c r="D561" t="str">
        <f t="shared" si="311"/>
        <v/>
      </c>
      <c r="E561" t="str">
        <f t="shared" si="312"/>
        <v/>
      </c>
      <c r="F561" t="str">
        <f t="shared" si="315"/>
        <v/>
      </c>
      <c r="G561" t="str">
        <f t="shared" si="307"/>
        <v/>
      </c>
      <c r="H561" t="str">
        <f t="shared" si="317"/>
        <v/>
      </c>
      <c r="I561" s="3" t="str">
        <f>IF(LEN(H561)&gt;0,VLOOKUP(H561,DATA!$B$2:$G$526,6,FALSE),"")</f>
        <v/>
      </c>
      <c r="J561" t="str">
        <f>IF(LEN(H561)&gt;0,VLOOKUP(H561,DATA!$B$2:$G$526,2,FALSE),"")</f>
        <v/>
      </c>
      <c r="K561" t="str">
        <f>IF(LEN(H561)&gt;0,IF(MID(IF(MID(MID(C561,LEN(H561)+2,99),1,1)="(",MID(MID(C561,LEN(H561)+2,99),2,LEN(MID(C561,LEN(H561)+2,99))-2),MID(C561,LEN(H561)+2,99)),1,1)=VLOOKUP(H561,DATA!$B$2:$I$526,8,FALSE),MID(IF(MID(MID(C561,LEN(H561)+2,99),1,1)="(",MID(MID(C561,LEN(H561)+2,99),2,LEN(MID(C561,LEN(H561)+2,99))-2),MID(C561,LEN(H561)+2,99)),1,3),IF(MID(MID(C561,LEN(H561)+2,99),1,1)="(",MID(MID(C561,LEN(H561)+2,99),2,LEN(MID(C561,LEN(H561)+2,99))-2),MID(C561,LEN(H561)+2,99))),"")</f>
        <v/>
      </c>
      <c r="L561" t="str">
        <f t="shared" si="318"/>
        <v/>
      </c>
      <c r="M561" t="str">
        <f t="shared" si="337"/>
        <v/>
      </c>
      <c r="N561" t="str">
        <f t="shared" si="319"/>
        <v/>
      </c>
      <c r="O561" t="str">
        <f t="shared" si="320"/>
        <v/>
      </c>
      <c r="P561" t="str">
        <f t="shared" si="313"/>
        <v/>
      </c>
      <c r="Q561" t="str">
        <f t="shared" si="321"/>
        <v/>
      </c>
      <c r="R561" t="str">
        <f t="shared" si="322"/>
        <v/>
      </c>
      <c r="S561" t="str">
        <f t="shared" si="323"/>
        <v/>
      </c>
      <c r="T561" t="str">
        <f t="shared" si="324"/>
        <v/>
      </c>
      <c r="U561" t="str">
        <f t="shared" si="325"/>
        <v/>
      </c>
      <c r="V561" t="str">
        <f>IF(MID(I561,6,1)="T",VLOOKUP(H561,DATA!$B$2:$H$526,7,FALSE),"")</f>
        <v/>
      </c>
      <c r="W561" t="str">
        <f t="shared" si="326"/>
        <v/>
      </c>
      <c r="X561" t="str">
        <f>IF(LEN(H561)&gt;0,VLOOKUP(H561,DATA!$B$2:$F$526,5,FALSE),"")</f>
        <v/>
      </c>
      <c r="Y561" t="str">
        <f t="shared" si="327"/>
        <v/>
      </c>
      <c r="Z561" t="str">
        <f t="shared" si="328"/>
        <v/>
      </c>
      <c r="AA561" t="str">
        <f t="shared" si="329"/>
        <v/>
      </c>
      <c r="AB561" t="str">
        <f>IF(LEN(Z561)&gt;0,VLOOKUP(Z561,DATA!$K$25:$L$69,2,FALSE)&amp;IF(LEN(AA561)&gt;0,VLOOKUP(AA561,DATA!$O$25:$P$29,2,FALSE),""),"")</f>
        <v/>
      </c>
      <c r="AC561" t="str">
        <f>IF(LEN(Z561)&gt;0,VLOOKUP(Z561,DATA!$K$25:$M$69,3,FALSE),"")</f>
        <v/>
      </c>
      <c r="AD561" t="str">
        <f t="shared" si="330"/>
        <v/>
      </c>
      <c r="AE561" t="str">
        <f t="shared" si="331"/>
        <v/>
      </c>
      <c r="AF561" t="str">
        <f t="shared" si="332"/>
        <v/>
      </c>
      <c r="AG561" t="str">
        <f t="shared" si="333"/>
        <v/>
      </c>
      <c r="AH561" t="str">
        <f t="shared" si="334"/>
        <v/>
      </c>
      <c r="AI561" t="str">
        <f>IF(LEN(Q561)&gt;0,REPT("0",IF(IF(MID(I561,12,1)="F",VLOOKUP(J561,DATA!$K$2:$Y$20,14,FALSE),0)&gt;10,IF(MID(I561,12,1)="F",VLOOKUP(J561,DATA!$K$2:$Y$20,14,FALSE),0)-10,0)-LEN(X561))&amp;DEC2BIN(Q561,IF(MID(I561,12,1)="F",VLOOKUP(J561,DATA!$K$2:$Y$20,14,FALSE),0)-IF(IF(MID(I561,12,1)="F",VLOOKUP(J561,DATA!$K$2:$Y$20,14,FALSE),0)&gt;10,IF(MID(I561,12,1)="F",VLOOKUP(J561,DATA!$K$2:$Y$20,14,FALSE),0)-10,0)),"")</f>
        <v/>
      </c>
      <c r="AJ561" t="str">
        <f>IF(LEN(H561)&gt;0,IF(H561&lt;&gt;"CALL_PAL",VLOOKUP(H561,DATA!$B$2:$E$526,4,FALSE),VLOOKUP(K561,DATA!$K$72:$M$161,3,FALSE)),"")</f>
        <v/>
      </c>
      <c r="AK561" t="str">
        <f>IF(LEN(H561)&gt;0,VLOOKUP(H561,DATA!$B$2:$D$526,3,FALSE),"")</f>
        <v/>
      </c>
      <c r="AL561" t="str">
        <f t="shared" si="335"/>
        <v/>
      </c>
      <c r="AM561" t="str">
        <f t="shared" si="336"/>
        <v/>
      </c>
      <c r="AN561" t="str">
        <f t="shared" si="314"/>
        <v/>
      </c>
      <c r="AO561" t="str">
        <f t="shared" si="308"/>
        <v/>
      </c>
      <c r="AP561" t="str">
        <f t="shared" si="309"/>
        <v/>
      </c>
      <c r="AQ561" t="str">
        <f t="shared" si="306"/>
        <v/>
      </c>
    </row>
    <row r="562" spans="1:43" x14ac:dyDescent="0.25">
      <c r="A562" t="str">
        <f t="shared" si="310"/>
        <v/>
      </c>
      <c r="C562" t="str">
        <f t="shared" si="316"/>
        <v/>
      </c>
      <c r="D562" t="str">
        <f t="shared" si="311"/>
        <v/>
      </c>
      <c r="E562" t="str">
        <f t="shared" si="312"/>
        <v/>
      </c>
      <c r="F562" t="str">
        <f t="shared" si="315"/>
        <v/>
      </c>
      <c r="G562" t="str">
        <f t="shared" si="307"/>
        <v/>
      </c>
      <c r="H562" t="str">
        <f t="shared" si="317"/>
        <v/>
      </c>
      <c r="I562" s="3" t="str">
        <f>IF(LEN(H562)&gt;0,VLOOKUP(H562,DATA!$B$2:$G$526,6,FALSE),"")</f>
        <v/>
      </c>
      <c r="J562" t="str">
        <f>IF(LEN(H562)&gt;0,VLOOKUP(H562,DATA!$B$2:$G$526,2,FALSE),"")</f>
        <v/>
      </c>
      <c r="K562" t="str">
        <f>IF(LEN(H562)&gt;0,IF(MID(IF(MID(MID(C562,LEN(H562)+2,99),1,1)="(",MID(MID(C562,LEN(H562)+2,99),2,LEN(MID(C562,LEN(H562)+2,99))-2),MID(C562,LEN(H562)+2,99)),1,1)=VLOOKUP(H562,DATA!$B$2:$I$526,8,FALSE),MID(IF(MID(MID(C562,LEN(H562)+2,99),1,1)="(",MID(MID(C562,LEN(H562)+2,99),2,LEN(MID(C562,LEN(H562)+2,99))-2),MID(C562,LEN(H562)+2,99)),1,3),IF(MID(MID(C562,LEN(H562)+2,99),1,1)="(",MID(MID(C562,LEN(H562)+2,99),2,LEN(MID(C562,LEN(H562)+2,99))-2),MID(C562,LEN(H562)+2,99))),"")</f>
        <v/>
      </c>
      <c r="L562" t="str">
        <f t="shared" si="318"/>
        <v/>
      </c>
      <c r="M562" t="str">
        <f t="shared" si="337"/>
        <v/>
      </c>
      <c r="N562" t="str">
        <f t="shared" si="319"/>
        <v/>
      </c>
      <c r="O562" t="str">
        <f t="shared" si="320"/>
        <v/>
      </c>
      <c r="P562" t="str">
        <f t="shared" si="313"/>
        <v/>
      </c>
      <c r="Q562" t="str">
        <f t="shared" si="321"/>
        <v/>
      </c>
      <c r="R562" t="str">
        <f t="shared" si="322"/>
        <v/>
      </c>
      <c r="S562" t="str">
        <f t="shared" si="323"/>
        <v/>
      </c>
      <c r="T562" t="str">
        <f t="shared" si="324"/>
        <v/>
      </c>
      <c r="U562" t="str">
        <f t="shared" si="325"/>
        <v/>
      </c>
      <c r="V562" t="str">
        <f>IF(MID(I562,6,1)="T",VLOOKUP(H562,DATA!$B$2:$H$526,7,FALSE),"")</f>
        <v/>
      </c>
      <c r="W562" t="str">
        <f t="shared" si="326"/>
        <v/>
      </c>
      <c r="X562" t="str">
        <f>IF(LEN(H562)&gt;0,VLOOKUP(H562,DATA!$B$2:$F$526,5,FALSE),"")</f>
        <v/>
      </c>
      <c r="Y562" t="str">
        <f t="shared" si="327"/>
        <v/>
      </c>
      <c r="Z562" t="str">
        <f t="shared" si="328"/>
        <v/>
      </c>
      <c r="AA562" t="str">
        <f t="shared" si="329"/>
        <v/>
      </c>
      <c r="AB562" t="str">
        <f>IF(LEN(Z562)&gt;0,VLOOKUP(Z562,DATA!$K$25:$L$69,2,FALSE)&amp;IF(LEN(AA562)&gt;0,VLOOKUP(AA562,DATA!$O$25:$P$29,2,FALSE),""),"")</f>
        <v/>
      </c>
      <c r="AC562" t="str">
        <f>IF(LEN(Z562)&gt;0,VLOOKUP(Z562,DATA!$K$25:$M$69,3,FALSE),"")</f>
        <v/>
      </c>
      <c r="AD562" t="str">
        <f t="shared" si="330"/>
        <v/>
      </c>
      <c r="AE562" t="str">
        <f t="shared" si="331"/>
        <v/>
      </c>
      <c r="AF562" t="str">
        <f t="shared" si="332"/>
        <v/>
      </c>
      <c r="AG562" t="str">
        <f t="shared" si="333"/>
        <v/>
      </c>
      <c r="AH562" t="str">
        <f t="shared" si="334"/>
        <v/>
      </c>
      <c r="AI562" t="str">
        <f>IF(LEN(Q562)&gt;0,REPT("0",IF(IF(MID(I562,12,1)="F",VLOOKUP(J562,DATA!$K$2:$Y$20,14,FALSE),0)&gt;10,IF(MID(I562,12,1)="F",VLOOKUP(J562,DATA!$K$2:$Y$20,14,FALSE),0)-10,0)-LEN(X562))&amp;DEC2BIN(Q562,IF(MID(I562,12,1)="F",VLOOKUP(J562,DATA!$K$2:$Y$20,14,FALSE),0)-IF(IF(MID(I562,12,1)="F",VLOOKUP(J562,DATA!$K$2:$Y$20,14,FALSE),0)&gt;10,IF(MID(I562,12,1)="F",VLOOKUP(J562,DATA!$K$2:$Y$20,14,FALSE),0)-10,0)),"")</f>
        <v/>
      </c>
      <c r="AJ562" t="str">
        <f>IF(LEN(H562)&gt;0,IF(H562&lt;&gt;"CALL_PAL",VLOOKUP(H562,DATA!$B$2:$E$526,4,FALSE),VLOOKUP(K562,DATA!$K$72:$M$161,3,FALSE)),"")</f>
        <v/>
      </c>
      <c r="AK562" t="str">
        <f>IF(LEN(H562)&gt;0,VLOOKUP(H562,DATA!$B$2:$D$526,3,FALSE),"")</f>
        <v/>
      </c>
      <c r="AL562" t="str">
        <f t="shared" si="335"/>
        <v/>
      </c>
      <c r="AM562" t="str">
        <f t="shared" si="336"/>
        <v/>
      </c>
      <c r="AN562" t="str">
        <f t="shared" si="314"/>
        <v/>
      </c>
      <c r="AO562" t="str">
        <f t="shared" si="308"/>
        <v/>
      </c>
      <c r="AP562" t="str">
        <f t="shared" si="309"/>
        <v/>
      </c>
      <c r="AQ562" t="str">
        <f t="shared" si="306"/>
        <v/>
      </c>
    </row>
    <row r="563" spans="1:43" x14ac:dyDescent="0.25">
      <c r="A563" t="str">
        <f t="shared" si="310"/>
        <v/>
      </c>
      <c r="C563" t="str">
        <f t="shared" si="316"/>
        <v/>
      </c>
      <c r="D563" t="str">
        <f t="shared" si="311"/>
        <v/>
      </c>
      <c r="E563" t="str">
        <f t="shared" si="312"/>
        <v/>
      </c>
      <c r="F563" t="str">
        <f t="shared" si="315"/>
        <v/>
      </c>
      <c r="G563" t="str">
        <f t="shared" si="307"/>
        <v/>
      </c>
      <c r="H563" t="str">
        <f t="shared" si="317"/>
        <v/>
      </c>
      <c r="I563" s="3" t="str">
        <f>IF(LEN(H563)&gt;0,VLOOKUP(H563,DATA!$B$2:$G$526,6,FALSE),"")</f>
        <v/>
      </c>
      <c r="J563" t="str">
        <f>IF(LEN(H563)&gt;0,VLOOKUP(H563,DATA!$B$2:$G$526,2,FALSE),"")</f>
        <v/>
      </c>
      <c r="K563" t="str">
        <f>IF(LEN(H563)&gt;0,IF(MID(IF(MID(MID(C563,LEN(H563)+2,99),1,1)="(",MID(MID(C563,LEN(H563)+2,99),2,LEN(MID(C563,LEN(H563)+2,99))-2),MID(C563,LEN(H563)+2,99)),1,1)=VLOOKUP(H563,DATA!$B$2:$I$526,8,FALSE),MID(IF(MID(MID(C563,LEN(H563)+2,99),1,1)="(",MID(MID(C563,LEN(H563)+2,99),2,LEN(MID(C563,LEN(H563)+2,99))-2),MID(C563,LEN(H563)+2,99)),1,3),IF(MID(MID(C563,LEN(H563)+2,99),1,1)="(",MID(MID(C563,LEN(H563)+2,99),2,LEN(MID(C563,LEN(H563)+2,99))-2),MID(C563,LEN(H563)+2,99))),"")</f>
        <v/>
      </c>
      <c r="L563" t="str">
        <f t="shared" si="318"/>
        <v/>
      </c>
      <c r="M563" t="str">
        <f t="shared" si="337"/>
        <v/>
      </c>
      <c r="N563" t="str">
        <f t="shared" si="319"/>
        <v/>
      </c>
      <c r="O563" t="str">
        <f t="shared" si="320"/>
        <v/>
      </c>
      <c r="P563" t="str">
        <f t="shared" si="313"/>
        <v/>
      </c>
      <c r="Q563" t="str">
        <f t="shared" si="321"/>
        <v/>
      </c>
      <c r="R563" t="str">
        <f t="shared" si="322"/>
        <v/>
      </c>
      <c r="S563" t="str">
        <f t="shared" si="323"/>
        <v/>
      </c>
      <c r="T563" t="str">
        <f t="shared" si="324"/>
        <v/>
      </c>
      <c r="U563" t="str">
        <f t="shared" si="325"/>
        <v/>
      </c>
      <c r="V563" t="str">
        <f>IF(MID(I563,6,1)="T",VLOOKUP(H563,DATA!$B$2:$H$526,7,FALSE),"")</f>
        <v/>
      </c>
      <c r="W563" t="str">
        <f t="shared" si="326"/>
        <v/>
      </c>
      <c r="X563" t="str">
        <f>IF(LEN(H563)&gt;0,VLOOKUP(H563,DATA!$B$2:$F$526,5,FALSE),"")</f>
        <v/>
      </c>
      <c r="Y563" t="str">
        <f t="shared" si="327"/>
        <v/>
      </c>
      <c r="Z563" t="str">
        <f t="shared" si="328"/>
        <v/>
      </c>
      <c r="AA563" t="str">
        <f t="shared" si="329"/>
        <v/>
      </c>
      <c r="AB563" t="str">
        <f>IF(LEN(Z563)&gt;0,VLOOKUP(Z563,DATA!$K$25:$L$69,2,FALSE)&amp;IF(LEN(AA563)&gt;0,VLOOKUP(AA563,DATA!$O$25:$P$29,2,FALSE),""),"")</f>
        <v/>
      </c>
      <c r="AC563" t="str">
        <f>IF(LEN(Z563)&gt;0,VLOOKUP(Z563,DATA!$K$25:$M$69,3,FALSE),"")</f>
        <v/>
      </c>
      <c r="AD563" t="str">
        <f t="shared" si="330"/>
        <v/>
      </c>
      <c r="AE563" t="str">
        <f t="shared" si="331"/>
        <v/>
      </c>
      <c r="AF563" t="str">
        <f t="shared" si="332"/>
        <v/>
      </c>
      <c r="AG563" t="str">
        <f t="shared" si="333"/>
        <v/>
      </c>
      <c r="AH563" t="str">
        <f t="shared" si="334"/>
        <v/>
      </c>
      <c r="AI563" t="str">
        <f>IF(LEN(Q563)&gt;0,REPT("0",IF(IF(MID(I563,12,1)="F",VLOOKUP(J563,DATA!$K$2:$Y$20,14,FALSE),0)&gt;10,IF(MID(I563,12,1)="F",VLOOKUP(J563,DATA!$K$2:$Y$20,14,FALSE),0)-10,0)-LEN(X563))&amp;DEC2BIN(Q563,IF(MID(I563,12,1)="F",VLOOKUP(J563,DATA!$K$2:$Y$20,14,FALSE),0)-IF(IF(MID(I563,12,1)="F",VLOOKUP(J563,DATA!$K$2:$Y$20,14,FALSE),0)&gt;10,IF(MID(I563,12,1)="F",VLOOKUP(J563,DATA!$K$2:$Y$20,14,FALSE),0)-10,0)),"")</f>
        <v/>
      </c>
      <c r="AJ563" t="str">
        <f>IF(LEN(H563)&gt;0,IF(H563&lt;&gt;"CALL_PAL",VLOOKUP(H563,DATA!$B$2:$E$526,4,FALSE),VLOOKUP(K563,DATA!$K$72:$M$161,3,FALSE)),"")</f>
        <v/>
      </c>
      <c r="AK563" t="str">
        <f>IF(LEN(H563)&gt;0,VLOOKUP(H563,DATA!$B$2:$D$526,3,FALSE),"")</f>
        <v/>
      </c>
      <c r="AL563" t="str">
        <f t="shared" si="335"/>
        <v/>
      </c>
      <c r="AM563" t="str">
        <f t="shared" si="336"/>
        <v/>
      </c>
      <c r="AN563" t="str">
        <f t="shared" si="314"/>
        <v/>
      </c>
      <c r="AO563" t="str">
        <f t="shared" si="308"/>
        <v/>
      </c>
      <c r="AP563" t="str">
        <f t="shared" si="309"/>
        <v/>
      </c>
      <c r="AQ563" t="str">
        <f t="shared" si="306"/>
        <v/>
      </c>
    </row>
    <row r="564" spans="1:43" x14ac:dyDescent="0.25">
      <c r="A564" t="str">
        <f t="shared" si="310"/>
        <v/>
      </c>
      <c r="C564" t="str">
        <f t="shared" si="316"/>
        <v/>
      </c>
      <c r="D564" t="str">
        <f t="shared" si="311"/>
        <v/>
      </c>
      <c r="E564" t="str">
        <f t="shared" si="312"/>
        <v/>
      </c>
      <c r="F564" t="str">
        <f t="shared" si="315"/>
        <v/>
      </c>
      <c r="G564" t="str">
        <f t="shared" si="307"/>
        <v/>
      </c>
      <c r="H564" t="str">
        <f t="shared" si="317"/>
        <v/>
      </c>
      <c r="I564" s="3" t="str">
        <f>IF(LEN(H564)&gt;0,VLOOKUP(H564,DATA!$B$2:$G$526,6,FALSE),"")</f>
        <v/>
      </c>
      <c r="J564" t="str">
        <f>IF(LEN(H564)&gt;0,VLOOKUP(H564,DATA!$B$2:$G$526,2,FALSE),"")</f>
        <v/>
      </c>
      <c r="K564" t="str">
        <f>IF(LEN(H564)&gt;0,IF(MID(IF(MID(MID(C564,LEN(H564)+2,99),1,1)="(",MID(MID(C564,LEN(H564)+2,99),2,LEN(MID(C564,LEN(H564)+2,99))-2),MID(C564,LEN(H564)+2,99)),1,1)=VLOOKUP(H564,DATA!$B$2:$I$526,8,FALSE),MID(IF(MID(MID(C564,LEN(H564)+2,99),1,1)="(",MID(MID(C564,LEN(H564)+2,99),2,LEN(MID(C564,LEN(H564)+2,99))-2),MID(C564,LEN(H564)+2,99)),1,3),IF(MID(MID(C564,LEN(H564)+2,99),1,1)="(",MID(MID(C564,LEN(H564)+2,99),2,LEN(MID(C564,LEN(H564)+2,99))-2),MID(C564,LEN(H564)+2,99))),"")</f>
        <v/>
      </c>
      <c r="L564" t="str">
        <f t="shared" si="318"/>
        <v/>
      </c>
      <c r="M564" t="str">
        <f t="shared" si="337"/>
        <v/>
      </c>
      <c r="N564" t="str">
        <f t="shared" si="319"/>
        <v/>
      </c>
      <c r="O564" t="str">
        <f t="shared" si="320"/>
        <v/>
      </c>
      <c r="P564" t="str">
        <f t="shared" si="313"/>
        <v/>
      </c>
      <c r="Q564" t="str">
        <f t="shared" si="321"/>
        <v/>
      </c>
      <c r="R564" t="str">
        <f t="shared" si="322"/>
        <v/>
      </c>
      <c r="S564" t="str">
        <f t="shared" si="323"/>
        <v/>
      </c>
      <c r="T564" t="str">
        <f t="shared" si="324"/>
        <v/>
      </c>
      <c r="U564" t="str">
        <f t="shared" si="325"/>
        <v/>
      </c>
      <c r="V564" t="str">
        <f>IF(MID(I564,6,1)="T",VLOOKUP(H564,DATA!$B$2:$H$526,7,FALSE),"")</f>
        <v/>
      </c>
      <c r="W564" t="str">
        <f t="shared" si="326"/>
        <v/>
      </c>
      <c r="X564" t="str">
        <f>IF(LEN(H564)&gt;0,VLOOKUP(H564,DATA!$B$2:$F$526,5,FALSE),"")</f>
        <v/>
      </c>
      <c r="Y564" t="str">
        <f t="shared" si="327"/>
        <v/>
      </c>
      <c r="Z564" t="str">
        <f t="shared" si="328"/>
        <v/>
      </c>
      <c r="AA564" t="str">
        <f t="shared" si="329"/>
        <v/>
      </c>
      <c r="AB564" t="str">
        <f>IF(LEN(Z564)&gt;0,VLOOKUP(Z564,DATA!$K$25:$L$69,2,FALSE)&amp;IF(LEN(AA564)&gt;0,VLOOKUP(AA564,DATA!$O$25:$P$29,2,FALSE),""),"")</f>
        <v/>
      </c>
      <c r="AC564" t="str">
        <f>IF(LEN(Z564)&gt;0,VLOOKUP(Z564,DATA!$K$25:$M$69,3,FALSE),"")</f>
        <v/>
      </c>
      <c r="AD564" t="str">
        <f t="shared" si="330"/>
        <v/>
      </c>
      <c r="AE564" t="str">
        <f t="shared" si="331"/>
        <v/>
      </c>
      <c r="AF564" t="str">
        <f t="shared" si="332"/>
        <v/>
      </c>
      <c r="AG564" t="str">
        <f t="shared" si="333"/>
        <v/>
      </c>
      <c r="AH564" t="str">
        <f t="shared" si="334"/>
        <v/>
      </c>
      <c r="AI564" t="str">
        <f>IF(LEN(Q564)&gt;0,REPT("0",IF(IF(MID(I564,12,1)="F",VLOOKUP(J564,DATA!$K$2:$Y$20,14,FALSE),0)&gt;10,IF(MID(I564,12,1)="F",VLOOKUP(J564,DATA!$K$2:$Y$20,14,FALSE),0)-10,0)-LEN(X564))&amp;DEC2BIN(Q564,IF(MID(I564,12,1)="F",VLOOKUP(J564,DATA!$K$2:$Y$20,14,FALSE),0)-IF(IF(MID(I564,12,1)="F",VLOOKUP(J564,DATA!$K$2:$Y$20,14,FALSE),0)&gt;10,IF(MID(I564,12,1)="F",VLOOKUP(J564,DATA!$K$2:$Y$20,14,FALSE),0)-10,0)),"")</f>
        <v/>
      </c>
      <c r="AJ564" t="str">
        <f>IF(LEN(H564)&gt;0,IF(H564&lt;&gt;"CALL_PAL",VLOOKUP(H564,DATA!$B$2:$E$526,4,FALSE),VLOOKUP(K564,DATA!$K$72:$M$161,3,FALSE)),"")</f>
        <v/>
      </c>
      <c r="AK564" t="str">
        <f>IF(LEN(H564)&gt;0,VLOOKUP(H564,DATA!$B$2:$D$526,3,FALSE),"")</f>
        <v/>
      </c>
      <c r="AL564" t="str">
        <f t="shared" si="335"/>
        <v/>
      </c>
      <c r="AM564" t="str">
        <f t="shared" si="336"/>
        <v/>
      </c>
      <c r="AN564" t="str">
        <f t="shared" si="314"/>
        <v/>
      </c>
      <c r="AO564" t="str">
        <f t="shared" si="308"/>
        <v/>
      </c>
      <c r="AP564" t="str">
        <f t="shared" si="309"/>
        <v/>
      </c>
      <c r="AQ564" t="str">
        <f t="shared" si="306"/>
        <v/>
      </c>
    </row>
    <row r="565" spans="1:43" x14ac:dyDescent="0.25">
      <c r="A565" t="str">
        <f t="shared" si="310"/>
        <v/>
      </c>
      <c r="C565" t="str">
        <f t="shared" si="316"/>
        <v/>
      </c>
      <c r="D565" t="str">
        <f t="shared" si="311"/>
        <v/>
      </c>
      <c r="E565" t="str">
        <f t="shared" si="312"/>
        <v/>
      </c>
      <c r="F565" t="str">
        <f t="shared" si="315"/>
        <v/>
      </c>
      <c r="G565" t="str">
        <f t="shared" si="307"/>
        <v/>
      </c>
      <c r="H565" t="str">
        <f t="shared" si="317"/>
        <v/>
      </c>
      <c r="I565" s="3" t="str">
        <f>IF(LEN(H565)&gt;0,VLOOKUP(H565,DATA!$B$2:$G$526,6,FALSE),"")</f>
        <v/>
      </c>
      <c r="J565" t="str">
        <f>IF(LEN(H565)&gt;0,VLOOKUP(H565,DATA!$B$2:$G$526,2,FALSE),"")</f>
        <v/>
      </c>
      <c r="K565" t="str">
        <f>IF(LEN(H565)&gt;0,IF(MID(IF(MID(MID(C565,LEN(H565)+2,99),1,1)="(",MID(MID(C565,LEN(H565)+2,99),2,LEN(MID(C565,LEN(H565)+2,99))-2),MID(C565,LEN(H565)+2,99)),1,1)=VLOOKUP(H565,DATA!$B$2:$I$526,8,FALSE),MID(IF(MID(MID(C565,LEN(H565)+2,99),1,1)="(",MID(MID(C565,LEN(H565)+2,99),2,LEN(MID(C565,LEN(H565)+2,99))-2),MID(C565,LEN(H565)+2,99)),1,3),IF(MID(MID(C565,LEN(H565)+2,99),1,1)="(",MID(MID(C565,LEN(H565)+2,99),2,LEN(MID(C565,LEN(H565)+2,99))-2),MID(C565,LEN(H565)+2,99))),"")</f>
        <v/>
      </c>
      <c r="L565" t="str">
        <f t="shared" si="318"/>
        <v/>
      </c>
      <c r="M565" t="str">
        <f t="shared" si="337"/>
        <v/>
      </c>
      <c r="N565" t="str">
        <f t="shared" si="319"/>
        <v/>
      </c>
      <c r="O565" t="str">
        <f t="shared" si="320"/>
        <v/>
      </c>
      <c r="P565" t="str">
        <f t="shared" si="313"/>
        <v/>
      </c>
      <c r="Q565" t="str">
        <f t="shared" si="321"/>
        <v/>
      </c>
      <c r="R565" t="str">
        <f t="shared" si="322"/>
        <v/>
      </c>
      <c r="S565" t="str">
        <f t="shared" si="323"/>
        <v/>
      </c>
      <c r="T565" t="str">
        <f t="shared" si="324"/>
        <v/>
      </c>
      <c r="U565" t="str">
        <f t="shared" si="325"/>
        <v/>
      </c>
      <c r="V565" t="str">
        <f>IF(MID(I565,6,1)="T",VLOOKUP(H565,DATA!$B$2:$H$526,7,FALSE),"")</f>
        <v/>
      </c>
      <c r="W565" t="str">
        <f t="shared" si="326"/>
        <v/>
      </c>
      <c r="X565" t="str">
        <f>IF(LEN(H565)&gt;0,VLOOKUP(H565,DATA!$B$2:$F$526,5,FALSE),"")</f>
        <v/>
      </c>
      <c r="Y565" t="str">
        <f t="shared" si="327"/>
        <v/>
      </c>
      <c r="Z565" t="str">
        <f t="shared" si="328"/>
        <v/>
      </c>
      <c r="AA565" t="str">
        <f t="shared" si="329"/>
        <v/>
      </c>
      <c r="AB565" t="str">
        <f>IF(LEN(Z565)&gt;0,VLOOKUP(Z565,DATA!$K$25:$L$69,2,FALSE)&amp;IF(LEN(AA565)&gt;0,VLOOKUP(AA565,DATA!$O$25:$P$29,2,FALSE),""),"")</f>
        <v/>
      </c>
      <c r="AC565" t="str">
        <f>IF(LEN(Z565)&gt;0,VLOOKUP(Z565,DATA!$K$25:$M$69,3,FALSE),"")</f>
        <v/>
      </c>
      <c r="AD565" t="str">
        <f t="shared" si="330"/>
        <v/>
      </c>
      <c r="AE565" t="str">
        <f t="shared" si="331"/>
        <v/>
      </c>
      <c r="AF565" t="str">
        <f t="shared" si="332"/>
        <v/>
      </c>
      <c r="AG565" t="str">
        <f t="shared" si="333"/>
        <v/>
      </c>
      <c r="AH565" t="str">
        <f t="shared" si="334"/>
        <v/>
      </c>
      <c r="AI565" t="str">
        <f>IF(LEN(Q565)&gt;0,REPT("0",IF(IF(MID(I565,12,1)="F",VLOOKUP(J565,DATA!$K$2:$Y$20,14,FALSE),0)&gt;10,IF(MID(I565,12,1)="F",VLOOKUP(J565,DATA!$K$2:$Y$20,14,FALSE),0)-10,0)-LEN(X565))&amp;DEC2BIN(Q565,IF(MID(I565,12,1)="F",VLOOKUP(J565,DATA!$K$2:$Y$20,14,FALSE),0)-IF(IF(MID(I565,12,1)="F",VLOOKUP(J565,DATA!$K$2:$Y$20,14,FALSE),0)&gt;10,IF(MID(I565,12,1)="F",VLOOKUP(J565,DATA!$K$2:$Y$20,14,FALSE),0)-10,0)),"")</f>
        <v/>
      </c>
      <c r="AJ565" t="str">
        <f>IF(LEN(H565)&gt;0,IF(H565&lt;&gt;"CALL_PAL",VLOOKUP(H565,DATA!$B$2:$E$526,4,FALSE),VLOOKUP(K565,DATA!$K$72:$M$161,3,FALSE)),"")</f>
        <v/>
      </c>
      <c r="AK565" t="str">
        <f>IF(LEN(H565)&gt;0,VLOOKUP(H565,DATA!$B$2:$D$526,3,FALSE),"")</f>
        <v/>
      </c>
      <c r="AL565" t="str">
        <f t="shared" si="335"/>
        <v/>
      </c>
      <c r="AM565" t="str">
        <f t="shared" si="336"/>
        <v/>
      </c>
      <c r="AN565" t="str">
        <f t="shared" si="314"/>
        <v/>
      </c>
      <c r="AO565" t="str">
        <f t="shared" si="308"/>
        <v/>
      </c>
      <c r="AP565" t="str">
        <f t="shared" si="309"/>
        <v/>
      </c>
      <c r="AQ565" t="str">
        <f t="shared" si="306"/>
        <v/>
      </c>
    </row>
    <row r="566" spans="1:43" x14ac:dyDescent="0.25">
      <c r="A566" t="str">
        <f t="shared" si="310"/>
        <v/>
      </c>
      <c r="C566" t="str">
        <f t="shared" si="316"/>
        <v/>
      </c>
      <c r="D566" t="str">
        <f t="shared" si="311"/>
        <v/>
      </c>
      <c r="E566" t="str">
        <f t="shared" si="312"/>
        <v/>
      </c>
      <c r="F566" t="str">
        <f t="shared" si="315"/>
        <v/>
      </c>
      <c r="G566" t="str">
        <f t="shared" si="307"/>
        <v/>
      </c>
      <c r="H566" t="str">
        <f t="shared" si="317"/>
        <v/>
      </c>
      <c r="I566" s="3" t="str">
        <f>IF(LEN(H566)&gt;0,VLOOKUP(H566,DATA!$B$2:$G$526,6,FALSE),"")</f>
        <v/>
      </c>
      <c r="J566" t="str">
        <f>IF(LEN(H566)&gt;0,VLOOKUP(H566,DATA!$B$2:$G$526,2,FALSE),"")</f>
        <v/>
      </c>
      <c r="K566" t="str">
        <f>IF(LEN(H566)&gt;0,IF(MID(IF(MID(MID(C566,LEN(H566)+2,99),1,1)="(",MID(MID(C566,LEN(H566)+2,99),2,LEN(MID(C566,LEN(H566)+2,99))-2),MID(C566,LEN(H566)+2,99)),1,1)=VLOOKUP(H566,DATA!$B$2:$I$526,8,FALSE),MID(IF(MID(MID(C566,LEN(H566)+2,99),1,1)="(",MID(MID(C566,LEN(H566)+2,99),2,LEN(MID(C566,LEN(H566)+2,99))-2),MID(C566,LEN(H566)+2,99)),1,3),IF(MID(MID(C566,LEN(H566)+2,99),1,1)="(",MID(MID(C566,LEN(H566)+2,99),2,LEN(MID(C566,LEN(H566)+2,99))-2),MID(C566,LEN(H566)+2,99))),"")</f>
        <v/>
      </c>
      <c r="L566" t="str">
        <f t="shared" si="318"/>
        <v/>
      </c>
      <c r="M566" t="str">
        <f t="shared" si="337"/>
        <v/>
      </c>
      <c r="N566" t="str">
        <f t="shared" si="319"/>
        <v/>
      </c>
      <c r="O566" t="str">
        <f t="shared" si="320"/>
        <v/>
      </c>
      <c r="P566" t="str">
        <f t="shared" si="313"/>
        <v/>
      </c>
      <c r="Q566" t="str">
        <f t="shared" si="321"/>
        <v/>
      </c>
      <c r="R566" t="str">
        <f t="shared" si="322"/>
        <v/>
      </c>
      <c r="S566" t="str">
        <f t="shared" si="323"/>
        <v/>
      </c>
      <c r="T566" t="str">
        <f t="shared" si="324"/>
        <v/>
      </c>
      <c r="U566" t="str">
        <f t="shared" si="325"/>
        <v/>
      </c>
      <c r="V566" t="str">
        <f>IF(MID(I566,6,1)="T",VLOOKUP(H566,DATA!$B$2:$H$526,7,FALSE),"")</f>
        <v/>
      </c>
      <c r="W566" t="str">
        <f t="shared" si="326"/>
        <v/>
      </c>
      <c r="X566" t="str">
        <f>IF(LEN(H566)&gt;0,VLOOKUP(H566,DATA!$B$2:$F$526,5,FALSE),"")</f>
        <v/>
      </c>
      <c r="Y566" t="str">
        <f t="shared" si="327"/>
        <v/>
      </c>
      <c r="Z566" t="str">
        <f t="shared" si="328"/>
        <v/>
      </c>
      <c r="AA566" t="str">
        <f t="shared" si="329"/>
        <v/>
      </c>
      <c r="AB566" t="str">
        <f>IF(LEN(Z566)&gt;0,VLOOKUP(Z566,DATA!$K$25:$L$69,2,FALSE)&amp;IF(LEN(AA566)&gt;0,VLOOKUP(AA566,DATA!$O$25:$P$29,2,FALSE),""),"")</f>
        <v/>
      </c>
      <c r="AC566" t="str">
        <f>IF(LEN(Z566)&gt;0,VLOOKUP(Z566,DATA!$K$25:$M$69,3,FALSE),"")</f>
        <v/>
      </c>
      <c r="AD566" t="str">
        <f t="shared" si="330"/>
        <v/>
      </c>
      <c r="AE566" t="str">
        <f t="shared" si="331"/>
        <v/>
      </c>
      <c r="AF566" t="str">
        <f t="shared" si="332"/>
        <v/>
      </c>
      <c r="AG566" t="str">
        <f t="shared" si="333"/>
        <v/>
      </c>
      <c r="AH566" t="str">
        <f t="shared" si="334"/>
        <v/>
      </c>
      <c r="AI566" t="str">
        <f>IF(LEN(Q566)&gt;0,REPT("0",IF(IF(MID(I566,12,1)="F",VLOOKUP(J566,DATA!$K$2:$Y$20,14,FALSE),0)&gt;10,IF(MID(I566,12,1)="F",VLOOKUP(J566,DATA!$K$2:$Y$20,14,FALSE),0)-10,0)-LEN(X566))&amp;DEC2BIN(Q566,IF(MID(I566,12,1)="F",VLOOKUP(J566,DATA!$K$2:$Y$20,14,FALSE),0)-IF(IF(MID(I566,12,1)="F",VLOOKUP(J566,DATA!$K$2:$Y$20,14,FALSE),0)&gt;10,IF(MID(I566,12,1)="F",VLOOKUP(J566,DATA!$K$2:$Y$20,14,FALSE),0)-10,0)),"")</f>
        <v/>
      </c>
      <c r="AJ566" t="str">
        <f>IF(LEN(H566)&gt;0,IF(H566&lt;&gt;"CALL_PAL",VLOOKUP(H566,DATA!$B$2:$E$526,4,FALSE),VLOOKUP(K566,DATA!$K$72:$M$161,3,FALSE)),"")</f>
        <v/>
      </c>
      <c r="AK566" t="str">
        <f>IF(LEN(H566)&gt;0,VLOOKUP(H566,DATA!$B$2:$D$526,3,FALSE),"")</f>
        <v/>
      </c>
      <c r="AL566" t="str">
        <f t="shared" si="335"/>
        <v/>
      </c>
      <c r="AM566" t="str">
        <f t="shared" si="336"/>
        <v/>
      </c>
      <c r="AN566" t="str">
        <f t="shared" si="314"/>
        <v/>
      </c>
      <c r="AO566" t="str">
        <f t="shared" si="308"/>
        <v/>
      </c>
      <c r="AP566" t="str">
        <f t="shared" si="309"/>
        <v/>
      </c>
      <c r="AQ566" t="str">
        <f t="shared" si="306"/>
        <v/>
      </c>
    </row>
    <row r="567" spans="1:43" x14ac:dyDescent="0.25">
      <c r="A567" t="str">
        <f t="shared" si="310"/>
        <v/>
      </c>
      <c r="C567" t="str">
        <f t="shared" si="316"/>
        <v/>
      </c>
      <c r="D567" t="str">
        <f t="shared" si="311"/>
        <v/>
      </c>
      <c r="E567" t="str">
        <f t="shared" si="312"/>
        <v/>
      </c>
      <c r="F567" t="str">
        <f t="shared" si="315"/>
        <v/>
      </c>
      <c r="G567" t="str">
        <f t="shared" si="307"/>
        <v/>
      </c>
      <c r="H567" t="str">
        <f t="shared" si="317"/>
        <v/>
      </c>
      <c r="I567" s="3" t="str">
        <f>IF(LEN(H567)&gt;0,VLOOKUP(H567,DATA!$B$2:$G$526,6,FALSE),"")</f>
        <v/>
      </c>
      <c r="J567" t="str">
        <f>IF(LEN(H567)&gt;0,VLOOKUP(H567,DATA!$B$2:$G$526,2,FALSE),"")</f>
        <v/>
      </c>
      <c r="K567" t="str">
        <f>IF(LEN(H567)&gt;0,IF(MID(IF(MID(MID(C567,LEN(H567)+2,99),1,1)="(",MID(MID(C567,LEN(H567)+2,99),2,LEN(MID(C567,LEN(H567)+2,99))-2),MID(C567,LEN(H567)+2,99)),1,1)=VLOOKUP(H567,DATA!$B$2:$I$526,8,FALSE),MID(IF(MID(MID(C567,LEN(H567)+2,99),1,1)="(",MID(MID(C567,LEN(H567)+2,99),2,LEN(MID(C567,LEN(H567)+2,99))-2),MID(C567,LEN(H567)+2,99)),1,3),IF(MID(MID(C567,LEN(H567)+2,99),1,1)="(",MID(MID(C567,LEN(H567)+2,99),2,LEN(MID(C567,LEN(H567)+2,99))-2),MID(C567,LEN(H567)+2,99))),"")</f>
        <v/>
      </c>
      <c r="L567" t="str">
        <f t="shared" si="318"/>
        <v/>
      </c>
      <c r="M567" t="str">
        <f t="shared" si="337"/>
        <v/>
      </c>
      <c r="N567" t="str">
        <f t="shared" si="319"/>
        <v/>
      </c>
      <c r="O567" t="str">
        <f t="shared" si="320"/>
        <v/>
      </c>
      <c r="P567" t="str">
        <f t="shared" si="313"/>
        <v/>
      </c>
      <c r="Q567" t="str">
        <f t="shared" si="321"/>
        <v/>
      </c>
      <c r="R567" t="str">
        <f t="shared" si="322"/>
        <v/>
      </c>
      <c r="S567" t="str">
        <f t="shared" si="323"/>
        <v/>
      </c>
      <c r="T567" t="str">
        <f t="shared" si="324"/>
        <v/>
      </c>
      <c r="U567" t="str">
        <f t="shared" si="325"/>
        <v/>
      </c>
      <c r="V567" t="str">
        <f>IF(MID(I567,6,1)="T",VLOOKUP(H567,DATA!$B$2:$H$526,7,FALSE),"")</f>
        <v/>
      </c>
      <c r="W567" t="str">
        <f t="shared" si="326"/>
        <v/>
      </c>
      <c r="X567" t="str">
        <f>IF(LEN(H567)&gt;0,VLOOKUP(H567,DATA!$B$2:$F$526,5,FALSE),"")</f>
        <v/>
      </c>
      <c r="Y567" t="str">
        <f t="shared" si="327"/>
        <v/>
      </c>
      <c r="Z567" t="str">
        <f t="shared" si="328"/>
        <v/>
      </c>
      <c r="AA567" t="str">
        <f t="shared" si="329"/>
        <v/>
      </c>
      <c r="AB567" t="str">
        <f>IF(LEN(Z567)&gt;0,VLOOKUP(Z567,DATA!$K$25:$L$69,2,FALSE)&amp;IF(LEN(AA567)&gt;0,VLOOKUP(AA567,DATA!$O$25:$P$29,2,FALSE),""),"")</f>
        <v/>
      </c>
      <c r="AC567" t="str">
        <f>IF(LEN(Z567)&gt;0,VLOOKUP(Z567,DATA!$K$25:$M$69,3,FALSE),"")</f>
        <v/>
      </c>
      <c r="AD567" t="str">
        <f t="shared" si="330"/>
        <v/>
      </c>
      <c r="AE567" t="str">
        <f t="shared" si="331"/>
        <v/>
      </c>
      <c r="AF567" t="str">
        <f t="shared" si="332"/>
        <v/>
      </c>
      <c r="AG567" t="str">
        <f t="shared" si="333"/>
        <v/>
      </c>
      <c r="AH567" t="str">
        <f t="shared" si="334"/>
        <v/>
      </c>
      <c r="AI567" t="str">
        <f>IF(LEN(Q567)&gt;0,REPT("0",IF(IF(MID(I567,12,1)="F",VLOOKUP(J567,DATA!$K$2:$Y$20,14,FALSE),0)&gt;10,IF(MID(I567,12,1)="F",VLOOKUP(J567,DATA!$K$2:$Y$20,14,FALSE),0)-10,0)-LEN(X567))&amp;DEC2BIN(Q567,IF(MID(I567,12,1)="F",VLOOKUP(J567,DATA!$K$2:$Y$20,14,FALSE),0)-IF(IF(MID(I567,12,1)="F",VLOOKUP(J567,DATA!$K$2:$Y$20,14,FALSE),0)&gt;10,IF(MID(I567,12,1)="F",VLOOKUP(J567,DATA!$K$2:$Y$20,14,FALSE),0)-10,0)),"")</f>
        <v/>
      </c>
      <c r="AJ567" t="str">
        <f>IF(LEN(H567)&gt;0,IF(H567&lt;&gt;"CALL_PAL",VLOOKUP(H567,DATA!$B$2:$E$526,4,FALSE),VLOOKUP(K567,DATA!$K$72:$M$161,3,FALSE)),"")</f>
        <v/>
      </c>
      <c r="AK567" t="str">
        <f>IF(LEN(H567)&gt;0,VLOOKUP(H567,DATA!$B$2:$D$526,3,FALSE),"")</f>
        <v/>
      </c>
      <c r="AL567" t="str">
        <f t="shared" si="335"/>
        <v/>
      </c>
      <c r="AM567" t="str">
        <f t="shared" si="336"/>
        <v/>
      </c>
      <c r="AN567" t="str">
        <f t="shared" si="314"/>
        <v/>
      </c>
      <c r="AO567" t="str">
        <f t="shared" si="308"/>
        <v/>
      </c>
      <c r="AP567" t="str">
        <f t="shared" si="309"/>
        <v/>
      </c>
      <c r="AQ567" t="str">
        <f t="shared" si="306"/>
        <v/>
      </c>
    </row>
    <row r="568" spans="1:43" x14ac:dyDescent="0.25">
      <c r="A568" t="str">
        <f t="shared" si="310"/>
        <v/>
      </c>
      <c r="C568" t="str">
        <f t="shared" si="316"/>
        <v/>
      </c>
      <c r="D568" t="str">
        <f t="shared" si="311"/>
        <v/>
      </c>
      <c r="E568" t="str">
        <f t="shared" si="312"/>
        <v/>
      </c>
      <c r="F568" t="str">
        <f t="shared" si="315"/>
        <v/>
      </c>
      <c r="G568" t="str">
        <f t="shared" si="307"/>
        <v/>
      </c>
      <c r="H568" t="str">
        <f t="shared" si="317"/>
        <v/>
      </c>
      <c r="I568" s="3" t="str">
        <f>IF(LEN(H568)&gt;0,VLOOKUP(H568,DATA!$B$2:$G$526,6,FALSE),"")</f>
        <v/>
      </c>
      <c r="J568" t="str">
        <f>IF(LEN(H568)&gt;0,VLOOKUP(H568,DATA!$B$2:$G$526,2,FALSE),"")</f>
        <v/>
      </c>
      <c r="K568" t="str">
        <f>IF(LEN(H568)&gt;0,IF(MID(IF(MID(MID(C568,LEN(H568)+2,99),1,1)="(",MID(MID(C568,LEN(H568)+2,99),2,LEN(MID(C568,LEN(H568)+2,99))-2),MID(C568,LEN(H568)+2,99)),1,1)=VLOOKUP(H568,DATA!$B$2:$I$526,8,FALSE),MID(IF(MID(MID(C568,LEN(H568)+2,99),1,1)="(",MID(MID(C568,LEN(H568)+2,99),2,LEN(MID(C568,LEN(H568)+2,99))-2),MID(C568,LEN(H568)+2,99)),1,3),IF(MID(MID(C568,LEN(H568)+2,99),1,1)="(",MID(MID(C568,LEN(H568)+2,99),2,LEN(MID(C568,LEN(H568)+2,99))-2),MID(C568,LEN(H568)+2,99))),"")</f>
        <v/>
      </c>
      <c r="L568" t="str">
        <f t="shared" si="318"/>
        <v/>
      </c>
      <c r="M568" t="str">
        <f t="shared" si="337"/>
        <v/>
      </c>
      <c r="N568" t="str">
        <f t="shared" si="319"/>
        <v/>
      </c>
      <c r="O568" t="str">
        <f t="shared" si="320"/>
        <v/>
      </c>
      <c r="P568" t="str">
        <f t="shared" si="313"/>
        <v/>
      </c>
      <c r="Q568" t="str">
        <f t="shared" si="321"/>
        <v/>
      </c>
      <c r="R568" t="str">
        <f t="shared" si="322"/>
        <v/>
      </c>
      <c r="S568" t="str">
        <f t="shared" si="323"/>
        <v/>
      </c>
      <c r="T568" t="str">
        <f t="shared" si="324"/>
        <v/>
      </c>
      <c r="U568" t="str">
        <f t="shared" si="325"/>
        <v/>
      </c>
      <c r="V568" t="str">
        <f>IF(MID(I568,6,1)="T",VLOOKUP(H568,DATA!$B$2:$H$526,7,FALSE),"")</f>
        <v/>
      </c>
      <c r="W568" t="str">
        <f t="shared" si="326"/>
        <v/>
      </c>
      <c r="X568" t="str">
        <f>IF(LEN(H568)&gt;0,VLOOKUP(H568,DATA!$B$2:$F$526,5,FALSE),"")</f>
        <v/>
      </c>
      <c r="Y568" t="str">
        <f t="shared" si="327"/>
        <v/>
      </c>
      <c r="Z568" t="str">
        <f t="shared" si="328"/>
        <v/>
      </c>
      <c r="AA568" t="str">
        <f t="shared" si="329"/>
        <v/>
      </c>
      <c r="AB568" t="str">
        <f>IF(LEN(Z568)&gt;0,VLOOKUP(Z568,DATA!$K$25:$L$69,2,FALSE)&amp;IF(LEN(AA568)&gt;0,VLOOKUP(AA568,DATA!$O$25:$P$29,2,FALSE),""),"")</f>
        <v/>
      </c>
      <c r="AC568" t="str">
        <f>IF(LEN(Z568)&gt;0,VLOOKUP(Z568,DATA!$K$25:$M$69,3,FALSE),"")</f>
        <v/>
      </c>
      <c r="AD568" t="str">
        <f t="shared" si="330"/>
        <v/>
      </c>
      <c r="AE568" t="str">
        <f t="shared" si="331"/>
        <v/>
      </c>
      <c r="AF568" t="str">
        <f t="shared" si="332"/>
        <v/>
      </c>
      <c r="AG568" t="str">
        <f t="shared" si="333"/>
        <v/>
      </c>
      <c r="AH568" t="str">
        <f t="shared" si="334"/>
        <v/>
      </c>
      <c r="AI568" t="str">
        <f>IF(LEN(Q568)&gt;0,REPT("0",IF(IF(MID(I568,12,1)="F",VLOOKUP(J568,DATA!$K$2:$Y$20,14,FALSE),0)&gt;10,IF(MID(I568,12,1)="F",VLOOKUP(J568,DATA!$K$2:$Y$20,14,FALSE),0)-10,0)-LEN(X568))&amp;DEC2BIN(Q568,IF(MID(I568,12,1)="F",VLOOKUP(J568,DATA!$K$2:$Y$20,14,FALSE),0)-IF(IF(MID(I568,12,1)="F",VLOOKUP(J568,DATA!$K$2:$Y$20,14,FALSE),0)&gt;10,IF(MID(I568,12,1)="F",VLOOKUP(J568,DATA!$K$2:$Y$20,14,FALSE),0)-10,0)),"")</f>
        <v/>
      </c>
      <c r="AJ568" t="str">
        <f>IF(LEN(H568)&gt;0,IF(H568&lt;&gt;"CALL_PAL",VLOOKUP(H568,DATA!$B$2:$E$526,4,FALSE),VLOOKUP(K568,DATA!$K$72:$M$161,3,FALSE)),"")</f>
        <v/>
      </c>
      <c r="AK568" t="str">
        <f>IF(LEN(H568)&gt;0,VLOOKUP(H568,DATA!$B$2:$D$526,3,FALSE),"")</f>
        <v/>
      </c>
      <c r="AL568" t="str">
        <f t="shared" si="335"/>
        <v/>
      </c>
      <c r="AM568" t="str">
        <f t="shared" si="336"/>
        <v/>
      </c>
      <c r="AN568" t="str">
        <f t="shared" si="314"/>
        <v/>
      </c>
      <c r="AO568" t="str">
        <f t="shared" si="308"/>
        <v/>
      </c>
      <c r="AP568" t="str">
        <f t="shared" si="309"/>
        <v/>
      </c>
      <c r="AQ568" t="str">
        <f t="shared" si="306"/>
        <v/>
      </c>
    </row>
    <row r="569" spans="1:43" x14ac:dyDescent="0.25">
      <c r="A569" t="str">
        <f t="shared" si="310"/>
        <v/>
      </c>
      <c r="C569" t="str">
        <f t="shared" si="316"/>
        <v/>
      </c>
      <c r="D569" t="str">
        <f t="shared" si="311"/>
        <v/>
      </c>
      <c r="E569" t="str">
        <f t="shared" si="312"/>
        <v/>
      </c>
      <c r="F569" t="str">
        <f t="shared" si="315"/>
        <v/>
      </c>
      <c r="G569" t="str">
        <f t="shared" si="307"/>
        <v/>
      </c>
      <c r="H569" t="str">
        <f t="shared" si="317"/>
        <v/>
      </c>
      <c r="I569" s="3" t="str">
        <f>IF(LEN(H569)&gt;0,VLOOKUP(H569,DATA!$B$2:$G$526,6,FALSE),"")</f>
        <v/>
      </c>
      <c r="J569" t="str">
        <f>IF(LEN(H569)&gt;0,VLOOKUP(H569,DATA!$B$2:$G$526,2,FALSE),"")</f>
        <v/>
      </c>
      <c r="K569" t="str">
        <f>IF(LEN(H569)&gt;0,IF(MID(IF(MID(MID(C569,LEN(H569)+2,99),1,1)="(",MID(MID(C569,LEN(H569)+2,99),2,LEN(MID(C569,LEN(H569)+2,99))-2),MID(C569,LEN(H569)+2,99)),1,1)=VLOOKUP(H569,DATA!$B$2:$I$526,8,FALSE),MID(IF(MID(MID(C569,LEN(H569)+2,99),1,1)="(",MID(MID(C569,LEN(H569)+2,99),2,LEN(MID(C569,LEN(H569)+2,99))-2),MID(C569,LEN(H569)+2,99)),1,3),IF(MID(MID(C569,LEN(H569)+2,99),1,1)="(",MID(MID(C569,LEN(H569)+2,99),2,LEN(MID(C569,LEN(H569)+2,99))-2),MID(C569,LEN(H569)+2,99))),"")</f>
        <v/>
      </c>
      <c r="L569" t="str">
        <f t="shared" si="318"/>
        <v/>
      </c>
      <c r="M569" t="str">
        <f t="shared" si="337"/>
        <v/>
      </c>
      <c r="N569" t="str">
        <f t="shared" si="319"/>
        <v/>
      </c>
      <c r="O569" t="str">
        <f t="shared" si="320"/>
        <v/>
      </c>
      <c r="P569" t="str">
        <f t="shared" si="313"/>
        <v/>
      </c>
      <c r="Q569" t="str">
        <f t="shared" si="321"/>
        <v/>
      </c>
      <c r="R569" t="str">
        <f t="shared" si="322"/>
        <v/>
      </c>
      <c r="S569" t="str">
        <f t="shared" si="323"/>
        <v/>
      </c>
      <c r="T569" t="str">
        <f t="shared" si="324"/>
        <v/>
      </c>
      <c r="U569" t="str">
        <f t="shared" si="325"/>
        <v/>
      </c>
      <c r="V569" t="str">
        <f>IF(MID(I569,6,1)="T",VLOOKUP(H569,DATA!$B$2:$H$526,7,FALSE),"")</f>
        <v/>
      </c>
      <c r="W569" t="str">
        <f t="shared" si="326"/>
        <v/>
      </c>
      <c r="X569" t="str">
        <f>IF(LEN(H569)&gt;0,VLOOKUP(H569,DATA!$B$2:$F$526,5,FALSE),"")</f>
        <v/>
      </c>
      <c r="Y569" t="str">
        <f t="shared" si="327"/>
        <v/>
      </c>
      <c r="Z569" t="str">
        <f t="shared" si="328"/>
        <v/>
      </c>
      <c r="AA569" t="str">
        <f t="shared" si="329"/>
        <v/>
      </c>
      <c r="AB569" t="str">
        <f>IF(LEN(Z569)&gt;0,VLOOKUP(Z569,DATA!$K$25:$L$69,2,FALSE)&amp;IF(LEN(AA569)&gt;0,VLOOKUP(AA569,DATA!$O$25:$P$29,2,FALSE),""),"")</f>
        <v/>
      </c>
      <c r="AC569" t="str">
        <f>IF(LEN(Z569)&gt;0,VLOOKUP(Z569,DATA!$K$25:$M$69,3,FALSE),"")</f>
        <v/>
      </c>
      <c r="AD569" t="str">
        <f t="shared" si="330"/>
        <v/>
      </c>
      <c r="AE569" t="str">
        <f t="shared" si="331"/>
        <v/>
      </c>
      <c r="AF569" t="str">
        <f t="shared" si="332"/>
        <v/>
      </c>
      <c r="AG569" t="str">
        <f t="shared" si="333"/>
        <v/>
      </c>
      <c r="AH569" t="str">
        <f t="shared" si="334"/>
        <v/>
      </c>
      <c r="AI569" t="str">
        <f>IF(LEN(Q569)&gt;0,REPT("0",IF(IF(MID(I569,12,1)="F",VLOOKUP(J569,DATA!$K$2:$Y$20,14,FALSE),0)&gt;10,IF(MID(I569,12,1)="F",VLOOKUP(J569,DATA!$K$2:$Y$20,14,FALSE),0)-10,0)-LEN(X569))&amp;DEC2BIN(Q569,IF(MID(I569,12,1)="F",VLOOKUP(J569,DATA!$K$2:$Y$20,14,FALSE),0)-IF(IF(MID(I569,12,1)="F",VLOOKUP(J569,DATA!$K$2:$Y$20,14,FALSE),0)&gt;10,IF(MID(I569,12,1)="F",VLOOKUP(J569,DATA!$K$2:$Y$20,14,FALSE),0)-10,0)),"")</f>
        <v/>
      </c>
      <c r="AJ569" t="str">
        <f>IF(LEN(H569)&gt;0,IF(H569&lt;&gt;"CALL_PAL",VLOOKUP(H569,DATA!$B$2:$E$526,4,FALSE),VLOOKUP(K569,DATA!$K$72:$M$161,3,FALSE)),"")</f>
        <v/>
      </c>
      <c r="AK569" t="str">
        <f>IF(LEN(H569)&gt;0,VLOOKUP(H569,DATA!$B$2:$D$526,3,FALSE),"")</f>
        <v/>
      </c>
      <c r="AL569" t="str">
        <f t="shared" si="335"/>
        <v/>
      </c>
      <c r="AM569" t="str">
        <f t="shared" si="336"/>
        <v/>
      </c>
      <c r="AN569" t="str">
        <f t="shared" si="314"/>
        <v/>
      </c>
      <c r="AO569" t="str">
        <f t="shared" si="308"/>
        <v/>
      </c>
      <c r="AP569" t="str">
        <f t="shared" si="309"/>
        <v/>
      </c>
      <c r="AQ569" t="str">
        <f t="shared" si="306"/>
        <v/>
      </c>
    </row>
    <row r="570" spans="1:43" x14ac:dyDescent="0.25">
      <c r="A570" t="str">
        <f t="shared" si="310"/>
        <v/>
      </c>
      <c r="C570" t="str">
        <f t="shared" si="316"/>
        <v/>
      </c>
      <c r="D570" t="str">
        <f t="shared" si="311"/>
        <v/>
      </c>
      <c r="E570" t="str">
        <f t="shared" si="312"/>
        <v/>
      </c>
      <c r="F570" t="str">
        <f t="shared" si="315"/>
        <v/>
      </c>
      <c r="G570" t="str">
        <f t="shared" si="307"/>
        <v/>
      </c>
      <c r="H570" t="str">
        <f t="shared" si="317"/>
        <v/>
      </c>
      <c r="I570" s="3" t="str">
        <f>IF(LEN(H570)&gt;0,VLOOKUP(H570,DATA!$B$2:$G$526,6,FALSE),"")</f>
        <v/>
      </c>
      <c r="J570" t="str">
        <f>IF(LEN(H570)&gt;0,VLOOKUP(H570,DATA!$B$2:$G$526,2,FALSE),"")</f>
        <v/>
      </c>
      <c r="K570" t="str">
        <f>IF(LEN(H570)&gt;0,IF(MID(IF(MID(MID(C570,LEN(H570)+2,99),1,1)="(",MID(MID(C570,LEN(H570)+2,99),2,LEN(MID(C570,LEN(H570)+2,99))-2),MID(C570,LEN(H570)+2,99)),1,1)=VLOOKUP(H570,DATA!$B$2:$I$526,8,FALSE),MID(IF(MID(MID(C570,LEN(H570)+2,99),1,1)="(",MID(MID(C570,LEN(H570)+2,99),2,LEN(MID(C570,LEN(H570)+2,99))-2),MID(C570,LEN(H570)+2,99)),1,3),IF(MID(MID(C570,LEN(H570)+2,99),1,1)="(",MID(MID(C570,LEN(H570)+2,99),2,LEN(MID(C570,LEN(H570)+2,99))-2),MID(C570,LEN(H570)+2,99))),"")</f>
        <v/>
      </c>
      <c r="L570" t="str">
        <f t="shared" si="318"/>
        <v/>
      </c>
      <c r="M570" t="str">
        <f t="shared" si="337"/>
        <v/>
      </c>
      <c r="N570" t="str">
        <f t="shared" si="319"/>
        <v/>
      </c>
      <c r="O570" t="str">
        <f t="shared" si="320"/>
        <v/>
      </c>
      <c r="P570" t="str">
        <f t="shared" si="313"/>
        <v/>
      </c>
      <c r="Q570" t="str">
        <f t="shared" si="321"/>
        <v/>
      </c>
      <c r="R570" t="str">
        <f t="shared" si="322"/>
        <v/>
      </c>
      <c r="S570" t="str">
        <f t="shared" si="323"/>
        <v/>
      </c>
      <c r="T570" t="str">
        <f t="shared" si="324"/>
        <v/>
      </c>
      <c r="U570" t="str">
        <f t="shared" si="325"/>
        <v/>
      </c>
      <c r="V570" t="str">
        <f>IF(MID(I570,6,1)="T",VLOOKUP(H570,DATA!$B$2:$H$526,7,FALSE),"")</f>
        <v/>
      </c>
      <c r="W570" t="str">
        <f t="shared" si="326"/>
        <v/>
      </c>
      <c r="X570" t="str">
        <f>IF(LEN(H570)&gt;0,VLOOKUP(H570,DATA!$B$2:$F$526,5,FALSE),"")</f>
        <v/>
      </c>
      <c r="Y570" t="str">
        <f t="shared" si="327"/>
        <v/>
      </c>
      <c r="Z570" t="str">
        <f t="shared" si="328"/>
        <v/>
      </c>
      <c r="AA570" t="str">
        <f t="shared" si="329"/>
        <v/>
      </c>
      <c r="AB570" t="str">
        <f>IF(LEN(Z570)&gt;0,VLOOKUP(Z570,DATA!$K$25:$L$69,2,FALSE)&amp;IF(LEN(AA570)&gt;0,VLOOKUP(AA570,DATA!$O$25:$P$29,2,FALSE),""),"")</f>
        <v/>
      </c>
      <c r="AC570" t="str">
        <f>IF(LEN(Z570)&gt;0,VLOOKUP(Z570,DATA!$K$25:$M$69,3,FALSE),"")</f>
        <v/>
      </c>
      <c r="AD570" t="str">
        <f t="shared" si="330"/>
        <v/>
      </c>
      <c r="AE570" t="str">
        <f t="shared" si="331"/>
        <v/>
      </c>
      <c r="AF570" t="str">
        <f t="shared" si="332"/>
        <v/>
      </c>
      <c r="AG570" t="str">
        <f t="shared" si="333"/>
        <v/>
      </c>
      <c r="AH570" t="str">
        <f t="shared" si="334"/>
        <v/>
      </c>
      <c r="AI570" t="str">
        <f>IF(LEN(Q570)&gt;0,REPT("0",IF(IF(MID(I570,12,1)="F",VLOOKUP(J570,DATA!$K$2:$Y$20,14,FALSE),0)&gt;10,IF(MID(I570,12,1)="F",VLOOKUP(J570,DATA!$K$2:$Y$20,14,FALSE),0)-10,0)-LEN(X570))&amp;DEC2BIN(Q570,IF(MID(I570,12,1)="F",VLOOKUP(J570,DATA!$K$2:$Y$20,14,FALSE),0)-IF(IF(MID(I570,12,1)="F",VLOOKUP(J570,DATA!$K$2:$Y$20,14,FALSE),0)&gt;10,IF(MID(I570,12,1)="F",VLOOKUP(J570,DATA!$K$2:$Y$20,14,FALSE),0)-10,0)),"")</f>
        <v/>
      </c>
      <c r="AJ570" t="str">
        <f>IF(LEN(H570)&gt;0,IF(H570&lt;&gt;"CALL_PAL",VLOOKUP(H570,DATA!$B$2:$E$526,4,FALSE),VLOOKUP(K570,DATA!$K$72:$M$161,3,FALSE)),"")</f>
        <v/>
      </c>
      <c r="AK570" t="str">
        <f>IF(LEN(H570)&gt;0,VLOOKUP(H570,DATA!$B$2:$D$526,3,FALSE),"")</f>
        <v/>
      </c>
      <c r="AL570" t="str">
        <f t="shared" si="335"/>
        <v/>
      </c>
      <c r="AM570" t="str">
        <f t="shared" si="336"/>
        <v/>
      </c>
      <c r="AN570" t="str">
        <f t="shared" si="314"/>
        <v/>
      </c>
      <c r="AO570" t="str">
        <f t="shared" si="308"/>
        <v/>
      </c>
      <c r="AP570" t="str">
        <f t="shared" si="309"/>
        <v/>
      </c>
      <c r="AQ570" t="str">
        <f t="shared" si="306"/>
        <v/>
      </c>
    </row>
    <row r="571" spans="1:43" x14ac:dyDescent="0.25">
      <c r="A571" t="str">
        <f t="shared" si="310"/>
        <v/>
      </c>
      <c r="C571" t="str">
        <f t="shared" si="316"/>
        <v/>
      </c>
      <c r="D571" t="str">
        <f t="shared" si="311"/>
        <v/>
      </c>
      <c r="E571" t="str">
        <f t="shared" si="312"/>
        <v/>
      </c>
      <c r="F571" t="str">
        <f t="shared" si="315"/>
        <v/>
      </c>
      <c r="G571" t="str">
        <f t="shared" si="307"/>
        <v/>
      </c>
      <c r="H571" t="str">
        <f t="shared" si="317"/>
        <v/>
      </c>
      <c r="I571" s="3" t="str">
        <f>IF(LEN(H571)&gt;0,VLOOKUP(H571,DATA!$B$2:$G$526,6,FALSE),"")</f>
        <v/>
      </c>
      <c r="J571" t="str">
        <f>IF(LEN(H571)&gt;0,VLOOKUP(H571,DATA!$B$2:$G$526,2,FALSE),"")</f>
        <v/>
      </c>
      <c r="K571" t="str">
        <f>IF(LEN(H571)&gt;0,IF(MID(IF(MID(MID(C571,LEN(H571)+2,99),1,1)="(",MID(MID(C571,LEN(H571)+2,99),2,LEN(MID(C571,LEN(H571)+2,99))-2),MID(C571,LEN(H571)+2,99)),1,1)=VLOOKUP(H571,DATA!$B$2:$I$526,8,FALSE),MID(IF(MID(MID(C571,LEN(H571)+2,99),1,1)="(",MID(MID(C571,LEN(H571)+2,99),2,LEN(MID(C571,LEN(H571)+2,99))-2),MID(C571,LEN(H571)+2,99)),1,3),IF(MID(MID(C571,LEN(H571)+2,99),1,1)="(",MID(MID(C571,LEN(H571)+2,99),2,LEN(MID(C571,LEN(H571)+2,99))-2),MID(C571,LEN(H571)+2,99))),"")</f>
        <v/>
      </c>
      <c r="L571" t="str">
        <f t="shared" si="318"/>
        <v/>
      </c>
      <c r="M571" t="str">
        <f t="shared" si="337"/>
        <v/>
      </c>
      <c r="N571" t="str">
        <f t="shared" si="319"/>
        <v/>
      </c>
      <c r="O571" t="str">
        <f t="shared" si="320"/>
        <v/>
      </c>
      <c r="P571" t="str">
        <f t="shared" si="313"/>
        <v/>
      </c>
      <c r="Q571" t="str">
        <f t="shared" si="321"/>
        <v/>
      </c>
      <c r="R571" t="str">
        <f t="shared" si="322"/>
        <v/>
      </c>
      <c r="S571" t="str">
        <f t="shared" si="323"/>
        <v/>
      </c>
      <c r="T571" t="str">
        <f t="shared" si="324"/>
        <v/>
      </c>
      <c r="U571" t="str">
        <f t="shared" si="325"/>
        <v/>
      </c>
      <c r="V571" t="str">
        <f>IF(MID(I571,6,1)="T",VLOOKUP(H571,DATA!$B$2:$H$526,7,FALSE),"")</f>
        <v/>
      </c>
      <c r="W571" t="str">
        <f t="shared" si="326"/>
        <v/>
      </c>
      <c r="X571" t="str">
        <f>IF(LEN(H571)&gt;0,VLOOKUP(H571,DATA!$B$2:$F$526,5,FALSE),"")</f>
        <v/>
      </c>
      <c r="Y571" t="str">
        <f t="shared" si="327"/>
        <v/>
      </c>
      <c r="Z571" t="str">
        <f t="shared" si="328"/>
        <v/>
      </c>
      <c r="AA571" t="str">
        <f t="shared" si="329"/>
        <v/>
      </c>
      <c r="AB571" t="str">
        <f>IF(LEN(Z571)&gt;0,VLOOKUP(Z571,DATA!$K$25:$L$69,2,FALSE)&amp;IF(LEN(AA571)&gt;0,VLOOKUP(AA571,DATA!$O$25:$P$29,2,FALSE),""),"")</f>
        <v/>
      </c>
      <c r="AC571" t="str">
        <f>IF(LEN(Z571)&gt;0,VLOOKUP(Z571,DATA!$K$25:$M$69,3,FALSE),"")</f>
        <v/>
      </c>
      <c r="AD571" t="str">
        <f t="shared" si="330"/>
        <v/>
      </c>
      <c r="AE571" t="str">
        <f t="shared" si="331"/>
        <v/>
      </c>
      <c r="AF571" t="str">
        <f t="shared" si="332"/>
        <v/>
      </c>
      <c r="AG571" t="str">
        <f t="shared" si="333"/>
        <v/>
      </c>
      <c r="AH571" t="str">
        <f t="shared" si="334"/>
        <v/>
      </c>
      <c r="AI571" t="str">
        <f>IF(LEN(Q571)&gt;0,REPT("0",IF(IF(MID(I571,12,1)="F",VLOOKUP(J571,DATA!$K$2:$Y$20,14,FALSE),0)&gt;10,IF(MID(I571,12,1)="F",VLOOKUP(J571,DATA!$K$2:$Y$20,14,FALSE),0)-10,0)-LEN(X571))&amp;DEC2BIN(Q571,IF(MID(I571,12,1)="F",VLOOKUP(J571,DATA!$K$2:$Y$20,14,FALSE),0)-IF(IF(MID(I571,12,1)="F",VLOOKUP(J571,DATA!$K$2:$Y$20,14,FALSE),0)&gt;10,IF(MID(I571,12,1)="F",VLOOKUP(J571,DATA!$K$2:$Y$20,14,FALSE),0)-10,0)),"")</f>
        <v/>
      </c>
      <c r="AJ571" t="str">
        <f>IF(LEN(H571)&gt;0,IF(H571&lt;&gt;"CALL_PAL",VLOOKUP(H571,DATA!$B$2:$E$526,4,FALSE),VLOOKUP(K571,DATA!$K$72:$M$161,3,FALSE)),"")</f>
        <v/>
      </c>
      <c r="AK571" t="str">
        <f>IF(LEN(H571)&gt;0,VLOOKUP(H571,DATA!$B$2:$D$526,3,FALSE),"")</f>
        <v/>
      </c>
      <c r="AL571" t="str">
        <f t="shared" si="335"/>
        <v/>
      </c>
      <c r="AM571" t="str">
        <f t="shared" si="336"/>
        <v/>
      </c>
      <c r="AN571" t="str">
        <f t="shared" si="314"/>
        <v/>
      </c>
      <c r="AO571" t="str">
        <f t="shared" si="308"/>
        <v/>
      </c>
      <c r="AP571" t="str">
        <f t="shared" si="309"/>
        <v/>
      </c>
      <c r="AQ571" t="str">
        <f t="shared" si="306"/>
        <v/>
      </c>
    </row>
    <row r="572" spans="1:43" x14ac:dyDescent="0.25">
      <c r="A572" t="str">
        <f t="shared" si="310"/>
        <v/>
      </c>
      <c r="C572" t="str">
        <f t="shared" si="316"/>
        <v/>
      </c>
      <c r="D572" t="str">
        <f t="shared" si="311"/>
        <v/>
      </c>
      <c r="E572" t="str">
        <f t="shared" si="312"/>
        <v/>
      </c>
      <c r="F572" t="str">
        <f t="shared" si="315"/>
        <v/>
      </c>
      <c r="G572" t="str">
        <f t="shared" si="307"/>
        <v/>
      </c>
      <c r="H572" t="str">
        <f t="shared" si="317"/>
        <v/>
      </c>
      <c r="I572" s="3" t="str">
        <f>IF(LEN(H572)&gt;0,VLOOKUP(H572,DATA!$B$2:$G$526,6,FALSE),"")</f>
        <v/>
      </c>
      <c r="J572" t="str">
        <f>IF(LEN(H572)&gt;0,VLOOKUP(H572,DATA!$B$2:$G$526,2,FALSE),"")</f>
        <v/>
      </c>
      <c r="K572" t="str">
        <f>IF(LEN(H572)&gt;0,IF(MID(IF(MID(MID(C572,LEN(H572)+2,99),1,1)="(",MID(MID(C572,LEN(H572)+2,99),2,LEN(MID(C572,LEN(H572)+2,99))-2),MID(C572,LEN(H572)+2,99)),1,1)=VLOOKUP(H572,DATA!$B$2:$I$526,8,FALSE),MID(IF(MID(MID(C572,LEN(H572)+2,99),1,1)="(",MID(MID(C572,LEN(H572)+2,99),2,LEN(MID(C572,LEN(H572)+2,99))-2),MID(C572,LEN(H572)+2,99)),1,3),IF(MID(MID(C572,LEN(H572)+2,99),1,1)="(",MID(MID(C572,LEN(H572)+2,99),2,LEN(MID(C572,LEN(H572)+2,99))-2),MID(C572,LEN(H572)+2,99))),"")</f>
        <v/>
      </c>
      <c r="L572" t="str">
        <f t="shared" si="318"/>
        <v/>
      </c>
      <c r="M572" t="str">
        <f t="shared" si="337"/>
        <v/>
      </c>
      <c r="N572" t="str">
        <f t="shared" si="319"/>
        <v/>
      </c>
      <c r="O572" t="str">
        <f t="shared" si="320"/>
        <v/>
      </c>
      <c r="P572" t="str">
        <f t="shared" si="313"/>
        <v/>
      </c>
      <c r="Q572" t="str">
        <f t="shared" si="321"/>
        <v/>
      </c>
      <c r="R572" t="str">
        <f t="shared" si="322"/>
        <v/>
      </c>
      <c r="S572" t="str">
        <f t="shared" si="323"/>
        <v/>
      </c>
      <c r="T572" t="str">
        <f t="shared" si="324"/>
        <v/>
      </c>
      <c r="U572" t="str">
        <f t="shared" si="325"/>
        <v/>
      </c>
      <c r="V572" t="str">
        <f>IF(MID(I572,6,1)="T",VLOOKUP(H572,DATA!$B$2:$H$526,7,FALSE),"")</f>
        <v/>
      </c>
      <c r="W572" t="str">
        <f t="shared" si="326"/>
        <v/>
      </c>
      <c r="X572" t="str">
        <f>IF(LEN(H572)&gt;0,VLOOKUP(H572,DATA!$B$2:$F$526,5,FALSE),"")</f>
        <v/>
      </c>
      <c r="Y572" t="str">
        <f t="shared" si="327"/>
        <v/>
      </c>
      <c r="Z572" t="str">
        <f t="shared" si="328"/>
        <v/>
      </c>
      <c r="AA572" t="str">
        <f t="shared" si="329"/>
        <v/>
      </c>
      <c r="AB572" t="str">
        <f>IF(LEN(Z572)&gt;0,VLOOKUP(Z572,DATA!$K$25:$L$69,2,FALSE)&amp;IF(LEN(AA572)&gt;0,VLOOKUP(AA572,DATA!$O$25:$P$29,2,FALSE),""),"")</f>
        <v/>
      </c>
      <c r="AC572" t="str">
        <f>IF(LEN(Z572)&gt;0,VLOOKUP(Z572,DATA!$K$25:$M$69,3,FALSE),"")</f>
        <v/>
      </c>
      <c r="AD572" t="str">
        <f t="shared" si="330"/>
        <v/>
      </c>
      <c r="AE572" t="str">
        <f t="shared" si="331"/>
        <v/>
      </c>
      <c r="AF572" t="str">
        <f t="shared" si="332"/>
        <v/>
      </c>
      <c r="AG572" t="str">
        <f t="shared" si="333"/>
        <v/>
      </c>
      <c r="AH572" t="str">
        <f t="shared" si="334"/>
        <v/>
      </c>
      <c r="AI572" t="str">
        <f>IF(LEN(Q572)&gt;0,REPT("0",IF(IF(MID(I572,12,1)="F",VLOOKUP(J572,DATA!$K$2:$Y$20,14,FALSE),0)&gt;10,IF(MID(I572,12,1)="F",VLOOKUP(J572,DATA!$K$2:$Y$20,14,FALSE),0)-10,0)-LEN(X572))&amp;DEC2BIN(Q572,IF(MID(I572,12,1)="F",VLOOKUP(J572,DATA!$K$2:$Y$20,14,FALSE),0)-IF(IF(MID(I572,12,1)="F",VLOOKUP(J572,DATA!$K$2:$Y$20,14,FALSE),0)&gt;10,IF(MID(I572,12,1)="F",VLOOKUP(J572,DATA!$K$2:$Y$20,14,FALSE),0)-10,0)),"")</f>
        <v/>
      </c>
      <c r="AJ572" t="str">
        <f>IF(LEN(H572)&gt;0,IF(H572&lt;&gt;"CALL_PAL",VLOOKUP(H572,DATA!$B$2:$E$526,4,FALSE),VLOOKUP(K572,DATA!$K$72:$M$161,3,FALSE)),"")</f>
        <v/>
      </c>
      <c r="AK572" t="str">
        <f>IF(LEN(H572)&gt;0,VLOOKUP(H572,DATA!$B$2:$D$526,3,FALSE),"")</f>
        <v/>
      </c>
      <c r="AL572" t="str">
        <f t="shared" si="335"/>
        <v/>
      </c>
      <c r="AM572" t="str">
        <f t="shared" si="336"/>
        <v/>
      </c>
      <c r="AN572" t="str">
        <f t="shared" si="314"/>
        <v/>
      </c>
      <c r="AO572" t="str">
        <f t="shared" si="308"/>
        <v/>
      </c>
      <c r="AP572" t="str">
        <f t="shared" si="309"/>
        <v/>
      </c>
      <c r="AQ572" t="str">
        <f t="shared" si="306"/>
        <v/>
      </c>
    </row>
    <row r="573" spans="1:43" x14ac:dyDescent="0.25">
      <c r="A573" t="str">
        <f t="shared" si="310"/>
        <v/>
      </c>
      <c r="C573" t="str">
        <f t="shared" si="316"/>
        <v/>
      </c>
      <c r="D573" t="str">
        <f t="shared" si="311"/>
        <v/>
      </c>
      <c r="E573" t="str">
        <f t="shared" si="312"/>
        <v/>
      </c>
      <c r="F573" t="str">
        <f t="shared" si="315"/>
        <v/>
      </c>
      <c r="G573" t="str">
        <f t="shared" si="307"/>
        <v/>
      </c>
      <c r="H573" t="str">
        <f t="shared" si="317"/>
        <v/>
      </c>
      <c r="I573" s="3" t="str">
        <f>IF(LEN(H573)&gt;0,VLOOKUP(H573,DATA!$B$2:$G$526,6,FALSE),"")</f>
        <v/>
      </c>
      <c r="J573" t="str">
        <f>IF(LEN(H573)&gt;0,VLOOKUP(H573,DATA!$B$2:$G$526,2,FALSE),"")</f>
        <v/>
      </c>
      <c r="K573" t="str">
        <f>IF(LEN(H573)&gt;0,IF(MID(IF(MID(MID(C573,LEN(H573)+2,99),1,1)="(",MID(MID(C573,LEN(H573)+2,99),2,LEN(MID(C573,LEN(H573)+2,99))-2),MID(C573,LEN(H573)+2,99)),1,1)=VLOOKUP(H573,DATA!$B$2:$I$526,8,FALSE),MID(IF(MID(MID(C573,LEN(H573)+2,99),1,1)="(",MID(MID(C573,LEN(H573)+2,99),2,LEN(MID(C573,LEN(H573)+2,99))-2),MID(C573,LEN(H573)+2,99)),1,3),IF(MID(MID(C573,LEN(H573)+2,99),1,1)="(",MID(MID(C573,LEN(H573)+2,99),2,LEN(MID(C573,LEN(H573)+2,99))-2),MID(C573,LEN(H573)+2,99))),"")</f>
        <v/>
      </c>
      <c r="L573" t="str">
        <f t="shared" si="318"/>
        <v/>
      </c>
      <c r="M573" t="str">
        <f t="shared" si="337"/>
        <v/>
      </c>
      <c r="N573" t="str">
        <f t="shared" si="319"/>
        <v/>
      </c>
      <c r="O573" t="str">
        <f t="shared" si="320"/>
        <v/>
      </c>
      <c r="P573" t="str">
        <f t="shared" si="313"/>
        <v/>
      </c>
      <c r="Q573" t="str">
        <f t="shared" si="321"/>
        <v/>
      </c>
      <c r="R573" t="str">
        <f t="shared" si="322"/>
        <v/>
      </c>
      <c r="S573" t="str">
        <f t="shared" si="323"/>
        <v/>
      </c>
      <c r="T573" t="str">
        <f t="shared" si="324"/>
        <v/>
      </c>
      <c r="U573" t="str">
        <f t="shared" si="325"/>
        <v/>
      </c>
      <c r="V573" t="str">
        <f>IF(MID(I573,6,1)="T",VLOOKUP(H573,DATA!$B$2:$H$526,7,FALSE),"")</f>
        <v/>
      </c>
      <c r="W573" t="str">
        <f t="shared" si="326"/>
        <v/>
      </c>
      <c r="X573" t="str">
        <f>IF(LEN(H573)&gt;0,VLOOKUP(H573,DATA!$B$2:$F$526,5,FALSE),"")</f>
        <v/>
      </c>
      <c r="Y573" t="str">
        <f t="shared" si="327"/>
        <v/>
      </c>
      <c r="Z573" t="str">
        <f t="shared" si="328"/>
        <v/>
      </c>
      <c r="AA573" t="str">
        <f t="shared" si="329"/>
        <v/>
      </c>
      <c r="AB573" t="str">
        <f>IF(LEN(Z573)&gt;0,VLOOKUP(Z573,DATA!$K$25:$L$69,2,FALSE)&amp;IF(LEN(AA573)&gt;0,VLOOKUP(AA573,DATA!$O$25:$P$29,2,FALSE),""),"")</f>
        <v/>
      </c>
      <c r="AC573" t="str">
        <f>IF(LEN(Z573)&gt;0,VLOOKUP(Z573,DATA!$K$25:$M$69,3,FALSE),"")</f>
        <v/>
      </c>
      <c r="AD573" t="str">
        <f t="shared" si="330"/>
        <v/>
      </c>
      <c r="AE573" t="str">
        <f t="shared" si="331"/>
        <v/>
      </c>
      <c r="AF573" t="str">
        <f t="shared" si="332"/>
        <v/>
      </c>
      <c r="AG573" t="str">
        <f t="shared" si="333"/>
        <v/>
      </c>
      <c r="AH573" t="str">
        <f t="shared" si="334"/>
        <v/>
      </c>
      <c r="AI573" t="str">
        <f>IF(LEN(Q573)&gt;0,REPT("0",IF(IF(MID(I573,12,1)="F",VLOOKUP(J573,DATA!$K$2:$Y$20,14,FALSE),0)&gt;10,IF(MID(I573,12,1)="F",VLOOKUP(J573,DATA!$K$2:$Y$20,14,FALSE),0)-10,0)-LEN(X573))&amp;DEC2BIN(Q573,IF(MID(I573,12,1)="F",VLOOKUP(J573,DATA!$K$2:$Y$20,14,FALSE),0)-IF(IF(MID(I573,12,1)="F",VLOOKUP(J573,DATA!$K$2:$Y$20,14,FALSE),0)&gt;10,IF(MID(I573,12,1)="F",VLOOKUP(J573,DATA!$K$2:$Y$20,14,FALSE),0)-10,0)),"")</f>
        <v/>
      </c>
      <c r="AJ573" t="str">
        <f>IF(LEN(H573)&gt;0,IF(H573&lt;&gt;"CALL_PAL",VLOOKUP(H573,DATA!$B$2:$E$526,4,FALSE),VLOOKUP(K573,DATA!$K$72:$M$161,3,FALSE)),"")</f>
        <v/>
      </c>
      <c r="AK573" t="str">
        <f>IF(LEN(H573)&gt;0,VLOOKUP(H573,DATA!$B$2:$D$526,3,FALSE),"")</f>
        <v/>
      </c>
      <c r="AL573" t="str">
        <f t="shared" si="335"/>
        <v/>
      </c>
      <c r="AM573" t="str">
        <f t="shared" si="336"/>
        <v/>
      </c>
      <c r="AN573" t="str">
        <f t="shared" si="314"/>
        <v/>
      </c>
      <c r="AO573" t="str">
        <f t="shared" si="308"/>
        <v/>
      </c>
      <c r="AP573" t="str">
        <f t="shared" si="309"/>
        <v/>
      </c>
      <c r="AQ573" t="str">
        <f t="shared" si="306"/>
        <v/>
      </c>
    </row>
    <row r="574" spans="1:43" x14ac:dyDescent="0.25">
      <c r="A574" t="str">
        <f t="shared" si="310"/>
        <v/>
      </c>
      <c r="C574" t="str">
        <f t="shared" si="316"/>
        <v/>
      </c>
      <c r="D574" t="str">
        <f t="shared" si="311"/>
        <v/>
      </c>
      <c r="E574" t="str">
        <f t="shared" si="312"/>
        <v/>
      </c>
      <c r="F574" t="str">
        <f t="shared" si="315"/>
        <v/>
      </c>
      <c r="G574" t="str">
        <f t="shared" si="307"/>
        <v/>
      </c>
      <c r="H574" t="str">
        <f t="shared" si="317"/>
        <v/>
      </c>
      <c r="I574" s="3" t="str">
        <f>IF(LEN(H574)&gt;0,VLOOKUP(H574,DATA!$B$2:$G$526,6,FALSE),"")</f>
        <v/>
      </c>
      <c r="J574" t="str">
        <f>IF(LEN(H574)&gt;0,VLOOKUP(H574,DATA!$B$2:$G$526,2,FALSE),"")</f>
        <v/>
      </c>
      <c r="K574" t="str">
        <f>IF(LEN(H574)&gt;0,IF(MID(IF(MID(MID(C574,LEN(H574)+2,99),1,1)="(",MID(MID(C574,LEN(H574)+2,99),2,LEN(MID(C574,LEN(H574)+2,99))-2),MID(C574,LEN(H574)+2,99)),1,1)=VLOOKUP(H574,DATA!$B$2:$I$526,8,FALSE),MID(IF(MID(MID(C574,LEN(H574)+2,99),1,1)="(",MID(MID(C574,LEN(H574)+2,99),2,LEN(MID(C574,LEN(H574)+2,99))-2),MID(C574,LEN(H574)+2,99)),1,3),IF(MID(MID(C574,LEN(H574)+2,99),1,1)="(",MID(MID(C574,LEN(H574)+2,99),2,LEN(MID(C574,LEN(H574)+2,99))-2),MID(C574,LEN(H574)+2,99))),"")</f>
        <v/>
      </c>
      <c r="L574" t="str">
        <f t="shared" si="318"/>
        <v/>
      </c>
      <c r="M574" t="str">
        <f t="shared" si="337"/>
        <v/>
      </c>
      <c r="N574" t="str">
        <f t="shared" si="319"/>
        <v/>
      </c>
      <c r="O574" t="str">
        <f t="shared" si="320"/>
        <v/>
      </c>
      <c r="P574" t="str">
        <f t="shared" si="313"/>
        <v/>
      </c>
      <c r="Q574" t="str">
        <f t="shared" si="321"/>
        <v/>
      </c>
      <c r="R574" t="str">
        <f t="shared" si="322"/>
        <v/>
      </c>
      <c r="S574" t="str">
        <f t="shared" si="323"/>
        <v/>
      </c>
      <c r="T574" t="str">
        <f t="shared" si="324"/>
        <v/>
      </c>
      <c r="U574" t="str">
        <f t="shared" si="325"/>
        <v/>
      </c>
      <c r="V574" t="str">
        <f>IF(MID(I574,6,1)="T",VLOOKUP(H574,DATA!$B$2:$H$526,7,FALSE),"")</f>
        <v/>
      </c>
      <c r="W574" t="str">
        <f t="shared" si="326"/>
        <v/>
      </c>
      <c r="X574" t="str">
        <f>IF(LEN(H574)&gt;0,VLOOKUP(H574,DATA!$B$2:$F$526,5,FALSE),"")</f>
        <v/>
      </c>
      <c r="Y574" t="str">
        <f t="shared" si="327"/>
        <v/>
      </c>
      <c r="Z574" t="str">
        <f t="shared" si="328"/>
        <v/>
      </c>
      <c r="AA574" t="str">
        <f t="shared" si="329"/>
        <v/>
      </c>
      <c r="AB574" t="str">
        <f>IF(LEN(Z574)&gt;0,VLOOKUP(Z574,DATA!$K$25:$L$69,2,FALSE)&amp;IF(LEN(AA574)&gt;0,VLOOKUP(AA574,DATA!$O$25:$P$29,2,FALSE),""),"")</f>
        <v/>
      </c>
      <c r="AC574" t="str">
        <f>IF(LEN(Z574)&gt;0,VLOOKUP(Z574,DATA!$K$25:$M$69,3,FALSE),"")</f>
        <v/>
      </c>
      <c r="AD574" t="str">
        <f t="shared" si="330"/>
        <v/>
      </c>
      <c r="AE574" t="str">
        <f t="shared" si="331"/>
        <v/>
      </c>
      <c r="AF574" t="str">
        <f t="shared" si="332"/>
        <v/>
      </c>
      <c r="AG574" t="str">
        <f t="shared" si="333"/>
        <v/>
      </c>
      <c r="AH574" t="str">
        <f t="shared" si="334"/>
        <v/>
      </c>
      <c r="AI574" t="str">
        <f>IF(LEN(Q574)&gt;0,REPT("0",IF(IF(MID(I574,12,1)="F",VLOOKUP(J574,DATA!$K$2:$Y$20,14,FALSE),0)&gt;10,IF(MID(I574,12,1)="F",VLOOKUP(J574,DATA!$K$2:$Y$20,14,FALSE),0)-10,0)-LEN(X574))&amp;DEC2BIN(Q574,IF(MID(I574,12,1)="F",VLOOKUP(J574,DATA!$K$2:$Y$20,14,FALSE),0)-IF(IF(MID(I574,12,1)="F",VLOOKUP(J574,DATA!$K$2:$Y$20,14,FALSE),0)&gt;10,IF(MID(I574,12,1)="F",VLOOKUP(J574,DATA!$K$2:$Y$20,14,FALSE),0)-10,0)),"")</f>
        <v/>
      </c>
      <c r="AJ574" t="str">
        <f>IF(LEN(H574)&gt;0,IF(H574&lt;&gt;"CALL_PAL",VLOOKUP(H574,DATA!$B$2:$E$526,4,FALSE),VLOOKUP(K574,DATA!$K$72:$M$161,3,FALSE)),"")</f>
        <v/>
      </c>
      <c r="AK574" t="str">
        <f>IF(LEN(H574)&gt;0,VLOOKUP(H574,DATA!$B$2:$D$526,3,FALSE),"")</f>
        <v/>
      </c>
      <c r="AL574" t="str">
        <f t="shared" si="335"/>
        <v/>
      </c>
      <c r="AM574" t="str">
        <f t="shared" si="336"/>
        <v/>
      </c>
      <c r="AN574" t="str">
        <f t="shared" si="314"/>
        <v/>
      </c>
      <c r="AO574" t="str">
        <f t="shared" si="308"/>
        <v/>
      </c>
      <c r="AP574" t="str">
        <f t="shared" si="309"/>
        <v/>
      </c>
      <c r="AQ574" t="str">
        <f t="shared" si="306"/>
        <v/>
      </c>
    </row>
    <row r="575" spans="1:43" x14ac:dyDescent="0.25">
      <c r="A575" t="str">
        <f t="shared" si="310"/>
        <v/>
      </c>
      <c r="C575" t="str">
        <f t="shared" si="316"/>
        <v/>
      </c>
      <c r="D575" t="str">
        <f t="shared" si="311"/>
        <v/>
      </c>
      <c r="E575" t="str">
        <f t="shared" si="312"/>
        <v/>
      </c>
      <c r="F575" t="str">
        <f t="shared" si="315"/>
        <v/>
      </c>
      <c r="G575" t="str">
        <f t="shared" si="307"/>
        <v/>
      </c>
      <c r="H575" t="str">
        <f t="shared" si="317"/>
        <v/>
      </c>
      <c r="I575" s="3" t="str">
        <f>IF(LEN(H575)&gt;0,VLOOKUP(H575,DATA!$B$2:$G$526,6,FALSE),"")</f>
        <v/>
      </c>
      <c r="J575" t="str">
        <f>IF(LEN(H575)&gt;0,VLOOKUP(H575,DATA!$B$2:$G$526,2,FALSE),"")</f>
        <v/>
      </c>
      <c r="K575" t="str">
        <f>IF(LEN(H575)&gt;0,IF(MID(IF(MID(MID(C575,LEN(H575)+2,99),1,1)="(",MID(MID(C575,LEN(H575)+2,99),2,LEN(MID(C575,LEN(H575)+2,99))-2),MID(C575,LEN(H575)+2,99)),1,1)=VLOOKUP(H575,DATA!$B$2:$I$526,8,FALSE),MID(IF(MID(MID(C575,LEN(H575)+2,99),1,1)="(",MID(MID(C575,LEN(H575)+2,99),2,LEN(MID(C575,LEN(H575)+2,99))-2),MID(C575,LEN(H575)+2,99)),1,3),IF(MID(MID(C575,LEN(H575)+2,99),1,1)="(",MID(MID(C575,LEN(H575)+2,99),2,LEN(MID(C575,LEN(H575)+2,99))-2),MID(C575,LEN(H575)+2,99))),"")</f>
        <v/>
      </c>
      <c r="L575" t="str">
        <f t="shared" si="318"/>
        <v/>
      </c>
      <c r="M575" t="str">
        <f t="shared" si="337"/>
        <v/>
      </c>
      <c r="N575" t="str">
        <f t="shared" si="319"/>
        <v/>
      </c>
      <c r="O575" t="str">
        <f t="shared" si="320"/>
        <v/>
      </c>
      <c r="P575" t="str">
        <f t="shared" si="313"/>
        <v/>
      </c>
      <c r="Q575" t="str">
        <f t="shared" si="321"/>
        <v/>
      </c>
      <c r="R575" t="str">
        <f t="shared" si="322"/>
        <v/>
      </c>
      <c r="S575" t="str">
        <f t="shared" si="323"/>
        <v/>
      </c>
      <c r="T575" t="str">
        <f t="shared" si="324"/>
        <v/>
      </c>
      <c r="U575" t="str">
        <f t="shared" si="325"/>
        <v/>
      </c>
      <c r="V575" t="str">
        <f>IF(MID(I575,6,1)="T",VLOOKUP(H575,DATA!$B$2:$H$526,7,FALSE),"")</f>
        <v/>
      </c>
      <c r="W575" t="str">
        <f t="shared" si="326"/>
        <v/>
      </c>
      <c r="X575" t="str">
        <f>IF(LEN(H575)&gt;0,VLOOKUP(H575,DATA!$B$2:$F$526,5,FALSE),"")</f>
        <v/>
      </c>
      <c r="Y575" t="str">
        <f t="shared" si="327"/>
        <v/>
      </c>
      <c r="Z575" t="str">
        <f t="shared" si="328"/>
        <v/>
      </c>
      <c r="AA575" t="str">
        <f t="shared" si="329"/>
        <v/>
      </c>
      <c r="AB575" t="str">
        <f>IF(LEN(Z575)&gt;0,VLOOKUP(Z575,DATA!$K$25:$L$69,2,FALSE)&amp;IF(LEN(AA575)&gt;0,VLOOKUP(AA575,DATA!$O$25:$P$29,2,FALSE),""),"")</f>
        <v/>
      </c>
      <c r="AC575" t="str">
        <f>IF(LEN(Z575)&gt;0,VLOOKUP(Z575,DATA!$K$25:$M$69,3,FALSE),"")</f>
        <v/>
      </c>
      <c r="AD575" t="str">
        <f t="shared" si="330"/>
        <v/>
      </c>
      <c r="AE575" t="str">
        <f t="shared" si="331"/>
        <v/>
      </c>
      <c r="AF575" t="str">
        <f t="shared" si="332"/>
        <v/>
      </c>
      <c r="AG575" t="str">
        <f t="shared" si="333"/>
        <v/>
      </c>
      <c r="AH575" t="str">
        <f t="shared" si="334"/>
        <v/>
      </c>
      <c r="AI575" t="str">
        <f>IF(LEN(Q575)&gt;0,REPT("0",IF(IF(MID(I575,12,1)="F",VLOOKUP(J575,DATA!$K$2:$Y$20,14,FALSE),0)&gt;10,IF(MID(I575,12,1)="F",VLOOKUP(J575,DATA!$K$2:$Y$20,14,FALSE),0)-10,0)-LEN(X575))&amp;DEC2BIN(Q575,IF(MID(I575,12,1)="F",VLOOKUP(J575,DATA!$K$2:$Y$20,14,FALSE),0)-IF(IF(MID(I575,12,1)="F",VLOOKUP(J575,DATA!$K$2:$Y$20,14,FALSE),0)&gt;10,IF(MID(I575,12,1)="F",VLOOKUP(J575,DATA!$K$2:$Y$20,14,FALSE),0)-10,0)),"")</f>
        <v/>
      </c>
      <c r="AJ575" t="str">
        <f>IF(LEN(H575)&gt;0,IF(H575&lt;&gt;"CALL_PAL",VLOOKUP(H575,DATA!$B$2:$E$526,4,FALSE),VLOOKUP(K575,DATA!$K$72:$M$161,3,FALSE)),"")</f>
        <v/>
      </c>
      <c r="AK575" t="str">
        <f>IF(LEN(H575)&gt;0,VLOOKUP(H575,DATA!$B$2:$D$526,3,FALSE),"")</f>
        <v/>
      </c>
      <c r="AL575" t="str">
        <f t="shared" si="335"/>
        <v/>
      </c>
      <c r="AM575" t="str">
        <f t="shared" si="336"/>
        <v/>
      </c>
      <c r="AN575" t="str">
        <f t="shared" si="314"/>
        <v/>
      </c>
      <c r="AO575" t="str">
        <f t="shared" si="308"/>
        <v/>
      </c>
      <c r="AP575" t="str">
        <f t="shared" si="309"/>
        <v/>
      </c>
      <c r="AQ575" t="str">
        <f t="shared" si="306"/>
        <v/>
      </c>
    </row>
    <row r="576" spans="1:43" x14ac:dyDescent="0.25">
      <c r="A576" t="str">
        <f t="shared" si="310"/>
        <v/>
      </c>
      <c r="C576" t="str">
        <f t="shared" si="316"/>
        <v/>
      </c>
      <c r="D576" t="str">
        <f t="shared" si="311"/>
        <v/>
      </c>
      <c r="E576" t="str">
        <f t="shared" si="312"/>
        <v/>
      </c>
      <c r="F576" t="str">
        <f t="shared" si="315"/>
        <v/>
      </c>
      <c r="G576" t="str">
        <f t="shared" si="307"/>
        <v/>
      </c>
      <c r="H576" t="str">
        <f t="shared" si="317"/>
        <v/>
      </c>
      <c r="I576" s="3" t="str">
        <f>IF(LEN(H576)&gt;0,VLOOKUP(H576,DATA!$B$2:$G$526,6,FALSE),"")</f>
        <v/>
      </c>
      <c r="J576" t="str">
        <f>IF(LEN(H576)&gt;0,VLOOKUP(H576,DATA!$B$2:$G$526,2,FALSE),"")</f>
        <v/>
      </c>
      <c r="K576" t="str">
        <f>IF(LEN(H576)&gt;0,IF(MID(IF(MID(MID(C576,LEN(H576)+2,99),1,1)="(",MID(MID(C576,LEN(H576)+2,99),2,LEN(MID(C576,LEN(H576)+2,99))-2),MID(C576,LEN(H576)+2,99)),1,1)=VLOOKUP(H576,DATA!$B$2:$I$526,8,FALSE),MID(IF(MID(MID(C576,LEN(H576)+2,99),1,1)="(",MID(MID(C576,LEN(H576)+2,99),2,LEN(MID(C576,LEN(H576)+2,99))-2),MID(C576,LEN(H576)+2,99)),1,3),IF(MID(MID(C576,LEN(H576)+2,99),1,1)="(",MID(MID(C576,LEN(H576)+2,99),2,LEN(MID(C576,LEN(H576)+2,99))-2),MID(C576,LEN(H576)+2,99))),"")</f>
        <v/>
      </c>
      <c r="L576" t="str">
        <f t="shared" si="318"/>
        <v/>
      </c>
      <c r="M576" t="str">
        <f t="shared" si="337"/>
        <v/>
      </c>
      <c r="N576" t="str">
        <f t="shared" si="319"/>
        <v/>
      </c>
      <c r="O576" t="str">
        <f t="shared" si="320"/>
        <v/>
      </c>
      <c r="P576" t="str">
        <f t="shared" si="313"/>
        <v/>
      </c>
      <c r="Q576" t="str">
        <f t="shared" si="321"/>
        <v/>
      </c>
      <c r="R576" t="str">
        <f t="shared" si="322"/>
        <v/>
      </c>
      <c r="S576" t="str">
        <f t="shared" si="323"/>
        <v/>
      </c>
      <c r="T576" t="str">
        <f t="shared" si="324"/>
        <v/>
      </c>
      <c r="U576" t="str">
        <f t="shared" si="325"/>
        <v/>
      </c>
      <c r="V576" t="str">
        <f>IF(MID(I576,6,1)="T",VLOOKUP(H576,DATA!$B$2:$H$526,7,FALSE),"")</f>
        <v/>
      </c>
      <c r="W576" t="str">
        <f t="shared" si="326"/>
        <v/>
      </c>
      <c r="X576" t="str">
        <f>IF(LEN(H576)&gt;0,VLOOKUP(H576,DATA!$B$2:$F$526,5,FALSE),"")</f>
        <v/>
      </c>
      <c r="Y576" t="str">
        <f t="shared" si="327"/>
        <v/>
      </c>
      <c r="Z576" t="str">
        <f t="shared" si="328"/>
        <v/>
      </c>
      <c r="AA576" t="str">
        <f t="shared" si="329"/>
        <v/>
      </c>
      <c r="AB576" t="str">
        <f>IF(LEN(Z576)&gt;0,VLOOKUP(Z576,DATA!$K$25:$L$69,2,FALSE)&amp;IF(LEN(AA576)&gt;0,VLOOKUP(AA576,DATA!$O$25:$P$29,2,FALSE),""),"")</f>
        <v/>
      </c>
      <c r="AC576" t="str">
        <f>IF(LEN(Z576)&gt;0,VLOOKUP(Z576,DATA!$K$25:$M$69,3,FALSE),"")</f>
        <v/>
      </c>
      <c r="AD576" t="str">
        <f t="shared" si="330"/>
        <v/>
      </c>
      <c r="AE576" t="str">
        <f t="shared" si="331"/>
        <v/>
      </c>
      <c r="AF576" t="str">
        <f t="shared" si="332"/>
        <v/>
      </c>
      <c r="AG576" t="str">
        <f t="shared" si="333"/>
        <v/>
      </c>
      <c r="AH576" t="str">
        <f t="shared" si="334"/>
        <v/>
      </c>
      <c r="AI576" t="str">
        <f>IF(LEN(Q576)&gt;0,REPT("0",IF(IF(MID(I576,12,1)="F",VLOOKUP(J576,DATA!$K$2:$Y$20,14,FALSE),0)&gt;10,IF(MID(I576,12,1)="F",VLOOKUP(J576,DATA!$K$2:$Y$20,14,FALSE),0)-10,0)-LEN(X576))&amp;DEC2BIN(Q576,IF(MID(I576,12,1)="F",VLOOKUP(J576,DATA!$K$2:$Y$20,14,FALSE),0)-IF(IF(MID(I576,12,1)="F",VLOOKUP(J576,DATA!$K$2:$Y$20,14,FALSE),0)&gt;10,IF(MID(I576,12,1)="F",VLOOKUP(J576,DATA!$K$2:$Y$20,14,FALSE),0)-10,0)),"")</f>
        <v/>
      </c>
      <c r="AJ576" t="str">
        <f>IF(LEN(H576)&gt;0,IF(H576&lt;&gt;"CALL_PAL",VLOOKUP(H576,DATA!$B$2:$E$526,4,FALSE),VLOOKUP(K576,DATA!$K$72:$M$161,3,FALSE)),"")</f>
        <v/>
      </c>
      <c r="AK576" t="str">
        <f>IF(LEN(H576)&gt;0,VLOOKUP(H576,DATA!$B$2:$D$526,3,FALSE),"")</f>
        <v/>
      </c>
      <c r="AL576" t="str">
        <f t="shared" si="335"/>
        <v/>
      </c>
      <c r="AM576" t="str">
        <f t="shared" si="336"/>
        <v/>
      </c>
      <c r="AN576" t="str">
        <f t="shared" si="314"/>
        <v/>
      </c>
      <c r="AO576" t="str">
        <f t="shared" si="308"/>
        <v/>
      </c>
      <c r="AP576" t="str">
        <f t="shared" si="309"/>
        <v/>
      </c>
      <c r="AQ576" t="str">
        <f t="shared" si="306"/>
        <v/>
      </c>
    </row>
    <row r="577" spans="1:43" x14ac:dyDescent="0.25">
      <c r="A577" t="str">
        <f t="shared" si="310"/>
        <v/>
      </c>
      <c r="C577" t="str">
        <f t="shared" si="316"/>
        <v/>
      </c>
      <c r="D577" t="str">
        <f t="shared" si="311"/>
        <v/>
      </c>
      <c r="E577" t="str">
        <f t="shared" si="312"/>
        <v/>
      </c>
      <c r="F577" t="str">
        <f t="shared" si="315"/>
        <v/>
      </c>
      <c r="G577" t="str">
        <f t="shared" si="307"/>
        <v/>
      </c>
      <c r="H577" t="str">
        <f t="shared" si="317"/>
        <v/>
      </c>
      <c r="I577" s="3" t="str">
        <f>IF(LEN(H577)&gt;0,VLOOKUP(H577,DATA!$B$2:$G$526,6,FALSE),"")</f>
        <v/>
      </c>
      <c r="J577" t="str">
        <f>IF(LEN(H577)&gt;0,VLOOKUP(H577,DATA!$B$2:$G$526,2,FALSE),"")</f>
        <v/>
      </c>
      <c r="K577" t="str">
        <f>IF(LEN(H577)&gt;0,IF(MID(IF(MID(MID(C577,LEN(H577)+2,99),1,1)="(",MID(MID(C577,LEN(H577)+2,99),2,LEN(MID(C577,LEN(H577)+2,99))-2),MID(C577,LEN(H577)+2,99)),1,1)=VLOOKUP(H577,DATA!$B$2:$I$526,8,FALSE),MID(IF(MID(MID(C577,LEN(H577)+2,99),1,1)="(",MID(MID(C577,LEN(H577)+2,99),2,LEN(MID(C577,LEN(H577)+2,99))-2),MID(C577,LEN(H577)+2,99)),1,3),IF(MID(MID(C577,LEN(H577)+2,99),1,1)="(",MID(MID(C577,LEN(H577)+2,99),2,LEN(MID(C577,LEN(H577)+2,99))-2),MID(C577,LEN(H577)+2,99))),"")</f>
        <v/>
      </c>
      <c r="L577" t="str">
        <f t="shared" si="318"/>
        <v/>
      </c>
      <c r="M577" t="str">
        <f t="shared" si="337"/>
        <v/>
      </c>
      <c r="N577" t="str">
        <f t="shared" si="319"/>
        <v/>
      </c>
      <c r="O577" t="str">
        <f t="shared" si="320"/>
        <v/>
      </c>
      <c r="P577" t="str">
        <f t="shared" si="313"/>
        <v/>
      </c>
      <c r="Q577" t="str">
        <f t="shared" si="321"/>
        <v/>
      </c>
      <c r="R577" t="str">
        <f t="shared" si="322"/>
        <v/>
      </c>
      <c r="S577" t="str">
        <f t="shared" si="323"/>
        <v/>
      </c>
      <c r="T577" t="str">
        <f t="shared" si="324"/>
        <v/>
      </c>
      <c r="U577" t="str">
        <f t="shared" si="325"/>
        <v/>
      </c>
      <c r="V577" t="str">
        <f>IF(MID(I577,6,1)="T",VLOOKUP(H577,DATA!$B$2:$H$526,7,FALSE),"")</f>
        <v/>
      </c>
      <c r="W577" t="str">
        <f t="shared" si="326"/>
        <v/>
      </c>
      <c r="X577" t="str">
        <f>IF(LEN(H577)&gt;0,VLOOKUP(H577,DATA!$B$2:$F$526,5,FALSE),"")</f>
        <v/>
      </c>
      <c r="Y577" t="str">
        <f t="shared" si="327"/>
        <v/>
      </c>
      <c r="Z577" t="str">
        <f t="shared" si="328"/>
        <v/>
      </c>
      <c r="AA577" t="str">
        <f t="shared" si="329"/>
        <v/>
      </c>
      <c r="AB577" t="str">
        <f>IF(LEN(Z577)&gt;0,VLOOKUP(Z577,DATA!$K$25:$L$69,2,FALSE)&amp;IF(LEN(AA577)&gt;0,VLOOKUP(AA577,DATA!$O$25:$P$29,2,FALSE),""),"")</f>
        <v/>
      </c>
      <c r="AC577" t="str">
        <f>IF(LEN(Z577)&gt;0,VLOOKUP(Z577,DATA!$K$25:$M$69,3,FALSE),"")</f>
        <v/>
      </c>
      <c r="AD577" t="str">
        <f t="shared" si="330"/>
        <v/>
      </c>
      <c r="AE577" t="str">
        <f t="shared" si="331"/>
        <v/>
      </c>
      <c r="AF577" t="str">
        <f t="shared" si="332"/>
        <v/>
      </c>
      <c r="AG577" t="str">
        <f t="shared" si="333"/>
        <v/>
      </c>
      <c r="AH577" t="str">
        <f t="shared" si="334"/>
        <v/>
      </c>
      <c r="AI577" t="str">
        <f>IF(LEN(Q577)&gt;0,REPT("0",IF(IF(MID(I577,12,1)="F",VLOOKUP(J577,DATA!$K$2:$Y$20,14,FALSE),0)&gt;10,IF(MID(I577,12,1)="F",VLOOKUP(J577,DATA!$K$2:$Y$20,14,FALSE),0)-10,0)-LEN(X577))&amp;DEC2BIN(Q577,IF(MID(I577,12,1)="F",VLOOKUP(J577,DATA!$K$2:$Y$20,14,FALSE),0)-IF(IF(MID(I577,12,1)="F",VLOOKUP(J577,DATA!$K$2:$Y$20,14,FALSE),0)&gt;10,IF(MID(I577,12,1)="F",VLOOKUP(J577,DATA!$K$2:$Y$20,14,FALSE),0)-10,0)),"")</f>
        <v/>
      </c>
      <c r="AJ577" t="str">
        <f>IF(LEN(H577)&gt;0,IF(H577&lt;&gt;"CALL_PAL",VLOOKUP(H577,DATA!$B$2:$E$526,4,FALSE),VLOOKUP(K577,DATA!$K$72:$M$161,3,FALSE)),"")</f>
        <v/>
      </c>
      <c r="AK577" t="str">
        <f>IF(LEN(H577)&gt;0,VLOOKUP(H577,DATA!$B$2:$D$526,3,FALSE),"")</f>
        <v/>
      </c>
      <c r="AL577" t="str">
        <f t="shared" si="335"/>
        <v/>
      </c>
      <c r="AM577" t="str">
        <f t="shared" si="336"/>
        <v/>
      </c>
      <c r="AN577" t="str">
        <f t="shared" si="314"/>
        <v/>
      </c>
      <c r="AO577" t="str">
        <f t="shared" si="308"/>
        <v/>
      </c>
      <c r="AP577" t="str">
        <f t="shared" si="309"/>
        <v/>
      </c>
      <c r="AQ577" t="str">
        <f t="shared" si="306"/>
        <v/>
      </c>
    </row>
    <row r="578" spans="1:43" x14ac:dyDescent="0.25">
      <c r="A578" t="str">
        <f t="shared" si="310"/>
        <v/>
      </c>
      <c r="C578" t="str">
        <f t="shared" si="316"/>
        <v/>
      </c>
      <c r="D578" t="str">
        <f t="shared" si="311"/>
        <v/>
      </c>
      <c r="E578" t="str">
        <f t="shared" si="312"/>
        <v/>
      </c>
      <c r="F578" t="str">
        <f t="shared" si="315"/>
        <v/>
      </c>
      <c r="G578" t="str">
        <f t="shared" si="307"/>
        <v/>
      </c>
      <c r="H578" t="str">
        <f t="shared" si="317"/>
        <v/>
      </c>
      <c r="I578" s="3" t="str">
        <f>IF(LEN(H578)&gt;0,VLOOKUP(H578,DATA!$B$2:$G$526,6,FALSE),"")</f>
        <v/>
      </c>
      <c r="J578" t="str">
        <f>IF(LEN(H578)&gt;0,VLOOKUP(H578,DATA!$B$2:$G$526,2,FALSE),"")</f>
        <v/>
      </c>
      <c r="K578" t="str">
        <f>IF(LEN(H578)&gt;0,IF(MID(IF(MID(MID(C578,LEN(H578)+2,99),1,1)="(",MID(MID(C578,LEN(H578)+2,99),2,LEN(MID(C578,LEN(H578)+2,99))-2),MID(C578,LEN(H578)+2,99)),1,1)=VLOOKUP(H578,DATA!$B$2:$I$526,8,FALSE),MID(IF(MID(MID(C578,LEN(H578)+2,99),1,1)="(",MID(MID(C578,LEN(H578)+2,99),2,LEN(MID(C578,LEN(H578)+2,99))-2),MID(C578,LEN(H578)+2,99)),1,3),IF(MID(MID(C578,LEN(H578)+2,99),1,1)="(",MID(MID(C578,LEN(H578)+2,99),2,LEN(MID(C578,LEN(H578)+2,99))-2),MID(C578,LEN(H578)+2,99))),"")</f>
        <v/>
      </c>
      <c r="L578" t="str">
        <f t="shared" si="318"/>
        <v/>
      </c>
      <c r="M578" t="str">
        <f t="shared" si="337"/>
        <v/>
      </c>
      <c r="N578" t="str">
        <f t="shared" si="319"/>
        <v/>
      </c>
      <c r="O578" t="str">
        <f t="shared" si="320"/>
        <v/>
      </c>
      <c r="P578" t="str">
        <f t="shared" si="313"/>
        <v/>
      </c>
      <c r="Q578" t="str">
        <f t="shared" si="321"/>
        <v/>
      </c>
      <c r="R578" t="str">
        <f t="shared" si="322"/>
        <v/>
      </c>
      <c r="S578" t="str">
        <f t="shared" si="323"/>
        <v/>
      </c>
      <c r="T578" t="str">
        <f t="shared" si="324"/>
        <v/>
      </c>
      <c r="U578" t="str">
        <f t="shared" si="325"/>
        <v/>
      </c>
      <c r="V578" t="str">
        <f>IF(MID(I578,6,1)="T",VLOOKUP(H578,DATA!$B$2:$H$526,7,FALSE),"")</f>
        <v/>
      </c>
      <c r="W578" t="str">
        <f t="shared" si="326"/>
        <v/>
      </c>
      <c r="X578" t="str">
        <f>IF(LEN(H578)&gt;0,VLOOKUP(H578,DATA!$B$2:$F$526,5,FALSE),"")</f>
        <v/>
      </c>
      <c r="Y578" t="str">
        <f t="shared" si="327"/>
        <v/>
      </c>
      <c r="Z578" t="str">
        <f t="shared" si="328"/>
        <v/>
      </c>
      <c r="AA578" t="str">
        <f t="shared" si="329"/>
        <v/>
      </c>
      <c r="AB578" t="str">
        <f>IF(LEN(Z578)&gt;0,VLOOKUP(Z578,DATA!$K$25:$L$69,2,FALSE)&amp;IF(LEN(AA578)&gt;0,VLOOKUP(AA578,DATA!$O$25:$P$29,2,FALSE),""),"")</f>
        <v/>
      </c>
      <c r="AC578" t="str">
        <f>IF(LEN(Z578)&gt;0,VLOOKUP(Z578,DATA!$K$25:$M$69,3,FALSE),"")</f>
        <v/>
      </c>
      <c r="AD578" t="str">
        <f t="shared" si="330"/>
        <v/>
      </c>
      <c r="AE578" t="str">
        <f t="shared" si="331"/>
        <v/>
      </c>
      <c r="AF578" t="str">
        <f t="shared" si="332"/>
        <v/>
      </c>
      <c r="AG578" t="str">
        <f t="shared" si="333"/>
        <v/>
      </c>
      <c r="AH578" t="str">
        <f t="shared" si="334"/>
        <v/>
      </c>
      <c r="AI578" t="str">
        <f>IF(LEN(Q578)&gt;0,REPT("0",IF(IF(MID(I578,12,1)="F",VLOOKUP(J578,DATA!$K$2:$Y$20,14,FALSE),0)&gt;10,IF(MID(I578,12,1)="F",VLOOKUP(J578,DATA!$K$2:$Y$20,14,FALSE),0)-10,0)-LEN(X578))&amp;DEC2BIN(Q578,IF(MID(I578,12,1)="F",VLOOKUP(J578,DATA!$K$2:$Y$20,14,FALSE),0)-IF(IF(MID(I578,12,1)="F",VLOOKUP(J578,DATA!$K$2:$Y$20,14,FALSE),0)&gt;10,IF(MID(I578,12,1)="F",VLOOKUP(J578,DATA!$K$2:$Y$20,14,FALSE),0)-10,0)),"")</f>
        <v/>
      </c>
      <c r="AJ578" t="str">
        <f>IF(LEN(H578)&gt;0,IF(H578&lt;&gt;"CALL_PAL",VLOOKUP(H578,DATA!$B$2:$E$526,4,FALSE),VLOOKUP(K578,DATA!$K$72:$M$161,3,FALSE)),"")</f>
        <v/>
      </c>
      <c r="AK578" t="str">
        <f>IF(LEN(H578)&gt;0,VLOOKUP(H578,DATA!$B$2:$D$526,3,FALSE),"")</f>
        <v/>
      </c>
      <c r="AL578" t="str">
        <f t="shared" si="335"/>
        <v/>
      </c>
      <c r="AM578" t="str">
        <f t="shared" si="336"/>
        <v/>
      </c>
      <c r="AN578" t="str">
        <f t="shared" si="314"/>
        <v/>
      </c>
      <c r="AO578" t="str">
        <f t="shared" si="308"/>
        <v/>
      </c>
      <c r="AP578" t="str">
        <f t="shared" si="309"/>
        <v/>
      </c>
      <c r="AQ578" t="str">
        <f t="shared" si="306"/>
        <v/>
      </c>
    </row>
    <row r="579" spans="1:43" x14ac:dyDescent="0.25">
      <c r="A579" t="str">
        <f t="shared" si="310"/>
        <v/>
      </c>
      <c r="C579" t="str">
        <f t="shared" si="316"/>
        <v/>
      </c>
      <c r="D579" t="str">
        <f t="shared" si="311"/>
        <v/>
      </c>
      <c r="E579" t="str">
        <f t="shared" si="312"/>
        <v/>
      </c>
      <c r="F579" t="str">
        <f t="shared" si="315"/>
        <v/>
      </c>
      <c r="G579" t="str">
        <f t="shared" si="307"/>
        <v/>
      </c>
      <c r="H579" t="str">
        <f t="shared" si="317"/>
        <v/>
      </c>
      <c r="I579" s="3" t="str">
        <f>IF(LEN(H579)&gt;0,VLOOKUP(H579,DATA!$B$2:$G$526,6,FALSE),"")</f>
        <v/>
      </c>
      <c r="J579" t="str">
        <f>IF(LEN(H579)&gt;0,VLOOKUP(H579,DATA!$B$2:$G$526,2,FALSE),"")</f>
        <v/>
      </c>
      <c r="K579" t="str">
        <f>IF(LEN(H579)&gt;0,IF(MID(IF(MID(MID(C579,LEN(H579)+2,99),1,1)="(",MID(MID(C579,LEN(H579)+2,99),2,LEN(MID(C579,LEN(H579)+2,99))-2),MID(C579,LEN(H579)+2,99)),1,1)=VLOOKUP(H579,DATA!$B$2:$I$526,8,FALSE),MID(IF(MID(MID(C579,LEN(H579)+2,99),1,1)="(",MID(MID(C579,LEN(H579)+2,99),2,LEN(MID(C579,LEN(H579)+2,99))-2),MID(C579,LEN(H579)+2,99)),1,3),IF(MID(MID(C579,LEN(H579)+2,99),1,1)="(",MID(MID(C579,LEN(H579)+2,99),2,LEN(MID(C579,LEN(H579)+2,99))-2),MID(C579,LEN(H579)+2,99))),"")</f>
        <v/>
      </c>
      <c r="L579" t="str">
        <f t="shared" si="318"/>
        <v/>
      </c>
      <c r="M579" t="str">
        <f t="shared" si="337"/>
        <v/>
      </c>
      <c r="N579" t="str">
        <f t="shared" si="319"/>
        <v/>
      </c>
      <c r="O579" t="str">
        <f t="shared" si="320"/>
        <v/>
      </c>
      <c r="P579" t="str">
        <f t="shared" si="313"/>
        <v/>
      </c>
      <c r="Q579" t="str">
        <f t="shared" si="321"/>
        <v/>
      </c>
      <c r="R579" t="str">
        <f t="shared" si="322"/>
        <v/>
      </c>
      <c r="S579" t="str">
        <f t="shared" si="323"/>
        <v/>
      </c>
      <c r="T579" t="str">
        <f t="shared" si="324"/>
        <v/>
      </c>
      <c r="U579" t="str">
        <f t="shared" si="325"/>
        <v/>
      </c>
      <c r="V579" t="str">
        <f>IF(MID(I579,6,1)="T",VLOOKUP(H579,DATA!$B$2:$H$526,7,FALSE),"")</f>
        <v/>
      </c>
      <c r="W579" t="str">
        <f t="shared" si="326"/>
        <v/>
      </c>
      <c r="X579" t="str">
        <f>IF(LEN(H579)&gt;0,VLOOKUP(H579,DATA!$B$2:$F$526,5,FALSE),"")</f>
        <v/>
      </c>
      <c r="Y579" t="str">
        <f t="shared" si="327"/>
        <v/>
      </c>
      <c r="Z579" t="str">
        <f t="shared" si="328"/>
        <v/>
      </c>
      <c r="AA579" t="str">
        <f t="shared" si="329"/>
        <v/>
      </c>
      <c r="AB579" t="str">
        <f>IF(LEN(Z579)&gt;0,VLOOKUP(Z579,DATA!$K$25:$L$69,2,FALSE)&amp;IF(LEN(AA579)&gt;0,VLOOKUP(AA579,DATA!$O$25:$P$29,2,FALSE),""),"")</f>
        <v/>
      </c>
      <c r="AC579" t="str">
        <f>IF(LEN(Z579)&gt;0,VLOOKUP(Z579,DATA!$K$25:$M$69,3,FALSE),"")</f>
        <v/>
      </c>
      <c r="AD579" t="str">
        <f t="shared" si="330"/>
        <v/>
      </c>
      <c r="AE579" t="str">
        <f t="shared" si="331"/>
        <v/>
      </c>
      <c r="AF579" t="str">
        <f t="shared" si="332"/>
        <v/>
      </c>
      <c r="AG579" t="str">
        <f t="shared" si="333"/>
        <v/>
      </c>
      <c r="AH579" t="str">
        <f t="shared" si="334"/>
        <v/>
      </c>
      <c r="AI579" t="str">
        <f>IF(LEN(Q579)&gt;0,REPT("0",IF(IF(MID(I579,12,1)="F",VLOOKUP(J579,DATA!$K$2:$Y$20,14,FALSE),0)&gt;10,IF(MID(I579,12,1)="F",VLOOKUP(J579,DATA!$K$2:$Y$20,14,FALSE),0)-10,0)-LEN(X579))&amp;DEC2BIN(Q579,IF(MID(I579,12,1)="F",VLOOKUP(J579,DATA!$K$2:$Y$20,14,FALSE),0)-IF(IF(MID(I579,12,1)="F",VLOOKUP(J579,DATA!$K$2:$Y$20,14,FALSE),0)&gt;10,IF(MID(I579,12,1)="F",VLOOKUP(J579,DATA!$K$2:$Y$20,14,FALSE),0)-10,0)),"")</f>
        <v/>
      </c>
      <c r="AJ579" t="str">
        <f>IF(LEN(H579)&gt;0,IF(H579&lt;&gt;"CALL_PAL",VLOOKUP(H579,DATA!$B$2:$E$526,4,FALSE),VLOOKUP(K579,DATA!$K$72:$M$161,3,FALSE)),"")</f>
        <v/>
      </c>
      <c r="AK579" t="str">
        <f>IF(LEN(H579)&gt;0,VLOOKUP(H579,DATA!$B$2:$D$526,3,FALSE),"")</f>
        <v/>
      </c>
      <c r="AL579" t="str">
        <f t="shared" si="335"/>
        <v/>
      </c>
      <c r="AM579" t="str">
        <f t="shared" si="336"/>
        <v/>
      </c>
      <c r="AN579" t="str">
        <f t="shared" si="314"/>
        <v/>
      </c>
      <c r="AO579" t="str">
        <f t="shared" si="308"/>
        <v/>
      </c>
      <c r="AP579" t="str">
        <f t="shared" si="309"/>
        <v/>
      </c>
      <c r="AQ579" t="str">
        <f t="shared" ref="AQ579:AQ642" si="338">IF(B579="","",IF(G579=G580,"",INT(G579/64)*64=G579))</f>
        <v/>
      </c>
    </row>
    <row r="580" spans="1:43" x14ac:dyDescent="0.25">
      <c r="A580" t="str">
        <f t="shared" si="310"/>
        <v/>
      </c>
      <c r="C580" t="str">
        <f t="shared" si="316"/>
        <v/>
      </c>
      <c r="D580" t="str">
        <f t="shared" si="311"/>
        <v/>
      </c>
      <c r="E580" t="str">
        <f t="shared" si="312"/>
        <v/>
      </c>
      <c r="F580" t="str">
        <f t="shared" si="315"/>
        <v/>
      </c>
      <c r="G580" t="str">
        <f t="shared" ref="G580:G643" si="339">IF(LEN(C580)&gt;0,IF(IFERROR(FIND(":",C580)&gt;0,FALSE),G579+16-MOD(G579+16,16),IF(E580,G579+F579-MOD(G579+F579,F579),G579)),"")</f>
        <v/>
      </c>
      <c r="H580" t="str">
        <f t="shared" si="317"/>
        <v/>
      </c>
      <c r="I580" s="3" t="str">
        <f>IF(LEN(H580)&gt;0,VLOOKUP(H580,DATA!$B$2:$G$526,6,FALSE),"")</f>
        <v/>
      </c>
      <c r="J580" t="str">
        <f>IF(LEN(H580)&gt;0,VLOOKUP(H580,DATA!$B$2:$G$526,2,FALSE),"")</f>
        <v/>
      </c>
      <c r="K580" t="str">
        <f>IF(LEN(H580)&gt;0,IF(MID(IF(MID(MID(C580,LEN(H580)+2,99),1,1)="(",MID(MID(C580,LEN(H580)+2,99),2,LEN(MID(C580,LEN(H580)+2,99))-2),MID(C580,LEN(H580)+2,99)),1,1)=VLOOKUP(H580,DATA!$B$2:$I$526,8,FALSE),MID(IF(MID(MID(C580,LEN(H580)+2,99),1,1)="(",MID(MID(C580,LEN(H580)+2,99),2,LEN(MID(C580,LEN(H580)+2,99))-2),MID(C580,LEN(H580)+2,99)),1,3),IF(MID(MID(C580,LEN(H580)+2,99),1,1)="(",MID(MID(C580,LEN(H580)+2,99),2,LEN(MID(C580,LEN(H580)+2,99))-2),MID(C580,LEN(H580)+2,99))),"")</f>
        <v/>
      </c>
      <c r="L580" t="str">
        <f t="shared" si="318"/>
        <v/>
      </c>
      <c r="M580" t="str">
        <f t="shared" si="337"/>
        <v/>
      </c>
      <c r="N580" t="str">
        <f t="shared" si="319"/>
        <v/>
      </c>
      <c r="O580" t="str">
        <f t="shared" si="320"/>
        <v/>
      </c>
      <c r="P580" t="str">
        <f t="shared" si="313"/>
        <v/>
      </c>
      <c r="Q580" t="str">
        <f t="shared" si="321"/>
        <v/>
      </c>
      <c r="R580" t="str">
        <f t="shared" si="322"/>
        <v/>
      </c>
      <c r="S580" t="str">
        <f t="shared" si="323"/>
        <v/>
      </c>
      <c r="T580" t="str">
        <f t="shared" si="324"/>
        <v/>
      </c>
      <c r="U580" t="str">
        <f t="shared" si="325"/>
        <v/>
      </c>
      <c r="V580" t="str">
        <f>IF(MID(I580,6,1)="T",VLOOKUP(H580,DATA!$B$2:$H$526,7,FALSE),"")</f>
        <v/>
      </c>
      <c r="W580" t="str">
        <f t="shared" si="326"/>
        <v/>
      </c>
      <c r="X580" t="str">
        <f>IF(LEN(H580)&gt;0,VLOOKUP(H580,DATA!$B$2:$F$526,5,FALSE),"")</f>
        <v/>
      </c>
      <c r="Y580" t="str">
        <f t="shared" si="327"/>
        <v/>
      </c>
      <c r="Z580" t="str">
        <f t="shared" si="328"/>
        <v/>
      </c>
      <c r="AA580" t="str">
        <f t="shared" si="329"/>
        <v/>
      </c>
      <c r="AB580" t="str">
        <f>IF(LEN(Z580)&gt;0,VLOOKUP(Z580,DATA!$K$25:$L$69,2,FALSE)&amp;IF(LEN(AA580)&gt;0,VLOOKUP(AA580,DATA!$O$25:$P$29,2,FALSE),""),"")</f>
        <v/>
      </c>
      <c r="AC580" t="str">
        <f>IF(LEN(Z580)&gt;0,VLOOKUP(Z580,DATA!$K$25:$M$69,3,FALSE),"")</f>
        <v/>
      </c>
      <c r="AD580" t="str">
        <f t="shared" si="330"/>
        <v/>
      </c>
      <c r="AE580" t="str">
        <f t="shared" si="331"/>
        <v/>
      </c>
      <c r="AF580" t="str">
        <f t="shared" si="332"/>
        <v/>
      </c>
      <c r="AG580" t="str">
        <f t="shared" si="333"/>
        <v/>
      </c>
      <c r="AH580" t="str">
        <f t="shared" si="334"/>
        <v/>
      </c>
      <c r="AI580" t="str">
        <f>IF(LEN(Q580)&gt;0,REPT("0",IF(IF(MID(I580,12,1)="F",VLOOKUP(J580,DATA!$K$2:$Y$20,14,FALSE),0)&gt;10,IF(MID(I580,12,1)="F",VLOOKUP(J580,DATA!$K$2:$Y$20,14,FALSE),0)-10,0)-LEN(X580))&amp;DEC2BIN(Q580,IF(MID(I580,12,1)="F",VLOOKUP(J580,DATA!$K$2:$Y$20,14,FALSE),0)-IF(IF(MID(I580,12,1)="F",VLOOKUP(J580,DATA!$K$2:$Y$20,14,FALSE),0)&gt;10,IF(MID(I580,12,1)="F",VLOOKUP(J580,DATA!$K$2:$Y$20,14,FALSE),0)-10,0)),"")</f>
        <v/>
      </c>
      <c r="AJ580" t="str">
        <f>IF(LEN(H580)&gt;0,IF(H580&lt;&gt;"CALL_PAL",VLOOKUP(H580,DATA!$B$2:$E$526,4,FALSE),VLOOKUP(K580,DATA!$K$72:$M$161,3,FALSE)),"")</f>
        <v/>
      </c>
      <c r="AK580" t="str">
        <f>IF(LEN(H580)&gt;0,VLOOKUP(H580,DATA!$B$2:$D$526,3,FALSE),"")</f>
        <v/>
      </c>
      <c r="AL580" t="str">
        <f t="shared" si="335"/>
        <v/>
      </c>
      <c r="AM580" t="str">
        <f t="shared" si="336"/>
        <v/>
      </c>
      <c r="AN580" t="str">
        <f t="shared" si="314"/>
        <v/>
      </c>
      <c r="AO580" t="str">
        <f t="shared" ref="AO580:AO643" si="340">IF(B580&lt;&gt;"",G580-G579,"")</f>
        <v/>
      </c>
      <c r="AP580" t="str">
        <f t="shared" si="309"/>
        <v/>
      </c>
      <c r="AQ580" t="str">
        <f t="shared" si="338"/>
        <v/>
      </c>
    </row>
    <row r="581" spans="1:43" x14ac:dyDescent="0.25">
      <c r="A581" t="str">
        <f t="shared" si="310"/>
        <v/>
      </c>
      <c r="C581" t="str">
        <f t="shared" si="316"/>
        <v/>
      </c>
      <c r="D581" t="str">
        <f t="shared" si="311"/>
        <v/>
      </c>
      <c r="E581" t="str">
        <f t="shared" si="312"/>
        <v/>
      </c>
      <c r="F581" t="str">
        <f t="shared" si="315"/>
        <v/>
      </c>
      <c r="G581" t="str">
        <f t="shared" si="339"/>
        <v/>
      </c>
      <c r="H581" t="str">
        <f t="shared" si="317"/>
        <v/>
      </c>
      <c r="I581" s="3" t="str">
        <f>IF(LEN(H581)&gt;0,VLOOKUP(H581,DATA!$B$2:$G$526,6,FALSE),"")</f>
        <v/>
      </c>
      <c r="J581" t="str">
        <f>IF(LEN(H581)&gt;0,VLOOKUP(H581,DATA!$B$2:$G$526,2,FALSE),"")</f>
        <v/>
      </c>
      <c r="K581" t="str">
        <f>IF(LEN(H581)&gt;0,IF(MID(IF(MID(MID(C581,LEN(H581)+2,99),1,1)="(",MID(MID(C581,LEN(H581)+2,99),2,LEN(MID(C581,LEN(H581)+2,99))-2),MID(C581,LEN(H581)+2,99)),1,1)=VLOOKUP(H581,DATA!$B$2:$I$526,8,FALSE),MID(IF(MID(MID(C581,LEN(H581)+2,99),1,1)="(",MID(MID(C581,LEN(H581)+2,99),2,LEN(MID(C581,LEN(H581)+2,99))-2),MID(C581,LEN(H581)+2,99)),1,3),IF(MID(MID(C581,LEN(H581)+2,99),1,1)="(",MID(MID(C581,LEN(H581)+2,99),2,LEN(MID(C581,LEN(H581)+2,99))-2),MID(C581,LEN(H581)+2,99))),"")</f>
        <v/>
      </c>
      <c r="L581" t="str">
        <f t="shared" si="318"/>
        <v/>
      </c>
      <c r="M581" t="str">
        <f t="shared" si="337"/>
        <v/>
      </c>
      <c r="N581" t="str">
        <f t="shared" si="319"/>
        <v/>
      </c>
      <c r="O581" t="str">
        <f t="shared" si="320"/>
        <v/>
      </c>
      <c r="P581" t="str">
        <f t="shared" si="313"/>
        <v/>
      </c>
      <c r="Q581" t="str">
        <f t="shared" si="321"/>
        <v/>
      </c>
      <c r="R581" t="str">
        <f t="shared" si="322"/>
        <v/>
      </c>
      <c r="S581" t="str">
        <f t="shared" si="323"/>
        <v/>
      </c>
      <c r="T581" t="str">
        <f t="shared" si="324"/>
        <v/>
      </c>
      <c r="U581" t="str">
        <f t="shared" si="325"/>
        <v/>
      </c>
      <c r="V581" t="str">
        <f>IF(MID(I581,6,1)="T",VLOOKUP(H581,DATA!$B$2:$H$526,7,FALSE),"")</f>
        <v/>
      </c>
      <c r="W581" t="str">
        <f t="shared" si="326"/>
        <v/>
      </c>
      <c r="X581" t="str">
        <f>IF(LEN(H581)&gt;0,VLOOKUP(H581,DATA!$B$2:$F$526,5,FALSE),"")</f>
        <v/>
      </c>
      <c r="Y581" t="str">
        <f t="shared" si="327"/>
        <v/>
      </c>
      <c r="Z581" t="str">
        <f t="shared" si="328"/>
        <v/>
      </c>
      <c r="AA581" t="str">
        <f t="shared" si="329"/>
        <v/>
      </c>
      <c r="AB581" t="str">
        <f>IF(LEN(Z581)&gt;0,VLOOKUP(Z581,DATA!$K$25:$L$69,2,FALSE)&amp;IF(LEN(AA581)&gt;0,VLOOKUP(AA581,DATA!$O$25:$P$29,2,FALSE),""),"")</f>
        <v/>
      </c>
      <c r="AC581" t="str">
        <f>IF(LEN(Z581)&gt;0,VLOOKUP(Z581,DATA!$K$25:$M$69,3,FALSE),"")</f>
        <v/>
      </c>
      <c r="AD581" t="str">
        <f t="shared" si="330"/>
        <v/>
      </c>
      <c r="AE581" t="str">
        <f t="shared" si="331"/>
        <v/>
      </c>
      <c r="AF581" t="str">
        <f t="shared" si="332"/>
        <v/>
      </c>
      <c r="AG581" t="str">
        <f t="shared" si="333"/>
        <v/>
      </c>
      <c r="AH581" t="str">
        <f t="shared" si="334"/>
        <v/>
      </c>
      <c r="AI581" t="str">
        <f>IF(LEN(Q581)&gt;0,REPT("0",IF(IF(MID(I581,12,1)="F",VLOOKUP(J581,DATA!$K$2:$Y$20,14,FALSE),0)&gt;10,IF(MID(I581,12,1)="F",VLOOKUP(J581,DATA!$K$2:$Y$20,14,FALSE),0)-10,0)-LEN(X581))&amp;DEC2BIN(Q581,IF(MID(I581,12,1)="F",VLOOKUP(J581,DATA!$K$2:$Y$20,14,FALSE),0)-IF(IF(MID(I581,12,1)="F",VLOOKUP(J581,DATA!$K$2:$Y$20,14,FALSE),0)&gt;10,IF(MID(I581,12,1)="F",VLOOKUP(J581,DATA!$K$2:$Y$20,14,FALSE),0)-10,0)),"")</f>
        <v/>
      </c>
      <c r="AJ581" t="str">
        <f>IF(LEN(H581)&gt;0,IF(H581&lt;&gt;"CALL_PAL",VLOOKUP(H581,DATA!$B$2:$E$526,4,FALSE),VLOOKUP(K581,DATA!$K$72:$M$161,3,FALSE)),"")</f>
        <v/>
      </c>
      <c r="AK581" t="str">
        <f>IF(LEN(H581)&gt;0,VLOOKUP(H581,DATA!$B$2:$D$526,3,FALSE),"")</f>
        <v/>
      </c>
      <c r="AL581" t="str">
        <f t="shared" si="335"/>
        <v/>
      </c>
      <c r="AM581" t="str">
        <f t="shared" si="336"/>
        <v/>
      </c>
      <c r="AN581" t="str">
        <f t="shared" si="314"/>
        <v/>
      </c>
      <c r="AO581" t="str">
        <f t="shared" si="340"/>
        <v/>
      </c>
      <c r="AP581" t="str">
        <f t="shared" ref="AP581:AP644" si="341">IF(B581="","",IF(G581=G582,"",INT(G581/16)*16=G581))</f>
        <v/>
      </c>
      <c r="AQ581" t="str">
        <f t="shared" si="338"/>
        <v/>
      </c>
    </row>
    <row r="582" spans="1:43" x14ac:dyDescent="0.25">
      <c r="A582" t="str">
        <f t="shared" ref="A582:A645" si="342">IF(LEN(G582)&gt;0,DEC2HEX(G582+IF(AN581,1,0),8),"")</f>
        <v/>
      </c>
      <c r="C582" t="str">
        <f t="shared" si="316"/>
        <v/>
      </c>
      <c r="D582" t="str">
        <f t="shared" ref="D582:D645" si="343">IF(LEN(C582)&gt;0,IF(MID(C582,1,IFERROR(FIND(" ",C582),2)-1)=".BASE","",IF(MID(C582,1,4)=".VAR",MID(C582,FIND(" ",C582)+1,99),"")),"")</f>
        <v/>
      </c>
      <c r="E582" t="str">
        <f t="shared" si="312"/>
        <v/>
      </c>
      <c r="F582" t="str">
        <f t="shared" si="315"/>
        <v/>
      </c>
      <c r="G582" t="str">
        <f t="shared" si="339"/>
        <v/>
      </c>
      <c r="H582" t="str">
        <f t="shared" si="317"/>
        <v/>
      </c>
      <c r="I582" s="3" t="str">
        <f>IF(LEN(H582)&gt;0,VLOOKUP(H582,DATA!$B$2:$G$526,6,FALSE),"")</f>
        <v/>
      </c>
      <c r="J582" t="str">
        <f>IF(LEN(H582)&gt;0,VLOOKUP(H582,DATA!$B$2:$G$526,2,FALSE),"")</f>
        <v/>
      </c>
      <c r="K582" t="str">
        <f>IF(LEN(H582)&gt;0,IF(MID(IF(MID(MID(C582,LEN(H582)+2,99),1,1)="(",MID(MID(C582,LEN(H582)+2,99),2,LEN(MID(C582,LEN(H582)+2,99))-2),MID(C582,LEN(H582)+2,99)),1,1)=VLOOKUP(H582,DATA!$B$2:$I$526,8,FALSE),MID(IF(MID(MID(C582,LEN(H582)+2,99),1,1)="(",MID(MID(C582,LEN(H582)+2,99),2,LEN(MID(C582,LEN(H582)+2,99))-2),MID(C582,LEN(H582)+2,99)),1,3),IF(MID(MID(C582,LEN(H582)+2,99),1,1)="(",MID(MID(C582,LEN(H582)+2,99),2,LEN(MID(C582,LEN(H582)+2,99))-2),MID(C582,LEN(H582)+2,99))),"")</f>
        <v/>
      </c>
      <c r="L582" t="str">
        <f t="shared" si="318"/>
        <v/>
      </c>
      <c r="M582" t="str">
        <f t="shared" si="337"/>
        <v/>
      </c>
      <c r="N582" t="str">
        <f t="shared" si="319"/>
        <v/>
      </c>
      <c r="O582" t="str">
        <f t="shared" si="320"/>
        <v/>
      </c>
      <c r="P582" t="str">
        <f t="shared" si="313"/>
        <v/>
      </c>
      <c r="Q582" t="str">
        <f t="shared" si="321"/>
        <v/>
      </c>
      <c r="R582" t="str">
        <f t="shared" si="322"/>
        <v/>
      </c>
      <c r="S582" t="str">
        <f t="shared" si="323"/>
        <v/>
      </c>
      <c r="T582" t="str">
        <f t="shared" si="324"/>
        <v/>
      </c>
      <c r="U582" t="str">
        <f t="shared" si="325"/>
        <v/>
      </c>
      <c r="V582" t="str">
        <f>IF(MID(I582,6,1)="T",VLOOKUP(H582,DATA!$B$2:$H$526,7,FALSE),"")</f>
        <v/>
      </c>
      <c r="W582" t="str">
        <f t="shared" si="326"/>
        <v/>
      </c>
      <c r="X582" t="str">
        <f>IF(LEN(H582)&gt;0,VLOOKUP(H582,DATA!$B$2:$F$526,5,FALSE),"")</f>
        <v/>
      </c>
      <c r="Y582" t="str">
        <f t="shared" si="327"/>
        <v/>
      </c>
      <c r="Z582" t="str">
        <f t="shared" si="328"/>
        <v/>
      </c>
      <c r="AA582" t="str">
        <f t="shared" si="329"/>
        <v/>
      </c>
      <c r="AB582" t="str">
        <f>IF(LEN(Z582)&gt;0,VLOOKUP(Z582,DATA!$K$25:$L$69,2,FALSE)&amp;IF(LEN(AA582)&gt;0,VLOOKUP(AA582,DATA!$O$25:$P$29,2,FALSE),""),"")</f>
        <v/>
      </c>
      <c r="AC582" t="str">
        <f>IF(LEN(Z582)&gt;0,VLOOKUP(Z582,DATA!$K$25:$M$69,3,FALSE),"")</f>
        <v/>
      </c>
      <c r="AD582" t="str">
        <f t="shared" si="330"/>
        <v/>
      </c>
      <c r="AE582" t="str">
        <f t="shared" si="331"/>
        <v/>
      </c>
      <c r="AF582" t="str">
        <f t="shared" si="332"/>
        <v/>
      </c>
      <c r="AG582" t="str">
        <f t="shared" si="333"/>
        <v/>
      </c>
      <c r="AH582" t="str">
        <f t="shared" si="334"/>
        <v/>
      </c>
      <c r="AI582" t="str">
        <f>IF(LEN(Q582)&gt;0,REPT("0",IF(IF(MID(I582,12,1)="F",VLOOKUP(J582,DATA!$K$2:$Y$20,14,FALSE),0)&gt;10,IF(MID(I582,12,1)="F",VLOOKUP(J582,DATA!$K$2:$Y$20,14,FALSE),0)-10,0)-LEN(X582))&amp;DEC2BIN(Q582,IF(MID(I582,12,1)="F",VLOOKUP(J582,DATA!$K$2:$Y$20,14,FALSE),0)-IF(IF(MID(I582,12,1)="F",VLOOKUP(J582,DATA!$K$2:$Y$20,14,FALSE),0)&gt;10,IF(MID(I582,12,1)="F",VLOOKUP(J582,DATA!$K$2:$Y$20,14,FALSE),0)-10,0)),"")</f>
        <v/>
      </c>
      <c r="AJ582" t="str">
        <f>IF(LEN(H582)&gt;0,IF(H582&lt;&gt;"CALL_PAL",VLOOKUP(H582,DATA!$B$2:$E$526,4,FALSE),VLOOKUP(K582,DATA!$K$72:$M$161,3,FALSE)),"")</f>
        <v/>
      </c>
      <c r="AK582" t="str">
        <f>IF(LEN(H582)&gt;0,VLOOKUP(H582,DATA!$B$2:$D$526,3,FALSE),"")</f>
        <v/>
      </c>
      <c r="AL582" t="str">
        <f t="shared" si="335"/>
        <v/>
      </c>
      <c r="AM582" t="str">
        <f t="shared" si="336"/>
        <v/>
      </c>
      <c r="AN582" t="str">
        <f t="shared" si="314"/>
        <v/>
      </c>
      <c r="AO582" t="str">
        <f t="shared" si="340"/>
        <v/>
      </c>
      <c r="AP582" t="str">
        <f t="shared" si="341"/>
        <v/>
      </c>
      <c r="AQ582" t="str">
        <f t="shared" si="338"/>
        <v/>
      </c>
    </row>
    <row r="583" spans="1:43" x14ac:dyDescent="0.25">
      <c r="A583" t="str">
        <f t="shared" si="342"/>
        <v/>
      </c>
      <c r="C583" t="str">
        <f t="shared" si="316"/>
        <v/>
      </c>
      <c r="D583" t="str">
        <f t="shared" si="343"/>
        <v/>
      </c>
      <c r="E583" t="str">
        <f t="shared" si="312"/>
        <v/>
      </c>
      <c r="F583" t="str">
        <f t="shared" si="315"/>
        <v/>
      </c>
      <c r="G583" t="str">
        <f t="shared" si="339"/>
        <v/>
      </c>
      <c r="H583" t="str">
        <f t="shared" si="317"/>
        <v/>
      </c>
      <c r="I583" s="3" t="str">
        <f>IF(LEN(H583)&gt;0,VLOOKUP(H583,DATA!$B$2:$G$526,6,FALSE),"")</f>
        <v/>
      </c>
      <c r="J583" t="str">
        <f>IF(LEN(H583)&gt;0,VLOOKUP(H583,DATA!$B$2:$G$526,2,FALSE),"")</f>
        <v/>
      </c>
      <c r="K583" t="str">
        <f>IF(LEN(H583)&gt;0,IF(MID(IF(MID(MID(C583,LEN(H583)+2,99),1,1)="(",MID(MID(C583,LEN(H583)+2,99),2,LEN(MID(C583,LEN(H583)+2,99))-2),MID(C583,LEN(H583)+2,99)),1,1)=VLOOKUP(H583,DATA!$B$2:$I$526,8,FALSE),MID(IF(MID(MID(C583,LEN(H583)+2,99),1,1)="(",MID(MID(C583,LEN(H583)+2,99),2,LEN(MID(C583,LEN(H583)+2,99))-2),MID(C583,LEN(H583)+2,99)),1,3),IF(MID(MID(C583,LEN(H583)+2,99),1,1)="(",MID(MID(C583,LEN(H583)+2,99),2,LEN(MID(C583,LEN(H583)+2,99))-2),MID(C583,LEN(H583)+2,99))),"")</f>
        <v/>
      </c>
      <c r="L583" t="str">
        <f t="shared" si="318"/>
        <v/>
      </c>
      <c r="M583" t="str">
        <f t="shared" si="337"/>
        <v/>
      </c>
      <c r="N583" t="str">
        <f t="shared" si="319"/>
        <v/>
      </c>
      <c r="O583" t="str">
        <f t="shared" si="320"/>
        <v/>
      </c>
      <c r="P583" t="str">
        <f t="shared" si="313"/>
        <v/>
      </c>
      <c r="Q583" t="str">
        <f t="shared" si="321"/>
        <v/>
      </c>
      <c r="R583" t="str">
        <f t="shared" si="322"/>
        <v/>
      </c>
      <c r="S583" t="str">
        <f t="shared" si="323"/>
        <v/>
      </c>
      <c r="T583" t="str">
        <f t="shared" si="324"/>
        <v/>
      </c>
      <c r="U583" t="str">
        <f t="shared" si="325"/>
        <v/>
      </c>
      <c r="V583" t="str">
        <f>IF(MID(I583,6,1)="T",VLOOKUP(H583,DATA!$B$2:$H$526,7,FALSE),"")</f>
        <v/>
      </c>
      <c r="W583" t="str">
        <f t="shared" si="326"/>
        <v/>
      </c>
      <c r="X583" t="str">
        <f>IF(LEN(H583)&gt;0,VLOOKUP(H583,DATA!$B$2:$F$526,5,FALSE),"")</f>
        <v/>
      </c>
      <c r="Y583" t="str">
        <f t="shared" si="327"/>
        <v/>
      </c>
      <c r="Z583" t="str">
        <f t="shared" si="328"/>
        <v/>
      </c>
      <c r="AA583" t="str">
        <f t="shared" si="329"/>
        <v/>
      </c>
      <c r="AB583" t="str">
        <f>IF(LEN(Z583)&gt;0,VLOOKUP(Z583,DATA!$K$25:$L$69,2,FALSE)&amp;IF(LEN(AA583)&gt;0,VLOOKUP(AA583,DATA!$O$25:$P$29,2,FALSE),""),"")</f>
        <v/>
      </c>
      <c r="AC583" t="str">
        <f>IF(LEN(Z583)&gt;0,VLOOKUP(Z583,DATA!$K$25:$M$69,3,FALSE),"")</f>
        <v/>
      </c>
      <c r="AD583" t="str">
        <f t="shared" si="330"/>
        <v/>
      </c>
      <c r="AE583" t="str">
        <f t="shared" si="331"/>
        <v/>
      </c>
      <c r="AF583" t="str">
        <f t="shared" si="332"/>
        <v/>
      </c>
      <c r="AG583" t="str">
        <f t="shared" si="333"/>
        <v/>
      </c>
      <c r="AH583" t="str">
        <f t="shared" si="334"/>
        <v/>
      </c>
      <c r="AI583" t="str">
        <f>IF(LEN(Q583)&gt;0,REPT("0",IF(IF(MID(I583,12,1)="F",VLOOKUP(J583,DATA!$K$2:$Y$20,14,FALSE),0)&gt;10,IF(MID(I583,12,1)="F",VLOOKUP(J583,DATA!$K$2:$Y$20,14,FALSE),0)-10,0)-LEN(X583))&amp;DEC2BIN(Q583,IF(MID(I583,12,1)="F",VLOOKUP(J583,DATA!$K$2:$Y$20,14,FALSE),0)-IF(IF(MID(I583,12,1)="F",VLOOKUP(J583,DATA!$K$2:$Y$20,14,FALSE),0)&gt;10,IF(MID(I583,12,1)="F",VLOOKUP(J583,DATA!$K$2:$Y$20,14,FALSE),0)-10,0)),"")</f>
        <v/>
      </c>
      <c r="AJ583" t="str">
        <f>IF(LEN(H583)&gt;0,IF(H583&lt;&gt;"CALL_PAL",VLOOKUP(H583,DATA!$B$2:$E$526,4,FALSE),VLOOKUP(K583,DATA!$K$72:$M$161,3,FALSE)),"")</f>
        <v/>
      </c>
      <c r="AK583" t="str">
        <f>IF(LEN(H583)&gt;0,VLOOKUP(H583,DATA!$B$2:$D$526,3,FALSE),"")</f>
        <v/>
      </c>
      <c r="AL583" t="str">
        <f t="shared" si="335"/>
        <v/>
      </c>
      <c r="AM583" t="str">
        <f t="shared" si="336"/>
        <v/>
      </c>
      <c r="AN583" t="str">
        <f t="shared" si="314"/>
        <v/>
      </c>
      <c r="AO583" t="str">
        <f t="shared" si="340"/>
        <v/>
      </c>
      <c r="AP583" t="str">
        <f t="shared" si="341"/>
        <v/>
      </c>
      <c r="AQ583" t="str">
        <f t="shared" si="338"/>
        <v/>
      </c>
    </row>
    <row r="584" spans="1:43" x14ac:dyDescent="0.25">
      <c r="A584" t="str">
        <f t="shared" si="342"/>
        <v/>
      </c>
      <c r="C584" t="str">
        <f t="shared" si="316"/>
        <v/>
      </c>
      <c r="D584" t="str">
        <f t="shared" si="343"/>
        <v/>
      </c>
      <c r="E584" t="str">
        <f t="shared" ref="E584:E647" si="344">IF(LEN(C584)&gt;0,AND(MID(C583,1,2)&lt;&gt;".B",MID(C583,1,2)&lt;&gt;".P",NOT(IFERROR(FIND(":",C583)&gt;0,FALSE))),"")</f>
        <v/>
      </c>
      <c r="F584" t="str">
        <f t="shared" si="315"/>
        <v/>
      </c>
      <c r="G584" t="str">
        <f t="shared" si="339"/>
        <v/>
      </c>
      <c r="H584" t="str">
        <f t="shared" si="317"/>
        <v/>
      </c>
      <c r="I584" s="3" t="str">
        <f>IF(LEN(H584)&gt;0,VLOOKUP(H584,DATA!$B$2:$G$526,6,FALSE),"")</f>
        <v/>
      </c>
      <c r="J584" t="str">
        <f>IF(LEN(H584)&gt;0,VLOOKUP(H584,DATA!$B$2:$G$526,2,FALSE),"")</f>
        <v/>
      </c>
      <c r="K584" t="str">
        <f>IF(LEN(H584)&gt;0,IF(MID(IF(MID(MID(C584,LEN(H584)+2,99),1,1)="(",MID(MID(C584,LEN(H584)+2,99),2,LEN(MID(C584,LEN(H584)+2,99))-2),MID(C584,LEN(H584)+2,99)),1,1)=VLOOKUP(H584,DATA!$B$2:$I$526,8,FALSE),MID(IF(MID(MID(C584,LEN(H584)+2,99),1,1)="(",MID(MID(C584,LEN(H584)+2,99),2,LEN(MID(C584,LEN(H584)+2,99))-2),MID(C584,LEN(H584)+2,99)),1,3),IF(MID(MID(C584,LEN(H584)+2,99),1,1)="(",MID(MID(C584,LEN(H584)+2,99),2,LEN(MID(C584,LEN(H584)+2,99))-2),MID(C584,LEN(H584)+2,99))),"")</f>
        <v/>
      </c>
      <c r="L584" t="str">
        <f t="shared" si="318"/>
        <v/>
      </c>
      <c r="M584" t="str">
        <f t="shared" si="337"/>
        <v/>
      </c>
      <c r="N584" t="str">
        <f t="shared" si="319"/>
        <v/>
      </c>
      <c r="O584" t="str">
        <f t="shared" si="320"/>
        <v/>
      </c>
      <c r="P584" t="str">
        <f t="shared" si="313"/>
        <v/>
      </c>
      <c r="Q584" t="str">
        <f t="shared" si="321"/>
        <v/>
      </c>
      <c r="R584" t="str">
        <f t="shared" si="322"/>
        <v/>
      </c>
      <c r="S584" t="str">
        <f t="shared" si="323"/>
        <v/>
      </c>
      <c r="T584" t="str">
        <f t="shared" si="324"/>
        <v/>
      </c>
      <c r="U584" t="str">
        <f t="shared" si="325"/>
        <v/>
      </c>
      <c r="V584" t="str">
        <f>IF(MID(I584,6,1)="T",VLOOKUP(H584,DATA!$B$2:$H$526,7,FALSE),"")</f>
        <v/>
      </c>
      <c r="W584" t="str">
        <f t="shared" si="326"/>
        <v/>
      </c>
      <c r="X584" t="str">
        <f>IF(LEN(H584)&gt;0,VLOOKUP(H584,DATA!$B$2:$F$526,5,FALSE),"")</f>
        <v/>
      </c>
      <c r="Y584" t="str">
        <f t="shared" si="327"/>
        <v/>
      </c>
      <c r="Z584" t="str">
        <f t="shared" si="328"/>
        <v/>
      </c>
      <c r="AA584" t="str">
        <f t="shared" si="329"/>
        <v/>
      </c>
      <c r="AB584" t="str">
        <f>IF(LEN(Z584)&gt;0,VLOOKUP(Z584,DATA!$K$25:$L$69,2,FALSE)&amp;IF(LEN(AA584)&gt;0,VLOOKUP(AA584,DATA!$O$25:$P$29,2,FALSE),""),"")</f>
        <v/>
      </c>
      <c r="AC584" t="str">
        <f>IF(LEN(Z584)&gt;0,VLOOKUP(Z584,DATA!$K$25:$M$69,3,FALSE),"")</f>
        <v/>
      </c>
      <c r="AD584" t="str">
        <f t="shared" si="330"/>
        <v/>
      </c>
      <c r="AE584" t="str">
        <f t="shared" si="331"/>
        <v/>
      </c>
      <c r="AF584" t="str">
        <f t="shared" si="332"/>
        <v/>
      </c>
      <c r="AG584" t="str">
        <f t="shared" si="333"/>
        <v/>
      </c>
      <c r="AH584" t="str">
        <f t="shared" si="334"/>
        <v/>
      </c>
      <c r="AI584" t="str">
        <f>IF(LEN(Q584)&gt;0,REPT("0",IF(IF(MID(I584,12,1)="F",VLOOKUP(J584,DATA!$K$2:$Y$20,14,FALSE),0)&gt;10,IF(MID(I584,12,1)="F",VLOOKUP(J584,DATA!$K$2:$Y$20,14,FALSE),0)-10,0)-LEN(X584))&amp;DEC2BIN(Q584,IF(MID(I584,12,1)="F",VLOOKUP(J584,DATA!$K$2:$Y$20,14,FALSE),0)-IF(IF(MID(I584,12,1)="F",VLOOKUP(J584,DATA!$K$2:$Y$20,14,FALSE),0)&gt;10,IF(MID(I584,12,1)="F",VLOOKUP(J584,DATA!$K$2:$Y$20,14,FALSE),0)-10,0)),"")</f>
        <v/>
      </c>
      <c r="AJ584" t="str">
        <f>IF(LEN(H584)&gt;0,IF(H584&lt;&gt;"CALL_PAL",VLOOKUP(H584,DATA!$B$2:$E$526,4,FALSE),VLOOKUP(K584,DATA!$K$72:$M$161,3,FALSE)),"")</f>
        <v/>
      </c>
      <c r="AK584" t="str">
        <f>IF(LEN(H584)&gt;0,VLOOKUP(H584,DATA!$B$2:$D$526,3,FALSE),"")</f>
        <v/>
      </c>
      <c r="AL584" t="str">
        <f t="shared" si="335"/>
        <v/>
      </c>
      <c r="AM584" t="str">
        <f t="shared" si="336"/>
        <v/>
      </c>
      <c r="AN584" t="str">
        <f t="shared" si="314"/>
        <v/>
      </c>
      <c r="AO584" t="str">
        <f t="shared" si="340"/>
        <v/>
      </c>
      <c r="AP584" t="str">
        <f t="shared" si="341"/>
        <v/>
      </c>
      <c r="AQ584" t="str">
        <f t="shared" si="338"/>
        <v/>
      </c>
    </row>
    <row r="585" spans="1:43" x14ac:dyDescent="0.25">
      <c r="A585" t="str">
        <f t="shared" si="342"/>
        <v/>
      </c>
      <c r="C585" t="str">
        <f t="shared" si="316"/>
        <v/>
      </c>
      <c r="D585" t="str">
        <f t="shared" si="343"/>
        <v/>
      </c>
      <c r="E585" t="str">
        <f t="shared" si="344"/>
        <v/>
      </c>
      <c r="F585" t="str">
        <f t="shared" si="315"/>
        <v/>
      </c>
      <c r="G585" t="str">
        <f t="shared" si="339"/>
        <v/>
      </c>
      <c r="H585" t="str">
        <f t="shared" si="317"/>
        <v/>
      </c>
      <c r="I585" s="3" t="str">
        <f>IF(LEN(H585)&gt;0,VLOOKUP(H585,DATA!$B$2:$G$526,6,FALSE),"")</f>
        <v/>
      </c>
      <c r="J585" t="str">
        <f>IF(LEN(H585)&gt;0,VLOOKUP(H585,DATA!$B$2:$G$526,2,FALSE),"")</f>
        <v/>
      </c>
      <c r="K585" t="str">
        <f>IF(LEN(H585)&gt;0,IF(MID(IF(MID(MID(C585,LEN(H585)+2,99),1,1)="(",MID(MID(C585,LEN(H585)+2,99),2,LEN(MID(C585,LEN(H585)+2,99))-2),MID(C585,LEN(H585)+2,99)),1,1)=VLOOKUP(H585,DATA!$B$2:$I$526,8,FALSE),MID(IF(MID(MID(C585,LEN(H585)+2,99),1,1)="(",MID(MID(C585,LEN(H585)+2,99),2,LEN(MID(C585,LEN(H585)+2,99))-2),MID(C585,LEN(H585)+2,99)),1,3),IF(MID(MID(C585,LEN(H585)+2,99),1,1)="(",MID(MID(C585,LEN(H585)+2,99),2,LEN(MID(C585,LEN(H585)+2,99))-2),MID(C585,LEN(H585)+2,99))),"")</f>
        <v/>
      </c>
      <c r="L585" t="str">
        <f t="shared" si="318"/>
        <v/>
      </c>
      <c r="M585" t="str">
        <f t="shared" si="337"/>
        <v/>
      </c>
      <c r="N585" t="str">
        <f t="shared" si="319"/>
        <v/>
      </c>
      <c r="O585" t="str">
        <f t="shared" si="320"/>
        <v/>
      </c>
      <c r="P585" t="str">
        <f t="shared" si="313"/>
        <v/>
      </c>
      <c r="Q585" t="str">
        <f t="shared" si="321"/>
        <v/>
      </c>
      <c r="R585" t="str">
        <f t="shared" si="322"/>
        <v/>
      </c>
      <c r="S585" t="str">
        <f t="shared" si="323"/>
        <v/>
      </c>
      <c r="T585" t="str">
        <f t="shared" si="324"/>
        <v/>
      </c>
      <c r="U585" t="str">
        <f t="shared" si="325"/>
        <v/>
      </c>
      <c r="V585" t="str">
        <f>IF(MID(I585,6,1)="T",VLOOKUP(H585,DATA!$B$2:$H$526,7,FALSE),"")</f>
        <v/>
      </c>
      <c r="W585" t="str">
        <f t="shared" si="326"/>
        <v/>
      </c>
      <c r="X585" t="str">
        <f>IF(LEN(H585)&gt;0,VLOOKUP(H585,DATA!$B$2:$F$526,5,FALSE),"")</f>
        <v/>
      </c>
      <c r="Y585" t="str">
        <f t="shared" si="327"/>
        <v/>
      </c>
      <c r="Z585" t="str">
        <f t="shared" si="328"/>
        <v/>
      </c>
      <c r="AA585" t="str">
        <f t="shared" si="329"/>
        <v/>
      </c>
      <c r="AB585" t="str">
        <f>IF(LEN(Z585)&gt;0,VLOOKUP(Z585,DATA!$K$25:$L$69,2,FALSE)&amp;IF(LEN(AA585)&gt;0,VLOOKUP(AA585,DATA!$O$25:$P$29,2,FALSE),""),"")</f>
        <v/>
      </c>
      <c r="AC585" t="str">
        <f>IF(LEN(Z585)&gt;0,VLOOKUP(Z585,DATA!$K$25:$M$69,3,FALSE),"")</f>
        <v/>
      </c>
      <c r="AD585" t="str">
        <f t="shared" si="330"/>
        <v/>
      </c>
      <c r="AE585" t="str">
        <f t="shared" si="331"/>
        <v/>
      </c>
      <c r="AF585" t="str">
        <f t="shared" si="332"/>
        <v/>
      </c>
      <c r="AG585" t="str">
        <f t="shared" si="333"/>
        <v/>
      </c>
      <c r="AH585" t="str">
        <f t="shared" si="334"/>
        <v/>
      </c>
      <c r="AI585" t="str">
        <f>IF(LEN(Q585)&gt;0,REPT("0",IF(IF(MID(I585,12,1)="F",VLOOKUP(J585,DATA!$K$2:$Y$20,14,FALSE),0)&gt;10,IF(MID(I585,12,1)="F",VLOOKUP(J585,DATA!$K$2:$Y$20,14,FALSE),0)-10,0)-LEN(X585))&amp;DEC2BIN(Q585,IF(MID(I585,12,1)="F",VLOOKUP(J585,DATA!$K$2:$Y$20,14,FALSE),0)-IF(IF(MID(I585,12,1)="F",VLOOKUP(J585,DATA!$K$2:$Y$20,14,FALSE),0)&gt;10,IF(MID(I585,12,1)="F",VLOOKUP(J585,DATA!$K$2:$Y$20,14,FALSE),0)-10,0)),"")</f>
        <v/>
      </c>
      <c r="AJ585" t="str">
        <f>IF(LEN(H585)&gt;0,IF(H585&lt;&gt;"CALL_PAL",VLOOKUP(H585,DATA!$B$2:$E$526,4,FALSE),VLOOKUP(K585,DATA!$K$72:$M$161,3,FALSE)),"")</f>
        <v/>
      </c>
      <c r="AK585" t="str">
        <f>IF(LEN(H585)&gt;0,VLOOKUP(H585,DATA!$B$2:$D$526,3,FALSE),"")</f>
        <v/>
      </c>
      <c r="AL585" t="str">
        <f t="shared" si="335"/>
        <v/>
      </c>
      <c r="AM585" t="str">
        <f t="shared" si="336"/>
        <v/>
      </c>
      <c r="AN585" t="str">
        <f t="shared" si="314"/>
        <v/>
      </c>
      <c r="AO585" t="str">
        <f t="shared" si="340"/>
        <v/>
      </c>
      <c r="AP585" t="str">
        <f t="shared" si="341"/>
        <v/>
      </c>
      <c r="AQ585" t="str">
        <f t="shared" si="338"/>
        <v/>
      </c>
    </row>
    <row r="586" spans="1:43" x14ac:dyDescent="0.25">
      <c r="A586" t="str">
        <f t="shared" si="342"/>
        <v/>
      </c>
      <c r="C586" t="str">
        <f t="shared" si="316"/>
        <v/>
      </c>
      <c r="D586" t="str">
        <f t="shared" si="343"/>
        <v/>
      </c>
      <c r="E586" t="str">
        <f t="shared" si="344"/>
        <v/>
      </c>
      <c r="F586" t="str">
        <f t="shared" si="315"/>
        <v/>
      </c>
      <c r="G586" t="str">
        <f t="shared" si="339"/>
        <v/>
      </c>
      <c r="H586" t="str">
        <f t="shared" si="317"/>
        <v/>
      </c>
      <c r="I586" s="3" t="str">
        <f>IF(LEN(H586)&gt;0,VLOOKUP(H586,DATA!$B$2:$G$526,6,FALSE),"")</f>
        <v/>
      </c>
      <c r="J586" t="str">
        <f>IF(LEN(H586)&gt;0,VLOOKUP(H586,DATA!$B$2:$G$526,2,FALSE),"")</f>
        <v/>
      </c>
      <c r="K586" t="str">
        <f>IF(LEN(H586)&gt;0,IF(MID(IF(MID(MID(C586,LEN(H586)+2,99),1,1)="(",MID(MID(C586,LEN(H586)+2,99),2,LEN(MID(C586,LEN(H586)+2,99))-2),MID(C586,LEN(H586)+2,99)),1,1)=VLOOKUP(H586,DATA!$B$2:$I$526,8,FALSE),MID(IF(MID(MID(C586,LEN(H586)+2,99),1,1)="(",MID(MID(C586,LEN(H586)+2,99),2,LEN(MID(C586,LEN(H586)+2,99))-2),MID(C586,LEN(H586)+2,99)),1,3),IF(MID(MID(C586,LEN(H586)+2,99),1,1)="(",MID(MID(C586,LEN(H586)+2,99),2,LEN(MID(C586,LEN(H586)+2,99))-2),MID(C586,LEN(H586)+2,99))),"")</f>
        <v/>
      </c>
      <c r="L586" t="str">
        <f t="shared" si="318"/>
        <v/>
      </c>
      <c r="M586" t="str">
        <f t="shared" si="337"/>
        <v/>
      </c>
      <c r="N586" t="str">
        <f t="shared" si="319"/>
        <v/>
      </c>
      <c r="O586" t="str">
        <f t="shared" si="320"/>
        <v/>
      </c>
      <c r="P586" t="str">
        <f t="shared" si="313"/>
        <v/>
      </c>
      <c r="Q586" t="str">
        <f t="shared" si="321"/>
        <v/>
      </c>
      <c r="R586" t="str">
        <f t="shared" si="322"/>
        <v/>
      </c>
      <c r="S586" t="str">
        <f t="shared" si="323"/>
        <v/>
      </c>
      <c r="T586" t="str">
        <f t="shared" si="324"/>
        <v/>
      </c>
      <c r="U586" t="str">
        <f t="shared" si="325"/>
        <v/>
      </c>
      <c r="V586" t="str">
        <f>IF(MID(I586,6,1)="T",VLOOKUP(H586,DATA!$B$2:$H$526,7,FALSE),"")</f>
        <v/>
      </c>
      <c r="W586" t="str">
        <f t="shared" si="326"/>
        <v/>
      </c>
      <c r="X586" t="str">
        <f>IF(LEN(H586)&gt;0,VLOOKUP(H586,DATA!$B$2:$F$526,5,FALSE),"")</f>
        <v/>
      </c>
      <c r="Y586" t="str">
        <f t="shared" si="327"/>
        <v/>
      </c>
      <c r="Z586" t="str">
        <f t="shared" si="328"/>
        <v/>
      </c>
      <c r="AA586" t="str">
        <f t="shared" si="329"/>
        <v/>
      </c>
      <c r="AB586" t="str">
        <f>IF(LEN(Z586)&gt;0,VLOOKUP(Z586,DATA!$K$25:$L$69,2,FALSE)&amp;IF(LEN(AA586)&gt;0,VLOOKUP(AA586,DATA!$O$25:$P$29,2,FALSE),""),"")</f>
        <v/>
      </c>
      <c r="AC586" t="str">
        <f>IF(LEN(Z586)&gt;0,VLOOKUP(Z586,DATA!$K$25:$M$69,3,FALSE),"")</f>
        <v/>
      </c>
      <c r="AD586" t="str">
        <f t="shared" si="330"/>
        <v/>
      </c>
      <c r="AE586" t="str">
        <f t="shared" si="331"/>
        <v/>
      </c>
      <c r="AF586" t="str">
        <f t="shared" si="332"/>
        <v/>
      </c>
      <c r="AG586" t="str">
        <f t="shared" si="333"/>
        <v/>
      </c>
      <c r="AH586" t="str">
        <f t="shared" si="334"/>
        <v/>
      </c>
      <c r="AI586" t="str">
        <f>IF(LEN(Q586)&gt;0,REPT("0",IF(IF(MID(I586,12,1)="F",VLOOKUP(J586,DATA!$K$2:$Y$20,14,FALSE),0)&gt;10,IF(MID(I586,12,1)="F",VLOOKUP(J586,DATA!$K$2:$Y$20,14,FALSE),0)-10,0)-LEN(X586))&amp;DEC2BIN(Q586,IF(MID(I586,12,1)="F",VLOOKUP(J586,DATA!$K$2:$Y$20,14,FALSE),0)-IF(IF(MID(I586,12,1)="F",VLOOKUP(J586,DATA!$K$2:$Y$20,14,FALSE),0)&gt;10,IF(MID(I586,12,1)="F",VLOOKUP(J586,DATA!$K$2:$Y$20,14,FALSE),0)-10,0)),"")</f>
        <v/>
      </c>
      <c r="AJ586" t="str">
        <f>IF(LEN(H586)&gt;0,IF(H586&lt;&gt;"CALL_PAL",VLOOKUP(H586,DATA!$B$2:$E$526,4,FALSE),VLOOKUP(K586,DATA!$K$72:$M$161,3,FALSE)),"")</f>
        <v/>
      </c>
      <c r="AK586" t="str">
        <f>IF(LEN(H586)&gt;0,VLOOKUP(H586,DATA!$B$2:$D$526,3,FALSE),"")</f>
        <v/>
      </c>
      <c r="AL586" t="str">
        <f t="shared" si="335"/>
        <v/>
      </c>
      <c r="AM586" t="str">
        <f t="shared" si="336"/>
        <v/>
      </c>
      <c r="AN586" t="str">
        <f t="shared" si="314"/>
        <v/>
      </c>
      <c r="AO586" t="str">
        <f t="shared" si="340"/>
        <v/>
      </c>
      <c r="AP586" t="str">
        <f t="shared" si="341"/>
        <v/>
      </c>
      <c r="AQ586" t="str">
        <f t="shared" si="338"/>
        <v/>
      </c>
    </row>
    <row r="587" spans="1:43" x14ac:dyDescent="0.25">
      <c r="A587" t="str">
        <f t="shared" si="342"/>
        <v/>
      </c>
      <c r="C587" t="str">
        <f t="shared" si="316"/>
        <v/>
      </c>
      <c r="D587" t="str">
        <f t="shared" si="343"/>
        <v/>
      </c>
      <c r="E587" t="str">
        <f t="shared" si="344"/>
        <v/>
      </c>
      <c r="F587" t="str">
        <f t="shared" si="315"/>
        <v/>
      </c>
      <c r="G587" t="str">
        <f t="shared" si="339"/>
        <v/>
      </c>
      <c r="H587" t="str">
        <f t="shared" si="317"/>
        <v/>
      </c>
      <c r="I587" s="3" t="str">
        <f>IF(LEN(H587)&gt;0,VLOOKUP(H587,DATA!$B$2:$G$526,6,FALSE),"")</f>
        <v/>
      </c>
      <c r="J587" t="str">
        <f>IF(LEN(H587)&gt;0,VLOOKUP(H587,DATA!$B$2:$G$526,2,FALSE),"")</f>
        <v/>
      </c>
      <c r="K587" t="str">
        <f>IF(LEN(H587)&gt;0,IF(MID(IF(MID(MID(C587,LEN(H587)+2,99),1,1)="(",MID(MID(C587,LEN(H587)+2,99),2,LEN(MID(C587,LEN(H587)+2,99))-2),MID(C587,LEN(H587)+2,99)),1,1)=VLOOKUP(H587,DATA!$B$2:$I$526,8,FALSE),MID(IF(MID(MID(C587,LEN(H587)+2,99),1,1)="(",MID(MID(C587,LEN(H587)+2,99),2,LEN(MID(C587,LEN(H587)+2,99))-2),MID(C587,LEN(H587)+2,99)),1,3),IF(MID(MID(C587,LEN(H587)+2,99),1,1)="(",MID(MID(C587,LEN(H587)+2,99),2,LEN(MID(C587,LEN(H587)+2,99))-2),MID(C587,LEN(H587)+2,99))),"")</f>
        <v/>
      </c>
      <c r="L587" t="str">
        <f t="shared" si="318"/>
        <v/>
      </c>
      <c r="M587" t="str">
        <f t="shared" si="337"/>
        <v/>
      </c>
      <c r="N587" t="str">
        <f t="shared" si="319"/>
        <v/>
      </c>
      <c r="O587" t="str">
        <f t="shared" si="320"/>
        <v/>
      </c>
      <c r="P587" t="str">
        <f t="shared" si="313"/>
        <v/>
      </c>
      <c r="Q587" t="str">
        <f t="shared" si="321"/>
        <v/>
      </c>
      <c r="R587" t="str">
        <f t="shared" si="322"/>
        <v/>
      </c>
      <c r="S587" t="str">
        <f t="shared" si="323"/>
        <v/>
      </c>
      <c r="T587" t="str">
        <f t="shared" si="324"/>
        <v/>
      </c>
      <c r="U587" t="str">
        <f t="shared" si="325"/>
        <v/>
      </c>
      <c r="V587" t="str">
        <f>IF(MID(I587,6,1)="T",VLOOKUP(H587,DATA!$B$2:$H$526,7,FALSE),"")</f>
        <v/>
      </c>
      <c r="W587" t="str">
        <f t="shared" si="326"/>
        <v/>
      </c>
      <c r="X587" t="str">
        <f>IF(LEN(H587)&gt;0,VLOOKUP(H587,DATA!$B$2:$F$526,5,FALSE),"")</f>
        <v/>
      </c>
      <c r="Y587" t="str">
        <f t="shared" si="327"/>
        <v/>
      </c>
      <c r="Z587" t="str">
        <f t="shared" si="328"/>
        <v/>
      </c>
      <c r="AA587" t="str">
        <f t="shared" si="329"/>
        <v/>
      </c>
      <c r="AB587" t="str">
        <f>IF(LEN(Z587)&gt;0,VLOOKUP(Z587,DATA!$K$25:$L$69,2,FALSE)&amp;IF(LEN(AA587)&gt;0,VLOOKUP(AA587,DATA!$O$25:$P$29,2,FALSE),""),"")</f>
        <v/>
      </c>
      <c r="AC587" t="str">
        <f>IF(LEN(Z587)&gt;0,VLOOKUP(Z587,DATA!$K$25:$M$69,3,FALSE),"")</f>
        <v/>
      </c>
      <c r="AD587" t="str">
        <f t="shared" si="330"/>
        <v/>
      </c>
      <c r="AE587" t="str">
        <f t="shared" si="331"/>
        <v/>
      </c>
      <c r="AF587" t="str">
        <f t="shared" si="332"/>
        <v/>
      </c>
      <c r="AG587" t="str">
        <f t="shared" si="333"/>
        <v/>
      </c>
      <c r="AH587" t="str">
        <f t="shared" si="334"/>
        <v/>
      </c>
      <c r="AI587" t="str">
        <f>IF(LEN(Q587)&gt;0,REPT("0",IF(IF(MID(I587,12,1)="F",VLOOKUP(J587,DATA!$K$2:$Y$20,14,FALSE),0)&gt;10,IF(MID(I587,12,1)="F",VLOOKUP(J587,DATA!$K$2:$Y$20,14,FALSE),0)-10,0)-LEN(X587))&amp;DEC2BIN(Q587,IF(MID(I587,12,1)="F",VLOOKUP(J587,DATA!$K$2:$Y$20,14,FALSE),0)-IF(IF(MID(I587,12,1)="F",VLOOKUP(J587,DATA!$K$2:$Y$20,14,FALSE),0)&gt;10,IF(MID(I587,12,1)="F",VLOOKUP(J587,DATA!$K$2:$Y$20,14,FALSE),0)-10,0)),"")</f>
        <v/>
      </c>
      <c r="AJ587" t="str">
        <f>IF(LEN(H587)&gt;0,IF(H587&lt;&gt;"CALL_PAL",VLOOKUP(H587,DATA!$B$2:$E$526,4,FALSE),VLOOKUP(K587,DATA!$K$72:$M$161,3,FALSE)),"")</f>
        <v/>
      </c>
      <c r="AK587" t="str">
        <f>IF(LEN(H587)&gt;0,VLOOKUP(H587,DATA!$B$2:$D$526,3,FALSE),"")</f>
        <v/>
      </c>
      <c r="AL587" t="str">
        <f t="shared" si="335"/>
        <v/>
      </c>
      <c r="AM587" t="str">
        <f t="shared" si="336"/>
        <v/>
      </c>
      <c r="AN587" t="str">
        <f t="shared" si="314"/>
        <v/>
      </c>
      <c r="AO587" t="str">
        <f t="shared" si="340"/>
        <v/>
      </c>
      <c r="AP587" t="str">
        <f t="shared" si="341"/>
        <v/>
      </c>
      <c r="AQ587" t="str">
        <f t="shared" si="338"/>
        <v/>
      </c>
    </row>
    <row r="588" spans="1:43" x14ac:dyDescent="0.25">
      <c r="A588" t="str">
        <f t="shared" si="342"/>
        <v/>
      </c>
      <c r="C588" t="str">
        <f t="shared" si="316"/>
        <v/>
      </c>
      <c r="D588" t="str">
        <f t="shared" si="343"/>
        <v/>
      </c>
      <c r="E588" t="str">
        <f t="shared" si="344"/>
        <v/>
      </c>
      <c r="F588" t="str">
        <f t="shared" si="315"/>
        <v/>
      </c>
      <c r="G588" t="str">
        <f t="shared" si="339"/>
        <v/>
      </c>
      <c r="H588" t="str">
        <f t="shared" si="317"/>
        <v/>
      </c>
      <c r="I588" s="3" t="str">
        <f>IF(LEN(H588)&gt;0,VLOOKUP(H588,DATA!$B$2:$G$526,6,FALSE),"")</f>
        <v/>
      </c>
      <c r="J588" t="str">
        <f>IF(LEN(H588)&gt;0,VLOOKUP(H588,DATA!$B$2:$G$526,2,FALSE),"")</f>
        <v/>
      </c>
      <c r="K588" t="str">
        <f>IF(LEN(H588)&gt;0,IF(MID(IF(MID(MID(C588,LEN(H588)+2,99),1,1)="(",MID(MID(C588,LEN(H588)+2,99),2,LEN(MID(C588,LEN(H588)+2,99))-2),MID(C588,LEN(H588)+2,99)),1,1)=VLOOKUP(H588,DATA!$B$2:$I$526,8,FALSE),MID(IF(MID(MID(C588,LEN(H588)+2,99),1,1)="(",MID(MID(C588,LEN(H588)+2,99),2,LEN(MID(C588,LEN(H588)+2,99))-2),MID(C588,LEN(H588)+2,99)),1,3),IF(MID(MID(C588,LEN(H588)+2,99),1,1)="(",MID(MID(C588,LEN(H588)+2,99),2,LEN(MID(C588,LEN(H588)+2,99))-2),MID(C588,LEN(H588)+2,99))),"")</f>
        <v/>
      </c>
      <c r="L588" t="str">
        <f t="shared" si="318"/>
        <v/>
      </c>
      <c r="M588" t="str">
        <f t="shared" si="337"/>
        <v/>
      </c>
      <c r="N588" t="str">
        <f t="shared" si="319"/>
        <v/>
      </c>
      <c r="O588" t="str">
        <f t="shared" si="320"/>
        <v/>
      </c>
      <c r="P588" t="str">
        <f t="shared" si="313"/>
        <v/>
      </c>
      <c r="Q588" t="str">
        <f t="shared" si="321"/>
        <v/>
      </c>
      <c r="R588" t="str">
        <f t="shared" si="322"/>
        <v/>
      </c>
      <c r="S588" t="str">
        <f t="shared" si="323"/>
        <v/>
      </c>
      <c r="T588" t="str">
        <f t="shared" si="324"/>
        <v/>
      </c>
      <c r="U588" t="str">
        <f t="shared" si="325"/>
        <v/>
      </c>
      <c r="V588" t="str">
        <f>IF(MID(I588,6,1)="T",VLOOKUP(H588,DATA!$B$2:$H$526,7,FALSE),"")</f>
        <v/>
      </c>
      <c r="W588" t="str">
        <f t="shared" si="326"/>
        <v/>
      </c>
      <c r="X588" t="str">
        <f>IF(LEN(H588)&gt;0,VLOOKUP(H588,DATA!$B$2:$F$526,5,FALSE),"")</f>
        <v/>
      </c>
      <c r="Y588" t="str">
        <f t="shared" si="327"/>
        <v/>
      </c>
      <c r="Z588" t="str">
        <f t="shared" si="328"/>
        <v/>
      </c>
      <c r="AA588" t="str">
        <f t="shared" si="329"/>
        <v/>
      </c>
      <c r="AB588" t="str">
        <f>IF(LEN(Z588)&gt;0,VLOOKUP(Z588,DATA!$K$25:$L$69,2,FALSE)&amp;IF(LEN(AA588)&gt;0,VLOOKUP(AA588,DATA!$O$25:$P$29,2,FALSE),""),"")</f>
        <v/>
      </c>
      <c r="AC588" t="str">
        <f>IF(LEN(Z588)&gt;0,VLOOKUP(Z588,DATA!$K$25:$M$69,3,FALSE),"")</f>
        <v/>
      </c>
      <c r="AD588" t="str">
        <f t="shared" si="330"/>
        <v/>
      </c>
      <c r="AE588" t="str">
        <f t="shared" si="331"/>
        <v/>
      </c>
      <c r="AF588" t="str">
        <f t="shared" si="332"/>
        <v/>
      </c>
      <c r="AG588" t="str">
        <f t="shared" si="333"/>
        <v/>
      </c>
      <c r="AH588" t="str">
        <f t="shared" si="334"/>
        <v/>
      </c>
      <c r="AI588" t="str">
        <f>IF(LEN(Q588)&gt;0,REPT("0",IF(IF(MID(I588,12,1)="F",VLOOKUP(J588,DATA!$K$2:$Y$20,14,FALSE),0)&gt;10,IF(MID(I588,12,1)="F",VLOOKUP(J588,DATA!$K$2:$Y$20,14,FALSE),0)-10,0)-LEN(X588))&amp;DEC2BIN(Q588,IF(MID(I588,12,1)="F",VLOOKUP(J588,DATA!$K$2:$Y$20,14,FALSE),0)-IF(IF(MID(I588,12,1)="F",VLOOKUP(J588,DATA!$K$2:$Y$20,14,FALSE),0)&gt;10,IF(MID(I588,12,1)="F",VLOOKUP(J588,DATA!$K$2:$Y$20,14,FALSE),0)-10,0)),"")</f>
        <v/>
      </c>
      <c r="AJ588" t="str">
        <f>IF(LEN(H588)&gt;0,IF(H588&lt;&gt;"CALL_PAL",VLOOKUP(H588,DATA!$B$2:$E$526,4,FALSE),VLOOKUP(K588,DATA!$K$72:$M$161,3,FALSE)),"")</f>
        <v/>
      </c>
      <c r="AK588" t="str">
        <f>IF(LEN(H588)&gt;0,VLOOKUP(H588,DATA!$B$2:$D$526,3,FALSE),"")</f>
        <v/>
      </c>
      <c r="AL588" t="str">
        <f t="shared" si="335"/>
        <v/>
      </c>
      <c r="AM588" t="str">
        <f t="shared" si="336"/>
        <v/>
      </c>
      <c r="AN588" t="str">
        <f t="shared" si="314"/>
        <v/>
      </c>
      <c r="AO588" t="str">
        <f t="shared" si="340"/>
        <v/>
      </c>
      <c r="AP588" t="str">
        <f t="shared" si="341"/>
        <v/>
      </c>
      <c r="AQ588" t="str">
        <f t="shared" si="338"/>
        <v/>
      </c>
    </row>
    <row r="589" spans="1:43" x14ac:dyDescent="0.25">
      <c r="A589" t="str">
        <f t="shared" si="342"/>
        <v/>
      </c>
      <c r="C589" t="str">
        <f t="shared" si="316"/>
        <v/>
      </c>
      <c r="D589" t="str">
        <f t="shared" si="343"/>
        <v/>
      </c>
      <c r="E589" t="str">
        <f t="shared" si="344"/>
        <v/>
      </c>
      <c r="F589" t="str">
        <f t="shared" si="315"/>
        <v/>
      </c>
      <c r="G589" t="str">
        <f t="shared" si="339"/>
        <v/>
      </c>
      <c r="H589" t="str">
        <f t="shared" si="317"/>
        <v/>
      </c>
      <c r="I589" s="3" t="str">
        <f>IF(LEN(H589)&gt;0,VLOOKUP(H589,DATA!$B$2:$G$526,6,FALSE),"")</f>
        <v/>
      </c>
      <c r="J589" t="str">
        <f>IF(LEN(H589)&gt;0,VLOOKUP(H589,DATA!$B$2:$G$526,2,FALSE),"")</f>
        <v/>
      </c>
      <c r="K589" t="str">
        <f>IF(LEN(H589)&gt;0,IF(MID(IF(MID(MID(C589,LEN(H589)+2,99),1,1)="(",MID(MID(C589,LEN(H589)+2,99),2,LEN(MID(C589,LEN(H589)+2,99))-2),MID(C589,LEN(H589)+2,99)),1,1)=VLOOKUP(H589,DATA!$B$2:$I$526,8,FALSE),MID(IF(MID(MID(C589,LEN(H589)+2,99),1,1)="(",MID(MID(C589,LEN(H589)+2,99),2,LEN(MID(C589,LEN(H589)+2,99))-2),MID(C589,LEN(H589)+2,99)),1,3),IF(MID(MID(C589,LEN(H589)+2,99),1,1)="(",MID(MID(C589,LEN(H589)+2,99),2,LEN(MID(C589,LEN(H589)+2,99))-2),MID(C589,LEN(H589)+2,99))),"")</f>
        <v/>
      </c>
      <c r="L589" t="str">
        <f t="shared" si="318"/>
        <v/>
      </c>
      <c r="M589" t="str">
        <f t="shared" si="337"/>
        <v/>
      </c>
      <c r="N589" t="str">
        <f t="shared" si="319"/>
        <v/>
      </c>
      <c r="O589" t="str">
        <f t="shared" si="320"/>
        <v/>
      </c>
      <c r="P589" t="str">
        <f t="shared" si="313"/>
        <v/>
      </c>
      <c r="Q589" t="str">
        <f t="shared" si="321"/>
        <v/>
      </c>
      <c r="R589" t="str">
        <f t="shared" si="322"/>
        <v/>
      </c>
      <c r="S589" t="str">
        <f t="shared" si="323"/>
        <v/>
      </c>
      <c r="T589" t="str">
        <f t="shared" si="324"/>
        <v/>
      </c>
      <c r="U589" t="str">
        <f t="shared" si="325"/>
        <v/>
      </c>
      <c r="V589" t="str">
        <f>IF(MID(I589,6,1)="T",VLOOKUP(H589,DATA!$B$2:$H$526,7,FALSE),"")</f>
        <v/>
      </c>
      <c r="W589" t="str">
        <f t="shared" si="326"/>
        <v/>
      </c>
      <c r="X589" t="str">
        <f>IF(LEN(H589)&gt;0,VLOOKUP(H589,DATA!$B$2:$F$526,5,FALSE),"")</f>
        <v/>
      </c>
      <c r="Y589" t="str">
        <f t="shared" si="327"/>
        <v/>
      </c>
      <c r="Z589" t="str">
        <f t="shared" si="328"/>
        <v/>
      </c>
      <c r="AA589" t="str">
        <f t="shared" si="329"/>
        <v/>
      </c>
      <c r="AB589" t="str">
        <f>IF(LEN(Z589)&gt;0,VLOOKUP(Z589,DATA!$K$25:$L$69,2,FALSE)&amp;IF(LEN(AA589)&gt;0,VLOOKUP(AA589,DATA!$O$25:$P$29,2,FALSE),""),"")</f>
        <v/>
      </c>
      <c r="AC589" t="str">
        <f>IF(LEN(Z589)&gt;0,VLOOKUP(Z589,DATA!$K$25:$M$69,3,FALSE),"")</f>
        <v/>
      </c>
      <c r="AD589" t="str">
        <f t="shared" si="330"/>
        <v/>
      </c>
      <c r="AE589" t="str">
        <f t="shared" si="331"/>
        <v/>
      </c>
      <c r="AF589" t="str">
        <f t="shared" si="332"/>
        <v/>
      </c>
      <c r="AG589" t="str">
        <f t="shared" si="333"/>
        <v/>
      </c>
      <c r="AH589" t="str">
        <f t="shared" si="334"/>
        <v/>
      </c>
      <c r="AI589" t="str">
        <f>IF(LEN(Q589)&gt;0,REPT("0",IF(IF(MID(I589,12,1)="F",VLOOKUP(J589,DATA!$K$2:$Y$20,14,FALSE),0)&gt;10,IF(MID(I589,12,1)="F",VLOOKUP(J589,DATA!$K$2:$Y$20,14,FALSE),0)-10,0)-LEN(X589))&amp;DEC2BIN(Q589,IF(MID(I589,12,1)="F",VLOOKUP(J589,DATA!$K$2:$Y$20,14,FALSE),0)-IF(IF(MID(I589,12,1)="F",VLOOKUP(J589,DATA!$K$2:$Y$20,14,FALSE),0)&gt;10,IF(MID(I589,12,1)="F",VLOOKUP(J589,DATA!$K$2:$Y$20,14,FALSE),0)-10,0)),"")</f>
        <v/>
      </c>
      <c r="AJ589" t="str">
        <f>IF(LEN(H589)&gt;0,IF(H589&lt;&gt;"CALL_PAL",VLOOKUP(H589,DATA!$B$2:$E$526,4,FALSE),VLOOKUP(K589,DATA!$K$72:$M$161,3,FALSE)),"")</f>
        <v/>
      </c>
      <c r="AK589" t="str">
        <f>IF(LEN(H589)&gt;0,VLOOKUP(H589,DATA!$B$2:$D$526,3,FALSE),"")</f>
        <v/>
      </c>
      <c r="AL589" t="str">
        <f t="shared" si="335"/>
        <v/>
      </c>
      <c r="AM589" t="str">
        <f t="shared" si="336"/>
        <v/>
      </c>
      <c r="AN589" t="str">
        <f t="shared" si="314"/>
        <v/>
      </c>
      <c r="AO589" t="str">
        <f t="shared" si="340"/>
        <v/>
      </c>
      <c r="AP589" t="str">
        <f t="shared" si="341"/>
        <v/>
      </c>
      <c r="AQ589" t="str">
        <f t="shared" si="338"/>
        <v/>
      </c>
    </row>
    <row r="590" spans="1:43" x14ac:dyDescent="0.25">
      <c r="A590" t="str">
        <f t="shared" si="342"/>
        <v/>
      </c>
      <c r="C590" t="str">
        <f t="shared" si="316"/>
        <v/>
      </c>
      <c r="D590" t="str">
        <f t="shared" si="343"/>
        <v/>
      </c>
      <c r="E590" t="str">
        <f t="shared" si="344"/>
        <v/>
      </c>
      <c r="F590" t="str">
        <f t="shared" si="315"/>
        <v/>
      </c>
      <c r="G590" t="str">
        <f t="shared" si="339"/>
        <v/>
      </c>
      <c r="H590" t="str">
        <f t="shared" si="317"/>
        <v/>
      </c>
      <c r="I590" s="3" t="str">
        <f>IF(LEN(H590)&gt;0,VLOOKUP(H590,DATA!$B$2:$G$526,6,FALSE),"")</f>
        <v/>
      </c>
      <c r="J590" t="str">
        <f>IF(LEN(H590)&gt;0,VLOOKUP(H590,DATA!$B$2:$G$526,2,FALSE),"")</f>
        <v/>
      </c>
      <c r="K590" t="str">
        <f>IF(LEN(H590)&gt;0,IF(MID(IF(MID(MID(C590,LEN(H590)+2,99),1,1)="(",MID(MID(C590,LEN(H590)+2,99),2,LEN(MID(C590,LEN(H590)+2,99))-2),MID(C590,LEN(H590)+2,99)),1,1)=VLOOKUP(H590,DATA!$B$2:$I$526,8,FALSE),MID(IF(MID(MID(C590,LEN(H590)+2,99),1,1)="(",MID(MID(C590,LEN(H590)+2,99),2,LEN(MID(C590,LEN(H590)+2,99))-2),MID(C590,LEN(H590)+2,99)),1,3),IF(MID(MID(C590,LEN(H590)+2,99),1,1)="(",MID(MID(C590,LEN(H590)+2,99),2,LEN(MID(C590,LEN(H590)+2,99))-2),MID(C590,LEN(H590)+2,99))),"")</f>
        <v/>
      </c>
      <c r="L590" t="str">
        <f t="shared" si="318"/>
        <v/>
      </c>
      <c r="M590" t="str">
        <f t="shared" si="337"/>
        <v/>
      </c>
      <c r="N590" t="str">
        <f t="shared" si="319"/>
        <v/>
      </c>
      <c r="O590" t="str">
        <f t="shared" si="320"/>
        <v/>
      </c>
      <c r="P590" t="str">
        <f t="shared" ref="P590:P653" si="345">IF(MID(I590,12,1)="F",IFERROR(VLOOKUP(L590&amp;":",C:G,5,FALSE),""),"")</f>
        <v/>
      </c>
      <c r="Q590" t="str">
        <f t="shared" si="321"/>
        <v/>
      </c>
      <c r="R590" t="str">
        <f t="shared" si="322"/>
        <v/>
      </c>
      <c r="S590" t="str">
        <f t="shared" si="323"/>
        <v/>
      </c>
      <c r="T590" t="str">
        <f t="shared" si="324"/>
        <v/>
      </c>
      <c r="U590" t="str">
        <f t="shared" si="325"/>
        <v/>
      </c>
      <c r="V590" t="str">
        <f>IF(MID(I590,6,1)="T",VLOOKUP(H590,DATA!$B$2:$H$526,7,FALSE),"")</f>
        <v/>
      </c>
      <c r="W590" t="str">
        <f t="shared" si="326"/>
        <v/>
      </c>
      <c r="X590" t="str">
        <f>IF(LEN(H590)&gt;0,VLOOKUP(H590,DATA!$B$2:$F$526,5,FALSE),"")</f>
        <v/>
      </c>
      <c r="Y590" t="str">
        <f t="shared" si="327"/>
        <v/>
      </c>
      <c r="Z590" t="str">
        <f t="shared" si="328"/>
        <v/>
      </c>
      <c r="AA590" t="str">
        <f t="shared" si="329"/>
        <v/>
      </c>
      <c r="AB590" t="str">
        <f>IF(LEN(Z590)&gt;0,VLOOKUP(Z590,DATA!$K$25:$L$69,2,FALSE)&amp;IF(LEN(AA590)&gt;0,VLOOKUP(AA590,DATA!$O$25:$P$29,2,FALSE),""),"")</f>
        <v/>
      </c>
      <c r="AC590" t="str">
        <f>IF(LEN(Z590)&gt;0,VLOOKUP(Z590,DATA!$K$25:$M$69,3,FALSE),"")</f>
        <v/>
      </c>
      <c r="AD590" t="str">
        <f t="shared" si="330"/>
        <v/>
      </c>
      <c r="AE590" t="str">
        <f t="shared" si="331"/>
        <v/>
      </c>
      <c r="AF590" t="str">
        <f t="shared" si="332"/>
        <v/>
      </c>
      <c r="AG590" t="str">
        <f t="shared" si="333"/>
        <v/>
      </c>
      <c r="AH590" t="str">
        <f t="shared" si="334"/>
        <v/>
      </c>
      <c r="AI590" t="str">
        <f>IF(LEN(Q590)&gt;0,REPT("0",IF(IF(MID(I590,12,1)="F",VLOOKUP(J590,DATA!$K$2:$Y$20,14,FALSE),0)&gt;10,IF(MID(I590,12,1)="F",VLOOKUP(J590,DATA!$K$2:$Y$20,14,FALSE),0)-10,0)-LEN(X590))&amp;DEC2BIN(Q590,IF(MID(I590,12,1)="F",VLOOKUP(J590,DATA!$K$2:$Y$20,14,FALSE),0)-IF(IF(MID(I590,12,1)="F",VLOOKUP(J590,DATA!$K$2:$Y$20,14,FALSE),0)&gt;10,IF(MID(I590,12,1)="F",VLOOKUP(J590,DATA!$K$2:$Y$20,14,FALSE),0)-10,0)),"")</f>
        <v/>
      </c>
      <c r="AJ590" t="str">
        <f>IF(LEN(H590)&gt;0,IF(H590&lt;&gt;"CALL_PAL",VLOOKUP(H590,DATA!$B$2:$E$526,4,FALSE),VLOOKUP(K590,DATA!$K$72:$M$161,3,FALSE)),"")</f>
        <v/>
      </c>
      <c r="AK590" t="str">
        <f>IF(LEN(H590)&gt;0,VLOOKUP(H590,DATA!$B$2:$D$526,3,FALSE),"")</f>
        <v/>
      </c>
      <c r="AL590" t="str">
        <f t="shared" si="335"/>
        <v/>
      </c>
      <c r="AM590" t="str">
        <f t="shared" si="336"/>
        <v/>
      </c>
      <c r="AN590" t="str">
        <f t="shared" si="314"/>
        <v/>
      </c>
      <c r="AO590" t="str">
        <f t="shared" si="340"/>
        <v/>
      </c>
      <c r="AP590" t="str">
        <f t="shared" si="341"/>
        <v/>
      </c>
      <c r="AQ590" t="str">
        <f t="shared" si="338"/>
        <v/>
      </c>
    </row>
    <row r="591" spans="1:43" x14ac:dyDescent="0.25">
      <c r="A591" t="str">
        <f t="shared" si="342"/>
        <v/>
      </c>
      <c r="C591" t="str">
        <f t="shared" si="316"/>
        <v/>
      </c>
      <c r="D591" t="str">
        <f t="shared" si="343"/>
        <v/>
      </c>
      <c r="E591" t="str">
        <f t="shared" si="344"/>
        <v/>
      </c>
      <c r="F591" t="str">
        <f t="shared" si="315"/>
        <v/>
      </c>
      <c r="G591" t="str">
        <f t="shared" si="339"/>
        <v/>
      </c>
      <c r="H591" t="str">
        <f t="shared" si="317"/>
        <v/>
      </c>
      <c r="I591" s="3" t="str">
        <f>IF(LEN(H591)&gt;0,VLOOKUP(H591,DATA!$B$2:$G$526,6,FALSE),"")</f>
        <v/>
      </c>
      <c r="J591" t="str">
        <f>IF(LEN(H591)&gt;0,VLOOKUP(H591,DATA!$B$2:$G$526,2,FALSE),"")</f>
        <v/>
      </c>
      <c r="K591" t="str">
        <f>IF(LEN(H591)&gt;0,IF(MID(IF(MID(MID(C591,LEN(H591)+2,99),1,1)="(",MID(MID(C591,LEN(H591)+2,99),2,LEN(MID(C591,LEN(H591)+2,99))-2),MID(C591,LEN(H591)+2,99)),1,1)=VLOOKUP(H591,DATA!$B$2:$I$526,8,FALSE),MID(IF(MID(MID(C591,LEN(H591)+2,99),1,1)="(",MID(MID(C591,LEN(H591)+2,99),2,LEN(MID(C591,LEN(H591)+2,99))-2),MID(C591,LEN(H591)+2,99)),1,3),IF(MID(MID(C591,LEN(H591)+2,99),1,1)="(",MID(MID(C591,LEN(H591)+2,99),2,LEN(MID(C591,LEN(H591)+2,99))-2),MID(C591,LEN(H591)+2,99))),"")</f>
        <v/>
      </c>
      <c r="L591" t="str">
        <f t="shared" si="318"/>
        <v/>
      </c>
      <c r="M591" t="str">
        <f t="shared" si="337"/>
        <v/>
      </c>
      <c r="N591" t="str">
        <f t="shared" si="319"/>
        <v/>
      </c>
      <c r="O591" t="str">
        <f t="shared" si="320"/>
        <v/>
      </c>
      <c r="P591" t="str">
        <f t="shared" si="345"/>
        <v/>
      </c>
      <c r="Q591" t="str">
        <f t="shared" si="321"/>
        <v/>
      </c>
      <c r="R591" t="str">
        <f t="shared" si="322"/>
        <v/>
      </c>
      <c r="S591" t="str">
        <f t="shared" si="323"/>
        <v/>
      </c>
      <c r="T591" t="str">
        <f t="shared" si="324"/>
        <v/>
      </c>
      <c r="U591" t="str">
        <f t="shared" si="325"/>
        <v/>
      </c>
      <c r="V591" t="str">
        <f>IF(MID(I591,6,1)="T",VLOOKUP(H591,DATA!$B$2:$H$526,7,FALSE),"")</f>
        <v/>
      </c>
      <c r="W591" t="str">
        <f t="shared" si="326"/>
        <v/>
      </c>
      <c r="X591" t="str">
        <f>IF(LEN(H591)&gt;0,VLOOKUP(H591,DATA!$B$2:$F$526,5,FALSE),"")</f>
        <v/>
      </c>
      <c r="Y591" t="str">
        <f t="shared" si="327"/>
        <v/>
      </c>
      <c r="Z591" t="str">
        <f t="shared" si="328"/>
        <v/>
      </c>
      <c r="AA591" t="str">
        <f t="shared" si="329"/>
        <v/>
      </c>
      <c r="AB591" t="str">
        <f>IF(LEN(Z591)&gt;0,VLOOKUP(Z591,DATA!$K$25:$L$69,2,FALSE)&amp;IF(LEN(AA591)&gt;0,VLOOKUP(AA591,DATA!$O$25:$P$29,2,FALSE),""),"")</f>
        <v/>
      </c>
      <c r="AC591" t="str">
        <f>IF(LEN(Z591)&gt;0,VLOOKUP(Z591,DATA!$K$25:$M$69,3,FALSE),"")</f>
        <v/>
      </c>
      <c r="AD591" t="str">
        <f t="shared" si="330"/>
        <v/>
      </c>
      <c r="AE591" t="str">
        <f t="shared" si="331"/>
        <v/>
      </c>
      <c r="AF591" t="str">
        <f t="shared" si="332"/>
        <v/>
      </c>
      <c r="AG591" t="str">
        <f t="shared" si="333"/>
        <v/>
      </c>
      <c r="AH591" t="str">
        <f t="shared" si="334"/>
        <v/>
      </c>
      <c r="AI591" t="str">
        <f>IF(LEN(Q591)&gt;0,REPT("0",IF(IF(MID(I591,12,1)="F",VLOOKUP(J591,DATA!$K$2:$Y$20,14,FALSE),0)&gt;10,IF(MID(I591,12,1)="F",VLOOKUP(J591,DATA!$K$2:$Y$20,14,FALSE),0)-10,0)-LEN(X591))&amp;DEC2BIN(Q591,IF(MID(I591,12,1)="F",VLOOKUP(J591,DATA!$K$2:$Y$20,14,FALSE),0)-IF(IF(MID(I591,12,1)="F",VLOOKUP(J591,DATA!$K$2:$Y$20,14,FALSE),0)&gt;10,IF(MID(I591,12,1)="F",VLOOKUP(J591,DATA!$K$2:$Y$20,14,FALSE),0)-10,0)),"")</f>
        <v/>
      </c>
      <c r="AJ591" t="str">
        <f>IF(LEN(H591)&gt;0,IF(H591&lt;&gt;"CALL_PAL",VLOOKUP(H591,DATA!$B$2:$E$526,4,FALSE),VLOOKUP(K591,DATA!$K$72:$M$161,3,FALSE)),"")</f>
        <v/>
      </c>
      <c r="AK591" t="str">
        <f>IF(LEN(H591)&gt;0,VLOOKUP(H591,DATA!$B$2:$D$526,3,FALSE),"")</f>
        <v/>
      </c>
      <c r="AL591" t="str">
        <f t="shared" si="335"/>
        <v/>
      </c>
      <c r="AM591" t="str">
        <f t="shared" si="336"/>
        <v/>
      </c>
      <c r="AN591" t="str">
        <f t="shared" si="314"/>
        <v/>
      </c>
      <c r="AO591" t="str">
        <f t="shared" si="340"/>
        <v/>
      </c>
      <c r="AP591" t="str">
        <f t="shared" si="341"/>
        <v/>
      </c>
      <c r="AQ591" t="str">
        <f t="shared" si="338"/>
        <v/>
      </c>
    </row>
    <row r="592" spans="1:43" x14ac:dyDescent="0.25">
      <c r="A592" t="str">
        <f t="shared" si="342"/>
        <v/>
      </c>
      <c r="C592" t="str">
        <f t="shared" si="316"/>
        <v/>
      </c>
      <c r="D592" t="str">
        <f t="shared" si="343"/>
        <v/>
      </c>
      <c r="E592" t="str">
        <f t="shared" si="344"/>
        <v/>
      </c>
      <c r="F592" t="str">
        <f t="shared" si="315"/>
        <v/>
      </c>
      <c r="G592" t="str">
        <f t="shared" si="339"/>
        <v/>
      </c>
      <c r="H592" t="str">
        <f t="shared" si="317"/>
        <v/>
      </c>
      <c r="I592" s="3" t="str">
        <f>IF(LEN(H592)&gt;0,VLOOKUP(H592,DATA!$B$2:$G$526,6,FALSE),"")</f>
        <v/>
      </c>
      <c r="J592" t="str">
        <f>IF(LEN(H592)&gt;0,VLOOKUP(H592,DATA!$B$2:$G$526,2,FALSE),"")</f>
        <v/>
      </c>
      <c r="K592" t="str">
        <f>IF(LEN(H592)&gt;0,IF(MID(IF(MID(MID(C592,LEN(H592)+2,99),1,1)="(",MID(MID(C592,LEN(H592)+2,99),2,LEN(MID(C592,LEN(H592)+2,99))-2),MID(C592,LEN(H592)+2,99)),1,1)=VLOOKUP(H592,DATA!$B$2:$I$526,8,FALSE),MID(IF(MID(MID(C592,LEN(H592)+2,99),1,1)="(",MID(MID(C592,LEN(H592)+2,99),2,LEN(MID(C592,LEN(H592)+2,99))-2),MID(C592,LEN(H592)+2,99)),1,3),IF(MID(MID(C592,LEN(H592)+2,99),1,1)="(",MID(MID(C592,LEN(H592)+2,99),2,LEN(MID(C592,LEN(H592)+2,99))-2),MID(C592,LEN(H592)+2,99))),"")</f>
        <v/>
      </c>
      <c r="L592" t="str">
        <f t="shared" si="318"/>
        <v/>
      </c>
      <c r="M592" t="str">
        <f t="shared" si="337"/>
        <v/>
      </c>
      <c r="N592" t="str">
        <f t="shared" si="319"/>
        <v/>
      </c>
      <c r="O592" t="str">
        <f t="shared" si="320"/>
        <v/>
      </c>
      <c r="P592" t="str">
        <f t="shared" si="345"/>
        <v/>
      </c>
      <c r="Q592" t="str">
        <f t="shared" si="321"/>
        <v/>
      </c>
      <c r="R592" t="str">
        <f t="shared" si="322"/>
        <v/>
      </c>
      <c r="S592" t="str">
        <f t="shared" si="323"/>
        <v/>
      </c>
      <c r="T592" t="str">
        <f t="shared" si="324"/>
        <v/>
      </c>
      <c r="U592" t="str">
        <f t="shared" si="325"/>
        <v/>
      </c>
      <c r="V592" t="str">
        <f>IF(MID(I592,6,1)="T",VLOOKUP(H592,DATA!$B$2:$H$526,7,FALSE),"")</f>
        <v/>
      </c>
      <c r="W592" t="str">
        <f t="shared" si="326"/>
        <v/>
      </c>
      <c r="X592" t="str">
        <f>IF(LEN(H592)&gt;0,VLOOKUP(H592,DATA!$B$2:$F$526,5,FALSE),"")</f>
        <v/>
      </c>
      <c r="Y592" t="str">
        <f t="shared" si="327"/>
        <v/>
      </c>
      <c r="Z592" t="str">
        <f t="shared" si="328"/>
        <v/>
      </c>
      <c r="AA592" t="str">
        <f t="shared" si="329"/>
        <v/>
      </c>
      <c r="AB592" t="str">
        <f>IF(LEN(Z592)&gt;0,VLOOKUP(Z592,DATA!$K$25:$L$69,2,FALSE)&amp;IF(LEN(AA592)&gt;0,VLOOKUP(AA592,DATA!$O$25:$P$29,2,FALSE),""),"")</f>
        <v/>
      </c>
      <c r="AC592" t="str">
        <f>IF(LEN(Z592)&gt;0,VLOOKUP(Z592,DATA!$K$25:$M$69,3,FALSE),"")</f>
        <v/>
      </c>
      <c r="AD592" t="str">
        <f t="shared" si="330"/>
        <v/>
      </c>
      <c r="AE592" t="str">
        <f t="shared" si="331"/>
        <v/>
      </c>
      <c r="AF592" t="str">
        <f t="shared" si="332"/>
        <v/>
      </c>
      <c r="AG592" t="str">
        <f t="shared" si="333"/>
        <v/>
      </c>
      <c r="AH592" t="str">
        <f t="shared" si="334"/>
        <v/>
      </c>
      <c r="AI592" t="str">
        <f>IF(LEN(Q592)&gt;0,REPT("0",IF(IF(MID(I592,12,1)="F",VLOOKUP(J592,DATA!$K$2:$Y$20,14,FALSE),0)&gt;10,IF(MID(I592,12,1)="F",VLOOKUP(J592,DATA!$K$2:$Y$20,14,FALSE),0)-10,0)-LEN(X592))&amp;DEC2BIN(Q592,IF(MID(I592,12,1)="F",VLOOKUP(J592,DATA!$K$2:$Y$20,14,FALSE),0)-IF(IF(MID(I592,12,1)="F",VLOOKUP(J592,DATA!$K$2:$Y$20,14,FALSE),0)&gt;10,IF(MID(I592,12,1)="F",VLOOKUP(J592,DATA!$K$2:$Y$20,14,FALSE),0)-10,0)),"")</f>
        <v/>
      </c>
      <c r="AJ592" t="str">
        <f>IF(LEN(H592)&gt;0,IF(H592&lt;&gt;"CALL_PAL",VLOOKUP(H592,DATA!$B$2:$E$526,4,FALSE),VLOOKUP(K592,DATA!$K$72:$M$161,3,FALSE)),"")</f>
        <v/>
      </c>
      <c r="AK592" t="str">
        <f>IF(LEN(H592)&gt;0,VLOOKUP(H592,DATA!$B$2:$D$526,3,FALSE),"")</f>
        <v/>
      </c>
      <c r="AL592" t="str">
        <f t="shared" si="335"/>
        <v/>
      </c>
      <c r="AM592" t="str">
        <f t="shared" si="336"/>
        <v/>
      </c>
      <c r="AN592" t="str">
        <f t="shared" si="314"/>
        <v/>
      </c>
      <c r="AO592" t="str">
        <f t="shared" si="340"/>
        <v/>
      </c>
      <c r="AP592" t="str">
        <f t="shared" si="341"/>
        <v/>
      </c>
      <c r="AQ592" t="str">
        <f t="shared" si="338"/>
        <v/>
      </c>
    </row>
    <row r="593" spans="1:43" x14ac:dyDescent="0.25">
      <c r="A593" t="str">
        <f t="shared" si="342"/>
        <v/>
      </c>
      <c r="C593" t="str">
        <f t="shared" si="316"/>
        <v/>
      </c>
      <c r="D593" t="str">
        <f t="shared" si="343"/>
        <v/>
      </c>
      <c r="E593" t="str">
        <f t="shared" si="344"/>
        <v/>
      </c>
      <c r="F593" t="str">
        <f t="shared" si="315"/>
        <v/>
      </c>
      <c r="G593" t="str">
        <f t="shared" si="339"/>
        <v/>
      </c>
      <c r="H593" t="str">
        <f t="shared" si="317"/>
        <v/>
      </c>
      <c r="I593" s="3" t="str">
        <f>IF(LEN(H593)&gt;0,VLOOKUP(H593,DATA!$B$2:$G$526,6,FALSE),"")</f>
        <v/>
      </c>
      <c r="J593" t="str">
        <f>IF(LEN(H593)&gt;0,VLOOKUP(H593,DATA!$B$2:$G$526,2,FALSE),"")</f>
        <v/>
      </c>
      <c r="K593" t="str">
        <f>IF(LEN(H593)&gt;0,IF(MID(IF(MID(MID(C593,LEN(H593)+2,99),1,1)="(",MID(MID(C593,LEN(H593)+2,99),2,LEN(MID(C593,LEN(H593)+2,99))-2),MID(C593,LEN(H593)+2,99)),1,1)=VLOOKUP(H593,DATA!$B$2:$I$526,8,FALSE),MID(IF(MID(MID(C593,LEN(H593)+2,99),1,1)="(",MID(MID(C593,LEN(H593)+2,99),2,LEN(MID(C593,LEN(H593)+2,99))-2),MID(C593,LEN(H593)+2,99)),1,3),IF(MID(MID(C593,LEN(H593)+2,99),1,1)="(",MID(MID(C593,LEN(H593)+2,99),2,LEN(MID(C593,LEN(H593)+2,99))-2),MID(C593,LEN(H593)+2,99))),"")</f>
        <v/>
      </c>
      <c r="L593" t="str">
        <f t="shared" si="318"/>
        <v/>
      </c>
      <c r="M593" t="str">
        <f t="shared" si="337"/>
        <v/>
      </c>
      <c r="N593" t="str">
        <f t="shared" si="319"/>
        <v/>
      </c>
      <c r="O593" t="str">
        <f t="shared" si="320"/>
        <v/>
      </c>
      <c r="P593" t="str">
        <f t="shared" si="345"/>
        <v/>
      </c>
      <c r="Q593" t="str">
        <f t="shared" si="321"/>
        <v/>
      </c>
      <c r="R593" t="str">
        <f t="shared" si="322"/>
        <v/>
      </c>
      <c r="S593" t="str">
        <f t="shared" si="323"/>
        <v/>
      </c>
      <c r="T593" t="str">
        <f t="shared" si="324"/>
        <v/>
      </c>
      <c r="U593" t="str">
        <f t="shared" si="325"/>
        <v/>
      </c>
      <c r="V593" t="str">
        <f>IF(MID(I593,6,1)="T",VLOOKUP(H593,DATA!$B$2:$H$526,7,FALSE),"")</f>
        <v/>
      </c>
      <c r="W593" t="str">
        <f t="shared" si="326"/>
        <v/>
      </c>
      <c r="X593" t="str">
        <f>IF(LEN(H593)&gt;0,VLOOKUP(H593,DATA!$B$2:$F$526,5,FALSE),"")</f>
        <v/>
      </c>
      <c r="Y593" t="str">
        <f t="shared" si="327"/>
        <v/>
      </c>
      <c r="Z593" t="str">
        <f t="shared" si="328"/>
        <v/>
      </c>
      <c r="AA593" t="str">
        <f t="shared" si="329"/>
        <v/>
      </c>
      <c r="AB593" t="str">
        <f>IF(LEN(Z593)&gt;0,VLOOKUP(Z593,DATA!$K$25:$L$69,2,FALSE)&amp;IF(LEN(AA593)&gt;0,VLOOKUP(AA593,DATA!$O$25:$P$29,2,FALSE),""),"")</f>
        <v/>
      </c>
      <c r="AC593" t="str">
        <f>IF(LEN(Z593)&gt;0,VLOOKUP(Z593,DATA!$K$25:$M$69,3,FALSE),"")</f>
        <v/>
      </c>
      <c r="AD593" t="str">
        <f t="shared" si="330"/>
        <v/>
      </c>
      <c r="AE593" t="str">
        <f t="shared" si="331"/>
        <v/>
      </c>
      <c r="AF593" t="str">
        <f t="shared" si="332"/>
        <v/>
      </c>
      <c r="AG593" t="str">
        <f t="shared" si="333"/>
        <v/>
      </c>
      <c r="AH593" t="str">
        <f t="shared" si="334"/>
        <v/>
      </c>
      <c r="AI593" t="str">
        <f>IF(LEN(Q593)&gt;0,REPT("0",IF(IF(MID(I593,12,1)="F",VLOOKUP(J593,DATA!$K$2:$Y$20,14,FALSE),0)&gt;10,IF(MID(I593,12,1)="F",VLOOKUP(J593,DATA!$K$2:$Y$20,14,FALSE),0)-10,0)-LEN(X593))&amp;DEC2BIN(Q593,IF(MID(I593,12,1)="F",VLOOKUP(J593,DATA!$K$2:$Y$20,14,FALSE),0)-IF(IF(MID(I593,12,1)="F",VLOOKUP(J593,DATA!$K$2:$Y$20,14,FALSE),0)&gt;10,IF(MID(I593,12,1)="F",VLOOKUP(J593,DATA!$K$2:$Y$20,14,FALSE),0)-10,0)),"")</f>
        <v/>
      </c>
      <c r="AJ593" t="str">
        <f>IF(LEN(H593)&gt;0,IF(H593&lt;&gt;"CALL_PAL",VLOOKUP(H593,DATA!$B$2:$E$526,4,FALSE),VLOOKUP(K593,DATA!$K$72:$M$161,3,FALSE)),"")</f>
        <v/>
      </c>
      <c r="AK593" t="str">
        <f>IF(LEN(H593)&gt;0,VLOOKUP(H593,DATA!$B$2:$D$526,3,FALSE),"")</f>
        <v/>
      </c>
      <c r="AL593" t="str">
        <f t="shared" si="335"/>
        <v/>
      </c>
      <c r="AM593" t="str">
        <f t="shared" si="336"/>
        <v/>
      </c>
      <c r="AN593" t="str">
        <f t="shared" si="314"/>
        <v/>
      </c>
      <c r="AO593" t="str">
        <f t="shared" si="340"/>
        <v/>
      </c>
      <c r="AP593" t="str">
        <f t="shared" si="341"/>
        <v/>
      </c>
      <c r="AQ593" t="str">
        <f t="shared" si="338"/>
        <v/>
      </c>
    </row>
    <row r="594" spans="1:43" x14ac:dyDescent="0.25">
      <c r="A594" t="str">
        <f t="shared" si="342"/>
        <v/>
      </c>
      <c r="C594" t="str">
        <f t="shared" si="316"/>
        <v/>
      </c>
      <c r="D594" t="str">
        <f t="shared" si="343"/>
        <v/>
      </c>
      <c r="E594" t="str">
        <f t="shared" si="344"/>
        <v/>
      </c>
      <c r="F594" t="str">
        <f t="shared" si="315"/>
        <v/>
      </c>
      <c r="G594" t="str">
        <f t="shared" si="339"/>
        <v/>
      </c>
      <c r="H594" t="str">
        <f t="shared" si="317"/>
        <v/>
      </c>
      <c r="I594" s="3" t="str">
        <f>IF(LEN(H594)&gt;0,VLOOKUP(H594,DATA!$B$2:$G$526,6,FALSE),"")</f>
        <v/>
      </c>
      <c r="J594" t="str">
        <f>IF(LEN(H594)&gt;0,VLOOKUP(H594,DATA!$B$2:$G$526,2,FALSE),"")</f>
        <v/>
      </c>
      <c r="K594" t="str">
        <f>IF(LEN(H594)&gt;0,IF(MID(IF(MID(MID(C594,LEN(H594)+2,99),1,1)="(",MID(MID(C594,LEN(H594)+2,99),2,LEN(MID(C594,LEN(H594)+2,99))-2),MID(C594,LEN(H594)+2,99)),1,1)=VLOOKUP(H594,DATA!$B$2:$I$526,8,FALSE),MID(IF(MID(MID(C594,LEN(H594)+2,99),1,1)="(",MID(MID(C594,LEN(H594)+2,99),2,LEN(MID(C594,LEN(H594)+2,99))-2),MID(C594,LEN(H594)+2,99)),1,3),IF(MID(MID(C594,LEN(H594)+2,99),1,1)="(",MID(MID(C594,LEN(H594)+2,99),2,LEN(MID(C594,LEN(H594)+2,99))-2),MID(C594,LEN(H594)+2,99))),"")</f>
        <v/>
      </c>
      <c r="L594" t="str">
        <f t="shared" si="318"/>
        <v/>
      </c>
      <c r="M594" t="str">
        <f t="shared" si="337"/>
        <v/>
      </c>
      <c r="N594" t="str">
        <f t="shared" si="319"/>
        <v/>
      </c>
      <c r="O594" t="str">
        <f t="shared" si="320"/>
        <v/>
      </c>
      <c r="P594" t="str">
        <f t="shared" si="345"/>
        <v/>
      </c>
      <c r="Q594" t="str">
        <f t="shared" si="321"/>
        <v/>
      </c>
      <c r="R594" t="str">
        <f t="shared" si="322"/>
        <v/>
      </c>
      <c r="S594" t="str">
        <f t="shared" si="323"/>
        <v/>
      </c>
      <c r="T594" t="str">
        <f t="shared" si="324"/>
        <v/>
      </c>
      <c r="U594" t="str">
        <f t="shared" si="325"/>
        <v/>
      </c>
      <c r="V594" t="str">
        <f>IF(MID(I594,6,1)="T",VLOOKUP(H594,DATA!$B$2:$H$526,7,FALSE),"")</f>
        <v/>
      </c>
      <c r="W594" t="str">
        <f t="shared" si="326"/>
        <v/>
      </c>
      <c r="X594" t="str">
        <f>IF(LEN(H594)&gt;0,VLOOKUP(H594,DATA!$B$2:$F$526,5,FALSE),"")</f>
        <v/>
      </c>
      <c r="Y594" t="str">
        <f t="shared" si="327"/>
        <v/>
      </c>
      <c r="Z594" t="str">
        <f t="shared" si="328"/>
        <v/>
      </c>
      <c r="AA594" t="str">
        <f t="shared" si="329"/>
        <v/>
      </c>
      <c r="AB594" t="str">
        <f>IF(LEN(Z594)&gt;0,VLOOKUP(Z594,DATA!$K$25:$L$69,2,FALSE)&amp;IF(LEN(AA594)&gt;0,VLOOKUP(AA594,DATA!$O$25:$P$29,2,FALSE),""),"")</f>
        <v/>
      </c>
      <c r="AC594" t="str">
        <f>IF(LEN(Z594)&gt;0,VLOOKUP(Z594,DATA!$K$25:$M$69,3,FALSE),"")</f>
        <v/>
      </c>
      <c r="AD594" t="str">
        <f t="shared" si="330"/>
        <v/>
      </c>
      <c r="AE594" t="str">
        <f t="shared" si="331"/>
        <v/>
      </c>
      <c r="AF594" t="str">
        <f t="shared" si="332"/>
        <v/>
      </c>
      <c r="AG594" t="str">
        <f t="shared" si="333"/>
        <v/>
      </c>
      <c r="AH594" t="str">
        <f t="shared" si="334"/>
        <v/>
      </c>
      <c r="AI594" t="str">
        <f>IF(LEN(Q594)&gt;0,REPT("0",IF(IF(MID(I594,12,1)="F",VLOOKUP(J594,DATA!$K$2:$Y$20,14,FALSE),0)&gt;10,IF(MID(I594,12,1)="F",VLOOKUP(J594,DATA!$K$2:$Y$20,14,FALSE),0)-10,0)-LEN(X594))&amp;DEC2BIN(Q594,IF(MID(I594,12,1)="F",VLOOKUP(J594,DATA!$K$2:$Y$20,14,FALSE),0)-IF(IF(MID(I594,12,1)="F",VLOOKUP(J594,DATA!$K$2:$Y$20,14,FALSE),0)&gt;10,IF(MID(I594,12,1)="F",VLOOKUP(J594,DATA!$K$2:$Y$20,14,FALSE),0)-10,0)),"")</f>
        <v/>
      </c>
      <c r="AJ594" t="str">
        <f>IF(LEN(H594)&gt;0,IF(H594&lt;&gt;"CALL_PAL",VLOOKUP(H594,DATA!$B$2:$E$526,4,FALSE),VLOOKUP(K594,DATA!$K$72:$M$161,3,FALSE)),"")</f>
        <v/>
      </c>
      <c r="AK594" t="str">
        <f>IF(LEN(H594)&gt;0,VLOOKUP(H594,DATA!$B$2:$D$526,3,FALSE),"")</f>
        <v/>
      </c>
      <c r="AL594" t="str">
        <f t="shared" si="335"/>
        <v/>
      </c>
      <c r="AM594" t="str">
        <f t="shared" si="336"/>
        <v/>
      </c>
      <c r="AN594" t="str">
        <f t="shared" si="314"/>
        <v/>
      </c>
      <c r="AO594" t="str">
        <f t="shared" si="340"/>
        <v/>
      </c>
      <c r="AP594" t="str">
        <f t="shared" si="341"/>
        <v/>
      </c>
      <c r="AQ594" t="str">
        <f t="shared" si="338"/>
        <v/>
      </c>
    </row>
    <row r="595" spans="1:43" x14ac:dyDescent="0.25">
      <c r="A595" t="str">
        <f t="shared" si="342"/>
        <v/>
      </c>
      <c r="C595" t="str">
        <f t="shared" si="316"/>
        <v/>
      </c>
      <c r="D595" t="str">
        <f t="shared" si="343"/>
        <v/>
      </c>
      <c r="E595" t="str">
        <f t="shared" si="344"/>
        <v/>
      </c>
      <c r="F595" t="str">
        <f t="shared" si="315"/>
        <v/>
      </c>
      <c r="G595" t="str">
        <f t="shared" si="339"/>
        <v/>
      </c>
      <c r="H595" t="str">
        <f t="shared" si="317"/>
        <v/>
      </c>
      <c r="I595" s="3" t="str">
        <f>IF(LEN(H595)&gt;0,VLOOKUP(H595,DATA!$B$2:$G$526,6,FALSE),"")</f>
        <v/>
      </c>
      <c r="J595" t="str">
        <f>IF(LEN(H595)&gt;0,VLOOKUP(H595,DATA!$B$2:$G$526,2,FALSE),"")</f>
        <v/>
      </c>
      <c r="K595" t="str">
        <f>IF(LEN(H595)&gt;0,IF(MID(IF(MID(MID(C595,LEN(H595)+2,99),1,1)="(",MID(MID(C595,LEN(H595)+2,99),2,LEN(MID(C595,LEN(H595)+2,99))-2),MID(C595,LEN(H595)+2,99)),1,1)=VLOOKUP(H595,DATA!$B$2:$I$526,8,FALSE),MID(IF(MID(MID(C595,LEN(H595)+2,99),1,1)="(",MID(MID(C595,LEN(H595)+2,99),2,LEN(MID(C595,LEN(H595)+2,99))-2),MID(C595,LEN(H595)+2,99)),1,3),IF(MID(MID(C595,LEN(H595)+2,99),1,1)="(",MID(MID(C595,LEN(H595)+2,99),2,LEN(MID(C595,LEN(H595)+2,99))-2),MID(C595,LEN(H595)+2,99))),"")</f>
        <v/>
      </c>
      <c r="L595" t="str">
        <f t="shared" si="318"/>
        <v/>
      </c>
      <c r="M595" t="str">
        <f t="shared" si="337"/>
        <v/>
      </c>
      <c r="N595" t="str">
        <f t="shared" si="319"/>
        <v/>
      </c>
      <c r="O595" t="str">
        <f t="shared" si="320"/>
        <v/>
      </c>
      <c r="P595" t="str">
        <f t="shared" si="345"/>
        <v/>
      </c>
      <c r="Q595" t="str">
        <f t="shared" si="321"/>
        <v/>
      </c>
      <c r="R595" t="str">
        <f t="shared" si="322"/>
        <v/>
      </c>
      <c r="S595" t="str">
        <f t="shared" si="323"/>
        <v/>
      </c>
      <c r="T595" t="str">
        <f t="shared" si="324"/>
        <v/>
      </c>
      <c r="U595" t="str">
        <f t="shared" si="325"/>
        <v/>
      </c>
      <c r="V595" t="str">
        <f>IF(MID(I595,6,1)="T",VLOOKUP(H595,DATA!$B$2:$H$526,7,FALSE),"")</f>
        <v/>
      </c>
      <c r="W595" t="str">
        <f t="shared" si="326"/>
        <v/>
      </c>
      <c r="X595" t="str">
        <f>IF(LEN(H595)&gt;0,VLOOKUP(H595,DATA!$B$2:$F$526,5,FALSE),"")</f>
        <v/>
      </c>
      <c r="Y595" t="str">
        <f t="shared" si="327"/>
        <v/>
      </c>
      <c r="Z595" t="str">
        <f t="shared" si="328"/>
        <v/>
      </c>
      <c r="AA595" t="str">
        <f t="shared" si="329"/>
        <v/>
      </c>
      <c r="AB595" t="str">
        <f>IF(LEN(Z595)&gt;0,VLOOKUP(Z595,DATA!$K$25:$L$69,2,FALSE)&amp;IF(LEN(AA595)&gt;0,VLOOKUP(AA595,DATA!$O$25:$P$29,2,FALSE),""),"")</f>
        <v/>
      </c>
      <c r="AC595" t="str">
        <f>IF(LEN(Z595)&gt;0,VLOOKUP(Z595,DATA!$K$25:$M$69,3,FALSE),"")</f>
        <v/>
      </c>
      <c r="AD595" t="str">
        <f t="shared" si="330"/>
        <v/>
      </c>
      <c r="AE595" t="str">
        <f t="shared" si="331"/>
        <v/>
      </c>
      <c r="AF595" t="str">
        <f t="shared" si="332"/>
        <v/>
      </c>
      <c r="AG595" t="str">
        <f t="shared" si="333"/>
        <v/>
      </c>
      <c r="AH595" t="str">
        <f t="shared" si="334"/>
        <v/>
      </c>
      <c r="AI595" t="str">
        <f>IF(LEN(Q595)&gt;0,REPT("0",IF(IF(MID(I595,12,1)="F",VLOOKUP(J595,DATA!$K$2:$Y$20,14,FALSE),0)&gt;10,IF(MID(I595,12,1)="F",VLOOKUP(J595,DATA!$K$2:$Y$20,14,FALSE),0)-10,0)-LEN(X595))&amp;DEC2BIN(Q595,IF(MID(I595,12,1)="F",VLOOKUP(J595,DATA!$K$2:$Y$20,14,FALSE),0)-IF(IF(MID(I595,12,1)="F",VLOOKUP(J595,DATA!$K$2:$Y$20,14,FALSE),0)&gt;10,IF(MID(I595,12,1)="F",VLOOKUP(J595,DATA!$K$2:$Y$20,14,FALSE),0)-10,0)),"")</f>
        <v/>
      </c>
      <c r="AJ595" t="str">
        <f>IF(LEN(H595)&gt;0,IF(H595&lt;&gt;"CALL_PAL",VLOOKUP(H595,DATA!$B$2:$E$526,4,FALSE),VLOOKUP(K595,DATA!$K$72:$M$161,3,FALSE)),"")</f>
        <v/>
      </c>
      <c r="AK595" t="str">
        <f>IF(LEN(H595)&gt;0,VLOOKUP(H595,DATA!$B$2:$D$526,3,FALSE),"")</f>
        <v/>
      </c>
      <c r="AL595" t="str">
        <f t="shared" si="335"/>
        <v/>
      </c>
      <c r="AM595" t="str">
        <f t="shared" si="336"/>
        <v/>
      </c>
      <c r="AN595" t="str">
        <f t="shared" si="314"/>
        <v/>
      </c>
      <c r="AO595" t="str">
        <f t="shared" si="340"/>
        <v/>
      </c>
      <c r="AP595" t="str">
        <f t="shared" si="341"/>
        <v/>
      </c>
      <c r="AQ595" t="str">
        <f t="shared" si="338"/>
        <v/>
      </c>
    </row>
    <row r="596" spans="1:43" x14ac:dyDescent="0.25">
      <c r="A596" t="str">
        <f t="shared" si="342"/>
        <v/>
      </c>
      <c r="C596" t="str">
        <f t="shared" si="316"/>
        <v/>
      </c>
      <c r="D596" t="str">
        <f t="shared" si="343"/>
        <v/>
      </c>
      <c r="E596" t="str">
        <f t="shared" si="344"/>
        <v/>
      </c>
      <c r="F596" t="str">
        <f t="shared" si="315"/>
        <v/>
      </c>
      <c r="G596" t="str">
        <f t="shared" si="339"/>
        <v/>
      </c>
      <c r="H596" t="str">
        <f t="shared" si="317"/>
        <v/>
      </c>
      <c r="I596" s="3" t="str">
        <f>IF(LEN(H596)&gt;0,VLOOKUP(H596,DATA!$B$2:$G$526,6,FALSE),"")</f>
        <v/>
      </c>
      <c r="J596" t="str">
        <f>IF(LEN(H596)&gt;0,VLOOKUP(H596,DATA!$B$2:$G$526,2,FALSE),"")</f>
        <v/>
      </c>
      <c r="K596" t="str">
        <f>IF(LEN(H596)&gt;0,IF(MID(IF(MID(MID(C596,LEN(H596)+2,99),1,1)="(",MID(MID(C596,LEN(H596)+2,99),2,LEN(MID(C596,LEN(H596)+2,99))-2),MID(C596,LEN(H596)+2,99)),1,1)=VLOOKUP(H596,DATA!$B$2:$I$526,8,FALSE),MID(IF(MID(MID(C596,LEN(H596)+2,99),1,1)="(",MID(MID(C596,LEN(H596)+2,99),2,LEN(MID(C596,LEN(H596)+2,99))-2),MID(C596,LEN(H596)+2,99)),1,3),IF(MID(MID(C596,LEN(H596)+2,99),1,1)="(",MID(MID(C596,LEN(H596)+2,99),2,LEN(MID(C596,LEN(H596)+2,99))-2),MID(C596,LEN(H596)+2,99))),"")</f>
        <v/>
      </c>
      <c r="L596" t="str">
        <f t="shared" si="318"/>
        <v/>
      </c>
      <c r="M596" t="str">
        <f t="shared" si="337"/>
        <v/>
      </c>
      <c r="N596" t="str">
        <f t="shared" si="319"/>
        <v/>
      </c>
      <c r="O596" t="str">
        <f t="shared" si="320"/>
        <v/>
      </c>
      <c r="P596" t="str">
        <f t="shared" si="345"/>
        <v/>
      </c>
      <c r="Q596" t="str">
        <f t="shared" si="321"/>
        <v/>
      </c>
      <c r="R596" t="str">
        <f t="shared" si="322"/>
        <v/>
      </c>
      <c r="S596" t="str">
        <f t="shared" si="323"/>
        <v/>
      </c>
      <c r="T596" t="str">
        <f t="shared" si="324"/>
        <v/>
      </c>
      <c r="U596" t="str">
        <f t="shared" si="325"/>
        <v/>
      </c>
      <c r="V596" t="str">
        <f>IF(MID(I596,6,1)="T",VLOOKUP(H596,DATA!$B$2:$H$526,7,FALSE),"")</f>
        <v/>
      </c>
      <c r="W596" t="str">
        <f t="shared" si="326"/>
        <v/>
      </c>
      <c r="X596" t="str">
        <f>IF(LEN(H596)&gt;0,VLOOKUP(H596,DATA!$B$2:$F$526,5,FALSE),"")</f>
        <v/>
      </c>
      <c r="Y596" t="str">
        <f t="shared" si="327"/>
        <v/>
      </c>
      <c r="Z596" t="str">
        <f t="shared" si="328"/>
        <v/>
      </c>
      <c r="AA596" t="str">
        <f t="shared" si="329"/>
        <v/>
      </c>
      <c r="AB596" t="str">
        <f>IF(LEN(Z596)&gt;0,VLOOKUP(Z596,DATA!$K$25:$L$69,2,FALSE)&amp;IF(LEN(AA596)&gt;0,VLOOKUP(AA596,DATA!$O$25:$P$29,2,FALSE),""),"")</f>
        <v/>
      </c>
      <c r="AC596" t="str">
        <f>IF(LEN(Z596)&gt;0,VLOOKUP(Z596,DATA!$K$25:$M$69,3,FALSE),"")</f>
        <v/>
      </c>
      <c r="AD596" t="str">
        <f t="shared" si="330"/>
        <v/>
      </c>
      <c r="AE596" t="str">
        <f t="shared" si="331"/>
        <v/>
      </c>
      <c r="AF596" t="str">
        <f t="shared" si="332"/>
        <v/>
      </c>
      <c r="AG596" t="str">
        <f t="shared" si="333"/>
        <v/>
      </c>
      <c r="AH596" t="str">
        <f t="shared" si="334"/>
        <v/>
      </c>
      <c r="AI596" t="str">
        <f>IF(LEN(Q596)&gt;0,REPT("0",IF(IF(MID(I596,12,1)="F",VLOOKUP(J596,DATA!$K$2:$Y$20,14,FALSE),0)&gt;10,IF(MID(I596,12,1)="F",VLOOKUP(J596,DATA!$K$2:$Y$20,14,FALSE),0)-10,0)-LEN(X596))&amp;DEC2BIN(Q596,IF(MID(I596,12,1)="F",VLOOKUP(J596,DATA!$K$2:$Y$20,14,FALSE),0)-IF(IF(MID(I596,12,1)="F",VLOOKUP(J596,DATA!$K$2:$Y$20,14,FALSE),0)&gt;10,IF(MID(I596,12,1)="F",VLOOKUP(J596,DATA!$K$2:$Y$20,14,FALSE),0)-10,0)),"")</f>
        <v/>
      </c>
      <c r="AJ596" t="str">
        <f>IF(LEN(H596)&gt;0,IF(H596&lt;&gt;"CALL_PAL",VLOOKUP(H596,DATA!$B$2:$E$526,4,FALSE),VLOOKUP(K596,DATA!$K$72:$M$161,3,FALSE)),"")</f>
        <v/>
      </c>
      <c r="AK596" t="str">
        <f>IF(LEN(H596)&gt;0,VLOOKUP(H596,DATA!$B$2:$D$526,3,FALSE),"")</f>
        <v/>
      </c>
      <c r="AL596" t="str">
        <f t="shared" si="335"/>
        <v/>
      </c>
      <c r="AM596" t="str">
        <f t="shared" si="336"/>
        <v/>
      </c>
      <c r="AN596" t="str">
        <f t="shared" si="314"/>
        <v/>
      </c>
      <c r="AO596" t="str">
        <f t="shared" si="340"/>
        <v/>
      </c>
      <c r="AP596" t="str">
        <f t="shared" si="341"/>
        <v/>
      </c>
      <c r="AQ596" t="str">
        <f t="shared" si="338"/>
        <v/>
      </c>
    </row>
    <row r="597" spans="1:43" x14ac:dyDescent="0.25">
      <c r="A597" t="str">
        <f t="shared" si="342"/>
        <v/>
      </c>
      <c r="C597" t="str">
        <f t="shared" si="316"/>
        <v/>
      </c>
      <c r="D597" t="str">
        <f t="shared" si="343"/>
        <v/>
      </c>
      <c r="E597" t="str">
        <f t="shared" si="344"/>
        <v/>
      </c>
      <c r="F597" t="str">
        <f t="shared" si="315"/>
        <v/>
      </c>
      <c r="G597" t="str">
        <f t="shared" si="339"/>
        <v/>
      </c>
      <c r="H597" t="str">
        <f t="shared" si="317"/>
        <v/>
      </c>
      <c r="I597" s="3" t="str">
        <f>IF(LEN(H597)&gt;0,VLOOKUP(H597,DATA!$B$2:$G$526,6,FALSE),"")</f>
        <v/>
      </c>
      <c r="J597" t="str">
        <f>IF(LEN(H597)&gt;0,VLOOKUP(H597,DATA!$B$2:$G$526,2,FALSE),"")</f>
        <v/>
      </c>
      <c r="K597" t="str">
        <f>IF(LEN(H597)&gt;0,IF(MID(IF(MID(MID(C597,LEN(H597)+2,99),1,1)="(",MID(MID(C597,LEN(H597)+2,99),2,LEN(MID(C597,LEN(H597)+2,99))-2),MID(C597,LEN(H597)+2,99)),1,1)=VLOOKUP(H597,DATA!$B$2:$I$526,8,FALSE),MID(IF(MID(MID(C597,LEN(H597)+2,99),1,1)="(",MID(MID(C597,LEN(H597)+2,99),2,LEN(MID(C597,LEN(H597)+2,99))-2),MID(C597,LEN(H597)+2,99)),1,3),IF(MID(MID(C597,LEN(H597)+2,99),1,1)="(",MID(MID(C597,LEN(H597)+2,99),2,LEN(MID(C597,LEN(H597)+2,99))-2),MID(C597,LEN(H597)+2,99))),"")</f>
        <v/>
      </c>
      <c r="L597" t="str">
        <f t="shared" si="318"/>
        <v/>
      </c>
      <c r="M597" t="str">
        <f t="shared" si="337"/>
        <v/>
      </c>
      <c r="N597" t="str">
        <f t="shared" si="319"/>
        <v/>
      </c>
      <c r="O597" t="str">
        <f t="shared" si="320"/>
        <v/>
      </c>
      <c r="P597" t="str">
        <f t="shared" si="345"/>
        <v/>
      </c>
      <c r="Q597" t="str">
        <f t="shared" si="321"/>
        <v/>
      </c>
      <c r="R597" t="str">
        <f t="shared" si="322"/>
        <v/>
      </c>
      <c r="S597" t="str">
        <f t="shared" si="323"/>
        <v/>
      </c>
      <c r="T597" t="str">
        <f t="shared" si="324"/>
        <v/>
      </c>
      <c r="U597" t="str">
        <f t="shared" si="325"/>
        <v/>
      </c>
      <c r="V597" t="str">
        <f>IF(MID(I597,6,1)="T",VLOOKUP(H597,DATA!$B$2:$H$526,7,FALSE),"")</f>
        <v/>
      </c>
      <c r="W597" t="str">
        <f t="shared" si="326"/>
        <v/>
      </c>
      <c r="X597" t="str">
        <f>IF(LEN(H597)&gt;0,VLOOKUP(H597,DATA!$B$2:$F$526,5,FALSE),"")</f>
        <v/>
      </c>
      <c r="Y597" t="str">
        <f t="shared" si="327"/>
        <v/>
      </c>
      <c r="Z597" t="str">
        <f t="shared" si="328"/>
        <v/>
      </c>
      <c r="AA597" t="str">
        <f t="shared" si="329"/>
        <v/>
      </c>
      <c r="AB597" t="str">
        <f>IF(LEN(Z597)&gt;0,VLOOKUP(Z597,DATA!$K$25:$L$69,2,FALSE)&amp;IF(LEN(AA597)&gt;0,VLOOKUP(AA597,DATA!$O$25:$P$29,2,FALSE),""),"")</f>
        <v/>
      </c>
      <c r="AC597" t="str">
        <f>IF(LEN(Z597)&gt;0,VLOOKUP(Z597,DATA!$K$25:$M$69,3,FALSE),"")</f>
        <v/>
      </c>
      <c r="AD597" t="str">
        <f t="shared" si="330"/>
        <v/>
      </c>
      <c r="AE597" t="str">
        <f t="shared" si="331"/>
        <v/>
      </c>
      <c r="AF597" t="str">
        <f t="shared" si="332"/>
        <v/>
      </c>
      <c r="AG597" t="str">
        <f t="shared" si="333"/>
        <v/>
      </c>
      <c r="AH597" t="str">
        <f t="shared" si="334"/>
        <v/>
      </c>
      <c r="AI597" t="str">
        <f>IF(LEN(Q597)&gt;0,REPT("0",IF(IF(MID(I597,12,1)="F",VLOOKUP(J597,DATA!$K$2:$Y$20,14,FALSE),0)&gt;10,IF(MID(I597,12,1)="F",VLOOKUP(J597,DATA!$K$2:$Y$20,14,FALSE),0)-10,0)-LEN(X597))&amp;DEC2BIN(Q597,IF(MID(I597,12,1)="F",VLOOKUP(J597,DATA!$K$2:$Y$20,14,FALSE),0)-IF(IF(MID(I597,12,1)="F",VLOOKUP(J597,DATA!$K$2:$Y$20,14,FALSE),0)&gt;10,IF(MID(I597,12,1)="F",VLOOKUP(J597,DATA!$K$2:$Y$20,14,FALSE),0)-10,0)),"")</f>
        <v/>
      </c>
      <c r="AJ597" t="str">
        <f>IF(LEN(H597)&gt;0,IF(H597&lt;&gt;"CALL_PAL",VLOOKUP(H597,DATA!$B$2:$E$526,4,FALSE),VLOOKUP(K597,DATA!$K$72:$M$161,3,FALSE)),"")</f>
        <v/>
      </c>
      <c r="AK597" t="str">
        <f>IF(LEN(H597)&gt;0,VLOOKUP(H597,DATA!$B$2:$D$526,3,FALSE),"")</f>
        <v/>
      </c>
      <c r="AL597" t="str">
        <f t="shared" si="335"/>
        <v/>
      </c>
      <c r="AM597" t="str">
        <f t="shared" si="336"/>
        <v/>
      </c>
      <c r="AN597" t="str">
        <f t="shared" si="314"/>
        <v/>
      </c>
      <c r="AO597" t="str">
        <f t="shared" si="340"/>
        <v/>
      </c>
      <c r="AP597" t="str">
        <f t="shared" si="341"/>
        <v/>
      </c>
      <c r="AQ597" t="str">
        <f t="shared" si="338"/>
        <v/>
      </c>
    </row>
    <row r="598" spans="1:43" x14ac:dyDescent="0.25">
      <c r="A598" t="str">
        <f t="shared" si="342"/>
        <v/>
      </c>
      <c r="C598" t="str">
        <f t="shared" si="316"/>
        <v/>
      </c>
      <c r="D598" t="str">
        <f t="shared" si="343"/>
        <v/>
      </c>
      <c r="E598" t="str">
        <f t="shared" si="344"/>
        <v/>
      </c>
      <c r="F598" t="str">
        <f t="shared" si="315"/>
        <v/>
      </c>
      <c r="G598" t="str">
        <f t="shared" si="339"/>
        <v/>
      </c>
      <c r="H598" t="str">
        <f t="shared" si="317"/>
        <v/>
      </c>
      <c r="I598" s="3" t="str">
        <f>IF(LEN(H598)&gt;0,VLOOKUP(H598,DATA!$B$2:$G$526,6,FALSE),"")</f>
        <v/>
      </c>
      <c r="J598" t="str">
        <f>IF(LEN(H598)&gt;0,VLOOKUP(H598,DATA!$B$2:$G$526,2,FALSE),"")</f>
        <v/>
      </c>
      <c r="K598" t="str">
        <f>IF(LEN(H598)&gt;0,IF(MID(IF(MID(MID(C598,LEN(H598)+2,99),1,1)="(",MID(MID(C598,LEN(H598)+2,99),2,LEN(MID(C598,LEN(H598)+2,99))-2),MID(C598,LEN(H598)+2,99)),1,1)=VLOOKUP(H598,DATA!$B$2:$I$526,8,FALSE),MID(IF(MID(MID(C598,LEN(H598)+2,99),1,1)="(",MID(MID(C598,LEN(H598)+2,99),2,LEN(MID(C598,LEN(H598)+2,99))-2),MID(C598,LEN(H598)+2,99)),1,3),IF(MID(MID(C598,LEN(H598)+2,99),1,1)="(",MID(MID(C598,LEN(H598)+2,99),2,LEN(MID(C598,LEN(H598)+2,99))-2),MID(C598,LEN(H598)+2,99))),"")</f>
        <v/>
      </c>
      <c r="L598" t="str">
        <f t="shared" si="318"/>
        <v/>
      </c>
      <c r="M598" t="str">
        <f t="shared" si="337"/>
        <v/>
      </c>
      <c r="N598" t="str">
        <f t="shared" si="319"/>
        <v/>
      </c>
      <c r="O598" t="str">
        <f t="shared" si="320"/>
        <v/>
      </c>
      <c r="P598" t="str">
        <f t="shared" si="345"/>
        <v/>
      </c>
      <c r="Q598" t="str">
        <f t="shared" si="321"/>
        <v/>
      </c>
      <c r="R598" t="str">
        <f t="shared" si="322"/>
        <v/>
      </c>
      <c r="S598" t="str">
        <f t="shared" si="323"/>
        <v/>
      </c>
      <c r="T598" t="str">
        <f t="shared" si="324"/>
        <v/>
      </c>
      <c r="U598" t="str">
        <f t="shared" si="325"/>
        <v/>
      </c>
      <c r="V598" t="str">
        <f>IF(MID(I598,6,1)="T",VLOOKUP(H598,DATA!$B$2:$H$526,7,FALSE),"")</f>
        <v/>
      </c>
      <c r="W598" t="str">
        <f t="shared" si="326"/>
        <v/>
      </c>
      <c r="X598" t="str">
        <f>IF(LEN(H598)&gt;0,VLOOKUP(H598,DATA!$B$2:$F$526,5,FALSE),"")</f>
        <v/>
      </c>
      <c r="Y598" t="str">
        <f t="shared" si="327"/>
        <v/>
      </c>
      <c r="Z598" t="str">
        <f t="shared" si="328"/>
        <v/>
      </c>
      <c r="AA598" t="str">
        <f t="shared" si="329"/>
        <v/>
      </c>
      <c r="AB598" t="str">
        <f>IF(LEN(Z598)&gt;0,VLOOKUP(Z598,DATA!$K$25:$L$69,2,FALSE)&amp;IF(LEN(AA598)&gt;0,VLOOKUP(AA598,DATA!$O$25:$P$29,2,FALSE),""),"")</f>
        <v/>
      </c>
      <c r="AC598" t="str">
        <f>IF(LEN(Z598)&gt;0,VLOOKUP(Z598,DATA!$K$25:$M$69,3,FALSE),"")</f>
        <v/>
      </c>
      <c r="AD598" t="str">
        <f t="shared" si="330"/>
        <v/>
      </c>
      <c r="AE598" t="str">
        <f t="shared" si="331"/>
        <v/>
      </c>
      <c r="AF598" t="str">
        <f t="shared" si="332"/>
        <v/>
      </c>
      <c r="AG598" t="str">
        <f t="shared" si="333"/>
        <v/>
      </c>
      <c r="AH598" t="str">
        <f t="shared" si="334"/>
        <v/>
      </c>
      <c r="AI598" t="str">
        <f>IF(LEN(Q598)&gt;0,REPT("0",IF(IF(MID(I598,12,1)="F",VLOOKUP(J598,DATA!$K$2:$Y$20,14,FALSE),0)&gt;10,IF(MID(I598,12,1)="F",VLOOKUP(J598,DATA!$K$2:$Y$20,14,FALSE),0)-10,0)-LEN(X598))&amp;DEC2BIN(Q598,IF(MID(I598,12,1)="F",VLOOKUP(J598,DATA!$K$2:$Y$20,14,FALSE),0)-IF(IF(MID(I598,12,1)="F",VLOOKUP(J598,DATA!$K$2:$Y$20,14,FALSE),0)&gt;10,IF(MID(I598,12,1)="F",VLOOKUP(J598,DATA!$K$2:$Y$20,14,FALSE),0)-10,0)),"")</f>
        <v/>
      </c>
      <c r="AJ598" t="str">
        <f>IF(LEN(H598)&gt;0,IF(H598&lt;&gt;"CALL_PAL",VLOOKUP(H598,DATA!$B$2:$E$526,4,FALSE),VLOOKUP(K598,DATA!$K$72:$M$161,3,FALSE)),"")</f>
        <v/>
      </c>
      <c r="AK598" t="str">
        <f>IF(LEN(H598)&gt;0,VLOOKUP(H598,DATA!$B$2:$D$526,3,FALSE),"")</f>
        <v/>
      </c>
      <c r="AL598" t="str">
        <f t="shared" si="335"/>
        <v/>
      </c>
      <c r="AM598" t="str">
        <f t="shared" si="336"/>
        <v/>
      </c>
      <c r="AN598" t="str">
        <f t="shared" ref="AN598:AN661" si="346">IF(LEN(C598)&gt;0,IF(C598=".PAL ON",TRUE,IF(C598=".PAL OFF",FALSE,IF(ROW()&lt;&gt;2,AN597,FALSE))),"")</f>
        <v/>
      </c>
      <c r="AO598" t="str">
        <f t="shared" si="340"/>
        <v/>
      </c>
      <c r="AP598" t="str">
        <f t="shared" si="341"/>
        <v/>
      </c>
      <c r="AQ598" t="str">
        <f t="shared" si="338"/>
        <v/>
      </c>
    </row>
    <row r="599" spans="1:43" x14ac:dyDescent="0.25">
      <c r="A599" t="str">
        <f t="shared" si="342"/>
        <v/>
      </c>
      <c r="C599" t="str">
        <f t="shared" si="316"/>
        <v/>
      </c>
      <c r="D599" t="str">
        <f t="shared" si="343"/>
        <v/>
      </c>
      <c r="E599" t="str">
        <f t="shared" si="344"/>
        <v/>
      </c>
      <c r="F599" t="str">
        <f t="shared" si="315"/>
        <v/>
      </c>
      <c r="G599" t="str">
        <f t="shared" si="339"/>
        <v/>
      </c>
      <c r="H599" t="str">
        <f t="shared" si="317"/>
        <v/>
      </c>
      <c r="I599" s="3" t="str">
        <f>IF(LEN(H599)&gt;0,VLOOKUP(H599,DATA!$B$2:$G$526,6,FALSE),"")</f>
        <v/>
      </c>
      <c r="J599" t="str">
        <f>IF(LEN(H599)&gt;0,VLOOKUP(H599,DATA!$B$2:$G$526,2,FALSE),"")</f>
        <v/>
      </c>
      <c r="K599" t="str">
        <f>IF(LEN(H599)&gt;0,IF(MID(IF(MID(MID(C599,LEN(H599)+2,99),1,1)="(",MID(MID(C599,LEN(H599)+2,99),2,LEN(MID(C599,LEN(H599)+2,99))-2),MID(C599,LEN(H599)+2,99)),1,1)=VLOOKUP(H599,DATA!$B$2:$I$526,8,FALSE),MID(IF(MID(MID(C599,LEN(H599)+2,99),1,1)="(",MID(MID(C599,LEN(H599)+2,99),2,LEN(MID(C599,LEN(H599)+2,99))-2),MID(C599,LEN(H599)+2,99)),1,3),IF(MID(MID(C599,LEN(H599)+2,99),1,1)="(",MID(MID(C599,LEN(H599)+2,99),2,LEN(MID(C599,LEN(H599)+2,99))-2),MID(C599,LEN(H599)+2,99))),"")</f>
        <v/>
      </c>
      <c r="L599" t="str">
        <f t="shared" si="318"/>
        <v/>
      </c>
      <c r="M599" t="str">
        <f t="shared" si="337"/>
        <v/>
      </c>
      <c r="N599" t="str">
        <f t="shared" si="319"/>
        <v/>
      </c>
      <c r="O599" t="str">
        <f t="shared" si="320"/>
        <v/>
      </c>
      <c r="P599" t="str">
        <f t="shared" si="345"/>
        <v/>
      </c>
      <c r="Q599" t="str">
        <f t="shared" si="321"/>
        <v/>
      </c>
      <c r="R599" t="str">
        <f t="shared" si="322"/>
        <v/>
      </c>
      <c r="S599" t="str">
        <f t="shared" si="323"/>
        <v/>
      </c>
      <c r="T599" t="str">
        <f t="shared" si="324"/>
        <v/>
      </c>
      <c r="U599" t="str">
        <f t="shared" si="325"/>
        <v/>
      </c>
      <c r="V599" t="str">
        <f>IF(MID(I599,6,1)="T",VLOOKUP(H599,DATA!$B$2:$H$526,7,FALSE),"")</f>
        <v/>
      </c>
      <c r="W599" t="str">
        <f t="shared" si="326"/>
        <v/>
      </c>
      <c r="X599" t="str">
        <f>IF(LEN(H599)&gt;0,VLOOKUP(H599,DATA!$B$2:$F$526,5,FALSE),"")</f>
        <v/>
      </c>
      <c r="Y599" t="str">
        <f t="shared" si="327"/>
        <v/>
      </c>
      <c r="Z599" t="str">
        <f t="shared" si="328"/>
        <v/>
      </c>
      <c r="AA599" t="str">
        <f t="shared" si="329"/>
        <v/>
      </c>
      <c r="AB599" t="str">
        <f>IF(LEN(Z599)&gt;0,VLOOKUP(Z599,DATA!$K$25:$L$69,2,FALSE)&amp;IF(LEN(AA599)&gt;0,VLOOKUP(AA599,DATA!$O$25:$P$29,2,FALSE),""),"")</f>
        <v/>
      </c>
      <c r="AC599" t="str">
        <f>IF(LEN(Z599)&gt;0,VLOOKUP(Z599,DATA!$K$25:$M$69,3,FALSE),"")</f>
        <v/>
      </c>
      <c r="AD599" t="str">
        <f t="shared" si="330"/>
        <v/>
      </c>
      <c r="AE599" t="str">
        <f t="shared" si="331"/>
        <v/>
      </c>
      <c r="AF599" t="str">
        <f t="shared" si="332"/>
        <v/>
      </c>
      <c r="AG599" t="str">
        <f t="shared" si="333"/>
        <v/>
      </c>
      <c r="AH599" t="str">
        <f t="shared" si="334"/>
        <v/>
      </c>
      <c r="AI599" t="str">
        <f>IF(LEN(Q599)&gt;0,REPT("0",IF(IF(MID(I599,12,1)="F",VLOOKUP(J599,DATA!$K$2:$Y$20,14,FALSE),0)&gt;10,IF(MID(I599,12,1)="F",VLOOKUP(J599,DATA!$K$2:$Y$20,14,FALSE),0)-10,0)-LEN(X599))&amp;DEC2BIN(Q599,IF(MID(I599,12,1)="F",VLOOKUP(J599,DATA!$K$2:$Y$20,14,FALSE),0)-IF(IF(MID(I599,12,1)="F",VLOOKUP(J599,DATA!$K$2:$Y$20,14,FALSE),0)&gt;10,IF(MID(I599,12,1)="F",VLOOKUP(J599,DATA!$K$2:$Y$20,14,FALSE),0)-10,0)),"")</f>
        <v/>
      </c>
      <c r="AJ599" t="str">
        <f>IF(LEN(H599)&gt;0,IF(H599&lt;&gt;"CALL_PAL",VLOOKUP(H599,DATA!$B$2:$E$526,4,FALSE),VLOOKUP(K599,DATA!$K$72:$M$161,3,FALSE)),"")</f>
        <v/>
      </c>
      <c r="AK599" t="str">
        <f>IF(LEN(H599)&gt;0,VLOOKUP(H599,DATA!$B$2:$D$526,3,FALSE),"")</f>
        <v/>
      </c>
      <c r="AL599" t="str">
        <f t="shared" si="335"/>
        <v/>
      </c>
      <c r="AM599" t="str">
        <f t="shared" si="336"/>
        <v/>
      </c>
      <c r="AN599" t="str">
        <f t="shared" si="346"/>
        <v/>
      </c>
      <c r="AO599" t="str">
        <f t="shared" si="340"/>
        <v/>
      </c>
      <c r="AP599" t="str">
        <f t="shared" si="341"/>
        <v/>
      </c>
      <c r="AQ599" t="str">
        <f t="shared" si="338"/>
        <v/>
      </c>
    </row>
    <row r="600" spans="1:43" x14ac:dyDescent="0.25">
      <c r="A600" t="str">
        <f t="shared" si="342"/>
        <v/>
      </c>
      <c r="C600" t="str">
        <f t="shared" si="316"/>
        <v/>
      </c>
      <c r="D600" t="str">
        <f t="shared" si="343"/>
        <v/>
      </c>
      <c r="E600" t="str">
        <f t="shared" si="344"/>
        <v/>
      </c>
      <c r="F600" t="str">
        <f t="shared" si="315"/>
        <v/>
      </c>
      <c r="G600" t="str">
        <f t="shared" si="339"/>
        <v/>
      </c>
      <c r="H600" t="str">
        <f t="shared" si="317"/>
        <v/>
      </c>
      <c r="I600" s="3" t="str">
        <f>IF(LEN(H600)&gt;0,VLOOKUP(H600,DATA!$B$2:$G$526,6,FALSE),"")</f>
        <v/>
      </c>
      <c r="J600" t="str">
        <f>IF(LEN(H600)&gt;0,VLOOKUP(H600,DATA!$B$2:$G$526,2,FALSE),"")</f>
        <v/>
      </c>
      <c r="K600" t="str">
        <f>IF(LEN(H600)&gt;0,IF(MID(IF(MID(MID(C600,LEN(H600)+2,99),1,1)="(",MID(MID(C600,LEN(H600)+2,99),2,LEN(MID(C600,LEN(H600)+2,99))-2),MID(C600,LEN(H600)+2,99)),1,1)=VLOOKUP(H600,DATA!$B$2:$I$526,8,FALSE),MID(IF(MID(MID(C600,LEN(H600)+2,99),1,1)="(",MID(MID(C600,LEN(H600)+2,99),2,LEN(MID(C600,LEN(H600)+2,99))-2),MID(C600,LEN(H600)+2,99)),1,3),IF(MID(MID(C600,LEN(H600)+2,99),1,1)="(",MID(MID(C600,LEN(H600)+2,99),2,LEN(MID(C600,LEN(H600)+2,99))-2),MID(C600,LEN(H600)+2,99))),"")</f>
        <v/>
      </c>
      <c r="L600" t="str">
        <f t="shared" si="318"/>
        <v/>
      </c>
      <c r="M600" t="str">
        <f t="shared" si="337"/>
        <v/>
      </c>
      <c r="N600" t="str">
        <f t="shared" si="319"/>
        <v/>
      </c>
      <c r="O600" t="str">
        <f t="shared" si="320"/>
        <v/>
      </c>
      <c r="P600" t="str">
        <f t="shared" si="345"/>
        <v/>
      </c>
      <c r="Q600" t="str">
        <f t="shared" si="321"/>
        <v/>
      </c>
      <c r="R600" t="str">
        <f t="shared" si="322"/>
        <v/>
      </c>
      <c r="S600" t="str">
        <f t="shared" si="323"/>
        <v/>
      </c>
      <c r="T600" t="str">
        <f t="shared" si="324"/>
        <v/>
      </c>
      <c r="U600" t="str">
        <f t="shared" si="325"/>
        <v/>
      </c>
      <c r="V600" t="str">
        <f>IF(MID(I600,6,1)="T",VLOOKUP(H600,DATA!$B$2:$H$526,7,FALSE),"")</f>
        <v/>
      </c>
      <c r="W600" t="str">
        <f t="shared" si="326"/>
        <v/>
      </c>
      <c r="X600" t="str">
        <f>IF(LEN(H600)&gt;0,VLOOKUP(H600,DATA!$B$2:$F$526,5,FALSE),"")</f>
        <v/>
      </c>
      <c r="Y600" t="str">
        <f t="shared" si="327"/>
        <v/>
      </c>
      <c r="Z600" t="str">
        <f t="shared" si="328"/>
        <v/>
      </c>
      <c r="AA600" t="str">
        <f t="shared" si="329"/>
        <v/>
      </c>
      <c r="AB600" t="str">
        <f>IF(LEN(Z600)&gt;0,VLOOKUP(Z600,DATA!$K$25:$L$69,2,FALSE)&amp;IF(LEN(AA600)&gt;0,VLOOKUP(AA600,DATA!$O$25:$P$29,2,FALSE),""),"")</f>
        <v/>
      </c>
      <c r="AC600" t="str">
        <f>IF(LEN(Z600)&gt;0,VLOOKUP(Z600,DATA!$K$25:$M$69,3,FALSE),"")</f>
        <v/>
      </c>
      <c r="AD600" t="str">
        <f t="shared" si="330"/>
        <v/>
      </c>
      <c r="AE600" t="str">
        <f t="shared" si="331"/>
        <v/>
      </c>
      <c r="AF600" t="str">
        <f t="shared" si="332"/>
        <v/>
      </c>
      <c r="AG600" t="str">
        <f t="shared" si="333"/>
        <v/>
      </c>
      <c r="AH600" t="str">
        <f t="shared" si="334"/>
        <v/>
      </c>
      <c r="AI600" t="str">
        <f>IF(LEN(Q600)&gt;0,REPT("0",IF(IF(MID(I600,12,1)="F",VLOOKUP(J600,DATA!$K$2:$Y$20,14,FALSE),0)&gt;10,IF(MID(I600,12,1)="F",VLOOKUP(J600,DATA!$K$2:$Y$20,14,FALSE),0)-10,0)-LEN(X600))&amp;DEC2BIN(Q600,IF(MID(I600,12,1)="F",VLOOKUP(J600,DATA!$K$2:$Y$20,14,FALSE),0)-IF(IF(MID(I600,12,1)="F",VLOOKUP(J600,DATA!$K$2:$Y$20,14,FALSE),0)&gt;10,IF(MID(I600,12,1)="F",VLOOKUP(J600,DATA!$K$2:$Y$20,14,FALSE),0)-10,0)),"")</f>
        <v/>
      </c>
      <c r="AJ600" t="str">
        <f>IF(LEN(H600)&gt;0,IF(H600&lt;&gt;"CALL_PAL",VLOOKUP(H600,DATA!$B$2:$E$526,4,FALSE),VLOOKUP(K600,DATA!$K$72:$M$161,3,FALSE)),"")</f>
        <v/>
      </c>
      <c r="AK600" t="str">
        <f>IF(LEN(H600)&gt;0,VLOOKUP(H600,DATA!$B$2:$D$526,3,FALSE),"")</f>
        <v/>
      </c>
      <c r="AL600" t="str">
        <f t="shared" si="335"/>
        <v/>
      </c>
      <c r="AM600" t="str">
        <f t="shared" si="336"/>
        <v/>
      </c>
      <c r="AN600" t="str">
        <f t="shared" si="346"/>
        <v/>
      </c>
      <c r="AO600" t="str">
        <f t="shared" si="340"/>
        <v/>
      </c>
      <c r="AP600" t="str">
        <f t="shared" si="341"/>
        <v/>
      </c>
      <c r="AQ600" t="str">
        <f t="shared" si="338"/>
        <v/>
      </c>
    </row>
    <row r="601" spans="1:43" x14ac:dyDescent="0.25">
      <c r="A601" t="str">
        <f t="shared" si="342"/>
        <v/>
      </c>
      <c r="C601" t="str">
        <f t="shared" si="316"/>
        <v/>
      </c>
      <c r="D601" t="str">
        <f t="shared" si="343"/>
        <v/>
      </c>
      <c r="E601" t="str">
        <f t="shared" si="344"/>
        <v/>
      </c>
      <c r="F601" t="str">
        <f t="shared" si="315"/>
        <v/>
      </c>
      <c r="G601" t="str">
        <f t="shared" si="339"/>
        <v/>
      </c>
      <c r="H601" t="str">
        <f t="shared" si="317"/>
        <v/>
      </c>
      <c r="I601" s="3" t="str">
        <f>IF(LEN(H601)&gt;0,VLOOKUP(H601,DATA!$B$2:$G$526,6,FALSE),"")</f>
        <v/>
      </c>
      <c r="J601" t="str">
        <f>IF(LEN(H601)&gt;0,VLOOKUP(H601,DATA!$B$2:$G$526,2,FALSE),"")</f>
        <v/>
      </c>
      <c r="K601" t="str">
        <f>IF(LEN(H601)&gt;0,IF(MID(IF(MID(MID(C601,LEN(H601)+2,99),1,1)="(",MID(MID(C601,LEN(H601)+2,99),2,LEN(MID(C601,LEN(H601)+2,99))-2),MID(C601,LEN(H601)+2,99)),1,1)=VLOOKUP(H601,DATA!$B$2:$I$526,8,FALSE),MID(IF(MID(MID(C601,LEN(H601)+2,99),1,1)="(",MID(MID(C601,LEN(H601)+2,99),2,LEN(MID(C601,LEN(H601)+2,99))-2),MID(C601,LEN(H601)+2,99)),1,3),IF(MID(MID(C601,LEN(H601)+2,99),1,1)="(",MID(MID(C601,LEN(H601)+2,99),2,LEN(MID(C601,LEN(H601)+2,99))-2),MID(C601,LEN(H601)+2,99))),"")</f>
        <v/>
      </c>
      <c r="L601" t="str">
        <f t="shared" si="318"/>
        <v/>
      </c>
      <c r="M601" t="str">
        <f t="shared" si="337"/>
        <v/>
      </c>
      <c r="N601" t="str">
        <f t="shared" si="319"/>
        <v/>
      </c>
      <c r="O601" t="str">
        <f t="shared" si="320"/>
        <v/>
      </c>
      <c r="P601" t="str">
        <f t="shared" si="345"/>
        <v/>
      </c>
      <c r="Q601" t="str">
        <f t="shared" si="321"/>
        <v/>
      </c>
      <c r="R601" t="str">
        <f t="shared" si="322"/>
        <v/>
      </c>
      <c r="S601" t="str">
        <f t="shared" si="323"/>
        <v/>
      </c>
      <c r="T601" t="str">
        <f t="shared" si="324"/>
        <v/>
      </c>
      <c r="U601" t="str">
        <f t="shared" si="325"/>
        <v/>
      </c>
      <c r="V601" t="str">
        <f>IF(MID(I601,6,1)="T",VLOOKUP(H601,DATA!$B$2:$H$526,7,FALSE),"")</f>
        <v/>
      </c>
      <c r="W601" t="str">
        <f t="shared" si="326"/>
        <v/>
      </c>
      <c r="X601" t="str">
        <f>IF(LEN(H601)&gt;0,VLOOKUP(H601,DATA!$B$2:$F$526,5,FALSE),"")</f>
        <v/>
      </c>
      <c r="Y601" t="str">
        <f t="shared" si="327"/>
        <v/>
      </c>
      <c r="Z601" t="str">
        <f t="shared" si="328"/>
        <v/>
      </c>
      <c r="AA601" t="str">
        <f t="shared" si="329"/>
        <v/>
      </c>
      <c r="AB601" t="str">
        <f>IF(LEN(Z601)&gt;0,VLOOKUP(Z601,DATA!$K$25:$L$69,2,FALSE)&amp;IF(LEN(AA601)&gt;0,VLOOKUP(AA601,DATA!$O$25:$P$29,2,FALSE),""),"")</f>
        <v/>
      </c>
      <c r="AC601" t="str">
        <f>IF(LEN(Z601)&gt;0,VLOOKUP(Z601,DATA!$K$25:$M$69,3,FALSE),"")</f>
        <v/>
      </c>
      <c r="AD601" t="str">
        <f t="shared" si="330"/>
        <v/>
      </c>
      <c r="AE601" t="str">
        <f t="shared" si="331"/>
        <v/>
      </c>
      <c r="AF601" t="str">
        <f t="shared" si="332"/>
        <v/>
      </c>
      <c r="AG601" t="str">
        <f t="shared" si="333"/>
        <v/>
      </c>
      <c r="AH601" t="str">
        <f t="shared" si="334"/>
        <v/>
      </c>
      <c r="AI601" t="str">
        <f>IF(LEN(Q601)&gt;0,REPT("0",IF(IF(MID(I601,12,1)="F",VLOOKUP(J601,DATA!$K$2:$Y$20,14,FALSE),0)&gt;10,IF(MID(I601,12,1)="F",VLOOKUP(J601,DATA!$K$2:$Y$20,14,FALSE),0)-10,0)-LEN(X601))&amp;DEC2BIN(Q601,IF(MID(I601,12,1)="F",VLOOKUP(J601,DATA!$K$2:$Y$20,14,FALSE),0)-IF(IF(MID(I601,12,1)="F",VLOOKUP(J601,DATA!$K$2:$Y$20,14,FALSE),0)&gt;10,IF(MID(I601,12,1)="F",VLOOKUP(J601,DATA!$K$2:$Y$20,14,FALSE),0)-10,0)),"")</f>
        <v/>
      </c>
      <c r="AJ601" t="str">
        <f>IF(LEN(H601)&gt;0,IF(H601&lt;&gt;"CALL_PAL",VLOOKUP(H601,DATA!$B$2:$E$526,4,FALSE),VLOOKUP(K601,DATA!$K$72:$M$161,3,FALSE)),"")</f>
        <v/>
      </c>
      <c r="AK601" t="str">
        <f>IF(LEN(H601)&gt;0,VLOOKUP(H601,DATA!$B$2:$D$526,3,FALSE),"")</f>
        <v/>
      </c>
      <c r="AL601" t="str">
        <f t="shared" si="335"/>
        <v/>
      </c>
      <c r="AM601" t="str">
        <f t="shared" si="336"/>
        <v/>
      </c>
      <c r="AN601" t="str">
        <f t="shared" si="346"/>
        <v/>
      </c>
      <c r="AO601" t="str">
        <f t="shared" si="340"/>
        <v/>
      </c>
      <c r="AP601" t="str">
        <f t="shared" si="341"/>
        <v/>
      </c>
      <c r="AQ601" t="str">
        <f t="shared" si="338"/>
        <v/>
      </c>
    </row>
    <row r="602" spans="1:43" x14ac:dyDescent="0.25">
      <c r="A602" t="str">
        <f t="shared" si="342"/>
        <v/>
      </c>
      <c r="C602" t="str">
        <f t="shared" si="316"/>
        <v/>
      </c>
      <c r="D602" t="str">
        <f t="shared" si="343"/>
        <v/>
      </c>
      <c r="E602" t="str">
        <f t="shared" si="344"/>
        <v/>
      </c>
      <c r="F602" t="str">
        <f t="shared" ref="F602:F665" si="347">IF(LEN(C602)&gt;0,IF(MID(C602,1,2)=".V",IF(MID(C602,6,1)="B",1,IF(MID(C602,6,1)="W",2,IF(MID(C602,6,1)="L",4,IF(MID(C602,6,1)="Q",8,4)))),IF(MID(C602,1,2)=".P",0,4)),"")</f>
        <v/>
      </c>
      <c r="G602" t="str">
        <f t="shared" si="339"/>
        <v/>
      </c>
      <c r="H602" t="str">
        <f t="shared" si="317"/>
        <v/>
      </c>
      <c r="I602" s="3" t="str">
        <f>IF(LEN(H602)&gt;0,VLOOKUP(H602,DATA!$B$2:$G$526,6,FALSE),"")</f>
        <v/>
      </c>
      <c r="J602" t="str">
        <f>IF(LEN(H602)&gt;0,VLOOKUP(H602,DATA!$B$2:$G$526,2,FALSE),"")</f>
        <v/>
      </c>
      <c r="K602" t="str">
        <f>IF(LEN(H602)&gt;0,IF(MID(IF(MID(MID(C602,LEN(H602)+2,99),1,1)="(",MID(MID(C602,LEN(H602)+2,99),2,LEN(MID(C602,LEN(H602)+2,99))-2),MID(C602,LEN(H602)+2,99)),1,1)=VLOOKUP(H602,DATA!$B$2:$I$526,8,FALSE),MID(IF(MID(MID(C602,LEN(H602)+2,99),1,1)="(",MID(MID(C602,LEN(H602)+2,99),2,LEN(MID(C602,LEN(H602)+2,99))-2),MID(C602,LEN(H602)+2,99)),1,3),IF(MID(MID(C602,LEN(H602)+2,99),1,1)="(",MID(MID(C602,LEN(H602)+2,99),2,LEN(MID(C602,LEN(H602)+2,99))-2),MID(C602,LEN(H602)+2,99))),"")</f>
        <v/>
      </c>
      <c r="L602" t="str">
        <f t="shared" si="318"/>
        <v/>
      </c>
      <c r="M602" t="str">
        <f t="shared" si="337"/>
        <v/>
      </c>
      <c r="N602" t="str">
        <f t="shared" si="319"/>
        <v/>
      </c>
      <c r="O602" t="str">
        <f t="shared" si="320"/>
        <v/>
      </c>
      <c r="P602" t="str">
        <f t="shared" si="345"/>
        <v/>
      </c>
      <c r="Q602" t="str">
        <f t="shared" si="321"/>
        <v/>
      </c>
      <c r="R602" t="str">
        <f t="shared" si="322"/>
        <v/>
      </c>
      <c r="S602" t="str">
        <f t="shared" si="323"/>
        <v/>
      </c>
      <c r="T602" t="str">
        <f t="shared" si="324"/>
        <v/>
      </c>
      <c r="U602" t="str">
        <f t="shared" si="325"/>
        <v/>
      </c>
      <c r="V602" t="str">
        <f>IF(MID(I602,6,1)="T",VLOOKUP(H602,DATA!$B$2:$H$526,7,FALSE),"")</f>
        <v/>
      </c>
      <c r="W602" t="str">
        <f t="shared" si="326"/>
        <v/>
      </c>
      <c r="X602" t="str">
        <f>IF(LEN(H602)&gt;0,VLOOKUP(H602,DATA!$B$2:$F$526,5,FALSE),"")</f>
        <v/>
      </c>
      <c r="Y602" t="str">
        <f t="shared" si="327"/>
        <v/>
      </c>
      <c r="Z602" t="str">
        <f t="shared" si="328"/>
        <v/>
      </c>
      <c r="AA602" t="str">
        <f t="shared" si="329"/>
        <v/>
      </c>
      <c r="AB602" t="str">
        <f>IF(LEN(Z602)&gt;0,VLOOKUP(Z602,DATA!$K$25:$L$69,2,FALSE)&amp;IF(LEN(AA602)&gt;0,VLOOKUP(AA602,DATA!$O$25:$P$29,2,FALSE),""),"")</f>
        <v/>
      </c>
      <c r="AC602" t="str">
        <f>IF(LEN(Z602)&gt;0,VLOOKUP(Z602,DATA!$K$25:$M$69,3,FALSE),"")</f>
        <v/>
      </c>
      <c r="AD602" t="str">
        <f t="shared" si="330"/>
        <v/>
      </c>
      <c r="AE602" t="str">
        <f t="shared" si="331"/>
        <v/>
      </c>
      <c r="AF602" t="str">
        <f t="shared" si="332"/>
        <v/>
      </c>
      <c r="AG602" t="str">
        <f t="shared" si="333"/>
        <v/>
      </c>
      <c r="AH602" t="str">
        <f t="shared" si="334"/>
        <v/>
      </c>
      <c r="AI602" t="str">
        <f>IF(LEN(Q602)&gt;0,REPT("0",IF(IF(MID(I602,12,1)="F",VLOOKUP(J602,DATA!$K$2:$Y$20,14,FALSE),0)&gt;10,IF(MID(I602,12,1)="F",VLOOKUP(J602,DATA!$K$2:$Y$20,14,FALSE),0)-10,0)-LEN(X602))&amp;DEC2BIN(Q602,IF(MID(I602,12,1)="F",VLOOKUP(J602,DATA!$K$2:$Y$20,14,FALSE),0)-IF(IF(MID(I602,12,1)="F",VLOOKUP(J602,DATA!$K$2:$Y$20,14,FALSE),0)&gt;10,IF(MID(I602,12,1)="F",VLOOKUP(J602,DATA!$K$2:$Y$20,14,FALSE),0)-10,0)),"")</f>
        <v/>
      </c>
      <c r="AJ602" t="str">
        <f>IF(LEN(H602)&gt;0,IF(H602&lt;&gt;"CALL_PAL",VLOOKUP(H602,DATA!$B$2:$E$526,4,FALSE),VLOOKUP(K602,DATA!$K$72:$M$161,3,FALSE)),"")</f>
        <v/>
      </c>
      <c r="AK602" t="str">
        <f>IF(LEN(H602)&gt;0,VLOOKUP(H602,DATA!$B$2:$D$526,3,FALSE),"")</f>
        <v/>
      </c>
      <c r="AL602" t="str">
        <f t="shared" si="335"/>
        <v/>
      </c>
      <c r="AM602" t="str">
        <f t="shared" si="336"/>
        <v/>
      </c>
      <c r="AN602" t="str">
        <f t="shared" si="346"/>
        <v/>
      </c>
      <c r="AO602" t="str">
        <f t="shared" si="340"/>
        <v/>
      </c>
      <c r="AP602" t="str">
        <f t="shared" si="341"/>
        <v/>
      </c>
      <c r="AQ602" t="str">
        <f t="shared" si="338"/>
        <v/>
      </c>
    </row>
    <row r="603" spans="1:43" x14ac:dyDescent="0.25">
      <c r="A603" t="str">
        <f t="shared" si="342"/>
        <v/>
      </c>
      <c r="C603" t="str">
        <f t="shared" si="316"/>
        <v/>
      </c>
      <c r="D603" t="str">
        <f t="shared" si="343"/>
        <v/>
      </c>
      <c r="E603" t="str">
        <f t="shared" si="344"/>
        <v/>
      </c>
      <c r="F603" t="str">
        <f t="shared" si="347"/>
        <v/>
      </c>
      <c r="G603" t="str">
        <f t="shared" si="339"/>
        <v/>
      </c>
      <c r="H603" t="str">
        <f t="shared" si="317"/>
        <v/>
      </c>
      <c r="I603" s="3" t="str">
        <f>IF(LEN(H603)&gt;0,VLOOKUP(H603,DATA!$B$2:$G$526,6,FALSE),"")</f>
        <v/>
      </c>
      <c r="J603" t="str">
        <f>IF(LEN(H603)&gt;0,VLOOKUP(H603,DATA!$B$2:$G$526,2,FALSE),"")</f>
        <v/>
      </c>
      <c r="K603" t="str">
        <f>IF(LEN(H603)&gt;0,IF(MID(IF(MID(MID(C603,LEN(H603)+2,99),1,1)="(",MID(MID(C603,LEN(H603)+2,99),2,LEN(MID(C603,LEN(H603)+2,99))-2),MID(C603,LEN(H603)+2,99)),1,1)=VLOOKUP(H603,DATA!$B$2:$I$526,8,FALSE),MID(IF(MID(MID(C603,LEN(H603)+2,99),1,1)="(",MID(MID(C603,LEN(H603)+2,99),2,LEN(MID(C603,LEN(H603)+2,99))-2),MID(C603,LEN(H603)+2,99)),1,3),IF(MID(MID(C603,LEN(H603)+2,99),1,1)="(",MID(MID(C603,LEN(H603)+2,99),2,LEN(MID(C603,LEN(H603)+2,99))-2),MID(C603,LEN(H603)+2,99))),"")</f>
        <v/>
      </c>
      <c r="L603" t="str">
        <f t="shared" si="318"/>
        <v/>
      </c>
      <c r="M603" t="str">
        <f t="shared" si="337"/>
        <v/>
      </c>
      <c r="N603" t="str">
        <f t="shared" si="319"/>
        <v/>
      </c>
      <c r="O603" t="str">
        <f t="shared" si="320"/>
        <v/>
      </c>
      <c r="P603" t="str">
        <f t="shared" si="345"/>
        <v/>
      </c>
      <c r="Q603" t="str">
        <f t="shared" si="321"/>
        <v/>
      </c>
      <c r="R603" t="str">
        <f t="shared" si="322"/>
        <v/>
      </c>
      <c r="S603" t="str">
        <f t="shared" si="323"/>
        <v/>
      </c>
      <c r="T603" t="str">
        <f t="shared" si="324"/>
        <v/>
      </c>
      <c r="U603" t="str">
        <f t="shared" si="325"/>
        <v/>
      </c>
      <c r="V603" t="str">
        <f>IF(MID(I603,6,1)="T",VLOOKUP(H603,DATA!$B$2:$H$526,7,FALSE),"")</f>
        <v/>
      </c>
      <c r="W603" t="str">
        <f t="shared" si="326"/>
        <v/>
      </c>
      <c r="X603" t="str">
        <f>IF(LEN(H603)&gt;0,VLOOKUP(H603,DATA!$B$2:$F$526,5,FALSE),"")</f>
        <v/>
      </c>
      <c r="Y603" t="str">
        <f t="shared" si="327"/>
        <v/>
      </c>
      <c r="Z603" t="str">
        <f t="shared" si="328"/>
        <v/>
      </c>
      <c r="AA603" t="str">
        <f t="shared" si="329"/>
        <v/>
      </c>
      <c r="AB603" t="str">
        <f>IF(LEN(Z603)&gt;0,VLOOKUP(Z603,DATA!$K$25:$L$69,2,FALSE)&amp;IF(LEN(AA603)&gt;0,VLOOKUP(AA603,DATA!$O$25:$P$29,2,FALSE),""),"")</f>
        <v/>
      </c>
      <c r="AC603" t="str">
        <f>IF(LEN(Z603)&gt;0,VLOOKUP(Z603,DATA!$K$25:$M$69,3,FALSE),"")</f>
        <v/>
      </c>
      <c r="AD603" t="str">
        <f t="shared" si="330"/>
        <v/>
      </c>
      <c r="AE603" t="str">
        <f t="shared" si="331"/>
        <v/>
      </c>
      <c r="AF603" t="str">
        <f t="shared" si="332"/>
        <v/>
      </c>
      <c r="AG603" t="str">
        <f t="shared" si="333"/>
        <v/>
      </c>
      <c r="AH603" t="str">
        <f t="shared" si="334"/>
        <v/>
      </c>
      <c r="AI603" t="str">
        <f>IF(LEN(Q603)&gt;0,REPT("0",IF(IF(MID(I603,12,1)="F",VLOOKUP(J603,DATA!$K$2:$Y$20,14,FALSE),0)&gt;10,IF(MID(I603,12,1)="F",VLOOKUP(J603,DATA!$K$2:$Y$20,14,FALSE),0)-10,0)-LEN(X603))&amp;DEC2BIN(Q603,IF(MID(I603,12,1)="F",VLOOKUP(J603,DATA!$K$2:$Y$20,14,FALSE),0)-IF(IF(MID(I603,12,1)="F",VLOOKUP(J603,DATA!$K$2:$Y$20,14,FALSE),0)&gt;10,IF(MID(I603,12,1)="F",VLOOKUP(J603,DATA!$K$2:$Y$20,14,FALSE),0)-10,0)),"")</f>
        <v/>
      </c>
      <c r="AJ603" t="str">
        <f>IF(LEN(H603)&gt;0,IF(H603&lt;&gt;"CALL_PAL",VLOOKUP(H603,DATA!$B$2:$E$526,4,FALSE),VLOOKUP(K603,DATA!$K$72:$M$161,3,FALSE)),"")</f>
        <v/>
      </c>
      <c r="AK603" t="str">
        <f>IF(LEN(H603)&gt;0,VLOOKUP(H603,DATA!$B$2:$D$526,3,FALSE),"")</f>
        <v/>
      </c>
      <c r="AL603" t="str">
        <f t="shared" si="335"/>
        <v/>
      </c>
      <c r="AM603" t="str">
        <f t="shared" si="336"/>
        <v/>
      </c>
      <c r="AN603" t="str">
        <f t="shared" si="346"/>
        <v/>
      </c>
      <c r="AO603" t="str">
        <f t="shared" si="340"/>
        <v/>
      </c>
      <c r="AP603" t="str">
        <f t="shared" si="341"/>
        <v/>
      </c>
      <c r="AQ603" t="str">
        <f t="shared" si="338"/>
        <v/>
      </c>
    </row>
    <row r="604" spans="1:43" x14ac:dyDescent="0.25">
      <c r="A604" t="str">
        <f t="shared" si="342"/>
        <v/>
      </c>
      <c r="C604" t="str">
        <f t="shared" ref="C604:C667" si="348">IF(LEN(B604)&gt;0,TRIM(B604),"")</f>
        <v/>
      </c>
      <c r="D604" t="str">
        <f t="shared" si="343"/>
        <v/>
      </c>
      <c r="E604" t="str">
        <f t="shared" si="344"/>
        <v/>
      </c>
      <c r="F604" t="str">
        <f t="shared" si="347"/>
        <v/>
      </c>
      <c r="G604" t="str">
        <f t="shared" si="339"/>
        <v/>
      </c>
      <c r="H604" t="str">
        <f t="shared" ref="H604:H667" si="349">IF(LEN(C604)&gt;0,IF(IFERROR(FIND(":",C604)&gt;0,FALSE),"",IF(MID(C604,1,1)=".","",TRIM(MID(C604,1,IFERROR(FIND(" ",C604)-1,LEN(C604)))))),"")</f>
        <v/>
      </c>
      <c r="I604" s="3" t="str">
        <f>IF(LEN(H604)&gt;0,VLOOKUP(H604,DATA!$B$2:$G$526,6,FALSE),"")</f>
        <v/>
      </c>
      <c r="J604" t="str">
        <f>IF(LEN(H604)&gt;0,VLOOKUP(H604,DATA!$B$2:$G$526,2,FALSE),"")</f>
        <v/>
      </c>
      <c r="K604" t="str">
        <f>IF(LEN(H604)&gt;0,IF(MID(IF(MID(MID(C604,LEN(H604)+2,99),1,1)="(",MID(MID(C604,LEN(H604)+2,99),2,LEN(MID(C604,LEN(H604)+2,99))-2),MID(C604,LEN(H604)+2,99)),1,1)=VLOOKUP(H604,DATA!$B$2:$I$526,8,FALSE),MID(IF(MID(MID(C604,LEN(H604)+2,99),1,1)="(",MID(MID(C604,LEN(H604)+2,99),2,LEN(MID(C604,LEN(H604)+2,99))-2),MID(C604,LEN(H604)+2,99)),1,3),IF(MID(MID(C604,LEN(H604)+2,99),1,1)="(",MID(MID(C604,LEN(H604)+2,99),2,LEN(MID(C604,LEN(H604)+2,99))-2),MID(C604,LEN(H604)+2,99))),"")</f>
        <v/>
      </c>
      <c r="L604" t="str">
        <f t="shared" ref="L604:L667" si="350">TRIM(MID(IF(LEN(H604)&gt;0,IF(FIND(K604,C604)+LEN(K604)+1&lt;LEN(C604),MID(C604,FIND(K604,C604)+LEN(K604)+1,99),""),""), 1, IFERROR(FIND(",",IF(LEN(H604)&gt;0,IF(FIND(K604,C604)+LEN(K604)+1&lt;LEN(C604),MID(C604,FIND(K604,C604)+LEN(K604)+1,99),""),""))-1,LEN(IF(LEN(H604)&gt;0,IF(FIND(K604,C604)+LEN(K604)+1&lt;LEN(C604),MID(C604,FIND(K604,C604)+LEN(K604)+1,99),""),"")))))</f>
        <v/>
      </c>
      <c r="M604" t="str">
        <f t="shared" si="337"/>
        <v/>
      </c>
      <c r="N604" t="str">
        <f t="shared" ref="N604:N667" si="351">IF(MID(I604,5,1)="L",IFERROR(FIND("#",L604)=1,FALSE),"")</f>
        <v/>
      </c>
      <c r="O604" t="str">
        <f t="shared" ref="O604:O667" si="352">IF(MID(I604,4,1)="Z",IF(N604,FALSE,TRUE),"")</f>
        <v/>
      </c>
      <c r="P604" t="str">
        <f t="shared" si="345"/>
        <v/>
      </c>
      <c r="Q604" t="str">
        <f t="shared" ref="Q604:Q667" si="353">IF(LEN(P604)&gt;0,P604-(G604+4),IF(AND(MID(I604,12,1)="F",LEN(L604)&gt;0,MID(L604,1,1)&lt;&gt;"R",MID(L604,1,1)&lt;&gt;"F",MID(L604,1,1)&lt;&gt;"#"),INT(MID(L604,1,FIND("(",L604)-1)),""))</f>
        <v/>
      </c>
      <c r="R604" t="str">
        <f t="shared" ref="R604:R667" si="354">IF(AND(MID(I604,3,1)="B",LEN(P604)=0,LEN(Q604)&lt;&gt;0),MID(L604,LEN(Q604)+2,3),"")</f>
        <v/>
      </c>
      <c r="S604" t="str">
        <f t="shared" ref="S604:S667" si="355">IF(LEN(I604)&gt;0,IF(MID(I604,2,1)="A",IFERROR(FIND("A31",J604)&gt;0,FALSE),""),"")</f>
        <v/>
      </c>
      <c r="T604" t="str">
        <f t="shared" ref="T604:T667" si="356">IF(LEN(I604)&gt;0,IF(MID(I604,3,1)="B",IFERROR(FIND("B31",J604)&gt;0,IF(H604="HW_MFPR",TRUE,FALSE)),""),"")</f>
        <v/>
      </c>
      <c r="U604" t="str">
        <f t="shared" ref="U604:U667" si="357">IF(LEN(I604)&gt;0,IF(MID(I604,13,1)="C",IFERROR(FIND("C31",J604)&gt;0,FALSE),""),"")</f>
        <v/>
      </c>
      <c r="V604" t="str">
        <f>IF(MID(I604,6,1)="T",VLOOKUP(H604,DATA!$B$2:$H$526,7,FALSE),"")</f>
        <v/>
      </c>
      <c r="W604" t="str">
        <f t="shared" ref="W604:W667" si="358">IF(MID(I604,7,1)="E",DEC2BIN(IF(M604="L",0,1),1),"")</f>
        <v/>
      </c>
      <c r="X604" t="str">
        <f>IF(LEN(H604)&gt;0,VLOOKUP(H604,DATA!$B$2:$F$526,5,FALSE),"")</f>
        <v/>
      </c>
      <c r="Y604" t="str">
        <f t="shared" ref="Y604:Y667" si="359">IF(LEN(X604)&gt;0,DEC2BIN(IF(AND(LEN(M604)&gt;0,MID(M604,1,1)="S"),1,0),1),"")</f>
        <v/>
      </c>
      <c r="Z604" t="str">
        <f t="shared" ref="Z604:Z667" si="360">IF(MID(I604,10,1)="I",MID(L604,1,IFERROR(FIND("(",L604)-1,LEN(L604))),"")</f>
        <v/>
      </c>
      <c r="AA604" t="str">
        <f t="shared" ref="AA604:AA667" si="361">IF(AND(LEN(Z604)&gt;0,LEN(Z604)&lt;&gt;LEN(L604)),MID(L604,LEN(Z604)+2,LEN(L604)-LEN(Z604)-2),"")</f>
        <v/>
      </c>
      <c r="AB604" t="str">
        <f>IF(LEN(Z604)&gt;0,VLOOKUP(Z604,DATA!$K$25:$L$69,2,FALSE)&amp;IF(LEN(AA604)&gt;0,VLOOKUP(AA604,DATA!$O$25:$P$29,2,FALSE),""),"")</f>
        <v/>
      </c>
      <c r="AC604" t="str">
        <f>IF(LEN(Z604)&gt;0,VLOOKUP(Z604,DATA!$K$25:$M$69,3,FALSE),"")</f>
        <v/>
      </c>
      <c r="AD604" t="str">
        <f t="shared" ref="AD604:AD667" si="362">IF(MID(I604,2,1)="A",DEC2BIN(IF(S604,"31",MID(K604,2,2)),5),"")</f>
        <v/>
      </c>
      <c r="AE604" t="str">
        <f t="shared" ref="AE604:AE667" si="363">IF(MID(I604,3,1)="B",IF(T604,DEC2BIN("31",5),IF(S604,DEC2BIN(MID(K604,2,2),5),IF(LEN(R604)&gt;0,DEC2BIN(MID(R604,2,2),5),IF(OR(LEN(P604)&gt;0,LEN(Z604)&gt;0,N604),"",DEC2BIN(MID(L604,2,2),5))))),"")</f>
        <v/>
      </c>
      <c r="AF604" t="str">
        <f t="shared" ref="AF604:AF667" si="364">IF(AND(LEN(O604)&gt;0,O604),"0000","")</f>
        <v/>
      </c>
      <c r="AG604" t="str">
        <f t="shared" ref="AG604:AG667" si="365">IF(AND(LEN(N604)&gt;0,N604),DEC2BIN(MID(L604,2,LEN(L604)-1),8)&amp;"1","")</f>
        <v/>
      </c>
      <c r="AH604" t="str">
        <f t="shared" ref="AH604:AH667" si="366">IF(MID(I604,13,1)="C",DEC2BIN(IF(U604,31,MID(M604,2,2)),5),"")</f>
        <v/>
      </c>
      <c r="AI604" t="str">
        <f>IF(LEN(Q604)&gt;0,REPT("0",IF(IF(MID(I604,12,1)="F",VLOOKUP(J604,DATA!$K$2:$Y$20,14,FALSE),0)&gt;10,IF(MID(I604,12,1)="F",VLOOKUP(J604,DATA!$K$2:$Y$20,14,FALSE),0)-10,0)-LEN(X604))&amp;DEC2BIN(Q604,IF(MID(I604,12,1)="F",VLOOKUP(J604,DATA!$K$2:$Y$20,14,FALSE),0)-IF(IF(MID(I604,12,1)="F",VLOOKUP(J604,DATA!$K$2:$Y$20,14,FALSE),0)&gt;10,IF(MID(I604,12,1)="F",VLOOKUP(J604,DATA!$K$2:$Y$20,14,FALSE),0)-10,0)),"")</f>
        <v/>
      </c>
      <c r="AJ604" t="str">
        <f>IF(LEN(H604)&gt;0,IF(H604&lt;&gt;"CALL_PAL",VLOOKUP(H604,DATA!$B$2:$E$526,4,FALSE),VLOOKUP(K604,DATA!$K$72:$M$161,3,FALSE)),"")</f>
        <v/>
      </c>
      <c r="AK604" t="str">
        <f>IF(LEN(H604)&gt;0,VLOOKUP(H604,DATA!$B$2:$D$526,3,FALSE),"")</f>
        <v/>
      </c>
      <c r="AL604" t="str">
        <f t="shared" ref="AL604:AL667" si="367">AK604&amp;AD604&amp;AE604&amp;V604&amp;W604&amp;X604&amp;Y604&amp;AB604&amp;AC604&amp;AF604&amp;AG604&amp;AI604&amp;AJ604&amp;AH604</f>
        <v/>
      </c>
      <c r="AM604" t="str">
        <f t="shared" ref="AM604:AM667" si="368">IF(LEN(AL604)&gt;0,BIN2HEX(MID(AL604,1,8),2)&amp;BIN2HEX(MID(AL604,9,8),2)&amp;BIN2HEX(MID(AL604,17,8),2)&amp;BIN2HEX(MID(AL604,25,8),2),"")</f>
        <v/>
      </c>
      <c r="AN604" t="str">
        <f t="shared" si="346"/>
        <v/>
      </c>
      <c r="AO604" t="str">
        <f t="shared" si="340"/>
        <v/>
      </c>
      <c r="AP604" t="str">
        <f t="shared" si="341"/>
        <v/>
      </c>
      <c r="AQ604" t="str">
        <f t="shared" si="338"/>
        <v/>
      </c>
    </row>
    <row r="605" spans="1:43" x14ac:dyDescent="0.25">
      <c r="A605" t="str">
        <f t="shared" si="342"/>
        <v/>
      </c>
      <c r="C605" t="str">
        <f t="shared" si="348"/>
        <v/>
      </c>
      <c r="D605" t="str">
        <f t="shared" si="343"/>
        <v/>
      </c>
      <c r="E605" t="str">
        <f t="shared" si="344"/>
        <v/>
      </c>
      <c r="F605" t="str">
        <f t="shared" si="347"/>
        <v/>
      </c>
      <c r="G605" t="str">
        <f t="shared" si="339"/>
        <v/>
      </c>
      <c r="H605" t="str">
        <f t="shared" si="349"/>
        <v/>
      </c>
      <c r="I605" s="3" t="str">
        <f>IF(LEN(H605)&gt;0,VLOOKUP(H605,DATA!$B$2:$G$526,6,FALSE),"")</f>
        <v/>
      </c>
      <c r="J605" t="str">
        <f>IF(LEN(H605)&gt;0,VLOOKUP(H605,DATA!$B$2:$G$526,2,FALSE),"")</f>
        <v/>
      </c>
      <c r="K605" t="str">
        <f>IF(LEN(H605)&gt;0,IF(MID(IF(MID(MID(C605,LEN(H605)+2,99),1,1)="(",MID(MID(C605,LEN(H605)+2,99),2,LEN(MID(C605,LEN(H605)+2,99))-2),MID(C605,LEN(H605)+2,99)),1,1)=VLOOKUP(H605,DATA!$B$2:$I$526,8,FALSE),MID(IF(MID(MID(C605,LEN(H605)+2,99),1,1)="(",MID(MID(C605,LEN(H605)+2,99),2,LEN(MID(C605,LEN(H605)+2,99))-2),MID(C605,LEN(H605)+2,99)),1,3),IF(MID(MID(C605,LEN(H605)+2,99),1,1)="(",MID(MID(C605,LEN(H605)+2,99),2,LEN(MID(C605,LEN(H605)+2,99))-2),MID(C605,LEN(H605)+2,99))),"")</f>
        <v/>
      </c>
      <c r="L605" t="str">
        <f t="shared" si="350"/>
        <v/>
      </c>
      <c r="M605" t="str">
        <f t="shared" si="337"/>
        <v/>
      </c>
      <c r="N605" t="str">
        <f t="shared" si="351"/>
        <v/>
      </c>
      <c r="O605" t="str">
        <f t="shared" si="352"/>
        <v/>
      </c>
      <c r="P605" t="str">
        <f t="shared" si="345"/>
        <v/>
      </c>
      <c r="Q605" t="str">
        <f t="shared" si="353"/>
        <v/>
      </c>
      <c r="R605" t="str">
        <f t="shared" si="354"/>
        <v/>
      </c>
      <c r="S605" t="str">
        <f t="shared" si="355"/>
        <v/>
      </c>
      <c r="T605" t="str">
        <f t="shared" si="356"/>
        <v/>
      </c>
      <c r="U605" t="str">
        <f t="shared" si="357"/>
        <v/>
      </c>
      <c r="V605" t="str">
        <f>IF(MID(I605,6,1)="T",VLOOKUP(H605,DATA!$B$2:$H$526,7,FALSE),"")</f>
        <v/>
      </c>
      <c r="W605" t="str">
        <f t="shared" si="358"/>
        <v/>
      </c>
      <c r="X605" t="str">
        <f>IF(LEN(H605)&gt;0,VLOOKUP(H605,DATA!$B$2:$F$526,5,FALSE),"")</f>
        <v/>
      </c>
      <c r="Y605" t="str">
        <f t="shared" si="359"/>
        <v/>
      </c>
      <c r="Z605" t="str">
        <f t="shared" si="360"/>
        <v/>
      </c>
      <c r="AA605" t="str">
        <f t="shared" si="361"/>
        <v/>
      </c>
      <c r="AB605" t="str">
        <f>IF(LEN(Z605)&gt;0,VLOOKUP(Z605,DATA!$K$25:$L$69,2,FALSE)&amp;IF(LEN(AA605)&gt;0,VLOOKUP(AA605,DATA!$O$25:$P$29,2,FALSE),""),"")</f>
        <v/>
      </c>
      <c r="AC605" t="str">
        <f>IF(LEN(Z605)&gt;0,VLOOKUP(Z605,DATA!$K$25:$M$69,3,FALSE),"")</f>
        <v/>
      </c>
      <c r="AD605" t="str">
        <f t="shared" si="362"/>
        <v/>
      </c>
      <c r="AE605" t="str">
        <f t="shared" si="363"/>
        <v/>
      </c>
      <c r="AF605" t="str">
        <f t="shared" si="364"/>
        <v/>
      </c>
      <c r="AG605" t="str">
        <f t="shared" si="365"/>
        <v/>
      </c>
      <c r="AH605" t="str">
        <f t="shared" si="366"/>
        <v/>
      </c>
      <c r="AI605" t="str">
        <f>IF(LEN(Q605)&gt;0,REPT("0",IF(IF(MID(I605,12,1)="F",VLOOKUP(J605,DATA!$K$2:$Y$20,14,FALSE),0)&gt;10,IF(MID(I605,12,1)="F",VLOOKUP(J605,DATA!$K$2:$Y$20,14,FALSE),0)-10,0)-LEN(X605))&amp;DEC2BIN(Q605,IF(MID(I605,12,1)="F",VLOOKUP(J605,DATA!$K$2:$Y$20,14,FALSE),0)-IF(IF(MID(I605,12,1)="F",VLOOKUP(J605,DATA!$K$2:$Y$20,14,FALSE),0)&gt;10,IF(MID(I605,12,1)="F",VLOOKUP(J605,DATA!$K$2:$Y$20,14,FALSE),0)-10,0)),"")</f>
        <v/>
      </c>
      <c r="AJ605" t="str">
        <f>IF(LEN(H605)&gt;0,IF(H605&lt;&gt;"CALL_PAL",VLOOKUP(H605,DATA!$B$2:$E$526,4,FALSE),VLOOKUP(K605,DATA!$K$72:$M$161,3,FALSE)),"")</f>
        <v/>
      </c>
      <c r="AK605" t="str">
        <f>IF(LEN(H605)&gt;0,VLOOKUP(H605,DATA!$B$2:$D$526,3,FALSE),"")</f>
        <v/>
      </c>
      <c r="AL605" t="str">
        <f t="shared" si="367"/>
        <v/>
      </c>
      <c r="AM605" t="str">
        <f t="shared" si="368"/>
        <v/>
      </c>
      <c r="AN605" t="str">
        <f t="shared" si="346"/>
        <v/>
      </c>
      <c r="AO605" t="str">
        <f t="shared" si="340"/>
        <v/>
      </c>
      <c r="AP605" t="str">
        <f t="shared" si="341"/>
        <v/>
      </c>
      <c r="AQ605" t="str">
        <f t="shared" si="338"/>
        <v/>
      </c>
    </row>
    <row r="606" spans="1:43" x14ac:dyDescent="0.25">
      <c r="A606" t="str">
        <f t="shared" si="342"/>
        <v/>
      </c>
      <c r="C606" t="str">
        <f t="shared" si="348"/>
        <v/>
      </c>
      <c r="D606" t="str">
        <f t="shared" si="343"/>
        <v/>
      </c>
      <c r="E606" t="str">
        <f t="shared" si="344"/>
        <v/>
      </c>
      <c r="F606" t="str">
        <f t="shared" si="347"/>
        <v/>
      </c>
      <c r="G606" t="str">
        <f t="shared" si="339"/>
        <v/>
      </c>
      <c r="H606" t="str">
        <f t="shared" si="349"/>
        <v/>
      </c>
      <c r="I606" s="3" t="str">
        <f>IF(LEN(H606)&gt;0,VLOOKUP(H606,DATA!$B$2:$G$526,6,FALSE),"")</f>
        <v/>
      </c>
      <c r="J606" t="str">
        <f>IF(LEN(H606)&gt;0,VLOOKUP(H606,DATA!$B$2:$G$526,2,FALSE),"")</f>
        <v/>
      </c>
      <c r="K606" t="str">
        <f>IF(LEN(H606)&gt;0,IF(MID(IF(MID(MID(C606,LEN(H606)+2,99),1,1)="(",MID(MID(C606,LEN(H606)+2,99),2,LEN(MID(C606,LEN(H606)+2,99))-2),MID(C606,LEN(H606)+2,99)),1,1)=VLOOKUP(H606,DATA!$B$2:$I$526,8,FALSE),MID(IF(MID(MID(C606,LEN(H606)+2,99),1,1)="(",MID(MID(C606,LEN(H606)+2,99),2,LEN(MID(C606,LEN(H606)+2,99))-2),MID(C606,LEN(H606)+2,99)),1,3),IF(MID(MID(C606,LEN(H606)+2,99),1,1)="(",MID(MID(C606,LEN(H606)+2,99),2,LEN(MID(C606,LEN(H606)+2,99))-2),MID(C606,LEN(H606)+2,99))),"")</f>
        <v/>
      </c>
      <c r="L606" t="str">
        <f t="shared" si="350"/>
        <v/>
      </c>
      <c r="M606" t="str">
        <f t="shared" si="337"/>
        <v/>
      </c>
      <c r="N606" t="str">
        <f t="shared" si="351"/>
        <v/>
      </c>
      <c r="O606" t="str">
        <f t="shared" si="352"/>
        <v/>
      </c>
      <c r="P606" t="str">
        <f t="shared" si="345"/>
        <v/>
      </c>
      <c r="Q606" t="str">
        <f t="shared" si="353"/>
        <v/>
      </c>
      <c r="R606" t="str">
        <f t="shared" si="354"/>
        <v/>
      </c>
      <c r="S606" t="str">
        <f t="shared" si="355"/>
        <v/>
      </c>
      <c r="T606" t="str">
        <f t="shared" si="356"/>
        <v/>
      </c>
      <c r="U606" t="str">
        <f t="shared" si="357"/>
        <v/>
      </c>
      <c r="V606" t="str">
        <f>IF(MID(I606,6,1)="T",VLOOKUP(H606,DATA!$B$2:$H$526,7,FALSE),"")</f>
        <v/>
      </c>
      <c r="W606" t="str">
        <f t="shared" si="358"/>
        <v/>
      </c>
      <c r="X606" t="str">
        <f>IF(LEN(H606)&gt;0,VLOOKUP(H606,DATA!$B$2:$F$526,5,FALSE),"")</f>
        <v/>
      </c>
      <c r="Y606" t="str">
        <f t="shared" si="359"/>
        <v/>
      </c>
      <c r="Z606" t="str">
        <f t="shared" si="360"/>
        <v/>
      </c>
      <c r="AA606" t="str">
        <f t="shared" si="361"/>
        <v/>
      </c>
      <c r="AB606" t="str">
        <f>IF(LEN(Z606)&gt;0,VLOOKUP(Z606,DATA!$K$25:$L$69,2,FALSE)&amp;IF(LEN(AA606)&gt;0,VLOOKUP(AA606,DATA!$O$25:$P$29,2,FALSE),""),"")</f>
        <v/>
      </c>
      <c r="AC606" t="str">
        <f>IF(LEN(Z606)&gt;0,VLOOKUP(Z606,DATA!$K$25:$M$69,3,FALSE),"")</f>
        <v/>
      </c>
      <c r="AD606" t="str">
        <f t="shared" si="362"/>
        <v/>
      </c>
      <c r="AE606" t="str">
        <f t="shared" si="363"/>
        <v/>
      </c>
      <c r="AF606" t="str">
        <f t="shared" si="364"/>
        <v/>
      </c>
      <c r="AG606" t="str">
        <f t="shared" si="365"/>
        <v/>
      </c>
      <c r="AH606" t="str">
        <f t="shared" si="366"/>
        <v/>
      </c>
      <c r="AI606" t="str">
        <f>IF(LEN(Q606)&gt;0,REPT("0",IF(IF(MID(I606,12,1)="F",VLOOKUP(J606,DATA!$K$2:$Y$20,14,FALSE),0)&gt;10,IF(MID(I606,12,1)="F",VLOOKUP(J606,DATA!$K$2:$Y$20,14,FALSE),0)-10,0)-LEN(X606))&amp;DEC2BIN(Q606,IF(MID(I606,12,1)="F",VLOOKUP(J606,DATA!$K$2:$Y$20,14,FALSE),0)-IF(IF(MID(I606,12,1)="F",VLOOKUP(J606,DATA!$K$2:$Y$20,14,FALSE),0)&gt;10,IF(MID(I606,12,1)="F",VLOOKUP(J606,DATA!$K$2:$Y$20,14,FALSE),0)-10,0)),"")</f>
        <v/>
      </c>
      <c r="AJ606" t="str">
        <f>IF(LEN(H606)&gt;0,IF(H606&lt;&gt;"CALL_PAL",VLOOKUP(H606,DATA!$B$2:$E$526,4,FALSE),VLOOKUP(K606,DATA!$K$72:$M$161,3,FALSE)),"")</f>
        <v/>
      </c>
      <c r="AK606" t="str">
        <f>IF(LEN(H606)&gt;0,VLOOKUP(H606,DATA!$B$2:$D$526,3,FALSE),"")</f>
        <v/>
      </c>
      <c r="AL606" t="str">
        <f t="shared" si="367"/>
        <v/>
      </c>
      <c r="AM606" t="str">
        <f t="shared" si="368"/>
        <v/>
      </c>
      <c r="AN606" t="str">
        <f t="shared" si="346"/>
        <v/>
      </c>
      <c r="AO606" t="str">
        <f t="shared" si="340"/>
        <v/>
      </c>
      <c r="AP606" t="str">
        <f t="shared" si="341"/>
        <v/>
      </c>
      <c r="AQ606" t="str">
        <f t="shared" si="338"/>
        <v/>
      </c>
    </row>
    <row r="607" spans="1:43" x14ac:dyDescent="0.25">
      <c r="A607" t="str">
        <f t="shared" si="342"/>
        <v/>
      </c>
      <c r="C607" t="str">
        <f t="shared" si="348"/>
        <v/>
      </c>
      <c r="D607" t="str">
        <f t="shared" si="343"/>
        <v/>
      </c>
      <c r="E607" t="str">
        <f t="shared" si="344"/>
        <v/>
      </c>
      <c r="F607" t="str">
        <f t="shared" si="347"/>
        <v/>
      </c>
      <c r="G607" t="str">
        <f t="shared" si="339"/>
        <v/>
      </c>
      <c r="H607" t="str">
        <f t="shared" si="349"/>
        <v/>
      </c>
      <c r="I607" s="3" t="str">
        <f>IF(LEN(H607)&gt;0,VLOOKUP(H607,DATA!$B$2:$G$526,6,FALSE),"")</f>
        <v/>
      </c>
      <c r="J607" t="str">
        <f>IF(LEN(H607)&gt;0,VLOOKUP(H607,DATA!$B$2:$G$526,2,FALSE),"")</f>
        <v/>
      </c>
      <c r="K607" t="str">
        <f>IF(LEN(H607)&gt;0,IF(MID(IF(MID(MID(C607,LEN(H607)+2,99),1,1)="(",MID(MID(C607,LEN(H607)+2,99),2,LEN(MID(C607,LEN(H607)+2,99))-2),MID(C607,LEN(H607)+2,99)),1,1)=VLOOKUP(H607,DATA!$B$2:$I$526,8,FALSE),MID(IF(MID(MID(C607,LEN(H607)+2,99),1,1)="(",MID(MID(C607,LEN(H607)+2,99),2,LEN(MID(C607,LEN(H607)+2,99))-2),MID(C607,LEN(H607)+2,99)),1,3),IF(MID(MID(C607,LEN(H607)+2,99),1,1)="(",MID(MID(C607,LEN(H607)+2,99),2,LEN(MID(C607,LEN(H607)+2,99))-2),MID(C607,LEN(H607)+2,99))),"")</f>
        <v/>
      </c>
      <c r="L607" t="str">
        <f t="shared" si="350"/>
        <v/>
      </c>
      <c r="M607" t="str">
        <f t="shared" si="337"/>
        <v/>
      </c>
      <c r="N607" t="str">
        <f t="shared" si="351"/>
        <v/>
      </c>
      <c r="O607" t="str">
        <f t="shared" si="352"/>
        <v/>
      </c>
      <c r="P607" t="str">
        <f t="shared" si="345"/>
        <v/>
      </c>
      <c r="Q607" t="str">
        <f t="shared" si="353"/>
        <v/>
      </c>
      <c r="R607" t="str">
        <f t="shared" si="354"/>
        <v/>
      </c>
      <c r="S607" t="str">
        <f t="shared" si="355"/>
        <v/>
      </c>
      <c r="T607" t="str">
        <f t="shared" si="356"/>
        <v/>
      </c>
      <c r="U607" t="str">
        <f t="shared" si="357"/>
        <v/>
      </c>
      <c r="V607" t="str">
        <f>IF(MID(I607,6,1)="T",VLOOKUP(H607,DATA!$B$2:$H$526,7,FALSE),"")</f>
        <v/>
      </c>
      <c r="W607" t="str">
        <f t="shared" si="358"/>
        <v/>
      </c>
      <c r="X607" t="str">
        <f>IF(LEN(H607)&gt;0,VLOOKUP(H607,DATA!$B$2:$F$526,5,FALSE),"")</f>
        <v/>
      </c>
      <c r="Y607" t="str">
        <f t="shared" si="359"/>
        <v/>
      </c>
      <c r="Z607" t="str">
        <f t="shared" si="360"/>
        <v/>
      </c>
      <c r="AA607" t="str">
        <f t="shared" si="361"/>
        <v/>
      </c>
      <c r="AB607" t="str">
        <f>IF(LEN(Z607)&gt;0,VLOOKUP(Z607,DATA!$K$25:$L$69,2,FALSE)&amp;IF(LEN(AA607)&gt;0,VLOOKUP(AA607,DATA!$O$25:$P$29,2,FALSE),""),"")</f>
        <v/>
      </c>
      <c r="AC607" t="str">
        <f>IF(LEN(Z607)&gt;0,VLOOKUP(Z607,DATA!$K$25:$M$69,3,FALSE),"")</f>
        <v/>
      </c>
      <c r="AD607" t="str">
        <f t="shared" si="362"/>
        <v/>
      </c>
      <c r="AE607" t="str">
        <f t="shared" si="363"/>
        <v/>
      </c>
      <c r="AF607" t="str">
        <f t="shared" si="364"/>
        <v/>
      </c>
      <c r="AG607" t="str">
        <f t="shared" si="365"/>
        <v/>
      </c>
      <c r="AH607" t="str">
        <f t="shared" si="366"/>
        <v/>
      </c>
      <c r="AI607" t="str">
        <f>IF(LEN(Q607)&gt;0,REPT("0",IF(IF(MID(I607,12,1)="F",VLOOKUP(J607,DATA!$K$2:$Y$20,14,FALSE),0)&gt;10,IF(MID(I607,12,1)="F",VLOOKUP(J607,DATA!$K$2:$Y$20,14,FALSE),0)-10,0)-LEN(X607))&amp;DEC2BIN(Q607,IF(MID(I607,12,1)="F",VLOOKUP(J607,DATA!$K$2:$Y$20,14,FALSE),0)-IF(IF(MID(I607,12,1)="F",VLOOKUP(J607,DATA!$K$2:$Y$20,14,FALSE),0)&gt;10,IF(MID(I607,12,1)="F",VLOOKUP(J607,DATA!$K$2:$Y$20,14,FALSE),0)-10,0)),"")</f>
        <v/>
      </c>
      <c r="AJ607" t="str">
        <f>IF(LEN(H607)&gt;0,IF(H607&lt;&gt;"CALL_PAL",VLOOKUP(H607,DATA!$B$2:$E$526,4,FALSE),VLOOKUP(K607,DATA!$K$72:$M$161,3,FALSE)),"")</f>
        <v/>
      </c>
      <c r="AK607" t="str">
        <f>IF(LEN(H607)&gt;0,VLOOKUP(H607,DATA!$B$2:$D$526,3,FALSE),"")</f>
        <v/>
      </c>
      <c r="AL607" t="str">
        <f t="shared" si="367"/>
        <v/>
      </c>
      <c r="AM607" t="str">
        <f t="shared" si="368"/>
        <v/>
      </c>
      <c r="AN607" t="str">
        <f t="shared" si="346"/>
        <v/>
      </c>
      <c r="AO607" t="str">
        <f t="shared" si="340"/>
        <v/>
      </c>
      <c r="AP607" t="str">
        <f t="shared" si="341"/>
        <v/>
      </c>
      <c r="AQ607" t="str">
        <f t="shared" si="338"/>
        <v/>
      </c>
    </row>
    <row r="608" spans="1:43" x14ac:dyDescent="0.25">
      <c r="A608" t="str">
        <f t="shared" si="342"/>
        <v/>
      </c>
      <c r="C608" t="str">
        <f t="shared" si="348"/>
        <v/>
      </c>
      <c r="D608" t="str">
        <f t="shared" si="343"/>
        <v/>
      </c>
      <c r="E608" t="str">
        <f t="shared" si="344"/>
        <v/>
      </c>
      <c r="F608" t="str">
        <f t="shared" si="347"/>
        <v/>
      </c>
      <c r="G608" t="str">
        <f t="shared" si="339"/>
        <v/>
      </c>
      <c r="H608" t="str">
        <f t="shared" si="349"/>
        <v/>
      </c>
      <c r="I608" s="3" t="str">
        <f>IF(LEN(H608)&gt;0,VLOOKUP(H608,DATA!$B$2:$G$526,6,FALSE),"")</f>
        <v/>
      </c>
      <c r="J608" t="str">
        <f>IF(LEN(H608)&gt;0,VLOOKUP(H608,DATA!$B$2:$G$526,2,FALSE),"")</f>
        <v/>
      </c>
      <c r="K608" t="str">
        <f>IF(LEN(H608)&gt;0,IF(MID(IF(MID(MID(C608,LEN(H608)+2,99),1,1)="(",MID(MID(C608,LEN(H608)+2,99),2,LEN(MID(C608,LEN(H608)+2,99))-2),MID(C608,LEN(H608)+2,99)),1,1)=VLOOKUP(H608,DATA!$B$2:$I$526,8,FALSE),MID(IF(MID(MID(C608,LEN(H608)+2,99),1,1)="(",MID(MID(C608,LEN(H608)+2,99),2,LEN(MID(C608,LEN(H608)+2,99))-2),MID(C608,LEN(H608)+2,99)),1,3),IF(MID(MID(C608,LEN(H608)+2,99),1,1)="(",MID(MID(C608,LEN(H608)+2,99),2,LEN(MID(C608,LEN(H608)+2,99))-2),MID(C608,LEN(H608)+2,99))),"")</f>
        <v/>
      </c>
      <c r="L608" t="str">
        <f t="shared" si="350"/>
        <v/>
      </c>
      <c r="M608" t="str">
        <f t="shared" si="337"/>
        <v/>
      </c>
      <c r="N608" t="str">
        <f t="shared" si="351"/>
        <v/>
      </c>
      <c r="O608" t="str">
        <f t="shared" si="352"/>
        <v/>
      </c>
      <c r="P608" t="str">
        <f t="shared" si="345"/>
        <v/>
      </c>
      <c r="Q608" t="str">
        <f t="shared" si="353"/>
        <v/>
      </c>
      <c r="R608" t="str">
        <f t="shared" si="354"/>
        <v/>
      </c>
      <c r="S608" t="str">
        <f t="shared" si="355"/>
        <v/>
      </c>
      <c r="T608" t="str">
        <f t="shared" si="356"/>
        <v/>
      </c>
      <c r="U608" t="str">
        <f t="shared" si="357"/>
        <v/>
      </c>
      <c r="V608" t="str">
        <f>IF(MID(I608,6,1)="T",VLOOKUP(H608,DATA!$B$2:$H$526,7,FALSE),"")</f>
        <v/>
      </c>
      <c r="W608" t="str">
        <f t="shared" si="358"/>
        <v/>
      </c>
      <c r="X608" t="str">
        <f>IF(LEN(H608)&gt;0,VLOOKUP(H608,DATA!$B$2:$F$526,5,FALSE),"")</f>
        <v/>
      </c>
      <c r="Y608" t="str">
        <f t="shared" si="359"/>
        <v/>
      </c>
      <c r="Z608" t="str">
        <f t="shared" si="360"/>
        <v/>
      </c>
      <c r="AA608" t="str">
        <f t="shared" si="361"/>
        <v/>
      </c>
      <c r="AB608" t="str">
        <f>IF(LEN(Z608)&gt;0,VLOOKUP(Z608,DATA!$K$25:$L$69,2,FALSE)&amp;IF(LEN(AA608)&gt;0,VLOOKUP(AA608,DATA!$O$25:$P$29,2,FALSE),""),"")</f>
        <v/>
      </c>
      <c r="AC608" t="str">
        <f>IF(LEN(Z608)&gt;0,VLOOKUP(Z608,DATA!$K$25:$M$69,3,FALSE),"")</f>
        <v/>
      </c>
      <c r="AD608" t="str">
        <f t="shared" si="362"/>
        <v/>
      </c>
      <c r="AE608" t="str">
        <f t="shared" si="363"/>
        <v/>
      </c>
      <c r="AF608" t="str">
        <f t="shared" si="364"/>
        <v/>
      </c>
      <c r="AG608" t="str">
        <f t="shared" si="365"/>
        <v/>
      </c>
      <c r="AH608" t="str">
        <f t="shared" si="366"/>
        <v/>
      </c>
      <c r="AI608" t="str">
        <f>IF(LEN(Q608)&gt;0,REPT("0",IF(IF(MID(I608,12,1)="F",VLOOKUP(J608,DATA!$K$2:$Y$20,14,FALSE),0)&gt;10,IF(MID(I608,12,1)="F",VLOOKUP(J608,DATA!$K$2:$Y$20,14,FALSE),0)-10,0)-LEN(X608))&amp;DEC2BIN(Q608,IF(MID(I608,12,1)="F",VLOOKUP(J608,DATA!$K$2:$Y$20,14,FALSE),0)-IF(IF(MID(I608,12,1)="F",VLOOKUP(J608,DATA!$K$2:$Y$20,14,FALSE),0)&gt;10,IF(MID(I608,12,1)="F",VLOOKUP(J608,DATA!$K$2:$Y$20,14,FALSE),0)-10,0)),"")</f>
        <v/>
      </c>
      <c r="AJ608" t="str">
        <f>IF(LEN(H608)&gt;0,IF(H608&lt;&gt;"CALL_PAL",VLOOKUP(H608,DATA!$B$2:$E$526,4,FALSE),VLOOKUP(K608,DATA!$K$72:$M$161,3,FALSE)),"")</f>
        <v/>
      </c>
      <c r="AK608" t="str">
        <f>IF(LEN(H608)&gt;0,VLOOKUP(H608,DATA!$B$2:$D$526,3,FALSE),"")</f>
        <v/>
      </c>
      <c r="AL608" t="str">
        <f t="shared" si="367"/>
        <v/>
      </c>
      <c r="AM608" t="str">
        <f t="shared" si="368"/>
        <v/>
      </c>
      <c r="AN608" t="str">
        <f t="shared" si="346"/>
        <v/>
      </c>
      <c r="AO608" t="str">
        <f t="shared" si="340"/>
        <v/>
      </c>
      <c r="AP608" t="str">
        <f t="shared" si="341"/>
        <v/>
      </c>
      <c r="AQ608" t="str">
        <f t="shared" si="338"/>
        <v/>
      </c>
    </row>
    <row r="609" spans="1:43" x14ac:dyDescent="0.25">
      <c r="A609" t="str">
        <f t="shared" si="342"/>
        <v/>
      </c>
      <c r="C609" t="str">
        <f t="shared" si="348"/>
        <v/>
      </c>
      <c r="D609" t="str">
        <f t="shared" si="343"/>
        <v/>
      </c>
      <c r="E609" t="str">
        <f t="shared" si="344"/>
        <v/>
      </c>
      <c r="F609" t="str">
        <f t="shared" si="347"/>
        <v/>
      </c>
      <c r="G609" t="str">
        <f t="shared" si="339"/>
        <v/>
      </c>
      <c r="H609" t="str">
        <f t="shared" si="349"/>
        <v/>
      </c>
      <c r="I609" s="3" t="str">
        <f>IF(LEN(H609)&gt;0,VLOOKUP(H609,DATA!$B$2:$G$526,6,FALSE),"")</f>
        <v/>
      </c>
      <c r="J609" t="str">
        <f>IF(LEN(H609)&gt;0,VLOOKUP(H609,DATA!$B$2:$G$526,2,FALSE),"")</f>
        <v/>
      </c>
      <c r="K609" t="str">
        <f>IF(LEN(H609)&gt;0,IF(MID(IF(MID(MID(C609,LEN(H609)+2,99),1,1)="(",MID(MID(C609,LEN(H609)+2,99),2,LEN(MID(C609,LEN(H609)+2,99))-2),MID(C609,LEN(H609)+2,99)),1,1)=VLOOKUP(H609,DATA!$B$2:$I$526,8,FALSE),MID(IF(MID(MID(C609,LEN(H609)+2,99),1,1)="(",MID(MID(C609,LEN(H609)+2,99),2,LEN(MID(C609,LEN(H609)+2,99))-2),MID(C609,LEN(H609)+2,99)),1,3),IF(MID(MID(C609,LEN(H609)+2,99),1,1)="(",MID(MID(C609,LEN(H609)+2,99),2,LEN(MID(C609,LEN(H609)+2,99))-2),MID(C609,LEN(H609)+2,99))),"")</f>
        <v/>
      </c>
      <c r="L609" t="str">
        <f t="shared" si="350"/>
        <v/>
      </c>
      <c r="M609" t="str">
        <f t="shared" si="337"/>
        <v/>
      </c>
      <c r="N609" t="str">
        <f t="shared" si="351"/>
        <v/>
      </c>
      <c r="O609" t="str">
        <f t="shared" si="352"/>
        <v/>
      </c>
      <c r="P609" t="str">
        <f t="shared" si="345"/>
        <v/>
      </c>
      <c r="Q609" t="str">
        <f t="shared" si="353"/>
        <v/>
      </c>
      <c r="R609" t="str">
        <f t="shared" si="354"/>
        <v/>
      </c>
      <c r="S609" t="str">
        <f t="shared" si="355"/>
        <v/>
      </c>
      <c r="T609" t="str">
        <f t="shared" si="356"/>
        <v/>
      </c>
      <c r="U609" t="str">
        <f t="shared" si="357"/>
        <v/>
      </c>
      <c r="V609" t="str">
        <f>IF(MID(I609,6,1)="T",VLOOKUP(H609,DATA!$B$2:$H$526,7,FALSE),"")</f>
        <v/>
      </c>
      <c r="W609" t="str">
        <f t="shared" si="358"/>
        <v/>
      </c>
      <c r="X609" t="str">
        <f>IF(LEN(H609)&gt;0,VLOOKUP(H609,DATA!$B$2:$F$526,5,FALSE),"")</f>
        <v/>
      </c>
      <c r="Y609" t="str">
        <f t="shared" si="359"/>
        <v/>
      </c>
      <c r="Z609" t="str">
        <f t="shared" si="360"/>
        <v/>
      </c>
      <c r="AA609" t="str">
        <f t="shared" si="361"/>
        <v/>
      </c>
      <c r="AB609" t="str">
        <f>IF(LEN(Z609)&gt;0,VLOOKUP(Z609,DATA!$K$25:$L$69,2,FALSE)&amp;IF(LEN(AA609)&gt;0,VLOOKUP(AA609,DATA!$O$25:$P$29,2,FALSE),""),"")</f>
        <v/>
      </c>
      <c r="AC609" t="str">
        <f>IF(LEN(Z609)&gt;0,VLOOKUP(Z609,DATA!$K$25:$M$69,3,FALSE),"")</f>
        <v/>
      </c>
      <c r="AD609" t="str">
        <f t="shared" si="362"/>
        <v/>
      </c>
      <c r="AE609" t="str">
        <f t="shared" si="363"/>
        <v/>
      </c>
      <c r="AF609" t="str">
        <f t="shared" si="364"/>
        <v/>
      </c>
      <c r="AG609" t="str">
        <f t="shared" si="365"/>
        <v/>
      </c>
      <c r="AH609" t="str">
        <f t="shared" si="366"/>
        <v/>
      </c>
      <c r="AI609" t="str">
        <f>IF(LEN(Q609)&gt;0,REPT("0",IF(IF(MID(I609,12,1)="F",VLOOKUP(J609,DATA!$K$2:$Y$20,14,FALSE),0)&gt;10,IF(MID(I609,12,1)="F",VLOOKUP(J609,DATA!$K$2:$Y$20,14,FALSE),0)-10,0)-LEN(X609))&amp;DEC2BIN(Q609,IF(MID(I609,12,1)="F",VLOOKUP(J609,DATA!$K$2:$Y$20,14,FALSE),0)-IF(IF(MID(I609,12,1)="F",VLOOKUP(J609,DATA!$K$2:$Y$20,14,FALSE),0)&gt;10,IF(MID(I609,12,1)="F",VLOOKUP(J609,DATA!$K$2:$Y$20,14,FALSE),0)-10,0)),"")</f>
        <v/>
      </c>
      <c r="AJ609" t="str">
        <f>IF(LEN(H609)&gt;0,IF(H609&lt;&gt;"CALL_PAL",VLOOKUP(H609,DATA!$B$2:$E$526,4,FALSE),VLOOKUP(K609,DATA!$K$72:$M$161,3,FALSE)),"")</f>
        <v/>
      </c>
      <c r="AK609" t="str">
        <f>IF(LEN(H609)&gt;0,VLOOKUP(H609,DATA!$B$2:$D$526,3,FALSE),"")</f>
        <v/>
      </c>
      <c r="AL609" t="str">
        <f t="shared" si="367"/>
        <v/>
      </c>
      <c r="AM609" t="str">
        <f t="shared" si="368"/>
        <v/>
      </c>
      <c r="AN609" t="str">
        <f t="shared" si="346"/>
        <v/>
      </c>
      <c r="AO609" t="str">
        <f t="shared" si="340"/>
        <v/>
      </c>
      <c r="AP609" t="str">
        <f t="shared" si="341"/>
        <v/>
      </c>
      <c r="AQ609" t="str">
        <f t="shared" si="338"/>
        <v/>
      </c>
    </row>
    <row r="610" spans="1:43" x14ac:dyDescent="0.25">
      <c r="A610" t="str">
        <f t="shared" si="342"/>
        <v/>
      </c>
      <c r="C610" t="str">
        <f t="shared" si="348"/>
        <v/>
      </c>
      <c r="D610" t="str">
        <f t="shared" si="343"/>
        <v/>
      </c>
      <c r="E610" t="str">
        <f t="shared" si="344"/>
        <v/>
      </c>
      <c r="F610" t="str">
        <f t="shared" si="347"/>
        <v/>
      </c>
      <c r="G610" t="str">
        <f t="shared" si="339"/>
        <v/>
      </c>
      <c r="H610" t="str">
        <f t="shared" si="349"/>
        <v/>
      </c>
      <c r="I610" s="3" t="str">
        <f>IF(LEN(H610)&gt;0,VLOOKUP(H610,DATA!$B$2:$G$526,6,FALSE),"")</f>
        <v/>
      </c>
      <c r="J610" t="str">
        <f>IF(LEN(H610)&gt;0,VLOOKUP(H610,DATA!$B$2:$G$526,2,FALSE),"")</f>
        <v/>
      </c>
      <c r="K610" t="str">
        <f>IF(LEN(H610)&gt;0,IF(MID(IF(MID(MID(C610,LEN(H610)+2,99),1,1)="(",MID(MID(C610,LEN(H610)+2,99),2,LEN(MID(C610,LEN(H610)+2,99))-2),MID(C610,LEN(H610)+2,99)),1,1)=VLOOKUP(H610,DATA!$B$2:$I$526,8,FALSE),MID(IF(MID(MID(C610,LEN(H610)+2,99),1,1)="(",MID(MID(C610,LEN(H610)+2,99),2,LEN(MID(C610,LEN(H610)+2,99))-2),MID(C610,LEN(H610)+2,99)),1,3),IF(MID(MID(C610,LEN(H610)+2,99),1,1)="(",MID(MID(C610,LEN(H610)+2,99),2,LEN(MID(C610,LEN(H610)+2,99))-2),MID(C610,LEN(H610)+2,99))),"")</f>
        <v/>
      </c>
      <c r="L610" t="str">
        <f t="shared" si="350"/>
        <v/>
      </c>
      <c r="M610" t="str">
        <f t="shared" si="337"/>
        <v/>
      </c>
      <c r="N610" t="str">
        <f t="shared" si="351"/>
        <v/>
      </c>
      <c r="O610" t="str">
        <f t="shared" si="352"/>
        <v/>
      </c>
      <c r="P610" t="str">
        <f t="shared" si="345"/>
        <v/>
      </c>
      <c r="Q610" t="str">
        <f t="shared" si="353"/>
        <v/>
      </c>
      <c r="R610" t="str">
        <f t="shared" si="354"/>
        <v/>
      </c>
      <c r="S610" t="str">
        <f t="shared" si="355"/>
        <v/>
      </c>
      <c r="T610" t="str">
        <f t="shared" si="356"/>
        <v/>
      </c>
      <c r="U610" t="str">
        <f t="shared" si="357"/>
        <v/>
      </c>
      <c r="V610" t="str">
        <f>IF(MID(I610,6,1)="T",VLOOKUP(H610,DATA!$B$2:$H$526,7,FALSE),"")</f>
        <v/>
      </c>
      <c r="W610" t="str">
        <f t="shared" si="358"/>
        <v/>
      </c>
      <c r="X610" t="str">
        <f>IF(LEN(H610)&gt;0,VLOOKUP(H610,DATA!$B$2:$F$526,5,FALSE),"")</f>
        <v/>
      </c>
      <c r="Y610" t="str">
        <f t="shared" si="359"/>
        <v/>
      </c>
      <c r="Z610" t="str">
        <f t="shared" si="360"/>
        <v/>
      </c>
      <c r="AA610" t="str">
        <f t="shared" si="361"/>
        <v/>
      </c>
      <c r="AB610" t="str">
        <f>IF(LEN(Z610)&gt;0,VLOOKUP(Z610,DATA!$K$25:$L$69,2,FALSE)&amp;IF(LEN(AA610)&gt;0,VLOOKUP(AA610,DATA!$O$25:$P$29,2,FALSE),""),"")</f>
        <v/>
      </c>
      <c r="AC610" t="str">
        <f>IF(LEN(Z610)&gt;0,VLOOKUP(Z610,DATA!$K$25:$M$69,3,FALSE),"")</f>
        <v/>
      </c>
      <c r="AD610" t="str">
        <f t="shared" si="362"/>
        <v/>
      </c>
      <c r="AE610" t="str">
        <f t="shared" si="363"/>
        <v/>
      </c>
      <c r="AF610" t="str">
        <f t="shared" si="364"/>
        <v/>
      </c>
      <c r="AG610" t="str">
        <f t="shared" si="365"/>
        <v/>
      </c>
      <c r="AH610" t="str">
        <f t="shared" si="366"/>
        <v/>
      </c>
      <c r="AI610" t="str">
        <f>IF(LEN(Q610)&gt;0,REPT("0",IF(IF(MID(I610,12,1)="F",VLOOKUP(J610,DATA!$K$2:$Y$20,14,FALSE),0)&gt;10,IF(MID(I610,12,1)="F",VLOOKUP(J610,DATA!$K$2:$Y$20,14,FALSE),0)-10,0)-LEN(X610))&amp;DEC2BIN(Q610,IF(MID(I610,12,1)="F",VLOOKUP(J610,DATA!$K$2:$Y$20,14,FALSE),0)-IF(IF(MID(I610,12,1)="F",VLOOKUP(J610,DATA!$K$2:$Y$20,14,FALSE),0)&gt;10,IF(MID(I610,12,1)="F",VLOOKUP(J610,DATA!$K$2:$Y$20,14,FALSE),0)-10,0)),"")</f>
        <v/>
      </c>
      <c r="AJ610" t="str">
        <f>IF(LEN(H610)&gt;0,IF(H610&lt;&gt;"CALL_PAL",VLOOKUP(H610,DATA!$B$2:$E$526,4,FALSE),VLOOKUP(K610,DATA!$K$72:$M$161,3,FALSE)),"")</f>
        <v/>
      </c>
      <c r="AK610" t="str">
        <f>IF(LEN(H610)&gt;0,VLOOKUP(H610,DATA!$B$2:$D$526,3,FALSE),"")</f>
        <v/>
      </c>
      <c r="AL610" t="str">
        <f t="shared" si="367"/>
        <v/>
      </c>
      <c r="AM610" t="str">
        <f t="shared" si="368"/>
        <v/>
      </c>
      <c r="AN610" t="str">
        <f t="shared" si="346"/>
        <v/>
      </c>
      <c r="AO610" t="str">
        <f t="shared" si="340"/>
        <v/>
      </c>
      <c r="AP610" t="str">
        <f t="shared" si="341"/>
        <v/>
      </c>
      <c r="AQ610" t="str">
        <f t="shared" si="338"/>
        <v/>
      </c>
    </row>
    <row r="611" spans="1:43" x14ac:dyDescent="0.25">
      <c r="A611" t="str">
        <f t="shared" si="342"/>
        <v/>
      </c>
      <c r="C611" t="str">
        <f t="shared" si="348"/>
        <v/>
      </c>
      <c r="D611" t="str">
        <f t="shared" si="343"/>
        <v/>
      </c>
      <c r="E611" t="str">
        <f t="shared" si="344"/>
        <v/>
      </c>
      <c r="F611" t="str">
        <f t="shared" si="347"/>
        <v/>
      </c>
      <c r="G611" t="str">
        <f t="shared" si="339"/>
        <v/>
      </c>
      <c r="H611" t="str">
        <f t="shared" si="349"/>
        <v/>
      </c>
      <c r="I611" s="3" t="str">
        <f>IF(LEN(H611)&gt;0,VLOOKUP(H611,DATA!$B$2:$G$526,6,FALSE),"")</f>
        <v/>
      </c>
      <c r="J611" t="str">
        <f>IF(LEN(H611)&gt;0,VLOOKUP(H611,DATA!$B$2:$G$526,2,FALSE),"")</f>
        <v/>
      </c>
      <c r="K611" t="str">
        <f>IF(LEN(H611)&gt;0,IF(MID(IF(MID(MID(C611,LEN(H611)+2,99),1,1)="(",MID(MID(C611,LEN(H611)+2,99),2,LEN(MID(C611,LEN(H611)+2,99))-2),MID(C611,LEN(H611)+2,99)),1,1)=VLOOKUP(H611,DATA!$B$2:$I$526,8,FALSE),MID(IF(MID(MID(C611,LEN(H611)+2,99),1,1)="(",MID(MID(C611,LEN(H611)+2,99),2,LEN(MID(C611,LEN(H611)+2,99))-2),MID(C611,LEN(H611)+2,99)),1,3),IF(MID(MID(C611,LEN(H611)+2,99),1,1)="(",MID(MID(C611,LEN(H611)+2,99),2,LEN(MID(C611,LEN(H611)+2,99))-2),MID(C611,LEN(H611)+2,99))),"")</f>
        <v/>
      </c>
      <c r="L611" t="str">
        <f t="shared" si="350"/>
        <v/>
      </c>
      <c r="M611" t="str">
        <f t="shared" si="337"/>
        <v/>
      </c>
      <c r="N611" t="str">
        <f t="shared" si="351"/>
        <v/>
      </c>
      <c r="O611" t="str">
        <f t="shared" si="352"/>
        <v/>
      </c>
      <c r="P611" t="str">
        <f t="shared" si="345"/>
        <v/>
      </c>
      <c r="Q611" t="str">
        <f t="shared" si="353"/>
        <v/>
      </c>
      <c r="R611" t="str">
        <f t="shared" si="354"/>
        <v/>
      </c>
      <c r="S611" t="str">
        <f t="shared" si="355"/>
        <v/>
      </c>
      <c r="T611" t="str">
        <f t="shared" si="356"/>
        <v/>
      </c>
      <c r="U611" t="str">
        <f t="shared" si="357"/>
        <v/>
      </c>
      <c r="V611" t="str">
        <f>IF(MID(I611,6,1)="T",VLOOKUP(H611,DATA!$B$2:$H$526,7,FALSE),"")</f>
        <v/>
      </c>
      <c r="W611" t="str">
        <f t="shared" si="358"/>
        <v/>
      </c>
      <c r="X611" t="str">
        <f>IF(LEN(H611)&gt;0,VLOOKUP(H611,DATA!$B$2:$F$526,5,FALSE),"")</f>
        <v/>
      </c>
      <c r="Y611" t="str">
        <f t="shared" si="359"/>
        <v/>
      </c>
      <c r="Z611" t="str">
        <f t="shared" si="360"/>
        <v/>
      </c>
      <c r="AA611" t="str">
        <f t="shared" si="361"/>
        <v/>
      </c>
      <c r="AB611" t="str">
        <f>IF(LEN(Z611)&gt;0,VLOOKUP(Z611,DATA!$K$25:$L$69,2,FALSE)&amp;IF(LEN(AA611)&gt;0,VLOOKUP(AA611,DATA!$O$25:$P$29,2,FALSE),""),"")</f>
        <v/>
      </c>
      <c r="AC611" t="str">
        <f>IF(LEN(Z611)&gt;0,VLOOKUP(Z611,DATA!$K$25:$M$69,3,FALSE),"")</f>
        <v/>
      </c>
      <c r="AD611" t="str">
        <f t="shared" si="362"/>
        <v/>
      </c>
      <c r="AE611" t="str">
        <f t="shared" si="363"/>
        <v/>
      </c>
      <c r="AF611" t="str">
        <f t="shared" si="364"/>
        <v/>
      </c>
      <c r="AG611" t="str">
        <f t="shared" si="365"/>
        <v/>
      </c>
      <c r="AH611" t="str">
        <f t="shared" si="366"/>
        <v/>
      </c>
      <c r="AI611" t="str">
        <f>IF(LEN(Q611)&gt;0,REPT("0",IF(IF(MID(I611,12,1)="F",VLOOKUP(J611,DATA!$K$2:$Y$20,14,FALSE),0)&gt;10,IF(MID(I611,12,1)="F",VLOOKUP(J611,DATA!$K$2:$Y$20,14,FALSE),0)-10,0)-LEN(X611))&amp;DEC2BIN(Q611,IF(MID(I611,12,1)="F",VLOOKUP(J611,DATA!$K$2:$Y$20,14,FALSE),0)-IF(IF(MID(I611,12,1)="F",VLOOKUP(J611,DATA!$K$2:$Y$20,14,FALSE),0)&gt;10,IF(MID(I611,12,1)="F",VLOOKUP(J611,DATA!$K$2:$Y$20,14,FALSE),0)-10,0)),"")</f>
        <v/>
      </c>
      <c r="AJ611" t="str">
        <f>IF(LEN(H611)&gt;0,IF(H611&lt;&gt;"CALL_PAL",VLOOKUP(H611,DATA!$B$2:$E$526,4,FALSE),VLOOKUP(K611,DATA!$K$72:$M$161,3,FALSE)),"")</f>
        <v/>
      </c>
      <c r="AK611" t="str">
        <f>IF(LEN(H611)&gt;0,VLOOKUP(H611,DATA!$B$2:$D$526,3,FALSE),"")</f>
        <v/>
      </c>
      <c r="AL611" t="str">
        <f t="shared" si="367"/>
        <v/>
      </c>
      <c r="AM611" t="str">
        <f t="shared" si="368"/>
        <v/>
      </c>
      <c r="AN611" t="str">
        <f t="shared" si="346"/>
        <v/>
      </c>
      <c r="AO611" t="str">
        <f t="shared" si="340"/>
        <v/>
      </c>
      <c r="AP611" t="str">
        <f t="shared" si="341"/>
        <v/>
      </c>
      <c r="AQ611" t="str">
        <f t="shared" si="338"/>
        <v/>
      </c>
    </row>
    <row r="612" spans="1:43" x14ac:dyDescent="0.25">
      <c r="A612" t="str">
        <f t="shared" si="342"/>
        <v/>
      </c>
      <c r="C612" t="str">
        <f t="shared" si="348"/>
        <v/>
      </c>
      <c r="D612" t="str">
        <f t="shared" si="343"/>
        <v/>
      </c>
      <c r="E612" t="str">
        <f t="shared" si="344"/>
        <v/>
      </c>
      <c r="F612" t="str">
        <f t="shared" si="347"/>
        <v/>
      </c>
      <c r="G612" t="str">
        <f t="shared" si="339"/>
        <v/>
      </c>
      <c r="H612" t="str">
        <f t="shared" si="349"/>
        <v/>
      </c>
      <c r="I612" s="3" t="str">
        <f>IF(LEN(H612)&gt;0,VLOOKUP(H612,DATA!$B$2:$G$526,6,FALSE),"")</f>
        <v/>
      </c>
      <c r="J612" t="str">
        <f>IF(LEN(H612)&gt;0,VLOOKUP(H612,DATA!$B$2:$G$526,2,FALSE),"")</f>
        <v/>
      </c>
      <c r="K612" t="str">
        <f>IF(LEN(H612)&gt;0,IF(MID(IF(MID(MID(C612,LEN(H612)+2,99),1,1)="(",MID(MID(C612,LEN(H612)+2,99),2,LEN(MID(C612,LEN(H612)+2,99))-2),MID(C612,LEN(H612)+2,99)),1,1)=VLOOKUP(H612,DATA!$B$2:$I$526,8,FALSE),MID(IF(MID(MID(C612,LEN(H612)+2,99),1,1)="(",MID(MID(C612,LEN(H612)+2,99),2,LEN(MID(C612,LEN(H612)+2,99))-2),MID(C612,LEN(H612)+2,99)),1,3),IF(MID(MID(C612,LEN(H612)+2,99),1,1)="(",MID(MID(C612,LEN(H612)+2,99),2,LEN(MID(C612,LEN(H612)+2,99))-2),MID(C612,LEN(H612)+2,99))),"")</f>
        <v/>
      </c>
      <c r="L612" t="str">
        <f t="shared" si="350"/>
        <v/>
      </c>
      <c r="M612" t="str">
        <f t="shared" ref="M612:M675" si="369">TRIM(IF(LEN(L612)&gt;0,MID(C612,FIND(L612,C612,LEN(H612)+LEN(K612)+1)+LEN(L612)+1,LEN(C612)),""))</f>
        <v/>
      </c>
      <c r="N612" t="str">
        <f t="shared" si="351"/>
        <v/>
      </c>
      <c r="O612" t="str">
        <f t="shared" si="352"/>
        <v/>
      </c>
      <c r="P612" t="str">
        <f t="shared" si="345"/>
        <v/>
      </c>
      <c r="Q612" t="str">
        <f t="shared" si="353"/>
        <v/>
      </c>
      <c r="R612" t="str">
        <f t="shared" si="354"/>
        <v/>
      </c>
      <c r="S612" t="str">
        <f t="shared" si="355"/>
        <v/>
      </c>
      <c r="T612" t="str">
        <f t="shared" si="356"/>
        <v/>
      </c>
      <c r="U612" t="str">
        <f t="shared" si="357"/>
        <v/>
      </c>
      <c r="V612" t="str">
        <f>IF(MID(I612,6,1)="T",VLOOKUP(H612,DATA!$B$2:$H$526,7,FALSE),"")</f>
        <v/>
      </c>
      <c r="W612" t="str">
        <f t="shared" si="358"/>
        <v/>
      </c>
      <c r="X612" t="str">
        <f>IF(LEN(H612)&gt;0,VLOOKUP(H612,DATA!$B$2:$F$526,5,FALSE),"")</f>
        <v/>
      </c>
      <c r="Y612" t="str">
        <f t="shared" si="359"/>
        <v/>
      </c>
      <c r="Z612" t="str">
        <f t="shared" si="360"/>
        <v/>
      </c>
      <c r="AA612" t="str">
        <f t="shared" si="361"/>
        <v/>
      </c>
      <c r="AB612" t="str">
        <f>IF(LEN(Z612)&gt;0,VLOOKUP(Z612,DATA!$K$25:$L$69,2,FALSE)&amp;IF(LEN(AA612)&gt;0,VLOOKUP(AA612,DATA!$O$25:$P$29,2,FALSE),""),"")</f>
        <v/>
      </c>
      <c r="AC612" t="str">
        <f>IF(LEN(Z612)&gt;0,VLOOKUP(Z612,DATA!$K$25:$M$69,3,FALSE),"")</f>
        <v/>
      </c>
      <c r="AD612" t="str">
        <f t="shared" si="362"/>
        <v/>
      </c>
      <c r="AE612" t="str">
        <f t="shared" si="363"/>
        <v/>
      </c>
      <c r="AF612" t="str">
        <f t="shared" si="364"/>
        <v/>
      </c>
      <c r="AG612" t="str">
        <f t="shared" si="365"/>
        <v/>
      </c>
      <c r="AH612" t="str">
        <f t="shared" si="366"/>
        <v/>
      </c>
      <c r="AI612" t="str">
        <f>IF(LEN(Q612)&gt;0,REPT("0",IF(IF(MID(I612,12,1)="F",VLOOKUP(J612,DATA!$K$2:$Y$20,14,FALSE),0)&gt;10,IF(MID(I612,12,1)="F",VLOOKUP(J612,DATA!$K$2:$Y$20,14,FALSE),0)-10,0)-LEN(X612))&amp;DEC2BIN(Q612,IF(MID(I612,12,1)="F",VLOOKUP(J612,DATA!$K$2:$Y$20,14,FALSE),0)-IF(IF(MID(I612,12,1)="F",VLOOKUP(J612,DATA!$K$2:$Y$20,14,FALSE),0)&gt;10,IF(MID(I612,12,1)="F",VLOOKUP(J612,DATA!$K$2:$Y$20,14,FALSE),0)-10,0)),"")</f>
        <v/>
      </c>
      <c r="AJ612" t="str">
        <f>IF(LEN(H612)&gt;0,IF(H612&lt;&gt;"CALL_PAL",VLOOKUP(H612,DATA!$B$2:$E$526,4,FALSE),VLOOKUP(K612,DATA!$K$72:$M$161,3,FALSE)),"")</f>
        <v/>
      </c>
      <c r="AK612" t="str">
        <f>IF(LEN(H612)&gt;0,VLOOKUP(H612,DATA!$B$2:$D$526,3,FALSE),"")</f>
        <v/>
      </c>
      <c r="AL612" t="str">
        <f t="shared" si="367"/>
        <v/>
      </c>
      <c r="AM612" t="str">
        <f t="shared" si="368"/>
        <v/>
      </c>
      <c r="AN612" t="str">
        <f t="shared" si="346"/>
        <v/>
      </c>
      <c r="AO612" t="str">
        <f t="shared" si="340"/>
        <v/>
      </c>
      <c r="AP612" t="str">
        <f t="shared" si="341"/>
        <v/>
      </c>
      <c r="AQ612" t="str">
        <f t="shared" si="338"/>
        <v/>
      </c>
    </row>
    <row r="613" spans="1:43" x14ac:dyDescent="0.25">
      <c r="A613" t="str">
        <f t="shared" si="342"/>
        <v/>
      </c>
      <c r="C613" t="str">
        <f t="shared" si="348"/>
        <v/>
      </c>
      <c r="D613" t="str">
        <f t="shared" si="343"/>
        <v/>
      </c>
      <c r="E613" t="str">
        <f t="shared" si="344"/>
        <v/>
      </c>
      <c r="F613" t="str">
        <f t="shared" si="347"/>
        <v/>
      </c>
      <c r="G613" t="str">
        <f t="shared" si="339"/>
        <v/>
      </c>
      <c r="H613" t="str">
        <f t="shared" si="349"/>
        <v/>
      </c>
      <c r="I613" s="3" t="str">
        <f>IF(LEN(H613)&gt;0,VLOOKUP(H613,DATA!$B$2:$G$526,6,FALSE),"")</f>
        <v/>
      </c>
      <c r="J613" t="str">
        <f>IF(LEN(H613)&gt;0,VLOOKUP(H613,DATA!$B$2:$G$526,2,FALSE),"")</f>
        <v/>
      </c>
      <c r="K613" t="str">
        <f>IF(LEN(H613)&gt;0,IF(MID(IF(MID(MID(C613,LEN(H613)+2,99),1,1)="(",MID(MID(C613,LEN(H613)+2,99),2,LEN(MID(C613,LEN(H613)+2,99))-2),MID(C613,LEN(H613)+2,99)),1,1)=VLOOKUP(H613,DATA!$B$2:$I$526,8,FALSE),MID(IF(MID(MID(C613,LEN(H613)+2,99),1,1)="(",MID(MID(C613,LEN(H613)+2,99),2,LEN(MID(C613,LEN(H613)+2,99))-2),MID(C613,LEN(H613)+2,99)),1,3),IF(MID(MID(C613,LEN(H613)+2,99),1,1)="(",MID(MID(C613,LEN(H613)+2,99),2,LEN(MID(C613,LEN(H613)+2,99))-2),MID(C613,LEN(H613)+2,99))),"")</f>
        <v/>
      </c>
      <c r="L613" t="str">
        <f t="shared" si="350"/>
        <v/>
      </c>
      <c r="M613" t="str">
        <f t="shared" si="369"/>
        <v/>
      </c>
      <c r="N613" t="str">
        <f t="shared" si="351"/>
        <v/>
      </c>
      <c r="O613" t="str">
        <f t="shared" si="352"/>
        <v/>
      </c>
      <c r="P613" t="str">
        <f t="shared" si="345"/>
        <v/>
      </c>
      <c r="Q613" t="str">
        <f t="shared" si="353"/>
        <v/>
      </c>
      <c r="R613" t="str">
        <f t="shared" si="354"/>
        <v/>
      </c>
      <c r="S613" t="str">
        <f t="shared" si="355"/>
        <v/>
      </c>
      <c r="T613" t="str">
        <f t="shared" si="356"/>
        <v/>
      </c>
      <c r="U613" t="str">
        <f t="shared" si="357"/>
        <v/>
      </c>
      <c r="V613" t="str">
        <f>IF(MID(I613,6,1)="T",VLOOKUP(H613,DATA!$B$2:$H$526,7,FALSE),"")</f>
        <v/>
      </c>
      <c r="W613" t="str">
        <f t="shared" si="358"/>
        <v/>
      </c>
      <c r="X613" t="str">
        <f>IF(LEN(H613)&gt;0,VLOOKUP(H613,DATA!$B$2:$F$526,5,FALSE),"")</f>
        <v/>
      </c>
      <c r="Y613" t="str">
        <f t="shared" si="359"/>
        <v/>
      </c>
      <c r="Z613" t="str">
        <f t="shared" si="360"/>
        <v/>
      </c>
      <c r="AA613" t="str">
        <f t="shared" si="361"/>
        <v/>
      </c>
      <c r="AB613" t="str">
        <f>IF(LEN(Z613)&gt;0,VLOOKUP(Z613,DATA!$K$25:$L$69,2,FALSE)&amp;IF(LEN(AA613)&gt;0,VLOOKUP(AA613,DATA!$O$25:$P$29,2,FALSE),""),"")</f>
        <v/>
      </c>
      <c r="AC613" t="str">
        <f>IF(LEN(Z613)&gt;0,VLOOKUP(Z613,DATA!$K$25:$M$69,3,FALSE),"")</f>
        <v/>
      </c>
      <c r="AD613" t="str">
        <f t="shared" si="362"/>
        <v/>
      </c>
      <c r="AE613" t="str">
        <f t="shared" si="363"/>
        <v/>
      </c>
      <c r="AF613" t="str">
        <f t="shared" si="364"/>
        <v/>
      </c>
      <c r="AG613" t="str">
        <f t="shared" si="365"/>
        <v/>
      </c>
      <c r="AH613" t="str">
        <f t="shared" si="366"/>
        <v/>
      </c>
      <c r="AI613" t="str">
        <f>IF(LEN(Q613)&gt;0,REPT("0",IF(IF(MID(I613,12,1)="F",VLOOKUP(J613,DATA!$K$2:$Y$20,14,FALSE),0)&gt;10,IF(MID(I613,12,1)="F",VLOOKUP(J613,DATA!$K$2:$Y$20,14,FALSE),0)-10,0)-LEN(X613))&amp;DEC2BIN(Q613,IF(MID(I613,12,1)="F",VLOOKUP(J613,DATA!$K$2:$Y$20,14,FALSE),0)-IF(IF(MID(I613,12,1)="F",VLOOKUP(J613,DATA!$K$2:$Y$20,14,FALSE),0)&gt;10,IF(MID(I613,12,1)="F",VLOOKUP(J613,DATA!$K$2:$Y$20,14,FALSE),0)-10,0)),"")</f>
        <v/>
      </c>
      <c r="AJ613" t="str">
        <f>IF(LEN(H613)&gt;0,IF(H613&lt;&gt;"CALL_PAL",VLOOKUP(H613,DATA!$B$2:$E$526,4,FALSE),VLOOKUP(K613,DATA!$K$72:$M$161,3,FALSE)),"")</f>
        <v/>
      </c>
      <c r="AK613" t="str">
        <f>IF(LEN(H613)&gt;0,VLOOKUP(H613,DATA!$B$2:$D$526,3,FALSE),"")</f>
        <v/>
      </c>
      <c r="AL613" t="str">
        <f t="shared" si="367"/>
        <v/>
      </c>
      <c r="AM613" t="str">
        <f t="shared" si="368"/>
        <v/>
      </c>
      <c r="AN613" t="str">
        <f t="shared" si="346"/>
        <v/>
      </c>
      <c r="AO613" t="str">
        <f t="shared" si="340"/>
        <v/>
      </c>
      <c r="AP613" t="str">
        <f t="shared" si="341"/>
        <v/>
      </c>
      <c r="AQ613" t="str">
        <f t="shared" si="338"/>
        <v/>
      </c>
    </row>
    <row r="614" spans="1:43" x14ac:dyDescent="0.25">
      <c r="A614" t="str">
        <f t="shared" si="342"/>
        <v/>
      </c>
      <c r="C614" t="str">
        <f t="shared" si="348"/>
        <v/>
      </c>
      <c r="D614" t="str">
        <f t="shared" si="343"/>
        <v/>
      </c>
      <c r="E614" t="str">
        <f t="shared" si="344"/>
        <v/>
      </c>
      <c r="F614" t="str">
        <f t="shared" si="347"/>
        <v/>
      </c>
      <c r="G614" t="str">
        <f t="shared" si="339"/>
        <v/>
      </c>
      <c r="H614" t="str">
        <f t="shared" si="349"/>
        <v/>
      </c>
      <c r="I614" s="3" t="str">
        <f>IF(LEN(H614)&gt;0,VLOOKUP(H614,DATA!$B$2:$G$526,6,FALSE),"")</f>
        <v/>
      </c>
      <c r="J614" t="str">
        <f>IF(LEN(H614)&gt;0,VLOOKUP(H614,DATA!$B$2:$G$526,2,FALSE),"")</f>
        <v/>
      </c>
      <c r="K614" t="str">
        <f>IF(LEN(H614)&gt;0,IF(MID(IF(MID(MID(C614,LEN(H614)+2,99),1,1)="(",MID(MID(C614,LEN(H614)+2,99),2,LEN(MID(C614,LEN(H614)+2,99))-2),MID(C614,LEN(H614)+2,99)),1,1)=VLOOKUP(H614,DATA!$B$2:$I$526,8,FALSE),MID(IF(MID(MID(C614,LEN(H614)+2,99),1,1)="(",MID(MID(C614,LEN(H614)+2,99),2,LEN(MID(C614,LEN(H614)+2,99))-2),MID(C614,LEN(H614)+2,99)),1,3),IF(MID(MID(C614,LEN(H614)+2,99),1,1)="(",MID(MID(C614,LEN(H614)+2,99),2,LEN(MID(C614,LEN(H614)+2,99))-2),MID(C614,LEN(H614)+2,99))),"")</f>
        <v/>
      </c>
      <c r="L614" t="str">
        <f t="shared" si="350"/>
        <v/>
      </c>
      <c r="M614" t="str">
        <f t="shared" si="369"/>
        <v/>
      </c>
      <c r="N614" t="str">
        <f t="shared" si="351"/>
        <v/>
      </c>
      <c r="O614" t="str">
        <f t="shared" si="352"/>
        <v/>
      </c>
      <c r="P614" t="str">
        <f t="shared" si="345"/>
        <v/>
      </c>
      <c r="Q614" t="str">
        <f t="shared" si="353"/>
        <v/>
      </c>
      <c r="R614" t="str">
        <f t="shared" si="354"/>
        <v/>
      </c>
      <c r="S614" t="str">
        <f t="shared" si="355"/>
        <v/>
      </c>
      <c r="T614" t="str">
        <f t="shared" si="356"/>
        <v/>
      </c>
      <c r="U614" t="str">
        <f t="shared" si="357"/>
        <v/>
      </c>
      <c r="V614" t="str">
        <f>IF(MID(I614,6,1)="T",VLOOKUP(H614,DATA!$B$2:$H$526,7,FALSE),"")</f>
        <v/>
      </c>
      <c r="W614" t="str">
        <f t="shared" si="358"/>
        <v/>
      </c>
      <c r="X614" t="str">
        <f>IF(LEN(H614)&gt;0,VLOOKUP(H614,DATA!$B$2:$F$526,5,FALSE),"")</f>
        <v/>
      </c>
      <c r="Y614" t="str">
        <f t="shared" si="359"/>
        <v/>
      </c>
      <c r="Z614" t="str">
        <f t="shared" si="360"/>
        <v/>
      </c>
      <c r="AA614" t="str">
        <f t="shared" si="361"/>
        <v/>
      </c>
      <c r="AB614" t="str">
        <f>IF(LEN(Z614)&gt;0,VLOOKUP(Z614,DATA!$K$25:$L$69,2,FALSE)&amp;IF(LEN(AA614)&gt;0,VLOOKUP(AA614,DATA!$O$25:$P$29,2,FALSE),""),"")</f>
        <v/>
      </c>
      <c r="AC614" t="str">
        <f>IF(LEN(Z614)&gt;0,VLOOKUP(Z614,DATA!$K$25:$M$69,3,FALSE),"")</f>
        <v/>
      </c>
      <c r="AD614" t="str">
        <f t="shared" si="362"/>
        <v/>
      </c>
      <c r="AE614" t="str">
        <f t="shared" si="363"/>
        <v/>
      </c>
      <c r="AF614" t="str">
        <f t="shared" si="364"/>
        <v/>
      </c>
      <c r="AG614" t="str">
        <f t="shared" si="365"/>
        <v/>
      </c>
      <c r="AH614" t="str">
        <f t="shared" si="366"/>
        <v/>
      </c>
      <c r="AI614" t="str">
        <f>IF(LEN(Q614)&gt;0,REPT("0",IF(IF(MID(I614,12,1)="F",VLOOKUP(J614,DATA!$K$2:$Y$20,14,FALSE),0)&gt;10,IF(MID(I614,12,1)="F",VLOOKUP(J614,DATA!$K$2:$Y$20,14,FALSE),0)-10,0)-LEN(X614))&amp;DEC2BIN(Q614,IF(MID(I614,12,1)="F",VLOOKUP(J614,DATA!$K$2:$Y$20,14,FALSE),0)-IF(IF(MID(I614,12,1)="F",VLOOKUP(J614,DATA!$K$2:$Y$20,14,FALSE),0)&gt;10,IF(MID(I614,12,1)="F",VLOOKUP(J614,DATA!$K$2:$Y$20,14,FALSE),0)-10,0)),"")</f>
        <v/>
      </c>
      <c r="AJ614" t="str">
        <f>IF(LEN(H614)&gt;0,IF(H614&lt;&gt;"CALL_PAL",VLOOKUP(H614,DATA!$B$2:$E$526,4,FALSE),VLOOKUP(K614,DATA!$K$72:$M$161,3,FALSE)),"")</f>
        <v/>
      </c>
      <c r="AK614" t="str">
        <f>IF(LEN(H614)&gt;0,VLOOKUP(H614,DATA!$B$2:$D$526,3,FALSE),"")</f>
        <v/>
      </c>
      <c r="AL614" t="str">
        <f t="shared" si="367"/>
        <v/>
      </c>
      <c r="AM614" t="str">
        <f t="shared" si="368"/>
        <v/>
      </c>
      <c r="AN614" t="str">
        <f t="shared" si="346"/>
        <v/>
      </c>
      <c r="AO614" t="str">
        <f t="shared" si="340"/>
        <v/>
      </c>
      <c r="AP614" t="str">
        <f t="shared" si="341"/>
        <v/>
      </c>
      <c r="AQ614" t="str">
        <f t="shared" si="338"/>
        <v/>
      </c>
    </row>
    <row r="615" spans="1:43" x14ac:dyDescent="0.25">
      <c r="A615" t="str">
        <f t="shared" si="342"/>
        <v/>
      </c>
      <c r="C615" t="str">
        <f t="shared" si="348"/>
        <v/>
      </c>
      <c r="D615" t="str">
        <f t="shared" si="343"/>
        <v/>
      </c>
      <c r="E615" t="str">
        <f t="shared" si="344"/>
        <v/>
      </c>
      <c r="F615" t="str">
        <f t="shared" si="347"/>
        <v/>
      </c>
      <c r="G615" t="str">
        <f t="shared" si="339"/>
        <v/>
      </c>
      <c r="H615" t="str">
        <f t="shared" si="349"/>
        <v/>
      </c>
      <c r="I615" s="3" t="str">
        <f>IF(LEN(H615)&gt;0,VLOOKUP(H615,DATA!$B$2:$G$526,6,FALSE),"")</f>
        <v/>
      </c>
      <c r="J615" t="str">
        <f>IF(LEN(H615)&gt;0,VLOOKUP(H615,DATA!$B$2:$G$526,2,FALSE),"")</f>
        <v/>
      </c>
      <c r="K615" t="str">
        <f>IF(LEN(H615)&gt;0,IF(MID(IF(MID(MID(C615,LEN(H615)+2,99),1,1)="(",MID(MID(C615,LEN(H615)+2,99),2,LEN(MID(C615,LEN(H615)+2,99))-2),MID(C615,LEN(H615)+2,99)),1,1)=VLOOKUP(H615,DATA!$B$2:$I$526,8,FALSE),MID(IF(MID(MID(C615,LEN(H615)+2,99),1,1)="(",MID(MID(C615,LEN(H615)+2,99),2,LEN(MID(C615,LEN(H615)+2,99))-2),MID(C615,LEN(H615)+2,99)),1,3),IF(MID(MID(C615,LEN(H615)+2,99),1,1)="(",MID(MID(C615,LEN(H615)+2,99),2,LEN(MID(C615,LEN(H615)+2,99))-2),MID(C615,LEN(H615)+2,99))),"")</f>
        <v/>
      </c>
      <c r="L615" t="str">
        <f t="shared" si="350"/>
        <v/>
      </c>
      <c r="M615" t="str">
        <f t="shared" si="369"/>
        <v/>
      </c>
      <c r="N615" t="str">
        <f t="shared" si="351"/>
        <v/>
      </c>
      <c r="O615" t="str">
        <f t="shared" si="352"/>
        <v/>
      </c>
      <c r="P615" t="str">
        <f t="shared" si="345"/>
        <v/>
      </c>
      <c r="Q615" t="str">
        <f t="shared" si="353"/>
        <v/>
      </c>
      <c r="R615" t="str">
        <f t="shared" si="354"/>
        <v/>
      </c>
      <c r="S615" t="str">
        <f t="shared" si="355"/>
        <v/>
      </c>
      <c r="T615" t="str">
        <f t="shared" si="356"/>
        <v/>
      </c>
      <c r="U615" t="str">
        <f t="shared" si="357"/>
        <v/>
      </c>
      <c r="V615" t="str">
        <f>IF(MID(I615,6,1)="T",VLOOKUP(H615,DATA!$B$2:$H$526,7,FALSE),"")</f>
        <v/>
      </c>
      <c r="W615" t="str">
        <f t="shared" si="358"/>
        <v/>
      </c>
      <c r="X615" t="str">
        <f>IF(LEN(H615)&gt;0,VLOOKUP(H615,DATA!$B$2:$F$526,5,FALSE),"")</f>
        <v/>
      </c>
      <c r="Y615" t="str">
        <f t="shared" si="359"/>
        <v/>
      </c>
      <c r="Z615" t="str">
        <f t="shared" si="360"/>
        <v/>
      </c>
      <c r="AA615" t="str">
        <f t="shared" si="361"/>
        <v/>
      </c>
      <c r="AB615" t="str">
        <f>IF(LEN(Z615)&gt;0,VLOOKUP(Z615,DATA!$K$25:$L$69,2,FALSE)&amp;IF(LEN(AA615)&gt;0,VLOOKUP(AA615,DATA!$O$25:$P$29,2,FALSE),""),"")</f>
        <v/>
      </c>
      <c r="AC615" t="str">
        <f>IF(LEN(Z615)&gt;0,VLOOKUP(Z615,DATA!$K$25:$M$69,3,FALSE),"")</f>
        <v/>
      </c>
      <c r="AD615" t="str">
        <f t="shared" si="362"/>
        <v/>
      </c>
      <c r="AE615" t="str">
        <f t="shared" si="363"/>
        <v/>
      </c>
      <c r="AF615" t="str">
        <f t="shared" si="364"/>
        <v/>
      </c>
      <c r="AG615" t="str">
        <f t="shared" si="365"/>
        <v/>
      </c>
      <c r="AH615" t="str">
        <f t="shared" si="366"/>
        <v/>
      </c>
      <c r="AI615" t="str">
        <f>IF(LEN(Q615)&gt;0,REPT("0",IF(IF(MID(I615,12,1)="F",VLOOKUP(J615,DATA!$K$2:$Y$20,14,FALSE),0)&gt;10,IF(MID(I615,12,1)="F",VLOOKUP(J615,DATA!$K$2:$Y$20,14,FALSE),0)-10,0)-LEN(X615))&amp;DEC2BIN(Q615,IF(MID(I615,12,1)="F",VLOOKUP(J615,DATA!$K$2:$Y$20,14,FALSE),0)-IF(IF(MID(I615,12,1)="F",VLOOKUP(J615,DATA!$K$2:$Y$20,14,FALSE),0)&gt;10,IF(MID(I615,12,1)="F",VLOOKUP(J615,DATA!$K$2:$Y$20,14,FALSE),0)-10,0)),"")</f>
        <v/>
      </c>
      <c r="AJ615" t="str">
        <f>IF(LEN(H615)&gt;0,IF(H615&lt;&gt;"CALL_PAL",VLOOKUP(H615,DATA!$B$2:$E$526,4,FALSE),VLOOKUP(K615,DATA!$K$72:$M$161,3,FALSE)),"")</f>
        <v/>
      </c>
      <c r="AK615" t="str">
        <f>IF(LEN(H615)&gt;0,VLOOKUP(H615,DATA!$B$2:$D$526,3,FALSE),"")</f>
        <v/>
      </c>
      <c r="AL615" t="str">
        <f t="shared" si="367"/>
        <v/>
      </c>
      <c r="AM615" t="str">
        <f t="shared" si="368"/>
        <v/>
      </c>
      <c r="AN615" t="str">
        <f t="shared" si="346"/>
        <v/>
      </c>
      <c r="AO615" t="str">
        <f t="shared" si="340"/>
        <v/>
      </c>
      <c r="AP615" t="str">
        <f t="shared" si="341"/>
        <v/>
      </c>
      <c r="AQ615" t="str">
        <f t="shared" si="338"/>
        <v/>
      </c>
    </row>
    <row r="616" spans="1:43" x14ac:dyDescent="0.25">
      <c r="A616" t="str">
        <f t="shared" si="342"/>
        <v/>
      </c>
      <c r="C616" t="str">
        <f t="shared" si="348"/>
        <v/>
      </c>
      <c r="D616" t="str">
        <f t="shared" si="343"/>
        <v/>
      </c>
      <c r="E616" t="str">
        <f t="shared" si="344"/>
        <v/>
      </c>
      <c r="F616" t="str">
        <f t="shared" si="347"/>
        <v/>
      </c>
      <c r="G616" t="str">
        <f t="shared" si="339"/>
        <v/>
      </c>
      <c r="H616" t="str">
        <f t="shared" si="349"/>
        <v/>
      </c>
      <c r="I616" s="3" t="str">
        <f>IF(LEN(H616)&gt;0,VLOOKUP(H616,DATA!$B$2:$G$526,6,FALSE),"")</f>
        <v/>
      </c>
      <c r="J616" t="str">
        <f>IF(LEN(H616)&gt;0,VLOOKUP(H616,DATA!$B$2:$G$526,2,FALSE),"")</f>
        <v/>
      </c>
      <c r="K616" t="str">
        <f>IF(LEN(H616)&gt;0,IF(MID(IF(MID(MID(C616,LEN(H616)+2,99),1,1)="(",MID(MID(C616,LEN(H616)+2,99),2,LEN(MID(C616,LEN(H616)+2,99))-2),MID(C616,LEN(H616)+2,99)),1,1)=VLOOKUP(H616,DATA!$B$2:$I$526,8,FALSE),MID(IF(MID(MID(C616,LEN(H616)+2,99),1,1)="(",MID(MID(C616,LEN(H616)+2,99),2,LEN(MID(C616,LEN(H616)+2,99))-2),MID(C616,LEN(H616)+2,99)),1,3),IF(MID(MID(C616,LEN(H616)+2,99),1,1)="(",MID(MID(C616,LEN(H616)+2,99),2,LEN(MID(C616,LEN(H616)+2,99))-2),MID(C616,LEN(H616)+2,99))),"")</f>
        <v/>
      </c>
      <c r="L616" t="str">
        <f t="shared" si="350"/>
        <v/>
      </c>
      <c r="M616" t="str">
        <f t="shared" si="369"/>
        <v/>
      </c>
      <c r="N616" t="str">
        <f t="shared" si="351"/>
        <v/>
      </c>
      <c r="O616" t="str">
        <f t="shared" si="352"/>
        <v/>
      </c>
      <c r="P616" t="str">
        <f t="shared" si="345"/>
        <v/>
      </c>
      <c r="Q616" t="str">
        <f t="shared" si="353"/>
        <v/>
      </c>
      <c r="R616" t="str">
        <f t="shared" si="354"/>
        <v/>
      </c>
      <c r="S616" t="str">
        <f t="shared" si="355"/>
        <v/>
      </c>
      <c r="T616" t="str">
        <f t="shared" si="356"/>
        <v/>
      </c>
      <c r="U616" t="str">
        <f t="shared" si="357"/>
        <v/>
      </c>
      <c r="V616" t="str">
        <f>IF(MID(I616,6,1)="T",VLOOKUP(H616,DATA!$B$2:$H$526,7,FALSE),"")</f>
        <v/>
      </c>
      <c r="W616" t="str">
        <f t="shared" si="358"/>
        <v/>
      </c>
      <c r="X616" t="str">
        <f>IF(LEN(H616)&gt;0,VLOOKUP(H616,DATA!$B$2:$F$526,5,FALSE),"")</f>
        <v/>
      </c>
      <c r="Y616" t="str">
        <f t="shared" si="359"/>
        <v/>
      </c>
      <c r="Z616" t="str">
        <f t="shared" si="360"/>
        <v/>
      </c>
      <c r="AA616" t="str">
        <f t="shared" si="361"/>
        <v/>
      </c>
      <c r="AB616" t="str">
        <f>IF(LEN(Z616)&gt;0,VLOOKUP(Z616,DATA!$K$25:$L$69,2,FALSE)&amp;IF(LEN(AA616)&gt;0,VLOOKUP(AA616,DATA!$O$25:$P$29,2,FALSE),""),"")</f>
        <v/>
      </c>
      <c r="AC616" t="str">
        <f>IF(LEN(Z616)&gt;0,VLOOKUP(Z616,DATA!$K$25:$M$69,3,FALSE),"")</f>
        <v/>
      </c>
      <c r="AD616" t="str">
        <f t="shared" si="362"/>
        <v/>
      </c>
      <c r="AE616" t="str">
        <f t="shared" si="363"/>
        <v/>
      </c>
      <c r="AF616" t="str">
        <f t="shared" si="364"/>
        <v/>
      </c>
      <c r="AG616" t="str">
        <f t="shared" si="365"/>
        <v/>
      </c>
      <c r="AH616" t="str">
        <f t="shared" si="366"/>
        <v/>
      </c>
      <c r="AI616" t="str">
        <f>IF(LEN(Q616)&gt;0,REPT("0",IF(IF(MID(I616,12,1)="F",VLOOKUP(J616,DATA!$K$2:$Y$20,14,FALSE),0)&gt;10,IF(MID(I616,12,1)="F",VLOOKUP(J616,DATA!$K$2:$Y$20,14,FALSE),0)-10,0)-LEN(X616))&amp;DEC2BIN(Q616,IF(MID(I616,12,1)="F",VLOOKUP(J616,DATA!$K$2:$Y$20,14,FALSE),0)-IF(IF(MID(I616,12,1)="F",VLOOKUP(J616,DATA!$K$2:$Y$20,14,FALSE),0)&gt;10,IF(MID(I616,12,1)="F",VLOOKUP(J616,DATA!$K$2:$Y$20,14,FALSE),0)-10,0)),"")</f>
        <v/>
      </c>
      <c r="AJ616" t="str">
        <f>IF(LEN(H616)&gt;0,IF(H616&lt;&gt;"CALL_PAL",VLOOKUP(H616,DATA!$B$2:$E$526,4,FALSE),VLOOKUP(K616,DATA!$K$72:$M$161,3,FALSE)),"")</f>
        <v/>
      </c>
      <c r="AK616" t="str">
        <f>IF(LEN(H616)&gt;0,VLOOKUP(H616,DATA!$B$2:$D$526,3,FALSE),"")</f>
        <v/>
      </c>
      <c r="AL616" t="str">
        <f t="shared" si="367"/>
        <v/>
      </c>
      <c r="AM616" t="str">
        <f t="shared" si="368"/>
        <v/>
      </c>
      <c r="AN616" t="str">
        <f t="shared" si="346"/>
        <v/>
      </c>
      <c r="AO616" t="str">
        <f t="shared" si="340"/>
        <v/>
      </c>
      <c r="AP616" t="str">
        <f t="shared" si="341"/>
        <v/>
      </c>
      <c r="AQ616" t="str">
        <f t="shared" si="338"/>
        <v/>
      </c>
    </row>
    <row r="617" spans="1:43" x14ac:dyDescent="0.25">
      <c r="A617" t="str">
        <f t="shared" si="342"/>
        <v/>
      </c>
      <c r="C617" t="str">
        <f t="shared" si="348"/>
        <v/>
      </c>
      <c r="D617" t="str">
        <f t="shared" si="343"/>
        <v/>
      </c>
      <c r="E617" t="str">
        <f t="shared" si="344"/>
        <v/>
      </c>
      <c r="F617" t="str">
        <f t="shared" si="347"/>
        <v/>
      </c>
      <c r="G617" t="str">
        <f t="shared" si="339"/>
        <v/>
      </c>
      <c r="H617" t="str">
        <f t="shared" si="349"/>
        <v/>
      </c>
      <c r="I617" s="3" t="str">
        <f>IF(LEN(H617)&gt;0,VLOOKUP(H617,DATA!$B$2:$G$526,6,FALSE),"")</f>
        <v/>
      </c>
      <c r="J617" t="str">
        <f>IF(LEN(H617)&gt;0,VLOOKUP(H617,DATA!$B$2:$G$526,2,FALSE),"")</f>
        <v/>
      </c>
      <c r="K617" t="str">
        <f>IF(LEN(H617)&gt;0,IF(MID(IF(MID(MID(C617,LEN(H617)+2,99),1,1)="(",MID(MID(C617,LEN(H617)+2,99),2,LEN(MID(C617,LEN(H617)+2,99))-2),MID(C617,LEN(H617)+2,99)),1,1)=VLOOKUP(H617,DATA!$B$2:$I$526,8,FALSE),MID(IF(MID(MID(C617,LEN(H617)+2,99),1,1)="(",MID(MID(C617,LEN(H617)+2,99),2,LEN(MID(C617,LEN(H617)+2,99))-2),MID(C617,LEN(H617)+2,99)),1,3),IF(MID(MID(C617,LEN(H617)+2,99),1,1)="(",MID(MID(C617,LEN(H617)+2,99),2,LEN(MID(C617,LEN(H617)+2,99))-2),MID(C617,LEN(H617)+2,99))),"")</f>
        <v/>
      </c>
      <c r="L617" t="str">
        <f t="shared" si="350"/>
        <v/>
      </c>
      <c r="M617" t="str">
        <f t="shared" si="369"/>
        <v/>
      </c>
      <c r="N617" t="str">
        <f t="shared" si="351"/>
        <v/>
      </c>
      <c r="O617" t="str">
        <f t="shared" si="352"/>
        <v/>
      </c>
      <c r="P617" t="str">
        <f t="shared" si="345"/>
        <v/>
      </c>
      <c r="Q617" t="str">
        <f t="shared" si="353"/>
        <v/>
      </c>
      <c r="R617" t="str">
        <f t="shared" si="354"/>
        <v/>
      </c>
      <c r="S617" t="str">
        <f t="shared" si="355"/>
        <v/>
      </c>
      <c r="T617" t="str">
        <f t="shared" si="356"/>
        <v/>
      </c>
      <c r="U617" t="str">
        <f t="shared" si="357"/>
        <v/>
      </c>
      <c r="V617" t="str">
        <f>IF(MID(I617,6,1)="T",VLOOKUP(H617,DATA!$B$2:$H$526,7,FALSE),"")</f>
        <v/>
      </c>
      <c r="W617" t="str">
        <f t="shared" si="358"/>
        <v/>
      </c>
      <c r="X617" t="str">
        <f>IF(LEN(H617)&gt;0,VLOOKUP(H617,DATA!$B$2:$F$526,5,FALSE),"")</f>
        <v/>
      </c>
      <c r="Y617" t="str">
        <f t="shared" si="359"/>
        <v/>
      </c>
      <c r="Z617" t="str">
        <f t="shared" si="360"/>
        <v/>
      </c>
      <c r="AA617" t="str">
        <f t="shared" si="361"/>
        <v/>
      </c>
      <c r="AB617" t="str">
        <f>IF(LEN(Z617)&gt;0,VLOOKUP(Z617,DATA!$K$25:$L$69,2,FALSE)&amp;IF(LEN(AA617)&gt;0,VLOOKUP(AA617,DATA!$O$25:$P$29,2,FALSE),""),"")</f>
        <v/>
      </c>
      <c r="AC617" t="str">
        <f>IF(LEN(Z617)&gt;0,VLOOKUP(Z617,DATA!$K$25:$M$69,3,FALSE),"")</f>
        <v/>
      </c>
      <c r="AD617" t="str">
        <f t="shared" si="362"/>
        <v/>
      </c>
      <c r="AE617" t="str">
        <f t="shared" si="363"/>
        <v/>
      </c>
      <c r="AF617" t="str">
        <f t="shared" si="364"/>
        <v/>
      </c>
      <c r="AG617" t="str">
        <f t="shared" si="365"/>
        <v/>
      </c>
      <c r="AH617" t="str">
        <f t="shared" si="366"/>
        <v/>
      </c>
      <c r="AI617" t="str">
        <f>IF(LEN(Q617)&gt;0,REPT("0",IF(IF(MID(I617,12,1)="F",VLOOKUP(J617,DATA!$K$2:$Y$20,14,FALSE),0)&gt;10,IF(MID(I617,12,1)="F",VLOOKUP(J617,DATA!$K$2:$Y$20,14,FALSE),0)-10,0)-LEN(X617))&amp;DEC2BIN(Q617,IF(MID(I617,12,1)="F",VLOOKUP(J617,DATA!$K$2:$Y$20,14,FALSE),0)-IF(IF(MID(I617,12,1)="F",VLOOKUP(J617,DATA!$K$2:$Y$20,14,FALSE),0)&gt;10,IF(MID(I617,12,1)="F",VLOOKUP(J617,DATA!$K$2:$Y$20,14,FALSE),0)-10,0)),"")</f>
        <v/>
      </c>
      <c r="AJ617" t="str">
        <f>IF(LEN(H617)&gt;0,IF(H617&lt;&gt;"CALL_PAL",VLOOKUP(H617,DATA!$B$2:$E$526,4,FALSE),VLOOKUP(K617,DATA!$K$72:$M$161,3,FALSE)),"")</f>
        <v/>
      </c>
      <c r="AK617" t="str">
        <f>IF(LEN(H617)&gt;0,VLOOKUP(H617,DATA!$B$2:$D$526,3,FALSE),"")</f>
        <v/>
      </c>
      <c r="AL617" t="str">
        <f t="shared" si="367"/>
        <v/>
      </c>
      <c r="AM617" t="str">
        <f t="shared" si="368"/>
        <v/>
      </c>
      <c r="AN617" t="str">
        <f t="shared" si="346"/>
        <v/>
      </c>
      <c r="AO617" t="str">
        <f t="shared" si="340"/>
        <v/>
      </c>
      <c r="AP617" t="str">
        <f t="shared" si="341"/>
        <v/>
      </c>
      <c r="AQ617" t="str">
        <f t="shared" si="338"/>
        <v/>
      </c>
    </row>
    <row r="618" spans="1:43" x14ac:dyDescent="0.25">
      <c r="A618" t="str">
        <f t="shared" si="342"/>
        <v/>
      </c>
      <c r="C618" t="str">
        <f t="shared" si="348"/>
        <v/>
      </c>
      <c r="D618" t="str">
        <f t="shared" si="343"/>
        <v/>
      </c>
      <c r="E618" t="str">
        <f t="shared" si="344"/>
        <v/>
      </c>
      <c r="F618" t="str">
        <f t="shared" si="347"/>
        <v/>
      </c>
      <c r="G618" t="str">
        <f t="shared" si="339"/>
        <v/>
      </c>
      <c r="H618" t="str">
        <f t="shared" si="349"/>
        <v/>
      </c>
      <c r="I618" s="3" t="str">
        <f>IF(LEN(H618)&gt;0,VLOOKUP(H618,DATA!$B$2:$G$526,6,FALSE),"")</f>
        <v/>
      </c>
      <c r="J618" t="str">
        <f>IF(LEN(H618)&gt;0,VLOOKUP(H618,DATA!$B$2:$G$526,2,FALSE),"")</f>
        <v/>
      </c>
      <c r="K618" t="str">
        <f>IF(LEN(H618)&gt;0,IF(MID(IF(MID(MID(C618,LEN(H618)+2,99),1,1)="(",MID(MID(C618,LEN(H618)+2,99),2,LEN(MID(C618,LEN(H618)+2,99))-2),MID(C618,LEN(H618)+2,99)),1,1)=VLOOKUP(H618,DATA!$B$2:$I$526,8,FALSE),MID(IF(MID(MID(C618,LEN(H618)+2,99),1,1)="(",MID(MID(C618,LEN(H618)+2,99),2,LEN(MID(C618,LEN(H618)+2,99))-2),MID(C618,LEN(H618)+2,99)),1,3),IF(MID(MID(C618,LEN(H618)+2,99),1,1)="(",MID(MID(C618,LEN(H618)+2,99),2,LEN(MID(C618,LEN(H618)+2,99))-2),MID(C618,LEN(H618)+2,99))),"")</f>
        <v/>
      </c>
      <c r="L618" t="str">
        <f t="shared" si="350"/>
        <v/>
      </c>
      <c r="M618" t="str">
        <f t="shared" si="369"/>
        <v/>
      </c>
      <c r="N618" t="str">
        <f t="shared" si="351"/>
        <v/>
      </c>
      <c r="O618" t="str">
        <f t="shared" si="352"/>
        <v/>
      </c>
      <c r="P618" t="str">
        <f t="shared" si="345"/>
        <v/>
      </c>
      <c r="Q618" t="str">
        <f t="shared" si="353"/>
        <v/>
      </c>
      <c r="R618" t="str">
        <f t="shared" si="354"/>
        <v/>
      </c>
      <c r="S618" t="str">
        <f t="shared" si="355"/>
        <v/>
      </c>
      <c r="T618" t="str">
        <f t="shared" si="356"/>
        <v/>
      </c>
      <c r="U618" t="str">
        <f t="shared" si="357"/>
        <v/>
      </c>
      <c r="V618" t="str">
        <f>IF(MID(I618,6,1)="T",VLOOKUP(H618,DATA!$B$2:$H$526,7,FALSE),"")</f>
        <v/>
      </c>
      <c r="W618" t="str">
        <f t="shared" si="358"/>
        <v/>
      </c>
      <c r="X618" t="str">
        <f>IF(LEN(H618)&gt;0,VLOOKUP(H618,DATA!$B$2:$F$526,5,FALSE),"")</f>
        <v/>
      </c>
      <c r="Y618" t="str">
        <f t="shared" si="359"/>
        <v/>
      </c>
      <c r="Z618" t="str">
        <f t="shared" si="360"/>
        <v/>
      </c>
      <c r="AA618" t="str">
        <f t="shared" si="361"/>
        <v/>
      </c>
      <c r="AB618" t="str">
        <f>IF(LEN(Z618)&gt;0,VLOOKUP(Z618,DATA!$K$25:$L$69,2,FALSE)&amp;IF(LEN(AA618)&gt;0,VLOOKUP(AA618,DATA!$O$25:$P$29,2,FALSE),""),"")</f>
        <v/>
      </c>
      <c r="AC618" t="str">
        <f>IF(LEN(Z618)&gt;0,VLOOKUP(Z618,DATA!$K$25:$M$69,3,FALSE),"")</f>
        <v/>
      </c>
      <c r="AD618" t="str">
        <f t="shared" si="362"/>
        <v/>
      </c>
      <c r="AE618" t="str">
        <f t="shared" si="363"/>
        <v/>
      </c>
      <c r="AF618" t="str">
        <f t="shared" si="364"/>
        <v/>
      </c>
      <c r="AG618" t="str">
        <f t="shared" si="365"/>
        <v/>
      </c>
      <c r="AH618" t="str">
        <f t="shared" si="366"/>
        <v/>
      </c>
      <c r="AI618" t="str">
        <f>IF(LEN(Q618)&gt;0,REPT("0",IF(IF(MID(I618,12,1)="F",VLOOKUP(J618,DATA!$K$2:$Y$20,14,FALSE),0)&gt;10,IF(MID(I618,12,1)="F",VLOOKUP(J618,DATA!$K$2:$Y$20,14,FALSE),0)-10,0)-LEN(X618))&amp;DEC2BIN(Q618,IF(MID(I618,12,1)="F",VLOOKUP(J618,DATA!$K$2:$Y$20,14,FALSE),0)-IF(IF(MID(I618,12,1)="F",VLOOKUP(J618,DATA!$K$2:$Y$20,14,FALSE),0)&gt;10,IF(MID(I618,12,1)="F",VLOOKUP(J618,DATA!$K$2:$Y$20,14,FALSE),0)-10,0)),"")</f>
        <v/>
      </c>
      <c r="AJ618" t="str">
        <f>IF(LEN(H618)&gt;0,IF(H618&lt;&gt;"CALL_PAL",VLOOKUP(H618,DATA!$B$2:$E$526,4,FALSE),VLOOKUP(K618,DATA!$K$72:$M$161,3,FALSE)),"")</f>
        <v/>
      </c>
      <c r="AK618" t="str">
        <f>IF(LEN(H618)&gt;0,VLOOKUP(H618,DATA!$B$2:$D$526,3,FALSE),"")</f>
        <v/>
      </c>
      <c r="AL618" t="str">
        <f t="shared" si="367"/>
        <v/>
      </c>
      <c r="AM618" t="str">
        <f t="shared" si="368"/>
        <v/>
      </c>
      <c r="AN618" t="str">
        <f t="shared" si="346"/>
        <v/>
      </c>
      <c r="AO618" t="str">
        <f t="shared" si="340"/>
        <v/>
      </c>
      <c r="AP618" t="str">
        <f t="shared" si="341"/>
        <v/>
      </c>
      <c r="AQ618" t="str">
        <f t="shared" si="338"/>
        <v/>
      </c>
    </row>
    <row r="619" spans="1:43" x14ac:dyDescent="0.25">
      <c r="A619" t="str">
        <f t="shared" si="342"/>
        <v/>
      </c>
      <c r="C619" t="str">
        <f t="shared" si="348"/>
        <v/>
      </c>
      <c r="D619" t="str">
        <f t="shared" si="343"/>
        <v/>
      </c>
      <c r="E619" t="str">
        <f t="shared" si="344"/>
        <v/>
      </c>
      <c r="F619" t="str">
        <f t="shared" si="347"/>
        <v/>
      </c>
      <c r="G619" t="str">
        <f t="shared" si="339"/>
        <v/>
      </c>
      <c r="H619" t="str">
        <f t="shared" si="349"/>
        <v/>
      </c>
      <c r="I619" s="3" t="str">
        <f>IF(LEN(H619)&gt;0,VLOOKUP(H619,DATA!$B$2:$G$526,6,FALSE),"")</f>
        <v/>
      </c>
      <c r="J619" t="str">
        <f>IF(LEN(H619)&gt;0,VLOOKUP(H619,DATA!$B$2:$G$526,2,FALSE),"")</f>
        <v/>
      </c>
      <c r="K619" t="str">
        <f>IF(LEN(H619)&gt;0,IF(MID(IF(MID(MID(C619,LEN(H619)+2,99),1,1)="(",MID(MID(C619,LEN(H619)+2,99),2,LEN(MID(C619,LEN(H619)+2,99))-2),MID(C619,LEN(H619)+2,99)),1,1)=VLOOKUP(H619,DATA!$B$2:$I$526,8,FALSE),MID(IF(MID(MID(C619,LEN(H619)+2,99),1,1)="(",MID(MID(C619,LEN(H619)+2,99),2,LEN(MID(C619,LEN(H619)+2,99))-2),MID(C619,LEN(H619)+2,99)),1,3),IF(MID(MID(C619,LEN(H619)+2,99),1,1)="(",MID(MID(C619,LEN(H619)+2,99),2,LEN(MID(C619,LEN(H619)+2,99))-2),MID(C619,LEN(H619)+2,99))),"")</f>
        <v/>
      </c>
      <c r="L619" t="str">
        <f t="shared" si="350"/>
        <v/>
      </c>
      <c r="M619" t="str">
        <f t="shared" si="369"/>
        <v/>
      </c>
      <c r="N619" t="str">
        <f t="shared" si="351"/>
        <v/>
      </c>
      <c r="O619" t="str">
        <f t="shared" si="352"/>
        <v/>
      </c>
      <c r="P619" t="str">
        <f t="shared" si="345"/>
        <v/>
      </c>
      <c r="Q619" t="str">
        <f t="shared" si="353"/>
        <v/>
      </c>
      <c r="R619" t="str">
        <f t="shared" si="354"/>
        <v/>
      </c>
      <c r="S619" t="str">
        <f t="shared" si="355"/>
        <v/>
      </c>
      <c r="T619" t="str">
        <f t="shared" si="356"/>
        <v/>
      </c>
      <c r="U619" t="str">
        <f t="shared" si="357"/>
        <v/>
      </c>
      <c r="V619" t="str">
        <f>IF(MID(I619,6,1)="T",VLOOKUP(H619,DATA!$B$2:$H$526,7,FALSE),"")</f>
        <v/>
      </c>
      <c r="W619" t="str">
        <f t="shared" si="358"/>
        <v/>
      </c>
      <c r="X619" t="str">
        <f>IF(LEN(H619)&gt;0,VLOOKUP(H619,DATA!$B$2:$F$526,5,FALSE),"")</f>
        <v/>
      </c>
      <c r="Y619" t="str">
        <f t="shared" si="359"/>
        <v/>
      </c>
      <c r="Z619" t="str">
        <f t="shared" si="360"/>
        <v/>
      </c>
      <c r="AA619" t="str">
        <f t="shared" si="361"/>
        <v/>
      </c>
      <c r="AB619" t="str">
        <f>IF(LEN(Z619)&gt;0,VLOOKUP(Z619,DATA!$K$25:$L$69,2,FALSE)&amp;IF(LEN(AA619)&gt;0,VLOOKUP(AA619,DATA!$O$25:$P$29,2,FALSE),""),"")</f>
        <v/>
      </c>
      <c r="AC619" t="str">
        <f>IF(LEN(Z619)&gt;0,VLOOKUP(Z619,DATA!$K$25:$M$69,3,FALSE),"")</f>
        <v/>
      </c>
      <c r="AD619" t="str">
        <f t="shared" si="362"/>
        <v/>
      </c>
      <c r="AE619" t="str">
        <f t="shared" si="363"/>
        <v/>
      </c>
      <c r="AF619" t="str">
        <f t="shared" si="364"/>
        <v/>
      </c>
      <c r="AG619" t="str">
        <f t="shared" si="365"/>
        <v/>
      </c>
      <c r="AH619" t="str">
        <f t="shared" si="366"/>
        <v/>
      </c>
      <c r="AI619" t="str">
        <f>IF(LEN(Q619)&gt;0,REPT("0",IF(IF(MID(I619,12,1)="F",VLOOKUP(J619,DATA!$K$2:$Y$20,14,FALSE),0)&gt;10,IF(MID(I619,12,1)="F",VLOOKUP(J619,DATA!$K$2:$Y$20,14,FALSE),0)-10,0)-LEN(X619))&amp;DEC2BIN(Q619,IF(MID(I619,12,1)="F",VLOOKUP(J619,DATA!$K$2:$Y$20,14,FALSE),0)-IF(IF(MID(I619,12,1)="F",VLOOKUP(J619,DATA!$K$2:$Y$20,14,FALSE),0)&gt;10,IF(MID(I619,12,1)="F",VLOOKUP(J619,DATA!$K$2:$Y$20,14,FALSE),0)-10,0)),"")</f>
        <v/>
      </c>
      <c r="AJ619" t="str">
        <f>IF(LEN(H619)&gt;0,IF(H619&lt;&gt;"CALL_PAL",VLOOKUP(H619,DATA!$B$2:$E$526,4,FALSE),VLOOKUP(K619,DATA!$K$72:$M$161,3,FALSE)),"")</f>
        <v/>
      </c>
      <c r="AK619" t="str">
        <f>IF(LEN(H619)&gt;0,VLOOKUP(H619,DATA!$B$2:$D$526,3,FALSE),"")</f>
        <v/>
      </c>
      <c r="AL619" t="str">
        <f t="shared" si="367"/>
        <v/>
      </c>
      <c r="AM619" t="str">
        <f t="shared" si="368"/>
        <v/>
      </c>
      <c r="AN619" t="str">
        <f t="shared" si="346"/>
        <v/>
      </c>
      <c r="AO619" t="str">
        <f t="shared" si="340"/>
        <v/>
      </c>
      <c r="AP619" t="str">
        <f t="shared" si="341"/>
        <v/>
      </c>
      <c r="AQ619" t="str">
        <f t="shared" si="338"/>
        <v/>
      </c>
    </row>
    <row r="620" spans="1:43" x14ac:dyDescent="0.25">
      <c r="A620" t="str">
        <f t="shared" si="342"/>
        <v/>
      </c>
      <c r="C620" t="str">
        <f t="shared" si="348"/>
        <v/>
      </c>
      <c r="D620" t="str">
        <f t="shared" si="343"/>
        <v/>
      </c>
      <c r="E620" t="str">
        <f t="shared" si="344"/>
        <v/>
      </c>
      <c r="F620" t="str">
        <f t="shared" si="347"/>
        <v/>
      </c>
      <c r="G620" t="str">
        <f t="shared" si="339"/>
        <v/>
      </c>
      <c r="H620" t="str">
        <f t="shared" si="349"/>
        <v/>
      </c>
      <c r="I620" s="3" t="str">
        <f>IF(LEN(H620)&gt;0,VLOOKUP(H620,DATA!$B$2:$G$526,6,FALSE),"")</f>
        <v/>
      </c>
      <c r="J620" t="str">
        <f>IF(LEN(H620)&gt;0,VLOOKUP(H620,DATA!$B$2:$G$526,2,FALSE),"")</f>
        <v/>
      </c>
      <c r="K620" t="str">
        <f>IF(LEN(H620)&gt;0,IF(MID(IF(MID(MID(C620,LEN(H620)+2,99),1,1)="(",MID(MID(C620,LEN(H620)+2,99),2,LEN(MID(C620,LEN(H620)+2,99))-2),MID(C620,LEN(H620)+2,99)),1,1)=VLOOKUP(H620,DATA!$B$2:$I$526,8,FALSE),MID(IF(MID(MID(C620,LEN(H620)+2,99),1,1)="(",MID(MID(C620,LEN(H620)+2,99),2,LEN(MID(C620,LEN(H620)+2,99))-2),MID(C620,LEN(H620)+2,99)),1,3),IF(MID(MID(C620,LEN(H620)+2,99),1,1)="(",MID(MID(C620,LEN(H620)+2,99),2,LEN(MID(C620,LEN(H620)+2,99))-2),MID(C620,LEN(H620)+2,99))),"")</f>
        <v/>
      </c>
      <c r="L620" t="str">
        <f t="shared" si="350"/>
        <v/>
      </c>
      <c r="M620" t="str">
        <f t="shared" si="369"/>
        <v/>
      </c>
      <c r="N620" t="str">
        <f t="shared" si="351"/>
        <v/>
      </c>
      <c r="O620" t="str">
        <f t="shared" si="352"/>
        <v/>
      </c>
      <c r="P620" t="str">
        <f t="shared" si="345"/>
        <v/>
      </c>
      <c r="Q620" t="str">
        <f t="shared" si="353"/>
        <v/>
      </c>
      <c r="R620" t="str">
        <f t="shared" si="354"/>
        <v/>
      </c>
      <c r="S620" t="str">
        <f t="shared" si="355"/>
        <v/>
      </c>
      <c r="T620" t="str">
        <f t="shared" si="356"/>
        <v/>
      </c>
      <c r="U620" t="str">
        <f t="shared" si="357"/>
        <v/>
      </c>
      <c r="V620" t="str">
        <f>IF(MID(I620,6,1)="T",VLOOKUP(H620,DATA!$B$2:$H$526,7,FALSE),"")</f>
        <v/>
      </c>
      <c r="W620" t="str">
        <f t="shared" si="358"/>
        <v/>
      </c>
      <c r="X620" t="str">
        <f>IF(LEN(H620)&gt;0,VLOOKUP(H620,DATA!$B$2:$F$526,5,FALSE),"")</f>
        <v/>
      </c>
      <c r="Y620" t="str">
        <f t="shared" si="359"/>
        <v/>
      </c>
      <c r="Z620" t="str">
        <f t="shared" si="360"/>
        <v/>
      </c>
      <c r="AA620" t="str">
        <f t="shared" si="361"/>
        <v/>
      </c>
      <c r="AB620" t="str">
        <f>IF(LEN(Z620)&gt;0,VLOOKUP(Z620,DATA!$K$25:$L$69,2,FALSE)&amp;IF(LEN(AA620)&gt;0,VLOOKUP(AA620,DATA!$O$25:$P$29,2,FALSE),""),"")</f>
        <v/>
      </c>
      <c r="AC620" t="str">
        <f>IF(LEN(Z620)&gt;0,VLOOKUP(Z620,DATA!$K$25:$M$69,3,FALSE),"")</f>
        <v/>
      </c>
      <c r="AD620" t="str">
        <f t="shared" si="362"/>
        <v/>
      </c>
      <c r="AE620" t="str">
        <f t="shared" si="363"/>
        <v/>
      </c>
      <c r="AF620" t="str">
        <f t="shared" si="364"/>
        <v/>
      </c>
      <c r="AG620" t="str">
        <f t="shared" si="365"/>
        <v/>
      </c>
      <c r="AH620" t="str">
        <f t="shared" si="366"/>
        <v/>
      </c>
      <c r="AI620" t="str">
        <f>IF(LEN(Q620)&gt;0,REPT("0",IF(IF(MID(I620,12,1)="F",VLOOKUP(J620,DATA!$K$2:$Y$20,14,FALSE),0)&gt;10,IF(MID(I620,12,1)="F",VLOOKUP(J620,DATA!$K$2:$Y$20,14,FALSE),0)-10,0)-LEN(X620))&amp;DEC2BIN(Q620,IF(MID(I620,12,1)="F",VLOOKUP(J620,DATA!$K$2:$Y$20,14,FALSE),0)-IF(IF(MID(I620,12,1)="F",VLOOKUP(J620,DATA!$K$2:$Y$20,14,FALSE),0)&gt;10,IF(MID(I620,12,1)="F",VLOOKUP(J620,DATA!$K$2:$Y$20,14,FALSE),0)-10,0)),"")</f>
        <v/>
      </c>
      <c r="AJ620" t="str">
        <f>IF(LEN(H620)&gt;0,IF(H620&lt;&gt;"CALL_PAL",VLOOKUP(H620,DATA!$B$2:$E$526,4,FALSE),VLOOKUP(K620,DATA!$K$72:$M$161,3,FALSE)),"")</f>
        <v/>
      </c>
      <c r="AK620" t="str">
        <f>IF(LEN(H620)&gt;0,VLOOKUP(H620,DATA!$B$2:$D$526,3,FALSE),"")</f>
        <v/>
      </c>
      <c r="AL620" t="str">
        <f t="shared" si="367"/>
        <v/>
      </c>
      <c r="AM620" t="str">
        <f t="shared" si="368"/>
        <v/>
      </c>
      <c r="AN620" t="str">
        <f t="shared" si="346"/>
        <v/>
      </c>
      <c r="AO620" t="str">
        <f t="shared" si="340"/>
        <v/>
      </c>
      <c r="AP620" t="str">
        <f t="shared" si="341"/>
        <v/>
      </c>
      <c r="AQ620" t="str">
        <f t="shared" si="338"/>
        <v/>
      </c>
    </row>
    <row r="621" spans="1:43" x14ac:dyDescent="0.25">
      <c r="A621" t="str">
        <f t="shared" si="342"/>
        <v/>
      </c>
      <c r="C621" t="str">
        <f t="shared" si="348"/>
        <v/>
      </c>
      <c r="D621" t="str">
        <f t="shared" si="343"/>
        <v/>
      </c>
      <c r="E621" t="str">
        <f t="shared" si="344"/>
        <v/>
      </c>
      <c r="F621" t="str">
        <f t="shared" si="347"/>
        <v/>
      </c>
      <c r="G621" t="str">
        <f t="shared" si="339"/>
        <v/>
      </c>
      <c r="H621" t="str">
        <f t="shared" si="349"/>
        <v/>
      </c>
      <c r="I621" s="3" t="str">
        <f>IF(LEN(H621)&gt;0,VLOOKUP(H621,DATA!$B$2:$G$526,6,FALSE),"")</f>
        <v/>
      </c>
      <c r="J621" t="str">
        <f>IF(LEN(H621)&gt;0,VLOOKUP(H621,DATA!$B$2:$G$526,2,FALSE),"")</f>
        <v/>
      </c>
      <c r="K621" t="str">
        <f>IF(LEN(H621)&gt;0,IF(MID(IF(MID(MID(C621,LEN(H621)+2,99),1,1)="(",MID(MID(C621,LEN(H621)+2,99),2,LEN(MID(C621,LEN(H621)+2,99))-2),MID(C621,LEN(H621)+2,99)),1,1)=VLOOKUP(H621,DATA!$B$2:$I$526,8,FALSE),MID(IF(MID(MID(C621,LEN(H621)+2,99),1,1)="(",MID(MID(C621,LEN(H621)+2,99),2,LEN(MID(C621,LEN(H621)+2,99))-2),MID(C621,LEN(H621)+2,99)),1,3),IF(MID(MID(C621,LEN(H621)+2,99),1,1)="(",MID(MID(C621,LEN(H621)+2,99),2,LEN(MID(C621,LEN(H621)+2,99))-2),MID(C621,LEN(H621)+2,99))),"")</f>
        <v/>
      </c>
      <c r="L621" t="str">
        <f t="shared" si="350"/>
        <v/>
      </c>
      <c r="M621" t="str">
        <f t="shared" si="369"/>
        <v/>
      </c>
      <c r="N621" t="str">
        <f t="shared" si="351"/>
        <v/>
      </c>
      <c r="O621" t="str">
        <f t="shared" si="352"/>
        <v/>
      </c>
      <c r="P621" t="str">
        <f t="shared" si="345"/>
        <v/>
      </c>
      <c r="Q621" t="str">
        <f t="shared" si="353"/>
        <v/>
      </c>
      <c r="R621" t="str">
        <f t="shared" si="354"/>
        <v/>
      </c>
      <c r="S621" t="str">
        <f t="shared" si="355"/>
        <v/>
      </c>
      <c r="T621" t="str">
        <f t="shared" si="356"/>
        <v/>
      </c>
      <c r="U621" t="str">
        <f t="shared" si="357"/>
        <v/>
      </c>
      <c r="V621" t="str">
        <f>IF(MID(I621,6,1)="T",VLOOKUP(H621,DATA!$B$2:$H$526,7,FALSE),"")</f>
        <v/>
      </c>
      <c r="W621" t="str">
        <f t="shared" si="358"/>
        <v/>
      </c>
      <c r="X621" t="str">
        <f>IF(LEN(H621)&gt;0,VLOOKUP(H621,DATA!$B$2:$F$526,5,FALSE),"")</f>
        <v/>
      </c>
      <c r="Y621" t="str">
        <f t="shared" si="359"/>
        <v/>
      </c>
      <c r="Z621" t="str">
        <f t="shared" si="360"/>
        <v/>
      </c>
      <c r="AA621" t="str">
        <f t="shared" si="361"/>
        <v/>
      </c>
      <c r="AB621" t="str">
        <f>IF(LEN(Z621)&gt;0,VLOOKUP(Z621,DATA!$K$25:$L$69,2,FALSE)&amp;IF(LEN(AA621)&gt;0,VLOOKUP(AA621,DATA!$O$25:$P$29,2,FALSE),""),"")</f>
        <v/>
      </c>
      <c r="AC621" t="str">
        <f>IF(LEN(Z621)&gt;0,VLOOKUP(Z621,DATA!$K$25:$M$69,3,FALSE),"")</f>
        <v/>
      </c>
      <c r="AD621" t="str">
        <f t="shared" si="362"/>
        <v/>
      </c>
      <c r="AE621" t="str">
        <f t="shared" si="363"/>
        <v/>
      </c>
      <c r="AF621" t="str">
        <f t="shared" si="364"/>
        <v/>
      </c>
      <c r="AG621" t="str">
        <f t="shared" si="365"/>
        <v/>
      </c>
      <c r="AH621" t="str">
        <f t="shared" si="366"/>
        <v/>
      </c>
      <c r="AI621" t="str">
        <f>IF(LEN(Q621)&gt;0,REPT("0",IF(IF(MID(I621,12,1)="F",VLOOKUP(J621,DATA!$K$2:$Y$20,14,FALSE),0)&gt;10,IF(MID(I621,12,1)="F",VLOOKUP(J621,DATA!$K$2:$Y$20,14,FALSE),0)-10,0)-LEN(X621))&amp;DEC2BIN(Q621,IF(MID(I621,12,1)="F",VLOOKUP(J621,DATA!$K$2:$Y$20,14,FALSE),0)-IF(IF(MID(I621,12,1)="F",VLOOKUP(J621,DATA!$K$2:$Y$20,14,FALSE),0)&gt;10,IF(MID(I621,12,1)="F",VLOOKUP(J621,DATA!$K$2:$Y$20,14,FALSE),0)-10,0)),"")</f>
        <v/>
      </c>
      <c r="AJ621" t="str">
        <f>IF(LEN(H621)&gt;0,IF(H621&lt;&gt;"CALL_PAL",VLOOKUP(H621,DATA!$B$2:$E$526,4,FALSE),VLOOKUP(K621,DATA!$K$72:$M$161,3,FALSE)),"")</f>
        <v/>
      </c>
      <c r="AK621" t="str">
        <f>IF(LEN(H621)&gt;0,VLOOKUP(H621,DATA!$B$2:$D$526,3,FALSE),"")</f>
        <v/>
      </c>
      <c r="AL621" t="str">
        <f t="shared" si="367"/>
        <v/>
      </c>
      <c r="AM621" t="str">
        <f t="shared" si="368"/>
        <v/>
      </c>
      <c r="AN621" t="str">
        <f t="shared" si="346"/>
        <v/>
      </c>
      <c r="AO621" t="str">
        <f t="shared" si="340"/>
        <v/>
      </c>
      <c r="AP621" t="str">
        <f t="shared" si="341"/>
        <v/>
      </c>
      <c r="AQ621" t="str">
        <f t="shared" si="338"/>
        <v/>
      </c>
    </row>
    <row r="622" spans="1:43" x14ac:dyDescent="0.25">
      <c r="A622" t="str">
        <f t="shared" si="342"/>
        <v/>
      </c>
      <c r="C622" t="str">
        <f t="shared" si="348"/>
        <v/>
      </c>
      <c r="D622" t="str">
        <f t="shared" si="343"/>
        <v/>
      </c>
      <c r="E622" t="str">
        <f t="shared" si="344"/>
        <v/>
      </c>
      <c r="F622" t="str">
        <f t="shared" si="347"/>
        <v/>
      </c>
      <c r="G622" t="str">
        <f t="shared" si="339"/>
        <v/>
      </c>
      <c r="H622" t="str">
        <f t="shared" si="349"/>
        <v/>
      </c>
      <c r="I622" s="3" t="str">
        <f>IF(LEN(H622)&gt;0,VLOOKUP(H622,DATA!$B$2:$G$526,6,FALSE),"")</f>
        <v/>
      </c>
      <c r="J622" t="str">
        <f>IF(LEN(H622)&gt;0,VLOOKUP(H622,DATA!$B$2:$G$526,2,FALSE),"")</f>
        <v/>
      </c>
      <c r="K622" t="str">
        <f>IF(LEN(H622)&gt;0,IF(MID(IF(MID(MID(C622,LEN(H622)+2,99),1,1)="(",MID(MID(C622,LEN(H622)+2,99),2,LEN(MID(C622,LEN(H622)+2,99))-2),MID(C622,LEN(H622)+2,99)),1,1)=VLOOKUP(H622,DATA!$B$2:$I$526,8,FALSE),MID(IF(MID(MID(C622,LEN(H622)+2,99),1,1)="(",MID(MID(C622,LEN(H622)+2,99),2,LEN(MID(C622,LEN(H622)+2,99))-2),MID(C622,LEN(H622)+2,99)),1,3),IF(MID(MID(C622,LEN(H622)+2,99),1,1)="(",MID(MID(C622,LEN(H622)+2,99),2,LEN(MID(C622,LEN(H622)+2,99))-2),MID(C622,LEN(H622)+2,99))),"")</f>
        <v/>
      </c>
      <c r="L622" t="str">
        <f t="shared" si="350"/>
        <v/>
      </c>
      <c r="M622" t="str">
        <f t="shared" si="369"/>
        <v/>
      </c>
      <c r="N622" t="str">
        <f t="shared" si="351"/>
        <v/>
      </c>
      <c r="O622" t="str">
        <f t="shared" si="352"/>
        <v/>
      </c>
      <c r="P622" t="str">
        <f t="shared" si="345"/>
        <v/>
      </c>
      <c r="Q622" t="str">
        <f t="shared" si="353"/>
        <v/>
      </c>
      <c r="R622" t="str">
        <f t="shared" si="354"/>
        <v/>
      </c>
      <c r="S622" t="str">
        <f t="shared" si="355"/>
        <v/>
      </c>
      <c r="T622" t="str">
        <f t="shared" si="356"/>
        <v/>
      </c>
      <c r="U622" t="str">
        <f t="shared" si="357"/>
        <v/>
      </c>
      <c r="V622" t="str">
        <f>IF(MID(I622,6,1)="T",VLOOKUP(H622,DATA!$B$2:$H$526,7,FALSE),"")</f>
        <v/>
      </c>
      <c r="W622" t="str">
        <f t="shared" si="358"/>
        <v/>
      </c>
      <c r="X622" t="str">
        <f>IF(LEN(H622)&gt;0,VLOOKUP(H622,DATA!$B$2:$F$526,5,FALSE),"")</f>
        <v/>
      </c>
      <c r="Y622" t="str">
        <f t="shared" si="359"/>
        <v/>
      </c>
      <c r="Z622" t="str">
        <f t="shared" si="360"/>
        <v/>
      </c>
      <c r="AA622" t="str">
        <f t="shared" si="361"/>
        <v/>
      </c>
      <c r="AB622" t="str">
        <f>IF(LEN(Z622)&gt;0,VLOOKUP(Z622,DATA!$K$25:$L$69,2,FALSE)&amp;IF(LEN(AA622)&gt;0,VLOOKUP(AA622,DATA!$O$25:$P$29,2,FALSE),""),"")</f>
        <v/>
      </c>
      <c r="AC622" t="str">
        <f>IF(LEN(Z622)&gt;0,VLOOKUP(Z622,DATA!$K$25:$M$69,3,FALSE),"")</f>
        <v/>
      </c>
      <c r="AD622" t="str">
        <f t="shared" si="362"/>
        <v/>
      </c>
      <c r="AE622" t="str">
        <f t="shared" si="363"/>
        <v/>
      </c>
      <c r="AF622" t="str">
        <f t="shared" si="364"/>
        <v/>
      </c>
      <c r="AG622" t="str">
        <f t="shared" si="365"/>
        <v/>
      </c>
      <c r="AH622" t="str">
        <f t="shared" si="366"/>
        <v/>
      </c>
      <c r="AI622" t="str">
        <f>IF(LEN(Q622)&gt;0,REPT("0",IF(IF(MID(I622,12,1)="F",VLOOKUP(J622,DATA!$K$2:$Y$20,14,FALSE),0)&gt;10,IF(MID(I622,12,1)="F",VLOOKUP(J622,DATA!$K$2:$Y$20,14,FALSE),0)-10,0)-LEN(X622))&amp;DEC2BIN(Q622,IF(MID(I622,12,1)="F",VLOOKUP(J622,DATA!$K$2:$Y$20,14,FALSE),0)-IF(IF(MID(I622,12,1)="F",VLOOKUP(J622,DATA!$K$2:$Y$20,14,FALSE),0)&gt;10,IF(MID(I622,12,1)="F",VLOOKUP(J622,DATA!$K$2:$Y$20,14,FALSE),0)-10,0)),"")</f>
        <v/>
      </c>
      <c r="AJ622" t="str">
        <f>IF(LEN(H622)&gt;0,IF(H622&lt;&gt;"CALL_PAL",VLOOKUP(H622,DATA!$B$2:$E$526,4,FALSE),VLOOKUP(K622,DATA!$K$72:$M$161,3,FALSE)),"")</f>
        <v/>
      </c>
      <c r="AK622" t="str">
        <f>IF(LEN(H622)&gt;0,VLOOKUP(H622,DATA!$B$2:$D$526,3,FALSE),"")</f>
        <v/>
      </c>
      <c r="AL622" t="str">
        <f t="shared" si="367"/>
        <v/>
      </c>
      <c r="AM622" t="str">
        <f t="shared" si="368"/>
        <v/>
      </c>
      <c r="AN622" t="str">
        <f t="shared" si="346"/>
        <v/>
      </c>
      <c r="AO622" t="str">
        <f t="shared" si="340"/>
        <v/>
      </c>
      <c r="AP622" t="str">
        <f t="shared" si="341"/>
        <v/>
      </c>
      <c r="AQ622" t="str">
        <f t="shared" si="338"/>
        <v/>
      </c>
    </row>
    <row r="623" spans="1:43" x14ac:dyDescent="0.25">
      <c r="A623" t="str">
        <f t="shared" si="342"/>
        <v/>
      </c>
      <c r="C623" t="str">
        <f t="shared" si="348"/>
        <v/>
      </c>
      <c r="D623" t="str">
        <f t="shared" si="343"/>
        <v/>
      </c>
      <c r="E623" t="str">
        <f t="shared" si="344"/>
        <v/>
      </c>
      <c r="F623" t="str">
        <f t="shared" si="347"/>
        <v/>
      </c>
      <c r="G623" t="str">
        <f t="shared" si="339"/>
        <v/>
      </c>
      <c r="H623" t="str">
        <f t="shared" si="349"/>
        <v/>
      </c>
      <c r="I623" s="3" t="str">
        <f>IF(LEN(H623)&gt;0,VLOOKUP(H623,DATA!$B$2:$G$526,6,FALSE),"")</f>
        <v/>
      </c>
      <c r="J623" t="str">
        <f>IF(LEN(H623)&gt;0,VLOOKUP(H623,DATA!$B$2:$G$526,2,FALSE),"")</f>
        <v/>
      </c>
      <c r="K623" t="str">
        <f>IF(LEN(H623)&gt;0,IF(MID(IF(MID(MID(C623,LEN(H623)+2,99),1,1)="(",MID(MID(C623,LEN(H623)+2,99),2,LEN(MID(C623,LEN(H623)+2,99))-2),MID(C623,LEN(H623)+2,99)),1,1)=VLOOKUP(H623,DATA!$B$2:$I$526,8,FALSE),MID(IF(MID(MID(C623,LEN(H623)+2,99),1,1)="(",MID(MID(C623,LEN(H623)+2,99),2,LEN(MID(C623,LEN(H623)+2,99))-2),MID(C623,LEN(H623)+2,99)),1,3),IF(MID(MID(C623,LEN(H623)+2,99),1,1)="(",MID(MID(C623,LEN(H623)+2,99),2,LEN(MID(C623,LEN(H623)+2,99))-2),MID(C623,LEN(H623)+2,99))),"")</f>
        <v/>
      </c>
      <c r="L623" t="str">
        <f t="shared" si="350"/>
        <v/>
      </c>
      <c r="M623" t="str">
        <f t="shared" si="369"/>
        <v/>
      </c>
      <c r="N623" t="str">
        <f t="shared" si="351"/>
        <v/>
      </c>
      <c r="O623" t="str">
        <f t="shared" si="352"/>
        <v/>
      </c>
      <c r="P623" t="str">
        <f t="shared" si="345"/>
        <v/>
      </c>
      <c r="Q623" t="str">
        <f t="shared" si="353"/>
        <v/>
      </c>
      <c r="R623" t="str">
        <f t="shared" si="354"/>
        <v/>
      </c>
      <c r="S623" t="str">
        <f t="shared" si="355"/>
        <v/>
      </c>
      <c r="T623" t="str">
        <f t="shared" si="356"/>
        <v/>
      </c>
      <c r="U623" t="str">
        <f t="shared" si="357"/>
        <v/>
      </c>
      <c r="V623" t="str">
        <f>IF(MID(I623,6,1)="T",VLOOKUP(H623,DATA!$B$2:$H$526,7,FALSE),"")</f>
        <v/>
      </c>
      <c r="W623" t="str">
        <f t="shared" si="358"/>
        <v/>
      </c>
      <c r="X623" t="str">
        <f>IF(LEN(H623)&gt;0,VLOOKUP(H623,DATA!$B$2:$F$526,5,FALSE),"")</f>
        <v/>
      </c>
      <c r="Y623" t="str">
        <f t="shared" si="359"/>
        <v/>
      </c>
      <c r="Z623" t="str">
        <f t="shared" si="360"/>
        <v/>
      </c>
      <c r="AA623" t="str">
        <f t="shared" si="361"/>
        <v/>
      </c>
      <c r="AB623" t="str">
        <f>IF(LEN(Z623)&gt;0,VLOOKUP(Z623,DATA!$K$25:$L$69,2,FALSE)&amp;IF(LEN(AA623)&gt;0,VLOOKUP(AA623,DATA!$O$25:$P$29,2,FALSE),""),"")</f>
        <v/>
      </c>
      <c r="AC623" t="str">
        <f>IF(LEN(Z623)&gt;0,VLOOKUP(Z623,DATA!$K$25:$M$69,3,FALSE),"")</f>
        <v/>
      </c>
      <c r="AD623" t="str">
        <f t="shared" si="362"/>
        <v/>
      </c>
      <c r="AE623" t="str">
        <f t="shared" si="363"/>
        <v/>
      </c>
      <c r="AF623" t="str">
        <f t="shared" si="364"/>
        <v/>
      </c>
      <c r="AG623" t="str">
        <f t="shared" si="365"/>
        <v/>
      </c>
      <c r="AH623" t="str">
        <f t="shared" si="366"/>
        <v/>
      </c>
      <c r="AI623" t="str">
        <f>IF(LEN(Q623)&gt;0,REPT("0",IF(IF(MID(I623,12,1)="F",VLOOKUP(J623,DATA!$K$2:$Y$20,14,FALSE),0)&gt;10,IF(MID(I623,12,1)="F",VLOOKUP(J623,DATA!$K$2:$Y$20,14,FALSE),0)-10,0)-LEN(X623))&amp;DEC2BIN(Q623,IF(MID(I623,12,1)="F",VLOOKUP(J623,DATA!$K$2:$Y$20,14,FALSE),0)-IF(IF(MID(I623,12,1)="F",VLOOKUP(J623,DATA!$K$2:$Y$20,14,FALSE),0)&gt;10,IF(MID(I623,12,1)="F",VLOOKUP(J623,DATA!$K$2:$Y$20,14,FALSE),0)-10,0)),"")</f>
        <v/>
      </c>
      <c r="AJ623" t="str">
        <f>IF(LEN(H623)&gt;0,IF(H623&lt;&gt;"CALL_PAL",VLOOKUP(H623,DATA!$B$2:$E$526,4,FALSE),VLOOKUP(K623,DATA!$K$72:$M$161,3,FALSE)),"")</f>
        <v/>
      </c>
      <c r="AK623" t="str">
        <f>IF(LEN(H623)&gt;0,VLOOKUP(H623,DATA!$B$2:$D$526,3,FALSE),"")</f>
        <v/>
      </c>
      <c r="AL623" t="str">
        <f t="shared" si="367"/>
        <v/>
      </c>
      <c r="AM623" t="str">
        <f t="shared" si="368"/>
        <v/>
      </c>
      <c r="AN623" t="str">
        <f t="shared" si="346"/>
        <v/>
      </c>
      <c r="AO623" t="str">
        <f t="shared" si="340"/>
        <v/>
      </c>
      <c r="AP623" t="str">
        <f t="shared" si="341"/>
        <v/>
      </c>
      <c r="AQ623" t="str">
        <f t="shared" si="338"/>
        <v/>
      </c>
    </row>
    <row r="624" spans="1:43" x14ac:dyDescent="0.25">
      <c r="A624" t="str">
        <f t="shared" si="342"/>
        <v/>
      </c>
      <c r="C624" t="str">
        <f t="shared" si="348"/>
        <v/>
      </c>
      <c r="D624" t="str">
        <f t="shared" si="343"/>
        <v/>
      </c>
      <c r="E624" t="str">
        <f t="shared" si="344"/>
        <v/>
      </c>
      <c r="F624" t="str">
        <f t="shared" si="347"/>
        <v/>
      </c>
      <c r="G624" t="str">
        <f t="shared" si="339"/>
        <v/>
      </c>
      <c r="H624" t="str">
        <f t="shared" si="349"/>
        <v/>
      </c>
      <c r="I624" s="3" t="str">
        <f>IF(LEN(H624)&gt;0,VLOOKUP(H624,DATA!$B$2:$G$526,6,FALSE),"")</f>
        <v/>
      </c>
      <c r="J624" t="str">
        <f>IF(LEN(H624)&gt;0,VLOOKUP(H624,DATA!$B$2:$G$526,2,FALSE),"")</f>
        <v/>
      </c>
      <c r="K624" t="str">
        <f>IF(LEN(H624)&gt;0,IF(MID(IF(MID(MID(C624,LEN(H624)+2,99),1,1)="(",MID(MID(C624,LEN(H624)+2,99),2,LEN(MID(C624,LEN(H624)+2,99))-2),MID(C624,LEN(H624)+2,99)),1,1)=VLOOKUP(H624,DATA!$B$2:$I$526,8,FALSE),MID(IF(MID(MID(C624,LEN(H624)+2,99),1,1)="(",MID(MID(C624,LEN(H624)+2,99),2,LEN(MID(C624,LEN(H624)+2,99))-2),MID(C624,LEN(H624)+2,99)),1,3),IF(MID(MID(C624,LEN(H624)+2,99),1,1)="(",MID(MID(C624,LEN(H624)+2,99),2,LEN(MID(C624,LEN(H624)+2,99))-2),MID(C624,LEN(H624)+2,99))),"")</f>
        <v/>
      </c>
      <c r="L624" t="str">
        <f t="shared" si="350"/>
        <v/>
      </c>
      <c r="M624" t="str">
        <f t="shared" si="369"/>
        <v/>
      </c>
      <c r="N624" t="str">
        <f t="shared" si="351"/>
        <v/>
      </c>
      <c r="O624" t="str">
        <f t="shared" si="352"/>
        <v/>
      </c>
      <c r="P624" t="str">
        <f t="shared" si="345"/>
        <v/>
      </c>
      <c r="Q624" t="str">
        <f t="shared" si="353"/>
        <v/>
      </c>
      <c r="R624" t="str">
        <f t="shared" si="354"/>
        <v/>
      </c>
      <c r="S624" t="str">
        <f t="shared" si="355"/>
        <v/>
      </c>
      <c r="T624" t="str">
        <f t="shared" si="356"/>
        <v/>
      </c>
      <c r="U624" t="str">
        <f t="shared" si="357"/>
        <v/>
      </c>
      <c r="V624" t="str">
        <f>IF(MID(I624,6,1)="T",VLOOKUP(H624,DATA!$B$2:$H$526,7,FALSE),"")</f>
        <v/>
      </c>
      <c r="W624" t="str">
        <f t="shared" si="358"/>
        <v/>
      </c>
      <c r="X624" t="str">
        <f>IF(LEN(H624)&gt;0,VLOOKUP(H624,DATA!$B$2:$F$526,5,FALSE),"")</f>
        <v/>
      </c>
      <c r="Y624" t="str">
        <f t="shared" si="359"/>
        <v/>
      </c>
      <c r="Z624" t="str">
        <f t="shared" si="360"/>
        <v/>
      </c>
      <c r="AA624" t="str">
        <f t="shared" si="361"/>
        <v/>
      </c>
      <c r="AB624" t="str">
        <f>IF(LEN(Z624)&gt;0,VLOOKUP(Z624,DATA!$K$25:$L$69,2,FALSE)&amp;IF(LEN(AA624)&gt;0,VLOOKUP(AA624,DATA!$O$25:$P$29,2,FALSE),""),"")</f>
        <v/>
      </c>
      <c r="AC624" t="str">
        <f>IF(LEN(Z624)&gt;0,VLOOKUP(Z624,DATA!$K$25:$M$69,3,FALSE),"")</f>
        <v/>
      </c>
      <c r="AD624" t="str">
        <f t="shared" si="362"/>
        <v/>
      </c>
      <c r="AE624" t="str">
        <f t="shared" si="363"/>
        <v/>
      </c>
      <c r="AF624" t="str">
        <f t="shared" si="364"/>
        <v/>
      </c>
      <c r="AG624" t="str">
        <f t="shared" si="365"/>
        <v/>
      </c>
      <c r="AH624" t="str">
        <f t="shared" si="366"/>
        <v/>
      </c>
      <c r="AI624" t="str">
        <f>IF(LEN(Q624)&gt;0,REPT("0",IF(IF(MID(I624,12,1)="F",VLOOKUP(J624,DATA!$K$2:$Y$20,14,FALSE),0)&gt;10,IF(MID(I624,12,1)="F",VLOOKUP(J624,DATA!$K$2:$Y$20,14,FALSE),0)-10,0)-LEN(X624))&amp;DEC2BIN(Q624,IF(MID(I624,12,1)="F",VLOOKUP(J624,DATA!$K$2:$Y$20,14,FALSE),0)-IF(IF(MID(I624,12,1)="F",VLOOKUP(J624,DATA!$K$2:$Y$20,14,FALSE),0)&gt;10,IF(MID(I624,12,1)="F",VLOOKUP(J624,DATA!$K$2:$Y$20,14,FALSE),0)-10,0)),"")</f>
        <v/>
      </c>
      <c r="AJ624" t="str">
        <f>IF(LEN(H624)&gt;0,IF(H624&lt;&gt;"CALL_PAL",VLOOKUP(H624,DATA!$B$2:$E$526,4,FALSE),VLOOKUP(K624,DATA!$K$72:$M$161,3,FALSE)),"")</f>
        <v/>
      </c>
      <c r="AK624" t="str">
        <f>IF(LEN(H624)&gt;0,VLOOKUP(H624,DATA!$B$2:$D$526,3,FALSE),"")</f>
        <v/>
      </c>
      <c r="AL624" t="str">
        <f t="shared" si="367"/>
        <v/>
      </c>
      <c r="AM624" t="str">
        <f t="shared" si="368"/>
        <v/>
      </c>
      <c r="AN624" t="str">
        <f t="shared" si="346"/>
        <v/>
      </c>
      <c r="AO624" t="str">
        <f t="shared" si="340"/>
        <v/>
      </c>
      <c r="AP624" t="str">
        <f t="shared" si="341"/>
        <v/>
      </c>
      <c r="AQ624" t="str">
        <f t="shared" si="338"/>
        <v/>
      </c>
    </row>
    <row r="625" spans="1:43" x14ac:dyDescent="0.25">
      <c r="A625" t="str">
        <f t="shared" si="342"/>
        <v/>
      </c>
      <c r="C625" t="str">
        <f t="shared" si="348"/>
        <v/>
      </c>
      <c r="D625" t="str">
        <f t="shared" si="343"/>
        <v/>
      </c>
      <c r="E625" t="str">
        <f t="shared" si="344"/>
        <v/>
      </c>
      <c r="F625" t="str">
        <f t="shared" si="347"/>
        <v/>
      </c>
      <c r="G625" t="str">
        <f t="shared" si="339"/>
        <v/>
      </c>
      <c r="H625" t="str">
        <f t="shared" si="349"/>
        <v/>
      </c>
      <c r="I625" s="3" t="str">
        <f>IF(LEN(H625)&gt;0,VLOOKUP(H625,DATA!$B$2:$G$526,6,FALSE),"")</f>
        <v/>
      </c>
      <c r="J625" t="str">
        <f>IF(LEN(H625)&gt;0,VLOOKUP(H625,DATA!$B$2:$G$526,2,FALSE),"")</f>
        <v/>
      </c>
      <c r="K625" t="str">
        <f>IF(LEN(H625)&gt;0,IF(MID(IF(MID(MID(C625,LEN(H625)+2,99),1,1)="(",MID(MID(C625,LEN(H625)+2,99),2,LEN(MID(C625,LEN(H625)+2,99))-2),MID(C625,LEN(H625)+2,99)),1,1)=VLOOKUP(H625,DATA!$B$2:$I$526,8,FALSE),MID(IF(MID(MID(C625,LEN(H625)+2,99),1,1)="(",MID(MID(C625,LEN(H625)+2,99),2,LEN(MID(C625,LEN(H625)+2,99))-2),MID(C625,LEN(H625)+2,99)),1,3),IF(MID(MID(C625,LEN(H625)+2,99),1,1)="(",MID(MID(C625,LEN(H625)+2,99),2,LEN(MID(C625,LEN(H625)+2,99))-2),MID(C625,LEN(H625)+2,99))),"")</f>
        <v/>
      </c>
      <c r="L625" t="str">
        <f t="shared" si="350"/>
        <v/>
      </c>
      <c r="M625" t="str">
        <f t="shared" si="369"/>
        <v/>
      </c>
      <c r="N625" t="str">
        <f t="shared" si="351"/>
        <v/>
      </c>
      <c r="O625" t="str">
        <f t="shared" si="352"/>
        <v/>
      </c>
      <c r="P625" t="str">
        <f t="shared" si="345"/>
        <v/>
      </c>
      <c r="Q625" t="str">
        <f t="shared" si="353"/>
        <v/>
      </c>
      <c r="R625" t="str">
        <f t="shared" si="354"/>
        <v/>
      </c>
      <c r="S625" t="str">
        <f t="shared" si="355"/>
        <v/>
      </c>
      <c r="T625" t="str">
        <f t="shared" si="356"/>
        <v/>
      </c>
      <c r="U625" t="str">
        <f t="shared" si="357"/>
        <v/>
      </c>
      <c r="V625" t="str">
        <f>IF(MID(I625,6,1)="T",VLOOKUP(H625,DATA!$B$2:$H$526,7,FALSE),"")</f>
        <v/>
      </c>
      <c r="W625" t="str">
        <f t="shared" si="358"/>
        <v/>
      </c>
      <c r="X625" t="str">
        <f>IF(LEN(H625)&gt;0,VLOOKUP(H625,DATA!$B$2:$F$526,5,FALSE),"")</f>
        <v/>
      </c>
      <c r="Y625" t="str">
        <f t="shared" si="359"/>
        <v/>
      </c>
      <c r="Z625" t="str">
        <f t="shared" si="360"/>
        <v/>
      </c>
      <c r="AA625" t="str">
        <f t="shared" si="361"/>
        <v/>
      </c>
      <c r="AB625" t="str">
        <f>IF(LEN(Z625)&gt;0,VLOOKUP(Z625,DATA!$K$25:$L$69,2,FALSE)&amp;IF(LEN(AA625)&gt;0,VLOOKUP(AA625,DATA!$O$25:$P$29,2,FALSE),""),"")</f>
        <v/>
      </c>
      <c r="AC625" t="str">
        <f>IF(LEN(Z625)&gt;0,VLOOKUP(Z625,DATA!$K$25:$M$69,3,FALSE),"")</f>
        <v/>
      </c>
      <c r="AD625" t="str">
        <f t="shared" si="362"/>
        <v/>
      </c>
      <c r="AE625" t="str">
        <f t="shared" si="363"/>
        <v/>
      </c>
      <c r="AF625" t="str">
        <f t="shared" si="364"/>
        <v/>
      </c>
      <c r="AG625" t="str">
        <f t="shared" si="365"/>
        <v/>
      </c>
      <c r="AH625" t="str">
        <f t="shared" si="366"/>
        <v/>
      </c>
      <c r="AI625" t="str">
        <f>IF(LEN(Q625)&gt;0,REPT("0",IF(IF(MID(I625,12,1)="F",VLOOKUP(J625,DATA!$K$2:$Y$20,14,FALSE),0)&gt;10,IF(MID(I625,12,1)="F",VLOOKUP(J625,DATA!$K$2:$Y$20,14,FALSE),0)-10,0)-LEN(X625))&amp;DEC2BIN(Q625,IF(MID(I625,12,1)="F",VLOOKUP(J625,DATA!$K$2:$Y$20,14,FALSE),0)-IF(IF(MID(I625,12,1)="F",VLOOKUP(J625,DATA!$K$2:$Y$20,14,FALSE),0)&gt;10,IF(MID(I625,12,1)="F",VLOOKUP(J625,DATA!$K$2:$Y$20,14,FALSE),0)-10,0)),"")</f>
        <v/>
      </c>
      <c r="AJ625" t="str">
        <f>IF(LEN(H625)&gt;0,IF(H625&lt;&gt;"CALL_PAL",VLOOKUP(H625,DATA!$B$2:$E$526,4,FALSE),VLOOKUP(K625,DATA!$K$72:$M$161,3,FALSE)),"")</f>
        <v/>
      </c>
      <c r="AK625" t="str">
        <f>IF(LEN(H625)&gt;0,VLOOKUP(H625,DATA!$B$2:$D$526,3,FALSE),"")</f>
        <v/>
      </c>
      <c r="AL625" t="str">
        <f t="shared" si="367"/>
        <v/>
      </c>
      <c r="AM625" t="str">
        <f t="shared" si="368"/>
        <v/>
      </c>
      <c r="AN625" t="str">
        <f t="shared" si="346"/>
        <v/>
      </c>
      <c r="AO625" t="str">
        <f t="shared" si="340"/>
        <v/>
      </c>
      <c r="AP625" t="str">
        <f t="shared" si="341"/>
        <v/>
      </c>
      <c r="AQ625" t="str">
        <f t="shared" si="338"/>
        <v/>
      </c>
    </row>
    <row r="626" spans="1:43" x14ac:dyDescent="0.25">
      <c r="A626" t="str">
        <f t="shared" si="342"/>
        <v/>
      </c>
      <c r="C626" t="str">
        <f t="shared" si="348"/>
        <v/>
      </c>
      <c r="D626" t="str">
        <f t="shared" si="343"/>
        <v/>
      </c>
      <c r="E626" t="str">
        <f t="shared" si="344"/>
        <v/>
      </c>
      <c r="F626" t="str">
        <f t="shared" si="347"/>
        <v/>
      </c>
      <c r="G626" t="str">
        <f t="shared" si="339"/>
        <v/>
      </c>
      <c r="H626" t="str">
        <f t="shared" si="349"/>
        <v/>
      </c>
      <c r="I626" s="3" t="str">
        <f>IF(LEN(H626)&gt;0,VLOOKUP(H626,DATA!$B$2:$G$526,6,FALSE),"")</f>
        <v/>
      </c>
      <c r="J626" t="str">
        <f>IF(LEN(H626)&gt;0,VLOOKUP(H626,DATA!$B$2:$G$526,2,FALSE),"")</f>
        <v/>
      </c>
      <c r="K626" t="str">
        <f>IF(LEN(H626)&gt;0,IF(MID(IF(MID(MID(C626,LEN(H626)+2,99),1,1)="(",MID(MID(C626,LEN(H626)+2,99),2,LEN(MID(C626,LEN(H626)+2,99))-2),MID(C626,LEN(H626)+2,99)),1,1)=VLOOKUP(H626,DATA!$B$2:$I$526,8,FALSE),MID(IF(MID(MID(C626,LEN(H626)+2,99),1,1)="(",MID(MID(C626,LEN(H626)+2,99),2,LEN(MID(C626,LEN(H626)+2,99))-2),MID(C626,LEN(H626)+2,99)),1,3),IF(MID(MID(C626,LEN(H626)+2,99),1,1)="(",MID(MID(C626,LEN(H626)+2,99),2,LEN(MID(C626,LEN(H626)+2,99))-2),MID(C626,LEN(H626)+2,99))),"")</f>
        <v/>
      </c>
      <c r="L626" t="str">
        <f t="shared" si="350"/>
        <v/>
      </c>
      <c r="M626" t="str">
        <f t="shared" si="369"/>
        <v/>
      </c>
      <c r="N626" t="str">
        <f t="shared" si="351"/>
        <v/>
      </c>
      <c r="O626" t="str">
        <f t="shared" si="352"/>
        <v/>
      </c>
      <c r="P626" t="str">
        <f t="shared" si="345"/>
        <v/>
      </c>
      <c r="Q626" t="str">
        <f t="shared" si="353"/>
        <v/>
      </c>
      <c r="R626" t="str">
        <f t="shared" si="354"/>
        <v/>
      </c>
      <c r="S626" t="str">
        <f t="shared" si="355"/>
        <v/>
      </c>
      <c r="T626" t="str">
        <f t="shared" si="356"/>
        <v/>
      </c>
      <c r="U626" t="str">
        <f t="shared" si="357"/>
        <v/>
      </c>
      <c r="V626" t="str">
        <f>IF(MID(I626,6,1)="T",VLOOKUP(H626,DATA!$B$2:$H$526,7,FALSE),"")</f>
        <v/>
      </c>
      <c r="W626" t="str">
        <f t="shared" si="358"/>
        <v/>
      </c>
      <c r="X626" t="str">
        <f>IF(LEN(H626)&gt;0,VLOOKUP(H626,DATA!$B$2:$F$526,5,FALSE),"")</f>
        <v/>
      </c>
      <c r="Y626" t="str">
        <f t="shared" si="359"/>
        <v/>
      </c>
      <c r="Z626" t="str">
        <f t="shared" si="360"/>
        <v/>
      </c>
      <c r="AA626" t="str">
        <f t="shared" si="361"/>
        <v/>
      </c>
      <c r="AB626" t="str">
        <f>IF(LEN(Z626)&gt;0,VLOOKUP(Z626,DATA!$K$25:$L$69,2,FALSE)&amp;IF(LEN(AA626)&gt;0,VLOOKUP(AA626,DATA!$O$25:$P$29,2,FALSE),""),"")</f>
        <v/>
      </c>
      <c r="AC626" t="str">
        <f>IF(LEN(Z626)&gt;0,VLOOKUP(Z626,DATA!$K$25:$M$69,3,FALSE),"")</f>
        <v/>
      </c>
      <c r="AD626" t="str">
        <f t="shared" si="362"/>
        <v/>
      </c>
      <c r="AE626" t="str">
        <f t="shared" si="363"/>
        <v/>
      </c>
      <c r="AF626" t="str">
        <f t="shared" si="364"/>
        <v/>
      </c>
      <c r="AG626" t="str">
        <f t="shared" si="365"/>
        <v/>
      </c>
      <c r="AH626" t="str">
        <f t="shared" si="366"/>
        <v/>
      </c>
      <c r="AI626" t="str">
        <f>IF(LEN(Q626)&gt;0,REPT("0",IF(IF(MID(I626,12,1)="F",VLOOKUP(J626,DATA!$K$2:$Y$20,14,FALSE),0)&gt;10,IF(MID(I626,12,1)="F",VLOOKUP(J626,DATA!$K$2:$Y$20,14,FALSE),0)-10,0)-LEN(X626))&amp;DEC2BIN(Q626,IF(MID(I626,12,1)="F",VLOOKUP(J626,DATA!$K$2:$Y$20,14,FALSE),0)-IF(IF(MID(I626,12,1)="F",VLOOKUP(J626,DATA!$K$2:$Y$20,14,FALSE),0)&gt;10,IF(MID(I626,12,1)="F",VLOOKUP(J626,DATA!$K$2:$Y$20,14,FALSE),0)-10,0)),"")</f>
        <v/>
      </c>
      <c r="AJ626" t="str">
        <f>IF(LEN(H626)&gt;0,IF(H626&lt;&gt;"CALL_PAL",VLOOKUP(H626,DATA!$B$2:$E$526,4,FALSE),VLOOKUP(K626,DATA!$K$72:$M$161,3,FALSE)),"")</f>
        <v/>
      </c>
      <c r="AK626" t="str">
        <f>IF(LEN(H626)&gt;0,VLOOKUP(H626,DATA!$B$2:$D$526,3,FALSE),"")</f>
        <v/>
      </c>
      <c r="AL626" t="str">
        <f t="shared" si="367"/>
        <v/>
      </c>
      <c r="AM626" t="str">
        <f t="shared" si="368"/>
        <v/>
      </c>
      <c r="AN626" t="str">
        <f t="shared" si="346"/>
        <v/>
      </c>
      <c r="AO626" t="str">
        <f t="shared" si="340"/>
        <v/>
      </c>
      <c r="AP626" t="str">
        <f t="shared" si="341"/>
        <v/>
      </c>
      <c r="AQ626" t="str">
        <f t="shared" si="338"/>
        <v/>
      </c>
    </row>
    <row r="627" spans="1:43" x14ac:dyDescent="0.25">
      <c r="A627" t="str">
        <f t="shared" si="342"/>
        <v/>
      </c>
      <c r="C627" t="str">
        <f t="shared" si="348"/>
        <v/>
      </c>
      <c r="D627" t="str">
        <f t="shared" si="343"/>
        <v/>
      </c>
      <c r="E627" t="str">
        <f t="shared" si="344"/>
        <v/>
      </c>
      <c r="F627" t="str">
        <f t="shared" si="347"/>
        <v/>
      </c>
      <c r="G627" t="str">
        <f t="shared" si="339"/>
        <v/>
      </c>
      <c r="H627" t="str">
        <f t="shared" si="349"/>
        <v/>
      </c>
      <c r="I627" s="3" t="str">
        <f>IF(LEN(H627)&gt;0,VLOOKUP(H627,DATA!$B$2:$G$526,6,FALSE),"")</f>
        <v/>
      </c>
      <c r="J627" t="str">
        <f>IF(LEN(H627)&gt;0,VLOOKUP(H627,DATA!$B$2:$G$526,2,FALSE),"")</f>
        <v/>
      </c>
      <c r="K627" t="str">
        <f>IF(LEN(H627)&gt;0,IF(MID(IF(MID(MID(C627,LEN(H627)+2,99),1,1)="(",MID(MID(C627,LEN(H627)+2,99),2,LEN(MID(C627,LEN(H627)+2,99))-2),MID(C627,LEN(H627)+2,99)),1,1)=VLOOKUP(H627,DATA!$B$2:$I$526,8,FALSE),MID(IF(MID(MID(C627,LEN(H627)+2,99),1,1)="(",MID(MID(C627,LEN(H627)+2,99),2,LEN(MID(C627,LEN(H627)+2,99))-2),MID(C627,LEN(H627)+2,99)),1,3),IF(MID(MID(C627,LEN(H627)+2,99),1,1)="(",MID(MID(C627,LEN(H627)+2,99),2,LEN(MID(C627,LEN(H627)+2,99))-2),MID(C627,LEN(H627)+2,99))),"")</f>
        <v/>
      </c>
      <c r="L627" t="str">
        <f t="shared" si="350"/>
        <v/>
      </c>
      <c r="M627" t="str">
        <f t="shared" si="369"/>
        <v/>
      </c>
      <c r="N627" t="str">
        <f t="shared" si="351"/>
        <v/>
      </c>
      <c r="O627" t="str">
        <f t="shared" si="352"/>
        <v/>
      </c>
      <c r="P627" t="str">
        <f t="shared" si="345"/>
        <v/>
      </c>
      <c r="Q627" t="str">
        <f t="shared" si="353"/>
        <v/>
      </c>
      <c r="R627" t="str">
        <f t="shared" si="354"/>
        <v/>
      </c>
      <c r="S627" t="str">
        <f t="shared" si="355"/>
        <v/>
      </c>
      <c r="T627" t="str">
        <f t="shared" si="356"/>
        <v/>
      </c>
      <c r="U627" t="str">
        <f t="shared" si="357"/>
        <v/>
      </c>
      <c r="V627" t="str">
        <f>IF(MID(I627,6,1)="T",VLOOKUP(H627,DATA!$B$2:$H$526,7,FALSE),"")</f>
        <v/>
      </c>
      <c r="W627" t="str">
        <f t="shared" si="358"/>
        <v/>
      </c>
      <c r="X627" t="str">
        <f>IF(LEN(H627)&gt;0,VLOOKUP(H627,DATA!$B$2:$F$526,5,FALSE),"")</f>
        <v/>
      </c>
      <c r="Y627" t="str">
        <f t="shared" si="359"/>
        <v/>
      </c>
      <c r="Z627" t="str">
        <f t="shared" si="360"/>
        <v/>
      </c>
      <c r="AA627" t="str">
        <f t="shared" si="361"/>
        <v/>
      </c>
      <c r="AB627" t="str">
        <f>IF(LEN(Z627)&gt;0,VLOOKUP(Z627,DATA!$K$25:$L$69,2,FALSE)&amp;IF(LEN(AA627)&gt;0,VLOOKUP(AA627,DATA!$O$25:$P$29,2,FALSE),""),"")</f>
        <v/>
      </c>
      <c r="AC627" t="str">
        <f>IF(LEN(Z627)&gt;0,VLOOKUP(Z627,DATA!$K$25:$M$69,3,FALSE),"")</f>
        <v/>
      </c>
      <c r="AD627" t="str">
        <f t="shared" si="362"/>
        <v/>
      </c>
      <c r="AE627" t="str">
        <f t="shared" si="363"/>
        <v/>
      </c>
      <c r="AF627" t="str">
        <f t="shared" si="364"/>
        <v/>
      </c>
      <c r="AG627" t="str">
        <f t="shared" si="365"/>
        <v/>
      </c>
      <c r="AH627" t="str">
        <f t="shared" si="366"/>
        <v/>
      </c>
      <c r="AI627" t="str">
        <f>IF(LEN(Q627)&gt;0,REPT("0",IF(IF(MID(I627,12,1)="F",VLOOKUP(J627,DATA!$K$2:$Y$20,14,FALSE),0)&gt;10,IF(MID(I627,12,1)="F",VLOOKUP(J627,DATA!$K$2:$Y$20,14,FALSE),0)-10,0)-LEN(X627))&amp;DEC2BIN(Q627,IF(MID(I627,12,1)="F",VLOOKUP(J627,DATA!$K$2:$Y$20,14,FALSE),0)-IF(IF(MID(I627,12,1)="F",VLOOKUP(J627,DATA!$K$2:$Y$20,14,FALSE),0)&gt;10,IF(MID(I627,12,1)="F",VLOOKUP(J627,DATA!$K$2:$Y$20,14,FALSE),0)-10,0)),"")</f>
        <v/>
      </c>
      <c r="AJ627" t="str">
        <f>IF(LEN(H627)&gt;0,IF(H627&lt;&gt;"CALL_PAL",VLOOKUP(H627,DATA!$B$2:$E$526,4,FALSE),VLOOKUP(K627,DATA!$K$72:$M$161,3,FALSE)),"")</f>
        <v/>
      </c>
      <c r="AK627" t="str">
        <f>IF(LEN(H627)&gt;0,VLOOKUP(H627,DATA!$B$2:$D$526,3,FALSE),"")</f>
        <v/>
      </c>
      <c r="AL627" t="str">
        <f t="shared" si="367"/>
        <v/>
      </c>
      <c r="AM627" t="str">
        <f t="shared" si="368"/>
        <v/>
      </c>
      <c r="AN627" t="str">
        <f t="shared" si="346"/>
        <v/>
      </c>
      <c r="AO627" t="str">
        <f t="shared" si="340"/>
        <v/>
      </c>
      <c r="AP627" t="str">
        <f t="shared" si="341"/>
        <v/>
      </c>
      <c r="AQ627" t="str">
        <f t="shared" si="338"/>
        <v/>
      </c>
    </row>
    <row r="628" spans="1:43" x14ac:dyDescent="0.25">
      <c r="A628" t="str">
        <f t="shared" si="342"/>
        <v/>
      </c>
      <c r="C628" t="str">
        <f t="shared" si="348"/>
        <v/>
      </c>
      <c r="D628" t="str">
        <f t="shared" si="343"/>
        <v/>
      </c>
      <c r="E628" t="str">
        <f t="shared" si="344"/>
        <v/>
      </c>
      <c r="F628" t="str">
        <f t="shared" si="347"/>
        <v/>
      </c>
      <c r="G628" t="str">
        <f t="shared" si="339"/>
        <v/>
      </c>
      <c r="H628" t="str">
        <f t="shared" si="349"/>
        <v/>
      </c>
      <c r="I628" s="3" t="str">
        <f>IF(LEN(H628)&gt;0,VLOOKUP(H628,DATA!$B$2:$G$526,6,FALSE),"")</f>
        <v/>
      </c>
      <c r="J628" t="str">
        <f>IF(LEN(H628)&gt;0,VLOOKUP(H628,DATA!$B$2:$G$526,2,FALSE),"")</f>
        <v/>
      </c>
      <c r="K628" t="str">
        <f>IF(LEN(H628)&gt;0,IF(MID(IF(MID(MID(C628,LEN(H628)+2,99),1,1)="(",MID(MID(C628,LEN(H628)+2,99),2,LEN(MID(C628,LEN(H628)+2,99))-2),MID(C628,LEN(H628)+2,99)),1,1)=VLOOKUP(H628,DATA!$B$2:$I$526,8,FALSE),MID(IF(MID(MID(C628,LEN(H628)+2,99),1,1)="(",MID(MID(C628,LEN(H628)+2,99),2,LEN(MID(C628,LEN(H628)+2,99))-2),MID(C628,LEN(H628)+2,99)),1,3),IF(MID(MID(C628,LEN(H628)+2,99),1,1)="(",MID(MID(C628,LEN(H628)+2,99),2,LEN(MID(C628,LEN(H628)+2,99))-2),MID(C628,LEN(H628)+2,99))),"")</f>
        <v/>
      </c>
      <c r="L628" t="str">
        <f t="shared" si="350"/>
        <v/>
      </c>
      <c r="M628" t="str">
        <f t="shared" si="369"/>
        <v/>
      </c>
      <c r="N628" t="str">
        <f t="shared" si="351"/>
        <v/>
      </c>
      <c r="O628" t="str">
        <f t="shared" si="352"/>
        <v/>
      </c>
      <c r="P628" t="str">
        <f t="shared" si="345"/>
        <v/>
      </c>
      <c r="Q628" t="str">
        <f t="shared" si="353"/>
        <v/>
      </c>
      <c r="R628" t="str">
        <f t="shared" si="354"/>
        <v/>
      </c>
      <c r="S628" t="str">
        <f t="shared" si="355"/>
        <v/>
      </c>
      <c r="T628" t="str">
        <f t="shared" si="356"/>
        <v/>
      </c>
      <c r="U628" t="str">
        <f t="shared" si="357"/>
        <v/>
      </c>
      <c r="V628" t="str">
        <f>IF(MID(I628,6,1)="T",VLOOKUP(H628,DATA!$B$2:$H$526,7,FALSE),"")</f>
        <v/>
      </c>
      <c r="W628" t="str">
        <f t="shared" si="358"/>
        <v/>
      </c>
      <c r="X628" t="str">
        <f>IF(LEN(H628)&gt;0,VLOOKUP(H628,DATA!$B$2:$F$526,5,FALSE),"")</f>
        <v/>
      </c>
      <c r="Y628" t="str">
        <f t="shared" si="359"/>
        <v/>
      </c>
      <c r="Z628" t="str">
        <f t="shared" si="360"/>
        <v/>
      </c>
      <c r="AA628" t="str">
        <f t="shared" si="361"/>
        <v/>
      </c>
      <c r="AB628" t="str">
        <f>IF(LEN(Z628)&gt;0,VLOOKUP(Z628,DATA!$K$25:$L$69,2,FALSE)&amp;IF(LEN(AA628)&gt;0,VLOOKUP(AA628,DATA!$O$25:$P$29,2,FALSE),""),"")</f>
        <v/>
      </c>
      <c r="AC628" t="str">
        <f>IF(LEN(Z628)&gt;0,VLOOKUP(Z628,DATA!$K$25:$M$69,3,FALSE),"")</f>
        <v/>
      </c>
      <c r="AD628" t="str">
        <f t="shared" si="362"/>
        <v/>
      </c>
      <c r="AE628" t="str">
        <f t="shared" si="363"/>
        <v/>
      </c>
      <c r="AF628" t="str">
        <f t="shared" si="364"/>
        <v/>
      </c>
      <c r="AG628" t="str">
        <f t="shared" si="365"/>
        <v/>
      </c>
      <c r="AH628" t="str">
        <f t="shared" si="366"/>
        <v/>
      </c>
      <c r="AI628" t="str">
        <f>IF(LEN(Q628)&gt;0,REPT("0",IF(IF(MID(I628,12,1)="F",VLOOKUP(J628,DATA!$K$2:$Y$20,14,FALSE),0)&gt;10,IF(MID(I628,12,1)="F",VLOOKUP(J628,DATA!$K$2:$Y$20,14,FALSE),0)-10,0)-LEN(X628))&amp;DEC2BIN(Q628,IF(MID(I628,12,1)="F",VLOOKUP(J628,DATA!$K$2:$Y$20,14,FALSE),0)-IF(IF(MID(I628,12,1)="F",VLOOKUP(J628,DATA!$K$2:$Y$20,14,FALSE),0)&gt;10,IF(MID(I628,12,1)="F",VLOOKUP(J628,DATA!$K$2:$Y$20,14,FALSE),0)-10,0)),"")</f>
        <v/>
      </c>
      <c r="AJ628" t="str">
        <f>IF(LEN(H628)&gt;0,IF(H628&lt;&gt;"CALL_PAL",VLOOKUP(H628,DATA!$B$2:$E$526,4,FALSE),VLOOKUP(K628,DATA!$K$72:$M$161,3,FALSE)),"")</f>
        <v/>
      </c>
      <c r="AK628" t="str">
        <f>IF(LEN(H628)&gt;0,VLOOKUP(H628,DATA!$B$2:$D$526,3,FALSE),"")</f>
        <v/>
      </c>
      <c r="AL628" t="str">
        <f t="shared" si="367"/>
        <v/>
      </c>
      <c r="AM628" t="str">
        <f t="shared" si="368"/>
        <v/>
      </c>
      <c r="AN628" t="str">
        <f t="shared" si="346"/>
        <v/>
      </c>
      <c r="AO628" t="str">
        <f t="shared" si="340"/>
        <v/>
      </c>
      <c r="AP628" t="str">
        <f t="shared" si="341"/>
        <v/>
      </c>
      <c r="AQ628" t="str">
        <f t="shared" si="338"/>
        <v/>
      </c>
    </row>
    <row r="629" spans="1:43" x14ac:dyDescent="0.25">
      <c r="A629" t="str">
        <f t="shared" si="342"/>
        <v/>
      </c>
      <c r="C629" t="str">
        <f t="shared" si="348"/>
        <v/>
      </c>
      <c r="D629" t="str">
        <f t="shared" si="343"/>
        <v/>
      </c>
      <c r="E629" t="str">
        <f t="shared" si="344"/>
        <v/>
      </c>
      <c r="F629" t="str">
        <f t="shared" si="347"/>
        <v/>
      </c>
      <c r="G629" t="str">
        <f t="shared" si="339"/>
        <v/>
      </c>
      <c r="H629" t="str">
        <f t="shared" si="349"/>
        <v/>
      </c>
      <c r="I629" s="3" t="str">
        <f>IF(LEN(H629)&gt;0,VLOOKUP(H629,DATA!$B$2:$G$526,6,FALSE),"")</f>
        <v/>
      </c>
      <c r="J629" t="str">
        <f>IF(LEN(H629)&gt;0,VLOOKUP(H629,DATA!$B$2:$G$526,2,FALSE),"")</f>
        <v/>
      </c>
      <c r="K629" t="str">
        <f>IF(LEN(H629)&gt;0,IF(MID(IF(MID(MID(C629,LEN(H629)+2,99),1,1)="(",MID(MID(C629,LEN(H629)+2,99),2,LEN(MID(C629,LEN(H629)+2,99))-2),MID(C629,LEN(H629)+2,99)),1,1)=VLOOKUP(H629,DATA!$B$2:$I$526,8,FALSE),MID(IF(MID(MID(C629,LEN(H629)+2,99),1,1)="(",MID(MID(C629,LEN(H629)+2,99),2,LEN(MID(C629,LEN(H629)+2,99))-2),MID(C629,LEN(H629)+2,99)),1,3),IF(MID(MID(C629,LEN(H629)+2,99),1,1)="(",MID(MID(C629,LEN(H629)+2,99),2,LEN(MID(C629,LEN(H629)+2,99))-2),MID(C629,LEN(H629)+2,99))),"")</f>
        <v/>
      </c>
      <c r="L629" t="str">
        <f t="shared" si="350"/>
        <v/>
      </c>
      <c r="M629" t="str">
        <f t="shared" si="369"/>
        <v/>
      </c>
      <c r="N629" t="str">
        <f t="shared" si="351"/>
        <v/>
      </c>
      <c r="O629" t="str">
        <f t="shared" si="352"/>
        <v/>
      </c>
      <c r="P629" t="str">
        <f t="shared" si="345"/>
        <v/>
      </c>
      <c r="Q629" t="str">
        <f t="shared" si="353"/>
        <v/>
      </c>
      <c r="R629" t="str">
        <f t="shared" si="354"/>
        <v/>
      </c>
      <c r="S629" t="str">
        <f t="shared" si="355"/>
        <v/>
      </c>
      <c r="T629" t="str">
        <f t="shared" si="356"/>
        <v/>
      </c>
      <c r="U629" t="str">
        <f t="shared" si="357"/>
        <v/>
      </c>
      <c r="V629" t="str">
        <f>IF(MID(I629,6,1)="T",VLOOKUP(H629,DATA!$B$2:$H$526,7,FALSE),"")</f>
        <v/>
      </c>
      <c r="W629" t="str">
        <f t="shared" si="358"/>
        <v/>
      </c>
      <c r="X629" t="str">
        <f>IF(LEN(H629)&gt;0,VLOOKUP(H629,DATA!$B$2:$F$526,5,FALSE),"")</f>
        <v/>
      </c>
      <c r="Y629" t="str">
        <f t="shared" si="359"/>
        <v/>
      </c>
      <c r="Z629" t="str">
        <f t="shared" si="360"/>
        <v/>
      </c>
      <c r="AA629" t="str">
        <f t="shared" si="361"/>
        <v/>
      </c>
      <c r="AB629" t="str">
        <f>IF(LEN(Z629)&gt;0,VLOOKUP(Z629,DATA!$K$25:$L$69,2,FALSE)&amp;IF(LEN(AA629)&gt;0,VLOOKUP(AA629,DATA!$O$25:$P$29,2,FALSE),""),"")</f>
        <v/>
      </c>
      <c r="AC629" t="str">
        <f>IF(LEN(Z629)&gt;0,VLOOKUP(Z629,DATA!$K$25:$M$69,3,FALSE),"")</f>
        <v/>
      </c>
      <c r="AD629" t="str">
        <f t="shared" si="362"/>
        <v/>
      </c>
      <c r="AE629" t="str">
        <f t="shared" si="363"/>
        <v/>
      </c>
      <c r="AF629" t="str">
        <f t="shared" si="364"/>
        <v/>
      </c>
      <c r="AG629" t="str">
        <f t="shared" si="365"/>
        <v/>
      </c>
      <c r="AH629" t="str">
        <f t="shared" si="366"/>
        <v/>
      </c>
      <c r="AI629" t="str">
        <f>IF(LEN(Q629)&gt;0,REPT("0",IF(IF(MID(I629,12,1)="F",VLOOKUP(J629,DATA!$K$2:$Y$20,14,FALSE),0)&gt;10,IF(MID(I629,12,1)="F",VLOOKUP(J629,DATA!$K$2:$Y$20,14,FALSE),0)-10,0)-LEN(X629))&amp;DEC2BIN(Q629,IF(MID(I629,12,1)="F",VLOOKUP(J629,DATA!$K$2:$Y$20,14,FALSE),0)-IF(IF(MID(I629,12,1)="F",VLOOKUP(J629,DATA!$K$2:$Y$20,14,FALSE),0)&gt;10,IF(MID(I629,12,1)="F",VLOOKUP(J629,DATA!$K$2:$Y$20,14,FALSE),0)-10,0)),"")</f>
        <v/>
      </c>
      <c r="AJ629" t="str">
        <f>IF(LEN(H629)&gt;0,IF(H629&lt;&gt;"CALL_PAL",VLOOKUP(H629,DATA!$B$2:$E$526,4,FALSE),VLOOKUP(K629,DATA!$K$72:$M$161,3,FALSE)),"")</f>
        <v/>
      </c>
      <c r="AK629" t="str">
        <f>IF(LEN(H629)&gt;0,VLOOKUP(H629,DATA!$B$2:$D$526,3,FALSE),"")</f>
        <v/>
      </c>
      <c r="AL629" t="str">
        <f t="shared" si="367"/>
        <v/>
      </c>
      <c r="AM629" t="str">
        <f t="shared" si="368"/>
        <v/>
      </c>
      <c r="AN629" t="str">
        <f t="shared" si="346"/>
        <v/>
      </c>
      <c r="AO629" t="str">
        <f t="shared" si="340"/>
        <v/>
      </c>
      <c r="AP629" t="str">
        <f t="shared" si="341"/>
        <v/>
      </c>
      <c r="AQ629" t="str">
        <f t="shared" si="338"/>
        <v/>
      </c>
    </row>
    <row r="630" spans="1:43" x14ac:dyDescent="0.25">
      <c r="A630" t="str">
        <f t="shared" si="342"/>
        <v/>
      </c>
      <c r="C630" t="str">
        <f t="shared" si="348"/>
        <v/>
      </c>
      <c r="D630" t="str">
        <f t="shared" si="343"/>
        <v/>
      </c>
      <c r="E630" t="str">
        <f t="shared" si="344"/>
        <v/>
      </c>
      <c r="F630" t="str">
        <f t="shared" si="347"/>
        <v/>
      </c>
      <c r="G630" t="str">
        <f t="shared" si="339"/>
        <v/>
      </c>
      <c r="H630" t="str">
        <f t="shared" si="349"/>
        <v/>
      </c>
      <c r="I630" s="3" t="str">
        <f>IF(LEN(H630)&gt;0,VLOOKUP(H630,DATA!$B$2:$G$526,6,FALSE),"")</f>
        <v/>
      </c>
      <c r="J630" t="str">
        <f>IF(LEN(H630)&gt;0,VLOOKUP(H630,DATA!$B$2:$G$526,2,FALSE),"")</f>
        <v/>
      </c>
      <c r="K630" t="str">
        <f>IF(LEN(H630)&gt;0,IF(MID(IF(MID(MID(C630,LEN(H630)+2,99),1,1)="(",MID(MID(C630,LEN(H630)+2,99),2,LEN(MID(C630,LEN(H630)+2,99))-2),MID(C630,LEN(H630)+2,99)),1,1)=VLOOKUP(H630,DATA!$B$2:$I$526,8,FALSE),MID(IF(MID(MID(C630,LEN(H630)+2,99),1,1)="(",MID(MID(C630,LEN(H630)+2,99),2,LEN(MID(C630,LEN(H630)+2,99))-2),MID(C630,LEN(H630)+2,99)),1,3),IF(MID(MID(C630,LEN(H630)+2,99),1,1)="(",MID(MID(C630,LEN(H630)+2,99),2,LEN(MID(C630,LEN(H630)+2,99))-2),MID(C630,LEN(H630)+2,99))),"")</f>
        <v/>
      </c>
      <c r="L630" t="str">
        <f t="shared" si="350"/>
        <v/>
      </c>
      <c r="M630" t="str">
        <f t="shared" si="369"/>
        <v/>
      </c>
      <c r="N630" t="str">
        <f t="shared" si="351"/>
        <v/>
      </c>
      <c r="O630" t="str">
        <f t="shared" si="352"/>
        <v/>
      </c>
      <c r="P630" t="str">
        <f t="shared" si="345"/>
        <v/>
      </c>
      <c r="Q630" t="str">
        <f t="shared" si="353"/>
        <v/>
      </c>
      <c r="R630" t="str">
        <f t="shared" si="354"/>
        <v/>
      </c>
      <c r="S630" t="str">
        <f t="shared" si="355"/>
        <v/>
      </c>
      <c r="T630" t="str">
        <f t="shared" si="356"/>
        <v/>
      </c>
      <c r="U630" t="str">
        <f t="shared" si="357"/>
        <v/>
      </c>
      <c r="V630" t="str">
        <f>IF(MID(I630,6,1)="T",VLOOKUP(H630,DATA!$B$2:$H$526,7,FALSE),"")</f>
        <v/>
      </c>
      <c r="W630" t="str">
        <f t="shared" si="358"/>
        <v/>
      </c>
      <c r="X630" t="str">
        <f>IF(LEN(H630)&gt;0,VLOOKUP(H630,DATA!$B$2:$F$526,5,FALSE),"")</f>
        <v/>
      </c>
      <c r="Y630" t="str">
        <f t="shared" si="359"/>
        <v/>
      </c>
      <c r="Z630" t="str">
        <f t="shared" si="360"/>
        <v/>
      </c>
      <c r="AA630" t="str">
        <f t="shared" si="361"/>
        <v/>
      </c>
      <c r="AB630" t="str">
        <f>IF(LEN(Z630)&gt;0,VLOOKUP(Z630,DATA!$K$25:$L$69,2,FALSE)&amp;IF(LEN(AA630)&gt;0,VLOOKUP(AA630,DATA!$O$25:$P$29,2,FALSE),""),"")</f>
        <v/>
      </c>
      <c r="AC630" t="str">
        <f>IF(LEN(Z630)&gt;0,VLOOKUP(Z630,DATA!$K$25:$M$69,3,FALSE),"")</f>
        <v/>
      </c>
      <c r="AD630" t="str">
        <f t="shared" si="362"/>
        <v/>
      </c>
      <c r="AE630" t="str">
        <f t="shared" si="363"/>
        <v/>
      </c>
      <c r="AF630" t="str">
        <f t="shared" si="364"/>
        <v/>
      </c>
      <c r="AG630" t="str">
        <f t="shared" si="365"/>
        <v/>
      </c>
      <c r="AH630" t="str">
        <f t="shared" si="366"/>
        <v/>
      </c>
      <c r="AI630" t="str">
        <f>IF(LEN(Q630)&gt;0,REPT("0",IF(IF(MID(I630,12,1)="F",VLOOKUP(J630,DATA!$K$2:$Y$20,14,FALSE),0)&gt;10,IF(MID(I630,12,1)="F",VLOOKUP(J630,DATA!$K$2:$Y$20,14,FALSE),0)-10,0)-LEN(X630))&amp;DEC2BIN(Q630,IF(MID(I630,12,1)="F",VLOOKUP(J630,DATA!$K$2:$Y$20,14,FALSE),0)-IF(IF(MID(I630,12,1)="F",VLOOKUP(J630,DATA!$K$2:$Y$20,14,FALSE),0)&gt;10,IF(MID(I630,12,1)="F",VLOOKUP(J630,DATA!$K$2:$Y$20,14,FALSE),0)-10,0)),"")</f>
        <v/>
      </c>
      <c r="AJ630" t="str">
        <f>IF(LEN(H630)&gt;0,IF(H630&lt;&gt;"CALL_PAL",VLOOKUP(H630,DATA!$B$2:$E$526,4,FALSE),VLOOKUP(K630,DATA!$K$72:$M$161,3,FALSE)),"")</f>
        <v/>
      </c>
      <c r="AK630" t="str">
        <f>IF(LEN(H630)&gt;0,VLOOKUP(H630,DATA!$B$2:$D$526,3,FALSE),"")</f>
        <v/>
      </c>
      <c r="AL630" t="str">
        <f t="shared" si="367"/>
        <v/>
      </c>
      <c r="AM630" t="str">
        <f t="shared" si="368"/>
        <v/>
      </c>
      <c r="AN630" t="str">
        <f t="shared" si="346"/>
        <v/>
      </c>
      <c r="AO630" t="str">
        <f t="shared" si="340"/>
        <v/>
      </c>
      <c r="AP630" t="str">
        <f t="shared" si="341"/>
        <v/>
      </c>
      <c r="AQ630" t="str">
        <f t="shared" si="338"/>
        <v/>
      </c>
    </row>
    <row r="631" spans="1:43" x14ac:dyDescent="0.25">
      <c r="A631" t="str">
        <f t="shared" si="342"/>
        <v/>
      </c>
      <c r="C631" t="str">
        <f t="shared" si="348"/>
        <v/>
      </c>
      <c r="D631" t="str">
        <f t="shared" si="343"/>
        <v/>
      </c>
      <c r="E631" t="str">
        <f t="shared" si="344"/>
        <v/>
      </c>
      <c r="F631" t="str">
        <f t="shared" si="347"/>
        <v/>
      </c>
      <c r="G631" t="str">
        <f t="shared" si="339"/>
        <v/>
      </c>
      <c r="H631" t="str">
        <f t="shared" si="349"/>
        <v/>
      </c>
      <c r="I631" s="3" t="str">
        <f>IF(LEN(H631)&gt;0,VLOOKUP(H631,DATA!$B$2:$G$526,6,FALSE),"")</f>
        <v/>
      </c>
      <c r="J631" t="str">
        <f>IF(LEN(H631)&gt;0,VLOOKUP(H631,DATA!$B$2:$G$526,2,FALSE),"")</f>
        <v/>
      </c>
      <c r="K631" t="str">
        <f>IF(LEN(H631)&gt;0,IF(MID(IF(MID(MID(C631,LEN(H631)+2,99),1,1)="(",MID(MID(C631,LEN(H631)+2,99),2,LEN(MID(C631,LEN(H631)+2,99))-2),MID(C631,LEN(H631)+2,99)),1,1)=VLOOKUP(H631,DATA!$B$2:$I$526,8,FALSE),MID(IF(MID(MID(C631,LEN(H631)+2,99),1,1)="(",MID(MID(C631,LEN(H631)+2,99),2,LEN(MID(C631,LEN(H631)+2,99))-2),MID(C631,LEN(H631)+2,99)),1,3),IF(MID(MID(C631,LEN(H631)+2,99),1,1)="(",MID(MID(C631,LEN(H631)+2,99),2,LEN(MID(C631,LEN(H631)+2,99))-2),MID(C631,LEN(H631)+2,99))),"")</f>
        <v/>
      </c>
      <c r="L631" t="str">
        <f t="shared" si="350"/>
        <v/>
      </c>
      <c r="M631" t="str">
        <f t="shared" si="369"/>
        <v/>
      </c>
      <c r="N631" t="str">
        <f t="shared" si="351"/>
        <v/>
      </c>
      <c r="O631" t="str">
        <f t="shared" si="352"/>
        <v/>
      </c>
      <c r="P631" t="str">
        <f t="shared" si="345"/>
        <v/>
      </c>
      <c r="Q631" t="str">
        <f t="shared" si="353"/>
        <v/>
      </c>
      <c r="R631" t="str">
        <f t="shared" si="354"/>
        <v/>
      </c>
      <c r="S631" t="str">
        <f t="shared" si="355"/>
        <v/>
      </c>
      <c r="T631" t="str">
        <f t="shared" si="356"/>
        <v/>
      </c>
      <c r="U631" t="str">
        <f t="shared" si="357"/>
        <v/>
      </c>
      <c r="V631" t="str">
        <f>IF(MID(I631,6,1)="T",VLOOKUP(H631,DATA!$B$2:$H$526,7,FALSE),"")</f>
        <v/>
      </c>
      <c r="W631" t="str">
        <f t="shared" si="358"/>
        <v/>
      </c>
      <c r="X631" t="str">
        <f>IF(LEN(H631)&gt;0,VLOOKUP(H631,DATA!$B$2:$F$526,5,FALSE),"")</f>
        <v/>
      </c>
      <c r="Y631" t="str">
        <f t="shared" si="359"/>
        <v/>
      </c>
      <c r="Z631" t="str">
        <f t="shared" si="360"/>
        <v/>
      </c>
      <c r="AA631" t="str">
        <f t="shared" si="361"/>
        <v/>
      </c>
      <c r="AB631" t="str">
        <f>IF(LEN(Z631)&gt;0,VLOOKUP(Z631,DATA!$K$25:$L$69,2,FALSE)&amp;IF(LEN(AA631)&gt;0,VLOOKUP(AA631,DATA!$O$25:$P$29,2,FALSE),""),"")</f>
        <v/>
      </c>
      <c r="AC631" t="str">
        <f>IF(LEN(Z631)&gt;0,VLOOKUP(Z631,DATA!$K$25:$M$69,3,FALSE),"")</f>
        <v/>
      </c>
      <c r="AD631" t="str">
        <f t="shared" si="362"/>
        <v/>
      </c>
      <c r="AE631" t="str">
        <f t="shared" si="363"/>
        <v/>
      </c>
      <c r="AF631" t="str">
        <f t="shared" si="364"/>
        <v/>
      </c>
      <c r="AG631" t="str">
        <f t="shared" si="365"/>
        <v/>
      </c>
      <c r="AH631" t="str">
        <f t="shared" si="366"/>
        <v/>
      </c>
      <c r="AI631" t="str">
        <f>IF(LEN(Q631)&gt;0,REPT("0",IF(IF(MID(I631,12,1)="F",VLOOKUP(J631,DATA!$K$2:$Y$20,14,FALSE),0)&gt;10,IF(MID(I631,12,1)="F",VLOOKUP(J631,DATA!$K$2:$Y$20,14,FALSE),0)-10,0)-LEN(X631))&amp;DEC2BIN(Q631,IF(MID(I631,12,1)="F",VLOOKUP(J631,DATA!$K$2:$Y$20,14,FALSE),0)-IF(IF(MID(I631,12,1)="F",VLOOKUP(J631,DATA!$K$2:$Y$20,14,FALSE),0)&gt;10,IF(MID(I631,12,1)="F",VLOOKUP(J631,DATA!$K$2:$Y$20,14,FALSE),0)-10,0)),"")</f>
        <v/>
      </c>
      <c r="AJ631" t="str">
        <f>IF(LEN(H631)&gt;0,IF(H631&lt;&gt;"CALL_PAL",VLOOKUP(H631,DATA!$B$2:$E$526,4,FALSE),VLOOKUP(K631,DATA!$K$72:$M$161,3,FALSE)),"")</f>
        <v/>
      </c>
      <c r="AK631" t="str">
        <f>IF(LEN(H631)&gt;0,VLOOKUP(H631,DATA!$B$2:$D$526,3,FALSE),"")</f>
        <v/>
      </c>
      <c r="AL631" t="str">
        <f t="shared" si="367"/>
        <v/>
      </c>
      <c r="AM631" t="str">
        <f t="shared" si="368"/>
        <v/>
      </c>
      <c r="AN631" t="str">
        <f t="shared" si="346"/>
        <v/>
      </c>
      <c r="AO631" t="str">
        <f t="shared" si="340"/>
        <v/>
      </c>
      <c r="AP631" t="str">
        <f t="shared" si="341"/>
        <v/>
      </c>
      <c r="AQ631" t="str">
        <f t="shared" si="338"/>
        <v/>
      </c>
    </row>
    <row r="632" spans="1:43" x14ac:dyDescent="0.25">
      <c r="A632" t="str">
        <f t="shared" si="342"/>
        <v/>
      </c>
      <c r="C632" t="str">
        <f t="shared" si="348"/>
        <v/>
      </c>
      <c r="D632" t="str">
        <f t="shared" si="343"/>
        <v/>
      </c>
      <c r="E632" t="str">
        <f t="shared" si="344"/>
        <v/>
      </c>
      <c r="F632" t="str">
        <f t="shared" si="347"/>
        <v/>
      </c>
      <c r="G632" t="str">
        <f t="shared" si="339"/>
        <v/>
      </c>
      <c r="H632" t="str">
        <f t="shared" si="349"/>
        <v/>
      </c>
      <c r="I632" s="3" t="str">
        <f>IF(LEN(H632)&gt;0,VLOOKUP(H632,DATA!$B$2:$G$526,6,FALSE),"")</f>
        <v/>
      </c>
      <c r="J632" t="str">
        <f>IF(LEN(H632)&gt;0,VLOOKUP(H632,DATA!$B$2:$G$526,2,FALSE),"")</f>
        <v/>
      </c>
      <c r="K632" t="str">
        <f>IF(LEN(H632)&gt;0,IF(MID(IF(MID(MID(C632,LEN(H632)+2,99),1,1)="(",MID(MID(C632,LEN(H632)+2,99),2,LEN(MID(C632,LEN(H632)+2,99))-2),MID(C632,LEN(H632)+2,99)),1,1)=VLOOKUP(H632,DATA!$B$2:$I$526,8,FALSE),MID(IF(MID(MID(C632,LEN(H632)+2,99),1,1)="(",MID(MID(C632,LEN(H632)+2,99),2,LEN(MID(C632,LEN(H632)+2,99))-2),MID(C632,LEN(H632)+2,99)),1,3),IF(MID(MID(C632,LEN(H632)+2,99),1,1)="(",MID(MID(C632,LEN(H632)+2,99),2,LEN(MID(C632,LEN(H632)+2,99))-2),MID(C632,LEN(H632)+2,99))),"")</f>
        <v/>
      </c>
      <c r="L632" t="str">
        <f t="shared" si="350"/>
        <v/>
      </c>
      <c r="M632" t="str">
        <f t="shared" si="369"/>
        <v/>
      </c>
      <c r="N632" t="str">
        <f t="shared" si="351"/>
        <v/>
      </c>
      <c r="O632" t="str">
        <f t="shared" si="352"/>
        <v/>
      </c>
      <c r="P632" t="str">
        <f t="shared" si="345"/>
        <v/>
      </c>
      <c r="Q632" t="str">
        <f t="shared" si="353"/>
        <v/>
      </c>
      <c r="R632" t="str">
        <f t="shared" si="354"/>
        <v/>
      </c>
      <c r="S632" t="str">
        <f t="shared" si="355"/>
        <v/>
      </c>
      <c r="T632" t="str">
        <f t="shared" si="356"/>
        <v/>
      </c>
      <c r="U632" t="str">
        <f t="shared" si="357"/>
        <v/>
      </c>
      <c r="V632" t="str">
        <f>IF(MID(I632,6,1)="T",VLOOKUP(H632,DATA!$B$2:$H$526,7,FALSE),"")</f>
        <v/>
      </c>
      <c r="W632" t="str">
        <f t="shared" si="358"/>
        <v/>
      </c>
      <c r="X632" t="str">
        <f>IF(LEN(H632)&gt;0,VLOOKUP(H632,DATA!$B$2:$F$526,5,FALSE),"")</f>
        <v/>
      </c>
      <c r="Y632" t="str">
        <f t="shared" si="359"/>
        <v/>
      </c>
      <c r="Z632" t="str">
        <f t="shared" si="360"/>
        <v/>
      </c>
      <c r="AA632" t="str">
        <f t="shared" si="361"/>
        <v/>
      </c>
      <c r="AB632" t="str">
        <f>IF(LEN(Z632)&gt;0,VLOOKUP(Z632,DATA!$K$25:$L$69,2,FALSE)&amp;IF(LEN(AA632)&gt;0,VLOOKUP(AA632,DATA!$O$25:$P$29,2,FALSE),""),"")</f>
        <v/>
      </c>
      <c r="AC632" t="str">
        <f>IF(LEN(Z632)&gt;0,VLOOKUP(Z632,DATA!$K$25:$M$69,3,FALSE),"")</f>
        <v/>
      </c>
      <c r="AD632" t="str">
        <f t="shared" si="362"/>
        <v/>
      </c>
      <c r="AE632" t="str">
        <f t="shared" si="363"/>
        <v/>
      </c>
      <c r="AF632" t="str">
        <f t="shared" si="364"/>
        <v/>
      </c>
      <c r="AG632" t="str">
        <f t="shared" si="365"/>
        <v/>
      </c>
      <c r="AH632" t="str">
        <f t="shared" si="366"/>
        <v/>
      </c>
      <c r="AI632" t="str">
        <f>IF(LEN(Q632)&gt;0,REPT("0",IF(IF(MID(I632,12,1)="F",VLOOKUP(J632,DATA!$K$2:$Y$20,14,FALSE),0)&gt;10,IF(MID(I632,12,1)="F",VLOOKUP(J632,DATA!$K$2:$Y$20,14,FALSE),0)-10,0)-LEN(X632))&amp;DEC2BIN(Q632,IF(MID(I632,12,1)="F",VLOOKUP(J632,DATA!$K$2:$Y$20,14,FALSE),0)-IF(IF(MID(I632,12,1)="F",VLOOKUP(J632,DATA!$K$2:$Y$20,14,FALSE),0)&gt;10,IF(MID(I632,12,1)="F",VLOOKUP(J632,DATA!$K$2:$Y$20,14,FALSE),0)-10,0)),"")</f>
        <v/>
      </c>
      <c r="AJ632" t="str">
        <f>IF(LEN(H632)&gt;0,IF(H632&lt;&gt;"CALL_PAL",VLOOKUP(H632,DATA!$B$2:$E$526,4,FALSE),VLOOKUP(K632,DATA!$K$72:$M$161,3,FALSE)),"")</f>
        <v/>
      </c>
      <c r="AK632" t="str">
        <f>IF(LEN(H632)&gt;0,VLOOKUP(H632,DATA!$B$2:$D$526,3,FALSE),"")</f>
        <v/>
      </c>
      <c r="AL632" t="str">
        <f t="shared" si="367"/>
        <v/>
      </c>
      <c r="AM632" t="str">
        <f t="shared" si="368"/>
        <v/>
      </c>
      <c r="AN632" t="str">
        <f t="shared" si="346"/>
        <v/>
      </c>
      <c r="AO632" t="str">
        <f t="shared" si="340"/>
        <v/>
      </c>
      <c r="AP632" t="str">
        <f t="shared" si="341"/>
        <v/>
      </c>
      <c r="AQ632" t="str">
        <f t="shared" si="338"/>
        <v/>
      </c>
    </row>
    <row r="633" spans="1:43" x14ac:dyDescent="0.25">
      <c r="A633" t="str">
        <f t="shared" si="342"/>
        <v/>
      </c>
      <c r="C633" t="str">
        <f t="shared" si="348"/>
        <v/>
      </c>
      <c r="D633" t="str">
        <f t="shared" si="343"/>
        <v/>
      </c>
      <c r="E633" t="str">
        <f t="shared" si="344"/>
        <v/>
      </c>
      <c r="F633" t="str">
        <f t="shared" si="347"/>
        <v/>
      </c>
      <c r="G633" t="str">
        <f t="shared" si="339"/>
        <v/>
      </c>
      <c r="H633" t="str">
        <f t="shared" si="349"/>
        <v/>
      </c>
      <c r="I633" s="3" t="str">
        <f>IF(LEN(H633)&gt;0,VLOOKUP(H633,DATA!$B$2:$G$526,6,FALSE),"")</f>
        <v/>
      </c>
      <c r="J633" t="str">
        <f>IF(LEN(H633)&gt;0,VLOOKUP(H633,DATA!$B$2:$G$526,2,FALSE),"")</f>
        <v/>
      </c>
      <c r="K633" t="str">
        <f>IF(LEN(H633)&gt;0,IF(MID(IF(MID(MID(C633,LEN(H633)+2,99),1,1)="(",MID(MID(C633,LEN(H633)+2,99),2,LEN(MID(C633,LEN(H633)+2,99))-2),MID(C633,LEN(H633)+2,99)),1,1)=VLOOKUP(H633,DATA!$B$2:$I$526,8,FALSE),MID(IF(MID(MID(C633,LEN(H633)+2,99),1,1)="(",MID(MID(C633,LEN(H633)+2,99),2,LEN(MID(C633,LEN(H633)+2,99))-2),MID(C633,LEN(H633)+2,99)),1,3),IF(MID(MID(C633,LEN(H633)+2,99),1,1)="(",MID(MID(C633,LEN(H633)+2,99),2,LEN(MID(C633,LEN(H633)+2,99))-2),MID(C633,LEN(H633)+2,99))),"")</f>
        <v/>
      </c>
      <c r="L633" t="str">
        <f t="shared" si="350"/>
        <v/>
      </c>
      <c r="M633" t="str">
        <f t="shared" si="369"/>
        <v/>
      </c>
      <c r="N633" t="str">
        <f t="shared" si="351"/>
        <v/>
      </c>
      <c r="O633" t="str">
        <f t="shared" si="352"/>
        <v/>
      </c>
      <c r="P633" t="str">
        <f t="shared" si="345"/>
        <v/>
      </c>
      <c r="Q633" t="str">
        <f t="shared" si="353"/>
        <v/>
      </c>
      <c r="R633" t="str">
        <f t="shared" si="354"/>
        <v/>
      </c>
      <c r="S633" t="str">
        <f t="shared" si="355"/>
        <v/>
      </c>
      <c r="T633" t="str">
        <f t="shared" si="356"/>
        <v/>
      </c>
      <c r="U633" t="str">
        <f t="shared" si="357"/>
        <v/>
      </c>
      <c r="V633" t="str">
        <f>IF(MID(I633,6,1)="T",VLOOKUP(H633,DATA!$B$2:$H$526,7,FALSE),"")</f>
        <v/>
      </c>
      <c r="W633" t="str">
        <f t="shared" si="358"/>
        <v/>
      </c>
      <c r="X633" t="str">
        <f>IF(LEN(H633)&gt;0,VLOOKUP(H633,DATA!$B$2:$F$526,5,FALSE),"")</f>
        <v/>
      </c>
      <c r="Y633" t="str">
        <f t="shared" si="359"/>
        <v/>
      </c>
      <c r="Z633" t="str">
        <f t="shared" si="360"/>
        <v/>
      </c>
      <c r="AA633" t="str">
        <f t="shared" si="361"/>
        <v/>
      </c>
      <c r="AB633" t="str">
        <f>IF(LEN(Z633)&gt;0,VLOOKUP(Z633,DATA!$K$25:$L$69,2,FALSE)&amp;IF(LEN(AA633)&gt;0,VLOOKUP(AA633,DATA!$O$25:$P$29,2,FALSE),""),"")</f>
        <v/>
      </c>
      <c r="AC633" t="str">
        <f>IF(LEN(Z633)&gt;0,VLOOKUP(Z633,DATA!$K$25:$M$69,3,FALSE),"")</f>
        <v/>
      </c>
      <c r="AD633" t="str">
        <f t="shared" si="362"/>
        <v/>
      </c>
      <c r="AE633" t="str">
        <f t="shared" si="363"/>
        <v/>
      </c>
      <c r="AF633" t="str">
        <f t="shared" si="364"/>
        <v/>
      </c>
      <c r="AG633" t="str">
        <f t="shared" si="365"/>
        <v/>
      </c>
      <c r="AH633" t="str">
        <f t="shared" si="366"/>
        <v/>
      </c>
      <c r="AI633" t="str">
        <f>IF(LEN(Q633)&gt;0,REPT("0",IF(IF(MID(I633,12,1)="F",VLOOKUP(J633,DATA!$K$2:$Y$20,14,FALSE),0)&gt;10,IF(MID(I633,12,1)="F",VLOOKUP(J633,DATA!$K$2:$Y$20,14,FALSE),0)-10,0)-LEN(X633))&amp;DEC2BIN(Q633,IF(MID(I633,12,1)="F",VLOOKUP(J633,DATA!$K$2:$Y$20,14,FALSE),0)-IF(IF(MID(I633,12,1)="F",VLOOKUP(J633,DATA!$K$2:$Y$20,14,FALSE),0)&gt;10,IF(MID(I633,12,1)="F",VLOOKUP(J633,DATA!$K$2:$Y$20,14,FALSE),0)-10,0)),"")</f>
        <v/>
      </c>
      <c r="AJ633" t="str">
        <f>IF(LEN(H633)&gt;0,IF(H633&lt;&gt;"CALL_PAL",VLOOKUP(H633,DATA!$B$2:$E$526,4,FALSE),VLOOKUP(K633,DATA!$K$72:$M$161,3,FALSE)),"")</f>
        <v/>
      </c>
      <c r="AK633" t="str">
        <f>IF(LEN(H633)&gt;0,VLOOKUP(H633,DATA!$B$2:$D$526,3,FALSE),"")</f>
        <v/>
      </c>
      <c r="AL633" t="str">
        <f t="shared" si="367"/>
        <v/>
      </c>
      <c r="AM633" t="str">
        <f t="shared" si="368"/>
        <v/>
      </c>
      <c r="AN633" t="str">
        <f t="shared" si="346"/>
        <v/>
      </c>
      <c r="AO633" t="str">
        <f t="shared" si="340"/>
        <v/>
      </c>
      <c r="AP633" t="str">
        <f t="shared" si="341"/>
        <v/>
      </c>
      <c r="AQ633" t="str">
        <f t="shared" si="338"/>
        <v/>
      </c>
    </row>
    <row r="634" spans="1:43" x14ac:dyDescent="0.25">
      <c r="A634" t="str">
        <f t="shared" si="342"/>
        <v/>
      </c>
      <c r="C634" t="str">
        <f t="shared" si="348"/>
        <v/>
      </c>
      <c r="D634" t="str">
        <f t="shared" si="343"/>
        <v/>
      </c>
      <c r="E634" t="str">
        <f t="shared" si="344"/>
        <v/>
      </c>
      <c r="F634" t="str">
        <f t="shared" si="347"/>
        <v/>
      </c>
      <c r="G634" t="str">
        <f t="shared" si="339"/>
        <v/>
      </c>
      <c r="H634" t="str">
        <f t="shared" si="349"/>
        <v/>
      </c>
      <c r="I634" s="3" t="str">
        <f>IF(LEN(H634)&gt;0,VLOOKUP(H634,DATA!$B$2:$G$526,6,FALSE),"")</f>
        <v/>
      </c>
      <c r="J634" t="str">
        <f>IF(LEN(H634)&gt;0,VLOOKUP(H634,DATA!$B$2:$G$526,2,FALSE),"")</f>
        <v/>
      </c>
      <c r="K634" t="str">
        <f>IF(LEN(H634)&gt;0,IF(MID(IF(MID(MID(C634,LEN(H634)+2,99),1,1)="(",MID(MID(C634,LEN(H634)+2,99),2,LEN(MID(C634,LEN(H634)+2,99))-2),MID(C634,LEN(H634)+2,99)),1,1)=VLOOKUP(H634,DATA!$B$2:$I$526,8,FALSE),MID(IF(MID(MID(C634,LEN(H634)+2,99),1,1)="(",MID(MID(C634,LEN(H634)+2,99),2,LEN(MID(C634,LEN(H634)+2,99))-2),MID(C634,LEN(H634)+2,99)),1,3),IF(MID(MID(C634,LEN(H634)+2,99),1,1)="(",MID(MID(C634,LEN(H634)+2,99),2,LEN(MID(C634,LEN(H634)+2,99))-2),MID(C634,LEN(H634)+2,99))),"")</f>
        <v/>
      </c>
      <c r="L634" t="str">
        <f t="shared" si="350"/>
        <v/>
      </c>
      <c r="M634" t="str">
        <f t="shared" si="369"/>
        <v/>
      </c>
      <c r="N634" t="str">
        <f t="shared" si="351"/>
        <v/>
      </c>
      <c r="O634" t="str">
        <f t="shared" si="352"/>
        <v/>
      </c>
      <c r="P634" t="str">
        <f t="shared" si="345"/>
        <v/>
      </c>
      <c r="Q634" t="str">
        <f t="shared" si="353"/>
        <v/>
      </c>
      <c r="R634" t="str">
        <f t="shared" si="354"/>
        <v/>
      </c>
      <c r="S634" t="str">
        <f t="shared" si="355"/>
        <v/>
      </c>
      <c r="T634" t="str">
        <f t="shared" si="356"/>
        <v/>
      </c>
      <c r="U634" t="str">
        <f t="shared" si="357"/>
        <v/>
      </c>
      <c r="V634" t="str">
        <f>IF(MID(I634,6,1)="T",VLOOKUP(H634,DATA!$B$2:$H$526,7,FALSE),"")</f>
        <v/>
      </c>
      <c r="W634" t="str">
        <f t="shared" si="358"/>
        <v/>
      </c>
      <c r="X634" t="str">
        <f>IF(LEN(H634)&gt;0,VLOOKUP(H634,DATA!$B$2:$F$526,5,FALSE),"")</f>
        <v/>
      </c>
      <c r="Y634" t="str">
        <f t="shared" si="359"/>
        <v/>
      </c>
      <c r="Z634" t="str">
        <f t="shared" si="360"/>
        <v/>
      </c>
      <c r="AA634" t="str">
        <f t="shared" si="361"/>
        <v/>
      </c>
      <c r="AB634" t="str">
        <f>IF(LEN(Z634)&gt;0,VLOOKUP(Z634,DATA!$K$25:$L$69,2,FALSE)&amp;IF(LEN(AA634)&gt;0,VLOOKUP(AA634,DATA!$O$25:$P$29,2,FALSE),""),"")</f>
        <v/>
      </c>
      <c r="AC634" t="str">
        <f>IF(LEN(Z634)&gt;0,VLOOKUP(Z634,DATA!$K$25:$M$69,3,FALSE),"")</f>
        <v/>
      </c>
      <c r="AD634" t="str">
        <f t="shared" si="362"/>
        <v/>
      </c>
      <c r="AE634" t="str">
        <f t="shared" si="363"/>
        <v/>
      </c>
      <c r="AF634" t="str">
        <f t="shared" si="364"/>
        <v/>
      </c>
      <c r="AG634" t="str">
        <f t="shared" si="365"/>
        <v/>
      </c>
      <c r="AH634" t="str">
        <f t="shared" si="366"/>
        <v/>
      </c>
      <c r="AI634" t="str">
        <f>IF(LEN(Q634)&gt;0,REPT("0",IF(IF(MID(I634,12,1)="F",VLOOKUP(J634,DATA!$K$2:$Y$20,14,FALSE),0)&gt;10,IF(MID(I634,12,1)="F",VLOOKUP(J634,DATA!$K$2:$Y$20,14,FALSE),0)-10,0)-LEN(X634))&amp;DEC2BIN(Q634,IF(MID(I634,12,1)="F",VLOOKUP(J634,DATA!$K$2:$Y$20,14,FALSE),0)-IF(IF(MID(I634,12,1)="F",VLOOKUP(J634,DATA!$K$2:$Y$20,14,FALSE),0)&gt;10,IF(MID(I634,12,1)="F",VLOOKUP(J634,DATA!$K$2:$Y$20,14,FALSE),0)-10,0)),"")</f>
        <v/>
      </c>
      <c r="AJ634" t="str">
        <f>IF(LEN(H634)&gt;0,IF(H634&lt;&gt;"CALL_PAL",VLOOKUP(H634,DATA!$B$2:$E$526,4,FALSE),VLOOKUP(K634,DATA!$K$72:$M$161,3,FALSE)),"")</f>
        <v/>
      </c>
      <c r="AK634" t="str">
        <f>IF(LEN(H634)&gt;0,VLOOKUP(H634,DATA!$B$2:$D$526,3,FALSE),"")</f>
        <v/>
      </c>
      <c r="AL634" t="str">
        <f t="shared" si="367"/>
        <v/>
      </c>
      <c r="AM634" t="str">
        <f t="shared" si="368"/>
        <v/>
      </c>
      <c r="AN634" t="str">
        <f t="shared" si="346"/>
        <v/>
      </c>
      <c r="AO634" t="str">
        <f t="shared" si="340"/>
        <v/>
      </c>
      <c r="AP634" t="str">
        <f t="shared" si="341"/>
        <v/>
      </c>
      <c r="AQ634" t="str">
        <f t="shared" si="338"/>
        <v/>
      </c>
    </row>
    <row r="635" spans="1:43" x14ac:dyDescent="0.25">
      <c r="A635" t="str">
        <f t="shared" si="342"/>
        <v/>
      </c>
      <c r="C635" t="str">
        <f t="shared" si="348"/>
        <v/>
      </c>
      <c r="D635" t="str">
        <f t="shared" si="343"/>
        <v/>
      </c>
      <c r="E635" t="str">
        <f t="shared" si="344"/>
        <v/>
      </c>
      <c r="F635" t="str">
        <f t="shared" si="347"/>
        <v/>
      </c>
      <c r="G635" t="str">
        <f t="shared" si="339"/>
        <v/>
      </c>
      <c r="H635" t="str">
        <f t="shared" si="349"/>
        <v/>
      </c>
      <c r="I635" s="3" t="str">
        <f>IF(LEN(H635)&gt;0,VLOOKUP(H635,DATA!$B$2:$G$526,6,FALSE),"")</f>
        <v/>
      </c>
      <c r="J635" t="str">
        <f>IF(LEN(H635)&gt;0,VLOOKUP(H635,DATA!$B$2:$G$526,2,FALSE),"")</f>
        <v/>
      </c>
      <c r="K635" t="str">
        <f>IF(LEN(H635)&gt;0,IF(MID(IF(MID(MID(C635,LEN(H635)+2,99),1,1)="(",MID(MID(C635,LEN(H635)+2,99),2,LEN(MID(C635,LEN(H635)+2,99))-2),MID(C635,LEN(H635)+2,99)),1,1)=VLOOKUP(H635,DATA!$B$2:$I$526,8,FALSE),MID(IF(MID(MID(C635,LEN(H635)+2,99),1,1)="(",MID(MID(C635,LEN(H635)+2,99),2,LEN(MID(C635,LEN(H635)+2,99))-2),MID(C635,LEN(H635)+2,99)),1,3),IF(MID(MID(C635,LEN(H635)+2,99),1,1)="(",MID(MID(C635,LEN(H635)+2,99),2,LEN(MID(C635,LEN(H635)+2,99))-2),MID(C635,LEN(H635)+2,99))),"")</f>
        <v/>
      </c>
      <c r="L635" t="str">
        <f t="shared" si="350"/>
        <v/>
      </c>
      <c r="M635" t="str">
        <f t="shared" si="369"/>
        <v/>
      </c>
      <c r="N635" t="str">
        <f t="shared" si="351"/>
        <v/>
      </c>
      <c r="O635" t="str">
        <f t="shared" si="352"/>
        <v/>
      </c>
      <c r="P635" t="str">
        <f t="shared" si="345"/>
        <v/>
      </c>
      <c r="Q635" t="str">
        <f t="shared" si="353"/>
        <v/>
      </c>
      <c r="R635" t="str">
        <f t="shared" si="354"/>
        <v/>
      </c>
      <c r="S635" t="str">
        <f t="shared" si="355"/>
        <v/>
      </c>
      <c r="T635" t="str">
        <f t="shared" si="356"/>
        <v/>
      </c>
      <c r="U635" t="str">
        <f t="shared" si="357"/>
        <v/>
      </c>
      <c r="V635" t="str">
        <f>IF(MID(I635,6,1)="T",VLOOKUP(H635,DATA!$B$2:$H$526,7,FALSE),"")</f>
        <v/>
      </c>
      <c r="W635" t="str">
        <f t="shared" si="358"/>
        <v/>
      </c>
      <c r="X635" t="str">
        <f>IF(LEN(H635)&gt;0,VLOOKUP(H635,DATA!$B$2:$F$526,5,FALSE),"")</f>
        <v/>
      </c>
      <c r="Y635" t="str">
        <f t="shared" si="359"/>
        <v/>
      </c>
      <c r="Z635" t="str">
        <f t="shared" si="360"/>
        <v/>
      </c>
      <c r="AA635" t="str">
        <f t="shared" si="361"/>
        <v/>
      </c>
      <c r="AB635" t="str">
        <f>IF(LEN(Z635)&gt;0,VLOOKUP(Z635,DATA!$K$25:$L$69,2,FALSE)&amp;IF(LEN(AA635)&gt;0,VLOOKUP(AA635,DATA!$O$25:$P$29,2,FALSE),""),"")</f>
        <v/>
      </c>
      <c r="AC635" t="str">
        <f>IF(LEN(Z635)&gt;0,VLOOKUP(Z635,DATA!$K$25:$M$69,3,FALSE),"")</f>
        <v/>
      </c>
      <c r="AD635" t="str">
        <f t="shared" si="362"/>
        <v/>
      </c>
      <c r="AE635" t="str">
        <f t="shared" si="363"/>
        <v/>
      </c>
      <c r="AF635" t="str">
        <f t="shared" si="364"/>
        <v/>
      </c>
      <c r="AG635" t="str">
        <f t="shared" si="365"/>
        <v/>
      </c>
      <c r="AH635" t="str">
        <f t="shared" si="366"/>
        <v/>
      </c>
      <c r="AI635" t="str">
        <f>IF(LEN(Q635)&gt;0,REPT("0",IF(IF(MID(I635,12,1)="F",VLOOKUP(J635,DATA!$K$2:$Y$20,14,FALSE),0)&gt;10,IF(MID(I635,12,1)="F",VLOOKUP(J635,DATA!$K$2:$Y$20,14,FALSE),0)-10,0)-LEN(X635))&amp;DEC2BIN(Q635,IF(MID(I635,12,1)="F",VLOOKUP(J635,DATA!$K$2:$Y$20,14,FALSE),0)-IF(IF(MID(I635,12,1)="F",VLOOKUP(J635,DATA!$K$2:$Y$20,14,FALSE),0)&gt;10,IF(MID(I635,12,1)="F",VLOOKUP(J635,DATA!$K$2:$Y$20,14,FALSE),0)-10,0)),"")</f>
        <v/>
      </c>
      <c r="AJ635" t="str">
        <f>IF(LEN(H635)&gt;0,IF(H635&lt;&gt;"CALL_PAL",VLOOKUP(H635,DATA!$B$2:$E$526,4,FALSE),VLOOKUP(K635,DATA!$K$72:$M$161,3,FALSE)),"")</f>
        <v/>
      </c>
      <c r="AK635" t="str">
        <f>IF(LEN(H635)&gt;0,VLOOKUP(H635,DATA!$B$2:$D$526,3,FALSE),"")</f>
        <v/>
      </c>
      <c r="AL635" t="str">
        <f t="shared" si="367"/>
        <v/>
      </c>
      <c r="AM635" t="str">
        <f t="shared" si="368"/>
        <v/>
      </c>
      <c r="AN635" t="str">
        <f t="shared" si="346"/>
        <v/>
      </c>
      <c r="AO635" t="str">
        <f t="shared" si="340"/>
        <v/>
      </c>
      <c r="AP635" t="str">
        <f t="shared" si="341"/>
        <v/>
      </c>
      <c r="AQ635" t="str">
        <f t="shared" si="338"/>
        <v/>
      </c>
    </row>
    <row r="636" spans="1:43" x14ac:dyDescent="0.25">
      <c r="A636" t="str">
        <f t="shared" si="342"/>
        <v/>
      </c>
      <c r="C636" t="str">
        <f t="shared" si="348"/>
        <v/>
      </c>
      <c r="D636" t="str">
        <f t="shared" si="343"/>
        <v/>
      </c>
      <c r="E636" t="str">
        <f t="shared" si="344"/>
        <v/>
      </c>
      <c r="F636" t="str">
        <f t="shared" si="347"/>
        <v/>
      </c>
      <c r="G636" t="str">
        <f t="shared" si="339"/>
        <v/>
      </c>
      <c r="H636" t="str">
        <f t="shared" si="349"/>
        <v/>
      </c>
      <c r="I636" s="3" t="str">
        <f>IF(LEN(H636)&gt;0,VLOOKUP(H636,DATA!$B$2:$G$526,6,FALSE),"")</f>
        <v/>
      </c>
      <c r="J636" t="str">
        <f>IF(LEN(H636)&gt;0,VLOOKUP(H636,DATA!$B$2:$G$526,2,FALSE),"")</f>
        <v/>
      </c>
      <c r="K636" t="str">
        <f>IF(LEN(H636)&gt;0,IF(MID(IF(MID(MID(C636,LEN(H636)+2,99),1,1)="(",MID(MID(C636,LEN(H636)+2,99),2,LEN(MID(C636,LEN(H636)+2,99))-2),MID(C636,LEN(H636)+2,99)),1,1)=VLOOKUP(H636,DATA!$B$2:$I$526,8,FALSE),MID(IF(MID(MID(C636,LEN(H636)+2,99),1,1)="(",MID(MID(C636,LEN(H636)+2,99),2,LEN(MID(C636,LEN(H636)+2,99))-2),MID(C636,LEN(H636)+2,99)),1,3),IF(MID(MID(C636,LEN(H636)+2,99),1,1)="(",MID(MID(C636,LEN(H636)+2,99),2,LEN(MID(C636,LEN(H636)+2,99))-2),MID(C636,LEN(H636)+2,99))),"")</f>
        <v/>
      </c>
      <c r="L636" t="str">
        <f t="shared" si="350"/>
        <v/>
      </c>
      <c r="M636" t="str">
        <f t="shared" si="369"/>
        <v/>
      </c>
      <c r="N636" t="str">
        <f t="shared" si="351"/>
        <v/>
      </c>
      <c r="O636" t="str">
        <f t="shared" si="352"/>
        <v/>
      </c>
      <c r="P636" t="str">
        <f t="shared" si="345"/>
        <v/>
      </c>
      <c r="Q636" t="str">
        <f t="shared" si="353"/>
        <v/>
      </c>
      <c r="R636" t="str">
        <f t="shared" si="354"/>
        <v/>
      </c>
      <c r="S636" t="str">
        <f t="shared" si="355"/>
        <v/>
      </c>
      <c r="T636" t="str">
        <f t="shared" si="356"/>
        <v/>
      </c>
      <c r="U636" t="str">
        <f t="shared" si="357"/>
        <v/>
      </c>
      <c r="V636" t="str">
        <f>IF(MID(I636,6,1)="T",VLOOKUP(H636,DATA!$B$2:$H$526,7,FALSE),"")</f>
        <v/>
      </c>
      <c r="W636" t="str">
        <f t="shared" si="358"/>
        <v/>
      </c>
      <c r="X636" t="str">
        <f>IF(LEN(H636)&gt;0,VLOOKUP(H636,DATA!$B$2:$F$526,5,FALSE),"")</f>
        <v/>
      </c>
      <c r="Y636" t="str">
        <f t="shared" si="359"/>
        <v/>
      </c>
      <c r="Z636" t="str">
        <f t="shared" si="360"/>
        <v/>
      </c>
      <c r="AA636" t="str">
        <f t="shared" si="361"/>
        <v/>
      </c>
      <c r="AB636" t="str">
        <f>IF(LEN(Z636)&gt;0,VLOOKUP(Z636,DATA!$K$25:$L$69,2,FALSE)&amp;IF(LEN(AA636)&gt;0,VLOOKUP(AA636,DATA!$O$25:$P$29,2,FALSE),""),"")</f>
        <v/>
      </c>
      <c r="AC636" t="str">
        <f>IF(LEN(Z636)&gt;0,VLOOKUP(Z636,DATA!$K$25:$M$69,3,FALSE),"")</f>
        <v/>
      </c>
      <c r="AD636" t="str">
        <f t="shared" si="362"/>
        <v/>
      </c>
      <c r="AE636" t="str">
        <f t="shared" si="363"/>
        <v/>
      </c>
      <c r="AF636" t="str">
        <f t="shared" si="364"/>
        <v/>
      </c>
      <c r="AG636" t="str">
        <f t="shared" si="365"/>
        <v/>
      </c>
      <c r="AH636" t="str">
        <f t="shared" si="366"/>
        <v/>
      </c>
      <c r="AI636" t="str">
        <f>IF(LEN(Q636)&gt;0,REPT("0",IF(IF(MID(I636,12,1)="F",VLOOKUP(J636,DATA!$K$2:$Y$20,14,FALSE),0)&gt;10,IF(MID(I636,12,1)="F",VLOOKUP(J636,DATA!$K$2:$Y$20,14,FALSE),0)-10,0)-LEN(X636))&amp;DEC2BIN(Q636,IF(MID(I636,12,1)="F",VLOOKUP(J636,DATA!$K$2:$Y$20,14,FALSE),0)-IF(IF(MID(I636,12,1)="F",VLOOKUP(J636,DATA!$K$2:$Y$20,14,FALSE),0)&gt;10,IF(MID(I636,12,1)="F",VLOOKUP(J636,DATA!$K$2:$Y$20,14,FALSE),0)-10,0)),"")</f>
        <v/>
      </c>
      <c r="AJ636" t="str">
        <f>IF(LEN(H636)&gt;0,IF(H636&lt;&gt;"CALL_PAL",VLOOKUP(H636,DATA!$B$2:$E$526,4,FALSE),VLOOKUP(K636,DATA!$K$72:$M$161,3,FALSE)),"")</f>
        <v/>
      </c>
      <c r="AK636" t="str">
        <f>IF(LEN(H636)&gt;0,VLOOKUP(H636,DATA!$B$2:$D$526,3,FALSE),"")</f>
        <v/>
      </c>
      <c r="AL636" t="str">
        <f t="shared" si="367"/>
        <v/>
      </c>
      <c r="AM636" t="str">
        <f t="shared" si="368"/>
        <v/>
      </c>
      <c r="AN636" t="str">
        <f t="shared" si="346"/>
        <v/>
      </c>
      <c r="AO636" t="str">
        <f t="shared" si="340"/>
        <v/>
      </c>
      <c r="AP636" t="str">
        <f t="shared" si="341"/>
        <v/>
      </c>
      <c r="AQ636" t="str">
        <f t="shared" si="338"/>
        <v/>
      </c>
    </row>
    <row r="637" spans="1:43" x14ac:dyDescent="0.25">
      <c r="A637" t="str">
        <f t="shared" si="342"/>
        <v/>
      </c>
      <c r="C637" t="str">
        <f t="shared" si="348"/>
        <v/>
      </c>
      <c r="D637" t="str">
        <f t="shared" si="343"/>
        <v/>
      </c>
      <c r="E637" t="str">
        <f t="shared" si="344"/>
        <v/>
      </c>
      <c r="F637" t="str">
        <f t="shared" si="347"/>
        <v/>
      </c>
      <c r="G637" t="str">
        <f t="shared" si="339"/>
        <v/>
      </c>
      <c r="H637" t="str">
        <f t="shared" si="349"/>
        <v/>
      </c>
      <c r="I637" s="3" t="str">
        <f>IF(LEN(H637)&gt;0,VLOOKUP(H637,DATA!$B$2:$G$526,6,FALSE),"")</f>
        <v/>
      </c>
      <c r="J637" t="str">
        <f>IF(LEN(H637)&gt;0,VLOOKUP(H637,DATA!$B$2:$G$526,2,FALSE),"")</f>
        <v/>
      </c>
      <c r="K637" t="str">
        <f>IF(LEN(H637)&gt;0,IF(MID(IF(MID(MID(C637,LEN(H637)+2,99),1,1)="(",MID(MID(C637,LEN(H637)+2,99),2,LEN(MID(C637,LEN(H637)+2,99))-2),MID(C637,LEN(H637)+2,99)),1,1)=VLOOKUP(H637,DATA!$B$2:$I$526,8,FALSE),MID(IF(MID(MID(C637,LEN(H637)+2,99),1,1)="(",MID(MID(C637,LEN(H637)+2,99),2,LEN(MID(C637,LEN(H637)+2,99))-2),MID(C637,LEN(H637)+2,99)),1,3),IF(MID(MID(C637,LEN(H637)+2,99),1,1)="(",MID(MID(C637,LEN(H637)+2,99),2,LEN(MID(C637,LEN(H637)+2,99))-2),MID(C637,LEN(H637)+2,99))),"")</f>
        <v/>
      </c>
      <c r="L637" t="str">
        <f t="shared" si="350"/>
        <v/>
      </c>
      <c r="M637" t="str">
        <f t="shared" si="369"/>
        <v/>
      </c>
      <c r="N637" t="str">
        <f t="shared" si="351"/>
        <v/>
      </c>
      <c r="O637" t="str">
        <f t="shared" si="352"/>
        <v/>
      </c>
      <c r="P637" t="str">
        <f t="shared" si="345"/>
        <v/>
      </c>
      <c r="Q637" t="str">
        <f t="shared" si="353"/>
        <v/>
      </c>
      <c r="R637" t="str">
        <f t="shared" si="354"/>
        <v/>
      </c>
      <c r="S637" t="str">
        <f t="shared" si="355"/>
        <v/>
      </c>
      <c r="T637" t="str">
        <f t="shared" si="356"/>
        <v/>
      </c>
      <c r="U637" t="str">
        <f t="shared" si="357"/>
        <v/>
      </c>
      <c r="V637" t="str">
        <f>IF(MID(I637,6,1)="T",VLOOKUP(H637,DATA!$B$2:$H$526,7,FALSE),"")</f>
        <v/>
      </c>
      <c r="W637" t="str">
        <f t="shared" si="358"/>
        <v/>
      </c>
      <c r="X637" t="str">
        <f>IF(LEN(H637)&gt;0,VLOOKUP(H637,DATA!$B$2:$F$526,5,FALSE),"")</f>
        <v/>
      </c>
      <c r="Y637" t="str">
        <f t="shared" si="359"/>
        <v/>
      </c>
      <c r="Z637" t="str">
        <f t="shared" si="360"/>
        <v/>
      </c>
      <c r="AA637" t="str">
        <f t="shared" si="361"/>
        <v/>
      </c>
      <c r="AB637" t="str">
        <f>IF(LEN(Z637)&gt;0,VLOOKUP(Z637,DATA!$K$25:$L$69,2,FALSE)&amp;IF(LEN(AA637)&gt;0,VLOOKUP(AA637,DATA!$O$25:$P$29,2,FALSE),""),"")</f>
        <v/>
      </c>
      <c r="AC637" t="str">
        <f>IF(LEN(Z637)&gt;0,VLOOKUP(Z637,DATA!$K$25:$M$69,3,FALSE),"")</f>
        <v/>
      </c>
      <c r="AD637" t="str">
        <f t="shared" si="362"/>
        <v/>
      </c>
      <c r="AE637" t="str">
        <f t="shared" si="363"/>
        <v/>
      </c>
      <c r="AF637" t="str">
        <f t="shared" si="364"/>
        <v/>
      </c>
      <c r="AG637" t="str">
        <f t="shared" si="365"/>
        <v/>
      </c>
      <c r="AH637" t="str">
        <f t="shared" si="366"/>
        <v/>
      </c>
      <c r="AI637" t="str">
        <f>IF(LEN(Q637)&gt;0,REPT("0",IF(IF(MID(I637,12,1)="F",VLOOKUP(J637,DATA!$K$2:$Y$20,14,FALSE),0)&gt;10,IF(MID(I637,12,1)="F",VLOOKUP(J637,DATA!$K$2:$Y$20,14,FALSE),0)-10,0)-LEN(X637))&amp;DEC2BIN(Q637,IF(MID(I637,12,1)="F",VLOOKUP(J637,DATA!$K$2:$Y$20,14,FALSE),0)-IF(IF(MID(I637,12,1)="F",VLOOKUP(J637,DATA!$K$2:$Y$20,14,FALSE),0)&gt;10,IF(MID(I637,12,1)="F",VLOOKUP(J637,DATA!$K$2:$Y$20,14,FALSE),0)-10,0)),"")</f>
        <v/>
      </c>
      <c r="AJ637" t="str">
        <f>IF(LEN(H637)&gt;0,IF(H637&lt;&gt;"CALL_PAL",VLOOKUP(H637,DATA!$B$2:$E$526,4,FALSE),VLOOKUP(K637,DATA!$K$72:$M$161,3,FALSE)),"")</f>
        <v/>
      </c>
      <c r="AK637" t="str">
        <f>IF(LEN(H637)&gt;0,VLOOKUP(H637,DATA!$B$2:$D$526,3,FALSE),"")</f>
        <v/>
      </c>
      <c r="AL637" t="str">
        <f t="shared" si="367"/>
        <v/>
      </c>
      <c r="AM637" t="str">
        <f t="shared" si="368"/>
        <v/>
      </c>
      <c r="AN637" t="str">
        <f t="shared" si="346"/>
        <v/>
      </c>
      <c r="AO637" t="str">
        <f t="shared" si="340"/>
        <v/>
      </c>
      <c r="AP637" t="str">
        <f t="shared" si="341"/>
        <v/>
      </c>
      <c r="AQ637" t="str">
        <f t="shared" si="338"/>
        <v/>
      </c>
    </row>
    <row r="638" spans="1:43" x14ac:dyDescent="0.25">
      <c r="A638" t="str">
        <f t="shared" si="342"/>
        <v/>
      </c>
      <c r="C638" t="str">
        <f t="shared" si="348"/>
        <v/>
      </c>
      <c r="D638" t="str">
        <f t="shared" si="343"/>
        <v/>
      </c>
      <c r="E638" t="str">
        <f t="shared" si="344"/>
        <v/>
      </c>
      <c r="F638" t="str">
        <f t="shared" si="347"/>
        <v/>
      </c>
      <c r="G638" t="str">
        <f t="shared" si="339"/>
        <v/>
      </c>
      <c r="H638" t="str">
        <f t="shared" si="349"/>
        <v/>
      </c>
      <c r="I638" s="3" t="str">
        <f>IF(LEN(H638)&gt;0,VLOOKUP(H638,DATA!$B$2:$G$526,6,FALSE),"")</f>
        <v/>
      </c>
      <c r="J638" t="str">
        <f>IF(LEN(H638)&gt;0,VLOOKUP(H638,DATA!$B$2:$G$526,2,FALSE),"")</f>
        <v/>
      </c>
      <c r="K638" t="str">
        <f>IF(LEN(H638)&gt;0,IF(MID(IF(MID(MID(C638,LEN(H638)+2,99),1,1)="(",MID(MID(C638,LEN(H638)+2,99),2,LEN(MID(C638,LEN(H638)+2,99))-2),MID(C638,LEN(H638)+2,99)),1,1)=VLOOKUP(H638,DATA!$B$2:$I$526,8,FALSE),MID(IF(MID(MID(C638,LEN(H638)+2,99),1,1)="(",MID(MID(C638,LEN(H638)+2,99),2,LEN(MID(C638,LEN(H638)+2,99))-2),MID(C638,LEN(H638)+2,99)),1,3),IF(MID(MID(C638,LEN(H638)+2,99),1,1)="(",MID(MID(C638,LEN(H638)+2,99),2,LEN(MID(C638,LEN(H638)+2,99))-2),MID(C638,LEN(H638)+2,99))),"")</f>
        <v/>
      </c>
      <c r="L638" t="str">
        <f t="shared" si="350"/>
        <v/>
      </c>
      <c r="M638" t="str">
        <f t="shared" si="369"/>
        <v/>
      </c>
      <c r="N638" t="str">
        <f t="shared" si="351"/>
        <v/>
      </c>
      <c r="O638" t="str">
        <f t="shared" si="352"/>
        <v/>
      </c>
      <c r="P638" t="str">
        <f t="shared" si="345"/>
        <v/>
      </c>
      <c r="Q638" t="str">
        <f t="shared" si="353"/>
        <v/>
      </c>
      <c r="R638" t="str">
        <f t="shared" si="354"/>
        <v/>
      </c>
      <c r="S638" t="str">
        <f t="shared" si="355"/>
        <v/>
      </c>
      <c r="T638" t="str">
        <f t="shared" si="356"/>
        <v/>
      </c>
      <c r="U638" t="str">
        <f t="shared" si="357"/>
        <v/>
      </c>
      <c r="V638" t="str">
        <f>IF(MID(I638,6,1)="T",VLOOKUP(H638,DATA!$B$2:$H$526,7,FALSE),"")</f>
        <v/>
      </c>
      <c r="W638" t="str">
        <f t="shared" si="358"/>
        <v/>
      </c>
      <c r="X638" t="str">
        <f>IF(LEN(H638)&gt;0,VLOOKUP(H638,DATA!$B$2:$F$526,5,FALSE),"")</f>
        <v/>
      </c>
      <c r="Y638" t="str">
        <f t="shared" si="359"/>
        <v/>
      </c>
      <c r="Z638" t="str">
        <f t="shared" si="360"/>
        <v/>
      </c>
      <c r="AA638" t="str">
        <f t="shared" si="361"/>
        <v/>
      </c>
      <c r="AB638" t="str">
        <f>IF(LEN(Z638)&gt;0,VLOOKUP(Z638,DATA!$K$25:$L$69,2,FALSE)&amp;IF(LEN(AA638)&gt;0,VLOOKUP(AA638,DATA!$O$25:$P$29,2,FALSE),""),"")</f>
        <v/>
      </c>
      <c r="AC638" t="str">
        <f>IF(LEN(Z638)&gt;0,VLOOKUP(Z638,DATA!$K$25:$M$69,3,FALSE),"")</f>
        <v/>
      </c>
      <c r="AD638" t="str">
        <f t="shared" si="362"/>
        <v/>
      </c>
      <c r="AE638" t="str">
        <f t="shared" si="363"/>
        <v/>
      </c>
      <c r="AF638" t="str">
        <f t="shared" si="364"/>
        <v/>
      </c>
      <c r="AG638" t="str">
        <f t="shared" si="365"/>
        <v/>
      </c>
      <c r="AH638" t="str">
        <f t="shared" si="366"/>
        <v/>
      </c>
      <c r="AI638" t="str">
        <f>IF(LEN(Q638)&gt;0,REPT("0",IF(IF(MID(I638,12,1)="F",VLOOKUP(J638,DATA!$K$2:$Y$20,14,FALSE),0)&gt;10,IF(MID(I638,12,1)="F",VLOOKUP(J638,DATA!$K$2:$Y$20,14,FALSE),0)-10,0)-LEN(X638))&amp;DEC2BIN(Q638,IF(MID(I638,12,1)="F",VLOOKUP(J638,DATA!$K$2:$Y$20,14,FALSE),0)-IF(IF(MID(I638,12,1)="F",VLOOKUP(J638,DATA!$K$2:$Y$20,14,FALSE),0)&gt;10,IF(MID(I638,12,1)="F",VLOOKUP(J638,DATA!$K$2:$Y$20,14,FALSE),0)-10,0)),"")</f>
        <v/>
      </c>
      <c r="AJ638" t="str">
        <f>IF(LEN(H638)&gt;0,IF(H638&lt;&gt;"CALL_PAL",VLOOKUP(H638,DATA!$B$2:$E$526,4,FALSE),VLOOKUP(K638,DATA!$K$72:$M$161,3,FALSE)),"")</f>
        <v/>
      </c>
      <c r="AK638" t="str">
        <f>IF(LEN(H638)&gt;0,VLOOKUP(H638,DATA!$B$2:$D$526,3,FALSE),"")</f>
        <v/>
      </c>
      <c r="AL638" t="str">
        <f t="shared" si="367"/>
        <v/>
      </c>
      <c r="AM638" t="str">
        <f t="shared" si="368"/>
        <v/>
      </c>
      <c r="AN638" t="str">
        <f t="shared" si="346"/>
        <v/>
      </c>
      <c r="AO638" t="str">
        <f t="shared" si="340"/>
        <v/>
      </c>
      <c r="AP638" t="str">
        <f t="shared" si="341"/>
        <v/>
      </c>
      <c r="AQ638" t="str">
        <f t="shared" si="338"/>
        <v/>
      </c>
    </row>
    <row r="639" spans="1:43" x14ac:dyDescent="0.25">
      <c r="A639" t="str">
        <f t="shared" si="342"/>
        <v/>
      </c>
      <c r="C639" t="str">
        <f t="shared" si="348"/>
        <v/>
      </c>
      <c r="D639" t="str">
        <f t="shared" si="343"/>
        <v/>
      </c>
      <c r="E639" t="str">
        <f t="shared" si="344"/>
        <v/>
      </c>
      <c r="F639" t="str">
        <f t="shared" si="347"/>
        <v/>
      </c>
      <c r="G639" t="str">
        <f t="shared" si="339"/>
        <v/>
      </c>
      <c r="H639" t="str">
        <f t="shared" si="349"/>
        <v/>
      </c>
      <c r="I639" s="3" t="str">
        <f>IF(LEN(H639)&gt;0,VLOOKUP(H639,DATA!$B$2:$G$526,6,FALSE),"")</f>
        <v/>
      </c>
      <c r="J639" t="str">
        <f>IF(LEN(H639)&gt;0,VLOOKUP(H639,DATA!$B$2:$G$526,2,FALSE),"")</f>
        <v/>
      </c>
      <c r="K639" t="str">
        <f>IF(LEN(H639)&gt;0,IF(MID(IF(MID(MID(C639,LEN(H639)+2,99),1,1)="(",MID(MID(C639,LEN(H639)+2,99),2,LEN(MID(C639,LEN(H639)+2,99))-2),MID(C639,LEN(H639)+2,99)),1,1)=VLOOKUP(H639,DATA!$B$2:$I$526,8,FALSE),MID(IF(MID(MID(C639,LEN(H639)+2,99),1,1)="(",MID(MID(C639,LEN(H639)+2,99),2,LEN(MID(C639,LEN(H639)+2,99))-2),MID(C639,LEN(H639)+2,99)),1,3),IF(MID(MID(C639,LEN(H639)+2,99),1,1)="(",MID(MID(C639,LEN(H639)+2,99),2,LEN(MID(C639,LEN(H639)+2,99))-2),MID(C639,LEN(H639)+2,99))),"")</f>
        <v/>
      </c>
      <c r="L639" t="str">
        <f t="shared" si="350"/>
        <v/>
      </c>
      <c r="M639" t="str">
        <f t="shared" si="369"/>
        <v/>
      </c>
      <c r="N639" t="str">
        <f t="shared" si="351"/>
        <v/>
      </c>
      <c r="O639" t="str">
        <f t="shared" si="352"/>
        <v/>
      </c>
      <c r="P639" t="str">
        <f t="shared" si="345"/>
        <v/>
      </c>
      <c r="Q639" t="str">
        <f t="shared" si="353"/>
        <v/>
      </c>
      <c r="R639" t="str">
        <f t="shared" si="354"/>
        <v/>
      </c>
      <c r="S639" t="str">
        <f t="shared" si="355"/>
        <v/>
      </c>
      <c r="T639" t="str">
        <f t="shared" si="356"/>
        <v/>
      </c>
      <c r="U639" t="str">
        <f t="shared" si="357"/>
        <v/>
      </c>
      <c r="V639" t="str">
        <f>IF(MID(I639,6,1)="T",VLOOKUP(H639,DATA!$B$2:$H$526,7,FALSE),"")</f>
        <v/>
      </c>
      <c r="W639" t="str">
        <f t="shared" si="358"/>
        <v/>
      </c>
      <c r="X639" t="str">
        <f>IF(LEN(H639)&gt;0,VLOOKUP(H639,DATA!$B$2:$F$526,5,FALSE),"")</f>
        <v/>
      </c>
      <c r="Y639" t="str">
        <f t="shared" si="359"/>
        <v/>
      </c>
      <c r="Z639" t="str">
        <f t="shared" si="360"/>
        <v/>
      </c>
      <c r="AA639" t="str">
        <f t="shared" si="361"/>
        <v/>
      </c>
      <c r="AB639" t="str">
        <f>IF(LEN(Z639)&gt;0,VLOOKUP(Z639,DATA!$K$25:$L$69,2,FALSE)&amp;IF(LEN(AA639)&gt;0,VLOOKUP(AA639,DATA!$O$25:$P$29,2,FALSE),""),"")</f>
        <v/>
      </c>
      <c r="AC639" t="str">
        <f>IF(LEN(Z639)&gt;0,VLOOKUP(Z639,DATA!$K$25:$M$69,3,FALSE),"")</f>
        <v/>
      </c>
      <c r="AD639" t="str">
        <f t="shared" si="362"/>
        <v/>
      </c>
      <c r="AE639" t="str">
        <f t="shared" si="363"/>
        <v/>
      </c>
      <c r="AF639" t="str">
        <f t="shared" si="364"/>
        <v/>
      </c>
      <c r="AG639" t="str">
        <f t="shared" si="365"/>
        <v/>
      </c>
      <c r="AH639" t="str">
        <f t="shared" si="366"/>
        <v/>
      </c>
      <c r="AI639" t="str">
        <f>IF(LEN(Q639)&gt;0,REPT("0",IF(IF(MID(I639,12,1)="F",VLOOKUP(J639,DATA!$K$2:$Y$20,14,FALSE),0)&gt;10,IF(MID(I639,12,1)="F",VLOOKUP(J639,DATA!$K$2:$Y$20,14,FALSE),0)-10,0)-LEN(X639))&amp;DEC2BIN(Q639,IF(MID(I639,12,1)="F",VLOOKUP(J639,DATA!$K$2:$Y$20,14,FALSE),0)-IF(IF(MID(I639,12,1)="F",VLOOKUP(J639,DATA!$K$2:$Y$20,14,FALSE),0)&gt;10,IF(MID(I639,12,1)="F",VLOOKUP(J639,DATA!$K$2:$Y$20,14,FALSE),0)-10,0)),"")</f>
        <v/>
      </c>
      <c r="AJ639" t="str">
        <f>IF(LEN(H639)&gt;0,IF(H639&lt;&gt;"CALL_PAL",VLOOKUP(H639,DATA!$B$2:$E$526,4,FALSE),VLOOKUP(K639,DATA!$K$72:$M$161,3,FALSE)),"")</f>
        <v/>
      </c>
      <c r="AK639" t="str">
        <f>IF(LEN(H639)&gt;0,VLOOKUP(H639,DATA!$B$2:$D$526,3,FALSE),"")</f>
        <v/>
      </c>
      <c r="AL639" t="str">
        <f t="shared" si="367"/>
        <v/>
      </c>
      <c r="AM639" t="str">
        <f t="shared" si="368"/>
        <v/>
      </c>
      <c r="AN639" t="str">
        <f t="shared" si="346"/>
        <v/>
      </c>
      <c r="AO639" t="str">
        <f t="shared" si="340"/>
        <v/>
      </c>
      <c r="AP639" t="str">
        <f t="shared" si="341"/>
        <v/>
      </c>
      <c r="AQ639" t="str">
        <f t="shared" si="338"/>
        <v/>
      </c>
    </row>
    <row r="640" spans="1:43" x14ac:dyDescent="0.25">
      <c r="A640" t="str">
        <f t="shared" si="342"/>
        <v/>
      </c>
      <c r="C640" t="str">
        <f t="shared" si="348"/>
        <v/>
      </c>
      <c r="D640" t="str">
        <f t="shared" si="343"/>
        <v/>
      </c>
      <c r="E640" t="str">
        <f t="shared" si="344"/>
        <v/>
      </c>
      <c r="F640" t="str">
        <f t="shared" si="347"/>
        <v/>
      </c>
      <c r="G640" t="str">
        <f t="shared" si="339"/>
        <v/>
      </c>
      <c r="H640" t="str">
        <f t="shared" si="349"/>
        <v/>
      </c>
      <c r="I640" s="3" t="str">
        <f>IF(LEN(H640)&gt;0,VLOOKUP(H640,DATA!$B$2:$G$526,6,FALSE),"")</f>
        <v/>
      </c>
      <c r="J640" t="str">
        <f>IF(LEN(H640)&gt;0,VLOOKUP(H640,DATA!$B$2:$G$526,2,FALSE),"")</f>
        <v/>
      </c>
      <c r="K640" t="str">
        <f>IF(LEN(H640)&gt;0,IF(MID(IF(MID(MID(C640,LEN(H640)+2,99),1,1)="(",MID(MID(C640,LEN(H640)+2,99),2,LEN(MID(C640,LEN(H640)+2,99))-2),MID(C640,LEN(H640)+2,99)),1,1)=VLOOKUP(H640,DATA!$B$2:$I$526,8,FALSE),MID(IF(MID(MID(C640,LEN(H640)+2,99),1,1)="(",MID(MID(C640,LEN(H640)+2,99),2,LEN(MID(C640,LEN(H640)+2,99))-2),MID(C640,LEN(H640)+2,99)),1,3),IF(MID(MID(C640,LEN(H640)+2,99),1,1)="(",MID(MID(C640,LEN(H640)+2,99),2,LEN(MID(C640,LEN(H640)+2,99))-2),MID(C640,LEN(H640)+2,99))),"")</f>
        <v/>
      </c>
      <c r="L640" t="str">
        <f t="shared" si="350"/>
        <v/>
      </c>
      <c r="M640" t="str">
        <f t="shared" si="369"/>
        <v/>
      </c>
      <c r="N640" t="str">
        <f t="shared" si="351"/>
        <v/>
      </c>
      <c r="O640" t="str">
        <f t="shared" si="352"/>
        <v/>
      </c>
      <c r="P640" t="str">
        <f t="shared" si="345"/>
        <v/>
      </c>
      <c r="Q640" t="str">
        <f t="shared" si="353"/>
        <v/>
      </c>
      <c r="R640" t="str">
        <f t="shared" si="354"/>
        <v/>
      </c>
      <c r="S640" t="str">
        <f t="shared" si="355"/>
        <v/>
      </c>
      <c r="T640" t="str">
        <f t="shared" si="356"/>
        <v/>
      </c>
      <c r="U640" t="str">
        <f t="shared" si="357"/>
        <v/>
      </c>
      <c r="V640" t="str">
        <f>IF(MID(I640,6,1)="T",VLOOKUP(H640,DATA!$B$2:$H$526,7,FALSE),"")</f>
        <v/>
      </c>
      <c r="W640" t="str">
        <f t="shared" si="358"/>
        <v/>
      </c>
      <c r="X640" t="str">
        <f>IF(LEN(H640)&gt;0,VLOOKUP(H640,DATA!$B$2:$F$526,5,FALSE),"")</f>
        <v/>
      </c>
      <c r="Y640" t="str">
        <f t="shared" si="359"/>
        <v/>
      </c>
      <c r="Z640" t="str">
        <f t="shared" si="360"/>
        <v/>
      </c>
      <c r="AA640" t="str">
        <f t="shared" si="361"/>
        <v/>
      </c>
      <c r="AB640" t="str">
        <f>IF(LEN(Z640)&gt;0,VLOOKUP(Z640,DATA!$K$25:$L$69,2,FALSE)&amp;IF(LEN(AA640)&gt;0,VLOOKUP(AA640,DATA!$O$25:$P$29,2,FALSE),""),"")</f>
        <v/>
      </c>
      <c r="AC640" t="str">
        <f>IF(LEN(Z640)&gt;0,VLOOKUP(Z640,DATA!$K$25:$M$69,3,FALSE),"")</f>
        <v/>
      </c>
      <c r="AD640" t="str">
        <f t="shared" si="362"/>
        <v/>
      </c>
      <c r="AE640" t="str">
        <f t="shared" si="363"/>
        <v/>
      </c>
      <c r="AF640" t="str">
        <f t="shared" si="364"/>
        <v/>
      </c>
      <c r="AG640" t="str">
        <f t="shared" si="365"/>
        <v/>
      </c>
      <c r="AH640" t="str">
        <f t="shared" si="366"/>
        <v/>
      </c>
      <c r="AI640" t="str">
        <f>IF(LEN(Q640)&gt;0,REPT("0",IF(IF(MID(I640,12,1)="F",VLOOKUP(J640,DATA!$K$2:$Y$20,14,FALSE),0)&gt;10,IF(MID(I640,12,1)="F",VLOOKUP(J640,DATA!$K$2:$Y$20,14,FALSE),0)-10,0)-LEN(X640))&amp;DEC2BIN(Q640,IF(MID(I640,12,1)="F",VLOOKUP(J640,DATA!$K$2:$Y$20,14,FALSE),0)-IF(IF(MID(I640,12,1)="F",VLOOKUP(J640,DATA!$K$2:$Y$20,14,FALSE),0)&gt;10,IF(MID(I640,12,1)="F",VLOOKUP(J640,DATA!$K$2:$Y$20,14,FALSE),0)-10,0)),"")</f>
        <v/>
      </c>
      <c r="AJ640" t="str">
        <f>IF(LEN(H640)&gt;0,IF(H640&lt;&gt;"CALL_PAL",VLOOKUP(H640,DATA!$B$2:$E$526,4,FALSE),VLOOKUP(K640,DATA!$K$72:$M$161,3,FALSE)),"")</f>
        <v/>
      </c>
      <c r="AK640" t="str">
        <f>IF(LEN(H640)&gt;0,VLOOKUP(H640,DATA!$B$2:$D$526,3,FALSE),"")</f>
        <v/>
      </c>
      <c r="AL640" t="str">
        <f t="shared" si="367"/>
        <v/>
      </c>
      <c r="AM640" t="str">
        <f t="shared" si="368"/>
        <v/>
      </c>
      <c r="AN640" t="str">
        <f t="shared" si="346"/>
        <v/>
      </c>
      <c r="AO640" t="str">
        <f t="shared" si="340"/>
        <v/>
      </c>
      <c r="AP640" t="str">
        <f t="shared" si="341"/>
        <v/>
      </c>
      <c r="AQ640" t="str">
        <f t="shared" si="338"/>
        <v/>
      </c>
    </row>
    <row r="641" spans="1:43" x14ac:dyDescent="0.25">
      <c r="A641" t="str">
        <f t="shared" si="342"/>
        <v/>
      </c>
      <c r="C641" t="str">
        <f t="shared" si="348"/>
        <v/>
      </c>
      <c r="D641" t="str">
        <f t="shared" si="343"/>
        <v/>
      </c>
      <c r="E641" t="str">
        <f t="shared" si="344"/>
        <v/>
      </c>
      <c r="F641" t="str">
        <f t="shared" si="347"/>
        <v/>
      </c>
      <c r="G641" t="str">
        <f t="shared" si="339"/>
        <v/>
      </c>
      <c r="H641" t="str">
        <f t="shared" si="349"/>
        <v/>
      </c>
      <c r="I641" s="3" t="str">
        <f>IF(LEN(H641)&gt;0,VLOOKUP(H641,DATA!$B$2:$G$526,6,FALSE),"")</f>
        <v/>
      </c>
      <c r="J641" t="str">
        <f>IF(LEN(H641)&gt;0,VLOOKUP(H641,DATA!$B$2:$G$526,2,FALSE),"")</f>
        <v/>
      </c>
      <c r="K641" t="str">
        <f>IF(LEN(H641)&gt;0,IF(MID(IF(MID(MID(C641,LEN(H641)+2,99),1,1)="(",MID(MID(C641,LEN(H641)+2,99),2,LEN(MID(C641,LEN(H641)+2,99))-2),MID(C641,LEN(H641)+2,99)),1,1)=VLOOKUP(H641,DATA!$B$2:$I$526,8,FALSE),MID(IF(MID(MID(C641,LEN(H641)+2,99),1,1)="(",MID(MID(C641,LEN(H641)+2,99),2,LEN(MID(C641,LEN(H641)+2,99))-2),MID(C641,LEN(H641)+2,99)),1,3),IF(MID(MID(C641,LEN(H641)+2,99),1,1)="(",MID(MID(C641,LEN(H641)+2,99),2,LEN(MID(C641,LEN(H641)+2,99))-2),MID(C641,LEN(H641)+2,99))),"")</f>
        <v/>
      </c>
      <c r="L641" t="str">
        <f t="shared" si="350"/>
        <v/>
      </c>
      <c r="M641" t="str">
        <f t="shared" si="369"/>
        <v/>
      </c>
      <c r="N641" t="str">
        <f t="shared" si="351"/>
        <v/>
      </c>
      <c r="O641" t="str">
        <f t="shared" si="352"/>
        <v/>
      </c>
      <c r="P641" t="str">
        <f t="shared" si="345"/>
        <v/>
      </c>
      <c r="Q641" t="str">
        <f t="shared" si="353"/>
        <v/>
      </c>
      <c r="R641" t="str">
        <f t="shared" si="354"/>
        <v/>
      </c>
      <c r="S641" t="str">
        <f t="shared" si="355"/>
        <v/>
      </c>
      <c r="T641" t="str">
        <f t="shared" si="356"/>
        <v/>
      </c>
      <c r="U641" t="str">
        <f t="shared" si="357"/>
        <v/>
      </c>
      <c r="V641" t="str">
        <f>IF(MID(I641,6,1)="T",VLOOKUP(H641,DATA!$B$2:$H$526,7,FALSE),"")</f>
        <v/>
      </c>
      <c r="W641" t="str">
        <f t="shared" si="358"/>
        <v/>
      </c>
      <c r="X641" t="str">
        <f>IF(LEN(H641)&gt;0,VLOOKUP(H641,DATA!$B$2:$F$526,5,FALSE),"")</f>
        <v/>
      </c>
      <c r="Y641" t="str">
        <f t="shared" si="359"/>
        <v/>
      </c>
      <c r="Z641" t="str">
        <f t="shared" si="360"/>
        <v/>
      </c>
      <c r="AA641" t="str">
        <f t="shared" si="361"/>
        <v/>
      </c>
      <c r="AB641" t="str">
        <f>IF(LEN(Z641)&gt;0,VLOOKUP(Z641,DATA!$K$25:$L$69,2,FALSE)&amp;IF(LEN(AA641)&gt;0,VLOOKUP(AA641,DATA!$O$25:$P$29,2,FALSE),""),"")</f>
        <v/>
      </c>
      <c r="AC641" t="str">
        <f>IF(LEN(Z641)&gt;0,VLOOKUP(Z641,DATA!$K$25:$M$69,3,FALSE),"")</f>
        <v/>
      </c>
      <c r="AD641" t="str">
        <f t="shared" si="362"/>
        <v/>
      </c>
      <c r="AE641" t="str">
        <f t="shared" si="363"/>
        <v/>
      </c>
      <c r="AF641" t="str">
        <f t="shared" si="364"/>
        <v/>
      </c>
      <c r="AG641" t="str">
        <f t="shared" si="365"/>
        <v/>
      </c>
      <c r="AH641" t="str">
        <f t="shared" si="366"/>
        <v/>
      </c>
      <c r="AI641" t="str">
        <f>IF(LEN(Q641)&gt;0,REPT("0",IF(IF(MID(I641,12,1)="F",VLOOKUP(J641,DATA!$K$2:$Y$20,14,FALSE),0)&gt;10,IF(MID(I641,12,1)="F",VLOOKUP(J641,DATA!$K$2:$Y$20,14,FALSE),0)-10,0)-LEN(X641))&amp;DEC2BIN(Q641,IF(MID(I641,12,1)="F",VLOOKUP(J641,DATA!$K$2:$Y$20,14,FALSE),0)-IF(IF(MID(I641,12,1)="F",VLOOKUP(J641,DATA!$K$2:$Y$20,14,FALSE),0)&gt;10,IF(MID(I641,12,1)="F",VLOOKUP(J641,DATA!$K$2:$Y$20,14,FALSE),0)-10,0)),"")</f>
        <v/>
      </c>
      <c r="AJ641" t="str">
        <f>IF(LEN(H641)&gt;0,IF(H641&lt;&gt;"CALL_PAL",VLOOKUP(H641,DATA!$B$2:$E$526,4,FALSE),VLOOKUP(K641,DATA!$K$72:$M$161,3,FALSE)),"")</f>
        <v/>
      </c>
      <c r="AK641" t="str">
        <f>IF(LEN(H641)&gt;0,VLOOKUP(H641,DATA!$B$2:$D$526,3,FALSE),"")</f>
        <v/>
      </c>
      <c r="AL641" t="str">
        <f t="shared" si="367"/>
        <v/>
      </c>
      <c r="AM641" t="str">
        <f t="shared" si="368"/>
        <v/>
      </c>
      <c r="AN641" t="str">
        <f t="shared" si="346"/>
        <v/>
      </c>
      <c r="AO641" t="str">
        <f t="shared" si="340"/>
        <v/>
      </c>
      <c r="AP641" t="str">
        <f t="shared" si="341"/>
        <v/>
      </c>
      <c r="AQ641" t="str">
        <f t="shared" si="338"/>
        <v/>
      </c>
    </row>
    <row r="642" spans="1:43" x14ac:dyDescent="0.25">
      <c r="A642" t="str">
        <f t="shared" si="342"/>
        <v/>
      </c>
      <c r="C642" t="str">
        <f t="shared" si="348"/>
        <v/>
      </c>
      <c r="D642" t="str">
        <f t="shared" si="343"/>
        <v/>
      </c>
      <c r="E642" t="str">
        <f t="shared" si="344"/>
        <v/>
      </c>
      <c r="F642" t="str">
        <f t="shared" si="347"/>
        <v/>
      </c>
      <c r="G642" t="str">
        <f t="shared" si="339"/>
        <v/>
      </c>
      <c r="H642" t="str">
        <f t="shared" si="349"/>
        <v/>
      </c>
      <c r="I642" s="3" t="str">
        <f>IF(LEN(H642)&gt;0,VLOOKUP(H642,DATA!$B$2:$G$526,6,FALSE),"")</f>
        <v/>
      </c>
      <c r="J642" t="str">
        <f>IF(LEN(H642)&gt;0,VLOOKUP(H642,DATA!$B$2:$G$526,2,FALSE),"")</f>
        <v/>
      </c>
      <c r="K642" t="str">
        <f>IF(LEN(H642)&gt;0,IF(MID(IF(MID(MID(C642,LEN(H642)+2,99),1,1)="(",MID(MID(C642,LEN(H642)+2,99),2,LEN(MID(C642,LEN(H642)+2,99))-2),MID(C642,LEN(H642)+2,99)),1,1)=VLOOKUP(H642,DATA!$B$2:$I$526,8,FALSE),MID(IF(MID(MID(C642,LEN(H642)+2,99),1,1)="(",MID(MID(C642,LEN(H642)+2,99),2,LEN(MID(C642,LEN(H642)+2,99))-2),MID(C642,LEN(H642)+2,99)),1,3),IF(MID(MID(C642,LEN(H642)+2,99),1,1)="(",MID(MID(C642,LEN(H642)+2,99),2,LEN(MID(C642,LEN(H642)+2,99))-2),MID(C642,LEN(H642)+2,99))),"")</f>
        <v/>
      </c>
      <c r="L642" t="str">
        <f t="shared" si="350"/>
        <v/>
      </c>
      <c r="M642" t="str">
        <f t="shared" si="369"/>
        <v/>
      </c>
      <c r="N642" t="str">
        <f t="shared" si="351"/>
        <v/>
      </c>
      <c r="O642" t="str">
        <f t="shared" si="352"/>
        <v/>
      </c>
      <c r="P642" t="str">
        <f t="shared" si="345"/>
        <v/>
      </c>
      <c r="Q642" t="str">
        <f t="shared" si="353"/>
        <v/>
      </c>
      <c r="R642" t="str">
        <f t="shared" si="354"/>
        <v/>
      </c>
      <c r="S642" t="str">
        <f t="shared" si="355"/>
        <v/>
      </c>
      <c r="T642" t="str">
        <f t="shared" si="356"/>
        <v/>
      </c>
      <c r="U642" t="str">
        <f t="shared" si="357"/>
        <v/>
      </c>
      <c r="V642" t="str">
        <f>IF(MID(I642,6,1)="T",VLOOKUP(H642,DATA!$B$2:$H$526,7,FALSE),"")</f>
        <v/>
      </c>
      <c r="W642" t="str">
        <f t="shared" si="358"/>
        <v/>
      </c>
      <c r="X642" t="str">
        <f>IF(LEN(H642)&gt;0,VLOOKUP(H642,DATA!$B$2:$F$526,5,FALSE),"")</f>
        <v/>
      </c>
      <c r="Y642" t="str">
        <f t="shared" si="359"/>
        <v/>
      </c>
      <c r="Z642" t="str">
        <f t="shared" si="360"/>
        <v/>
      </c>
      <c r="AA642" t="str">
        <f t="shared" si="361"/>
        <v/>
      </c>
      <c r="AB642" t="str">
        <f>IF(LEN(Z642)&gt;0,VLOOKUP(Z642,DATA!$K$25:$L$69,2,FALSE)&amp;IF(LEN(AA642)&gt;0,VLOOKUP(AA642,DATA!$O$25:$P$29,2,FALSE),""),"")</f>
        <v/>
      </c>
      <c r="AC642" t="str">
        <f>IF(LEN(Z642)&gt;0,VLOOKUP(Z642,DATA!$K$25:$M$69,3,FALSE),"")</f>
        <v/>
      </c>
      <c r="AD642" t="str">
        <f t="shared" si="362"/>
        <v/>
      </c>
      <c r="AE642" t="str">
        <f t="shared" si="363"/>
        <v/>
      </c>
      <c r="AF642" t="str">
        <f t="shared" si="364"/>
        <v/>
      </c>
      <c r="AG642" t="str">
        <f t="shared" si="365"/>
        <v/>
      </c>
      <c r="AH642" t="str">
        <f t="shared" si="366"/>
        <v/>
      </c>
      <c r="AI642" t="str">
        <f>IF(LEN(Q642)&gt;0,REPT("0",IF(IF(MID(I642,12,1)="F",VLOOKUP(J642,DATA!$K$2:$Y$20,14,FALSE),0)&gt;10,IF(MID(I642,12,1)="F",VLOOKUP(J642,DATA!$K$2:$Y$20,14,FALSE),0)-10,0)-LEN(X642))&amp;DEC2BIN(Q642,IF(MID(I642,12,1)="F",VLOOKUP(J642,DATA!$K$2:$Y$20,14,FALSE),0)-IF(IF(MID(I642,12,1)="F",VLOOKUP(J642,DATA!$K$2:$Y$20,14,FALSE),0)&gt;10,IF(MID(I642,12,1)="F",VLOOKUP(J642,DATA!$K$2:$Y$20,14,FALSE),0)-10,0)),"")</f>
        <v/>
      </c>
      <c r="AJ642" t="str">
        <f>IF(LEN(H642)&gt;0,IF(H642&lt;&gt;"CALL_PAL",VLOOKUP(H642,DATA!$B$2:$E$526,4,FALSE),VLOOKUP(K642,DATA!$K$72:$M$161,3,FALSE)),"")</f>
        <v/>
      </c>
      <c r="AK642" t="str">
        <f>IF(LEN(H642)&gt;0,VLOOKUP(H642,DATA!$B$2:$D$526,3,FALSE),"")</f>
        <v/>
      </c>
      <c r="AL642" t="str">
        <f t="shared" si="367"/>
        <v/>
      </c>
      <c r="AM642" t="str">
        <f t="shared" si="368"/>
        <v/>
      </c>
      <c r="AN642" t="str">
        <f t="shared" si="346"/>
        <v/>
      </c>
      <c r="AO642" t="str">
        <f t="shared" si="340"/>
        <v/>
      </c>
      <c r="AP642" t="str">
        <f t="shared" si="341"/>
        <v/>
      </c>
      <c r="AQ642" t="str">
        <f t="shared" si="338"/>
        <v/>
      </c>
    </row>
    <row r="643" spans="1:43" x14ac:dyDescent="0.25">
      <c r="A643" t="str">
        <f t="shared" si="342"/>
        <v/>
      </c>
      <c r="C643" t="str">
        <f t="shared" si="348"/>
        <v/>
      </c>
      <c r="D643" t="str">
        <f t="shared" si="343"/>
        <v/>
      </c>
      <c r="E643" t="str">
        <f t="shared" si="344"/>
        <v/>
      </c>
      <c r="F643" t="str">
        <f t="shared" si="347"/>
        <v/>
      </c>
      <c r="G643" t="str">
        <f t="shared" si="339"/>
        <v/>
      </c>
      <c r="H643" t="str">
        <f t="shared" si="349"/>
        <v/>
      </c>
      <c r="I643" s="3" t="str">
        <f>IF(LEN(H643)&gt;0,VLOOKUP(H643,DATA!$B$2:$G$526,6,FALSE),"")</f>
        <v/>
      </c>
      <c r="J643" t="str">
        <f>IF(LEN(H643)&gt;0,VLOOKUP(H643,DATA!$B$2:$G$526,2,FALSE),"")</f>
        <v/>
      </c>
      <c r="K643" t="str">
        <f>IF(LEN(H643)&gt;0,IF(MID(IF(MID(MID(C643,LEN(H643)+2,99),1,1)="(",MID(MID(C643,LEN(H643)+2,99),2,LEN(MID(C643,LEN(H643)+2,99))-2),MID(C643,LEN(H643)+2,99)),1,1)=VLOOKUP(H643,DATA!$B$2:$I$526,8,FALSE),MID(IF(MID(MID(C643,LEN(H643)+2,99),1,1)="(",MID(MID(C643,LEN(H643)+2,99),2,LEN(MID(C643,LEN(H643)+2,99))-2),MID(C643,LEN(H643)+2,99)),1,3),IF(MID(MID(C643,LEN(H643)+2,99),1,1)="(",MID(MID(C643,LEN(H643)+2,99),2,LEN(MID(C643,LEN(H643)+2,99))-2),MID(C643,LEN(H643)+2,99))),"")</f>
        <v/>
      </c>
      <c r="L643" t="str">
        <f t="shared" si="350"/>
        <v/>
      </c>
      <c r="M643" t="str">
        <f t="shared" si="369"/>
        <v/>
      </c>
      <c r="N643" t="str">
        <f t="shared" si="351"/>
        <v/>
      </c>
      <c r="O643" t="str">
        <f t="shared" si="352"/>
        <v/>
      </c>
      <c r="P643" t="str">
        <f t="shared" si="345"/>
        <v/>
      </c>
      <c r="Q643" t="str">
        <f t="shared" si="353"/>
        <v/>
      </c>
      <c r="R643" t="str">
        <f t="shared" si="354"/>
        <v/>
      </c>
      <c r="S643" t="str">
        <f t="shared" si="355"/>
        <v/>
      </c>
      <c r="T643" t="str">
        <f t="shared" si="356"/>
        <v/>
      </c>
      <c r="U643" t="str">
        <f t="shared" si="357"/>
        <v/>
      </c>
      <c r="V643" t="str">
        <f>IF(MID(I643,6,1)="T",VLOOKUP(H643,DATA!$B$2:$H$526,7,FALSE),"")</f>
        <v/>
      </c>
      <c r="W643" t="str">
        <f t="shared" si="358"/>
        <v/>
      </c>
      <c r="X643" t="str">
        <f>IF(LEN(H643)&gt;0,VLOOKUP(H643,DATA!$B$2:$F$526,5,FALSE),"")</f>
        <v/>
      </c>
      <c r="Y643" t="str">
        <f t="shared" si="359"/>
        <v/>
      </c>
      <c r="Z643" t="str">
        <f t="shared" si="360"/>
        <v/>
      </c>
      <c r="AA643" t="str">
        <f t="shared" si="361"/>
        <v/>
      </c>
      <c r="AB643" t="str">
        <f>IF(LEN(Z643)&gt;0,VLOOKUP(Z643,DATA!$K$25:$L$69,2,FALSE)&amp;IF(LEN(AA643)&gt;0,VLOOKUP(AA643,DATA!$O$25:$P$29,2,FALSE),""),"")</f>
        <v/>
      </c>
      <c r="AC643" t="str">
        <f>IF(LEN(Z643)&gt;0,VLOOKUP(Z643,DATA!$K$25:$M$69,3,FALSE),"")</f>
        <v/>
      </c>
      <c r="AD643" t="str">
        <f t="shared" si="362"/>
        <v/>
      </c>
      <c r="AE643" t="str">
        <f t="shared" si="363"/>
        <v/>
      </c>
      <c r="AF643" t="str">
        <f t="shared" si="364"/>
        <v/>
      </c>
      <c r="AG643" t="str">
        <f t="shared" si="365"/>
        <v/>
      </c>
      <c r="AH643" t="str">
        <f t="shared" si="366"/>
        <v/>
      </c>
      <c r="AI643" t="str">
        <f>IF(LEN(Q643)&gt;0,REPT("0",IF(IF(MID(I643,12,1)="F",VLOOKUP(J643,DATA!$K$2:$Y$20,14,FALSE),0)&gt;10,IF(MID(I643,12,1)="F",VLOOKUP(J643,DATA!$K$2:$Y$20,14,FALSE),0)-10,0)-LEN(X643))&amp;DEC2BIN(Q643,IF(MID(I643,12,1)="F",VLOOKUP(J643,DATA!$K$2:$Y$20,14,FALSE),0)-IF(IF(MID(I643,12,1)="F",VLOOKUP(J643,DATA!$K$2:$Y$20,14,FALSE),0)&gt;10,IF(MID(I643,12,1)="F",VLOOKUP(J643,DATA!$K$2:$Y$20,14,FALSE),0)-10,0)),"")</f>
        <v/>
      </c>
      <c r="AJ643" t="str">
        <f>IF(LEN(H643)&gt;0,IF(H643&lt;&gt;"CALL_PAL",VLOOKUP(H643,DATA!$B$2:$E$526,4,FALSE),VLOOKUP(K643,DATA!$K$72:$M$161,3,FALSE)),"")</f>
        <v/>
      </c>
      <c r="AK643" t="str">
        <f>IF(LEN(H643)&gt;0,VLOOKUP(H643,DATA!$B$2:$D$526,3,FALSE),"")</f>
        <v/>
      </c>
      <c r="AL643" t="str">
        <f t="shared" si="367"/>
        <v/>
      </c>
      <c r="AM643" t="str">
        <f t="shared" si="368"/>
        <v/>
      </c>
      <c r="AN643" t="str">
        <f t="shared" si="346"/>
        <v/>
      </c>
      <c r="AO643" t="str">
        <f t="shared" si="340"/>
        <v/>
      </c>
      <c r="AP643" t="str">
        <f t="shared" si="341"/>
        <v/>
      </c>
      <c r="AQ643" t="str">
        <f t="shared" ref="AQ643:AQ706" si="370">IF(B643="","",IF(G643=G644,"",INT(G643/64)*64=G643))</f>
        <v/>
      </c>
    </row>
    <row r="644" spans="1:43" x14ac:dyDescent="0.25">
      <c r="A644" t="str">
        <f t="shared" si="342"/>
        <v/>
      </c>
      <c r="C644" t="str">
        <f t="shared" si="348"/>
        <v/>
      </c>
      <c r="D644" t="str">
        <f t="shared" si="343"/>
        <v/>
      </c>
      <c r="E644" t="str">
        <f t="shared" si="344"/>
        <v/>
      </c>
      <c r="F644" t="str">
        <f t="shared" si="347"/>
        <v/>
      </c>
      <c r="G644" t="str">
        <f t="shared" ref="G644:G707" si="371">IF(LEN(C644)&gt;0,IF(IFERROR(FIND(":",C644)&gt;0,FALSE),G643+16-MOD(G643+16,16),IF(E644,G643+F643-MOD(G643+F643,F643),G643)),"")</f>
        <v/>
      </c>
      <c r="H644" t="str">
        <f t="shared" si="349"/>
        <v/>
      </c>
      <c r="I644" s="3" t="str">
        <f>IF(LEN(H644)&gt;0,VLOOKUP(H644,DATA!$B$2:$G$526,6,FALSE),"")</f>
        <v/>
      </c>
      <c r="J644" t="str">
        <f>IF(LEN(H644)&gt;0,VLOOKUP(H644,DATA!$B$2:$G$526,2,FALSE),"")</f>
        <v/>
      </c>
      <c r="K644" t="str">
        <f>IF(LEN(H644)&gt;0,IF(MID(IF(MID(MID(C644,LEN(H644)+2,99),1,1)="(",MID(MID(C644,LEN(H644)+2,99),2,LEN(MID(C644,LEN(H644)+2,99))-2),MID(C644,LEN(H644)+2,99)),1,1)=VLOOKUP(H644,DATA!$B$2:$I$526,8,FALSE),MID(IF(MID(MID(C644,LEN(H644)+2,99),1,1)="(",MID(MID(C644,LEN(H644)+2,99),2,LEN(MID(C644,LEN(H644)+2,99))-2),MID(C644,LEN(H644)+2,99)),1,3),IF(MID(MID(C644,LEN(H644)+2,99),1,1)="(",MID(MID(C644,LEN(H644)+2,99),2,LEN(MID(C644,LEN(H644)+2,99))-2),MID(C644,LEN(H644)+2,99))),"")</f>
        <v/>
      </c>
      <c r="L644" t="str">
        <f t="shared" si="350"/>
        <v/>
      </c>
      <c r="M644" t="str">
        <f t="shared" si="369"/>
        <v/>
      </c>
      <c r="N644" t="str">
        <f t="shared" si="351"/>
        <v/>
      </c>
      <c r="O644" t="str">
        <f t="shared" si="352"/>
        <v/>
      </c>
      <c r="P644" t="str">
        <f t="shared" si="345"/>
        <v/>
      </c>
      <c r="Q644" t="str">
        <f t="shared" si="353"/>
        <v/>
      </c>
      <c r="R644" t="str">
        <f t="shared" si="354"/>
        <v/>
      </c>
      <c r="S644" t="str">
        <f t="shared" si="355"/>
        <v/>
      </c>
      <c r="T644" t="str">
        <f t="shared" si="356"/>
        <v/>
      </c>
      <c r="U644" t="str">
        <f t="shared" si="357"/>
        <v/>
      </c>
      <c r="V644" t="str">
        <f>IF(MID(I644,6,1)="T",VLOOKUP(H644,DATA!$B$2:$H$526,7,FALSE),"")</f>
        <v/>
      </c>
      <c r="W644" t="str">
        <f t="shared" si="358"/>
        <v/>
      </c>
      <c r="X644" t="str">
        <f>IF(LEN(H644)&gt;0,VLOOKUP(H644,DATA!$B$2:$F$526,5,FALSE),"")</f>
        <v/>
      </c>
      <c r="Y644" t="str">
        <f t="shared" si="359"/>
        <v/>
      </c>
      <c r="Z644" t="str">
        <f t="shared" si="360"/>
        <v/>
      </c>
      <c r="AA644" t="str">
        <f t="shared" si="361"/>
        <v/>
      </c>
      <c r="AB644" t="str">
        <f>IF(LEN(Z644)&gt;0,VLOOKUP(Z644,DATA!$K$25:$L$69,2,FALSE)&amp;IF(LEN(AA644)&gt;0,VLOOKUP(AA644,DATA!$O$25:$P$29,2,FALSE),""),"")</f>
        <v/>
      </c>
      <c r="AC644" t="str">
        <f>IF(LEN(Z644)&gt;0,VLOOKUP(Z644,DATA!$K$25:$M$69,3,FALSE),"")</f>
        <v/>
      </c>
      <c r="AD644" t="str">
        <f t="shared" si="362"/>
        <v/>
      </c>
      <c r="AE644" t="str">
        <f t="shared" si="363"/>
        <v/>
      </c>
      <c r="AF644" t="str">
        <f t="shared" si="364"/>
        <v/>
      </c>
      <c r="AG644" t="str">
        <f t="shared" si="365"/>
        <v/>
      </c>
      <c r="AH644" t="str">
        <f t="shared" si="366"/>
        <v/>
      </c>
      <c r="AI644" t="str">
        <f>IF(LEN(Q644)&gt;0,REPT("0",IF(IF(MID(I644,12,1)="F",VLOOKUP(J644,DATA!$K$2:$Y$20,14,FALSE),0)&gt;10,IF(MID(I644,12,1)="F",VLOOKUP(J644,DATA!$K$2:$Y$20,14,FALSE),0)-10,0)-LEN(X644))&amp;DEC2BIN(Q644,IF(MID(I644,12,1)="F",VLOOKUP(J644,DATA!$K$2:$Y$20,14,FALSE),0)-IF(IF(MID(I644,12,1)="F",VLOOKUP(J644,DATA!$K$2:$Y$20,14,FALSE),0)&gt;10,IF(MID(I644,12,1)="F",VLOOKUP(J644,DATA!$K$2:$Y$20,14,FALSE),0)-10,0)),"")</f>
        <v/>
      </c>
      <c r="AJ644" t="str">
        <f>IF(LEN(H644)&gt;0,IF(H644&lt;&gt;"CALL_PAL",VLOOKUP(H644,DATA!$B$2:$E$526,4,FALSE),VLOOKUP(K644,DATA!$K$72:$M$161,3,FALSE)),"")</f>
        <v/>
      </c>
      <c r="AK644" t="str">
        <f>IF(LEN(H644)&gt;0,VLOOKUP(H644,DATA!$B$2:$D$526,3,FALSE),"")</f>
        <v/>
      </c>
      <c r="AL644" t="str">
        <f t="shared" si="367"/>
        <v/>
      </c>
      <c r="AM644" t="str">
        <f t="shared" si="368"/>
        <v/>
      </c>
      <c r="AN644" t="str">
        <f t="shared" si="346"/>
        <v/>
      </c>
      <c r="AO644" t="str">
        <f t="shared" ref="AO644:AO707" si="372">IF(B644&lt;&gt;"",G644-G643,"")</f>
        <v/>
      </c>
      <c r="AP644" t="str">
        <f t="shared" si="341"/>
        <v/>
      </c>
      <c r="AQ644" t="str">
        <f t="shared" si="370"/>
        <v/>
      </c>
    </row>
    <row r="645" spans="1:43" x14ac:dyDescent="0.25">
      <c r="A645" t="str">
        <f t="shared" si="342"/>
        <v/>
      </c>
      <c r="C645" t="str">
        <f t="shared" si="348"/>
        <v/>
      </c>
      <c r="D645" t="str">
        <f t="shared" si="343"/>
        <v/>
      </c>
      <c r="E645" t="str">
        <f t="shared" si="344"/>
        <v/>
      </c>
      <c r="F645" t="str">
        <f t="shared" si="347"/>
        <v/>
      </c>
      <c r="G645" t="str">
        <f t="shared" si="371"/>
        <v/>
      </c>
      <c r="H645" t="str">
        <f t="shared" si="349"/>
        <v/>
      </c>
      <c r="I645" s="3" t="str">
        <f>IF(LEN(H645)&gt;0,VLOOKUP(H645,DATA!$B$2:$G$526,6,FALSE),"")</f>
        <v/>
      </c>
      <c r="J645" t="str">
        <f>IF(LEN(H645)&gt;0,VLOOKUP(H645,DATA!$B$2:$G$526,2,FALSE),"")</f>
        <v/>
      </c>
      <c r="K645" t="str">
        <f>IF(LEN(H645)&gt;0,IF(MID(IF(MID(MID(C645,LEN(H645)+2,99),1,1)="(",MID(MID(C645,LEN(H645)+2,99),2,LEN(MID(C645,LEN(H645)+2,99))-2),MID(C645,LEN(H645)+2,99)),1,1)=VLOOKUP(H645,DATA!$B$2:$I$526,8,FALSE),MID(IF(MID(MID(C645,LEN(H645)+2,99),1,1)="(",MID(MID(C645,LEN(H645)+2,99),2,LEN(MID(C645,LEN(H645)+2,99))-2),MID(C645,LEN(H645)+2,99)),1,3),IF(MID(MID(C645,LEN(H645)+2,99),1,1)="(",MID(MID(C645,LEN(H645)+2,99),2,LEN(MID(C645,LEN(H645)+2,99))-2),MID(C645,LEN(H645)+2,99))),"")</f>
        <v/>
      </c>
      <c r="L645" t="str">
        <f t="shared" si="350"/>
        <v/>
      </c>
      <c r="M645" t="str">
        <f t="shared" si="369"/>
        <v/>
      </c>
      <c r="N645" t="str">
        <f t="shared" si="351"/>
        <v/>
      </c>
      <c r="O645" t="str">
        <f t="shared" si="352"/>
        <v/>
      </c>
      <c r="P645" t="str">
        <f t="shared" si="345"/>
        <v/>
      </c>
      <c r="Q645" t="str">
        <f t="shared" si="353"/>
        <v/>
      </c>
      <c r="R645" t="str">
        <f t="shared" si="354"/>
        <v/>
      </c>
      <c r="S645" t="str">
        <f t="shared" si="355"/>
        <v/>
      </c>
      <c r="T645" t="str">
        <f t="shared" si="356"/>
        <v/>
      </c>
      <c r="U645" t="str">
        <f t="shared" si="357"/>
        <v/>
      </c>
      <c r="V645" t="str">
        <f>IF(MID(I645,6,1)="T",VLOOKUP(H645,DATA!$B$2:$H$526,7,FALSE),"")</f>
        <v/>
      </c>
      <c r="W645" t="str">
        <f t="shared" si="358"/>
        <v/>
      </c>
      <c r="X645" t="str">
        <f>IF(LEN(H645)&gt;0,VLOOKUP(H645,DATA!$B$2:$F$526,5,FALSE),"")</f>
        <v/>
      </c>
      <c r="Y645" t="str">
        <f t="shared" si="359"/>
        <v/>
      </c>
      <c r="Z645" t="str">
        <f t="shared" si="360"/>
        <v/>
      </c>
      <c r="AA645" t="str">
        <f t="shared" si="361"/>
        <v/>
      </c>
      <c r="AB645" t="str">
        <f>IF(LEN(Z645)&gt;0,VLOOKUP(Z645,DATA!$K$25:$L$69,2,FALSE)&amp;IF(LEN(AA645)&gt;0,VLOOKUP(AA645,DATA!$O$25:$P$29,2,FALSE),""),"")</f>
        <v/>
      </c>
      <c r="AC645" t="str">
        <f>IF(LEN(Z645)&gt;0,VLOOKUP(Z645,DATA!$K$25:$M$69,3,FALSE),"")</f>
        <v/>
      </c>
      <c r="AD645" t="str">
        <f t="shared" si="362"/>
        <v/>
      </c>
      <c r="AE645" t="str">
        <f t="shared" si="363"/>
        <v/>
      </c>
      <c r="AF645" t="str">
        <f t="shared" si="364"/>
        <v/>
      </c>
      <c r="AG645" t="str">
        <f t="shared" si="365"/>
        <v/>
      </c>
      <c r="AH645" t="str">
        <f t="shared" si="366"/>
        <v/>
      </c>
      <c r="AI645" t="str">
        <f>IF(LEN(Q645)&gt;0,REPT("0",IF(IF(MID(I645,12,1)="F",VLOOKUP(J645,DATA!$K$2:$Y$20,14,FALSE),0)&gt;10,IF(MID(I645,12,1)="F",VLOOKUP(J645,DATA!$K$2:$Y$20,14,FALSE),0)-10,0)-LEN(X645))&amp;DEC2BIN(Q645,IF(MID(I645,12,1)="F",VLOOKUP(J645,DATA!$K$2:$Y$20,14,FALSE),0)-IF(IF(MID(I645,12,1)="F",VLOOKUP(J645,DATA!$K$2:$Y$20,14,FALSE),0)&gt;10,IF(MID(I645,12,1)="F",VLOOKUP(J645,DATA!$K$2:$Y$20,14,FALSE),0)-10,0)),"")</f>
        <v/>
      </c>
      <c r="AJ645" t="str">
        <f>IF(LEN(H645)&gt;0,IF(H645&lt;&gt;"CALL_PAL",VLOOKUP(H645,DATA!$B$2:$E$526,4,FALSE),VLOOKUP(K645,DATA!$K$72:$M$161,3,FALSE)),"")</f>
        <v/>
      </c>
      <c r="AK645" t="str">
        <f>IF(LEN(H645)&gt;0,VLOOKUP(H645,DATA!$B$2:$D$526,3,FALSE),"")</f>
        <v/>
      </c>
      <c r="AL645" t="str">
        <f t="shared" si="367"/>
        <v/>
      </c>
      <c r="AM645" t="str">
        <f t="shared" si="368"/>
        <v/>
      </c>
      <c r="AN645" t="str">
        <f t="shared" si="346"/>
        <v/>
      </c>
      <c r="AO645" t="str">
        <f t="shared" si="372"/>
        <v/>
      </c>
      <c r="AP645" t="str">
        <f t="shared" ref="AP645:AP708" si="373">IF(B645="","",IF(G645=G646,"",INT(G645/16)*16=G645))</f>
        <v/>
      </c>
      <c r="AQ645" t="str">
        <f t="shared" si="370"/>
        <v/>
      </c>
    </row>
    <row r="646" spans="1:43" x14ac:dyDescent="0.25">
      <c r="A646" t="str">
        <f t="shared" ref="A646:A709" si="374">IF(LEN(G646)&gt;0,DEC2HEX(G646+IF(AN645,1,0),8),"")</f>
        <v/>
      </c>
      <c r="C646" t="str">
        <f t="shared" si="348"/>
        <v/>
      </c>
      <c r="D646" t="str">
        <f t="shared" ref="D646:D709" si="375">IF(LEN(C646)&gt;0,IF(MID(C646,1,IFERROR(FIND(" ",C646),2)-1)=".BASE","",IF(MID(C646,1,4)=".VAR",MID(C646,FIND(" ",C646)+1,99),"")),"")</f>
        <v/>
      </c>
      <c r="E646" t="str">
        <f t="shared" si="344"/>
        <v/>
      </c>
      <c r="F646" t="str">
        <f t="shared" si="347"/>
        <v/>
      </c>
      <c r="G646" t="str">
        <f t="shared" si="371"/>
        <v/>
      </c>
      <c r="H646" t="str">
        <f t="shared" si="349"/>
        <v/>
      </c>
      <c r="I646" s="3" t="str">
        <f>IF(LEN(H646)&gt;0,VLOOKUP(H646,DATA!$B$2:$G$526,6,FALSE),"")</f>
        <v/>
      </c>
      <c r="J646" t="str">
        <f>IF(LEN(H646)&gt;0,VLOOKUP(H646,DATA!$B$2:$G$526,2,FALSE),"")</f>
        <v/>
      </c>
      <c r="K646" t="str">
        <f>IF(LEN(H646)&gt;0,IF(MID(IF(MID(MID(C646,LEN(H646)+2,99),1,1)="(",MID(MID(C646,LEN(H646)+2,99),2,LEN(MID(C646,LEN(H646)+2,99))-2),MID(C646,LEN(H646)+2,99)),1,1)=VLOOKUP(H646,DATA!$B$2:$I$526,8,FALSE),MID(IF(MID(MID(C646,LEN(H646)+2,99),1,1)="(",MID(MID(C646,LEN(H646)+2,99),2,LEN(MID(C646,LEN(H646)+2,99))-2),MID(C646,LEN(H646)+2,99)),1,3),IF(MID(MID(C646,LEN(H646)+2,99),1,1)="(",MID(MID(C646,LEN(H646)+2,99),2,LEN(MID(C646,LEN(H646)+2,99))-2),MID(C646,LEN(H646)+2,99))),"")</f>
        <v/>
      </c>
      <c r="L646" t="str">
        <f t="shared" si="350"/>
        <v/>
      </c>
      <c r="M646" t="str">
        <f t="shared" si="369"/>
        <v/>
      </c>
      <c r="N646" t="str">
        <f t="shared" si="351"/>
        <v/>
      </c>
      <c r="O646" t="str">
        <f t="shared" si="352"/>
        <v/>
      </c>
      <c r="P646" t="str">
        <f t="shared" si="345"/>
        <v/>
      </c>
      <c r="Q646" t="str">
        <f t="shared" si="353"/>
        <v/>
      </c>
      <c r="R646" t="str">
        <f t="shared" si="354"/>
        <v/>
      </c>
      <c r="S646" t="str">
        <f t="shared" si="355"/>
        <v/>
      </c>
      <c r="T646" t="str">
        <f t="shared" si="356"/>
        <v/>
      </c>
      <c r="U646" t="str">
        <f t="shared" si="357"/>
        <v/>
      </c>
      <c r="V646" t="str">
        <f>IF(MID(I646,6,1)="T",VLOOKUP(H646,DATA!$B$2:$H$526,7,FALSE),"")</f>
        <v/>
      </c>
      <c r="W646" t="str">
        <f t="shared" si="358"/>
        <v/>
      </c>
      <c r="X646" t="str">
        <f>IF(LEN(H646)&gt;0,VLOOKUP(H646,DATA!$B$2:$F$526,5,FALSE),"")</f>
        <v/>
      </c>
      <c r="Y646" t="str">
        <f t="shared" si="359"/>
        <v/>
      </c>
      <c r="Z646" t="str">
        <f t="shared" si="360"/>
        <v/>
      </c>
      <c r="AA646" t="str">
        <f t="shared" si="361"/>
        <v/>
      </c>
      <c r="AB646" t="str">
        <f>IF(LEN(Z646)&gt;0,VLOOKUP(Z646,DATA!$K$25:$L$69,2,FALSE)&amp;IF(LEN(AA646)&gt;0,VLOOKUP(AA646,DATA!$O$25:$P$29,2,FALSE),""),"")</f>
        <v/>
      </c>
      <c r="AC646" t="str">
        <f>IF(LEN(Z646)&gt;0,VLOOKUP(Z646,DATA!$K$25:$M$69,3,FALSE),"")</f>
        <v/>
      </c>
      <c r="AD646" t="str">
        <f t="shared" si="362"/>
        <v/>
      </c>
      <c r="AE646" t="str">
        <f t="shared" si="363"/>
        <v/>
      </c>
      <c r="AF646" t="str">
        <f t="shared" si="364"/>
        <v/>
      </c>
      <c r="AG646" t="str">
        <f t="shared" si="365"/>
        <v/>
      </c>
      <c r="AH646" t="str">
        <f t="shared" si="366"/>
        <v/>
      </c>
      <c r="AI646" t="str">
        <f>IF(LEN(Q646)&gt;0,REPT("0",IF(IF(MID(I646,12,1)="F",VLOOKUP(J646,DATA!$K$2:$Y$20,14,FALSE),0)&gt;10,IF(MID(I646,12,1)="F",VLOOKUP(J646,DATA!$K$2:$Y$20,14,FALSE),0)-10,0)-LEN(X646))&amp;DEC2BIN(Q646,IF(MID(I646,12,1)="F",VLOOKUP(J646,DATA!$K$2:$Y$20,14,FALSE),0)-IF(IF(MID(I646,12,1)="F",VLOOKUP(J646,DATA!$K$2:$Y$20,14,FALSE),0)&gt;10,IF(MID(I646,12,1)="F",VLOOKUP(J646,DATA!$K$2:$Y$20,14,FALSE),0)-10,0)),"")</f>
        <v/>
      </c>
      <c r="AJ646" t="str">
        <f>IF(LEN(H646)&gt;0,IF(H646&lt;&gt;"CALL_PAL",VLOOKUP(H646,DATA!$B$2:$E$526,4,FALSE),VLOOKUP(K646,DATA!$K$72:$M$161,3,FALSE)),"")</f>
        <v/>
      </c>
      <c r="AK646" t="str">
        <f>IF(LEN(H646)&gt;0,VLOOKUP(H646,DATA!$B$2:$D$526,3,FALSE),"")</f>
        <v/>
      </c>
      <c r="AL646" t="str">
        <f t="shared" si="367"/>
        <v/>
      </c>
      <c r="AM646" t="str">
        <f t="shared" si="368"/>
        <v/>
      </c>
      <c r="AN646" t="str">
        <f t="shared" si="346"/>
        <v/>
      </c>
      <c r="AO646" t="str">
        <f t="shared" si="372"/>
        <v/>
      </c>
      <c r="AP646" t="str">
        <f t="shared" si="373"/>
        <v/>
      </c>
      <c r="AQ646" t="str">
        <f t="shared" si="370"/>
        <v/>
      </c>
    </row>
    <row r="647" spans="1:43" x14ac:dyDescent="0.25">
      <c r="A647" t="str">
        <f t="shared" si="374"/>
        <v/>
      </c>
      <c r="C647" t="str">
        <f t="shared" si="348"/>
        <v/>
      </c>
      <c r="D647" t="str">
        <f t="shared" si="375"/>
        <v/>
      </c>
      <c r="E647" t="str">
        <f t="shared" si="344"/>
        <v/>
      </c>
      <c r="F647" t="str">
        <f t="shared" si="347"/>
        <v/>
      </c>
      <c r="G647" t="str">
        <f t="shared" si="371"/>
        <v/>
      </c>
      <c r="H647" t="str">
        <f t="shared" si="349"/>
        <v/>
      </c>
      <c r="I647" s="3" t="str">
        <f>IF(LEN(H647)&gt;0,VLOOKUP(H647,DATA!$B$2:$G$526,6,FALSE),"")</f>
        <v/>
      </c>
      <c r="J647" t="str">
        <f>IF(LEN(H647)&gt;0,VLOOKUP(H647,DATA!$B$2:$G$526,2,FALSE),"")</f>
        <v/>
      </c>
      <c r="K647" t="str">
        <f>IF(LEN(H647)&gt;0,IF(MID(IF(MID(MID(C647,LEN(H647)+2,99),1,1)="(",MID(MID(C647,LEN(H647)+2,99),2,LEN(MID(C647,LEN(H647)+2,99))-2),MID(C647,LEN(H647)+2,99)),1,1)=VLOOKUP(H647,DATA!$B$2:$I$526,8,FALSE),MID(IF(MID(MID(C647,LEN(H647)+2,99),1,1)="(",MID(MID(C647,LEN(H647)+2,99),2,LEN(MID(C647,LEN(H647)+2,99))-2),MID(C647,LEN(H647)+2,99)),1,3),IF(MID(MID(C647,LEN(H647)+2,99),1,1)="(",MID(MID(C647,LEN(H647)+2,99),2,LEN(MID(C647,LEN(H647)+2,99))-2),MID(C647,LEN(H647)+2,99))),"")</f>
        <v/>
      </c>
      <c r="L647" t="str">
        <f t="shared" si="350"/>
        <v/>
      </c>
      <c r="M647" t="str">
        <f t="shared" si="369"/>
        <v/>
      </c>
      <c r="N647" t="str">
        <f t="shared" si="351"/>
        <v/>
      </c>
      <c r="O647" t="str">
        <f t="shared" si="352"/>
        <v/>
      </c>
      <c r="P647" t="str">
        <f t="shared" si="345"/>
        <v/>
      </c>
      <c r="Q647" t="str">
        <f t="shared" si="353"/>
        <v/>
      </c>
      <c r="R647" t="str">
        <f t="shared" si="354"/>
        <v/>
      </c>
      <c r="S647" t="str">
        <f t="shared" si="355"/>
        <v/>
      </c>
      <c r="T647" t="str">
        <f t="shared" si="356"/>
        <v/>
      </c>
      <c r="U647" t="str">
        <f t="shared" si="357"/>
        <v/>
      </c>
      <c r="V647" t="str">
        <f>IF(MID(I647,6,1)="T",VLOOKUP(H647,DATA!$B$2:$H$526,7,FALSE),"")</f>
        <v/>
      </c>
      <c r="W647" t="str">
        <f t="shared" si="358"/>
        <v/>
      </c>
      <c r="X647" t="str">
        <f>IF(LEN(H647)&gt;0,VLOOKUP(H647,DATA!$B$2:$F$526,5,FALSE),"")</f>
        <v/>
      </c>
      <c r="Y647" t="str">
        <f t="shared" si="359"/>
        <v/>
      </c>
      <c r="Z647" t="str">
        <f t="shared" si="360"/>
        <v/>
      </c>
      <c r="AA647" t="str">
        <f t="shared" si="361"/>
        <v/>
      </c>
      <c r="AB647" t="str">
        <f>IF(LEN(Z647)&gt;0,VLOOKUP(Z647,DATA!$K$25:$L$69,2,FALSE)&amp;IF(LEN(AA647)&gt;0,VLOOKUP(AA647,DATA!$O$25:$P$29,2,FALSE),""),"")</f>
        <v/>
      </c>
      <c r="AC647" t="str">
        <f>IF(LEN(Z647)&gt;0,VLOOKUP(Z647,DATA!$K$25:$M$69,3,FALSE),"")</f>
        <v/>
      </c>
      <c r="AD647" t="str">
        <f t="shared" si="362"/>
        <v/>
      </c>
      <c r="AE647" t="str">
        <f t="shared" si="363"/>
        <v/>
      </c>
      <c r="AF647" t="str">
        <f t="shared" si="364"/>
        <v/>
      </c>
      <c r="AG647" t="str">
        <f t="shared" si="365"/>
        <v/>
      </c>
      <c r="AH647" t="str">
        <f t="shared" si="366"/>
        <v/>
      </c>
      <c r="AI647" t="str">
        <f>IF(LEN(Q647)&gt;0,REPT("0",IF(IF(MID(I647,12,1)="F",VLOOKUP(J647,DATA!$K$2:$Y$20,14,FALSE),0)&gt;10,IF(MID(I647,12,1)="F",VLOOKUP(J647,DATA!$K$2:$Y$20,14,FALSE),0)-10,0)-LEN(X647))&amp;DEC2BIN(Q647,IF(MID(I647,12,1)="F",VLOOKUP(J647,DATA!$K$2:$Y$20,14,FALSE),0)-IF(IF(MID(I647,12,1)="F",VLOOKUP(J647,DATA!$K$2:$Y$20,14,FALSE),0)&gt;10,IF(MID(I647,12,1)="F",VLOOKUP(J647,DATA!$K$2:$Y$20,14,FALSE),0)-10,0)),"")</f>
        <v/>
      </c>
      <c r="AJ647" t="str">
        <f>IF(LEN(H647)&gt;0,IF(H647&lt;&gt;"CALL_PAL",VLOOKUP(H647,DATA!$B$2:$E$526,4,FALSE),VLOOKUP(K647,DATA!$K$72:$M$161,3,FALSE)),"")</f>
        <v/>
      </c>
      <c r="AK647" t="str">
        <f>IF(LEN(H647)&gt;0,VLOOKUP(H647,DATA!$B$2:$D$526,3,FALSE),"")</f>
        <v/>
      </c>
      <c r="AL647" t="str">
        <f t="shared" si="367"/>
        <v/>
      </c>
      <c r="AM647" t="str">
        <f t="shared" si="368"/>
        <v/>
      </c>
      <c r="AN647" t="str">
        <f t="shared" si="346"/>
        <v/>
      </c>
      <c r="AO647" t="str">
        <f t="shared" si="372"/>
        <v/>
      </c>
      <c r="AP647" t="str">
        <f t="shared" si="373"/>
        <v/>
      </c>
      <c r="AQ647" t="str">
        <f t="shared" si="370"/>
        <v/>
      </c>
    </row>
    <row r="648" spans="1:43" x14ac:dyDescent="0.25">
      <c r="A648" t="str">
        <f t="shared" si="374"/>
        <v/>
      </c>
      <c r="C648" t="str">
        <f t="shared" si="348"/>
        <v/>
      </c>
      <c r="D648" t="str">
        <f t="shared" si="375"/>
        <v/>
      </c>
      <c r="E648" t="str">
        <f t="shared" ref="E648:E711" si="376">IF(LEN(C648)&gt;0,AND(MID(C647,1,2)&lt;&gt;".B",MID(C647,1,2)&lt;&gt;".P",NOT(IFERROR(FIND(":",C647)&gt;0,FALSE))),"")</f>
        <v/>
      </c>
      <c r="F648" t="str">
        <f t="shared" si="347"/>
        <v/>
      </c>
      <c r="G648" t="str">
        <f t="shared" si="371"/>
        <v/>
      </c>
      <c r="H648" t="str">
        <f t="shared" si="349"/>
        <v/>
      </c>
      <c r="I648" s="3" t="str">
        <f>IF(LEN(H648)&gt;0,VLOOKUP(H648,DATA!$B$2:$G$526,6,FALSE),"")</f>
        <v/>
      </c>
      <c r="J648" t="str">
        <f>IF(LEN(H648)&gt;0,VLOOKUP(H648,DATA!$B$2:$G$526,2,FALSE),"")</f>
        <v/>
      </c>
      <c r="K648" t="str">
        <f>IF(LEN(H648)&gt;0,IF(MID(IF(MID(MID(C648,LEN(H648)+2,99),1,1)="(",MID(MID(C648,LEN(H648)+2,99),2,LEN(MID(C648,LEN(H648)+2,99))-2),MID(C648,LEN(H648)+2,99)),1,1)=VLOOKUP(H648,DATA!$B$2:$I$526,8,FALSE),MID(IF(MID(MID(C648,LEN(H648)+2,99),1,1)="(",MID(MID(C648,LEN(H648)+2,99),2,LEN(MID(C648,LEN(H648)+2,99))-2),MID(C648,LEN(H648)+2,99)),1,3),IF(MID(MID(C648,LEN(H648)+2,99),1,1)="(",MID(MID(C648,LEN(H648)+2,99),2,LEN(MID(C648,LEN(H648)+2,99))-2),MID(C648,LEN(H648)+2,99))),"")</f>
        <v/>
      </c>
      <c r="L648" t="str">
        <f t="shared" si="350"/>
        <v/>
      </c>
      <c r="M648" t="str">
        <f t="shared" si="369"/>
        <v/>
      </c>
      <c r="N648" t="str">
        <f t="shared" si="351"/>
        <v/>
      </c>
      <c r="O648" t="str">
        <f t="shared" si="352"/>
        <v/>
      </c>
      <c r="P648" t="str">
        <f t="shared" si="345"/>
        <v/>
      </c>
      <c r="Q648" t="str">
        <f t="shared" si="353"/>
        <v/>
      </c>
      <c r="R648" t="str">
        <f t="shared" si="354"/>
        <v/>
      </c>
      <c r="S648" t="str">
        <f t="shared" si="355"/>
        <v/>
      </c>
      <c r="T648" t="str">
        <f t="shared" si="356"/>
        <v/>
      </c>
      <c r="U648" t="str">
        <f t="shared" si="357"/>
        <v/>
      </c>
      <c r="V648" t="str">
        <f>IF(MID(I648,6,1)="T",VLOOKUP(H648,DATA!$B$2:$H$526,7,FALSE),"")</f>
        <v/>
      </c>
      <c r="W648" t="str">
        <f t="shared" si="358"/>
        <v/>
      </c>
      <c r="X648" t="str">
        <f>IF(LEN(H648)&gt;0,VLOOKUP(H648,DATA!$B$2:$F$526,5,FALSE),"")</f>
        <v/>
      </c>
      <c r="Y648" t="str">
        <f t="shared" si="359"/>
        <v/>
      </c>
      <c r="Z648" t="str">
        <f t="shared" si="360"/>
        <v/>
      </c>
      <c r="AA648" t="str">
        <f t="shared" si="361"/>
        <v/>
      </c>
      <c r="AB648" t="str">
        <f>IF(LEN(Z648)&gt;0,VLOOKUP(Z648,DATA!$K$25:$L$69,2,FALSE)&amp;IF(LEN(AA648)&gt;0,VLOOKUP(AA648,DATA!$O$25:$P$29,2,FALSE),""),"")</f>
        <v/>
      </c>
      <c r="AC648" t="str">
        <f>IF(LEN(Z648)&gt;0,VLOOKUP(Z648,DATA!$K$25:$M$69,3,FALSE),"")</f>
        <v/>
      </c>
      <c r="AD648" t="str">
        <f t="shared" si="362"/>
        <v/>
      </c>
      <c r="AE648" t="str">
        <f t="shared" si="363"/>
        <v/>
      </c>
      <c r="AF648" t="str">
        <f t="shared" si="364"/>
        <v/>
      </c>
      <c r="AG648" t="str">
        <f t="shared" si="365"/>
        <v/>
      </c>
      <c r="AH648" t="str">
        <f t="shared" si="366"/>
        <v/>
      </c>
      <c r="AI648" t="str">
        <f>IF(LEN(Q648)&gt;0,REPT("0",IF(IF(MID(I648,12,1)="F",VLOOKUP(J648,DATA!$K$2:$Y$20,14,FALSE),0)&gt;10,IF(MID(I648,12,1)="F",VLOOKUP(J648,DATA!$K$2:$Y$20,14,FALSE),0)-10,0)-LEN(X648))&amp;DEC2BIN(Q648,IF(MID(I648,12,1)="F",VLOOKUP(J648,DATA!$K$2:$Y$20,14,FALSE),0)-IF(IF(MID(I648,12,1)="F",VLOOKUP(J648,DATA!$K$2:$Y$20,14,FALSE),0)&gt;10,IF(MID(I648,12,1)="F",VLOOKUP(J648,DATA!$K$2:$Y$20,14,FALSE),0)-10,0)),"")</f>
        <v/>
      </c>
      <c r="AJ648" t="str">
        <f>IF(LEN(H648)&gt;0,IF(H648&lt;&gt;"CALL_PAL",VLOOKUP(H648,DATA!$B$2:$E$526,4,FALSE),VLOOKUP(K648,DATA!$K$72:$M$161,3,FALSE)),"")</f>
        <v/>
      </c>
      <c r="AK648" t="str">
        <f>IF(LEN(H648)&gt;0,VLOOKUP(H648,DATA!$B$2:$D$526,3,FALSE),"")</f>
        <v/>
      </c>
      <c r="AL648" t="str">
        <f t="shared" si="367"/>
        <v/>
      </c>
      <c r="AM648" t="str">
        <f t="shared" si="368"/>
        <v/>
      </c>
      <c r="AN648" t="str">
        <f t="shared" si="346"/>
        <v/>
      </c>
      <c r="AO648" t="str">
        <f t="shared" si="372"/>
        <v/>
      </c>
      <c r="AP648" t="str">
        <f t="shared" si="373"/>
        <v/>
      </c>
      <c r="AQ648" t="str">
        <f t="shared" si="370"/>
        <v/>
      </c>
    </row>
    <row r="649" spans="1:43" x14ac:dyDescent="0.25">
      <c r="A649" t="str">
        <f t="shared" si="374"/>
        <v/>
      </c>
      <c r="C649" t="str">
        <f t="shared" si="348"/>
        <v/>
      </c>
      <c r="D649" t="str">
        <f t="shared" si="375"/>
        <v/>
      </c>
      <c r="E649" t="str">
        <f t="shared" si="376"/>
        <v/>
      </c>
      <c r="F649" t="str">
        <f t="shared" si="347"/>
        <v/>
      </c>
      <c r="G649" t="str">
        <f t="shared" si="371"/>
        <v/>
      </c>
      <c r="H649" t="str">
        <f t="shared" si="349"/>
        <v/>
      </c>
      <c r="I649" s="3" t="str">
        <f>IF(LEN(H649)&gt;0,VLOOKUP(H649,DATA!$B$2:$G$526,6,FALSE),"")</f>
        <v/>
      </c>
      <c r="J649" t="str">
        <f>IF(LEN(H649)&gt;0,VLOOKUP(H649,DATA!$B$2:$G$526,2,FALSE),"")</f>
        <v/>
      </c>
      <c r="K649" t="str">
        <f>IF(LEN(H649)&gt;0,IF(MID(IF(MID(MID(C649,LEN(H649)+2,99),1,1)="(",MID(MID(C649,LEN(H649)+2,99),2,LEN(MID(C649,LEN(H649)+2,99))-2),MID(C649,LEN(H649)+2,99)),1,1)=VLOOKUP(H649,DATA!$B$2:$I$526,8,FALSE),MID(IF(MID(MID(C649,LEN(H649)+2,99),1,1)="(",MID(MID(C649,LEN(H649)+2,99),2,LEN(MID(C649,LEN(H649)+2,99))-2),MID(C649,LEN(H649)+2,99)),1,3),IF(MID(MID(C649,LEN(H649)+2,99),1,1)="(",MID(MID(C649,LEN(H649)+2,99),2,LEN(MID(C649,LEN(H649)+2,99))-2),MID(C649,LEN(H649)+2,99))),"")</f>
        <v/>
      </c>
      <c r="L649" t="str">
        <f t="shared" si="350"/>
        <v/>
      </c>
      <c r="M649" t="str">
        <f t="shared" si="369"/>
        <v/>
      </c>
      <c r="N649" t="str">
        <f t="shared" si="351"/>
        <v/>
      </c>
      <c r="O649" t="str">
        <f t="shared" si="352"/>
        <v/>
      </c>
      <c r="P649" t="str">
        <f t="shared" si="345"/>
        <v/>
      </c>
      <c r="Q649" t="str">
        <f t="shared" si="353"/>
        <v/>
      </c>
      <c r="R649" t="str">
        <f t="shared" si="354"/>
        <v/>
      </c>
      <c r="S649" t="str">
        <f t="shared" si="355"/>
        <v/>
      </c>
      <c r="T649" t="str">
        <f t="shared" si="356"/>
        <v/>
      </c>
      <c r="U649" t="str">
        <f t="shared" si="357"/>
        <v/>
      </c>
      <c r="V649" t="str">
        <f>IF(MID(I649,6,1)="T",VLOOKUP(H649,DATA!$B$2:$H$526,7,FALSE),"")</f>
        <v/>
      </c>
      <c r="W649" t="str">
        <f t="shared" si="358"/>
        <v/>
      </c>
      <c r="X649" t="str">
        <f>IF(LEN(H649)&gt;0,VLOOKUP(H649,DATA!$B$2:$F$526,5,FALSE),"")</f>
        <v/>
      </c>
      <c r="Y649" t="str">
        <f t="shared" si="359"/>
        <v/>
      </c>
      <c r="Z649" t="str">
        <f t="shared" si="360"/>
        <v/>
      </c>
      <c r="AA649" t="str">
        <f t="shared" si="361"/>
        <v/>
      </c>
      <c r="AB649" t="str">
        <f>IF(LEN(Z649)&gt;0,VLOOKUP(Z649,DATA!$K$25:$L$69,2,FALSE)&amp;IF(LEN(AA649)&gt;0,VLOOKUP(AA649,DATA!$O$25:$P$29,2,FALSE),""),"")</f>
        <v/>
      </c>
      <c r="AC649" t="str">
        <f>IF(LEN(Z649)&gt;0,VLOOKUP(Z649,DATA!$K$25:$M$69,3,FALSE),"")</f>
        <v/>
      </c>
      <c r="AD649" t="str">
        <f t="shared" si="362"/>
        <v/>
      </c>
      <c r="AE649" t="str">
        <f t="shared" si="363"/>
        <v/>
      </c>
      <c r="AF649" t="str">
        <f t="shared" si="364"/>
        <v/>
      </c>
      <c r="AG649" t="str">
        <f t="shared" si="365"/>
        <v/>
      </c>
      <c r="AH649" t="str">
        <f t="shared" si="366"/>
        <v/>
      </c>
      <c r="AI649" t="str">
        <f>IF(LEN(Q649)&gt;0,REPT("0",IF(IF(MID(I649,12,1)="F",VLOOKUP(J649,DATA!$K$2:$Y$20,14,FALSE),0)&gt;10,IF(MID(I649,12,1)="F",VLOOKUP(J649,DATA!$K$2:$Y$20,14,FALSE),0)-10,0)-LEN(X649))&amp;DEC2BIN(Q649,IF(MID(I649,12,1)="F",VLOOKUP(J649,DATA!$K$2:$Y$20,14,FALSE),0)-IF(IF(MID(I649,12,1)="F",VLOOKUP(J649,DATA!$K$2:$Y$20,14,FALSE),0)&gt;10,IF(MID(I649,12,1)="F",VLOOKUP(J649,DATA!$K$2:$Y$20,14,FALSE),0)-10,0)),"")</f>
        <v/>
      </c>
      <c r="AJ649" t="str">
        <f>IF(LEN(H649)&gt;0,IF(H649&lt;&gt;"CALL_PAL",VLOOKUP(H649,DATA!$B$2:$E$526,4,FALSE),VLOOKUP(K649,DATA!$K$72:$M$161,3,FALSE)),"")</f>
        <v/>
      </c>
      <c r="AK649" t="str">
        <f>IF(LEN(H649)&gt;0,VLOOKUP(H649,DATA!$B$2:$D$526,3,FALSE),"")</f>
        <v/>
      </c>
      <c r="AL649" t="str">
        <f t="shared" si="367"/>
        <v/>
      </c>
      <c r="AM649" t="str">
        <f t="shared" si="368"/>
        <v/>
      </c>
      <c r="AN649" t="str">
        <f t="shared" si="346"/>
        <v/>
      </c>
      <c r="AO649" t="str">
        <f t="shared" si="372"/>
        <v/>
      </c>
      <c r="AP649" t="str">
        <f t="shared" si="373"/>
        <v/>
      </c>
      <c r="AQ649" t="str">
        <f t="shared" si="370"/>
        <v/>
      </c>
    </row>
    <row r="650" spans="1:43" x14ac:dyDescent="0.25">
      <c r="A650" t="str">
        <f t="shared" si="374"/>
        <v/>
      </c>
      <c r="C650" t="str">
        <f t="shared" si="348"/>
        <v/>
      </c>
      <c r="D650" t="str">
        <f t="shared" si="375"/>
        <v/>
      </c>
      <c r="E650" t="str">
        <f t="shared" si="376"/>
        <v/>
      </c>
      <c r="F650" t="str">
        <f t="shared" si="347"/>
        <v/>
      </c>
      <c r="G650" t="str">
        <f t="shared" si="371"/>
        <v/>
      </c>
      <c r="H650" t="str">
        <f t="shared" si="349"/>
        <v/>
      </c>
      <c r="I650" s="3" t="str">
        <f>IF(LEN(H650)&gt;0,VLOOKUP(H650,DATA!$B$2:$G$526,6,FALSE),"")</f>
        <v/>
      </c>
      <c r="J650" t="str">
        <f>IF(LEN(H650)&gt;0,VLOOKUP(H650,DATA!$B$2:$G$526,2,FALSE),"")</f>
        <v/>
      </c>
      <c r="K650" t="str">
        <f>IF(LEN(H650)&gt;0,IF(MID(IF(MID(MID(C650,LEN(H650)+2,99),1,1)="(",MID(MID(C650,LEN(H650)+2,99),2,LEN(MID(C650,LEN(H650)+2,99))-2),MID(C650,LEN(H650)+2,99)),1,1)=VLOOKUP(H650,DATA!$B$2:$I$526,8,FALSE),MID(IF(MID(MID(C650,LEN(H650)+2,99),1,1)="(",MID(MID(C650,LEN(H650)+2,99),2,LEN(MID(C650,LEN(H650)+2,99))-2),MID(C650,LEN(H650)+2,99)),1,3),IF(MID(MID(C650,LEN(H650)+2,99),1,1)="(",MID(MID(C650,LEN(H650)+2,99),2,LEN(MID(C650,LEN(H650)+2,99))-2),MID(C650,LEN(H650)+2,99))),"")</f>
        <v/>
      </c>
      <c r="L650" t="str">
        <f t="shared" si="350"/>
        <v/>
      </c>
      <c r="M650" t="str">
        <f t="shared" si="369"/>
        <v/>
      </c>
      <c r="N650" t="str">
        <f t="shared" si="351"/>
        <v/>
      </c>
      <c r="O650" t="str">
        <f t="shared" si="352"/>
        <v/>
      </c>
      <c r="P650" t="str">
        <f t="shared" si="345"/>
        <v/>
      </c>
      <c r="Q650" t="str">
        <f t="shared" si="353"/>
        <v/>
      </c>
      <c r="R650" t="str">
        <f t="shared" si="354"/>
        <v/>
      </c>
      <c r="S650" t="str">
        <f t="shared" si="355"/>
        <v/>
      </c>
      <c r="T650" t="str">
        <f t="shared" si="356"/>
        <v/>
      </c>
      <c r="U650" t="str">
        <f t="shared" si="357"/>
        <v/>
      </c>
      <c r="V650" t="str">
        <f>IF(MID(I650,6,1)="T",VLOOKUP(H650,DATA!$B$2:$H$526,7,FALSE),"")</f>
        <v/>
      </c>
      <c r="W650" t="str">
        <f t="shared" si="358"/>
        <v/>
      </c>
      <c r="X650" t="str">
        <f>IF(LEN(H650)&gt;0,VLOOKUP(H650,DATA!$B$2:$F$526,5,FALSE),"")</f>
        <v/>
      </c>
      <c r="Y650" t="str">
        <f t="shared" si="359"/>
        <v/>
      </c>
      <c r="Z650" t="str">
        <f t="shared" si="360"/>
        <v/>
      </c>
      <c r="AA650" t="str">
        <f t="shared" si="361"/>
        <v/>
      </c>
      <c r="AB650" t="str">
        <f>IF(LEN(Z650)&gt;0,VLOOKUP(Z650,DATA!$K$25:$L$69,2,FALSE)&amp;IF(LEN(AA650)&gt;0,VLOOKUP(AA650,DATA!$O$25:$P$29,2,FALSE),""),"")</f>
        <v/>
      </c>
      <c r="AC650" t="str">
        <f>IF(LEN(Z650)&gt;0,VLOOKUP(Z650,DATA!$K$25:$M$69,3,FALSE),"")</f>
        <v/>
      </c>
      <c r="AD650" t="str">
        <f t="shared" si="362"/>
        <v/>
      </c>
      <c r="AE650" t="str">
        <f t="shared" si="363"/>
        <v/>
      </c>
      <c r="AF650" t="str">
        <f t="shared" si="364"/>
        <v/>
      </c>
      <c r="AG650" t="str">
        <f t="shared" si="365"/>
        <v/>
      </c>
      <c r="AH650" t="str">
        <f t="shared" si="366"/>
        <v/>
      </c>
      <c r="AI650" t="str">
        <f>IF(LEN(Q650)&gt;0,REPT("0",IF(IF(MID(I650,12,1)="F",VLOOKUP(J650,DATA!$K$2:$Y$20,14,FALSE),0)&gt;10,IF(MID(I650,12,1)="F",VLOOKUP(J650,DATA!$K$2:$Y$20,14,FALSE),0)-10,0)-LEN(X650))&amp;DEC2BIN(Q650,IF(MID(I650,12,1)="F",VLOOKUP(J650,DATA!$K$2:$Y$20,14,FALSE),0)-IF(IF(MID(I650,12,1)="F",VLOOKUP(J650,DATA!$K$2:$Y$20,14,FALSE),0)&gt;10,IF(MID(I650,12,1)="F",VLOOKUP(J650,DATA!$K$2:$Y$20,14,FALSE),0)-10,0)),"")</f>
        <v/>
      </c>
      <c r="AJ650" t="str">
        <f>IF(LEN(H650)&gt;0,IF(H650&lt;&gt;"CALL_PAL",VLOOKUP(H650,DATA!$B$2:$E$526,4,FALSE),VLOOKUP(K650,DATA!$K$72:$M$161,3,FALSE)),"")</f>
        <v/>
      </c>
      <c r="AK650" t="str">
        <f>IF(LEN(H650)&gt;0,VLOOKUP(H650,DATA!$B$2:$D$526,3,FALSE),"")</f>
        <v/>
      </c>
      <c r="AL650" t="str">
        <f t="shared" si="367"/>
        <v/>
      </c>
      <c r="AM650" t="str">
        <f t="shared" si="368"/>
        <v/>
      </c>
      <c r="AN650" t="str">
        <f t="shared" si="346"/>
        <v/>
      </c>
      <c r="AO650" t="str">
        <f t="shared" si="372"/>
        <v/>
      </c>
      <c r="AP650" t="str">
        <f t="shared" si="373"/>
        <v/>
      </c>
      <c r="AQ650" t="str">
        <f t="shared" si="370"/>
        <v/>
      </c>
    </row>
    <row r="651" spans="1:43" x14ac:dyDescent="0.25">
      <c r="A651" t="str">
        <f t="shared" si="374"/>
        <v/>
      </c>
      <c r="C651" t="str">
        <f t="shared" si="348"/>
        <v/>
      </c>
      <c r="D651" t="str">
        <f t="shared" si="375"/>
        <v/>
      </c>
      <c r="E651" t="str">
        <f t="shared" si="376"/>
        <v/>
      </c>
      <c r="F651" t="str">
        <f t="shared" si="347"/>
        <v/>
      </c>
      <c r="G651" t="str">
        <f t="shared" si="371"/>
        <v/>
      </c>
      <c r="H651" t="str">
        <f t="shared" si="349"/>
        <v/>
      </c>
      <c r="I651" s="3" t="str">
        <f>IF(LEN(H651)&gt;0,VLOOKUP(H651,DATA!$B$2:$G$526,6,FALSE),"")</f>
        <v/>
      </c>
      <c r="J651" t="str">
        <f>IF(LEN(H651)&gt;0,VLOOKUP(H651,DATA!$B$2:$G$526,2,FALSE),"")</f>
        <v/>
      </c>
      <c r="K651" t="str">
        <f>IF(LEN(H651)&gt;0,IF(MID(IF(MID(MID(C651,LEN(H651)+2,99),1,1)="(",MID(MID(C651,LEN(H651)+2,99),2,LEN(MID(C651,LEN(H651)+2,99))-2),MID(C651,LEN(H651)+2,99)),1,1)=VLOOKUP(H651,DATA!$B$2:$I$526,8,FALSE),MID(IF(MID(MID(C651,LEN(H651)+2,99),1,1)="(",MID(MID(C651,LEN(H651)+2,99),2,LEN(MID(C651,LEN(H651)+2,99))-2),MID(C651,LEN(H651)+2,99)),1,3),IF(MID(MID(C651,LEN(H651)+2,99),1,1)="(",MID(MID(C651,LEN(H651)+2,99),2,LEN(MID(C651,LEN(H651)+2,99))-2),MID(C651,LEN(H651)+2,99))),"")</f>
        <v/>
      </c>
      <c r="L651" t="str">
        <f t="shared" si="350"/>
        <v/>
      </c>
      <c r="M651" t="str">
        <f t="shared" si="369"/>
        <v/>
      </c>
      <c r="N651" t="str">
        <f t="shared" si="351"/>
        <v/>
      </c>
      <c r="O651" t="str">
        <f t="shared" si="352"/>
        <v/>
      </c>
      <c r="P651" t="str">
        <f t="shared" si="345"/>
        <v/>
      </c>
      <c r="Q651" t="str">
        <f t="shared" si="353"/>
        <v/>
      </c>
      <c r="R651" t="str">
        <f t="shared" si="354"/>
        <v/>
      </c>
      <c r="S651" t="str">
        <f t="shared" si="355"/>
        <v/>
      </c>
      <c r="T651" t="str">
        <f t="shared" si="356"/>
        <v/>
      </c>
      <c r="U651" t="str">
        <f t="shared" si="357"/>
        <v/>
      </c>
      <c r="V651" t="str">
        <f>IF(MID(I651,6,1)="T",VLOOKUP(H651,DATA!$B$2:$H$526,7,FALSE),"")</f>
        <v/>
      </c>
      <c r="W651" t="str">
        <f t="shared" si="358"/>
        <v/>
      </c>
      <c r="X651" t="str">
        <f>IF(LEN(H651)&gt;0,VLOOKUP(H651,DATA!$B$2:$F$526,5,FALSE),"")</f>
        <v/>
      </c>
      <c r="Y651" t="str">
        <f t="shared" si="359"/>
        <v/>
      </c>
      <c r="Z651" t="str">
        <f t="shared" si="360"/>
        <v/>
      </c>
      <c r="AA651" t="str">
        <f t="shared" si="361"/>
        <v/>
      </c>
      <c r="AB651" t="str">
        <f>IF(LEN(Z651)&gt;0,VLOOKUP(Z651,DATA!$K$25:$L$69,2,FALSE)&amp;IF(LEN(AA651)&gt;0,VLOOKUP(AA651,DATA!$O$25:$P$29,2,FALSE),""),"")</f>
        <v/>
      </c>
      <c r="AC651" t="str">
        <f>IF(LEN(Z651)&gt;0,VLOOKUP(Z651,DATA!$K$25:$M$69,3,FALSE),"")</f>
        <v/>
      </c>
      <c r="AD651" t="str">
        <f t="shared" si="362"/>
        <v/>
      </c>
      <c r="AE651" t="str">
        <f t="shared" si="363"/>
        <v/>
      </c>
      <c r="AF651" t="str">
        <f t="shared" si="364"/>
        <v/>
      </c>
      <c r="AG651" t="str">
        <f t="shared" si="365"/>
        <v/>
      </c>
      <c r="AH651" t="str">
        <f t="shared" si="366"/>
        <v/>
      </c>
      <c r="AI651" t="str">
        <f>IF(LEN(Q651)&gt;0,REPT("0",IF(IF(MID(I651,12,1)="F",VLOOKUP(J651,DATA!$K$2:$Y$20,14,FALSE),0)&gt;10,IF(MID(I651,12,1)="F",VLOOKUP(J651,DATA!$K$2:$Y$20,14,FALSE),0)-10,0)-LEN(X651))&amp;DEC2BIN(Q651,IF(MID(I651,12,1)="F",VLOOKUP(J651,DATA!$K$2:$Y$20,14,FALSE),0)-IF(IF(MID(I651,12,1)="F",VLOOKUP(J651,DATA!$K$2:$Y$20,14,FALSE),0)&gt;10,IF(MID(I651,12,1)="F",VLOOKUP(J651,DATA!$K$2:$Y$20,14,FALSE),0)-10,0)),"")</f>
        <v/>
      </c>
      <c r="AJ651" t="str">
        <f>IF(LEN(H651)&gt;0,IF(H651&lt;&gt;"CALL_PAL",VLOOKUP(H651,DATA!$B$2:$E$526,4,FALSE),VLOOKUP(K651,DATA!$K$72:$M$161,3,FALSE)),"")</f>
        <v/>
      </c>
      <c r="AK651" t="str">
        <f>IF(LEN(H651)&gt;0,VLOOKUP(H651,DATA!$B$2:$D$526,3,FALSE),"")</f>
        <v/>
      </c>
      <c r="AL651" t="str">
        <f t="shared" si="367"/>
        <v/>
      </c>
      <c r="AM651" t="str">
        <f t="shared" si="368"/>
        <v/>
      </c>
      <c r="AN651" t="str">
        <f t="shared" si="346"/>
        <v/>
      </c>
      <c r="AO651" t="str">
        <f t="shared" si="372"/>
        <v/>
      </c>
      <c r="AP651" t="str">
        <f t="shared" si="373"/>
        <v/>
      </c>
      <c r="AQ651" t="str">
        <f t="shared" si="370"/>
        <v/>
      </c>
    </row>
    <row r="652" spans="1:43" x14ac:dyDescent="0.25">
      <c r="A652" t="str">
        <f t="shared" si="374"/>
        <v/>
      </c>
      <c r="C652" t="str">
        <f t="shared" si="348"/>
        <v/>
      </c>
      <c r="D652" t="str">
        <f t="shared" si="375"/>
        <v/>
      </c>
      <c r="E652" t="str">
        <f t="shared" si="376"/>
        <v/>
      </c>
      <c r="F652" t="str">
        <f t="shared" si="347"/>
        <v/>
      </c>
      <c r="G652" t="str">
        <f t="shared" si="371"/>
        <v/>
      </c>
      <c r="H652" t="str">
        <f t="shared" si="349"/>
        <v/>
      </c>
      <c r="I652" s="3" t="str">
        <f>IF(LEN(H652)&gt;0,VLOOKUP(H652,DATA!$B$2:$G$526,6,FALSE),"")</f>
        <v/>
      </c>
      <c r="J652" t="str">
        <f>IF(LEN(H652)&gt;0,VLOOKUP(H652,DATA!$B$2:$G$526,2,FALSE),"")</f>
        <v/>
      </c>
      <c r="K652" t="str">
        <f>IF(LEN(H652)&gt;0,IF(MID(IF(MID(MID(C652,LEN(H652)+2,99),1,1)="(",MID(MID(C652,LEN(H652)+2,99),2,LEN(MID(C652,LEN(H652)+2,99))-2),MID(C652,LEN(H652)+2,99)),1,1)=VLOOKUP(H652,DATA!$B$2:$I$526,8,FALSE),MID(IF(MID(MID(C652,LEN(H652)+2,99),1,1)="(",MID(MID(C652,LEN(H652)+2,99),2,LEN(MID(C652,LEN(H652)+2,99))-2),MID(C652,LEN(H652)+2,99)),1,3),IF(MID(MID(C652,LEN(H652)+2,99),1,1)="(",MID(MID(C652,LEN(H652)+2,99),2,LEN(MID(C652,LEN(H652)+2,99))-2),MID(C652,LEN(H652)+2,99))),"")</f>
        <v/>
      </c>
      <c r="L652" t="str">
        <f t="shared" si="350"/>
        <v/>
      </c>
      <c r="M652" t="str">
        <f t="shared" si="369"/>
        <v/>
      </c>
      <c r="N652" t="str">
        <f t="shared" si="351"/>
        <v/>
      </c>
      <c r="O652" t="str">
        <f t="shared" si="352"/>
        <v/>
      </c>
      <c r="P652" t="str">
        <f t="shared" si="345"/>
        <v/>
      </c>
      <c r="Q652" t="str">
        <f t="shared" si="353"/>
        <v/>
      </c>
      <c r="R652" t="str">
        <f t="shared" si="354"/>
        <v/>
      </c>
      <c r="S652" t="str">
        <f t="shared" si="355"/>
        <v/>
      </c>
      <c r="T652" t="str">
        <f t="shared" si="356"/>
        <v/>
      </c>
      <c r="U652" t="str">
        <f t="shared" si="357"/>
        <v/>
      </c>
      <c r="V652" t="str">
        <f>IF(MID(I652,6,1)="T",VLOOKUP(H652,DATA!$B$2:$H$526,7,FALSE),"")</f>
        <v/>
      </c>
      <c r="W652" t="str">
        <f t="shared" si="358"/>
        <v/>
      </c>
      <c r="X652" t="str">
        <f>IF(LEN(H652)&gt;0,VLOOKUP(H652,DATA!$B$2:$F$526,5,FALSE),"")</f>
        <v/>
      </c>
      <c r="Y652" t="str">
        <f t="shared" si="359"/>
        <v/>
      </c>
      <c r="Z652" t="str">
        <f t="shared" si="360"/>
        <v/>
      </c>
      <c r="AA652" t="str">
        <f t="shared" si="361"/>
        <v/>
      </c>
      <c r="AB652" t="str">
        <f>IF(LEN(Z652)&gt;0,VLOOKUP(Z652,DATA!$K$25:$L$69,2,FALSE)&amp;IF(LEN(AA652)&gt;0,VLOOKUP(AA652,DATA!$O$25:$P$29,2,FALSE),""),"")</f>
        <v/>
      </c>
      <c r="AC652" t="str">
        <f>IF(LEN(Z652)&gt;0,VLOOKUP(Z652,DATA!$K$25:$M$69,3,FALSE),"")</f>
        <v/>
      </c>
      <c r="AD652" t="str">
        <f t="shared" si="362"/>
        <v/>
      </c>
      <c r="AE652" t="str">
        <f t="shared" si="363"/>
        <v/>
      </c>
      <c r="AF652" t="str">
        <f t="shared" si="364"/>
        <v/>
      </c>
      <c r="AG652" t="str">
        <f t="shared" si="365"/>
        <v/>
      </c>
      <c r="AH652" t="str">
        <f t="shared" si="366"/>
        <v/>
      </c>
      <c r="AI652" t="str">
        <f>IF(LEN(Q652)&gt;0,REPT("0",IF(IF(MID(I652,12,1)="F",VLOOKUP(J652,DATA!$K$2:$Y$20,14,FALSE),0)&gt;10,IF(MID(I652,12,1)="F",VLOOKUP(J652,DATA!$K$2:$Y$20,14,FALSE),0)-10,0)-LEN(X652))&amp;DEC2BIN(Q652,IF(MID(I652,12,1)="F",VLOOKUP(J652,DATA!$K$2:$Y$20,14,FALSE),0)-IF(IF(MID(I652,12,1)="F",VLOOKUP(J652,DATA!$K$2:$Y$20,14,FALSE),0)&gt;10,IF(MID(I652,12,1)="F",VLOOKUP(J652,DATA!$K$2:$Y$20,14,FALSE),0)-10,0)),"")</f>
        <v/>
      </c>
      <c r="AJ652" t="str">
        <f>IF(LEN(H652)&gt;0,IF(H652&lt;&gt;"CALL_PAL",VLOOKUP(H652,DATA!$B$2:$E$526,4,FALSE),VLOOKUP(K652,DATA!$K$72:$M$161,3,FALSE)),"")</f>
        <v/>
      </c>
      <c r="AK652" t="str">
        <f>IF(LEN(H652)&gt;0,VLOOKUP(H652,DATA!$B$2:$D$526,3,FALSE),"")</f>
        <v/>
      </c>
      <c r="AL652" t="str">
        <f t="shared" si="367"/>
        <v/>
      </c>
      <c r="AM652" t="str">
        <f t="shared" si="368"/>
        <v/>
      </c>
      <c r="AN652" t="str">
        <f t="shared" si="346"/>
        <v/>
      </c>
      <c r="AO652" t="str">
        <f t="shared" si="372"/>
        <v/>
      </c>
      <c r="AP652" t="str">
        <f t="shared" si="373"/>
        <v/>
      </c>
      <c r="AQ652" t="str">
        <f t="shared" si="370"/>
        <v/>
      </c>
    </row>
    <row r="653" spans="1:43" x14ac:dyDescent="0.25">
      <c r="A653" t="str">
        <f t="shared" si="374"/>
        <v/>
      </c>
      <c r="C653" t="str">
        <f t="shared" si="348"/>
        <v/>
      </c>
      <c r="D653" t="str">
        <f t="shared" si="375"/>
        <v/>
      </c>
      <c r="E653" t="str">
        <f t="shared" si="376"/>
        <v/>
      </c>
      <c r="F653" t="str">
        <f t="shared" si="347"/>
        <v/>
      </c>
      <c r="G653" t="str">
        <f t="shared" si="371"/>
        <v/>
      </c>
      <c r="H653" t="str">
        <f t="shared" si="349"/>
        <v/>
      </c>
      <c r="I653" s="3" t="str">
        <f>IF(LEN(H653)&gt;0,VLOOKUP(H653,DATA!$B$2:$G$526,6,FALSE),"")</f>
        <v/>
      </c>
      <c r="J653" t="str">
        <f>IF(LEN(H653)&gt;0,VLOOKUP(H653,DATA!$B$2:$G$526,2,FALSE),"")</f>
        <v/>
      </c>
      <c r="K653" t="str">
        <f>IF(LEN(H653)&gt;0,IF(MID(IF(MID(MID(C653,LEN(H653)+2,99),1,1)="(",MID(MID(C653,LEN(H653)+2,99),2,LEN(MID(C653,LEN(H653)+2,99))-2),MID(C653,LEN(H653)+2,99)),1,1)=VLOOKUP(H653,DATA!$B$2:$I$526,8,FALSE),MID(IF(MID(MID(C653,LEN(H653)+2,99),1,1)="(",MID(MID(C653,LEN(H653)+2,99),2,LEN(MID(C653,LEN(H653)+2,99))-2),MID(C653,LEN(H653)+2,99)),1,3),IF(MID(MID(C653,LEN(H653)+2,99),1,1)="(",MID(MID(C653,LEN(H653)+2,99),2,LEN(MID(C653,LEN(H653)+2,99))-2),MID(C653,LEN(H653)+2,99))),"")</f>
        <v/>
      </c>
      <c r="L653" t="str">
        <f t="shared" si="350"/>
        <v/>
      </c>
      <c r="M653" t="str">
        <f t="shared" si="369"/>
        <v/>
      </c>
      <c r="N653" t="str">
        <f t="shared" si="351"/>
        <v/>
      </c>
      <c r="O653" t="str">
        <f t="shared" si="352"/>
        <v/>
      </c>
      <c r="P653" t="str">
        <f t="shared" si="345"/>
        <v/>
      </c>
      <c r="Q653" t="str">
        <f t="shared" si="353"/>
        <v/>
      </c>
      <c r="R653" t="str">
        <f t="shared" si="354"/>
        <v/>
      </c>
      <c r="S653" t="str">
        <f t="shared" si="355"/>
        <v/>
      </c>
      <c r="T653" t="str">
        <f t="shared" si="356"/>
        <v/>
      </c>
      <c r="U653" t="str">
        <f t="shared" si="357"/>
        <v/>
      </c>
      <c r="V653" t="str">
        <f>IF(MID(I653,6,1)="T",VLOOKUP(H653,DATA!$B$2:$H$526,7,FALSE),"")</f>
        <v/>
      </c>
      <c r="W653" t="str">
        <f t="shared" si="358"/>
        <v/>
      </c>
      <c r="X653" t="str">
        <f>IF(LEN(H653)&gt;0,VLOOKUP(H653,DATA!$B$2:$F$526,5,FALSE),"")</f>
        <v/>
      </c>
      <c r="Y653" t="str">
        <f t="shared" si="359"/>
        <v/>
      </c>
      <c r="Z653" t="str">
        <f t="shared" si="360"/>
        <v/>
      </c>
      <c r="AA653" t="str">
        <f t="shared" si="361"/>
        <v/>
      </c>
      <c r="AB653" t="str">
        <f>IF(LEN(Z653)&gt;0,VLOOKUP(Z653,DATA!$K$25:$L$69,2,FALSE)&amp;IF(LEN(AA653)&gt;0,VLOOKUP(AA653,DATA!$O$25:$P$29,2,FALSE),""),"")</f>
        <v/>
      </c>
      <c r="AC653" t="str">
        <f>IF(LEN(Z653)&gt;0,VLOOKUP(Z653,DATA!$K$25:$M$69,3,FALSE),"")</f>
        <v/>
      </c>
      <c r="AD653" t="str">
        <f t="shared" si="362"/>
        <v/>
      </c>
      <c r="AE653" t="str">
        <f t="shared" si="363"/>
        <v/>
      </c>
      <c r="AF653" t="str">
        <f t="shared" si="364"/>
        <v/>
      </c>
      <c r="AG653" t="str">
        <f t="shared" si="365"/>
        <v/>
      </c>
      <c r="AH653" t="str">
        <f t="shared" si="366"/>
        <v/>
      </c>
      <c r="AI653" t="str">
        <f>IF(LEN(Q653)&gt;0,REPT("0",IF(IF(MID(I653,12,1)="F",VLOOKUP(J653,DATA!$K$2:$Y$20,14,FALSE),0)&gt;10,IF(MID(I653,12,1)="F",VLOOKUP(J653,DATA!$K$2:$Y$20,14,FALSE),0)-10,0)-LEN(X653))&amp;DEC2BIN(Q653,IF(MID(I653,12,1)="F",VLOOKUP(J653,DATA!$K$2:$Y$20,14,FALSE),0)-IF(IF(MID(I653,12,1)="F",VLOOKUP(J653,DATA!$K$2:$Y$20,14,FALSE),0)&gt;10,IF(MID(I653,12,1)="F",VLOOKUP(J653,DATA!$K$2:$Y$20,14,FALSE),0)-10,0)),"")</f>
        <v/>
      </c>
      <c r="AJ653" t="str">
        <f>IF(LEN(H653)&gt;0,IF(H653&lt;&gt;"CALL_PAL",VLOOKUP(H653,DATA!$B$2:$E$526,4,FALSE),VLOOKUP(K653,DATA!$K$72:$M$161,3,FALSE)),"")</f>
        <v/>
      </c>
      <c r="AK653" t="str">
        <f>IF(LEN(H653)&gt;0,VLOOKUP(H653,DATA!$B$2:$D$526,3,FALSE),"")</f>
        <v/>
      </c>
      <c r="AL653" t="str">
        <f t="shared" si="367"/>
        <v/>
      </c>
      <c r="AM653" t="str">
        <f t="shared" si="368"/>
        <v/>
      </c>
      <c r="AN653" t="str">
        <f t="shared" si="346"/>
        <v/>
      </c>
      <c r="AO653" t="str">
        <f t="shared" si="372"/>
        <v/>
      </c>
      <c r="AP653" t="str">
        <f t="shared" si="373"/>
        <v/>
      </c>
      <c r="AQ653" t="str">
        <f t="shared" si="370"/>
        <v/>
      </c>
    </row>
    <row r="654" spans="1:43" x14ac:dyDescent="0.25">
      <c r="A654" t="str">
        <f t="shared" si="374"/>
        <v/>
      </c>
      <c r="C654" t="str">
        <f t="shared" si="348"/>
        <v/>
      </c>
      <c r="D654" t="str">
        <f t="shared" si="375"/>
        <v/>
      </c>
      <c r="E654" t="str">
        <f t="shared" si="376"/>
        <v/>
      </c>
      <c r="F654" t="str">
        <f t="shared" si="347"/>
        <v/>
      </c>
      <c r="G654" t="str">
        <f t="shared" si="371"/>
        <v/>
      </c>
      <c r="H654" t="str">
        <f t="shared" si="349"/>
        <v/>
      </c>
      <c r="I654" s="3" t="str">
        <f>IF(LEN(H654)&gt;0,VLOOKUP(H654,DATA!$B$2:$G$526,6,FALSE),"")</f>
        <v/>
      </c>
      <c r="J654" t="str">
        <f>IF(LEN(H654)&gt;0,VLOOKUP(H654,DATA!$B$2:$G$526,2,FALSE),"")</f>
        <v/>
      </c>
      <c r="K654" t="str">
        <f>IF(LEN(H654)&gt;0,IF(MID(IF(MID(MID(C654,LEN(H654)+2,99),1,1)="(",MID(MID(C654,LEN(H654)+2,99),2,LEN(MID(C654,LEN(H654)+2,99))-2),MID(C654,LEN(H654)+2,99)),1,1)=VLOOKUP(H654,DATA!$B$2:$I$526,8,FALSE),MID(IF(MID(MID(C654,LEN(H654)+2,99),1,1)="(",MID(MID(C654,LEN(H654)+2,99),2,LEN(MID(C654,LEN(H654)+2,99))-2),MID(C654,LEN(H654)+2,99)),1,3),IF(MID(MID(C654,LEN(H654)+2,99),1,1)="(",MID(MID(C654,LEN(H654)+2,99),2,LEN(MID(C654,LEN(H654)+2,99))-2),MID(C654,LEN(H654)+2,99))),"")</f>
        <v/>
      </c>
      <c r="L654" t="str">
        <f t="shared" si="350"/>
        <v/>
      </c>
      <c r="M654" t="str">
        <f t="shared" si="369"/>
        <v/>
      </c>
      <c r="N654" t="str">
        <f t="shared" si="351"/>
        <v/>
      </c>
      <c r="O654" t="str">
        <f t="shared" si="352"/>
        <v/>
      </c>
      <c r="P654" t="str">
        <f t="shared" ref="P654:P717" si="377">IF(MID(I654,12,1)="F",IFERROR(VLOOKUP(L654&amp;":",C:G,5,FALSE),""),"")</f>
        <v/>
      </c>
      <c r="Q654" t="str">
        <f t="shared" si="353"/>
        <v/>
      </c>
      <c r="R654" t="str">
        <f t="shared" si="354"/>
        <v/>
      </c>
      <c r="S654" t="str">
        <f t="shared" si="355"/>
        <v/>
      </c>
      <c r="T654" t="str">
        <f t="shared" si="356"/>
        <v/>
      </c>
      <c r="U654" t="str">
        <f t="shared" si="357"/>
        <v/>
      </c>
      <c r="V654" t="str">
        <f>IF(MID(I654,6,1)="T",VLOOKUP(H654,DATA!$B$2:$H$526,7,FALSE),"")</f>
        <v/>
      </c>
      <c r="W654" t="str">
        <f t="shared" si="358"/>
        <v/>
      </c>
      <c r="X654" t="str">
        <f>IF(LEN(H654)&gt;0,VLOOKUP(H654,DATA!$B$2:$F$526,5,FALSE),"")</f>
        <v/>
      </c>
      <c r="Y654" t="str">
        <f t="shared" si="359"/>
        <v/>
      </c>
      <c r="Z654" t="str">
        <f t="shared" si="360"/>
        <v/>
      </c>
      <c r="AA654" t="str">
        <f t="shared" si="361"/>
        <v/>
      </c>
      <c r="AB654" t="str">
        <f>IF(LEN(Z654)&gt;0,VLOOKUP(Z654,DATA!$K$25:$L$69,2,FALSE)&amp;IF(LEN(AA654)&gt;0,VLOOKUP(AA654,DATA!$O$25:$P$29,2,FALSE),""),"")</f>
        <v/>
      </c>
      <c r="AC654" t="str">
        <f>IF(LEN(Z654)&gt;0,VLOOKUP(Z654,DATA!$K$25:$M$69,3,FALSE),"")</f>
        <v/>
      </c>
      <c r="AD654" t="str">
        <f t="shared" si="362"/>
        <v/>
      </c>
      <c r="AE654" t="str">
        <f t="shared" si="363"/>
        <v/>
      </c>
      <c r="AF654" t="str">
        <f t="shared" si="364"/>
        <v/>
      </c>
      <c r="AG654" t="str">
        <f t="shared" si="365"/>
        <v/>
      </c>
      <c r="AH654" t="str">
        <f t="shared" si="366"/>
        <v/>
      </c>
      <c r="AI654" t="str">
        <f>IF(LEN(Q654)&gt;0,REPT("0",IF(IF(MID(I654,12,1)="F",VLOOKUP(J654,DATA!$K$2:$Y$20,14,FALSE),0)&gt;10,IF(MID(I654,12,1)="F",VLOOKUP(J654,DATA!$K$2:$Y$20,14,FALSE),0)-10,0)-LEN(X654))&amp;DEC2BIN(Q654,IF(MID(I654,12,1)="F",VLOOKUP(J654,DATA!$K$2:$Y$20,14,FALSE),0)-IF(IF(MID(I654,12,1)="F",VLOOKUP(J654,DATA!$K$2:$Y$20,14,FALSE),0)&gt;10,IF(MID(I654,12,1)="F",VLOOKUP(J654,DATA!$K$2:$Y$20,14,FALSE),0)-10,0)),"")</f>
        <v/>
      </c>
      <c r="AJ654" t="str">
        <f>IF(LEN(H654)&gt;0,IF(H654&lt;&gt;"CALL_PAL",VLOOKUP(H654,DATA!$B$2:$E$526,4,FALSE),VLOOKUP(K654,DATA!$K$72:$M$161,3,FALSE)),"")</f>
        <v/>
      </c>
      <c r="AK654" t="str">
        <f>IF(LEN(H654)&gt;0,VLOOKUP(H654,DATA!$B$2:$D$526,3,FALSE),"")</f>
        <v/>
      </c>
      <c r="AL654" t="str">
        <f t="shared" si="367"/>
        <v/>
      </c>
      <c r="AM654" t="str">
        <f t="shared" si="368"/>
        <v/>
      </c>
      <c r="AN654" t="str">
        <f t="shared" si="346"/>
        <v/>
      </c>
      <c r="AO654" t="str">
        <f t="shared" si="372"/>
        <v/>
      </c>
      <c r="AP654" t="str">
        <f t="shared" si="373"/>
        <v/>
      </c>
      <c r="AQ654" t="str">
        <f t="shared" si="370"/>
        <v/>
      </c>
    </row>
    <row r="655" spans="1:43" x14ac:dyDescent="0.25">
      <c r="A655" t="str">
        <f t="shared" si="374"/>
        <v/>
      </c>
      <c r="C655" t="str">
        <f t="shared" si="348"/>
        <v/>
      </c>
      <c r="D655" t="str">
        <f t="shared" si="375"/>
        <v/>
      </c>
      <c r="E655" t="str">
        <f t="shared" si="376"/>
        <v/>
      </c>
      <c r="F655" t="str">
        <f t="shared" si="347"/>
        <v/>
      </c>
      <c r="G655" t="str">
        <f t="shared" si="371"/>
        <v/>
      </c>
      <c r="H655" t="str">
        <f t="shared" si="349"/>
        <v/>
      </c>
      <c r="I655" s="3" t="str">
        <f>IF(LEN(H655)&gt;0,VLOOKUP(H655,DATA!$B$2:$G$526,6,FALSE),"")</f>
        <v/>
      </c>
      <c r="J655" t="str">
        <f>IF(LEN(H655)&gt;0,VLOOKUP(H655,DATA!$B$2:$G$526,2,FALSE),"")</f>
        <v/>
      </c>
      <c r="K655" t="str">
        <f>IF(LEN(H655)&gt;0,IF(MID(IF(MID(MID(C655,LEN(H655)+2,99),1,1)="(",MID(MID(C655,LEN(H655)+2,99),2,LEN(MID(C655,LEN(H655)+2,99))-2),MID(C655,LEN(H655)+2,99)),1,1)=VLOOKUP(H655,DATA!$B$2:$I$526,8,FALSE),MID(IF(MID(MID(C655,LEN(H655)+2,99),1,1)="(",MID(MID(C655,LEN(H655)+2,99),2,LEN(MID(C655,LEN(H655)+2,99))-2),MID(C655,LEN(H655)+2,99)),1,3),IF(MID(MID(C655,LEN(H655)+2,99),1,1)="(",MID(MID(C655,LEN(H655)+2,99),2,LEN(MID(C655,LEN(H655)+2,99))-2),MID(C655,LEN(H655)+2,99))),"")</f>
        <v/>
      </c>
      <c r="L655" t="str">
        <f t="shared" si="350"/>
        <v/>
      </c>
      <c r="M655" t="str">
        <f t="shared" si="369"/>
        <v/>
      </c>
      <c r="N655" t="str">
        <f t="shared" si="351"/>
        <v/>
      </c>
      <c r="O655" t="str">
        <f t="shared" si="352"/>
        <v/>
      </c>
      <c r="P655" t="str">
        <f t="shared" si="377"/>
        <v/>
      </c>
      <c r="Q655" t="str">
        <f t="shared" si="353"/>
        <v/>
      </c>
      <c r="R655" t="str">
        <f t="shared" si="354"/>
        <v/>
      </c>
      <c r="S655" t="str">
        <f t="shared" si="355"/>
        <v/>
      </c>
      <c r="T655" t="str">
        <f t="shared" si="356"/>
        <v/>
      </c>
      <c r="U655" t="str">
        <f t="shared" si="357"/>
        <v/>
      </c>
      <c r="V655" t="str">
        <f>IF(MID(I655,6,1)="T",VLOOKUP(H655,DATA!$B$2:$H$526,7,FALSE),"")</f>
        <v/>
      </c>
      <c r="W655" t="str">
        <f t="shared" si="358"/>
        <v/>
      </c>
      <c r="X655" t="str">
        <f>IF(LEN(H655)&gt;0,VLOOKUP(H655,DATA!$B$2:$F$526,5,FALSE),"")</f>
        <v/>
      </c>
      <c r="Y655" t="str">
        <f t="shared" si="359"/>
        <v/>
      </c>
      <c r="Z655" t="str">
        <f t="shared" si="360"/>
        <v/>
      </c>
      <c r="AA655" t="str">
        <f t="shared" si="361"/>
        <v/>
      </c>
      <c r="AB655" t="str">
        <f>IF(LEN(Z655)&gt;0,VLOOKUP(Z655,DATA!$K$25:$L$69,2,FALSE)&amp;IF(LEN(AA655)&gt;0,VLOOKUP(AA655,DATA!$O$25:$P$29,2,FALSE),""),"")</f>
        <v/>
      </c>
      <c r="AC655" t="str">
        <f>IF(LEN(Z655)&gt;0,VLOOKUP(Z655,DATA!$K$25:$M$69,3,FALSE),"")</f>
        <v/>
      </c>
      <c r="AD655" t="str">
        <f t="shared" si="362"/>
        <v/>
      </c>
      <c r="AE655" t="str">
        <f t="shared" si="363"/>
        <v/>
      </c>
      <c r="AF655" t="str">
        <f t="shared" si="364"/>
        <v/>
      </c>
      <c r="AG655" t="str">
        <f t="shared" si="365"/>
        <v/>
      </c>
      <c r="AH655" t="str">
        <f t="shared" si="366"/>
        <v/>
      </c>
      <c r="AI655" t="str">
        <f>IF(LEN(Q655)&gt;0,REPT("0",IF(IF(MID(I655,12,1)="F",VLOOKUP(J655,DATA!$K$2:$Y$20,14,FALSE),0)&gt;10,IF(MID(I655,12,1)="F",VLOOKUP(J655,DATA!$K$2:$Y$20,14,FALSE),0)-10,0)-LEN(X655))&amp;DEC2BIN(Q655,IF(MID(I655,12,1)="F",VLOOKUP(J655,DATA!$K$2:$Y$20,14,FALSE),0)-IF(IF(MID(I655,12,1)="F",VLOOKUP(J655,DATA!$K$2:$Y$20,14,FALSE),0)&gt;10,IF(MID(I655,12,1)="F",VLOOKUP(J655,DATA!$K$2:$Y$20,14,FALSE),0)-10,0)),"")</f>
        <v/>
      </c>
      <c r="AJ655" t="str">
        <f>IF(LEN(H655)&gt;0,IF(H655&lt;&gt;"CALL_PAL",VLOOKUP(H655,DATA!$B$2:$E$526,4,FALSE),VLOOKUP(K655,DATA!$K$72:$M$161,3,FALSE)),"")</f>
        <v/>
      </c>
      <c r="AK655" t="str">
        <f>IF(LEN(H655)&gt;0,VLOOKUP(H655,DATA!$B$2:$D$526,3,FALSE),"")</f>
        <v/>
      </c>
      <c r="AL655" t="str">
        <f t="shared" si="367"/>
        <v/>
      </c>
      <c r="AM655" t="str">
        <f t="shared" si="368"/>
        <v/>
      </c>
      <c r="AN655" t="str">
        <f t="shared" si="346"/>
        <v/>
      </c>
      <c r="AO655" t="str">
        <f t="shared" si="372"/>
        <v/>
      </c>
      <c r="AP655" t="str">
        <f t="shared" si="373"/>
        <v/>
      </c>
      <c r="AQ655" t="str">
        <f t="shared" si="370"/>
        <v/>
      </c>
    </row>
    <row r="656" spans="1:43" x14ac:dyDescent="0.25">
      <c r="A656" t="str">
        <f t="shared" si="374"/>
        <v/>
      </c>
      <c r="C656" t="str">
        <f t="shared" si="348"/>
        <v/>
      </c>
      <c r="D656" t="str">
        <f t="shared" si="375"/>
        <v/>
      </c>
      <c r="E656" t="str">
        <f t="shared" si="376"/>
        <v/>
      </c>
      <c r="F656" t="str">
        <f t="shared" si="347"/>
        <v/>
      </c>
      <c r="G656" t="str">
        <f t="shared" si="371"/>
        <v/>
      </c>
      <c r="H656" t="str">
        <f t="shared" si="349"/>
        <v/>
      </c>
      <c r="I656" s="3" t="str">
        <f>IF(LEN(H656)&gt;0,VLOOKUP(H656,DATA!$B$2:$G$526,6,FALSE),"")</f>
        <v/>
      </c>
      <c r="J656" t="str">
        <f>IF(LEN(H656)&gt;0,VLOOKUP(H656,DATA!$B$2:$G$526,2,FALSE),"")</f>
        <v/>
      </c>
      <c r="K656" t="str">
        <f>IF(LEN(H656)&gt;0,IF(MID(IF(MID(MID(C656,LEN(H656)+2,99),1,1)="(",MID(MID(C656,LEN(H656)+2,99),2,LEN(MID(C656,LEN(H656)+2,99))-2),MID(C656,LEN(H656)+2,99)),1,1)=VLOOKUP(H656,DATA!$B$2:$I$526,8,FALSE),MID(IF(MID(MID(C656,LEN(H656)+2,99),1,1)="(",MID(MID(C656,LEN(H656)+2,99),2,LEN(MID(C656,LEN(H656)+2,99))-2),MID(C656,LEN(H656)+2,99)),1,3),IF(MID(MID(C656,LEN(H656)+2,99),1,1)="(",MID(MID(C656,LEN(H656)+2,99),2,LEN(MID(C656,LEN(H656)+2,99))-2),MID(C656,LEN(H656)+2,99))),"")</f>
        <v/>
      </c>
      <c r="L656" t="str">
        <f t="shared" si="350"/>
        <v/>
      </c>
      <c r="M656" t="str">
        <f t="shared" si="369"/>
        <v/>
      </c>
      <c r="N656" t="str">
        <f t="shared" si="351"/>
        <v/>
      </c>
      <c r="O656" t="str">
        <f t="shared" si="352"/>
        <v/>
      </c>
      <c r="P656" t="str">
        <f t="shared" si="377"/>
        <v/>
      </c>
      <c r="Q656" t="str">
        <f t="shared" si="353"/>
        <v/>
      </c>
      <c r="R656" t="str">
        <f t="shared" si="354"/>
        <v/>
      </c>
      <c r="S656" t="str">
        <f t="shared" si="355"/>
        <v/>
      </c>
      <c r="T656" t="str">
        <f t="shared" si="356"/>
        <v/>
      </c>
      <c r="U656" t="str">
        <f t="shared" si="357"/>
        <v/>
      </c>
      <c r="V656" t="str">
        <f>IF(MID(I656,6,1)="T",VLOOKUP(H656,DATA!$B$2:$H$526,7,FALSE),"")</f>
        <v/>
      </c>
      <c r="W656" t="str">
        <f t="shared" si="358"/>
        <v/>
      </c>
      <c r="X656" t="str">
        <f>IF(LEN(H656)&gt;0,VLOOKUP(H656,DATA!$B$2:$F$526,5,FALSE),"")</f>
        <v/>
      </c>
      <c r="Y656" t="str">
        <f t="shared" si="359"/>
        <v/>
      </c>
      <c r="Z656" t="str">
        <f t="shared" si="360"/>
        <v/>
      </c>
      <c r="AA656" t="str">
        <f t="shared" si="361"/>
        <v/>
      </c>
      <c r="AB656" t="str">
        <f>IF(LEN(Z656)&gt;0,VLOOKUP(Z656,DATA!$K$25:$L$69,2,FALSE)&amp;IF(LEN(AA656)&gt;0,VLOOKUP(AA656,DATA!$O$25:$P$29,2,FALSE),""),"")</f>
        <v/>
      </c>
      <c r="AC656" t="str">
        <f>IF(LEN(Z656)&gt;0,VLOOKUP(Z656,DATA!$K$25:$M$69,3,FALSE),"")</f>
        <v/>
      </c>
      <c r="AD656" t="str">
        <f t="shared" si="362"/>
        <v/>
      </c>
      <c r="AE656" t="str">
        <f t="shared" si="363"/>
        <v/>
      </c>
      <c r="AF656" t="str">
        <f t="shared" si="364"/>
        <v/>
      </c>
      <c r="AG656" t="str">
        <f t="shared" si="365"/>
        <v/>
      </c>
      <c r="AH656" t="str">
        <f t="shared" si="366"/>
        <v/>
      </c>
      <c r="AI656" t="str">
        <f>IF(LEN(Q656)&gt;0,REPT("0",IF(IF(MID(I656,12,1)="F",VLOOKUP(J656,DATA!$K$2:$Y$20,14,FALSE),0)&gt;10,IF(MID(I656,12,1)="F",VLOOKUP(J656,DATA!$K$2:$Y$20,14,FALSE),0)-10,0)-LEN(X656))&amp;DEC2BIN(Q656,IF(MID(I656,12,1)="F",VLOOKUP(J656,DATA!$K$2:$Y$20,14,FALSE),0)-IF(IF(MID(I656,12,1)="F",VLOOKUP(J656,DATA!$K$2:$Y$20,14,FALSE),0)&gt;10,IF(MID(I656,12,1)="F",VLOOKUP(J656,DATA!$K$2:$Y$20,14,FALSE),0)-10,0)),"")</f>
        <v/>
      </c>
      <c r="AJ656" t="str">
        <f>IF(LEN(H656)&gt;0,IF(H656&lt;&gt;"CALL_PAL",VLOOKUP(H656,DATA!$B$2:$E$526,4,FALSE),VLOOKUP(K656,DATA!$K$72:$M$161,3,FALSE)),"")</f>
        <v/>
      </c>
      <c r="AK656" t="str">
        <f>IF(LEN(H656)&gt;0,VLOOKUP(H656,DATA!$B$2:$D$526,3,FALSE),"")</f>
        <v/>
      </c>
      <c r="AL656" t="str">
        <f t="shared" si="367"/>
        <v/>
      </c>
      <c r="AM656" t="str">
        <f t="shared" si="368"/>
        <v/>
      </c>
      <c r="AN656" t="str">
        <f t="shared" si="346"/>
        <v/>
      </c>
      <c r="AO656" t="str">
        <f t="shared" si="372"/>
        <v/>
      </c>
      <c r="AP656" t="str">
        <f t="shared" si="373"/>
        <v/>
      </c>
      <c r="AQ656" t="str">
        <f t="shared" si="370"/>
        <v/>
      </c>
    </row>
    <row r="657" spans="1:43" x14ac:dyDescent="0.25">
      <c r="A657" t="str">
        <f t="shared" si="374"/>
        <v/>
      </c>
      <c r="C657" t="str">
        <f t="shared" si="348"/>
        <v/>
      </c>
      <c r="D657" t="str">
        <f t="shared" si="375"/>
        <v/>
      </c>
      <c r="E657" t="str">
        <f t="shared" si="376"/>
        <v/>
      </c>
      <c r="F657" t="str">
        <f t="shared" si="347"/>
        <v/>
      </c>
      <c r="G657" t="str">
        <f t="shared" si="371"/>
        <v/>
      </c>
      <c r="H657" t="str">
        <f t="shared" si="349"/>
        <v/>
      </c>
      <c r="I657" s="3" t="str">
        <f>IF(LEN(H657)&gt;0,VLOOKUP(H657,DATA!$B$2:$G$526,6,FALSE),"")</f>
        <v/>
      </c>
      <c r="J657" t="str">
        <f>IF(LEN(H657)&gt;0,VLOOKUP(H657,DATA!$B$2:$G$526,2,FALSE),"")</f>
        <v/>
      </c>
      <c r="K657" t="str">
        <f>IF(LEN(H657)&gt;0,IF(MID(IF(MID(MID(C657,LEN(H657)+2,99),1,1)="(",MID(MID(C657,LEN(H657)+2,99),2,LEN(MID(C657,LEN(H657)+2,99))-2),MID(C657,LEN(H657)+2,99)),1,1)=VLOOKUP(H657,DATA!$B$2:$I$526,8,FALSE),MID(IF(MID(MID(C657,LEN(H657)+2,99),1,1)="(",MID(MID(C657,LEN(H657)+2,99),2,LEN(MID(C657,LEN(H657)+2,99))-2),MID(C657,LEN(H657)+2,99)),1,3),IF(MID(MID(C657,LEN(H657)+2,99),1,1)="(",MID(MID(C657,LEN(H657)+2,99),2,LEN(MID(C657,LEN(H657)+2,99))-2),MID(C657,LEN(H657)+2,99))),"")</f>
        <v/>
      </c>
      <c r="L657" t="str">
        <f t="shared" si="350"/>
        <v/>
      </c>
      <c r="M657" t="str">
        <f t="shared" si="369"/>
        <v/>
      </c>
      <c r="N657" t="str">
        <f t="shared" si="351"/>
        <v/>
      </c>
      <c r="O657" t="str">
        <f t="shared" si="352"/>
        <v/>
      </c>
      <c r="P657" t="str">
        <f t="shared" si="377"/>
        <v/>
      </c>
      <c r="Q657" t="str">
        <f t="shared" si="353"/>
        <v/>
      </c>
      <c r="R657" t="str">
        <f t="shared" si="354"/>
        <v/>
      </c>
      <c r="S657" t="str">
        <f t="shared" si="355"/>
        <v/>
      </c>
      <c r="T657" t="str">
        <f t="shared" si="356"/>
        <v/>
      </c>
      <c r="U657" t="str">
        <f t="shared" si="357"/>
        <v/>
      </c>
      <c r="V657" t="str">
        <f>IF(MID(I657,6,1)="T",VLOOKUP(H657,DATA!$B$2:$H$526,7,FALSE),"")</f>
        <v/>
      </c>
      <c r="W657" t="str">
        <f t="shared" si="358"/>
        <v/>
      </c>
      <c r="X657" t="str">
        <f>IF(LEN(H657)&gt;0,VLOOKUP(H657,DATA!$B$2:$F$526,5,FALSE),"")</f>
        <v/>
      </c>
      <c r="Y657" t="str">
        <f t="shared" si="359"/>
        <v/>
      </c>
      <c r="Z657" t="str">
        <f t="shared" si="360"/>
        <v/>
      </c>
      <c r="AA657" t="str">
        <f t="shared" si="361"/>
        <v/>
      </c>
      <c r="AB657" t="str">
        <f>IF(LEN(Z657)&gt;0,VLOOKUP(Z657,DATA!$K$25:$L$69,2,FALSE)&amp;IF(LEN(AA657)&gt;0,VLOOKUP(AA657,DATA!$O$25:$P$29,2,FALSE),""),"")</f>
        <v/>
      </c>
      <c r="AC657" t="str">
        <f>IF(LEN(Z657)&gt;0,VLOOKUP(Z657,DATA!$K$25:$M$69,3,FALSE),"")</f>
        <v/>
      </c>
      <c r="AD657" t="str">
        <f t="shared" si="362"/>
        <v/>
      </c>
      <c r="AE657" t="str">
        <f t="shared" si="363"/>
        <v/>
      </c>
      <c r="AF657" t="str">
        <f t="shared" si="364"/>
        <v/>
      </c>
      <c r="AG657" t="str">
        <f t="shared" si="365"/>
        <v/>
      </c>
      <c r="AH657" t="str">
        <f t="shared" si="366"/>
        <v/>
      </c>
      <c r="AI657" t="str">
        <f>IF(LEN(Q657)&gt;0,REPT("0",IF(IF(MID(I657,12,1)="F",VLOOKUP(J657,DATA!$K$2:$Y$20,14,FALSE),0)&gt;10,IF(MID(I657,12,1)="F",VLOOKUP(J657,DATA!$K$2:$Y$20,14,FALSE),0)-10,0)-LEN(X657))&amp;DEC2BIN(Q657,IF(MID(I657,12,1)="F",VLOOKUP(J657,DATA!$K$2:$Y$20,14,FALSE),0)-IF(IF(MID(I657,12,1)="F",VLOOKUP(J657,DATA!$K$2:$Y$20,14,FALSE),0)&gt;10,IF(MID(I657,12,1)="F",VLOOKUP(J657,DATA!$K$2:$Y$20,14,FALSE),0)-10,0)),"")</f>
        <v/>
      </c>
      <c r="AJ657" t="str">
        <f>IF(LEN(H657)&gt;0,IF(H657&lt;&gt;"CALL_PAL",VLOOKUP(H657,DATA!$B$2:$E$526,4,FALSE),VLOOKUP(K657,DATA!$K$72:$M$161,3,FALSE)),"")</f>
        <v/>
      </c>
      <c r="AK657" t="str">
        <f>IF(LEN(H657)&gt;0,VLOOKUP(H657,DATA!$B$2:$D$526,3,FALSE),"")</f>
        <v/>
      </c>
      <c r="AL657" t="str">
        <f t="shared" si="367"/>
        <v/>
      </c>
      <c r="AM657" t="str">
        <f t="shared" si="368"/>
        <v/>
      </c>
      <c r="AN657" t="str">
        <f t="shared" si="346"/>
        <v/>
      </c>
      <c r="AO657" t="str">
        <f t="shared" si="372"/>
        <v/>
      </c>
      <c r="AP657" t="str">
        <f t="shared" si="373"/>
        <v/>
      </c>
      <c r="AQ657" t="str">
        <f t="shared" si="370"/>
        <v/>
      </c>
    </row>
    <row r="658" spans="1:43" x14ac:dyDescent="0.25">
      <c r="A658" t="str">
        <f t="shared" si="374"/>
        <v/>
      </c>
      <c r="C658" t="str">
        <f t="shared" si="348"/>
        <v/>
      </c>
      <c r="D658" t="str">
        <f t="shared" si="375"/>
        <v/>
      </c>
      <c r="E658" t="str">
        <f t="shared" si="376"/>
        <v/>
      </c>
      <c r="F658" t="str">
        <f t="shared" si="347"/>
        <v/>
      </c>
      <c r="G658" t="str">
        <f t="shared" si="371"/>
        <v/>
      </c>
      <c r="H658" t="str">
        <f t="shared" si="349"/>
        <v/>
      </c>
      <c r="I658" s="3" t="str">
        <f>IF(LEN(H658)&gt;0,VLOOKUP(H658,DATA!$B$2:$G$526,6,FALSE),"")</f>
        <v/>
      </c>
      <c r="J658" t="str">
        <f>IF(LEN(H658)&gt;0,VLOOKUP(H658,DATA!$B$2:$G$526,2,FALSE),"")</f>
        <v/>
      </c>
      <c r="K658" t="str">
        <f>IF(LEN(H658)&gt;0,IF(MID(IF(MID(MID(C658,LEN(H658)+2,99),1,1)="(",MID(MID(C658,LEN(H658)+2,99),2,LEN(MID(C658,LEN(H658)+2,99))-2),MID(C658,LEN(H658)+2,99)),1,1)=VLOOKUP(H658,DATA!$B$2:$I$526,8,FALSE),MID(IF(MID(MID(C658,LEN(H658)+2,99),1,1)="(",MID(MID(C658,LEN(H658)+2,99),2,LEN(MID(C658,LEN(H658)+2,99))-2),MID(C658,LEN(H658)+2,99)),1,3),IF(MID(MID(C658,LEN(H658)+2,99),1,1)="(",MID(MID(C658,LEN(H658)+2,99),2,LEN(MID(C658,LEN(H658)+2,99))-2),MID(C658,LEN(H658)+2,99))),"")</f>
        <v/>
      </c>
      <c r="L658" t="str">
        <f t="shared" si="350"/>
        <v/>
      </c>
      <c r="M658" t="str">
        <f t="shared" si="369"/>
        <v/>
      </c>
      <c r="N658" t="str">
        <f t="shared" si="351"/>
        <v/>
      </c>
      <c r="O658" t="str">
        <f t="shared" si="352"/>
        <v/>
      </c>
      <c r="P658" t="str">
        <f t="shared" si="377"/>
        <v/>
      </c>
      <c r="Q658" t="str">
        <f t="shared" si="353"/>
        <v/>
      </c>
      <c r="R658" t="str">
        <f t="shared" si="354"/>
        <v/>
      </c>
      <c r="S658" t="str">
        <f t="shared" si="355"/>
        <v/>
      </c>
      <c r="T658" t="str">
        <f t="shared" si="356"/>
        <v/>
      </c>
      <c r="U658" t="str">
        <f t="shared" si="357"/>
        <v/>
      </c>
      <c r="V658" t="str">
        <f>IF(MID(I658,6,1)="T",VLOOKUP(H658,DATA!$B$2:$H$526,7,FALSE),"")</f>
        <v/>
      </c>
      <c r="W658" t="str">
        <f t="shared" si="358"/>
        <v/>
      </c>
      <c r="X658" t="str">
        <f>IF(LEN(H658)&gt;0,VLOOKUP(H658,DATA!$B$2:$F$526,5,FALSE),"")</f>
        <v/>
      </c>
      <c r="Y658" t="str">
        <f t="shared" si="359"/>
        <v/>
      </c>
      <c r="Z658" t="str">
        <f t="shared" si="360"/>
        <v/>
      </c>
      <c r="AA658" t="str">
        <f t="shared" si="361"/>
        <v/>
      </c>
      <c r="AB658" t="str">
        <f>IF(LEN(Z658)&gt;0,VLOOKUP(Z658,DATA!$K$25:$L$69,2,FALSE)&amp;IF(LEN(AA658)&gt;0,VLOOKUP(AA658,DATA!$O$25:$P$29,2,FALSE),""),"")</f>
        <v/>
      </c>
      <c r="AC658" t="str">
        <f>IF(LEN(Z658)&gt;0,VLOOKUP(Z658,DATA!$K$25:$M$69,3,FALSE),"")</f>
        <v/>
      </c>
      <c r="AD658" t="str">
        <f t="shared" si="362"/>
        <v/>
      </c>
      <c r="AE658" t="str">
        <f t="shared" si="363"/>
        <v/>
      </c>
      <c r="AF658" t="str">
        <f t="shared" si="364"/>
        <v/>
      </c>
      <c r="AG658" t="str">
        <f t="shared" si="365"/>
        <v/>
      </c>
      <c r="AH658" t="str">
        <f t="shared" si="366"/>
        <v/>
      </c>
      <c r="AI658" t="str">
        <f>IF(LEN(Q658)&gt;0,REPT("0",IF(IF(MID(I658,12,1)="F",VLOOKUP(J658,DATA!$K$2:$Y$20,14,FALSE),0)&gt;10,IF(MID(I658,12,1)="F",VLOOKUP(J658,DATA!$K$2:$Y$20,14,FALSE),0)-10,0)-LEN(X658))&amp;DEC2BIN(Q658,IF(MID(I658,12,1)="F",VLOOKUP(J658,DATA!$K$2:$Y$20,14,FALSE),0)-IF(IF(MID(I658,12,1)="F",VLOOKUP(J658,DATA!$K$2:$Y$20,14,FALSE),0)&gt;10,IF(MID(I658,12,1)="F",VLOOKUP(J658,DATA!$K$2:$Y$20,14,FALSE),0)-10,0)),"")</f>
        <v/>
      </c>
      <c r="AJ658" t="str">
        <f>IF(LEN(H658)&gt;0,IF(H658&lt;&gt;"CALL_PAL",VLOOKUP(H658,DATA!$B$2:$E$526,4,FALSE),VLOOKUP(K658,DATA!$K$72:$M$161,3,FALSE)),"")</f>
        <v/>
      </c>
      <c r="AK658" t="str">
        <f>IF(LEN(H658)&gt;0,VLOOKUP(H658,DATA!$B$2:$D$526,3,FALSE),"")</f>
        <v/>
      </c>
      <c r="AL658" t="str">
        <f t="shared" si="367"/>
        <v/>
      </c>
      <c r="AM658" t="str">
        <f t="shared" si="368"/>
        <v/>
      </c>
      <c r="AN658" t="str">
        <f t="shared" si="346"/>
        <v/>
      </c>
      <c r="AO658" t="str">
        <f t="shared" si="372"/>
        <v/>
      </c>
      <c r="AP658" t="str">
        <f t="shared" si="373"/>
        <v/>
      </c>
      <c r="AQ658" t="str">
        <f t="shared" si="370"/>
        <v/>
      </c>
    </row>
    <row r="659" spans="1:43" x14ac:dyDescent="0.25">
      <c r="A659" t="str">
        <f t="shared" si="374"/>
        <v/>
      </c>
      <c r="C659" t="str">
        <f t="shared" si="348"/>
        <v/>
      </c>
      <c r="D659" t="str">
        <f t="shared" si="375"/>
        <v/>
      </c>
      <c r="E659" t="str">
        <f t="shared" si="376"/>
        <v/>
      </c>
      <c r="F659" t="str">
        <f t="shared" si="347"/>
        <v/>
      </c>
      <c r="G659" t="str">
        <f t="shared" si="371"/>
        <v/>
      </c>
      <c r="H659" t="str">
        <f t="shared" si="349"/>
        <v/>
      </c>
      <c r="I659" s="3" t="str">
        <f>IF(LEN(H659)&gt;0,VLOOKUP(H659,DATA!$B$2:$G$526,6,FALSE),"")</f>
        <v/>
      </c>
      <c r="J659" t="str">
        <f>IF(LEN(H659)&gt;0,VLOOKUP(H659,DATA!$B$2:$G$526,2,FALSE),"")</f>
        <v/>
      </c>
      <c r="K659" t="str">
        <f>IF(LEN(H659)&gt;0,IF(MID(IF(MID(MID(C659,LEN(H659)+2,99),1,1)="(",MID(MID(C659,LEN(H659)+2,99),2,LEN(MID(C659,LEN(H659)+2,99))-2),MID(C659,LEN(H659)+2,99)),1,1)=VLOOKUP(H659,DATA!$B$2:$I$526,8,FALSE),MID(IF(MID(MID(C659,LEN(H659)+2,99),1,1)="(",MID(MID(C659,LEN(H659)+2,99),2,LEN(MID(C659,LEN(H659)+2,99))-2),MID(C659,LEN(H659)+2,99)),1,3),IF(MID(MID(C659,LEN(H659)+2,99),1,1)="(",MID(MID(C659,LEN(H659)+2,99),2,LEN(MID(C659,LEN(H659)+2,99))-2),MID(C659,LEN(H659)+2,99))),"")</f>
        <v/>
      </c>
      <c r="L659" t="str">
        <f t="shared" si="350"/>
        <v/>
      </c>
      <c r="M659" t="str">
        <f t="shared" si="369"/>
        <v/>
      </c>
      <c r="N659" t="str">
        <f t="shared" si="351"/>
        <v/>
      </c>
      <c r="O659" t="str">
        <f t="shared" si="352"/>
        <v/>
      </c>
      <c r="P659" t="str">
        <f t="shared" si="377"/>
        <v/>
      </c>
      <c r="Q659" t="str">
        <f t="shared" si="353"/>
        <v/>
      </c>
      <c r="R659" t="str">
        <f t="shared" si="354"/>
        <v/>
      </c>
      <c r="S659" t="str">
        <f t="shared" si="355"/>
        <v/>
      </c>
      <c r="T659" t="str">
        <f t="shared" si="356"/>
        <v/>
      </c>
      <c r="U659" t="str">
        <f t="shared" si="357"/>
        <v/>
      </c>
      <c r="V659" t="str">
        <f>IF(MID(I659,6,1)="T",VLOOKUP(H659,DATA!$B$2:$H$526,7,FALSE),"")</f>
        <v/>
      </c>
      <c r="W659" t="str">
        <f t="shared" si="358"/>
        <v/>
      </c>
      <c r="X659" t="str">
        <f>IF(LEN(H659)&gt;0,VLOOKUP(H659,DATA!$B$2:$F$526,5,FALSE),"")</f>
        <v/>
      </c>
      <c r="Y659" t="str">
        <f t="shared" si="359"/>
        <v/>
      </c>
      <c r="Z659" t="str">
        <f t="shared" si="360"/>
        <v/>
      </c>
      <c r="AA659" t="str">
        <f t="shared" si="361"/>
        <v/>
      </c>
      <c r="AB659" t="str">
        <f>IF(LEN(Z659)&gt;0,VLOOKUP(Z659,DATA!$K$25:$L$69,2,FALSE)&amp;IF(LEN(AA659)&gt;0,VLOOKUP(AA659,DATA!$O$25:$P$29,2,FALSE),""),"")</f>
        <v/>
      </c>
      <c r="AC659" t="str">
        <f>IF(LEN(Z659)&gt;0,VLOOKUP(Z659,DATA!$K$25:$M$69,3,FALSE),"")</f>
        <v/>
      </c>
      <c r="AD659" t="str">
        <f t="shared" si="362"/>
        <v/>
      </c>
      <c r="AE659" t="str">
        <f t="shared" si="363"/>
        <v/>
      </c>
      <c r="AF659" t="str">
        <f t="shared" si="364"/>
        <v/>
      </c>
      <c r="AG659" t="str">
        <f t="shared" si="365"/>
        <v/>
      </c>
      <c r="AH659" t="str">
        <f t="shared" si="366"/>
        <v/>
      </c>
      <c r="AI659" t="str">
        <f>IF(LEN(Q659)&gt;0,REPT("0",IF(IF(MID(I659,12,1)="F",VLOOKUP(J659,DATA!$K$2:$Y$20,14,FALSE),0)&gt;10,IF(MID(I659,12,1)="F",VLOOKUP(J659,DATA!$K$2:$Y$20,14,FALSE),0)-10,0)-LEN(X659))&amp;DEC2BIN(Q659,IF(MID(I659,12,1)="F",VLOOKUP(J659,DATA!$K$2:$Y$20,14,FALSE),0)-IF(IF(MID(I659,12,1)="F",VLOOKUP(J659,DATA!$K$2:$Y$20,14,FALSE),0)&gt;10,IF(MID(I659,12,1)="F",VLOOKUP(J659,DATA!$K$2:$Y$20,14,FALSE),0)-10,0)),"")</f>
        <v/>
      </c>
      <c r="AJ659" t="str">
        <f>IF(LEN(H659)&gt;0,IF(H659&lt;&gt;"CALL_PAL",VLOOKUP(H659,DATA!$B$2:$E$526,4,FALSE),VLOOKUP(K659,DATA!$K$72:$M$161,3,FALSE)),"")</f>
        <v/>
      </c>
      <c r="AK659" t="str">
        <f>IF(LEN(H659)&gt;0,VLOOKUP(H659,DATA!$B$2:$D$526,3,FALSE),"")</f>
        <v/>
      </c>
      <c r="AL659" t="str">
        <f t="shared" si="367"/>
        <v/>
      </c>
      <c r="AM659" t="str">
        <f t="shared" si="368"/>
        <v/>
      </c>
      <c r="AN659" t="str">
        <f t="shared" si="346"/>
        <v/>
      </c>
      <c r="AO659" t="str">
        <f t="shared" si="372"/>
        <v/>
      </c>
      <c r="AP659" t="str">
        <f t="shared" si="373"/>
        <v/>
      </c>
      <c r="AQ659" t="str">
        <f t="shared" si="370"/>
        <v/>
      </c>
    </row>
    <row r="660" spans="1:43" x14ac:dyDescent="0.25">
      <c r="A660" t="str">
        <f t="shared" si="374"/>
        <v/>
      </c>
      <c r="C660" t="str">
        <f t="shared" si="348"/>
        <v/>
      </c>
      <c r="D660" t="str">
        <f t="shared" si="375"/>
        <v/>
      </c>
      <c r="E660" t="str">
        <f t="shared" si="376"/>
        <v/>
      </c>
      <c r="F660" t="str">
        <f t="shared" si="347"/>
        <v/>
      </c>
      <c r="G660" t="str">
        <f t="shared" si="371"/>
        <v/>
      </c>
      <c r="H660" t="str">
        <f t="shared" si="349"/>
        <v/>
      </c>
      <c r="I660" s="3" t="str">
        <f>IF(LEN(H660)&gt;0,VLOOKUP(H660,DATA!$B$2:$G$526,6,FALSE),"")</f>
        <v/>
      </c>
      <c r="J660" t="str">
        <f>IF(LEN(H660)&gt;0,VLOOKUP(H660,DATA!$B$2:$G$526,2,FALSE),"")</f>
        <v/>
      </c>
      <c r="K660" t="str">
        <f>IF(LEN(H660)&gt;0,IF(MID(IF(MID(MID(C660,LEN(H660)+2,99),1,1)="(",MID(MID(C660,LEN(H660)+2,99),2,LEN(MID(C660,LEN(H660)+2,99))-2),MID(C660,LEN(H660)+2,99)),1,1)=VLOOKUP(H660,DATA!$B$2:$I$526,8,FALSE),MID(IF(MID(MID(C660,LEN(H660)+2,99),1,1)="(",MID(MID(C660,LEN(H660)+2,99),2,LEN(MID(C660,LEN(H660)+2,99))-2),MID(C660,LEN(H660)+2,99)),1,3),IF(MID(MID(C660,LEN(H660)+2,99),1,1)="(",MID(MID(C660,LEN(H660)+2,99),2,LEN(MID(C660,LEN(H660)+2,99))-2),MID(C660,LEN(H660)+2,99))),"")</f>
        <v/>
      </c>
      <c r="L660" t="str">
        <f t="shared" si="350"/>
        <v/>
      </c>
      <c r="M660" t="str">
        <f t="shared" si="369"/>
        <v/>
      </c>
      <c r="N660" t="str">
        <f t="shared" si="351"/>
        <v/>
      </c>
      <c r="O660" t="str">
        <f t="shared" si="352"/>
        <v/>
      </c>
      <c r="P660" t="str">
        <f t="shared" si="377"/>
        <v/>
      </c>
      <c r="Q660" t="str">
        <f t="shared" si="353"/>
        <v/>
      </c>
      <c r="R660" t="str">
        <f t="shared" si="354"/>
        <v/>
      </c>
      <c r="S660" t="str">
        <f t="shared" si="355"/>
        <v/>
      </c>
      <c r="T660" t="str">
        <f t="shared" si="356"/>
        <v/>
      </c>
      <c r="U660" t="str">
        <f t="shared" si="357"/>
        <v/>
      </c>
      <c r="V660" t="str">
        <f>IF(MID(I660,6,1)="T",VLOOKUP(H660,DATA!$B$2:$H$526,7,FALSE),"")</f>
        <v/>
      </c>
      <c r="W660" t="str">
        <f t="shared" si="358"/>
        <v/>
      </c>
      <c r="X660" t="str">
        <f>IF(LEN(H660)&gt;0,VLOOKUP(H660,DATA!$B$2:$F$526,5,FALSE),"")</f>
        <v/>
      </c>
      <c r="Y660" t="str">
        <f t="shared" si="359"/>
        <v/>
      </c>
      <c r="Z660" t="str">
        <f t="shared" si="360"/>
        <v/>
      </c>
      <c r="AA660" t="str">
        <f t="shared" si="361"/>
        <v/>
      </c>
      <c r="AB660" t="str">
        <f>IF(LEN(Z660)&gt;0,VLOOKUP(Z660,DATA!$K$25:$L$69,2,FALSE)&amp;IF(LEN(AA660)&gt;0,VLOOKUP(AA660,DATA!$O$25:$P$29,2,FALSE),""),"")</f>
        <v/>
      </c>
      <c r="AC660" t="str">
        <f>IF(LEN(Z660)&gt;0,VLOOKUP(Z660,DATA!$K$25:$M$69,3,FALSE),"")</f>
        <v/>
      </c>
      <c r="AD660" t="str">
        <f t="shared" si="362"/>
        <v/>
      </c>
      <c r="AE660" t="str">
        <f t="shared" si="363"/>
        <v/>
      </c>
      <c r="AF660" t="str">
        <f t="shared" si="364"/>
        <v/>
      </c>
      <c r="AG660" t="str">
        <f t="shared" si="365"/>
        <v/>
      </c>
      <c r="AH660" t="str">
        <f t="shared" si="366"/>
        <v/>
      </c>
      <c r="AI660" t="str">
        <f>IF(LEN(Q660)&gt;0,REPT("0",IF(IF(MID(I660,12,1)="F",VLOOKUP(J660,DATA!$K$2:$Y$20,14,FALSE),0)&gt;10,IF(MID(I660,12,1)="F",VLOOKUP(J660,DATA!$K$2:$Y$20,14,FALSE),0)-10,0)-LEN(X660))&amp;DEC2BIN(Q660,IF(MID(I660,12,1)="F",VLOOKUP(J660,DATA!$K$2:$Y$20,14,FALSE),0)-IF(IF(MID(I660,12,1)="F",VLOOKUP(J660,DATA!$K$2:$Y$20,14,FALSE),0)&gt;10,IF(MID(I660,12,1)="F",VLOOKUP(J660,DATA!$K$2:$Y$20,14,FALSE),0)-10,0)),"")</f>
        <v/>
      </c>
      <c r="AJ660" t="str">
        <f>IF(LEN(H660)&gt;0,IF(H660&lt;&gt;"CALL_PAL",VLOOKUP(H660,DATA!$B$2:$E$526,4,FALSE),VLOOKUP(K660,DATA!$K$72:$M$161,3,FALSE)),"")</f>
        <v/>
      </c>
      <c r="AK660" t="str">
        <f>IF(LEN(H660)&gt;0,VLOOKUP(H660,DATA!$B$2:$D$526,3,FALSE),"")</f>
        <v/>
      </c>
      <c r="AL660" t="str">
        <f t="shared" si="367"/>
        <v/>
      </c>
      <c r="AM660" t="str">
        <f t="shared" si="368"/>
        <v/>
      </c>
      <c r="AN660" t="str">
        <f t="shared" si="346"/>
        <v/>
      </c>
      <c r="AO660" t="str">
        <f t="shared" si="372"/>
        <v/>
      </c>
      <c r="AP660" t="str">
        <f t="shared" si="373"/>
        <v/>
      </c>
      <c r="AQ660" t="str">
        <f t="shared" si="370"/>
        <v/>
      </c>
    </row>
    <row r="661" spans="1:43" x14ac:dyDescent="0.25">
      <c r="A661" t="str">
        <f t="shared" si="374"/>
        <v/>
      </c>
      <c r="C661" t="str">
        <f t="shared" si="348"/>
        <v/>
      </c>
      <c r="D661" t="str">
        <f t="shared" si="375"/>
        <v/>
      </c>
      <c r="E661" t="str">
        <f t="shared" si="376"/>
        <v/>
      </c>
      <c r="F661" t="str">
        <f t="shared" si="347"/>
        <v/>
      </c>
      <c r="G661" t="str">
        <f t="shared" si="371"/>
        <v/>
      </c>
      <c r="H661" t="str">
        <f t="shared" si="349"/>
        <v/>
      </c>
      <c r="I661" s="3" t="str">
        <f>IF(LEN(H661)&gt;0,VLOOKUP(H661,DATA!$B$2:$G$526,6,FALSE),"")</f>
        <v/>
      </c>
      <c r="J661" t="str">
        <f>IF(LEN(H661)&gt;0,VLOOKUP(H661,DATA!$B$2:$G$526,2,FALSE),"")</f>
        <v/>
      </c>
      <c r="K661" t="str">
        <f>IF(LEN(H661)&gt;0,IF(MID(IF(MID(MID(C661,LEN(H661)+2,99),1,1)="(",MID(MID(C661,LEN(H661)+2,99),2,LEN(MID(C661,LEN(H661)+2,99))-2),MID(C661,LEN(H661)+2,99)),1,1)=VLOOKUP(H661,DATA!$B$2:$I$526,8,FALSE),MID(IF(MID(MID(C661,LEN(H661)+2,99),1,1)="(",MID(MID(C661,LEN(H661)+2,99),2,LEN(MID(C661,LEN(H661)+2,99))-2),MID(C661,LEN(H661)+2,99)),1,3),IF(MID(MID(C661,LEN(H661)+2,99),1,1)="(",MID(MID(C661,LEN(H661)+2,99),2,LEN(MID(C661,LEN(H661)+2,99))-2),MID(C661,LEN(H661)+2,99))),"")</f>
        <v/>
      </c>
      <c r="L661" t="str">
        <f t="shared" si="350"/>
        <v/>
      </c>
      <c r="M661" t="str">
        <f t="shared" si="369"/>
        <v/>
      </c>
      <c r="N661" t="str">
        <f t="shared" si="351"/>
        <v/>
      </c>
      <c r="O661" t="str">
        <f t="shared" si="352"/>
        <v/>
      </c>
      <c r="P661" t="str">
        <f t="shared" si="377"/>
        <v/>
      </c>
      <c r="Q661" t="str">
        <f t="shared" si="353"/>
        <v/>
      </c>
      <c r="R661" t="str">
        <f t="shared" si="354"/>
        <v/>
      </c>
      <c r="S661" t="str">
        <f t="shared" si="355"/>
        <v/>
      </c>
      <c r="T661" t="str">
        <f t="shared" si="356"/>
        <v/>
      </c>
      <c r="U661" t="str">
        <f t="shared" si="357"/>
        <v/>
      </c>
      <c r="V661" t="str">
        <f>IF(MID(I661,6,1)="T",VLOOKUP(H661,DATA!$B$2:$H$526,7,FALSE),"")</f>
        <v/>
      </c>
      <c r="W661" t="str">
        <f t="shared" si="358"/>
        <v/>
      </c>
      <c r="X661" t="str">
        <f>IF(LEN(H661)&gt;0,VLOOKUP(H661,DATA!$B$2:$F$526,5,FALSE),"")</f>
        <v/>
      </c>
      <c r="Y661" t="str">
        <f t="shared" si="359"/>
        <v/>
      </c>
      <c r="Z661" t="str">
        <f t="shared" si="360"/>
        <v/>
      </c>
      <c r="AA661" t="str">
        <f t="shared" si="361"/>
        <v/>
      </c>
      <c r="AB661" t="str">
        <f>IF(LEN(Z661)&gt;0,VLOOKUP(Z661,DATA!$K$25:$L$69,2,FALSE)&amp;IF(LEN(AA661)&gt;0,VLOOKUP(AA661,DATA!$O$25:$P$29,2,FALSE),""),"")</f>
        <v/>
      </c>
      <c r="AC661" t="str">
        <f>IF(LEN(Z661)&gt;0,VLOOKUP(Z661,DATA!$K$25:$M$69,3,FALSE),"")</f>
        <v/>
      </c>
      <c r="AD661" t="str">
        <f t="shared" si="362"/>
        <v/>
      </c>
      <c r="AE661" t="str">
        <f t="shared" si="363"/>
        <v/>
      </c>
      <c r="AF661" t="str">
        <f t="shared" si="364"/>
        <v/>
      </c>
      <c r="AG661" t="str">
        <f t="shared" si="365"/>
        <v/>
      </c>
      <c r="AH661" t="str">
        <f t="shared" si="366"/>
        <v/>
      </c>
      <c r="AI661" t="str">
        <f>IF(LEN(Q661)&gt;0,REPT("0",IF(IF(MID(I661,12,1)="F",VLOOKUP(J661,DATA!$K$2:$Y$20,14,FALSE),0)&gt;10,IF(MID(I661,12,1)="F",VLOOKUP(J661,DATA!$K$2:$Y$20,14,FALSE),0)-10,0)-LEN(X661))&amp;DEC2BIN(Q661,IF(MID(I661,12,1)="F",VLOOKUP(J661,DATA!$K$2:$Y$20,14,FALSE),0)-IF(IF(MID(I661,12,1)="F",VLOOKUP(J661,DATA!$K$2:$Y$20,14,FALSE),0)&gt;10,IF(MID(I661,12,1)="F",VLOOKUP(J661,DATA!$K$2:$Y$20,14,FALSE),0)-10,0)),"")</f>
        <v/>
      </c>
      <c r="AJ661" t="str">
        <f>IF(LEN(H661)&gt;0,IF(H661&lt;&gt;"CALL_PAL",VLOOKUP(H661,DATA!$B$2:$E$526,4,FALSE),VLOOKUP(K661,DATA!$K$72:$M$161,3,FALSE)),"")</f>
        <v/>
      </c>
      <c r="AK661" t="str">
        <f>IF(LEN(H661)&gt;0,VLOOKUP(H661,DATA!$B$2:$D$526,3,FALSE),"")</f>
        <v/>
      </c>
      <c r="AL661" t="str">
        <f t="shared" si="367"/>
        <v/>
      </c>
      <c r="AM661" t="str">
        <f t="shared" si="368"/>
        <v/>
      </c>
      <c r="AN661" t="str">
        <f t="shared" si="346"/>
        <v/>
      </c>
      <c r="AO661" t="str">
        <f t="shared" si="372"/>
        <v/>
      </c>
      <c r="AP661" t="str">
        <f t="shared" si="373"/>
        <v/>
      </c>
      <c r="AQ661" t="str">
        <f t="shared" si="370"/>
        <v/>
      </c>
    </row>
    <row r="662" spans="1:43" x14ac:dyDescent="0.25">
      <c r="A662" t="str">
        <f t="shared" si="374"/>
        <v/>
      </c>
      <c r="C662" t="str">
        <f t="shared" si="348"/>
        <v/>
      </c>
      <c r="D662" t="str">
        <f t="shared" si="375"/>
        <v/>
      </c>
      <c r="E662" t="str">
        <f t="shared" si="376"/>
        <v/>
      </c>
      <c r="F662" t="str">
        <f t="shared" si="347"/>
        <v/>
      </c>
      <c r="G662" t="str">
        <f t="shared" si="371"/>
        <v/>
      </c>
      <c r="H662" t="str">
        <f t="shared" si="349"/>
        <v/>
      </c>
      <c r="I662" s="3" t="str">
        <f>IF(LEN(H662)&gt;0,VLOOKUP(H662,DATA!$B$2:$G$526,6,FALSE),"")</f>
        <v/>
      </c>
      <c r="J662" t="str">
        <f>IF(LEN(H662)&gt;0,VLOOKUP(H662,DATA!$B$2:$G$526,2,FALSE),"")</f>
        <v/>
      </c>
      <c r="K662" t="str">
        <f>IF(LEN(H662)&gt;0,IF(MID(IF(MID(MID(C662,LEN(H662)+2,99),1,1)="(",MID(MID(C662,LEN(H662)+2,99),2,LEN(MID(C662,LEN(H662)+2,99))-2),MID(C662,LEN(H662)+2,99)),1,1)=VLOOKUP(H662,DATA!$B$2:$I$526,8,FALSE),MID(IF(MID(MID(C662,LEN(H662)+2,99),1,1)="(",MID(MID(C662,LEN(H662)+2,99),2,LEN(MID(C662,LEN(H662)+2,99))-2),MID(C662,LEN(H662)+2,99)),1,3),IF(MID(MID(C662,LEN(H662)+2,99),1,1)="(",MID(MID(C662,LEN(H662)+2,99),2,LEN(MID(C662,LEN(H662)+2,99))-2),MID(C662,LEN(H662)+2,99))),"")</f>
        <v/>
      </c>
      <c r="L662" t="str">
        <f t="shared" si="350"/>
        <v/>
      </c>
      <c r="M662" t="str">
        <f t="shared" si="369"/>
        <v/>
      </c>
      <c r="N662" t="str">
        <f t="shared" si="351"/>
        <v/>
      </c>
      <c r="O662" t="str">
        <f t="shared" si="352"/>
        <v/>
      </c>
      <c r="P662" t="str">
        <f t="shared" si="377"/>
        <v/>
      </c>
      <c r="Q662" t="str">
        <f t="shared" si="353"/>
        <v/>
      </c>
      <c r="R662" t="str">
        <f t="shared" si="354"/>
        <v/>
      </c>
      <c r="S662" t="str">
        <f t="shared" si="355"/>
        <v/>
      </c>
      <c r="T662" t="str">
        <f t="shared" si="356"/>
        <v/>
      </c>
      <c r="U662" t="str">
        <f t="shared" si="357"/>
        <v/>
      </c>
      <c r="V662" t="str">
        <f>IF(MID(I662,6,1)="T",VLOOKUP(H662,DATA!$B$2:$H$526,7,FALSE),"")</f>
        <v/>
      </c>
      <c r="W662" t="str">
        <f t="shared" si="358"/>
        <v/>
      </c>
      <c r="X662" t="str">
        <f>IF(LEN(H662)&gt;0,VLOOKUP(H662,DATA!$B$2:$F$526,5,FALSE),"")</f>
        <v/>
      </c>
      <c r="Y662" t="str">
        <f t="shared" si="359"/>
        <v/>
      </c>
      <c r="Z662" t="str">
        <f t="shared" si="360"/>
        <v/>
      </c>
      <c r="AA662" t="str">
        <f t="shared" si="361"/>
        <v/>
      </c>
      <c r="AB662" t="str">
        <f>IF(LEN(Z662)&gt;0,VLOOKUP(Z662,DATA!$K$25:$L$69,2,FALSE)&amp;IF(LEN(AA662)&gt;0,VLOOKUP(AA662,DATA!$O$25:$P$29,2,FALSE),""),"")</f>
        <v/>
      </c>
      <c r="AC662" t="str">
        <f>IF(LEN(Z662)&gt;0,VLOOKUP(Z662,DATA!$K$25:$M$69,3,FALSE),"")</f>
        <v/>
      </c>
      <c r="AD662" t="str">
        <f t="shared" si="362"/>
        <v/>
      </c>
      <c r="AE662" t="str">
        <f t="shared" si="363"/>
        <v/>
      </c>
      <c r="AF662" t="str">
        <f t="shared" si="364"/>
        <v/>
      </c>
      <c r="AG662" t="str">
        <f t="shared" si="365"/>
        <v/>
      </c>
      <c r="AH662" t="str">
        <f t="shared" si="366"/>
        <v/>
      </c>
      <c r="AI662" t="str">
        <f>IF(LEN(Q662)&gt;0,REPT("0",IF(IF(MID(I662,12,1)="F",VLOOKUP(J662,DATA!$K$2:$Y$20,14,FALSE),0)&gt;10,IF(MID(I662,12,1)="F",VLOOKUP(J662,DATA!$K$2:$Y$20,14,FALSE),0)-10,0)-LEN(X662))&amp;DEC2BIN(Q662,IF(MID(I662,12,1)="F",VLOOKUP(J662,DATA!$K$2:$Y$20,14,FALSE),0)-IF(IF(MID(I662,12,1)="F",VLOOKUP(J662,DATA!$K$2:$Y$20,14,FALSE),0)&gt;10,IF(MID(I662,12,1)="F",VLOOKUP(J662,DATA!$K$2:$Y$20,14,FALSE),0)-10,0)),"")</f>
        <v/>
      </c>
      <c r="AJ662" t="str">
        <f>IF(LEN(H662)&gt;0,IF(H662&lt;&gt;"CALL_PAL",VLOOKUP(H662,DATA!$B$2:$E$526,4,FALSE),VLOOKUP(K662,DATA!$K$72:$M$161,3,FALSE)),"")</f>
        <v/>
      </c>
      <c r="AK662" t="str">
        <f>IF(LEN(H662)&gt;0,VLOOKUP(H662,DATA!$B$2:$D$526,3,FALSE),"")</f>
        <v/>
      </c>
      <c r="AL662" t="str">
        <f t="shared" si="367"/>
        <v/>
      </c>
      <c r="AM662" t="str">
        <f t="shared" si="368"/>
        <v/>
      </c>
      <c r="AN662" t="str">
        <f t="shared" ref="AN662:AN725" si="378">IF(LEN(C662)&gt;0,IF(C662=".PAL ON",TRUE,IF(C662=".PAL OFF",FALSE,IF(ROW()&lt;&gt;2,AN661,FALSE))),"")</f>
        <v/>
      </c>
      <c r="AO662" t="str">
        <f t="shared" si="372"/>
        <v/>
      </c>
      <c r="AP662" t="str">
        <f t="shared" si="373"/>
        <v/>
      </c>
      <c r="AQ662" t="str">
        <f t="shared" si="370"/>
        <v/>
      </c>
    </row>
    <row r="663" spans="1:43" x14ac:dyDescent="0.25">
      <c r="A663" t="str">
        <f t="shared" si="374"/>
        <v/>
      </c>
      <c r="C663" t="str">
        <f t="shared" si="348"/>
        <v/>
      </c>
      <c r="D663" t="str">
        <f t="shared" si="375"/>
        <v/>
      </c>
      <c r="E663" t="str">
        <f t="shared" si="376"/>
        <v/>
      </c>
      <c r="F663" t="str">
        <f t="shared" si="347"/>
        <v/>
      </c>
      <c r="G663" t="str">
        <f t="shared" si="371"/>
        <v/>
      </c>
      <c r="H663" t="str">
        <f t="shared" si="349"/>
        <v/>
      </c>
      <c r="I663" s="3" t="str">
        <f>IF(LEN(H663)&gt;0,VLOOKUP(H663,DATA!$B$2:$G$526,6,FALSE),"")</f>
        <v/>
      </c>
      <c r="J663" t="str">
        <f>IF(LEN(H663)&gt;0,VLOOKUP(H663,DATA!$B$2:$G$526,2,FALSE),"")</f>
        <v/>
      </c>
      <c r="K663" t="str">
        <f>IF(LEN(H663)&gt;0,IF(MID(IF(MID(MID(C663,LEN(H663)+2,99),1,1)="(",MID(MID(C663,LEN(H663)+2,99),2,LEN(MID(C663,LEN(H663)+2,99))-2),MID(C663,LEN(H663)+2,99)),1,1)=VLOOKUP(H663,DATA!$B$2:$I$526,8,FALSE),MID(IF(MID(MID(C663,LEN(H663)+2,99),1,1)="(",MID(MID(C663,LEN(H663)+2,99),2,LEN(MID(C663,LEN(H663)+2,99))-2),MID(C663,LEN(H663)+2,99)),1,3),IF(MID(MID(C663,LEN(H663)+2,99),1,1)="(",MID(MID(C663,LEN(H663)+2,99),2,LEN(MID(C663,LEN(H663)+2,99))-2),MID(C663,LEN(H663)+2,99))),"")</f>
        <v/>
      </c>
      <c r="L663" t="str">
        <f t="shared" si="350"/>
        <v/>
      </c>
      <c r="M663" t="str">
        <f t="shared" si="369"/>
        <v/>
      </c>
      <c r="N663" t="str">
        <f t="shared" si="351"/>
        <v/>
      </c>
      <c r="O663" t="str">
        <f t="shared" si="352"/>
        <v/>
      </c>
      <c r="P663" t="str">
        <f t="shared" si="377"/>
        <v/>
      </c>
      <c r="Q663" t="str">
        <f t="shared" si="353"/>
        <v/>
      </c>
      <c r="R663" t="str">
        <f t="shared" si="354"/>
        <v/>
      </c>
      <c r="S663" t="str">
        <f t="shared" si="355"/>
        <v/>
      </c>
      <c r="T663" t="str">
        <f t="shared" si="356"/>
        <v/>
      </c>
      <c r="U663" t="str">
        <f t="shared" si="357"/>
        <v/>
      </c>
      <c r="V663" t="str">
        <f>IF(MID(I663,6,1)="T",VLOOKUP(H663,DATA!$B$2:$H$526,7,FALSE),"")</f>
        <v/>
      </c>
      <c r="W663" t="str">
        <f t="shared" si="358"/>
        <v/>
      </c>
      <c r="X663" t="str">
        <f>IF(LEN(H663)&gt;0,VLOOKUP(H663,DATA!$B$2:$F$526,5,FALSE),"")</f>
        <v/>
      </c>
      <c r="Y663" t="str">
        <f t="shared" si="359"/>
        <v/>
      </c>
      <c r="Z663" t="str">
        <f t="shared" si="360"/>
        <v/>
      </c>
      <c r="AA663" t="str">
        <f t="shared" si="361"/>
        <v/>
      </c>
      <c r="AB663" t="str">
        <f>IF(LEN(Z663)&gt;0,VLOOKUP(Z663,DATA!$K$25:$L$69,2,FALSE)&amp;IF(LEN(AA663)&gt;0,VLOOKUP(AA663,DATA!$O$25:$P$29,2,FALSE),""),"")</f>
        <v/>
      </c>
      <c r="AC663" t="str">
        <f>IF(LEN(Z663)&gt;0,VLOOKUP(Z663,DATA!$K$25:$M$69,3,FALSE),"")</f>
        <v/>
      </c>
      <c r="AD663" t="str">
        <f t="shared" si="362"/>
        <v/>
      </c>
      <c r="AE663" t="str">
        <f t="shared" si="363"/>
        <v/>
      </c>
      <c r="AF663" t="str">
        <f t="shared" si="364"/>
        <v/>
      </c>
      <c r="AG663" t="str">
        <f t="shared" si="365"/>
        <v/>
      </c>
      <c r="AH663" t="str">
        <f t="shared" si="366"/>
        <v/>
      </c>
      <c r="AI663" t="str">
        <f>IF(LEN(Q663)&gt;0,REPT("0",IF(IF(MID(I663,12,1)="F",VLOOKUP(J663,DATA!$K$2:$Y$20,14,FALSE),0)&gt;10,IF(MID(I663,12,1)="F",VLOOKUP(J663,DATA!$K$2:$Y$20,14,FALSE),0)-10,0)-LEN(X663))&amp;DEC2BIN(Q663,IF(MID(I663,12,1)="F",VLOOKUP(J663,DATA!$K$2:$Y$20,14,FALSE),0)-IF(IF(MID(I663,12,1)="F",VLOOKUP(J663,DATA!$K$2:$Y$20,14,FALSE),0)&gt;10,IF(MID(I663,12,1)="F",VLOOKUP(J663,DATA!$K$2:$Y$20,14,FALSE),0)-10,0)),"")</f>
        <v/>
      </c>
      <c r="AJ663" t="str">
        <f>IF(LEN(H663)&gt;0,IF(H663&lt;&gt;"CALL_PAL",VLOOKUP(H663,DATA!$B$2:$E$526,4,FALSE),VLOOKUP(K663,DATA!$K$72:$M$161,3,FALSE)),"")</f>
        <v/>
      </c>
      <c r="AK663" t="str">
        <f>IF(LEN(H663)&gt;0,VLOOKUP(H663,DATA!$B$2:$D$526,3,FALSE),"")</f>
        <v/>
      </c>
      <c r="AL663" t="str">
        <f t="shared" si="367"/>
        <v/>
      </c>
      <c r="AM663" t="str">
        <f t="shared" si="368"/>
        <v/>
      </c>
      <c r="AN663" t="str">
        <f t="shared" si="378"/>
        <v/>
      </c>
      <c r="AO663" t="str">
        <f t="shared" si="372"/>
        <v/>
      </c>
      <c r="AP663" t="str">
        <f t="shared" si="373"/>
        <v/>
      </c>
      <c r="AQ663" t="str">
        <f t="shared" si="370"/>
        <v/>
      </c>
    </row>
    <row r="664" spans="1:43" x14ac:dyDescent="0.25">
      <c r="A664" t="str">
        <f t="shared" si="374"/>
        <v/>
      </c>
      <c r="C664" t="str">
        <f t="shared" si="348"/>
        <v/>
      </c>
      <c r="D664" t="str">
        <f t="shared" si="375"/>
        <v/>
      </c>
      <c r="E664" t="str">
        <f t="shared" si="376"/>
        <v/>
      </c>
      <c r="F664" t="str">
        <f t="shared" si="347"/>
        <v/>
      </c>
      <c r="G664" t="str">
        <f t="shared" si="371"/>
        <v/>
      </c>
      <c r="H664" t="str">
        <f t="shared" si="349"/>
        <v/>
      </c>
      <c r="I664" s="3" t="str">
        <f>IF(LEN(H664)&gt;0,VLOOKUP(H664,DATA!$B$2:$G$526,6,FALSE),"")</f>
        <v/>
      </c>
      <c r="J664" t="str">
        <f>IF(LEN(H664)&gt;0,VLOOKUP(H664,DATA!$B$2:$G$526,2,FALSE),"")</f>
        <v/>
      </c>
      <c r="K664" t="str">
        <f>IF(LEN(H664)&gt;0,IF(MID(IF(MID(MID(C664,LEN(H664)+2,99),1,1)="(",MID(MID(C664,LEN(H664)+2,99),2,LEN(MID(C664,LEN(H664)+2,99))-2),MID(C664,LEN(H664)+2,99)),1,1)=VLOOKUP(H664,DATA!$B$2:$I$526,8,FALSE),MID(IF(MID(MID(C664,LEN(H664)+2,99),1,1)="(",MID(MID(C664,LEN(H664)+2,99),2,LEN(MID(C664,LEN(H664)+2,99))-2),MID(C664,LEN(H664)+2,99)),1,3),IF(MID(MID(C664,LEN(H664)+2,99),1,1)="(",MID(MID(C664,LEN(H664)+2,99),2,LEN(MID(C664,LEN(H664)+2,99))-2),MID(C664,LEN(H664)+2,99))),"")</f>
        <v/>
      </c>
      <c r="L664" t="str">
        <f t="shared" si="350"/>
        <v/>
      </c>
      <c r="M664" t="str">
        <f t="shared" si="369"/>
        <v/>
      </c>
      <c r="N664" t="str">
        <f t="shared" si="351"/>
        <v/>
      </c>
      <c r="O664" t="str">
        <f t="shared" si="352"/>
        <v/>
      </c>
      <c r="P664" t="str">
        <f t="shared" si="377"/>
        <v/>
      </c>
      <c r="Q664" t="str">
        <f t="shared" si="353"/>
        <v/>
      </c>
      <c r="R664" t="str">
        <f t="shared" si="354"/>
        <v/>
      </c>
      <c r="S664" t="str">
        <f t="shared" si="355"/>
        <v/>
      </c>
      <c r="T664" t="str">
        <f t="shared" si="356"/>
        <v/>
      </c>
      <c r="U664" t="str">
        <f t="shared" si="357"/>
        <v/>
      </c>
      <c r="V664" t="str">
        <f>IF(MID(I664,6,1)="T",VLOOKUP(H664,DATA!$B$2:$H$526,7,FALSE),"")</f>
        <v/>
      </c>
      <c r="W664" t="str">
        <f t="shared" si="358"/>
        <v/>
      </c>
      <c r="X664" t="str">
        <f>IF(LEN(H664)&gt;0,VLOOKUP(H664,DATA!$B$2:$F$526,5,FALSE),"")</f>
        <v/>
      </c>
      <c r="Y664" t="str">
        <f t="shared" si="359"/>
        <v/>
      </c>
      <c r="Z664" t="str">
        <f t="shared" si="360"/>
        <v/>
      </c>
      <c r="AA664" t="str">
        <f t="shared" si="361"/>
        <v/>
      </c>
      <c r="AB664" t="str">
        <f>IF(LEN(Z664)&gt;0,VLOOKUP(Z664,DATA!$K$25:$L$69,2,FALSE)&amp;IF(LEN(AA664)&gt;0,VLOOKUP(AA664,DATA!$O$25:$P$29,2,FALSE),""),"")</f>
        <v/>
      </c>
      <c r="AC664" t="str">
        <f>IF(LEN(Z664)&gt;0,VLOOKUP(Z664,DATA!$K$25:$M$69,3,FALSE),"")</f>
        <v/>
      </c>
      <c r="AD664" t="str">
        <f t="shared" si="362"/>
        <v/>
      </c>
      <c r="AE664" t="str">
        <f t="shared" si="363"/>
        <v/>
      </c>
      <c r="AF664" t="str">
        <f t="shared" si="364"/>
        <v/>
      </c>
      <c r="AG664" t="str">
        <f t="shared" si="365"/>
        <v/>
      </c>
      <c r="AH664" t="str">
        <f t="shared" si="366"/>
        <v/>
      </c>
      <c r="AI664" t="str">
        <f>IF(LEN(Q664)&gt;0,REPT("0",IF(IF(MID(I664,12,1)="F",VLOOKUP(J664,DATA!$K$2:$Y$20,14,FALSE),0)&gt;10,IF(MID(I664,12,1)="F",VLOOKUP(J664,DATA!$K$2:$Y$20,14,FALSE),0)-10,0)-LEN(X664))&amp;DEC2BIN(Q664,IF(MID(I664,12,1)="F",VLOOKUP(J664,DATA!$K$2:$Y$20,14,FALSE),0)-IF(IF(MID(I664,12,1)="F",VLOOKUP(J664,DATA!$K$2:$Y$20,14,FALSE),0)&gt;10,IF(MID(I664,12,1)="F",VLOOKUP(J664,DATA!$K$2:$Y$20,14,FALSE),0)-10,0)),"")</f>
        <v/>
      </c>
      <c r="AJ664" t="str">
        <f>IF(LEN(H664)&gt;0,IF(H664&lt;&gt;"CALL_PAL",VLOOKUP(H664,DATA!$B$2:$E$526,4,FALSE),VLOOKUP(K664,DATA!$K$72:$M$161,3,FALSE)),"")</f>
        <v/>
      </c>
      <c r="AK664" t="str">
        <f>IF(LEN(H664)&gt;0,VLOOKUP(H664,DATA!$B$2:$D$526,3,FALSE),"")</f>
        <v/>
      </c>
      <c r="AL664" t="str">
        <f t="shared" si="367"/>
        <v/>
      </c>
      <c r="AM664" t="str">
        <f t="shared" si="368"/>
        <v/>
      </c>
      <c r="AN664" t="str">
        <f t="shared" si="378"/>
        <v/>
      </c>
      <c r="AO664" t="str">
        <f t="shared" si="372"/>
        <v/>
      </c>
      <c r="AP664" t="str">
        <f t="shared" si="373"/>
        <v/>
      </c>
      <c r="AQ664" t="str">
        <f t="shared" si="370"/>
        <v/>
      </c>
    </row>
    <row r="665" spans="1:43" x14ac:dyDescent="0.25">
      <c r="A665" t="str">
        <f t="shared" si="374"/>
        <v/>
      </c>
      <c r="C665" t="str">
        <f t="shared" si="348"/>
        <v/>
      </c>
      <c r="D665" t="str">
        <f t="shared" si="375"/>
        <v/>
      </c>
      <c r="E665" t="str">
        <f t="shared" si="376"/>
        <v/>
      </c>
      <c r="F665" t="str">
        <f t="shared" si="347"/>
        <v/>
      </c>
      <c r="G665" t="str">
        <f t="shared" si="371"/>
        <v/>
      </c>
      <c r="H665" t="str">
        <f t="shared" si="349"/>
        <v/>
      </c>
      <c r="I665" s="3" t="str">
        <f>IF(LEN(H665)&gt;0,VLOOKUP(H665,DATA!$B$2:$G$526,6,FALSE),"")</f>
        <v/>
      </c>
      <c r="J665" t="str">
        <f>IF(LEN(H665)&gt;0,VLOOKUP(H665,DATA!$B$2:$G$526,2,FALSE),"")</f>
        <v/>
      </c>
      <c r="K665" t="str">
        <f>IF(LEN(H665)&gt;0,IF(MID(IF(MID(MID(C665,LEN(H665)+2,99),1,1)="(",MID(MID(C665,LEN(H665)+2,99),2,LEN(MID(C665,LEN(H665)+2,99))-2),MID(C665,LEN(H665)+2,99)),1,1)=VLOOKUP(H665,DATA!$B$2:$I$526,8,FALSE),MID(IF(MID(MID(C665,LEN(H665)+2,99),1,1)="(",MID(MID(C665,LEN(H665)+2,99),2,LEN(MID(C665,LEN(H665)+2,99))-2),MID(C665,LEN(H665)+2,99)),1,3),IF(MID(MID(C665,LEN(H665)+2,99),1,1)="(",MID(MID(C665,LEN(H665)+2,99),2,LEN(MID(C665,LEN(H665)+2,99))-2),MID(C665,LEN(H665)+2,99))),"")</f>
        <v/>
      </c>
      <c r="L665" t="str">
        <f t="shared" si="350"/>
        <v/>
      </c>
      <c r="M665" t="str">
        <f t="shared" si="369"/>
        <v/>
      </c>
      <c r="N665" t="str">
        <f t="shared" si="351"/>
        <v/>
      </c>
      <c r="O665" t="str">
        <f t="shared" si="352"/>
        <v/>
      </c>
      <c r="P665" t="str">
        <f t="shared" si="377"/>
        <v/>
      </c>
      <c r="Q665" t="str">
        <f t="shared" si="353"/>
        <v/>
      </c>
      <c r="R665" t="str">
        <f t="shared" si="354"/>
        <v/>
      </c>
      <c r="S665" t="str">
        <f t="shared" si="355"/>
        <v/>
      </c>
      <c r="T665" t="str">
        <f t="shared" si="356"/>
        <v/>
      </c>
      <c r="U665" t="str">
        <f t="shared" si="357"/>
        <v/>
      </c>
      <c r="V665" t="str">
        <f>IF(MID(I665,6,1)="T",VLOOKUP(H665,DATA!$B$2:$H$526,7,FALSE),"")</f>
        <v/>
      </c>
      <c r="W665" t="str">
        <f t="shared" si="358"/>
        <v/>
      </c>
      <c r="X665" t="str">
        <f>IF(LEN(H665)&gt;0,VLOOKUP(H665,DATA!$B$2:$F$526,5,FALSE),"")</f>
        <v/>
      </c>
      <c r="Y665" t="str">
        <f t="shared" si="359"/>
        <v/>
      </c>
      <c r="Z665" t="str">
        <f t="shared" si="360"/>
        <v/>
      </c>
      <c r="AA665" t="str">
        <f t="shared" si="361"/>
        <v/>
      </c>
      <c r="AB665" t="str">
        <f>IF(LEN(Z665)&gt;0,VLOOKUP(Z665,DATA!$K$25:$L$69,2,FALSE)&amp;IF(LEN(AA665)&gt;0,VLOOKUP(AA665,DATA!$O$25:$P$29,2,FALSE),""),"")</f>
        <v/>
      </c>
      <c r="AC665" t="str">
        <f>IF(LEN(Z665)&gt;0,VLOOKUP(Z665,DATA!$K$25:$M$69,3,FALSE),"")</f>
        <v/>
      </c>
      <c r="AD665" t="str">
        <f t="shared" si="362"/>
        <v/>
      </c>
      <c r="AE665" t="str">
        <f t="shared" si="363"/>
        <v/>
      </c>
      <c r="AF665" t="str">
        <f t="shared" si="364"/>
        <v/>
      </c>
      <c r="AG665" t="str">
        <f t="shared" si="365"/>
        <v/>
      </c>
      <c r="AH665" t="str">
        <f t="shared" si="366"/>
        <v/>
      </c>
      <c r="AI665" t="str">
        <f>IF(LEN(Q665)&gt;0,REPT("0",IF(IF(MID(I665,12,1)="F",VLOOKUP(J665,DATA!$K$2:$Y$20,14,FALSE),0)&gt;10,IF(MID(I665,12,1)="F",VLOOKUP(J665,DATA!$K$2:$Y$20,14,FALSE),0)-10,0)-LEN(X665))&amp;DEC2BIN(Q665,IF(MID(I665,12,1)="F",VLOOKUP(J665,DATA!$K$2:$Y$20,14,FALSE),0)-IF(IF(MID(I665,12,1)="F",VLOOKUP(J665,DATA!$K$2:$Y$20,14,FALSE),0)&gt;10,IF(MID(I665,12,1)="F",VLOOKUP(J665,DATA!$K$2:$Y$20,14,FALSE),0)-10,0)),"")</f>
        <v/>
      </c>
      <c r="AJ665" t="str">
        <f>IF(LEN(H665)&gt;0,IF(H665&lt;&gt;"CALL_PAL",VLOOKUP(H665,DATA!$B$2:$E$526,4,FALSE),VLOOKUP(K665,DATA!$K$72:$M$161,3,FALSE)),"")</f>
        <v/>
      </c>
      <c r="AK665" t="str">
        <f>IF(LEN(H665)&gt;0,VLOOKUP(H665,DATA!$B$2:$D$526,3,FALSE),"")</f>
        <v/>
      </c>
      <c r="AL665" t="str">
        <f t="shared" si="367"/>
        <v/>
      </c>
      <c r="AM665" t="str">
        <f t="shared" si="368"/>
        <v/>
      </c>
      <c r="AN665" t="str">
        <f t="shared" si="378"/>
        <v/>
      </c>
      <c r="AO665" t="str">
        <f t="shared" si="372"/>
        <v/>
      </c>
      <c r="AP665" t="str">
        <f t="shared" si="373"/>
        <v/>
      </c>
      <c r="AQ665" t="str">
        <f t="shared" si="370"/>
        <v/>
      </c>
    </row>
    <row r="666" spans="1:43" x14ac:dyDescent="0.25">
      <c r="A666" t="str">
        <f t="shared" si="374"/>
        <v/>
      </c>
      <c r="C666" t="str">
        <f t="shared" si="348"/>
        <v/>
      </c>
      <c r="D666" t="str">
        <f t="shared" si="375"/>
        <v/>
      </c>
      <c r="E666" t="str">
        <f t="shared" si="376"/>
        <v/>
      </c>
      <c r="F666" t="str">
        <f t="shared" ref="F666:F729" si="379">IF(LEN(C666)&gt;0,IF(MID(C666,1,2)=".V",IF(MID(C666,6,1)="B",1,IF(MID(C666,6,1)="W",2,IF(MID(C666,6,1)="L",4,IF(MID(C666,6,1)="Q",8,4)))),IF(MID(C666,1,2)=".P",0,4)),"")</f>
        <v/>
      </c>
      <c r="G666" t="str">
        <f t="shared" si="371"/>
        <v/>
      </c>
      <c r="H666" t="str">
        <f t="shared" si="349"/>
        <v/>
      </c>
      <c r="I666" s="3" t="str">
        <f>IF(LEN(H666)&gt;0,VLOOKUP(H666,DATA!$B$2:$G$526,6,FALSE),"")</f>
        <v/>
      </c>
      <c r="J666" t="str">
        <f>IF(LEN(H666)&gt;0,VLOOKUP(H666,DATA!$B$2:$G$526,2,FALSE),"")</f>
        <v/>
      </c>
      <c r="K666" t="str">
        <f>IF(LEN(H666)&gt;0,IF(MID(IF(MID(MID(C666,LEN(H666)+2,99),1,1)="(",MID(MID(C666,LEN(H666)+2,99),2,LEN(MID(C666,LEN(H666)+2,99))-2),MID(C666,LEN(H666)+2,99)),1,1)=VLOOKUP(H666,DATA!$B$2:$I$526,8,FALSE),MID(IF(MID(MID(C666,LEN(H666)+2,99),1,1)="(",MID(MID(C666,LEN(H666)+2,99),2,LEN(MID(C666,LEN(H666)+2,99))-2),MID(C666,LEN(H666)+2,99)),1,3),IF(MID(MID(C666,LEN(H666)+2,99),1,1)="(",MID(MID(C666,LEN(H666)+2,99),2,LEN(MID(C666,LEN(H666)+2,99))-2),MID(C666,LEN(H666)+2,99))),"")</f>
        <v/>
      </c>
      <c r="L666" t="str">
        <f t="shared" si="350"/>
        <v/>
      </c>
      <c r="M666" t="str">
        <f t="shared" si="369"/>
        <v/>
      </c>
      <c r="N666" t="str">
        <f t="shared" si="351"/>
        <v/>
      </c>
      <c r="O666" t="str">
        <f t="shared" si="352"/>
        <v/>
      </c>
      <c r="P666" t="str">
        <f t="shared" si="377"/>
        <v/>
      </c>
      <c r="Q666" t="str">
        <f t="shared" si="353"/>
        <v/>
      </c>
      <c r="R666" t="str">
        <f t="shared" si="354"/>
        <v/>
      </c>
      <c r="S666" t="str">
        <f t="shared" si="355"/>
        <v/>
      </c>
      <c r="T666" t="str">
        <f t="shared" si="356"/>
        <v/>
      </c>
      <c r="U666" t="str">
        <f t="shared" si="357"/>
        <v/>
      </c>
      <c r="V666" t="str">
        <f>IF(MID(I666,6,1)="T",VLOOKUP(H666,DATA!$B$2:$H$526,7,FALSE),"")</f>
        <v/>
      </c>
      <c r="W666" t="str">
        <f t="shared" si="358"/>
        <v/>
      </c>
      <c r="X666" t="str">
        <f>IF(LEN(H666)&gt;0,VLOOKUP(H666,DATA!$B$2:$F$526,5,FALSE),"")</f>
        <v/>
      </c>
      <c r="Y666" t="str">
        <f t="shared" si="359"/>
        <v/>
      </c>
      <c r="Z666" t="str">
        <f t="shared" si="360"/>
        <v/>
      </c>
      <c r="AA666" t="str">
        <f t="shared" si="361"/>
        <v/>
      </c>
      <c r="AB666" t="str">
        <f>IF(LEN(Z666)&gt;0,VLOOKUP(Z666,DATA!$K$25:$L$69,2,FALSE)&amp;IF(LEN(AA666)&gt;0,VLOOKUP(AA666,DATA!$O$25:$P$29,2,FALSE),""),"")</f>
        <v/>
      </c>
      <c r="AC666" t="str">
        <f>IF(LEN(Z666)&gt;0,VLOOKUP(Z666,DATA!$K$25:$M$69,3,FALSE),"")</f>
        <v/>
      </c>
      <c r="AD666" t="str">
        <f t="shared" si="362"/>
        <v/>
      </c>
      <c r="AE666" t="str">
        <f t="shared" si="363"/>
        <v/>
      </c>
      <c r="AF666" t="str">
        <f t="shared" si="364"/>
        <v/>
      </c>
      <c r="AG666" t="str">
        <f t="shared" si="365"/>
        <v/>
      </c>
      <c r="AH666" t="str">
        <f t="shared" si="366"/>
        <v/>
      </c>
      <c r="AI666" t="str">
        <f>IF(LEN(Q666)&gt;0,REPT("0",IF(IF(MID(I666,12,1)="F",VLOOKUP(J666,DATA!$K$2:$Y$20,14,FALSE),0)&gt;10,IF(MID(I666,12,1)="F",VLOOKUP(J666,DATA!$K$2:$Y$20,14,FALSE),0)-10,0)-LEN(X666))&amp;DEC2BIN(Q666,IF(MID(I666,12,1)="F",VLOOKUP(J666,DATA!$K$2:$Y$20,14,FALSE),0)-IF(IF(MID(I666,12,1)="F",VLOOKUP(J666,DATA!$K$2:$Y$20,14,FALSE),0)&gt;10,IF(MID(I666,12,1)="F",VLOOKUP(J666,DATA!$K$2:$Y$20,14,FALSE),0)-10,0)),"")</f>
        <v/>
      </c>
      <c r="AJ666" t="str">
        <f>IF(LEN(H666)&gt;0,IF(H666&lt;&gt;"CALL_PAL",VLOOKUP(H666,DATA!$B$2:$E$526,4,FALSE),VLOOKUP(K666,DATA!$K$72:$M$161,3,FALSE)),"")</f>
        <v/>
      </c>
      <c r="AK666" t="str">
        <f>IF(LEN(H666)&gt;0,VLOOKUP(H666,DATA!$B$2:$D$526,3,FALSE),"")</f>
        <v/>
      </c>
      <c r="AL666" t="str">
        <f t="shared" si="367"/>
        <v/>
      </c>
      <c r="AM666" t="str">
        <f t="shared" si="368"/>
        <v/>
      </c>
      <c r="AN666" t="str">
        <f t="shared" si="378"/>
        <v/>
      </c>
      <c r="AO666" t="str">
        <f t="shared" si="372"/>
        <v/>
      </c>
      <c r="AP666" t="str">
        <f t="shared" si="373"/>
        <v/>
      </c>
      <c r="AQ666" t="str">
        <f t="shared" si="370"/>
        <v/>
      </c>
    </row>
    <row r="667" spans="1:43" x14ac:dyDescent="0.25">
      <c r="A667" t="str">
        <f t="shared" si="374"/>
        <v/>
      </c>
      <c r="C667" t="str">
        <f t="shared" si="348"/>
        <v/>
      </c>
      <c r="D667" t="str">
        <f t="shared" si="375"/>
        <v/>
      </c>
      <c r="E667" t="str">
        <f t="shared" si="376"/>
        <v/>
      </c>
      <c r="F667" t="str">
        <f t="shared" si="379"/>
        <v/>
      </c>
      <c r="G667" t="str">
        <f t="shared" si="371"/>
        <v/>
      </c>
      <c r="H667" t="str">
        <f t="shared" si="349"/>
        <v/>
      </c>
      <c r="I667" s="3" t="str">
        <f>IF(LEN(H667)&gt;0,VLOOKUP(H667,DATA!$B$2:$G$526,6,FALSE),"")</f>
        <v/>
      </c>
      <c r="J667" t="str">
        <f>IF(LEN(H667)&gt;0,VLOOKUP(H667,DATA!$B$2:$G$526,2,FALSE),"")</f>
        <v/>
      </c>
      <c r="K667" t="str">
        <f>IF(LEN(H667)&gt;0,IF(MID(IF(MID(MID(C667,LEN(H667)+2,99),1,1)="(",MID(MID(C667,LEN(H667)+2,99),2,LEN(MID(C667,LEN(H667)+2,99))-2),MID(C667,LEN(H667)+2,99)),1,1)=VLOOKUP(H667,DATA!$B$2:$I$526,8,FALSE),MID(IF(MID(MID(C667,LEN(H667)+2,99),1,1)="(",MID(MID(C667,LEN(H667)+2,99),2,LEN(MID(C667,LEN(H667)+2,99))-2),MID(C667,LEN(H667)+2,99)),1,3),IF(MID(MID(C667,LEN(H667)+2,99),1,1)="(",MID(MID(C667,LEN(H667)+2,99),2,LEN(MID(C667,LEN(H667)+2,99))-2),MID(C667,LEN(H667)+2,99))),"")</f>
        <v/>
      </c>
      <c r="L667" t="str">
        <f t="shared" si="350"/>
        <v/>
      </c>
      <c r="M667" t="str">
        <f t="shared" si="369"/>
        <v/>
      </c>
      <c r="N667" t="str">
        <f t="shared" si="351"/>
        <v/>
      </c>
      <c r="O667" t="str">
        <f t="shared" si="352"/>
        <v/>
      </c>
      <c r="P667" t="str">
        <f t="shared" si="377"/>
        <v/>
      </c>
      <c r="Q667" t="str">
        <f t="shared" si="353"/>
        <v/>
      </c>
      <c r="R667" t="str">
        <f t="shared" si="354"/>
        <v/>
      </c>
      <c r="S667" t="str">
        <f t="shared" si="355"/>
        <v/>
      </c>
      <c r="T667" t="str">
        <f t="shared" si="356"/>
        <v/>
      </c>
      <c r="U667" t="str">
        <f t="shared" si="357"/>
        <v/>
      </c>
      <c r="V667" t="str">
        <f>IF(MID(I667,6,1)="T",VLOOKUP(H667,DATA!$B$2:$H$526,7,FALSE),"")</f>
        <v/>
      </c>
      <c r="W667" t="str">
        <f t="shared" si="358"/>
        <v/>
      </c>
      <c r="X667" t="str">
        <f>IF(LEN(H667)&gt;0,VLOOKUP(H667,DATA!$B$2:$F$526,5,FALSE),"")</f>
        <v/>
      </c>
      <c r="Y667" t="str">
        <f t="shared" si="359"/>
        <v/>
      </c>
      <c r="Z667" t="str">
        <f t="shared" si="360"/>
        <v/>
      </c>
      <c r="AA667" t="str">
        <f t="shared" si="361"/>
        <v/>
      </c>
      <c r="AB667" t="str">
        <f>IF(LEN(Z667)&gt;0,VLOOKUP(Z667,DATA!$K$25:$L$69,2,FALSE)&amp;IF(LEN(AA667)&gt;0,VLOOKUP(AA667,DATA!$O$25:$P$29,2,FALSE),""),"")</f>
        <v/>
      </c>
      <c r="AC667" t="str">
        <f>IF(LEN(Z667)&gt;0,VLOOKUP(Z667,DATA!$K$25:$M$69,3,FALSE),"")</f>
        <v/>
      </c>
      <c r="AD667" t="str">
        <f t="shared" si="362"/>
        <v/>
      </c>
      <c r="AE667" t="str">
        <f t="shared" si="363"/>
        <v/>
      </c>
      <c r="AF667" t="str">
        <f t="shared" si="364"/>
        <v/>
      </c>
      <c r="AG667" t="str">
        <f t="shared" si="365"/>
        <v/>
      </c>
      <c r="AH667" t="str">
        <f t="shared" si="366"/>
        <v/>
      </c>
      <c r="AI667" t="str">
        <f>IF(LEN(Q667)&gt;0,REPT("0",IF(IF(MID(I667,12,1)="F",VLOOKUP(J667,DATA!$K$2:$Y$20,14,FALSE),0)&gt;10,IF(MID(I667,12,1)="F",VLOOKUP(J667,DATA!$K$2:$Y$20,14,FALSE),0)-10,0)-LEN(X667))&amp;DEC2BIN(Q667,IF(MID(I667,12,1)="F",VLOOKUP(J667,DATA!$K$2:$Y$20,14,FALSE),0)-IF(IF(MID(I667,12,1)="F",VLOOKUP(J667,DATA!$K$2:$Y$20,14,FALSE),0)&gt;10,IF(MID(I667,12,1)="F",VLOOKUP(J667,DATA!$K$2:$Y$20,14,FALSE),0)-10,0)),"")</f>
        <v/>
      </c>
      <c r="AJ667" t="str">
        <f>IF(LEN(H667)&gt;0,IF(H667&lt;&gt;"CALL_PAL",VLOOKUP(H667,DATA!$B$2:$E$526,4,FALSE),VLOOKUP(K667,DATA!$K$72:$M$161,3,FALSE)),"")</f>
        <v/>
      </c>
      <c r="AK667" t="str">
        <f>IF(LEN(H667)&gt;0,VLOOKUP(H667,DATA!$B$2:$D$526,3,FALSE),"")</f>
        <v/>
      </c>
      <c r="AL667" t="str">
        <f t="shared" si="367"/>
        <v/>
      </c>
      <c r="AM667" t="str">
        <f t="shared" si="368"/>
        <v/>
      </c>
      <c r="AN667" t="str">
        <f t="shared" si="378"/>
        <v/>
      </c>
      <c r="AO667" t="str">
        <f t="shared" si="372"/>
        <v/>
      </c>
      <c r="AP667" t="str">
        <f t="shared" si="373"/>
        <v/>
      </c>
      <c r="AQ667" t="str">
        <f t="shared" si="370"/>
        <v/>
      </c>
    </row>
    <row r="668" spans="1:43" x14ac:dyDescent="0.25">
      <c r="A668" t="str">
        <f t="shared" si="374"/>
        <v/>
      </c>
      <c r="C668" t="str">
        <f t="shared" ref="C668:C731" si="380">IF(LEN(B668)&gt;0,TRIM(B668),"")</f>
        <v/>
      </c>
      <c r="D668" t="str">
        <f t="shared" si="375"/>
        <v/>
      </c>
      <c r="E668" t="str">
        <f t="shared" si="376"/>
        <v/>
      </c>
      <c r="F668" t="str">
        <f t="shared" si="379"/>
        <v/>
      </c>
      <c r="G668" t="str">
        <f t="shared" si="371"/>
        <v/>
      </c>
      <c r="H668" t="str">
        <f t="shared" ref="H668:H731" si="381">IF(LEN(C668)&gt;0,IF(IFERROR(FIND(":",C668)&gt;0,FALSE),"",IF(MID(C668,1,1)=".","",TRIM(MID(C668,1,IFERROR(FIND(" ",C668)-1,LEN(C668)))))),"")</f>
        <v/>
      </c>
      <c r="I668" s="3" t="str">
        <f>IF(LEN(H668)&gt;0,VLOOKUP(H668,DATA!$B$2:$G$526,6,FALSE),"")</f>
        <v/>
      </c>
      <c r="J668" t="str">
        <f>IF(LEN(H668)&gt;0,VLOOKUP(H668,DATA!$B$2:$G$526,2,FALSE),"")</f>
        <v/>
      </c>
      <c r="K668" t="str">
        <f>IF(LEN(H668)&gt;0,IF(MID(IF(MID(MID(C668,LEN(H668)+2,99),1,1)="(",MID(MID(C668,LEN(H668)+2,99),2,LEN(MID(C668,LEN(H668)+2,99))-2),MID(C668,LEN(H668)+2,99)),1,1)=VLOOKUP(H668,DATA!$B$2:$I$526,8,FALSE),MID(IF(MID(MID(C668,LEN(H668)+2,99),1,1)="(",MID(MID(C668,LEN(H668)+2,99),2,LEN(MID(C668,LEN(H668)+2,99))-2),MID(C668,LEN(H668)+2,99)),1,3),IF(MID(MID(C668,LEN(H668)+2,99),1,1)="(",MID(MID(C668,LEN(H668)+2,99),2,LEN(MID(C668,LEN(H668)+2,99))-2),MID(C668,LEN(H668)+2,99))),"")</f>
        <v/>
      </c>
      <c r="L668" t="str">
        <f t="shared" ref="L668:L731" si="382">TRIM(MID(IF(LEN(H668)&gt;0,IF(FIND(K668,C668)+LEN(K668)+1&lt;LEN(C668),MID(C668,FIND(K668,C668)+LEN(K668)+1,99),""),""), 1, IFERROR(FIND(",",IF(LEN(H668)&gt;0,IF(FIND(K668,C668)+LEN(K668)+1&lt;LEN(C668),MID(C668,FIND(K668,C668)+LEN(K668)+1,99),""),""))-1,LEN(IF(LEN(H668)&gt;0,IF(FIND(K668,C668)+LEN(K668)+1&lt;LEN(C668),MID(C668,FIND(K668,C668)+LEN(K668)+1,99),""),"")))))</f>
        <v/>
      </c>
      <c r="M668" t="str">
        <f t="shared" si="369"/>
        <v/>
      </c>
      <c r="N668" t="str">
        <f t="shared" ref="N668:N731" si="383">IF(MID(I668,5,1)="L",IFERROR(FIND("#",L668)=1,FALSE),"")</f>
        <v/>
      </c>
      <c r="O668" t="str">
        <f t="shared" ref="O668:O731" si="384">IF(MID(I668,4,1)="Z",IF(N668,FALSE,TRUE),"")</f>
        <v/>
      </c>
      <c r="P668" t="str">
        <f t="shared" si="377"/>
        <v/>
      </c>
      <c r="Q668" t="str">
        <f t="shared" ref="Q668:Q731" si="385">IF(LEN(P668)&gt;0,P668-(G668+4),IF(AND(MID(I668,12,1)="F",LEN(L668)&gt;0,MID(L668,1,1)&lt;&gt;"R",MID(L668,1,1)&lt;&gt;"F",MID(L668,1,1)&lt;&gt;"#"),INT(MID(L668,1,FIND("(",L668)-1)),""))</f>
        <v/>
      </c>
      <c r="R668" t="str">
        <f t="shared" ref="R668:R731" si="386">IF(AND(MID(I668,3,1)="B",LEN(P668)=0,LEN(Q668)&lt;&gt;0),MID(L668,LEN(Q668)+2,3),"")</f>
        <v/>
      </c>
      <c r="S668" t="str">
        <f t="shared" ref="S668:S731" si="387">IF(LEN(I668)&gt;0,IF(MID(I668,2,1)="A",IFERROR(FIND("A31",J668)&gt;0,FALSE),""),"")</f>
        <v/>
      </c>
      <c r="T668" t="str">
        <f t="shared" ref="T668:T731" si="388">IF(LEN(I668)&gt;0,IF(MID(I668,3,1)="B",IFERROR(FIND("B31",J668)&gt;0,IF(H668="HW_MFPR",TRUE,FALSE)),""),"")</f>
        <v/>
      </c>
      <c r="U668" t="str">
        <f t="shared" ref="U668:U731" si="389">IF(LEN(I668)&gt;0,IF(MID(I668,13,1)="C",IFERROR(FIND("C31",J668)&gt;0,FALSE),""),"")</f>
        <v/>
      </c>
      <c r="V668" t="str">
        <f>IF(MID(I668,6,1)="T",VLOOKUP(H668,DATA!$B$2:$H$526,7,FALSE),"")</f>
        <v/>
      </c>
      <c r="W668" t="str">
        <f t="shared" ref="W668:W731" si="390">IF(MID(I668,7,1)="E",DEC2BIN(IF(M668="L",0,1),1),"")</f>
        <v/>
      </c>
      <c r="X668" t="str">
        <f>IF(LEN(H668)&gt;0,VLOOKUP(H668,DATA!$B$2:$F$526,5,FALSE),"")</f>
        <v/>
      </c>
      <c r="Y668" t="str">
        <f t="shared" ref="Y668:Y731" si="391">IF(LEN(X668)&gt;0,DEC2BIN(IF(AND(LEN(M668)&gt;0,MID(M668,1,1)="S"),1,0),1),"")</f>
        <v/>
      </c>
      <c r="Z668" t="str">
        <f t="shared" ref="Z668:Z731" si="392">IF(MID(I668,10,1)="I",MID(L668,1,IFERROR(FIND("(",L668)-1,LEN(L668))),"")</f>
        <v/>
      </c>
      <c r="AA668" t="str">
        <f t="shared" ref="AA668:AA731" si="393">IF(AND(LEN(Z668)&gt;0,LEN(Z668)&lt;&gt;LEN(L668)),MID(L668,LEN(Z668)+2,LEN(L668)-LEN(Z668)-2),"")</f>
        <v/>
      </c>
      <c r="AB668" t="str">
        <f>IF(LEN(Z668)&gt;0,VLOOKUP(Z668,DATA!$K$25:$L$69,2,FALSE)&amp;IF(LEN(AA668)&gt;0,VLOOKUP(AA668,DATA!$O$25:$P$29,2,FALSE),""),"")</f>
        <v/>
      </c>
      <c r="AC668" t="str">
        <f>IF(LEN(Z668)&gt;0,VLOOKUP(Z668,DATA!$K$25:$M$69,3,FALSE),"")</f>
        <v/>
      </c>
      <c r="AD668" t="str">
        <f t="shared" ref="AD668:AD731" si="394">IF(MID(I668,2,1)="A",DEC2BIN(IF(S668,"31",MID(K668,2,2)),5),"")</f>
        <v/>
      </c>
      <c r="AE668" t="str">
        <f t="shared" ref="AE668:AE731" si="395">IF(MID(I668,3,1)="B",IF(T668,DEC2BIN("31",5),IF(S668,DEC2BIN(MID(K668,2,2),5),IF(LEN(R668)&gt;0,DEC2BIN(MID(R668,2,2),5),IF(OR(LEN(P668)&gt;0,LEN(Z668)&gt;0,N668),"",DEC2BIN(MID(L668,2,2),5))))),"")</f>
        <v/>
      </c>
      <c r="AF668" t="str">
        <f t="shared" ref="AF668:AF731" si="396">IF(AND(LEN(O668)&gt;0,O668),"0000","")</f>
        <v/>
      </c>
      <c r="AG668" t="str">
        <f t="shared" ref="AG668:AG731" si="397">IF(AND(LEN(N668)&gt;0,N668),DEC2BIN(MID(L668,2,LEN(L668)-1),8)&amp;"1","")</f>
        <v/>
      </c>
      <c r="AH668" t="str">
        <f t="shared" ref="AH668:AH731" si="398">IF(MID(I668,13,1)="C",DEC2BIN(IF(U668,31,MID(M668,2,2)),5),"")</f>
        <v/>
      </c>
      <c r="AI668" t="str">
        <f>IF(LEN(Q668)&gt;0,REPT("0",IF(IF(MID(I668,12,1)="F",VLOOKUP(J668,DATA!$K$2:$Y$20,14,FALSE),0)&gt;10,IF(MID(I668,12,1)="F",VLOOKUP(J668,DATA!$K$2:$Y$20,14,FALSE),0)-10,0)-LEN(X668))&amp;DEC2BIN(Q668,IF(MID(I668,12,1)="F",VLOOKUP(J668,DATA!$K$2:$Y$20,14,FALSE),0)-IF(IF(MID(I668,12,1)="F",VLOOKUP(J668,DATA!$K$2:$Y$20,14,FALSE),0)&gt;10,IF(MID(I668,12,1)="F",VLOOKUP(J668,DATA!$K$2:$Y$20,14,FALSE),0)-10,0)),"")</f>
        <v/>
      </c>
      <c r="AJ668" t="str">
        <f>IF(LEN(H668)&gt;0,IF(H668&lt;&gt;"CALL_PAL",VLOOKUP(H668,DATA!$B$2:$E$526,4,FALSE),VLOOKUP(K668,DATA!$K$72:$M$161,3,FALSE)),"")</f>
        <v/>
      </c>
      <c r="AK668" t="str">
        <f>IF(LEN(H668)&gt;0,VLOOKUP(H668,DATA!$B$2:$D$526,3,FALSE),"")</f>
        <v/>
      </c>
      <c r="AL668" t="str">
        <f t="shared" ref="AL668:AL731" si="399">AK668&amp;AD668&amp;AE668&amp;V668&amp;W668&amp;X668&amp;Y668&amp;AB668&amp;AC668&amp;AF668&amp;AG668&amp;AI668&amp;AJ668&amp;AH668</f>
        <v/>
      </c>
      <c r="AM668" t="str">
        <f t="shared" ref="AM668:AM731" si="400">IF(LEN(AL668)&gt;0,BIN2HEX(MID(AL668,1,8),2)&amp;BIN2HEX(MID(AL668,9,8),2)&amp;BIN2HEX(MID(AL668,17,8),2)&amp;BIN2HEX(MID(AL668,25,8),2),"")</f>
        <v/>
      </c>
      <c r="AN668" t="str">
        <f t="shared" si="378"/>
        <v/>
      </c>
      <c r="AO668" t="str">
        <f t="shared" si="372"/>
        <v/>
      </c>
      <c r="AP668" t="str">
        <f t="shared" si="373"/>
        <v/>
      </c>
      <c r="AQ668" t="str">
        <f t="shared" si="370"/>
        <v/>
      </c>
    </row>
    <row r="669" spans="1:43" x14ac:dyDescent="0.25">
      <c r="A669" t="str">
        <f t="shared" si="374"/>
        <v/>
      </c>
      <c r="C669" t="str">
        <f t="shared" si="380"/>
        <v/>
      </c>
      <c r="D669" t="str">
        <f t="shared" si="375"/>
        <v/>
      </c>
      <c r="E669" t="str">
        <f t="shared" si="376"/>
        <v/>
      </c>
      <c r="F669" t="str">
        <f t="shared" si="379"/>
        <v/>
      </c>
      <c r="G669" t="str">
        <f t="shared" si="371"/>
        <v/>
      </c>
      <c r="H669" t="str">
        <f t="shared" si="381"/>
        <v/>
      </c>
      <c r="I669" s="3" t="str">
        <f>IF(LEN(H669)&gt;0,VLOOKUP(H669,DATA!$B$2:$G$526,6,FALSE),"")</f>
        <v/>
      </c>
      <c r="J669" t="str">
        <f>IF(LEN(H669)&gt;0,VLOOKUP(H669,DATA!$B$2:$G$526,2,FALSE),"")</f>
        <v/>
      </c>
      <c r="K669" t="str">
        <f>IF(LEN(H669)&gt;0,IF(MID(IF(MID(MID(C669,LEN(H669)+2,99),1,1)="(",MID(MID(C669,LEN(H669)+2,99),2,LEN(MID(C669,LEN(H669)+2,99))-2),MID(C669,LEN(H669)+2,99)),1,1)=VLOOKUP(H669,DATA!$B$2:$I$526,8,FALSE),MID(IF(MID(MID(C669,LEN(H669)+2,99),1,1)="(",MID(MID(C669,LEN(H669)+2,99),2,LEN(MID(C669,LEN(H669)+2,99))-2),MID(C669,LEN(H669)+2,99)),1,3),IF(MID(MID(C669,LEN(H669)+2,99),1,1)="(",MID(MID(C669,LEN(H669)+2,99),2,LEN(MID(C669,LEN(H669)+2,99))-2),MID(C669,LEN(H669)+2,99))),"")</f>
        <v/>
      </c>
      <c r="L669" t="str">
        <f t="shared" si="382"/>
        <v/>
      </c>
      <c r="M669" t="str">
        <f t="shared" si="369"/>
        <v/>
      </c>
      <c r="N669" t="str">
        <f t="shared" si="383"/>
        <v/>
      </c>
      <c r="O669" t="str">
        <f t="shared" si="384"/>
        <v/>
      </c>
      <c r="P669" t="str">
        <f t="shared" si="377"/>
        <v/>
      </c>
      <c r="Q669" t="str">
        <f t="shared" si="385"/>
        <v/>
      </c>
      <c r="R669" t="str">
        <f t="shared" si="386"/>
        <v/>
      </c>
      <c r="S669" t="str">
        <f t="shared" si="387"/>
        <v/>
      </c>
      <c r="T669" t="str">
        <f t="shared" si="388"/>
        <v/>
      </c>
      <c r="U669" t="str">
        <f t="shared" si="389"/>
        <v/>
      </c>
      <c r="V669" t="str">
        <f>IF(MID(I669,6,1)="T",VLOOKUP(H669,DATA!$B$2:$H$526,7,FALSE),"")</f>
        <v/>
      </c>
      <c r="W669" t="str">
        <f t="shared" si="390"/>
        <v/>
      </c>
      <c r="X669" t="str">
        <f>IF(LEN(H669)&gt;0,VLOOKUP(H669,DATA!$B$2:$F$526,5,FALSE),"")</f>
        <v/>
      </c>
      <c r="Y669" t="str">
        <f t="shared" si="391"/>
        <v/>
      </c>
      <c r="Z669" t="str">
        <f t="shared" si="392"/>
        <v/>
      </c>
      <c r="AA669" t="str">
        <f t="shared" si="393"/>
        <v/>
      </c>
      <c r="AB669" t="str">
        <f>IF(LEN(Z669)&gt;0,VLOOKUP(Z669,DATA!$K$25:$L$69,2,FALSE)&amp;IF(LEN(AA669)&gt;0,VLOOKUP(AA669,DATA!$O$25:$P$29,2,FALSE),""),"")</f>
        <v/>
      </c>
      <c r="AC669" t="str">
        <f>IF(LEN(Z669)&gt;0,VLOOKUP(Z669,DATA!$K$25:$M$69,3,FALSE),"")</f>
        <v/>
      </c>
      <c r="AD669" t="str">
        <f t="shared" si="394"/>
        <v/>
      </c>
      <c r="AE669" t="str">
        <f t="shared" si="395"/>
        <v/>
      </c>
      <c r="AF669" t="str">
        <f t="shared" si="396"/>
        <v/>
      </c>
      <c r="AG669" t="str">
        <f t="shared" si="397"/>
        <v/>
      </c>
      <c r="AH669" t="str">
        <f t="shared" si="398"/>
        <v/>
      </c>
      <c r="AI669" t="str">
        <f>IF(LEN(Q669)&gt;0,REPT("0",IF(IF(MID(I669,12,1)="F",VLOOKUP(J669,DATA!$K$2:$Y$20,14,FALSE),0)&gt;10,IF(MID(I669,12,1)="F",VLOOKUP(J669,DATA!$K$2:$Y$20,14,FALSE),0)-10,0)-LEN(X669))&amp;DEC2BIN(Q669,IF(MID(I669,12,1)="F",VLOOKUP(J669,DATA!$K$2:$Y$20,14,FALSE),0)-IF(IF(MID(I669,12,1)="F",VLOOKUP(J669,DATA!$K$2:$Y$20,14,FALSE),0)&gt;10,IF(MID(I669,12,1)="F",VLOOKUP(J669,DATA!$K$2:$Y$20,14,FALSE),0)-10,0)),"")</f>
        <v/>
      </c>
      <c r="AJ669" t="str">
        <f>IF(LEN(H669)&gt;0,IF(H669&lt;&gt;"CALL_PAL",VLOOKUP(H669,DATA!$B$2:$E$526,4,FALSE),VLOOKUP(K669,DATA!$K$72:$M$161,3,FALSE)),"")</f>
        <v/>
      </c>
      <c r="AK669" t="str">
        <f>IF(LEN(H669)&gt;0,VLOOKUP(H669,DATA!$B$2:$D$526,3,FALSE),"")</f>
        <v/>
      </c>
      <c r="AL669" t="str">
        <f t="shared" si="399"/>
        <v/>
      </c>
      <c r="AM669" t="str">
        <f t="shared" si="400"/>
        <v/>
      </c>
      <c r="AN669" t="str">
        <f t="shared" si="378"/>
        <v/>
      </c>
      <c r="AO669" t="str">
        <f t="shared" si="372"/>
        <v/>
      </c>
      <c r="AP669" t="str">
        <f t="shared" si="373"/>
        <v/>
      </c>
      <c r="AQ669" t="str">
        <f t="shared" si="370"/>
        <v/>
      </c>
    </row>
    <row r="670" spans="1:43" x14ac:dyDescent="0.25">
      <c r="A670" t="str">
        <f t="shared" si="374"/>
        <v/>
      </c>
      <c r="C670" t="str">
        <f t="shared" si="380"/>
        <v/>
      </c>
      <c r="D670" t="str">
        <f t="shared" si="375"/>
        <v/>
      </c>
      <c r="E670" t="str">
        <f t="shared" si="376"/>
        <v/>
      </c>
      <c r="F670" t="str">
        <f t="shared" si="379"/>
        <v/>
      </c>
      <c r="G670" t="str">
        <f t="shared" si="371"/>
        <v/>
      </c>
      <c r="H670" t="str">
        <f t="shared" si="381"/>
        <v/>
      </c>
      <c r="I670" s="3" t="str">
        <f>IF(LEN(H670)&gt;0,VLOOKUP(H670,DATA!$B$2:$G$526,6,FALSE),"")</f>
        <v/>
      </c>
      <c r="J670" t="str">
        <f>IF(LEN(H670)&gt;0,VLOOKUP(H670,DATA!$B$2:$G$526,2,FALSE),"")</f>
        <v/>
      </c>
      <c r="K670" t="str">
        <f>IF(LEN(H670)&gt;0,IF(MID(IF(MID(MID(C670,LEN(H670)+2,99),1,1)="(",MID(MID(C670,LEN(H670)+2,99),2,LEN(MID(C670,LEN(H670)+2,99))-2),MID(C670,LEN(H670)+2,99)),1,1)=VLOOKUP(H670,DATA!$B$2:$I$526,8,FALSE),MID(IF(MID(MID(C670,LEN(H670)+2,99),1,1)="(",MID(MID(C670,LEN(H670)+2,99),2,LEN(MID(C670,LEN(H670)+2,99))-2),MID(C670,LEN(H670)+2,99)),1,3),IF(MID(MID(C670,LEN(H670)+2,99),1,1)="(",MID(MID(C670,LEN(H670)+2,99),2,LEN(MID(C670,LEN(H670)+2,99))-2),MID(C670,LEN(H670)+2,99))),"")</f>
        <v/>
      </c>
      <c r="L670" t="str">
        <f t="shared" si="382"/>
        <v/>
      </c>
      <c r="M670" t="str">
        <f t="shared" si="369"/>
        <v/>
      </c>
      <c r="N670" t="str">
        <f t="shared" si="383"/>
        <v/>
      </c>
      <c r="O670" t="str">
        <f t="shared" si="384"/>
        <v/>
      </c>
      <c r="P670" t="str">
        <f t="shared" si="377"/>
        <v/>
      </c>
      <c r="Q670" t="str">
        <f t="shared" si="385"/>
        <v/>
      </c>
      <c r="R670" t="str">
        <f t="shared" si="386"/>
        <v/>
      </c>
      <c r="S670" t="str">
        <f t="shared" si="387"/>
        <v/>
      </c>
      <c r="T670" t="str">
        <f t="shared" si="388"/>
        <v/>
      </c>
      <c r="U670" t="str">
        <f t="shared" si="389"/>
        <v/>
      </c>
      <c r="V670" t="str">
        <f>IF(MID(I670,6,1)="T",VLOOKUP(H670,DATA!$B$2:$H$526,7,FALSE),"")</f>
        <v/>
      </c>
      <c r="W670" t="str">
        <f t="shared" si="390"/>
        <v/>
      </c>
      <c r="X670" t="str">
        <f>IF(LEN(H670)&gt;0,VLOOKUP(H670,DATA!$B$2:$F$526,5,FALSE),"")</f>
        <v/>
      </c>
      <c r="Y670" t="str">
        <f t="shared" si="391"/>
        <v/>
      </c>
      <c r="Z670" t="str">
        <f t="shared" si="392"/>
        <v/>
      </c>
      <c r="AA670" t="str">
        <f t="shared" si="393"/>
        <v/>
      </c>
      <c r="AB670" t="str">
        <f>IF(LEN(Z670)&gt;0,VLOOKUP(Z670,DATA!$K$25:$L$69,2,FALSE)&amp;IF(LEN(AA670)&gt;0,VLOOKUP(AA670,DATA!$O$25:$P$29,2,FALSE),""),"")</f>
        <v/>
      </c>
      <c r="AC670" t="str">
        <f>IF(LEN(Z670)&gt;0,VLOOKUP(Z670,DATA!$K$25:$M$69,3,FALSE),"")</f>
        <v/>
      </c>
      <c r="AD670" t="str">
        <f t="shared" si="394"/>
        <v/>
      </c>
      <c r="AE670" t="str">
        <f t="shared" si="395"/>
        <v/>
      </c>
      <c r="AF670" t="str">
        <f t="shared" si="396"/>
        <v/>
      </c>
      <c r="AG670" t="str">
        <f t="shared" si="397"/>
        <v/>
      </c>
      <c r="AH670" t="str">
        <f t="shared" si="398"/>
        <v/>
      </c>
      <c r="AI670" t="str">
        <f>IF(LEN(Q670)&gt;0,REPT("0",IF(IF(MID(I670,12,1)="F",VLOOKUP(J670,DATA!$K$2:$Y$20,14,FALSE),0)&gt;10,IF(MID(I670,12,1)="F",VLOOKUP(J670,DATA!$K$2:$Y$20,14,FALSE),0)-10,0)-LEN(X670))&amp;DEC2BIN(Q670,IF(MID(I670,12,1)="F",VLOOKUP(J670,DATA!$K$2:$Y$20,14,FALSE),0)-IF(IF(MID(I670,12,1)="F",VLOOKUP(J670,DATA!$K$2:$Y$20,14,FALSE),0)&gt;10,IF(MID(I670,12,1)="F",VLOOKUP(J670,DATA!$K$2:$Y$20,14,FALSE),0)-10,0)),"")</f>
        <v/>
      </c>
      <c r="AJ670" t="str">
        <f>IF(LEN(H670)&gt;0,IF(H670&lt;&gt;"CALL_PAL",VLOOKUP(H670,DATA!$B$2:$E$526,4,FALSE),VLOOKUP(K670,DATA!$K$72:$M$161,3,FALSE)),"")</f>
        <v/>
      </c>
      <c r="AK670" t="str">
        <f>IF(LEN(H670)&gt;0,VLOOKUP(H670,DATA!$B$2:$D$526,3,FALSE),"")</f>
        <v/>
      </c>
      <c r="AL670" t="str">
        <f t="shared" si="399"/>
        <v/>
      </c>
      <c r="AM670" t="str">
        <f t="shared" si="400"/>
        <v/>
      </c>
      <c r="AN670" t="str">
        <f t="shared" si="378"/>
        <v/>
      </c>
      <c r="AO670" t="str">
        <f t="shared" si="372"/>
        <v/>
      </c>
      <c r="AP670" t="str">
        <f t="shared" si="373"/>
        <v/>
      </c>
      <c r="AQ670" t="str">
        <f t="shared" si="370"/>
        <v/>
      </c>
    </row>
    <row r="671" spans="1:43" x14ac:dyDescent="0.25">
      <c r="A671" t="str">
        <f t="shared" si="374"/>
        <v/>
      </c>
      <c r="C671" t="str">
        <f t="shared" si="380"/>
        <v/>
      </c>
      <c r="D671" t="str">
        <f t="shared" si="375"/>
        <v/>
      </c>
      <c r="E671" t="str">
        <f t="shared" si="376"/>
        <v/>
      </c>
      <c r="F671" t="str">
        <f t="shared" si="379"/>
        <v/>
      </c>
      <c r="G671" t="str">
        <f t="shared" si="371"/>
        <v/>
      </c>
      <c r="H671" t="str">
        <f t="shared" si="381"/>
        <v/>
      </c>
      <c r="I671" s="3" t="str">
        <f>IF(LEN(H671)&gt;0,VLOOKUP(H671,DATA!$B$2:$G$526,6,FALSE),"")</f>
        <v/>
      </c>
      <c r="J671" t="str">
        <f>IF(LEN(H671)&gt;0,VLOOKUP(H671,DATA!$B$2:$G$526,2,FALSE),"")</f>
        <v/>
      </c>
      <c r="K671" t="str">
        <f>IF(LEN(H671)&gt;0,IF(MID(IF(MID(MID(C671,LEN(H671)+2,99),1,1)="(",MID(MID(C671,LEN(H671)+2,99),2,LEN(MID(C671,LEN(H671)+2,99))-2),MID(C671,LEN(H671)+2,99)),1,1)=VLOOKUP(H671,DATA!$B$2:$I$526,8,FALSE),MID(IF(MID(MID(C671,LEN(H671)+2,99),1,1)="(",MID(MID(C671,LEN(H671)+2,99),2,LEN(MID(C671,LEN(H671)+2,99))-2),MID(C671,LEN(H671)+2,99)),1,3),IF(MID(MID(C671,LEN(H671)+2,99),1,1)="(",MID(MID(C671,LEN(H671)+2,99),2,LEN(MID(C671,LEN(H671)+2,99))-2),MID(C671,LEN(H671)+2,99))),"")</f>
        <v/>
      </c>
      <c r="L671" t="str">
        <f t="shared" si="382"/>
        <v/>
      </c>
      <c r="M671" t="str">
        <f t="shared" si="369"/>
        <v/>
      </c>
      <c r="N671" t="str">
        <f t="shared" si="383"/>
        <v/>
      </c>
      <c r="O671" t="str">
        <f t="shared" si="384"/>
        <v/>
      </c>
      <c r="P671" t="str">
        <f t="shared" si="377"/>
        <v/>
      </c>
      <c r="Q671" t="str">
        <f t="shared" si="385"/>
        <v/>
      </c>
      <c r="R671" t="str">
        <f t="shared" si="386"/>
        <v/>
      </c>
      <c r="S671" t="str">
        <f t="shared" si="387"/>
        <v/>
      </c>
      <c r="T671" t="str">
        <f t="shared" si="388"/>
        <v/>
      </c>
      <c r="U671" t="str">
        <f t="shared" si="389"/>
        <v/>
      </c>
      <c r="V671" t="str">
        <f>IF(MID(I671,6,1)="T",VLOOKUP(H671,DATA!$B$2:$H$526,7,FALSE),"")</f>
        <v/>
      </c>
      <c r="W671" t="str">
        <f t="shared" si="390"/>
        <v/>
      </c>
      <c r="X671" t="str">
        <f>IF(LEN(H671)&gt;0,VLOOKUP(H671,DATA!$B$2:$F$526,5,FALSE),"")</f>
        <v/>
      </c>
      <c r="Y671" t="str">
        <f t="shared" si="391"/>
        <v/>
      </c>
      <c r="Z671" t="str">
        <f t="shared" si="392"/>
        <v/>
      </c>
      <c r="AA671" t="str">
        <f t="shared" si="393"/>
        <v/>
      </c>
      <c r="AB671" t="str">
        <f>IF(LEN(Z671)&gt;0,VLOOKUP(Z671,DATA!$K$25:$L$69,2,FALSE)&amp;IF(LEN(AA671)&gt;0,VLOOKUP(AA671,DATA!$O$25:$P$29,2,FALSE),""),"")</f>
        <v/>
      </c>
      <c r="AC671" t="str">
        <f>IF(LEN(Z671)&gt;0,VLOOKUP(Z671,DATA!$K$25:$M$69,3,FALSE),"")</f>
        <v/>
      </c>
      <c r="AD671" t="str">
        <f t="shared" si="394"/>
        <v/>
      </c>
      <c r="AE671" t="str">
        <f t="shared" si="395"/>
        <v/>
      </c>
      <c r="AF671" t="str">
        <f t="shared" si="396"/>
        <v/>
      </c>
      <c r="AG671" t="str">
        <f t="shared" si="397"/>
        <v/>
      </c>
      <c r="AH671" t="str">
        <f t="shared" si="398"/>
        <v/>
      </c>
      <c r="AI671" t="str">
        <f>IF(LEN(Q671)&gt;0,REPT("0",IF(IF(MID(I671,12,1)="F",VLOOKUP(J671,DATA!$K$2:$Y$20,14,FALSE),0)&gt;10,IF(MID(I671,12,1)="F",VLOOKUP(J671,DATA!$K$2:$Y$20,14,FALSE),0)-10,0)-LEN(X671))&amp;DEC2BIN(Q671,IF(MID(I671,12,1)="F",VLOOKUP(J671,DATA!$K$2:$Y$20,14,FALSE),0)-IF(IF(MID(I671,12,1)="F",VLOOKUP(J671,DATA!$K$2:$Y$20,14,FALSE),0)&gt;10,IF(MID(I671,12,1)="F",VLOOKUP(J671,DATA!$K$2:$Y$20,14,FALSE),0)-10,0)),"")</f>
        <v/>
      </c>
      <c r="AJ671" t="str">
        <f>IF(LEN(H671)&gt;0,IF(H671&lt;&gt;"CALL_PAL",VLOOKUP(H671,DATA!$B$2:$E$526,4,FALSE),VLOOKUP(K671,DATA!$K$72:$M$161,3,FALSE)),"")</f>
        <v/>
      </c>
      <c r="AK671" t="str">
        <f>IF(LEN(H671)&gt;0,VLOOKUP(H671,DATA!$B$2:$D$526,3,FALSE),"")</f>
        <v/>
      </c>
      <c r="AL671" t="str">
        <f t="shared" si="399"/>
        <v/>
      </c>
      <c r="AM671" t="str">
        <f t="shared" si="400"/>
        <v/>
      </c>
      <c r="AN671" t="str">
        <f t="shared" si="378"/>
        <v/>
      </c>
      <c r="AO671" t="str">
        <f t="shared" si="372"/>
        <v/>
      </c>
      <c r="AP671" t="str">
        <f t="shared" si="373"/>
        <v/>
      </c>
      <c r="AQ671" t="str">
        <f t="shared" si="370"/>
        <v/>
      </c>
    </row>
    <row r="672" spans="1:43" x14ac:dyDescent="0.25">
      <c r="A672" t="str">
        <f t="shared" si="374"/>
        <v/>
      </c>
      <c r="C672" t="str">
        <f t="shared" si="380"/>
        <v/>
      </c>
      <c r="D672" t="str">
        <f t="shared" si="375"/>
        <v/>
      </c>
      <c r="E672" t="str">
        <f t="shared" si="376"/>
        <v/>
      </c>
      <c r="F672" t="str">
        <f t="shared" si="379"/>
        <v/>
      </c>
      <c r="G672" t="str">
        <f t="shared" si="371"/>
        <v/>
      </c>
      <c r="H672" t="str">
        <f t="shared" si="381"/>
        <v/>
      </c>
      <c r="I672" s="3" t="str">
        <f>IF(LEN(H672)&gt;0,VLOOKUP(H672,DATA!$B$2:$G$526,6,FALSE),"")</f>
        <v/>
      </c>
      <c r="J672" t="str">
        <f>IF(LEN(H672)&gt;0,VLOOKUP(H672,DATA!$B$2:$G$526,2,FALSE),"")</f>
        <v/>
      </c>
      <c r="K672" t="str">
        <f>IF(LEN(H672)&gt;0,IF(MID(IF(MID(MID(C672,LEN(H672)+2,99),1,1)="(",MID(MID(C672,LEN(H672)+2,99),2,LEN(MID(C672,LEN(H672)+2,99))-2),MID(C672,LEN(H672)+2,99)),1,1)=VLOOKUP(H672,DATA!$B$2:$I$526,8,FALSE),MID(IF(MID(MID(C672,LEN(H672)+2,99),1,1)="(",MID(MID(C672,LEN(H672)+2,99),2,LEN(MID(C672,LEN(H672)+2,99))-2),MID(C672,LEN(H672)+2,99)),1,3),IF(MID(MID(C672,LEN(H672)+2,99),1,1)="(",MID(MID(C672,LEN(H672)+2,99),2,LEN(MID(C672,LEN(H672)+2,99))-2),MID(C672,LEN(H672)+2,99))),"")</f>
        <v/>
      </c>
      <c r="L672" t="str">
        <f t="shared" si="382"/>
        <v/>
      </c>
      <c r="M672" t="str">
        <f t="shared" si="369"/>
        <v/>
      </c>
      <c r="N672" t="str">
        <f t="shared" si="383"/>
        <v/>
      </c>
      <c r="O672" t="str">
        <f t="shared" si="384"/>
        <v/>
      </c>
      <c r="P672" t="str">
        <f t="shared" si="377"/>
        <v/>
      </c>
      <c r="Q672" t="str">
        <f t="shared" si="385"/>
        <v/>
      </c>
      <c r="R672" t="str">
        <f t="shared" si="386"/>
        <v/>
      </c>
      <c r="S672" t="str">
        <f t="shared" si="387"/>
        <v/>
      </c>
      <c r="T672" t="str">
        <f t="shared" si="388"/>
        <v/>
      </c>
      <c r="U672" t="str">
        <f t="shared" si="389"/>
        <v/>
      </c>
      <c r="V672" t="str">
        <f>IF(MID(I672,6,1)="T",VLOOKUP(H672,DATA!$B$2:$H$526,7,FALSE),"")</f>
        <v/>
      </c>
      <c r="W672" t="str">
        <f t="shared" si="390"/>
        <v/>
      </c>
      <c r="X672" t="str">
        <f>IF(LEN(H672)&gt;0,VLOOKUP(H672,DATA!$B$2:$F$526,5,FALSE),"")</f>
        <v/>
      </c>
      <c r="Y672" t="str">
        <f t="shared" si="391"/>
        <v/>
      </c>
      <c r="Z672" t="str">
        <f t="shared" si="392"/>
        <v/>
      </c>
      <c r="AA672" t="str">
        <f t="shared" si="393"/>
        <v/>
      </c>
      <c r="AB672" t="str">
        <f>IF(LEN(Z672)&gt;0,VLOOKUP(Z672,DATA!$K$25:$L$69,2,FALSE)&amp;IF(LEN(AA672)&gt;0,VLOOKUP(AA672,DATA!$O$25:$P$29,2,FALSE),""),"")</f>
        <v/>
      </c>
      <c r="AC672" t="str">
        <f>IF(LEN(Z672)&gt;0,VLOOKUP(Z672,DATA!$K$25:$M$69,3,FALSE),"")</f>
        <v/>
      </c>
      <c r="AD672" t="str">
        <f t="shared" si="394"/>
        <v/>
      </c>
      <c r="AE672" t="str">
        <f t="shared" si="395"/>
        <v/>
      </c>
      <c r="AF672" t="str">
        <f t="shared" si="396"/>
        <v/>
      </c>
      <c r="AG672" t="str">
        <f t="shared" si="397"/>
        <v/>
      </c>
      <c r="AH672" t="str">
        <f t="shared" si="398"/>
        <v/>
      </c>
      <c r="AI672" t="str">
        <f>IF(LEN(Q672)&gt;0,REPT("0",IF(IF(MID(I672,12,1)="F",VLOOKUP(J672,DATA!$K$2:$Y$20,14,FALSE),0)&gt;10,IF(MID(I672,12,1)="F",VLOOKUP(J672,DATA!$K$2:$Y$20,14,FALSE),0)-10,0)-LEN(X672))&amp;DEC2BIN(Q672,IF(MID(I672,12,1)="F",VLOOKUP(J672,DATA!$K$2:$Y$20,14,FALSE),0)-IF(IF(MID(I672,12,1)="F",VLOOKUP(J672,DATA!$K$2:$Y$20,14,FALSE),0)&gt;10,IF(MID(I672,12,1)="F",VLOOKUP(J672,DATA!$K$2:$Y$20,14,FALSE),0)-10,0)),"")</f>
        <v/>
      </c>
      <c r="AJ672" t="str">
        <f>IF(LEN(H672)&gt;0,IF(H672&lt;&gt;"CALL_PAL",VLOOKUP(H672,DATA!$B$2:$E$526,4,FALSE),VLOOKUP(K672,DATA!$K$72:$M$161,3,FALSE)),"")</f>
        <v/>
      </c>
      <c r="AK672" t="str">
        <f>IF(LEN(H672)&gt;0,VLOOKUP(H672,DATA!$B$2:$D$526,3,FALSE),"")</f>
        <v/>
      </c>
      <c r="AL672" t="str">
        <f t="shared" si="399"/>
        <v/>
      </c>
      <c r="AM672" t="str">
        <f t="shared" si="400"/>
        <v/>
      </c>
      <c r="AN672" t="str">
        <f t="shared" si="378"/>
        <v/>
      </c>
      <c r="AO672" t="str">
        <f t="shared" si="372"/>
        <v/>
      </c>
      <c r="AP672" t="str">
        <f t="shared" si="373"/>
        <v/>
      </c>
      <c r="AQ672" t="str">
        <f t="shared" si="370"/>
        <v/>
      </c>
    </row>
    <row r="673" spans="1:43" x14ac:dyDescent="0.25">
      <c r="A673" t="str">
        <f t="shared" si="374"/>
        <v/>
      </c>
      <c r="C673" t="str">
        <f t="shared" si="380"/>
        <v/>
      </c>
      <c r="D673" t="str">
        <f t="shared" si="375"/>
        <v/>
      </c>
      <c r="E673" t="str">
        <f t="shared" si="376"/>
        <v/>
      </c>
      <c r="F673" t="str">
        <f t="shared" si="379"/>
        <v/>
      </c>
      <c r="G673" t="str">
        <f t="shared" si="371"/>
        <v/>
      </c>
      <c r="H673" t="str">
        <f t="shared" si="381"/>
        <v/>
      </c>
      <c r="I673" s="3" t="str">
        <f>IF(LEN(H673)&gt;0,VLOOKUP(H673,DATA!$B$2:$G$526,6,FALSE),"")</f>
        <v/>
      </c>
      <c r="J673" t="str">
        <f>IF(LEN(H673)&gt;0,VLOOKUP(H673,DATA!$B$2:$G$526,2,FALSE),"")</f>
        <v/>
      </c>
      <c r="K673" t="str">
        <f>IF(LEN(H673)&gt;0,IF(MID(IF(MID(MID(C673,LEN(H673)+2,99),1,1)="(",MID(MID(C673,LEN(H673)+2,99),2,LEN(MID(C673,LEN(H673)+2,99))-2),MID(C673,LEN(H673)+2,99)),1,1)=VLOOKUP(H673,DATA!$B$2:$I$526,8,FALSE),MID(IF(MID(MID(C673,LEN(H673)+2,99),1,1)="(",MID(MID(C673,LEN(H673)+2,99),2,LEN(MID(C673,LEN(H673)+2,99))-2),MID(C673,LEN(H673)+2,99)),1,3),IF(MID(MID(C673,LEN(H673)+2,99),1,1)="(",MID(MID(C673,LEN(H673)+2,99),2,LEN(MID(C673,LEN(H673)+2,99))-2),MID(C673,LEN(H673)+2,99))),"")</f>
        <v/>
      </c>
      <c r="L673" t="str">
        <f t="shared" si="382"/>
        <v/>
      </c>
      <c r="M673" t="str">
        <f t="shared" si="369"/>
        <v/>
      </c>
      <c r="N673" t="str">
        <f t="shared" si="383"/>
        <v/>
      </c>
      <c r="O673" t="str">
        <f t="shared" si="384"/>
        <v/>
      </c>
      <c r="P673" t="str">
        <f t="shared" si="377"/>
        <v/>
      </c>
      <c r="Q673" t="str">
        <f t="shared" si="385"/>
        <v/>
      </c>
      <c r="R673" t="str">
        <f t="shared" si="386"/>
        <v/>
      </c>
      <c r="S673" t="str">
        <f t="shared" si="387"/>
        <v/>
      </c>
      <c r="T673" t="str">
        <f t="shared" si="388"/>
        <v/>
      </c>
      <c r="U673" t="str">
        <f t="shared" si="389"/>
        <v/>
      </c>
      <c r="V673" t="str">
        <f>IF(MID(I673,6,1)="T",VLOOKUP(H673,DATA!$B$2:$H$526,7,FALSE),"")</f>
        <v/>
      </c>
      <c r="W673" t="str">
        <f t="shared" si="390"/>
        <v/>
      </c>
      <c r="X673" t="str">
        <f>IF(LEN(H673)&gt;0,VLOOKUP(H673,DATA!$B$2:$F$526,5,FALSE),"")</f>
        <v/>
      </c>
      <c r="Y673" t="str">
        <f t="shared" si="391"/>
        <v/>
      </c>
      <c r="Z673" t="str">
        <f t="shared" si="392"/>
        <v/>
      </c>
      <c r="AA673" t="str">
        <f t="shared" si="393"/>
        <v/>
      </c>
      <c r="AB673" t="str">
        <f>IF(LEN(Z673)&gt;0,VLOOKUP(Z673,DATA!$K$25:$L$69,2,FALSE)&amp;IF(LEN(AA673)&gt;0,VLOOKUP(AA673,DATA!$O$25:$P$29,2,FALSE),""),"")</f>
        <v/>
      </c>
      <c r="AC673" t="str">
        <f>IF(LEN(Z673)&gt;0,VLOOKUP(Z673,DATA!$K$25:$M$69,3,FALSE),"")</f>
        <v/>
      </c>
      <c r="AD673" t="str">
        <f t="shared" si="394"/>
        <v/>
      </c>
      <c r="AE673" t="str">
        <f t="shared" si="395"/>
        <v/>
      </c>
      <c r="AF673" t="str">
        <f t="shared" si="396"/>
        <v/>
      </c>
      <c r="AG673" t="str">
        <f t="shared" si="397"/>
        <v/>
      </c>
      <c r="AH673" t="str">
        <f t="shared" si="398"/>
        <v/>
      </c>
      <c r="AI673" t="str">
        <f>IF(LEN(Q673)&gt;0,REPT("0",IF(IF(MID(I673,12,1)="F",VLOOKUP(J673,DATA!$K$2:$Y$20,14,FALSE),0)&gt;10,IF(MID(I673,12,1)="F",VLOOKUP(J673,DATA!$K$2:$Y$20,14,FALSE),0)-10,0)-LEN(X673))&amp;DEC2BIN(Q673,IF(MID(I673,12,1)="F",VLOOKUP(J673,DATA!$K$2:$Y$20,14,FALSE),0)-IF(IF(MID(I673,12,1)="F",VLOOKUP(J673,DATA!$K$2:$Y$20,14,FALSE),0)&gt;10,IF(MID(I673,12,1)="F",VLOOKUP(J673,DATA!$K$2:$Y$20,14,FALSE),0)-10,0)),"")</f>
        <v/>
      </c>
      <c r="AJ673" t="str">
        <f>IF(LEN(H673)&gt;0,IF(H673&lt;&gt;"CALL_PAL",VLOOKUP(H673,DATA!$B$2:$E$526,4,FALSE),VLOOKUP(K673,DATA!$K$72:$M$161,3,FALSE)),"")</f>
        <v/>
      </c>
      <c r="AK673" t="str">
        <f>IF(LEN(H673)&gt;0,VLOOKUP(H673,DATA!$B$2:$D$526,3,FALSE),"")</f>
        <v/>
      </c>
      <c r="AL673" t="str">
        <f t="shared" si="399"/>
        <v/>
      </c>
      <c r="AM673" t="str">
        <f t="shared" si="400"/>
        <v/>
      </c>
      <c r="AN673" t="str">
        <f t="shared" si="378"/>
        <v/>
      </c>
      <c r="AO673" t="str">
        <f t="shared" si="372"/>
        <v/>
      </c>
      <c r="AP673" t="str">
        <f t="shared" si="373"/>
        <v/>
      </c>
      <c r="AQ673" t="str">
        <f t="shared" si="370"/>
        <v/>
      </c>
    </row>
    <row r="674" spans="1:43" x14ac:dyDescent="0.25">
      <c r="A674" t="str">
        <f t="shared" si="374"/>
        <v/>
      </c>
      <c r="C674" t="str">
        <f t="shared" si="380"/>
        <v/>
      </c>
      <c r="D674" t="str">
        <f t="shared" si="375"/>
        <v/>
      </c>
      <c r="E674" t="str">
        <f t="shared" si="376"/>
        <v/>
      </c>
      <c r="F674" t="str">
        <f t="shared" si="379"/>
        <v/>
      </c>
      <c r="G674" t="str">
        <f t="shared" si="371"/>
        <v/>
      </c>
      <c r="H674" t="str">
        <f t="shared" si="381"/>
        <v/>
      </c>
      <c r="I674" s="3" t="str">
        <f>IF(LEN(H674)&gt;0,VLOOKUP(H674,DATA!$B$2:$G$526,6,FALSE),"")</f>
        <v/>
      </c>
      <c r="J674" t="str">
        <f>IF(LEN(H674)&gt;0,VLOOKUP(H674,DATA!$B$2:$G$526,2,FALSE),"")</f>
        <v/>
      </c>
      <c r="K674" t="str">
        <f>IF(LEN(H674)&gt;0,IF(MID(IF(MID(MID(C674,LEN(H674)+2,99),1,1)="(",MID(MID(C674,LEN(H674)+2,99),2,LEN(MID(C674,LEN(H674)+2,99))-2),MID(C674,LEN(H674)+2,99)),1,1)=VLOOKUP(H674,DATA!$B$2:$I$526,8,FALSE),MID(IF(MID(MID(C674,LEN(H674)+2,99),1,1)="(",MID(MID(C674,LEN(H674)+2,99),2,LEN(MID(C674,LEN(H674)+2,99))-2),MID(C674,LEN(H674)+2,99)),1,3),IF(MID(MID(C674,LEN(H674)+2,99),1,1)="(",MID(MID(C674,LEN(H674)+2,99),2,LEN(MID(C674,LEN(H674)+2,99))-2),MID(C674,LEN(H674)+2,99))),"")</f>
        <v/>
      </c>
      <c r="L674" t="str">
        <f t="shared" si="382"/>
        <v/>
      </c>
      <c r="M674" t="str">
        <f t="shared" si="369"/>
        <v/>
      </c>
      <c r="N674" t="str">
        <f t="shared" si="383"/>
        <v/>
      </c>
      <c r="O674" t="str">
        <f t="shared" si="384"/>
        <v/>
      </c>
      <c r="P674" t="str">
        <f t="shared" si="377"/>
        <v/>
      </c>
      <c r="Q674" t="str">
        <f t="shared" si="385"/>
        <v/>
      </c>
      <c r="R674" t="str">
        <f t="shared" si="386"/>
        <v/>
      </c>
      <c r="S674" t="str">
        <f t="shared" si="387"/>
        <v/>
      </c>
      <c r="T674" t="str">
        <f t="shared" si="388"/>
        <v/>
      </c>
      <c r="U674" t="str">
        <f t="shared" si="389"/>
        <v/>
      </c>
      <c r="V674" t="str">
        <f>IF(MID(I674,6,1)="T",VLOOKUP(H674,DATA!$B$2:$H$526,7,FALSE),"")</f>
        <v/>
      </c>
      <c r="W674" t="str">
        <f t="shared" si="390"/>
        <v/>
      </c>
      <c r="X674" t="str">
        <f>IF(LEN(H674)&gt;0,VLOOKUP(H674,DATA!$B$2:$F$526,5,FALSE),"")</f>
        <v/>
      </c>
      <c r="Y674" t="str">
        <f t="shared" si="391"/>
        <v/>
      </c>
      <c r="Z674" t="str">
        <f t="shared" si="392"/>
        <v/>
      </c>
      <c r="AA674" t="str">
        <f t="shared" si="393"/>
        <v/>
      </c>
      <c r="AB674" t="str">
        <f>IF(LEN(Z674)&gt;0,VLOOKUP(Z674,DATA!$K$25:$L$69,2,FALSE)&amp;IF(LEN(AA674)&gt;0,VLOOKUP(AA674,DATA!$O$25:$P$29,2,FALSE),""),"")</f>
        <v/>
      </c>
      <c r="AC674" t="str">
        <f>IF(LEN(Z674)&gt;0,VLOOKUP(Z674,DATA!$K$25:$M$69,3,FALSE),"")</f>
        <v/>
      </c>
      <c r="AD674" t="str">
        <f t="shared" si="394"/>
        <v/>
      </c>
      <c r="AE674" t="str">
        <f t="shared" si="395"/>
        <v/>
      </c>
      <c r="AF674" t="str">
        <f t="shared" si="396"/>
        <v/>
      </c>
      <c r="AG674" t="str">
        <f t="shared" si="397"/>
        <v/>
      </c>
      <c r="AH674" t="str">
        <f t="shared" si="398"/>
        <v/>
      </c>
      <c r="AI674" t="str">
        <f>IF(LEN(Q674)&gt;0,REPT("0",IF(IF(MID(I674,12,1)="F",VLOOKUP(J674,DATA!$K$2:$Y$20,14,FALSE),0)&gt;10,IF(MID(I674,12,1)="F",VLOOKUP(J674,DATA!$K$2:$Y$20,14,FALSE),0)-10,0)-LEN(X674))&amp;DEC2BIN(Q674,IF(MID(I674,12,1)="F",VLOOKUP(J674,DATA!$K$2:$Y$20,14,FALSE),0)-IF(IF(MID(I674,12,1)="F",VLOOKUP(J674,DATA!$K$2:$Y$20,14,FALSE),0)&gt;10,IF(MID(I674,12,1)="F",VLOOKUP(J674,DATA!$K$2:$Y$20,14,FALSE),0)-10,0)),"")</f>
        <v/>
      </c>
      <c r="AJ674" t="str">
        <f>IF(LEN(H674)&gt;0,IF(H674&lt;&gt;"CALL_PAL",VLOOKUP(H674,DATA!$B$2:$E$526,4,FALSE),VLOOKUP(K674,DATA!$K$72:$M$161,3,FALSE)),"")</f>
        <v/>
      </c>
      <c r="AK674" t="str">
        <f>IF(LEN(H674)&gt;0,VLOOKUP(H674,DATA!$B$2:$D$526,3,FALSE),"")</f>
        <v/>
      </c>
      <c r="AL674" t="str">
        <f t="shared" si="399"/>
        <v/>
      </c>
      <c r="AM674" t="str">
        <f t="shared" si="400"/>
        <v/>
      </c>
      <c r="AN674" t="str">
        <f t="shared" si="378"/>
        <v/>
      </c>
      <c r="AO674" t="str">
        <f t="shared" si="372"/>
        <v/>
      </c>
      <c r="AP674" t="str">
        <f t="shared" si="373"/>
        <v/>
      </c>
      <c r="AQ674" t="str">
        <f t="shared" si="370"/>
        <v/>
      </c>
    </row>
    <row r="675" spans="1:43" x14ac:dyDescent="0.25">
      <c r="A675" t="str">
        <f t="shared" si="374"/>
        <v/>
      </c>
      <c r="C675" t="str">
        <f t="shared" si="380"/>
        <v/>
      </c>
      <c r="D675" t="str">
        <f t="shared" si="375"/>
        <v/>
      </c>
      <c r="E675" t="str">
        <f t="shared" si="376"/>
        <v/>
      </c>
      <c r="F675" t="str">
        <f t="shared" si="379"/>
        <v/>
      </c>
      <c r="G675" t="str">
        <f t="shared" si="371"/>
        <v/>
      </c>
      <c r="H675" t="str">
        <f t="shared" si="381"/>
        <v/>
      </c>
      <c r="I675" s="3" t="str">
        <f>IF(LEN(H675)&gt;0,VLOOKUP(H675,DATA!$B$2:$G$526,6,FALSE),"")</f>
        <v/>
      </c>
      <c r="J675" t="str">
        <f>IF(LEN(H675)&gt;0,VLOOKUP(H675,DATA!$B$2:$G$526,2,FALSE),"")</f>
        <v/>
      </c>
      <c r="K675" t="str">
        <f>IF(LEN(H675)&gt;0,IF(MID(IF(MID(MID(C675,LEN(H675)+2,99),1,1)="(",MID(MID(C675,LEN(H675)+2,99),2,LEN(MID(C675,LEN(H675)+2,99))-2),MID(C675,LEN(H675)+2,99)),1,1)=VLOOKUP(H675,DATA!$B$2:$I$526,8,FALSE),MID(IF(MID(MID(C675,LEN(H675)+2,99),1,1)="(",MID(MID(C675,LEN(H675)+2,99),2,LEN(MID(C675,LEN(H675)+2,99))-2),MID(C675,LEN(H675)+2,99)),1,3),IF(MID(MID(C675,LEN(H675)+2,99),1,1)="(",MID(MID(C675,LEN(H675)+2,99),2,LEN(MID(C675,LEN(H675)+2,99))-2),MID(C675,LEN(H675)+2,99))),"")</f>
        <v/>
      </c>
      <c r="L675" t="str">
        <f t="shared" si="382"/>
        <v/>
      </c>
      <c r="M675" t="str">
        <f t="shared" si="369"/>
        <v/>
      </c>
      <c r="N675" t="str">
        <f t="shared" si="383"/>
        <v/>
      </c>
      <c r="O675" t="str">
        <f t="shared" si="384"/>
        <v/>
      </c>
      <c r="P675" t="str">
        <f t="shared" si="377"/>
        <v/>
      </c>
      <c r="Q675" t="str">
        <f t="shared" si="385"/>
        <v/>
      </c>
      <c r="R675" t="str">
        <f t="shared" si="386"/>
        <v/>
      </c>
      <c r="S675" t="str">
        <f t="shared" si="387"/>
        <v/>
      </c>
      <c r="T675" t="str">
        <f t="shared" si="388"/>
        <v/>
      </c>
      <c r="U675" t="str">
        <f t="shared" si="389"/>
        <v/>
      </c>
      <c r="V675" t="str">
        <f>IF(MID(I675,6,1)="T",VLOOKUP(H675,DATA!$B$2:$H$526,7,FALSE),"")</f>
        <v/>
      </c>
      <c r="W675" t="str">
        <f t="shared" si="390"/>
        <v/>
      </c>
      <c r="X675" t="str">
        <f>IF(LEN(H675)&gt;0,VLOOKUP(H675,DATA!$B$2:$F$526,5,FALSE),"")</f>
        <v/>
      </c>
      <c r="Y675" t="str">
        <f t="shared" si="391"/>
        <v/>
      </c>
      <c r="Z675" t="str">
        <f t="shared" si="392"/>
        <v/>
      </c>
      <c r="AA675" t="str">
        <f t="shared" si="393"/>
        <v/>
      </c>
      <c r="AB675" t="str">
        <f>IF(LEN(Z675)&gt;0,VLOOKUP(Z675,DATA!$K$25:$L$69,2,FALSE)&amp;IF(LEN(AA675)&gt;0,VLOOKUP(AA675,DATA!$O$25:$P$29,2,FALSE),""),"")</f>
        <v/>
      </c>
      <c r="AC675" t="str">
        <f>IF(LEN(Z675)&gt;0,VLOOKUP(Z675,DATA!$K$25:$M$69,3,FALSE),"")</f>
        <v/>
      </c>
      <c r="AD675" t="str">
        <f t="shared" si="394"/>
        <v/>
      </c>
      <c r="AE675" t="str">
        <f t="shared" si="395"/>
        <v/>
      </c>
      <c r="AF675" t="str">
        <f t="shared" si="396"/>
        <v/>
      </c>
      <c r="AG675" t="str">
        <f t="shared" si="397"/>
        <v/>
      </c>
      <c r="AH675" t="str">
        <f t="shared" si="398"/>
        <v/>
      </c>
      <c r="AI675" t="str">
        <f>IF(LEN(Q675)&gt;0,REPT("0",IF(IF(MID(I675,12,1)="F",VLOOKUP(J675,DATA!$K$2:$Y$20,14,FALSE),0)&gt;10,IF(MID(I675,12,1)="F",VLOOKUP(J675,DATA!$K$2:$Y$20,14,FALSE),0)-10,0)-LEN(X675))&amp;DEC2BIN(Q675,IF(MID(I675,12,1)="F",VLOOKUP(J675,DATA!$K$2:$Y$20,14,FALSE),0)-IF(IF(MID(I675,12,1)="F",VLOOKUP(J675,DATA!$K$2:$Y$20,14,FALSE),0)&gt;10,IF(MID(I675,12,1)="F",VLOOKUP(J675,DATA!$K$2:$Y$20,14,FALSE),0)-10,0)),"")</f>
        <v/>
      </c>
      <c r="AJ675" t="str">
        <f>IF(LEN(H675)&gt;0,IF(H675&lt;&gt;"CALL_PAL",VLOOKUP(H675,DATA!$B$2:$E$526,4,FALSE),VLOOKUP(K675,DATA!$K$72:$M$161,3,FALSE)),"")</f>
        <v/>
      </c>
      <c r="AK675" t="str">
        <f>IF(LEN(H675)&gt;0,VLOOKUP(H675,DATA!$B$2:$D$526,3,FALSE),"")</f>
        <v/>
      </c>
      <c r="AL675" t="str">
        <f t="shared" si="399"/>
        <v/>
      </c>
      <c r="AM675" t="str">
        <f t="shared" si="400"/>
        <v/>
      </c>
      <c r="AN675" t="str">
        <f t="shared" si="378"/>
        <v/>
      </c>
      <c r="AO675" t="str">
        <f t="shared" si="372"/>
        <v/>
      </c>
      <c r="AP675" t="str">
        <f t="shared" si="373"/>
        <v/>
      </c>
      <c r="AQ675" t="str">
        <f t="shared" si="370"/>
        <v/>
      </c>
    </row>
    <row r="676" spans="1:43" x14ac:dyDescent="0.25">
      <c r="A676" t="str">
        <f t="shared" si="374"/>
        <v/>
      </c>
      <c r="C676" t="str">
        <f t="shared" si="380"/>
        <v/>
      </c>
      <c r="D676" t="str">
        <f t="shared" si="375"/>
        <v/>
      </c>
      <c r="E676" t="str">
        <f t="shared" si="376"/>
        <v/>
      </c>
      <c r="F676" t="str">
        <f t="shared" si="379"/>
        <v/>
      </c>
      <c r="G676" t="str">
        <f t="shared" si="371"/>
        <v/>
      </c>
      <c r="H676" t="str">
        <f t="shared" si="381"/>
        <v/>
      </c>
      <c r="I676" s="3" t="str">
        <f>IF(LEN(H676)&gt;0,VLOOKUP(H676,DATA!$B$2:$G$526,6,FALSE),"")</f>
        <v/>
      </c>
      <c r="J676" t="str">
        <f>IF(LEN(H676)&gt;0,VLOOKUP(H676,DATA!$B$2:$G$526,2,FALSE),"")</f>
        <v/>
      </c>
      <c r="K676" t="str">
        <f>IF(LEN(H676)&gt;0,IF(MID(IF(MID(MID(C676,LEN(H676)+2,99),1,1)="(",MID(MID(C676,LEN(H676)+2,99),2,LEN(MID(C676,LEN(H676)+2,99))-2),MID(C676,LEN(H676)+2,99)),1,1)=VLOOKUP(H676,DATA!$B$2:$I$526,8,FALSE),MID(IF(MID(MID(C676,LEN(H676)+2,99),1,1)="(",MID(MID(C676,LEN(H676)+2,99),2,LEN(MID(C676,LEN(H676)+2,99))-2),MID(C676,LEN(H676)+2,99)),1,3),IF(MID(MID(C676,LEN(H676)+2,99),1,1)="(",MID(MID(C676,LEN(H676)+2,99),2,LEN(MID(C676,LEN(H676)+2,99))-2),MID(C676,LEN(H676)+2,99))),"")</f>
        <v/>
      </c>
      <c r="L676" t="str">
        <f t="shared" si="382"/>
        <v/>
      </c>
      <c r="M676" t="str">
        <f t="shared" ref="M676:M739" si="401">TRIM(IF(LEN(L676)&gt;0,MID(C676,FIND(L676,C676,LEN(H676)+LEN(K676)+1)+LEN(L676)+1,LEN(C676)),""))</f>
        <v/>
      </c>
      <c r="N676" t="str">
        <f t="shared" si="383"/>
        <v/>
      </c>
      <c r="O676" t="str">
        <f t="shared" si="384"/>
        <v/>
      </c>
      <c r="P676" t="str">
        <f t="shared" si="377"/>
        <v/>
      </c>
      <c r="Q676" t="str">
        <f t="shared" si="385"/>
        <v/>
      </c>
      <c r="R676" t="str">
        <f t="shared" si="386"/>
        <v/>
      </c>
      <c r="S676" t="str">
        <f t="shared" si="387"/>
        <v/>
      </c>
      <c r="T676" t="str">
        <f t="shared" si="388"/>
        <v/>
      </c>
      <c r="U676" t="str">
        <f t="shared" si="389"/>
        <v/>
      </c>
      <c r="V676" t="str">
        <f>IF(MID(I676,6,1)="T",VLOOKUP(H676,DATA!$B$2:$H$526,7,FALSE),"")</f>
        <v/>
      </c>
      <c r="W676" t="str">
        <f t="shared" si="390"/>
        <v/>
      </c>
      <c r="X676" t="str">
        <f>IF(LEN(H676)&gt;0,VLOOKUP(H676,DATA!$B$2:$F$526,5,FALSE),"")</f>
        <v/>
      </c>
      <c r="Y676" t="str">
        <f t="shared" si="391"/>
        <v/>
      </c>
      <c r="Z676" t="str">
        <f t="shared" si="392"/>
        <v/>
      </c>
      <c r="AA676" t="str">
        <f t="shared" si="393"/>
        <v/>
      </c>
      <c r="AB676" t="str">
        <f>IF(LEN(Z676)&gt;0,VLOOKUP(Z676,DATA!$K$25:$L$69,2,FALSE)&amp;IF(LEN(AA676)&gt;0,VLOOKUP(AA676,DATA!$O$25:$P$29,2,FALSE),""),"")</f>
        <v/>
      </c>
      <c r="AC676" t="str">
        <f>IF(LEN(Z676)&gt;0,VLOOKUP(Z676,DATA!$K$25:$M$69,3,FALSE),"")</f>
        <v/>
      </c>
      <c r="AD676" t="str">
        <f t="shared" si="394"/>
        <v/>
      </c>
      <c r="AE676" t="str">
        <f t="shared" si="395"/>
        <v/>
      </c>
      <c r="AF676" t="str">
        <f t="shared" si="396"/>
        <v/>
      </c>
      <c r="AG676" t="str">
        <f t="shared" si="397"/>
        <v/>
      </c>
      <c r="AH676" t="str">
        <f t="shared" si="398"/>
        <v/>
      </c>
      <c r="AI676" t="str">
        <f>IF(LEN(Q676)&gt;0,REPT("0",IF(IF(MID(I676,12,1)="F",VLOOKUP(J676,DATA!$K$2:$Y$20,14,FALSE),0)&gt;10,IF(MID(I676,12,1)="F",VLOOKUP(J676,DATA!$K$2:$Y$20,14,FALSE),0)-10,0)-LEN(X676))&amp;DEC2BIN(Q676,IF(MID(I676,12,1)="F",VLOOKUP(J676,DATA!$K$2:$Y$20,14,FALSE),0)-IF(IF(MID(I676,12,1)="F",VLOOKUP(J676,DATA!$K$2:$Y$20,14,FALSE),0)&gt;10,IF(MID(I676,12,1)="F",VLOOKUP(J676,DATA!$K$2:$Y$20,14,FALSE),0)-10,0)),"")</f>
        <v/>
      </c>
      <c r="AJ676" t="str">
        <f>IF(LEN(H676)&gt;0,IF(H676&lt;&gt;"CALL_PAL",VLOOKUP(H676,DATA!$B$2:$E$526,4,FALSE),VLOOKUP(K676,DATA!$K$72:$M$161,3,FALSE)),"")</f>
        <v/>
      </c>
      <c r="AK676" t="str">
        <f>IF(LEN(H676)&gt;0,VLOOKUP(H676,DATA!$B$2:$D$526,3,FALSE),"")</f>
        <v/>
      </c>
      <c r="AL676" t="str">
        <f t="shared" si="399"/>
        <v/>
      </c>
      <c r="AM676" t="str">
        <f t="shared" si="400"/>
        <v/>
      </c>
      <c r="AN676" t="str">
        <f t="shared" si="378"/>
        <v/>
      </c>
      <c r="AO676" t="str">
        <f t="shared" si="372"/>
        <v/>
      </c>
      <c r="AP676" t="str">
        <f t="shared" si="373"/>
        <v/>
      </c>
      <c r="AQ676" t="str">
        <f t="shared" si="370"/>
        <v/>
      </c>
    </row>
    <row r="677" spans="1:43" x14ac:dyDescent="0.25">
      <c r="A677" t="str">
        <f t="shared" si="374"/>
        <v/>
      </c>
      <c r="C677" t="str">
        <f t="shared" si="380"/>
        <v/>
      </c>
      <c r="D677" t="str">
        <f t="shared" si="375"/>
        <v/>
      </c>
      <c r="E677" t="str">
        <f t="shared" si="376"/>
        <v/>
      </c>
      <c r="F677" t="str">
        <f t="shared" si="379"/>
        <v/>
      </c>
      <c r="G677" t="str">
        <f t="shared" si="371"/>
        <v/>
      </c>
      <c r="H677" t="str">
        <f t="shared" si="381"/>
        <v/>
      </c>
      <c r="I677" s="3" t="str">
        <f>IF(LEN(H677)&gt;0,VLOOKUP(H677,DATA!$B$2:$G$526,6,FALSE),"")</f>
        <v/>
      </c>
      <c r="J677" t="str">
        <f>IF(LEN(H677)&gt;0,VLOOKUP(H677,DATA!$B$2:$G$526,2,FALSE),"")</f>
        <v/>
      </c>
      <c r="K677" t="str">
        <f>IF(LEN(H677)&gt;0,IF(MID(IF(MID(MID(C677,LEN(H677)+2,99),1,1)="(",MID(MID(C677,LEN(H677)+2,99),2,LEN(MID(C677,LEN(H677)+2,99))-2),MID(C677,LEN(H677)+2,99)),1,1)=VLOOKUP(H677,DATA!$B$2:$I$526,8,FALSE),MID(IF(MID(MID(C677,LEN(H677)+2,99),1,1)="(",MID(MID(C677,LEN(H677)+2,99),2,LEN(MID(C677,LEN(H677)+2,99))-2),MID(C677,LEN(H677)+2,99)),1,3),IF(MID(MID(C677,LEN(H677)+2,99),1,1)="(",MID(MID(C677,LEN(H677)+2,99),2,LEN(MID(C677,LEN(H677)+2,99))-2),MID(C677,LEN(H677)+2,99))),"")</f>
        <v/>
      </c>
      <c r="L677" t="str">
        <f t="shared" si="382"/>
        <v/>
      </c>
      <c r="M677" t="str">
        <f t="shared" si="401"/>
        <v/>
      </c>
      <c r="N677" t="str">
        <f t="shared" si="383"/>
        <v/>
      </c>
      <c r="O677" t="str">
        <f t="shared" si="384"/>
        <v/>
      </c>
      <c r="P677" t="str">
        <f t="shared" si="377"/>
        <v/>
      </c>
      <c r="Q677" t="str">
        <f t="shared" si="385"/>
        <v/>
      </c>
      <c r="R677" t="str">
        <f t="shared" si="386"/>
        <v/>
      </c>
      <c r="S677" t="str">
        <f t="shared" si="387"/>
        <v/>
      </c>
      <c r="T677" t="str">
        <f t="shared" si="388"/>
        <v/>
      </c>
      <c r="U677" t="str">
        <f t="shared" si="389"/>
        <v/>
      </c>
      <c r="V677" t="str">
        <f>IF(MID(I677,6,1)="T",VLOOKUP(H677,DATA!$B$2:$H$526,7,FALSE),"")</f>
        <v/>
      </c>
      <c r="W677" t="str">
        <f t="shared" si="390"/>
        <v/>
      </c>
      <c r="X677" t="str">
        <f>IF(LEN(H677)&gt;0,VLOOKUP(H677,DATA!$B$2:$F$526,5,FALSE),"")</f>
        <v/>
      </c>
      <c r="Y677" t="str">
        <f t="shared" si="391"/>
        <v/>
      </c>
      <c r="Z677" t="str">
        <f t="shared" si="392"/>
        <v/>
      </c>
      <c r="AA677" t="str">
        <f t="shared" si="393"/>
        <v/>
      </c>
      <c r="AB677" t="str">
        <f>IF(LEN(Z677)&gt;0,VLOOKUP(Z677,DATA!$K$25:$L$69,2,FALSE)&amp;IF(LEN(AA677)&gt;0,VLOOKUP(AA677,DATA!$O$25:$P$29,2,FALSE),""),"")</f>
        <v/>
      </c>
      <c r="AC677" t="str">
        <f>IF(LEN(Z677)&gt;0,VLOOKUP(Z677,DATA!$K$25:$M$69,3,FALSE),"")</f>
        <v/>
      </c>
      <c r="AD677" t="str">
        <f t="shared" si="394"/>
        <v/>
      </c>
      <c r="AE677" t="str">
        <f t="shared" si="395"/>
        <v/>
      </c>
      <c r="AF677" t="str">
        <f t="shared" si="396"/>
        <v/>
      </c>
      <c r="AG677" t="str">
        <f t="shared" si="397"/>
        <v/>
      </c>
      <c r="AH677" t="str">
        <f t="shared" si="398"/>
        <v/>
      </c>
      <c r="AI677" t="str">
        <f>IF(LEN(Q677)&gt;0,REPT("0",IF(IF(MID(I677,12,1)="F",VLOOKUP(J677,DATA!$K$2:$Y$20,14,FALSE),0)&gt;10,IF(MID(I677,12,1)="F",VLOOKUP(J677,DATA!$K$2:$Y$20,14,FALSE),0)-10,0)-LEN(X677))&amp;DEC2BIN(Q677,IF(MID(I677,12,1)="F",VLOOKUP(J677,DATA!$K$2:$Y$20,14,FALSE),0)-IF(IF(MID(I677,12,1)="F",VLOOKUP(J677,DATA!$K$2:$Y$20,14,FALSE),0)&gt;10,IF(MID(I677,12,1)="F",VLOOKUP(J677,DATA!$K$2:$Y$20,14,FALSE),0)-10,0)),"")</f>
        <v/>
      </c>
      <c r="AJ677" t="str">
        <f>IF(LEN(H677)&gt;0,IF(H677&lt;&gt;"CALL_PAL",VLOOKUP(H677,DATA!$B$2:$E$526,4,FALSE),VLOOKUP(K677,DATA!$K$72:$M$161,3,FALSE)),"")</f>
        <v/>
      </c>
      <c r="AK677" t="str">
        <f>IF(LEN(H677)&gt;0,VLOOKUP(H677,DATA!$B$2:$D$526,3,FALSE),"")</f>
        <v/>
      </c>
      <c r="AL677" t="str">
        <f t="shared" si="399"/>
        <v/>
      </c>
      <c r="AM677" t="str">
        <f t="shared" si="400"/>
        <v/>
      </c>
      <c r="AN677" t="str">
        <f t="shared" si="378"/>
        <v/>
      </c>
      <c r="AO677" t="str">
        <f t="shared" si="372"/>
        <v/>
      </c>
      <c r="AP677" t="str">
        <f t="shared" si="373"/>
        <v/>
      </c>
      <c r="AQ677" t="str">
        <f t="shared" si="370"/>
        <v/>
      </c>
    </row>
    <row r="678" spans="1:43" x14ac:dyDescent="0.25">
      <c r="A678" t="str">
        <f t="shared" si="374"/>
        <v/>
      </c>
      <c r="C678" t="str">
        <f t="shared" si="380"/>
        <v/>
      </c>
      <c r="D678" t="str">
        <f t="shared" si="375"/>
        <v/>
      </c>
      <c r="E678" t="str">
        <f t="shared" si="376"/>
        <v/>
      </c>
      <c r="F678" t="str">
        <f t="shared" si="379"/>
        <v/>
      </c>
      <c r="G678" t="str">
        <f t="shared" si="371"/>
        <v/>
      </c>
      <c r="H678" t="str">
        <f t="shared" si="381"/>
        <v/>
      </c>
      <c r="I678" s="3" t="str">
        <f>IF(LEN(H678)&gt;0,VLOOKUP(H678,DATA!$B$2:$G$526,6,FALSE),"")</f>
        <v/>
      </c>
      <c r="J678" t="str">
        <f>IF(LEN(H678)&gt;0,VLOOKUP(H678,DATA!$B$2:$G$526,2,FALSE),"")</f>
        <v/>
      </c>
      <c r="K678" t="str">
        <f>IF(LEN(H678)&gt;0,IF(MID(IF(MID(MID(C678,LEN(H678)+2,99),1,1)="(",MID(MID(C678,LEN(H678)+2,99),2,LEN(MID(C678,LEN(H678)+2,99))-2),MID(C678,LEN(H678)+2,99)),1,1)=VLOOKUP(H678,DATA!$B$2:$I$526,8,FALSE),MID(IF(MID(MID(C678,LEN(H678)+2,99),1,1)="(",MID(MID(C678,LEN(H678)+2,99),2,LEN(MID(C678,LEN(H678)+2,99))-2),MID(C678,LEN(H678)+2,99)),1,3),IF(MID(MID(C678,LEN(H678)+2,99),1,1)="(",MID(MID(C678,LEN(H678)+2,99),2,LEN(MID(C678,LEN(H678)+2,99))-2),MID(C678,LEN(H678)+2,99))),"")</f>
        <v/>
      </c>
      <c r="L678" t="str">
        <f t="shared" si="382"/>
        <v/>
      </c>
      <c r="M678" t="str">
        <f t="shared" si="401"/>
        <v/>
      </c>
      <c r="N678" t="str">
        <f t="shared" si="383"/>
        <v/>
      </c>
      <c r="O678" t="str">
        <f t="shared" si="384"/>
        <v/>
      </c>
      <c r="P678" t="str">
        <f t="shared" si="377"/>
        <v/>
      </c>
      <c r="Q678" t="str">
        <f t="shared" si="385"/>
        <v/>
      </c>
      <c r="R678" t="str">
        <f t="shared" si="386"/>
        <v/>
      </c>
      <c r="S678" t="str">
        <f t="shared" si="387"/>
        <v/>
      </c>
      <c r="T678" t="str">
        <f t="shared" si="388"/>
        <v/>
      </c>
      <c r="U678" t="str">
        <f t="shared" si="389"/>
        <v/>
      </c>
      <c r="V678" t="str">
        <f>IF(MID(I678,6,1)="T",VLOOKUP(H678,DATA!$B$2:$H$526,7,FALSE),"")</f>
        <v/>
      </c>
      <c r="W678" t="str">
        <f t="shared" si="390"/>
        <v/>
      </c>
      <c r="X678" t="str">
        <f>IF(LEN(H678)&gt;0,VLOOKUP(H678,DATA!$B$2:$F$526,5,FALSE),"")</f>
        <v/>
      </c>
      <c r="Y678" t="str">
        <f t="shared" si="391"/>
        <v/>
      </c>
      <c r="Z678" t="str">
        <f t="shared" si="392"/>
        <v/>
      </c>
      <c r="AA678" t="str">
        <f t="shared" si="393"/>
        <v/>
      </c>
      <c r="AB678" t="str">
        <f>IF(LEN(Z678)&gt;0,VLOOKUP(Z678,DATA!$K$25:$L$69,2,FALSE)&amp;IF(LEN(AA678)&gt;0,VLOOKUP(AA678,DATA!$O$25:$P$29,2,FALSE),""),"")</f>
        <v/>
      </c>
      <c r="AC678" t="str">
        <f>IF(LEN(Z678)&gt;0,VLOOKUP(Z678,DATA!$K$25:$M$69,3,FALSE),"")</f>
        <v/>
      </c>
      <c r="AD678" t="str">
        <f t="shared" si="394"/>
        <v/>
      </c>
      <c r="AE678" t="str">
        <f t="shared" si="395"/>
        <v/>
      </c>
      <c r="AF678" t="str">
        <f t="shared" si="396"/>
        <v/>
      </c>
      <c r="AG678" t="str">
        <f t="shared" si="397"/>
        <v/>
      </c>
      <c r="AH678" t="str">
        <f t="shared" si="398"/>
        <v/>
      </c>
      <c r="AI678" t="str">
        <f>IF(LEN(Q678)&gt;0,REPT("0",IF(IF(MID(I678,12,1)="F",VLOOKUP(J678,DATA!$K$2:$Y$20,14,FALSE),0)&gt;10,IF(MID(I678,12,1)="F",VLOOKUP(J678,DATA!$K$2:$Y$20,14,FALSE),0)-10,0)-LEN(X678))&amp;DEC2BIN(Q678,IF(MID(I678,12,1)="F",VLOOKUP(J678,DATA!$K$2:$Y$20,14,FALSE),0)-IF(IF(MID(I678,12,1)="F",VLOOKUP(J678,DATA!$K$2:$Y$20,14,FALSE),0)&gt;10,IF(MID(I678,12,1)="F",VLOOKUP(J678,DATA!$K$2:$Y$20,14,FALSE),0)-10,0)),"")</f>
        <v/>
      </c>
      <c r="AJ678" t="str">
        <f>IF(LEN(H678)&gt;0,IF(H678&lt;&gt;"CALL_PAL",VLOOKUP(H678,DATA!$B$2:$E$526,4,FALSE),VLOOKUP(K678,DATA!$K$72:$M$161,3,FALSE)),"")</f>
        <v/>
      </c>
      <c r="AK678" t="str">
        <f>IF(LEN(H678)&gt;0,VLOOKUP(H678,DATA!$B$2:$D$526,3,FALSE),"")</f>
        <v/>
      </c>
      <c r="AL678" t="str">
        <f t="shared" si="399"/>
        <v/>
      </c>
      <c r="AM678" t="str">
        <f t="shared" si="400"/>
        <v/>
      </c>
      <c r="AN678" t="str">
        <f t="shared" si="378"/>
        <v/>
      </c>
      <c r="AO678" t="str">
        <f t="shared" si="372"/>
        <v/>
      </c>
      <c r="AP678" t="str">
        <f t="shared" si="373"/>
        <v/>
      </c>
      <c r="AQ678" t="str">
        <f t="shared" si="370"/>
        <v/>
      </c>
    </row>
    <row r="679" spans="1:43" x14ac:dyDescent="0.25">
      <c r="A679" t="str">
        <f t="shared" si="374"/>
        <v/>
      </c>
      <c r="C679" t="str">
        <f t="shared" si="380"/>
        <v/>
      </c>
      <c r="D679" t="str">
        <f t="shared" si="375"/>
        <v/>
      </c>
      <c r="E679" t="str">
        <f t="shared" si="376"/>
        <v/>
      </c>
      <c r="F679" t="str">
        <f t="shared" si="379"/>
        <v/>
      </c>
      <c r="G679" t="str">
        <f t="shared" si="371"/>
        <v/>
      </c>
      <c r="H679" t="str">
        <f t="shared" si="381"/>
        <v/>
      </c>
      <c r="I679" s="3" t="str">
        <f>IF(LEN(H679)&gt;0,VLOOKUP(H679,DATA!$B$2:$G$526,6,FALSE),"")</f>
        <v/>
      </c>
      <c r="J679" t="str">
        <f>IF(LEN(H679)&gt;0,VLOOKUP(H679,DATA!$B$2:$G$526,2,FALSE),"")</f>
        <v/>
      </c>
      <c r="K679" t="str">
        <f>IF(LEN(H679)&gt;0,IF(MID(IF(MID(MID(C679,LEN(H679)+2,99),1,1)="(",MID(MID(C679,LEN(H679)+2,99),2,LEN(MID(C679,LEN(H679)+2,99))-2),MID(C679,LEN(H679)+2,99)),1,1)=VLOOKUP(H679,DATA!$B$2:$I$526,8,FALSE),MID(IF(MID(MID(C679,LEN(H679)+2,99),1,1)="(",MID(MID(C679,LEN(H679)+2,99),2,LEN(MID(C679,LEN(H679)+2,99))-2),MID(C679,LEN(H679)+2,99)),1,3),IF(MID(MID(C679,LEN(H679)+2,99),1,1)="(",MID(MID(C679,LEN(H679)+2,99),2,LEN(MID(C679,LEN(H679)+2,99))-2),MID(C679,LEN(H679)+2,99))),"")</f>
        <v/>
      </c>
      <c r="L679" t="str">
        <f t="shared" si="382"/>
        <v/>
      </c>
      <c r="M679" t="str">
        <f t="shared" si="401"/>
        <v/>
      </c>
      <c r="N679" t="str">
        <f t="shared" si="383"/>
        <v/>
      </c>
      <c r="O679" t="str">
        <f t="shared" si="384"/>
        <v/>
      </c>
      <c r="P679" t="str">
        <f t="shared" si="377"/>
        <v/>
      </c>
      <c r="Q679" t="str">
        <f t="shared" si="385"/>
        <v/>
      </c>
      <c r="R679" t="str">
        <f t="shared" si="386"/>
        <v/>
      </c>
      <c r="S679" t="str">
        <f t="shared" si="387"/>
        <v/>
      </c>
      <c r="T679" t="str">
        <f t="shared" si="388"/>
        <v/>
      </c>
      <c r="U679" t="str">
        <f t="shared" si="389"/>
        <v/>
      </c>
      <c r="V679" t="str">
        <f>IF(MID(I679,6,1)="T",VLOOKUP(H679,DATA!$B$2:$H$526,7,FALSE),"")</f>
        <v/>
      </c>
      <c r="W679" t="str">
        <f t="shared" si="390"/>
        <v/>
      </c>
      <c r="X679" t="str">
        <f>IF(LEN(H679)&gt;0,VLOOKUP(H679,DATA!$B$2:$F$526,5,FALSE),"")</f>
        <v/>
      </c>
      <c r="Y679" t="str">
        <f t="shared" si="391"/>
        <v/>
      </c>
      <c r="Z679" t="str">
        <f t="shared" si="392"/>
        <v/>
      </c>
      <c r="AA679" t="str">
        <f t="shared" si="393"/>
        <v/>
      </c>
      <c r="AB679" t="str">
        <f>IF(LEN(Z679)&gt;0,VLOOKUP(Z679,DATA!$K$25:$L$69,2,FALSE)&amp;IF(LEN(AA679)&gt;0,VLOOKUP(AA679,DATA!$O$25:$P$29,2,FALSE),""),"")</f>
        <v/>
      </c>
      <c r="AC679" t="str">
        <f>IF(LEN(Z679)&gt;0,VLOOKUP(Z679,DATA!$K$25:$M$69,3,FALSE),"")</f>
        <v/>
      </c>
      <c r="AD679" t="str">
        <f t="shared" si="394"/>
        <v/>
      </c>
      <c r="AE679" t="str">
        <f t="shared" si="395"/>
        <v/>
      </c>
      <c r="AF679" t="str">
        <f t="shared" si="396"/>
        <v/>
      </c>
      <c r="AG679" t="str">
        <f t="shared" si="397"/>
        <v/>
      </c>
      <c r="AH679" t="str">
        <f t="shared" si="398"/>
        <v/>
      </c>
      <c r="AI679" t="str">
        <f>IF(LEN(Q679)&gt;0,REPT("0",IF(IF(MID(I679,12,1)="F",VLOOKUP(J679,DATA!$K$2:$Y$20,14,FALSE),0)&gt;10,IF(MID(I679,12,1)="F",VLOOKUP(J679,DATA!$K$2:$Y$20,14,FALSE),0)-10,0)-LEN(X679))&amp;DEC2BIN(Q679,IF(MID(I679,12,1)="F",VLOOKUP(J679,DATA!$K$2:$Y$20,14,FALSE),0)-IF(IF(MID(I679,12,1)="F",VLOOKUP(J679,DATA!$K$2:$Y$20,14,FALSE),0)&gt;10,IF(MID(I679,12,1)="F",VLOOKUP(J679,DATA!$K$2:$Y$20,14,FALSE),0)-10,0)),"")</f>
        <v/>
      </c>
      <c r="AJ679" t="str">
        <f>IF(LEN(H679)&gt;0,IF(H679&lt;&gt;"CALL_PAL",VLOOKUP(H679,DATA!$B$2:$E$526,4,FALSE),VLOOKUP(K679,DATA!$K$72:$M$161,3,FALSE)),"")</f>
        <v/>
      </c>
      <c r="AK679" t="str">
        <f>IF(LEN(H679)&gt;0,VLOOKUP(H679,DATA!$B$2:$D$526,3,FALSE),"")</f>
        <v/>
      </c>
      <c r="AL679" t="str">
        <f t="shared" si="399"/>
        <v/>
      </c>
      <c r="AM679" t="str">
        <f t="shared" si="400"/>
        <v/>
      </c>
      <c r="AN679" t="str">
        <f t="shared" si="378"/>
        <v/>
      </c>
      <c r="AO679" t="str">
        <f t="shared" si="372"/>
        <v/>
      </c>
      <c r="AP679" t="str">
        <f t="shared" si="373"/>
        <v/>
      </c>
      <c r="AQ679" t="str">
        <f t="shared" si="370"/>
        <v/>
      </c>
    </row>
    <row r="680" spans="1:43" x14ac:dyDescent="0.25">
      <c r="A680" t="str">
        <f t="shared" si="374"/>
        <v/>
      </c>
      <c r="C680" t="str">
        <f t="shared" si="380"/>
        <v/>
      </c>
      <c r="D680" t="str">
        <f t="shared" si="375"/>
        <v/>
      </c>
      <c r="E680" t="str">
        <f t="shared" si="376"/>
        <v/>
      </c>
      <c r="F680" t="str">
        <f t="shared" si="379"/>
        <v/>
      </c>
      <c r="G680" t="str">
        <f t="shared" si="371"/>
        <v/>
      </c>
      <c r="H680" t="str">
        <f t="shared" si="381"/>
        <v/>
      </c>
      <c r="I680" s="3" t="str">
        <f>IF(LEN(H680)&gt;0,VLOOKUP(H680,DATA!$B$2:$G$526,6,FALSE),"")</f>
        <v/>
      </c>
      <c r="J680" t="str">
        <f>IF(LEN(H680)&gt;0,VLOOKUP(H680,DATA!$B$2:$G$526,2,FALSE),"")</f>
        <v/>
      </c>
      <c r="K680" t="str">
        <f>IF(LEN(H680)&gt;0,IF(MID(IF(MID(MID(C680,LEN(H680)+2,99),1,1)="(",MID(MID(C680,LEN(H680)+2,99),2,LEN(MID(C680,LEN(H680)+2,99))-2),MID(C680,LEN(H680)+2,99)),1,1)=VLOOKUP(H680,DATA!$B$2:$I$526,8,FALSE),MID(IF(MID(MID(C680,LEN(H680)+2,99),1,1)="(",MID(MID(C680,LEN(H680)+2,99),2,LEN(MID(C680,LEN(H680)+2,99))-2),MID(C680,LEN(H680)+2,99)),1,3),IF(MID(MID(C680,LEN(H680)+2,99),1,1)="(",MID(MID(C680,LEN(H680)+2,99),2,LEN(MID(C680,LEN(H680)+2,99))-2),MID(C680,LEN(H680)+2,99))),"")</f>
        <v/>
      </c>
      <c r="L680" t="str">
        <f t="shared" si="382"/>
        <v/>
      </c>
      <c r="M680" t="str">
        <f t="shared" si="401"/>
        <v/>
      </c>
      <c r="N680" t="str">
        <f t="shared" si="383"/>
        <v/>
      </c>
      <c r="O680" t="str">
        <f t="shared" si="384"/>
        <v/>
      </c>
      <c r="P680" t="str">
        <f t="shared" si="377"/>
        <v/>
      </c>
      <c r="Q680" t="str">
        <f t="shared" si="385"/>
        <v/>
      </c>
      <c r="R680" t="str">
        <f t="shared" si="386"/>
        <v/>
      </c>
      <c r="S680" t="str">
        <f t="shared" si="387"/>
        <v/>
      </c>
      <c r="T680" t="str">
        <f t="shared" si="388"/>
        <v/>
      </c>
      <c r="U680" t="str">
        <f t="shared" si="389"/>
        <v/>
      </c>
      <c r="V680" t="str">
        <f>IF(MID(I680,6,1)="T",VLOOKUP(H680,DATA!$B$2:$H$526,7,FALSE),"")</f>
        <v/>
      </c>
      <c r="W680" t="str">
        <f t="shared" si="390"/>
        <v/>
      </c>
      <c r="X680" t="str">
        <f>IF(LEN(H680)&gt;0,VLOOKUP(H680,DATA!$B$2:$F$526,5,FALSE),"")</f>
        <v/>
      </c>
      <c r="Y680" t="str">
        <f t="shared" si="391"/>
        <v/>
      </c>
      <c r="Z680" t="str">
        <f t="shared" si="392"/>
        <v/>
      </c>
      <c r="AA680" t="str">
        <f t="shared" si="393"/>
        <v/>
      </c>
      <c r="AB680" t="str">
        <f>IF(LEN(Z680)&gt;0,VLOOKUP(Z680,DATA!$K$25:$L$69,2,FALSE)&amp;IF(LEN(AA680)&gt;0,VLOOKUP(AA680,DATA!$O$25:$P$29,2,FALSE),""),"")</f>
        <v/>
      </c>
      <c r="AC680" t="str">
        <f>IF(LEN(Z680)&gt;0,VLOOKUP(Z680,DATA!$K$25:$M$69,3,FALSE),"")</f>
        <v/>
      </c>
      <c r="AD680" t="str">
        <f t="shared" si="394"/>
        <v/>
      </c>
      <c r="AE680" t="str">
        <f t="shared" si="395"/>
        <v/>
      </c>
      <c r="AF680" t="str">
        <f t="shared" si="396"/>
        <v/>
      </c>
      <c r="AG680" t="str">
        <f t="shared" si="397"/>
        <v/>
      </c>
      <c r="AH680" t="str">
        <f t="shared" si="398"/>
        <v/>
      </c>
      <c r="AI680" t="str">
        <f>IF(LEN(Q680)&gt;0,REPT("0",IF(IF(MID(I680,12,1)="F",VLOOKUP(J680,DATA!$K$2:$Y$20,14,FALSE),0)&gt;10,IF(MID(I680,12,1)="F",VLOOKUP(J680,DATA!$K$2:$Y$20,14,FALSE),0)-10,0)-LEN(X680))&amp;DEC2BIN(Q680,IF(MID(I680,12,1)="F",VLOOKUP(J680,DATA!$K$2:$Y$20,14,FALSE),0)-IF(IF(MID(I680,12,1)="F",VLOOKUP(J680,DATA!$K$2:$Y$20,14,FALSE),0)&gt;10,IF(MID(I680,12,1)="F",VLOOKUP(J680,DATA!$K$2:$Y$20,14,FALSE),0)-10,0)),"")</f>
        <v/>
      </c>
      <c r="AJ680" t="str">
        <f>IF(LEN(H680)&gt;0,IF(H680&lt;&gt;"CALL_PAL",VLOOKUP(H680,DATA!$B$2:$E$526,4,FALSE),VLOOKUP(K680,DATA!$K$72:$M$161,3,FALSE)),"")</f>
        <v/>
      </c>
      <c r="AK680" t="str">
        <f>IF(LEN(H680)&gt;0,VLOOKUP(H680,DATA!$B$2:$D$526,3,FALSE),"")</f>
        <v/>
      </c>
      <c r="AL680" t="str">
        <f t="shared" si="399"/>
        <v/>
      </c>
      <c r="AM680" t="str">
        <f t="shared" si="400"/>
        <v/>
      </c>
      <c r="AN680" t="str">
        <f t="shared" si="378"/>
        <v/>
      </c>
      <c r="AO680" t="str">
        <f t="shared" si="372"/>
        <v/>
      </c>
      <c r="AP680" t="str">
        <f t="shared" si="373"/>
        <v/>
      </c>
      <c r="AQ680" t="str">
        <f t="shared" si="370"/>
        <v/>
      </c>
    </row>
    <row r="681" spans="1:43" x14ac:dyDescent="0.25">
      <c r="A681" t="str">
        <f t="shared" si="374"/>
        <v/>
      </c>
      <c r="C681" t="str">
        <f t="shared" si="380"/>
        <v/>
      </c>
      <c r="D681" t="str">
        <f t="shared" si="375"/>
        <v/>
      </c>
      <c r="E681" t="str">
        <f t="shared" si="376"/>
        <v/>
      </c>
      <c r="F681" t="str">
        <f t="shared" si="379"/>
        <v/>
      </c>
      <c r="G681" t="str">
        <f t="shared" si="371"/>
        <v/>
      </c>
      <c r="H681" t="str">
        <f t="shared" si="381"/>
        <v/>
      </c>
      <c r="I681" s="3" t="str">
        <f>IF(LEN(H681)&gt;0,VLOOKUP(H681,DATA!$B$2:$G$526,6,FALSE),"")</f>
        <v/>
      </c>
      <c r="J681" t="str">
        <f>IF(LEN(H681)&gt;0,VLOOKUP(H681,DATA!$B$2:$G$526,2,FALSE),"")</f>
        <v/>
      </c>
      <c r="K681" t="str">
        <f>IF(LEN(H681)&gt;0,IF(MID(IF(MID(MID(C681,LEN(H681)+2,99),1,1)="(",MID(MID(C681,LEN(H681)+2,99),2,LEN(MID(C681,LEN(H681)+2,99))-2),MID(C681,LEN(H681)+2,99)),1,1)=VLOOKUP(H681,DATA!$B$2:$I$526,8,FALSE),MID(IF(MID(MID(C681,LEN(H681)+2,99),1,1)="(",MID(MID(C681,LEN(H681)+2,99),2,LEN(MID(C681,LEN(H681)+2,99))-2),MID(C681,LEN(H681)+2,99)),1,3),IF(MID(MID(C681,LEN(H681)+2,99),1,1)="(",MID(MID(C681,LEN(H681)+2,99),2,LEN(MID(C681,LEN(H681)+2,99))-2),MID(C681,LEN(H681)+2,99))),"")</f>
        <v/>
      </c>
      <c r="L681" t="str">
        <f t="shared" si="382"/>
        <v/>
      </c>
      <c r="M681" t="str">
        <f t="shared" si="401"/>
        <v/>
      </c>
      <c r="N681" t="str">
        <f t="shared" si="383"/>
        <v/>
      </c>
      <c r="O681" t="str">
        <f t="shared" si="384"/>
        <v/>
      </c>
      <c r="P681" t="str">
        <f t="shared" si="377"/>
        <v/>
      </c>
      <c r="Q681" t="str">
        <f t="shared" si="385"/>
        <v/>
      </c>
      <c r="R681" t="str">
        <f t="shared" si="386"/>
        <v/>
      </c>
      <c r="S681" t="str">
        <f t="shared" si="387"/>
        <v/>
      </c>
      <c r="T681" t="str">
        <f t="shared" si="388"/>
        <v/>
      </c>
      <c r="U681" t="str">
        <f t="shared" si="389"/>
        <v/>
      </c>
      <c r="V681" t="str">
        <f>IF(MID(I681,6,1)="T",VLOOKUP(H681,DATA!$B$2:$H$526,7,FALSE),"")</f>
        <v/>
      </c>
      <c r="W681" t="str">
        <f t="shared" si="390"/>
        <v/>
      </c>
      <c r="X681" t="str">
        <f>IF(LEN(H681)&gt;0,VLOOKUP(H681,DATA!$B$2:$F$526,5,FALSE),"")</f>
        <v/>
      </c>
      <c r="Y681" t="str">
        <f t="shared" si="391"/>
        <v/>
      </c>
      <c r="Z681" t="str">
        <f t="shared" si="392"/>
        <v/>
      </c>
      <c r="AA681" t="str">
        <f t="shared" si="393"/>
        <v/>
      </c>
      <c r="AB681" t="str">
        <f>IF(LEN(Z681)&gt;0,VLOOKUP(Z681,DATA!$K$25:$L$69,2,FALSE)&amp;IF(LEN(AA681)&gt;0,VLOOKUP(AA681,DATA!$O$25:$P$29,2,FALSE),""),"")</f>
        <v/>
      </c>
      <c r="AC681" t="str">
        <f>IF(LEN(Z681)&gt;0,VLOOKUP(Z681,DATA!$K$25:$M$69,3,FALSE),"")</f>
        <v/>
      </c>
      <c r="AD681" t="str">
        <f t="shared" si="394"/>
        <v/>
      </c>
      <c r="AE681" t="str">
        <f t="shared" si="395"/>
        <v/>
      </c>
      <c r="AF681" t="str">
        <f t="shared" si="396"/>
        <v/>
      </c>
      <c r="AG681" t="str">
        <f t="shared" si="397"/>
        <v/>
      </c>
      <c r="AH681" t="str">
        <f t="shared" si="398"/>
        <v/>
      </c>
      <c r="AI681" t="str">
        <f>IF(LEN(Q681)&gt;0,REPT("0",IF(IF(MID(I681,12,1)="F",VLOOKUP(J681,DATA!$K$2:$Y$20,14,FALSE),0)&gt;10,IF(MID(I681,12,1)="F",VLOOKUP(J681,DATA!$K$2:$Y$20,14,FALSE),0)-10,0)-LEN(X681))&amp;DEC2BIN(Q681,IF(MID(I681,12,1)="F",VLOOKUP(J681,DATA!$K$2:$Y$20,14,FALSE),0)-IF(IF(MID(I681,12,1)="F",VLOOKUP(J681,DATA!$K$2:$Y$20,14,FALSE),0)&gt;10,IF(MID(I681,12,1)="F",VLOOKUP(J681,DATA!$K$2:$Y$20,14,FALSE),0)-10,0)),"")</f>
        <v/>
      </c>
      <c r="AJ681" t="str">
        <f>IF(LEN(H681)&gt;0,IF(H681&lt;&gt;"CALL_PAL",VLOOKUP(H681,DATA!$B$2:$E$526,4,FALSE),VLOOKUP(K681,DATA!$K$72:$M$161,3,FALSE)),"")</f>
        <v/>
      </c>
      <c r="AK681" t="str">
        <f>IF(LEN(H681)&gt;0,VLOOKUP(H681,DATA!$B$2:$D$526,3,FALSE),"")</f>
        <v/>
      </c>
      <c r="AL681" t="str">
        <f t="shared" si="399"/>
        <v/>
      </c>
      <c r="AM681" t="str">
        <f t="shared" si="400"/>
        <v/>
      </c>
      <c r="AN681" t="str">
        <f t="shared" si="378"/>
        <v/>
      </c>
      <c r="AO681" t="str">
        <f t="shared" si="372"/>
        <v/>
      </c>
      <c r="AP681" t="str">
        <f t="shared" si="373"/>
        <v/>
      </c>
      <c r="AQ681" t="str">
        <f t="shared" si="370"/>
        <v/>
      </c>
    </row>
    <row r="682" spans="1:43" x14ac:dyDescent="0.25">
      <c r="A682" t="str">
        <f t="shared" si="374"/>
        <v/>
      </c>
      <c r="C682" t="str">
        <f t="shared" si="380"/>
        <v/>
      </c>
      <c r="D682" t="str">
        <f t="shared" si="375"/>
        <v/>
      </c>
      <c r="E682" t="str">
        <f t="shared" si="376"/>
        <v/>
      </c>
      <c r="F682" t="str">
        <f t="shared" si="379"/>
        <v/>
      </c>
      <c r="G682" t="str">
        <f t="shared" si="371"/>
        <v/>
      </c>
      <c r="H682" t="str">
        <f t="shared" si="381"/>
        <v/>
      </c>
      <c r="I682" s="3" t="str">
        <f>IF(LEN(H682)&gt;0,VLOOKUP(H682,DATA!$B$2:$G$526,6,FALSE),"")</f>
        <v/>
      </c>
      <c r="J682" t="str">
        <f>IF(LEN(H682)&gt;0,VLOOKUP(H682,DATA!$B$2:$G$526,2,FALSE),"")</f>
        <v/>
      </c>
      <c r="K682" t="str">
        <f>IF(LEN(H682)&gt;0,IF(MID(IF(MID(MID(C682,LEN(H682)+2,99),1,1)="(",MID(MID(C682,LEN(H682)+2,99),2,LEN(MID(C682,LEN(H682)+2,99))-2),MID(C682,LEN(H682)+2,99)),1,1)=VLOOKUP(H682,DATA!$B$2:$I$526,8,FALSE),MID(IF(MID(MID(C682,LEN(H682)+2,99),1,1)="(",MID(MID(C682,LEN(H682)+2,99),2,LEN(MID(C682,LEN(H682)+2,99))-2),MID(C682,LEN(H682)+2,99)),1,3),IF(MID(MID(C682,LEN(H682)+2,99),1,1)="(",MID(MID(C682,LEN(H682)+2,99),2,LEN(MID(C682,LEN(H682)+2,99))-2),MID(C682,LEN(H682)+2,99))),"")</f>
        <v/>
      </c>
      <c r="L682" t="str">
        <f t="shared" si="382"/>
        <v/>
      </c>
      <c r="M682" t="str">
        <f t="shared" si="401"/>
        <v/>
      </c>
      <c r="N682" t="str">
        <f t="shared" si="383"/>
        <v/>
      </c>
      <c r="O682" t="str">
        <f t="shared" si="384"/>
        <v/>
      </c>
      <c r="P682" t="str">
        <f t="shared" si="377"/>
        <v/>
      </c>
      <c r="Q682" t="str">
        <f t="shared" si="385"/>
        <v/>
      </c>
      <c r="R682" t="str">
        <f t="shared" si="386"/>
        <v/>
      </c>
      <c r="S682" t="str">
        <f t="shared" si="387"/>
        <v/>
      </c>
      <c r="T682" t="str">
        <f t="shared" si="388"/>
        <v/>
      </c>
      <c r="U682" t="str">
        <f t="shared" si="389"/>
        <v/>
      </c>
      <c r="V682" t="str">
        <f>IF(MID(I682,6,1)="T",VLOOKUP(H682,DATA!$B$2:$H$526,7,FALSE),"")</f>
        <v/>
      </c>
      <c r="W682" t="str">
        <f t="shared" si="390"/>
        <v/>
      </c>
      <c r="X682" t="str">
        <f>IF(LEN(H682)&gt;0,VLOOKUP(H682,DATA!$B$2:$F$526,5,FALSE),"")</f>
        <v/>
      </c>
      <c r="Y682" t="str">
        <f t="shared" si="391"/>
        <v/>
      </c>
      <c r="Z682" t="str">
        <f t="shared" si="392"/>
        <v/>
      </c>
      <c r="AA682" t="str">
        <f t="shared" si="393"/>
        <v/>
      </c>
      <c r="AB682" t="str">
        <f>IF(LEN(Z682)&gt;0,VLOOKUP(Z682,DATA!$K$25:$L$69,2,FALSE)&amp;IF(LEN(AA682)&gt;0,VLOOKUP(AA682,DATA!$O$25:$P$29,2,FALSE),""),"")</f>
        <v/>
      </c>
      <c r="AC682" t="str">
        <f>IF(LEN(Z682)&gt;0,VLOOKUP(Z682,DATA!$K$25:$M$69,3,FALSE),"")</f>
        <v/>
      </c>
      <c r="AD682" t="str">
        <f t="shared" si="394"/>
        <v/>
      </c>
      <c r="AE682" t="str">
        <f t="shared" si="395"/>
        <v/>
      </c>
      <c r="AF682" t="str">
        <f t="shared" si="396"/>
        <v/>
      </c>
      <c r="AG682" t="str">
        <f t="shared" si="397"/>
        <v/>
      </c>
      <c r="AH682" t="str">
        <f t="shared" si="398"/>
        <v/>
      </c>
      <c r="AI682" t="str">
        <f>IF(LEN(Q682)&gt;0,REPT("0",IF(IF(MID(I682,12,1)="F",VLOOKUP(J682,DATA!$K$2:$Y$20,14,FALSE),0)&gt;10,IF(MID(I682,12,1)="F",VLOOKUP(J682,DATA!$K$2:$Y$20,14,FALSE),0)-10,0)-LEN(X682))&amp;DEC2BIN(Q682,IF(MID(I682,12,1)="F",VLOOKUP(J682,DATA!$K$2:$Y$20,14,FALSE),0)-IF(IF(MID(I682,12,1)="F",VLOOKUP(J682,DATA!$K$2:$Y$20,14,FALSE),0)&gt;10,IF(MID(I682,12,1)="F",VLOOKUP(J682,DATA!$K$2:$Y$20,14,FALSE),0)-10,0)),"")</f>
        <v/>
      </c>
      <c r="AJ682" t="str">
        <f>IF(LEN(H682)&gt;0,IF(H682&lt;&gt;"CALL_PAL",VLOOKUP(H682,DATA!$B$2:$E$526,4,FALSE),VLOOKUP(K682,DATA!$K$72:$M$161,3,FALSE)),"")</f>
        <v/>
      </c>
      <c r="AK682" t="str">
        <f>IF(LEN(H682)&gt;0,VLOOKUP(H682,DATA!$B$2:$D$526,3,FALSE),"")</f>
        <v/>
      </c>
      <c r="AL682" t="str">
        <f t="shared" si="399"/>
        <v/>
      </c>
      <c r="AM682" t="str">
        <f t="shared" si="400"/>
        <v/>
      </c>
      <c r="AN682" t="str">
        <f t="shared" si="378"/>
        <v/>
      </c>
      <c r="AO682" t="str">
        <f t="shared" si="372"/>
        <v/>
      </c>
      <c r="AP682" t="str">
        <f t="shared" si="373"/>
        <v/>
      </c>
      <c r="AQ682" t="str">
        <f t="shared" si="370"/>
        <v/>
      </c>
    </row>
    <row r="683" spans="1:43" x14ac:dyDescent="0.25">
      <c r="A683" t="str">
        <f t="shared" si="374"/>
        <v/>
      </c>
      <c r="C683" t="str">
        <f t="shared" si="380"/>
        <v/>
      </c>
      <c r="D683" t="str">
        <f t="shared" si="375"/>
        <v/>
      </c>
      <c r="E683" t="str">
        <f t="shared" si="376"/>
        <v/>
      </c>
      <c r="F683" t="str">
        <f t="shared" si="379"/>
        <v/>
      </c>
      <c r="G683" t="str">
        <f t="shared" si="371"/>
        <v/>
      </c>
      <c r="H683" t="str">
        <f t="shared" si="381"/>
        <v/>
      </c>
      <c r="I683" s="3" t="str">
        <f>IF(LEN(H683)&gt;0,VLOOKUP(H683,DATA!$B$2:$G$526,6,FALSE),"")</f>
        <v/>
      </c>
      <c r="J683" t="str">
        <f>IF(LEN(H683)&gt;0,VLOOKUP(H683,DATA!$B$2:$G$526,2,FALSE),"")</f>
        <v/>
      </c>
      <c r="K683" t="str">
        <f>IF(LEN(H683)&gt;0,IF(MID(IF(MID(MID(C683,LEN(H683)+2,99),1,1)="(",MID(MID(C683,LEN(H683)+2,99),2,LEN(MID(C683,LEN(H683)+2,99))-2),MID(C683,LEN(H683)+2,99)),1,1)=VLOOKUP(H683,DATA!$B$2:$I$526,8,FALSE),MID(IF(MID(MID(C683,LEN(H683)+2,99),1,1)="(",MID(MID(C683,LEN(H683)+2,99),2,LEN(MID(C683,LEN(H683)+2,99))-2),MID(C683,LEN(H683)+2,99)),1,3),IF(MID(MID(C683,LEN(H683)+2,99),1,1)="(",MID(MID(C683,LEN(H683)+2,99),2,LEN(MID(C683,LEN(H683)+2,99))-2),MID(C683,LEN(H683)+2,99))),"")</f>
        <v/>
      </c>
      <c r="L683" t="str">
        <f t="shared" si="382"/>
        <v/>
      </c>
      <c r="M683" t="str">
        <f t="shared" si="401"/>
        <v/>
      </c>
      <c r="N683" t="str">
        <f t="shared" si="383"/>
        <v/>
      </c>
      <c r="O683" t="str">
        <f t="shared" si="384"/>
        <v/>
      </c>
      <c r="P683" t="str">
        <f t="shared" si="377"/>
        <v/>
      </c>
      <c r="Q683" t="str">
        <f t="shared" si="385"/>
        <v/>
      </c>
      <c r="R683" t="str">
        <f t="shared" si="386"/>
        <v/>
      </c>
      <c r="S683" t="str">
        <f t="shared" si="387"/>
        <v/>
      </c>
      <c r="T683" t="str">
        <f t="shared" si="388"/>
        <v/>
      </c>
      <c r="U683" t="str">
        <f t="shared" si="389"/>
        <v/>
      </c>
      <c r="V683" t="str">
        <f>IF(MID(I683,6,1)="T",VLOOKUP(H683,DATA!$B$2:$H$526,7,FALSE),"")</f>
        <v/>
      </c>
      <c r="W683" t="str">
        <f t="shared" si="390"/>
        <v/>
      </c>
      <c r="X683" t="str">
        <f>IF(LEN(H683)&gt;0,VLOOKUP(H683,DATA!$B$2:$F$526,5,FALSE),"")</f>
        <v/>
      </c>
      <c r="Y683" t="str">
        <f t="shared" si="391"/>
        <v/>
      </c>
      <c r="Z683" t="str">
        <f t="shared" si="392"/>
        <v/>
      </c>
      <c r="AA683" t="str">
        <f t="shared" si="393"/>
        <v/>
      </c>
      <c r="AB683" t="str">
        <f>IF(LEN(Z683)&gt;0,VLOOKUP(Z683,DATA!$K$25:$L$69,2,FALSE)&amp;IF(LEN(AA683)&gt;0,VLOOKUP(AA683,DATA!$O$25:$P$29,2,FALSE),""),"")</f>
        <v/>
      </c>
      <c r="AC683" t="str">
        <f>IF(LEN(Z683)&gt;0,VLOOKUP(Z683,DATA!$K$25:$M$69,3,FALSE),"")</f>
        <v/>
      </c>
      <c r="AD683" t="str">
        <f t="shared" si="394"/>
        <v/>
      </c>
      <c r="AE683" t="str">
        <f t="shared" si="395"/>
        <v/>
      </c>
      <c r="AF683" t="str">
        <f t="shared" si="396"/>
        <v/>
      </c>
      <c r="AG683" t="str">
        <f t="shared" si="397"/>
        <v/>
      </c>
      <c r="AH683" t="str">
        <f t="shared" si="398"/>
        <v/>
      </c>
      <c r="AI683" t="str">
        <f>IF(LEN(Q683)&gt;0,REPT("0",IF(IF(MID(I683,12,1)="F",VLOOKUP(J683,DATA!$K$2:$Y$20,14,FALSE),0)&gt;10,IF(MID(I683,12,1)="F",VLOOKUP(J683,DATA!$K$2:$Y$20,14,FALSE),0)-10,0)-LEN(X683))&amp;DEC2BIN(Q683,IF(MID(I683,12,1)="F",VLOOKUP(J683,DATA!$K$2:$Y$20,14,FALSE),0)-IF(IF(MID(I683,12,1)="F",VLOOKUP(J683,DATA!$K$2:$Y$20,14,FALSE),0)&gt;10,IF(MID(I683,12,1)="F",VLOOKUP(J683,DATA!$K$2:$Y$20,14,FALSE),0)-10,0)),"")</f>
        <v/>
      </c>
      <c r="AJ683" t="str">
        <f>IF(LEN(H683)&gt;0,IF(H683&lt;&gt;"CALL_PAL",VLOOKUP(H683,DATA!$B$2:$E$526,4,FALSE),VLOOKUP(K683,DATA!$K$72:$M$161,3,FALSE)),"")</f>
        <v/>
      </c>
      <c r="AK683" t="str">
        <f>IF(LEN(H683)&gt;0,VLOOKUP(H683,DATA!$B$2:$D$526,3,FALSE),"")</f>
        <v/>
      </c>
      <c r="AL683" t="str">
        <f t="shared" si="399"/>
        <v/>
      </c>
      <c r="AM683" t="str">
        <f t="shared" si="400"/>
        <v/>
      </c>
      <c r="AN683" t="str">
        <f t="shared" si="378"/>
        <v/>
      </c>
      <c r="AO683" t="str">
        <f t="shared" si="372"/>
        <v/>
      </c>
      <c r="AP683" t="str">
        <f t="shared" si="373"/>
        <v/>
      </c>
      <c r="AQ683" t="str">
        <f t="shared" si="370"/>
        <v/>
      </c>
    </row>
    <row r="684" spans="1:43" x14ac:dyDescent="0.25">
      <c r="A684" t="str">
        <f t="shared" si="374"/>
        <v/>
      </c>
      <c r="C684" t="str">
        <f t="shared" si="380"/>
        <v/>
      </c>
      <c r="D684" t="str">
        <f t="shared" si="375"/>
        <v/>
      </c>
      <c r="E684" t="str">
        <f t="shared" si="376"/>
        <v/>
      </c>
      <c r="F684" t="str">
        <f t="shared" si="379"/>
        <v/>
      </c>
      <c r="G684" t="str">
        <f t="shared" si="371"/>
        <v/>
      </c>
      <c r="H684" t="str">
        <f t="shared" si="381"/>
        <v/>
      </c>
      <c r="I684" s="3" t="str">
        <f>IF(LEN(H684)&gt;0,VLOOKUP(H684,DATA!$B$2:$G$526,6,FALSE),"")</f>
        <v/>
      </c>
      <c r="J684" t="str">
        <f>IF(LEN(H684)&gt;0,VLOOKUP(H684,DATA!$B$2:$G$526,2,FALSE),"")</f>
        <v/>
      </c>
      <c r="K684" t="str">
        <f>IF(LEN(H684)&gt;0,IF(MID(IF(MID(MID(C684,LEN(H684)+2,99),1,1)="(",MID(MID(C684,LEN(H684)+2,99),2,LEN(MID(C684,LEN(H684)+2,99))-2),MID(C684,LEN(H684)+2,99)),1,1)=VLOOKUP(H684,DATA!$B$2:$I$526,8,FALSE),MID(IF(MID(MID(C684,LEN(H684)+2,99),1,1)="(",MID(MID(C684,LEN(H684)+2,99),2,LEN(MID(C684,LEN(H684)+2,99))-2),MID(C684,LEN(H684)+2,99)),1,3),IF(MID(MID(C684,LEN(H684)+2,99),1,1)="(",MID(MID(C684,LEN(H684)+2,99),2,LEN(MID(C684,LEN(H684)+2,99))-2),MID(C684,LEN(H684)+2,99))),"")</f>
        <v/>
      </c>
      <c r="L684" t="str">
        <f t="shared" si="382"/>
        <v/>
      </c>
      <c r="M684" t="str">
        <f t="shared" si="401"/>
        <v/>
      </c>
      <c r="N684" t="str">
        <f t="shared" si="383"/>
        <v/>
      </c>
      <c r="O684" t="str">
        <f t="shared" si="384"/>
        <v/>
      </c>
      <c r="P684" t="str">
        <f t="shared" si="377"/>
        <v/>
      </c>
      <c r="Q684" t="str">
        <f t="shared" si="385"/>
        <v/>
      </c>
      <c r="R684" t="str">
        <f t="shared" si="386"/>
        <v/>
      </c>
      <c r="S684" t="str">
        <f t="shared" si="387"/>
        <v/>
      </c>
      <c r="T684" t="str">
        <f t="shared" si="388"/>
        <v/>
      </c>
      <c r="U684" t="str">
        <f t="shared" si="389"/>
        <v/>
      </c>
      <c r="V684" t="str">
        <f>IF(MID(I684,6,1)="T",VLOOKUP(H684,DATA!$B$2:$H$526,7,FALSE),"")</f>
        <v/>
      </c>
      <c r="W684" t="str">
        <f t="shared" si="390"/>
        <v/>
      </c>
      <c r="X684" t="str">
        <f>IF(LEN(H684)&gt;0,VLOOKUP(H684,DATA!$B$2:$F$526,5,FALSE),"")</f>
        <v/>
      </c>
      <c r="Y684" t="str">
        <f t="shared" si="391"/>
        <v/>
      </c>
      <c r="Z684" t="str">
        <f t="shared" si="392"/>
        <v/>
      </c>
      <c r="AA684" t="str">
        <f t="shared" si="393"/>
        <v/>
      </c>
      <c r="AB684" t="str">
        <f>IF(LEN(Z684)&gt;0,VLOOKUP(Z684,DATA!$K$25:$L$69,2,FALSE)&amp;IF(LEN(AA684)&gt;0,VLOOKUP(AA684,DATA!$O$25:$P$29,2,FALSE),""),"")</f>
        <v/>
      </c>
      <c r="AC684" t="str">
        <f>IF(LEN(Z684)&gt;0,VLOOKUP(Z684,DATA!$K$25:$M$69,3,FALSE),"")</f>
        <v/>
      </c>
      <c r="AD684" t="str">
        <f t="shared" si="394"/>
        <v/>
      </c>
      <c r="AE684" t="str">
        <f t="shared" si="395"/>
        <v/>
      </c>
      <c r="AF684" t="str">
        <f t="shared" si="396"/>
        <v/>
      </c>
      <c r="AG684" t="str">
        <f t="shared" si="397"/>
        <v/>
      </c>
      <c r="AH684" t="str">
        <f t="shared" si="398"/>
        <v/>
      </c>
      <c r="AI684" t="str">
        <f>IF(LEN(Q684)&gt;0,REPT("0",IF(IF(MID(I684,12,1)="F",VLOOKUP(J684,DATA!$K$2:$Y$20,14,FALSE),0)&gt;10,IF(MID(I684,12,1)="F",VLOOKUP(J684,DATA!$K$2:$Y$20,14,FALSE),0)-10,0)-LEN(X684))&amp;DEC2BIN(Q684,IF(MID(I684,12,1)="F",VLOOKUP(J684,DATA!$K$2:$Y$20,14,FALSE),0)-IF(IF(MID(I684,12,1)="F",VLOOKUP(J684,DATA!$K$2:$Y$20,14,FALSE),0)&gt;10,IF(MID(I684,12,1)="F",VLOOKUP(J684,DATA!$K$2:$Y$20,14,FALSE),0)-10,0)),"")</f>
        <v/>
      </c>
      <c r="AJ684" t="str">
        <f>IF(LEN(H684)&gt;0,IF(H684&lt;&gt;"CALL_PAL",VLOOKUP(H684,DATA!$B$2:$E$526,4,FALSE),VLOOKUP(K684,DATA!$K$72:$M$161,3,FALSE)),"")</f>
        <v/>
      </c>
      <c r="AK684" t="str">
        <f>IF(LEN(H684)&gt;0,VLOOKUP(H684,DATA!$B$2:$D$526,3,FALSE),"")</f>
        <v/>
      </c>
      <c r="AL684" t="str">
        <f t="shared" si="399"/>
        <v/>
      </c>
      <c r="AM684" t="str">
        <f t="shared" si="400"/>
        <v/>
      </c>
      <c r="AN684" t="str">
        <f t="shared" si="378"/>
        <v/>
      </c>
      <c r="AO684" t="str">
        <f t="shared" si="372"/>
        <v/>
      </c>
      <c r="AP684" t="str">
        <f t="shared" si="373"/>
        <v/>
      </c>
      <c r="AQ684" t="str">
        <f t="shared" si="370"/>
        <v/>
      </c>
    </row>
    <row r="685" spans="1:43" x14ac:dyDescent="0.25">
      <c r="A685" t="str">
        <f t="shared" si="374"/>
        <v/>
      </c>
      <c r="C685" t="str">
        <f t="shared" si="380"/>
        <v/>
      </c>
      <c r="D685" t="str">
        <f t="shared" si="375"/>
        <v/>
      </c>
      <c r="E685" t="str">
        <f t="shared" si="376"/>
        <v/>
      </c>
      <c r="F685" t="str">
        <f t="shared" si="379"/>
        <v/>
      </c>
      <c r="G685" t="str">
        <f t="shared" si="371"/>
        <v/>
      </c>
      <c r="H685" t="str">
        <f t="shared" si="381"/>
        <v/>
      </c>
      <c r="I685" s="3" t="str">
        <f>IF(LEN(H685)&gt;0,VLOOKUP(H685,DATA!$B$2:$G$526,6,FALSE),"")</f>
        <v/>
      </c>
      <c r="J685" t="str">
        <f>IF(LEN(H685)&gt;0,VLOOKUP(H685,DATA!$B$2:$G$526,2,FALSE),"")</f>
        <v/>
      </c>
      <c r="K685" t="str">
        <f>IF(LEN(H685)&gt;0,IF(MID(IF(MID(MID(C685,LEN(H685)+2,99),1,1)="(",MID(MID(C685,LEN(H685)+2,99),2,LEN(MID(C685,LEN(H685)+2,99))-2),MID(C685,LEN(H685)+2,99)),1,1)=VLOOKUP(H685,DATA!$B$2:$I$526,8,FALSE),MID(IF(MID(MID(C685,LEN(H685)+2,99),1,1)="(",MID(MID(C685,LEN(H685)+2,99),2,LEN(MID(C685,LEN(H685)+2,99))-2),MID(C685,LEN(H685)+2,99)),1,3),IF(MID(MID(C685,LEN(H685)+2,99),1,1)="(",MID(MID(C685,LEN(H685)+2,99),2,LEN(MID(C685,LEN(H685)+2,99))-2),MID(C685,LEN(H685)+2,99))),"")</f>
        <v/>
      </c>
      <c r="L685" t="str">
        <f t="shared" si="382"/>
        <v/>
      </c>
      <c r="M685" t="str">
        <f t="shared" si="401"/>
        <v/>
      </c>
      <c r="N685" t="str">
        <f t="shared" si="383"/>
        <v/>
      </c>
      <c r="O685" t="str">
        <f t="shared" si="384"/>
        <v/>
      </c>
      <c r="P685" t="str">
        <f t="shared" si="377"/>
        <v/>
      </c>
      <c r="Q685" t="str">
        <f t="shared" si="385"/>
        <v/>
      </c>
      <c r="R685" t="str">
        <f t="shared" si="386"/>
        <v/>
      </c>
      <c r="S685" t="str">
        <f t="shared" si="387"/>
        <v/>
      </c>
      <c r="T685" t="str">
        <f t="shared" si="388"/>
        <v/>
      </c>
      <c r="U685" t="str">
        <f t="shared" si="389"/>
        <v/>
      </c>
      <c r="V685" t="str">
        <f>IF(MID(I685,6,1)="T",VLOOKUP(H685,DATA!$B$2:$H$526,7,FALSE),"")</f>
        <v/>
      </c>
      <c r="W685" t="str">
        <f t="shared" si="390"/>
        <v/>
      </c>
      <c r="X685" t="str">
        <f>IF(LEN(H685)&gt;0,VLOOKUP(H685,DATA!$B$2:$F$526,5,FALSE),"")</f>
        <v/>
      </c>
      <c r="Y685" t="str">
        <f t="shared" si="391"/>
        <v/>
      </c>
      <c r="Z685" t="str">
        <f t="shared" si="392"/>
        <v/>
      </c>
      <c r="AA685" t="str">
        <f t="shared" si="393"/>
        <v/>
      </c>
      <c r="AB685" t="str">
        <f>IF(LEN(Z685)&gt;0,VLOOKUP(Z685,DATA!$K$25:$L$69,2,FALSE)&amp;IF(LEN(AA685)&gt;0,VLOOKUP(AA685,DATA!$O$25:$P$29,2,FALSE),""),"")</f>
        <v/>
      </c>
      <c r="AC685" t="str">
        <f>IF(LEN(Z685)&gt;0,VLOOKUP(Z685,DATA!$K$25:$M$69,3,FALSE),"")</f>
        <v/>
      </c>
      <c r="AD685" t="str">
        <f t="shared" si="394"/>
        <v/>
      </c>
      <c r="AE685" t="str">
        <f t="shared" si="395"/>
        <v/>
      </c>
      <c r="AF685" t="str">
        <f t="shared" si="396"/>
        <v/>
      </c>
      <c r="AG685" t="str">
        <f t="shared" si="397"/>
        <v/>
      </c>
      <c r="AH685" t="str">
        <f t="shared" si="398"/>
        <v/>
      </c>
      <c r="AI685" t="str">
        <f>IF(LEN(Q685)&gt;0,REPT("0",IF(IF(MID(I685,12,1)="F",VLOOKUP(J685,DATA!$K$2:$Y$20,14,FALSE),0)&gt;10,IF(MID(I685,12,1)="F",VLOOKUP(J685,DATA!$K$2:$Y$20,14,FALSE),0)-10,0)-LEN(X685))&amp;DEC2BIN(Q685,IF(MID(I685,12,1)="F",VLOOKUP(J685,DATA!$K$2:$Y$20,14,FALSE),0)-IF(IF(MID(I685,12,1)="F",VLOOKUP(J685,DATA!$K$2:$Y$20,14,FALSE),0)&gt;10,IF(MID(I685,12,1)="F",VLOOKUP(J685,DATA!$K$2:$Y$20,14,FALSE),0)-10,0)),"")</f>
        <v/>
      </c>
      <c r="AJ685" t="str">
        <f>IF(LEN(H685)&gt;0,IF(H685&lt;&gt;"CALL_PAL",VLOOKUP(H685,DATA!$B$2:$E$526,4,FALSE),VLOOKUP(K685,DATA!$K$72:$M$161,3,FALSE)),"")</f>
        <v/>
      </c>
      <c r="AK685" t="str">
        <f>IF(LEN(H685)&gt;0,VLOOKUP(H685,DATA!$B$2:$D$526,3,FALSE),"")</f>
        <v/>
      </c>
      <c r="AL685" t="str">
        <f t="shared" si="399"/>
        <v/>
      </c>
      <c r="AM685" t="str">
        <f t="shared" si="400"/>
        <v/>
      </c>
      <c r="AN685" t="str">
        <f t="shared" si="378"/>
        <v/>
      </c>
      <c r="AO685" t="str">
        <f t="shared" si="372"/>
        <v/>
      </c>
      <c r="AP685" t="str">
        <f t="shared" si="373"/>
        <v/>
      </c>
      <c r="AQ685" t="str">
        <f t="shared" si="370"/>
        <v/>
      </c>
    </row>
    <row r="686" spans="1:43" x14ac:dyDescent="0.25">
      <c r="A686" t="str">
        <f t="shared" si="374"/>
        <v/>
      </c>
      <c r="C686" t="str">
        <f t="shared" si="380"/>
        <v/>
      </c>
      <c r="D686" t="str">
        <f t="shared" si="375"/>
        <v/>
      </c>
      <c r="E686" t="str">
        <f t="shared" si="376"/>
        <v/>
      </c>
      <c r="F686" t="str">
        <f t="shared" si="379"/>
        <v/>
      </c>
      <c r="G686" t="str">
        <f t="shared" si="371"/>
        <v/>
      </c>
      <c r="H686" t="str">
        <f t="shared" si="381"/>
        <v/>
      </c>
      <c r="I686" s="3" t="str">
        <f>IF(LEN(H686)&gt;0,VLOOKUP(H686,DATA!$B$2:$G$526,6,FALSE),"")</f>
        <v/>
      </c>
      <c r="J686" t="str">
        <f>IF(LEN(H686)&gt;0,VLOOKUP(H686,DATA!$B$2:$G$526,2,FALSE),"")</f>
        <v/>
      </c>
      <c r="K686" t="str">
        <f>IF(LEN(H686)&gt;0,IF(MID(IF(MID(MID(C686,LEN(H686)+2,99),1,1)="(",MID(MID(C686,LEN(H686)+2,99),2,LEN(MID(C686,LEN(H686)+2,99))-2),MID(C686,LEN(H686)+2,99)),1,1)=VLOOKUP(H686,DATA!$B$2:$I$526,8,FALSE),MID(IF(MID(MID(C686,LEN(H686)+2,99),1,1)="(",MID(MID(C686,LEN(H686)+2,99),2,LEN(MID(C686,LEN(H686)+2,99))-2),MID(C686,LEN(H686)+2,99)),1,3),IF(MID(MID(C686,LEN(H686)+2,99),1,1)="(",MID(MID(C686,LEN(H686)+2,99),2,LEN(MID(C686,LEN(H686)+2,99))-2),MID(C686,LEN(H686)+2,99))),"")</f>
        <v/>
      </c>
      <c r="L686" t="str">
        <f t="shared" si="382"/>
        <v/>
      </c>
      <c r="M686" t="str">
        <f t="shared" si="401"/>
        <v/>
      </c>
      <c r="N686" t="str">
        <f t="shared" si="383"/>
        <v/>
      </c>
      <c r="O686" t="str">
        <f t="shared" si="384"/>
        <v/>
      </c>
      <c r="P686" t="str">
        <f t="shared" si="377"/>
        <v/>
      </c>
      <c r="Q686" t="str">
        <f t="shared" si="385"/>
        <v/>
      </c>
      <c r="R686" t="str">
        <f t="shared" si="386"/>
        <v/>
      </c>
      <c r="S686" t="str">
        <f t="shared" si="387"/>
        <v/>
      </c>
      <c r="T686" t="str">
        <f t="shared" si="388"/>
        <v/>
      </c>
      <c r="U686" t="str">
        <f t="shared" si="389"/>
        <v/>
      </c>
      <c r="V686" t="str">
        <f>IF(MID(I686,6,1)="T",VLOOKUP(H686,DATA!$B$2:$H$526,7,FALSE),"")</f>
        <v/>
      </c>
      <c r="W686" t="str">
        <f t="shared" si="390"/>
        <v/>
      </c>
      <c r="X686" t="str">
        <f>IF(LEN(H686)&gt;0,VLOOKUP(H686,DATA!$B$2:$F$526,5,FALSE),"")</f>
        <v/>
      </c>
      <c r="Y686" t="str">
        <f t="shared" si="391"/>
        <v/>
      </c>
      <c r="Z686" t="str">
        <f t="shared" si="392"/>
        <v/>
      </c>
      <c r="AA686" t="str">
        <f t="shared" si="393"/>
        <v/>
      </c>
      <c r="AB686" t="str">
        <f>IF(LEN(Z686)&gt;0,VLOOKUP(Z686,DATA!$K$25:$L$69,2,FALSE)&amp;IF(LEN(AA686)&gt;0,VLOOKUP(AA686,DATA!$O$25:$P$29,2,FALSE),""),"")</f>
        <v/>
      </c>
      <c r="AC686" t="str">
        <f>IF(LEN(Z686)&gt;0,VLOOKUP(Z686,DATA!$K$25:$M$69,3,FALSE),"")</f>
        <v/>
      </c>
      <c r="AD686" t="str">
        <f t="shared" si="394"/>
        <v/>
      </c>
      <c r="AE686" t="str">
        <f t="shared" si="395"/>
        <v/>
      </c>
      <c r="AF686" t="str">
        <f t="shared" si="396"/>
        <v/>
      </c>
      <c r="AG686" t="str">
        <f t="shared" si="397"/>
        <v/>
      </c>
      <c r="AH686" t="str">
        <f t="shared" si="398"/>
        <v/>
      </c>
      <c r="AI686" t="str">
        <f>IF(LEN(Q686)&gt;0,REPT("0",IF(IF(MID(I686,12,1)="F",VLOOKUP(J686,DATA!$K$2:$Y$20,14,FALSE),0)&gt;10,IF(MID(I686,12,1)="F",VLOOKUP(J686,DATA!$K$2:$Y$20,14,FALSE),0)-10,0)-LEN(X686))&amp;DEC2BIN(Q686,IF(MID(I686,12,1)="F",VLOOKUP(J686,DATA!$K$2:$Y$20,14,FALSE),0)-IF(IF(MID(I686,12,1)="F",VLOOKUP(J686,DATA!$K$2:$Y$20,14,FALSE),0)&gt;10,IF(MID(I686,12,1)="F",VLOOKUP(J686,DATA!$K$2:$Y$20,14,FALSE),0)-10,0)),"")</f>
        <v/>
      </c>
      <c r="AJ686" t="str">
        <f>IF(LEN(H686)&gt;0,IF(H686&lt;&gt;"CALL_PAL",VLOOKUP(H686,DATA!$B$2:$E$526,4,FALSE),VLOOKUP(K686,DATA!$K$72:$M$161,3,FALSE)),"")</f>
        <v/>
      </c>
      <c r="AK686" t="str">
        <f>IF(LEN(H686)&gt;0,VLOOKUP(H686,DATA!$B$2:$D$526,3,FALSE),"")</f>
        <v/>
      </c>
      <c r="AL686" t="str">
        <f t="shared" si="399"/>
        <v/>
      </c>
      <c r="AM686" t="str">
        <f t="shared" si="400"/>
        <v/>
      </c>
      <c r="AN686" t="str">
        <f t="shared" si="378"/>
        <v/>
      </c>
      <c r="AO686" t="str">
        <f t="shared" si="372"/>
        <v/>
      </c>
      <c r="AP686" t="str">
        <f t="shared" si="373"/>
        <v/>
      </c>
      <c r="AQ686" t="str">
        <f t="shared" si="370"/>
        <v/>
      </c>
    </row>
    <row r="687" spans="1:43" x14ac:dyDescent="0.25">
      <c r="A687" t="str">
        <f t="shared" si="374"/>
        <v/>
      </c>
      <c r="C687" t="str">
        <f t="shared" si="380"/>
        <v/>
      </c>
      <c r="D687" t="str">
        <f t="shared" si="375"/>
        <v/>
      </c>
      <c r="E687" t="str">
        <f t="shared" si="376"/>
        <v/>
      </c>
      <c r="F687" t="str">
        <f t="shared" si="379"/>
        <v/>
      </c>
      <c r="G687" t="str">
        <f t="shared" si="371"/>
        <v/>
      </c>
      <c r="H687" t="str">
        <f t="shared" si="381"/>
        <v/>
      </c>
      <c r="I687" s="3" t="str">
        <f>IF(LEN(H687)&gt;0,VLOOKUP(H687,DATA!$B$2:$G$526,6,FALSE),"")</f>
        <v/>
      </c>
      <c r="J687" t="str">
        <f>IF(LEN(H687)&gt;0,VLOOKUP(H687,DATA!$B$2:$G$526,2,FALSE),"")</f>
        <v/>
      </c>
      <c r="K687" t="str">
        <f>IF(LEN(H687)&gt;0,IF(MID(IF(MID(MID(C687,LEN(H687)+2,99),1,1)="(",MID(MID(C687,LEN(H687)+2,99),2,LEN(MID(C687,LEN(H687)+2,99))-2),MID(C687,LEN(H687)+2,99)),1,1)=VLOOKUP(H687,DATA!$B$2:$I$526,8,FALSE),MID(IF(MID(MID(C687,LEN(H687)+2,99),1,1)="(",MID(MID(C687,LEN(H687)+2,99),2,LEN(MID(C687,LEN(H687)+2,99))-2),MID(C687,LEN(H687)+2,99)),1,3),IF(MID(MID(C687,LEN(H687)+2,99),1,1)="(",MID(MID(C687,LEN(H687)+2,99),2,LEN(MID(C687,LEN(H687)+2,99))-2),MID(C687,LEN(H687)+2,99))),"")</f>
        <v/>
      </c>
      <c r="L687" t="str">
        <f t="shared" si="382"/>
        <v/>
      </c>
      <c r="M687" t="str">
        <f t="shared" si="401"/>
        <v/>
      </c>
      <c r="N687" t="str">
        <f t="shared" si="383"/>
        <v/>
      </c>
      <c r="O687" t="str">
        <f t="shared" si="384"/>
        <v/>
      </c>
      <c r="P687" t="str">
        <f t="shared" si="377"/>
        <v/>
      </c>
      <c r="Q687" t="str">
        <f t="shared" si="385"/>
        <v/>
      </c>
      <c r="R687" t="str">
        <f t="shared" si="386"/>
        <v/>
      </c>
      <c r="S687" t="str">
        <f t="shared" si="387"/>
        <v/>
      </c>
      <c r="T687" t="str">
        <f t="shared" si="388"/>
        <v/>
      </c>
      <c r="U687" t="str">
        <f t="shared" si="389"/>
        <v/>
      </c>
      <c r="V687" t="str">
        <f>IF(MID(I687,6,1)="T",VLOOKUP(H687,DATA!$B$2:$H$526,7,FALSE),"")</f>
        <v/>
      </c>
      <c r="W687" t="str">
        <f t="shared" si="390"/>
        <v/>
      </c>
      <c r="X687" t="str">
        <f>IF(LEN(H687)&gt;0,VLOOKUP(H687,DATA!$B$2:$F$526,5,FALSE),"")</f>
        <v/>
      </c>
      <c r="Y687" t="str">
        <f t="shared" si="391"/>
        <v/>
      </c>
      <c r="Z687" t="str">
        <f t="shared" si="392"/>
        <v/>
      </c>
      <c r="AA687" t="str">
        <f t="shared" si="393"/>
        <v/>
      </c>
      <c r="AB687" t="str">
        <f>IF(LEN(Z687)&gt;0,VLOOKUP(Z687,DATA!$K$25:$L$69,2,FALSE)&amp;IF(LEN(AA687)&gt;0,VLOOKUP(AA687,DATA!$O$25:$P$29,2,FALSE),""),"")</f>
        <v/>
      </c>
      <c r="AC687" t="str">
        <f>IF(LEN(Z687)&gt;0,VLOOKUP(Z687,DATA!$K$25:$M$69,3,FALSE),"")</f>
        <v/>
      </c>
      <c r="AD687" t="str">
        <f t="shared" si="394"/>
        <v/>
      </c>
      <c r="AE687" t="str">
        <f t="shared" si="395"/>
        <v/>
      </c>
      <c r="AF687" t="str">
        <f t="shared" si="396"/>
        <v/>
      </c>
      <c r="AG687" t="str">
        <f t="shared" si="397"/>
        <v/>
      </c>
      <c r="AH687" t="str">
        <f t="shared" si="398"/>
        <v/>
      </c>
      <c r="AI687" t="str">
        <f>IF(LEN(Q687)&gt;0,REPT("0",IF(IF(MID(I687,12,1)="F",VLOOKUP(J687,DATA!$K$2:$Y$20,14,FALSE),0)&gt;10,IF(MID(I687,12,1)="F",VLOOKUP(J687,DATA!$K$2:$Y$20,14,FALSE),0)-10,0)-LEN(X687))&amp;DEC2BIN(Q687,IF(MID(I687,12,1)="F",VLOOKUP(J687,DATA!$K$2:$Y$20,14,FALSE),0)-IF(IF(MID(I687,12,1)="F",VLOOKUP(J687,DATA!$K$2:$Y$20,14,FALSE),0)&gt;10,IF(MID(I687,12,1)="F",VLOOKUP(J687,DATA!$K$2:$Y$20,14,FALSE),0)-10,0)),"")</f>
        <v/>
      </c>
      <c r="AJ687" t="str">
        <f>IF(LEN(H687)&gt;0,IF(H687&lt;&gt;"CALL_PAL",VLOOKUP(H687,DATA!$B$2:$E$526,4,FALSE),VLOOKUP(K687,DATA!$K$72:$M$161,3,FALSE)),"")</f>
        <v/>
      </c>
      <c r="AK687" t="str">
        <f>IF(LEN(H687)&gt;0,VLOOKUP(H687,DATA!$B$2:$D$526,3,FALSE),"")</f>
        <v/>
      </c>
      <c r="AL687" t="str">
        <f t="shared" si="399"/>
        <v/>
      </c>
      <c r="AM687" t="str">
        <f t="shared" si="400"/>
        <v/>
      </c>
      <c r="AN687" t="str">
        <f t="shared" si="378"/>
        <v/>
      </c>
      <c r="AO687" t="str">
        <f t="shared" si="372"/>
        <v/>
      </c>
      <c r="AP687" t="str">
        <f t="shared" si="373"/>
        <v/>
      </c>
      <c r="AQ687" t="str">
        <f t="shared" si="370"/>
        <v/>
      </c>
    </row>
    <row r="688" spans="1:43" x14ac:dyDescent="0.25">
      <c r="A688" t="str">
        <f t="shared" si="374"/>
        <v/>
      </c>
      <c r="C688" t="str">
        <f t="shared" si="380"/>
        <v/>
      </c>
      <c r="D688" t="str">
        <f t="shared" si="375"/>
        <v/>
      </c>
      <c r="E688" t="str">
        <f t="shared" si="376"/>
        <v/>
      </c>
      <c r="F688" t="str">
        <f t="shared" si="379"/>
        <v/>
      </c>
      <c r="G688" t="str">
        <f t="shared" si="371"/>
        <v/>
      </c>
      <c r="H688" t="str">
        <f t="shared" si="381"/>
        <v/>
      </c>
      <c r="I688" s="3" t="str">
        <f>IF(LEN(H688)&gt;0,VLOOKUP(H688,DATA!$B$2:$G$526,6,FALSE),"")</f>
        <v/>
      </c>
      <c r="J688" t="str">
        <f>IF(LEN(H688)&gt;0,VLOOKUP(H688,DATA!$B$2:$G$526,2,FALSE),"")</f>
        <v/>
      </c>
      <c r="K688" t="str">
        <f>IF(LEN(H688)&gt;0,IF(MID(IF(MID(MID(C688,LEN(H688)+2,99),1,1)="(",MID(MID(C688,LEN(H688)+2,99),2,LEN(MID(C688,LEN(H688)+2,99))-2),MID(C688,LEN(H688)+2,99)),1,1)=VLOOKUP(H688,DATA!$B$2:$I$526,8,FALSE),MID(IF(MID(MID(C688,LEN(H688)+2,99),1,1)="(",MID(MID(C688,LEN(H688)+2,99),2,LEN(MID(C688,LEN(H688)+2,99))-2),MID(C688,LEN(H688)+2,99)),1,3),IF(MID(MID(C688,LEN(H688)+2,99),1,1)="(",MID(MID(C688,LEN(H688)+2,99),2,LEN(MID(C688,LEN(H688)+2,99))-2),MID(C688,LEN(H688)+2,99))),"")</f>
        <v/>
      </c>
      <c r="L688" t="str">
        <f t="shared" si="382"/>
        <v/>
      </c>
      <c r="M688" t="str">
        <f t="shared" si="401"/>
        <v/>
      </c>
      <c r="N688" t="str">
        <f t="shared" si="383"/>
        <v/>
      </c>
      <c r="O688" t="str">
        <f t="shared" si="384"/>
        <v/>
      </c>
      <c r="P688" t="str">
        <f t="shared" si="377"/>
        <v/>
      </c>
      <c r="Q688" t="str">
        <f t="shared" si="385"/>
        <v/>
      </c>
      <c r="R688" t="str">
        <f t="shared" si="386"/>
        <v/>
      </c>
      <c r="S688" t="str">
        <f t="shared" si="387"/>
        <v/>
      </c>
      <c r="T688" t="str">
        <f t="shared" si="388"/>
        <v/>
      </c>
      <c r="U688" t="str">
        <f t="shared" si="389"/>
        <v/>
      </c>
      <c r="V688" t="str">
        <f>IF(MID(I688,6,1)="T",VLOOKUP(H688,DATA!$B$2:$H$526,7,FALSE),"")</f>
        <v/>
      </c>
      <c r="W688" t="str">
        <f t="shared" si="390"/>
        <v/>
      </c>
      <c r="X688" t="str">
        <f>IF(LEN(H688)&gt;0,VLOOKUP(H688,DATA!$B$2:$F$526,5,FALSE),"")</f>
        <v/>
      </c>
      <c r="Y688" t="str">
        <f t="shared" si="391"/>
        <v/>
      </c>
      <c r="Z688" t="str">
        <f t="shared" si="392"/>
        <v/>
      </c>
      <c r="AA688" t="str">
        <f t="shared" si="393"/>
        <v/>
      </c>
      <c r="AB688" t="str">
        <f>IF(LEN(Z688)&gt;0,VLOOKUP(Z688,DATA!$K$25:$L$69,2,FALSE)&amp;IF(LEN(AA688)&gt;0,VLOOKUP(AA688,DATA!$O$25:$P$29,2,FALSE),""),"")</f>
        <v/>
      </c>
      <c r="AC688" t="str">
        <f>IF(LEN(Z688)&gt;0,VLOOKUP(Z688,DATA!$K$25:$M$69,3,FALSE),"")</f>
        <v/>
      </c>
      <c r="AD688" t="str">
        <f t="shared" si="394"/>
        <v/>
      </c>
      <c r="AE688" t="str">
        <f t="shared" si="395"/>
        <v/>
      </c>
      <c r="AF688" t="str">
        <f t="shared" si="396"/>
        <v/>
      </c>
      <c r="AG688" t="str">
        <f t="shared" si="397"/>
        <v/>
      </c>
      <c r="AH688" t="str">
        <f t="shared" si="398"/>
        <v/>
      </c>
      <c r="AI688" t="str">
        <f>IF(LEN(Q688)&gt;0,REPT("0",IF(IF(MID(I688,12,1)="F",VLOOKUP(J688,DATA!$K$2:$Y$20,14,FALSE),0)&gt;10,IF(MID(I688,12,1)="F",VLOOKUP(J688,DATA!$K$2:$Y$20,14,FALSE),0)-10,0)-LEN(X688))&amp;DEC2BIN(Q688,IF(MID(I688,12,1)="F",VLOOKUP(J688,DATA!$K$2:$Y$20,14,FALSE),0)-IF(IF(MID(I688,12,1)="F",VLOOKUP(J688,DATA!$K$2:$Y$20,14,FALSE),0)&gt;10,IF(MID(I688,12,1)="F",VLOOKUP(J688,DATA!$K$2:$Y$20,14,FALSE),0)-10,0)),"")</f>
        <v/>
      </c>
      <c r="AJ688" t="str">
        <f>IF(LEN(H688)&gt;0,IF(H688&lt;&gt;"CALL_PAL",VLOOKUP(H688,DATA!$B$2:$E$526,4,FALSE),VLOOKUP(K688,DATA!$K$72:$M$161,3,FALSE)),"")</f>
        <v/>
      </c>
      <c r="AK688" t="str">
        <f>IF(LEN(H688)&gt;0,VLOOKUP(H688,DATA!$B$2:$D$526,3,FALSE),"")</f>
        <v/>
      </c>
      <c r="AL688" t="str">
        <f t="shared" si="399"/>
        <v/>
      </c>
      <c r="AM688" t="str">
        <f t="shared" si="400"/>
        <v/>
      </c>
      <c r="AN688" t="str">
        <f t="shared" si="378"/>
        <v/>
      </c>
      <c r="AO688" t="str">
        <f t="shared" si="372"/>
        <v/>
      </c>
      <c r="AP688" t="str">
        <f t="shared" si="373"/>
        <v/>
      </c>
      <c r="AQ688" t="str">
        <f t="shared" si="370"/>
        <v/>
      </c>
    </row>
    <row r="689" spans="1:43" x14ac:dyDescent="0.25">
      <c r="A689" t="str">
        <f t="shared" si="374"/>
        <v/>
      </c>
      <c r="C689" t="str">
        <f t="shared" si="380"/>
        <v/>
      </c>
      <c r="D689" t="str">
        <f t="shared" si="375"/>
        <v/>
      </c>
      <c r="E689" t="str">
        <f t="shared" si="376"/>
        <v/>
      </c>
      <c r="F689" t="str">
        <f t="shared" si="379"/>
        <v/>
      </c>
      <c r="G689" t="str">
        <f t="shared" si="371"/>
        <v/>
      </c>
      <c r="H689" t="str">
        <f t="shared" si="381"/>
        <v/>
      </c>
      <c r="I689" s="3" t="str">
        <f>IF(LEN(H689)&gt;0,VLOOKUP(H689,DATA!$B$2:$G$526,6,FALSE),"")</f>
        <v/>
      </c>
      <c r="J689" t="str">
        <f>IF(LEN(H689)&gt;0,VLOOKUP(H689,DATA!$B$2:$G$526,2,FALSE),"")</f>
        <v/>
      </c>
      <c r="K689" t="str">
        <f>IF(LEN(H689)&gt;0,IF(MID(IF(MID(MID(C689,LEN(H689)+2,99),1,1)="(",MID(MID(C689,LEN(H689)+2,99),2,LEN(MID(C689,LEN(H689)+2,99))-2),MID(C689,LEN(H689)+2,99)),1,1)=VLOOKUP(H689,DATA!$B$2:$I$526,8,FALSE),MID(IF(MID(MID(C689,LEN(H689)+2,99),1,1)="(",MID(MID(C689,LEN(H689)+2,99),2,LEN(MID(C689,LEN(H689)+2,99))-2),MID(C689,LEN(H689)+2,99)),1,3),IF(MID(MID(C689,LEN(H689)+2,99),1,1)="(",MID(MID(C689,LEN(H689)+2,99),2,LEN(MID(C689,LEN(H689)+2,99))-2),MID(C689,LEN(H689)+2,99))),"")</f>
        <v/>
      </c>
      <c r="L689" t="str">
        <f t="shared" si="382"/>
        <v/>
      </c>
      <c r="M689" t="str">
        <f t="shared" si="401"/>
        <v/>
      </c>
      <c r="N689" t="str">
        <f t="shared" si="383"/>
        <v/>
      </c>
      <c r="O689" t="str">
        <f t="shared" si="384"/>
        <v/>
      </c>
      <c r="P689" t="str">
        <f t="shared" si="377"/>
        <v/>
      </c>
      <c r="Q689" t="str">
        <f t="shared" si="385"/>
        <v/>
      </c>
      <c r="R689" t="str">
        <f t="shared" si="386"/>
        <v/>
      </c>
      <c r="S689" t="str">
        <f t="shared" si="387"/>
        <v/>
      </c>
      <c r="T689" t="str">
        <f t="shared" si="388"/>
        <v/>
      </c>
      <c r="U689" t="str">
        <f t="shared" si="389"/>
        <v/>
      </c>
      <c r="V689" t="str">
        <f>IF(MID(I689,6,1)="T",VLOOKUP(H689,DATA!$B$2:$H$526,7,FALSE),"")</f>
        <v/>
      </c>
      <c r="W689" t="str">
        <f t="shared" si="390"/>
        <v/>
      </c>
      <c r="X689" t="str">
        <f>IF(LEN(H689)&gt;0,VLOOKUP(H689,DATA!$B$2:$F$526,5,FALSE),"")</f>
        <v/>
      </c>
      <c r="Y689" t="str">
        <f t="shared" si="391"/>
        <v/>
      </c>
      <c r="Z689" t="str">
        <f t="shared" si="392"/>
        <v/>
      </c>
      <c r="AA689" t="str">
        <f t="shared" si="393"/>
        <v/>
      </c>
      <c r="AB689" t="str">
        <f>IF(LEN(Z689)&gt;0,VLOOKUP(Z689,DATA!$K$25:$L$69,2,FALSE)&amp;IF(LEN(AA689)&gt;0,VLOOKUP(AA689,DATA!$O$25:$P$29,2,FALSE),""),"")</f>
        <v/>
      </c>
      <c r="AC689" t="str">
        <f>IF(LEN(Z689)&gt;0,VLOOKUP(Z689,DATA!$K$25:$M$69,3,FALSE),"")</f>
        <v/>
      </c>
      <c r="AD689" t="str">
        <f t="shared" si="394"/>
        <v/>
      </c>
      <c r="AE689" t="str">
        <f t="shared" si="395"/>
        <v/>
      </c>
      <c r="AF689" t="str">
        <f t="shared" si="396"/>
        <v/>
      </c>
      <c r="AG689" t="str">
        <f t="shared" si="397"/>
        <v/>
      </c>
      <c r="AH689" t="str">
        <f t="shared" si="398"/>
        <v/>
      </c>
      <c r="AI689" t="str">
        <f>IF(LEN(Q689)&gt;0,REPT("0",IF(IF(MID(I689,12,1)="F",VLOOKUP(J689,DATA!$K$2:$Y$20,14,FALSE),0)&gt;10,IF(MID(I689,12,1)="F",VLOOKUP(J689,DATA!$K$2:$Y$20,14,FALSE),0)-10,0)-LEN(X689))&amp;DEC2BIN(Q689,IF(MID(I689,12,1)="F",VLOOKUP(J689,DATA!$K$2:$Y$20,14,FALSE),0)-IF(IF(MID(I689,12,1)="F",VLOOKUP(J689,DATA!$K$2:$Y$20,14,FALSE),0)&gt;10,IF(MID(I689,12,1)="F",VLOOKUP(J689,DATA!$K$2:$Y$20,14,FALSE),0)-10,0)),"")</f>
        <v/>
      </c>
      <c r="AJ689" t="str">
        <f>IF(LEN(H689)&gt;0,IF(H689&lt;&gt;"CALL_PAL",VLOOKUP(H689,DATA!$B$2:$E$526,4,FALSE),VLOOKUP(K689,DATA!$K$72:$M$161,3,FALSE)),"")</f>
        <v/>
      </c>
      <c r="AK689" t="str">
        <f>IF(LEN(H689)&gt;0,VLOOKUP(H689,DATA!$B$2:$D$526,3,FALSE),"")</f>
        <v/>
      </c>
      <c r="AL689" t="str">
        <f t="shared" si="399"/>
        <v/>
      </c>
      <c r="AM689" t="str">
        <f t="shared" si="400"/>
        <v/>
      </c>
      <c r="AN689" t="str">
        <f t="shared" si="378"/>
        <v/>
      </c>
      <c r="AO689" t="str">
        <f t="shared" si="372"/>
        <v/>
      </c>
      <c r="AP689" t="str">
        <f t="shared" si="373"/>
        <v/>
      </c>
      <c r="AQ689" t="str">
        <f t="shared" si="370"/>
        <v/>
      </c>
    </row>
    <row r="690" spans="1:43" x14ac:dyDescent="0.25">
      <c r="A690" t="str">
        <f t="shared" si="374"/>
        <v/>
      </c>
      <c r="C690" t="str">
        <f t="shared" si="380"/>
        <v/>
      </c>
      <c r="D690" t="str">
        <f t="shared" si="375"/>
        <v/>
      </c>
      <c r="E690" t="str">
        <f t="shared" si="376"/>
        <v/>
      </c>
      <c r="F690" t="str">
        <f t="shared" si="379"/>
        <v/>
      </c>
      <c r="G690" t="str">
        <f t="shared" si="371"/>
        <v/>
      </c>
      <c r="H690" t="str">
        <f t="shared" si="381"/>
        <v/>
      </c>
      <c r="I690" s="3" t="str">
        <f>IF(LEN(H690)&gt;0,VLOOKUP(H690,DATA!$B$2:$G$526,6,FALSE),"")</f>
        <v/>
      </c>
      <c r="J690" t="str">
        <f>IF(LEN(H690)&gt;0,VLOOKUP(H690,DATA!$B$2:$G$526,2,FALSE),"")</f>
        <v/>
      </c>
      <c r="K690" t="str">
        <f>IF(LEN(H690)&gt;0,IF(MID(IF(MID(MID(C690,LEN(H690)+2,99),1,1)="(",MID(MID(C690,LEN(H690)+2,99),2,LEN(MID(C690,LEN(H690)+2,99))-2),MID(C690,LEN(H690)+2,99)),1,1)=VLOOKUP(H690,DATA!$B$2:$I$526,8,FALSE),MID(IF(MID(MID(C690,LEN(H690)+2,99),1,1)="(",MID(MID(C690,LEN(H690)+2,99),2,LEN(MID(C690,LEN(H690)+2,99))-2),MID(C690,LEN(H690)+2,99)),1,3),IF(MID(MID(C690,LEN(H690)+2,99),1,1)="(",MID(MID(C690,LEN(H690)+2,99),2,LEN(MID(C690,LEN(H690)+2,99))-2),MID(C690,LEN(H690)+2,99))),"")</f>
        <v/>
      </c>
      <c r="L690" t="str">
        <f t="shared" si="382"/>
        <v/>
      </c>
      <c r="M690" t="str">
        <f t="shared" si="401"/>
        <v/>
      </c>
      <c r="N690" t="str">
        <f t="shared" si="383"/>
        <v/>
      </c>
      <c r="O690" t="str">
        <f t="shared" si="384"/>
        <v/>
      </c>
      <c r="P690" t="str">
        <f t="shared" si="377"/>
        <v/>
      </c>
      <c r="Q690" t="str">
        <f t="shared" si="385"/>
        <v/>
      </c>
      <c r="R690" t="str">
        <f t="shared" si="386"/>
        <v/>
      </c>
      <c r="S690" t="str">
        <f t="shared" si="387"/>
        <v/>
      </c>
      <c r="T690" t="str">
        <f t="shared" si="388"/>
        <v/>
      </c>
      <c r="U690" t="str">
        <f t="shared" si="389"/>
        <v/>
      </c>
      <c r="V690" t="str">
        <f>IF(MID(I690,6,1)="T",VLOOKUP(H690,DATA!$B$2:$H$526,7,FALSE),"")</f>
        <v/>
      </c>
      <c r="W690" t="str">
        <f t="shared" si="390"/>
        <v/>
      </c>
      <c r="X690" t="str">
        <f>IF(LEN(H690)&gt;0,VLOOKUP(H690,DATA!$B$2:$F$526,5,FALSE),"")</f>
        <v/>
      </c>
      <c r="Y690" t="str">
        <f t="shared" si="391"/>
        <v/>
      </c>
      <c r="Z690" t="str">
        <f t="shared" si="392"/>
        <v/>
      </c>
      <c r="AA690" t="str">
        <f t="shared" si="393"/>
        <v/>
      </c>
      <c r="AB690" t="str">
        <f>IF(LEN(Z690)&gt;0,VLOOKUP(Z690,DATA!$K$25:$L$69,2,FALSE)&amp;IF(LEN(AA690)&gt;0,VLOOKUP(AA690,DATA!$O$25:$P$29,2,FALSE),""),"")</f>
        <v/>
      </c>
      <c r="AC690" t="str">
        <f>IF(LEN(Z690)&gt;0,VLOOKUP(Z690,DATA!$K$25:$M$69,3,FALSE),"")</f>
        <v/>
      </c>
      <c r="AD690" t="str">
        <f t="shared" si="394"/>
        <v/>
      </c>
      <c r="AE690" t="str">
        <f t="shared" si="395"/>
        <v/>
      </c>
      <c r="AF690" t="str">
        <f t="shared" si="396"/>
        <v/>
      </c>
      <c r="AG690" t="str">
        <f t="shared" si="397"/>
        <v/>
      </c>
      <c r="AH690" t="str">
        <f t="shared" si="398"/>
        <v/>
      </c>
      <c r="AI690" t="str">
        <f>IF(LEN(Q690)&gt;0,REPT("0",IF(IF(MID(I690,12,1)="F",VLOOKUP(J690,DATA!$K$2:$Y$20,14,FALSE),0)&gt;10,IF(MID(I690,12,1)="F",VLOOKUP(J690,DATA!$K$2:$Y$20,14,FALSE),0)-10,0)-LEN(X690))&amp;DEC2BIN(Q690,IF(MID(I690,12,1)="F",VLOOKUP(J690,DATA!$K$2:$Y$20,14,FALSE),0)-IF(IF(MID(I690,12,1)="F",VLOOKUP(J690,DATA!$K$2:$Y$20,14,FALSE),0)&gt;10,IF(MID(I690,12,1)="F",VLOOKUP(J690,DATA!$K$2:$Y$20,14,FALSE),0)-10,0)),"")</f>
        <v/>
      </c>
      <c r="AJ690" t="str">
        <f>IF(LEN(H690)&gt;0,IF(H690&lt;&gt;"CALL_PAL",VLOOKUP(H690,DATA!$B$2:$E$526,4,FALSE),VLOOKUP(K690,DATA!$K$72:$M$161,3,FALSE)),"")</f>
        <v/>
      </c>
      <c r="AK690" t="str">
        <f>IF(LEN(H690)&gt;0,VLOOKUP(H690,DATA!$B$2:$D$526,3,FALSE),"")</f>
        <v/>
      </c>
      <c r="AL690" t="str">
        <f t="shared" si="399"/>
        <v/>
      </c>
      <c r="AM690" t="str">
        <f t="shared" si="400"/>
        <v/>
      </c>
      <c r="AN690" t="str">
        <f t="shared" si="378"/>
        <v/>
      </c>
      <c r="AO690" t="str">
        <f t="shared" si="372"/>
        <v/>
      </c>
      <c r="AP690" t="str">
        <f t="shared" si="373"/>
        <v/>
      </c>
      <c r="AQ690" t="str">
        <f t="shared" si="370"/>
        <v/>
      </c>
    </row>
    <row r="691" spans="1:43" x14ac:dyDescent="0.25">
      <c r="A691" t="str">
        <f t="shared" si="374"/>
        <v/>
      </c>
      <c r="C691" t="str">
        <f t="shared" si="380"/>
        <v/>
      </c>
      <c r="D691" t="str">
        <f t="shared" si="375"/>
        <v/>
      </c>
      <c r="E691" t="str">
        <f t="shared" si="376"/>
        <v/>
      </c>
      <c r="F691" t="str">
        <f t="shared" si="379"/>
        <v/>
      </c>
      <c r="G691" t="str">
        <f t="shared" si="371"/>
        <v/>
      </c>
      <c r="H691" t="str">
        <f t="shared" si="381"/>
        <v/>
      </c>
      <c r="I691" s="3" t="str">
        <f>IF(LEN(H691)&gt;0,VLOOKUP(H691,DATA!$B$2:$G$526,6,FALSE),"")</f>
        <v/>
      </c>
      <c r="J691" t="str">
        <f>IF(LEN(H691)&gt;0,VLOOKUP(H691,DATA!$B$2:$G$526,2,FALSE),"")</f>
        <v/>
      </c>
      <c r="K691" t="str">
        <f>IF(LEN(H691)&gt;0,IF(MID(IF(MID(MID(C691,LEN(H691)+2,99),1,1)="(",MID(MID(C691,LEN(H691)+2,99),2,LEN(MID(C691,LEN(H691)+2,99))-2),MID(C691,LEN(H691)+2,99)),1,1)=VLOOKUP(H691,DATA!$B$2:$I$526,8,FALSE),MID(IF(MID(MID(C691,LEN(H691)+2,99),1,1)="(",MID(MID(C691,LEN(H691)+2,99),2,LEN(MID(C691,LEN(H691)+2,99))-2),MID(C691,LEN(H691)+2,99)),1,3),IF(MID(MID(C691,LEN(H691)+2,99),1,1)="(",MID(MID(C691,LEN(H691)+2,99),2,LEN(MID(C691,LEN(H691)+2,99))-2),MID(C691,LEN(H691)+2,99))),"")</f>
        <v/>
      </c>
      <c r="L691" t="str">
        <f t="shared" si="382"/>
        <v/>
      </c>
      <c r="M691" t="str">
        <f t="shared" si="401"/>
        <v/>
      </c>
      <c r="N691" t="str">
        <f t="shared" si="383"/>
        <v/>
      </c>
      <c r="O691" t="str">
        <f t="shared" si="384"/>
        <v/>
      </c>
      <c r="P691" t="str">
        <f t="shared" si="377"/>
        <v/>
      </c>
      <c r="Q691" t="str">
        <f t="shared" si="385"/>
        <v/>
      </c>
      <c r="R691" t="str">
        <f t="shared" si="386"/>
        <v/>
      </c>
      <c r="S691" t="str">
        <f t="shared" si="387"/>
        <v/>
      </c>
      <c r="T691" t="str">
        <f t="shared" si="388"/>
        <v/>
      </c>
      <c r="U691" t="str">
        <f t="shared" si="389"/>
        <v/>
      </c>
      <c r="V691" t="str">
        <f>IF(MID(I691,6,1)="T",VLOOKUP(H691,DATA!$B$2:$H$526,7,FALSE),"")</f>
        <v/>
      </c>
      <c r="W691" t="str">
        <f t="shared" si="390"/>
        <v/>
      </c>
      <c r="X691" t="str">
        <f>IF(LEN(H691)&gt;0,VLOOKUP(H691,DATA!$B$2:$F$526,5,FALSE),"")</f>
        <v/>
      </c>
      <c r="Y691" t="str">
        <f t="shared" si="391"/>
        <v/>
      </c>
      <c r="Z691" t="str">
        <f t="shared" si="392"/>
        <v/>
      </c>
      <c r="AA691" t="str">
        <f t="shared" si="393"/>
        <v/>
      </c>
      <c r="AB691" t="str">
        <f>IF(LEN(Z691)&gt;0,VLOOKUP(Z691,DATA!$K$25:$L$69,2,FALSE)&amp;IF(LEN(AA691)&gt;0,VLOOKUP(AA691,DATA!$O$25:$P$29,2,FALSE),""),"")</f>
        <v/>
      </c>
      <c r="AC691" t="str">
        <f>IF(LEN(Z691)&gt;0,VLOOKUP(Z691,DATA!$K$25:$M$69,3,FALSE),"")</f>
        <v/>
      </c>
      <c r="AD691" t="str">
        <f t="shared" si="394"/>
        <v/>
      </c>
      <c r="AE691" t="str">
        <f t="shared" si="395"/>
        <v/>
      </c>
      <c r="AF691" t="str">
        <f t="shared" si="396"/>
        <v/>
      </c>
      <c r="AG691" t="str">
        <f t="shared" si="397"/>
        <v/>
      </c>
      <c r="AH691" t="str">
        <f t="shared" si="398"/>
        <v/>
      </c>
      <c r="AI691" t="str">
        <f>IF(LEN(Q691)&gt;0,REPT("0",IF(IF(MID(I691,12,1)="F",VLOOKUP(J691,DATA!$K$2:$Y$20,14,FALSE),0)&gt;10,IF(MID(I691,12,1)="F",VLOOKUP(J691,DATA!$K$2:$Y$20,14,FALSE),0)-10,0)-LEN(X691))&amp;DEC2BIN(Q691,IF(MID(I691,12,1)="F",VLOOKUP(J691,DATA!$K$2:$Y$20,14,FALSE),0)-IF(IF(MID(I691,12,1)="F",VLOOKUP(J691,DATA!$K$2:$Y$20,14,FALSE),0)&gt;10,IF(MID(I691,12,1)="F",VLOOKUP(J691,DATA!$K$2:$Y$20,14,FALSE),0)-10,0)),"")</f>
        <v/>
      </c>
      <c r="AJ691" t="str">
        <f>IF(LEN(H691)&gt;0,IF(H691&lt;&gt;"CALL_PAL",VLOOKUP(H691,DATA!$B$2:$E$526,4,FALSE),VLOOKUP(K691,DATA!$K$72:$M$161,3,FALSE)),"")</f>
        <v/>
      </c>
      <c r="AK691" t="str">
        <f>IF(LEN(H691)&gt;0,VLOOKUP(H691,DATA!$B$2:$D$526,3,FALSE),"")</f>
        <v/>
      </c>
      <c r="AL691" t="str">
        <f t="shared" si="399"/>
        <v/>
      </c>
      <c r="AM691" t="str">
        <f t="shared" si="400"/>
        <v/>
      </c>
      <c r="AN691" t="str">
        <f t="shared" si="378"/>
        <v/>
      </c>
      <c r="AO691" t="str">
        <f t="shared" si="372"/>
        <v/>
      </c>
      <c r="AP691" t="str">
        <f t="shared" si="373"/>
        <v/>
      </c>
      <c r="AQ691" t="str">
        <f t="shared" si="370"/>
        <v/>
      </c>
    </row>
    <row r="692" spans="1:43" x14ac:dyDescent="0.25">
      <c r="A692" t="str">
        <f t="shared" si="374"/>
        <v/>
      </c>
      <c r="C692" t="str">
        <f t="shared" si="380"/>
        <v/>
      </c>
      <c r="D692" t="str">
        <f t="shared" si="375"/>
        <v/>
      </c>
      <c r="E692" t="str">
        <f t="shared" si="376"/>
        <v/>
      </c>
      <c r="F692" t="str">
        <f t="shared" si="379"/>
        <v/>
      </c>
      <c r="G692" t="str">
        <f t="shared" si="371"/>
        <v/>
      </c>
      <c r="H692" t="str">
        <f t="shared" si="381"/>
        <v/>
      </c>
      <c r="I692" s="3" t="str">
        <f>IF(LEN(H692)&gt;0,VLOOKUP(H692,DATA!$B$2:$G$526,6,FALSE),"")</f>
        <v/>
      </c>
      <c r="J692" t="str">
        <f>IF(LEN(H692)&gt;0,VLOOKUP(H692,DATA!$B$2:$G$526,2,FALSE),"")</f>
        <v/>
      </c>
      <c r="K692" t="str">
        <f>IF(LEN(H692)&gt;0,IF(MID(IF(MID(MID(C692,LEN(H692)+2,99),1,1)="(",MID(MID(C692,LEN(H692)+2,99),2,LEN(MID(C692,LEN(H692)+2,99))-2),MID(C692,LEN(H692)+2,99)),1,1)=VLOOKUP(H692,DATA!$B$2:$I$526,8,FALSE),MID(IF(MID(MID(C692,LEN(H692)+2,99),1,1)="(",MID(MID(C692,LEN(H692)+2,99),2,LEN(MID(C692,LEN(H692)+2,99))-2),MID(C692,LEN(H692)+2,99)),1,3),IF(MID(MID(C692,LEN(H692)+2,99),1,1)="(",MID(MID(C692,LEN(H692)+2,99),2,LEN(MID(C692,LEN(H692)+2,99))-2),MID(C692,LEN(H692)+2,99))),"")</f>
        <v/>
      </c>
      <c r="L692" t="str">
        <f t="shared" si="382"/>
        <v/>
      </c>
      <c r="M692" t="str">
        <f t="shared" si="401"/>
        <v/>
      </c>
      <c r="N692" t="str">
        <f t="shared" si="383"/>
        <v/>
      </c>
      <c r="O692" t="str">
        <f t="shared" si="384"/>
        <v/>
      </c>
      <c r="P692" t="str">
        <f t="shared" si="377"/>
        <v/>
      </c>
      <c r="Q692" t="str">
        <f t="shared" si="385"/>
        <v/>
      </c>
      <c r="R692" t="str">
        <f t="shared" si="386"/>
        <v/>
      </c>
      <c r="S692" t="str">
        <f t="shared" si="387"/>
        <v/>
      </c>
      <c r="T692" t="str">
        <f t="shared" si="388"/>
        <v/>
      </c>
      <c r="U692" t="str">
        <f t="shared" si="389"/>
        <v/>
      </c>
      <c r="V692" t="str">
        <f>IF(MID(I692,6,1)="T",VLOOKUP(H692,DATA!$B$2:$H$526,7,FALSE),"")</f>
        <v/>
      </c>
      <c r="W692" t="str">
        <f t="shared" si="390"/>
        <v/>
      </c>
      <c r="X692" t="str">
        <f>IF(LEN(H692)&gt;0,VLOOKUP(H692,DATA!$B$2:$F$526,5,FALSE),"")</f>
        <v/>
      </c>
      <c r="Y692" t="str">
        <f t="shared" si="391"/>
        <v/>
      </c>
      <c r="Z692" t="str">
        <f t="shared" si="392"/>
        <v/>
      </c>
      <c r="AA692" t="str">
        <f t="shared" si="393"/>
        <v/>
      </c>
      <c r="AB692" t="str">
        <f>IF(LEN(Z692)&gt;0,VLOOKUP(Z692,DATA!$K$25:$L$69,2,FALSE)&amp;IF(LEN(AA692)&gt;0,VLOOKUP(AA692,DATA!$O$25:$P$29,2,FALSE),""),"")</f>
        <v/>
      </c>
      <c r="AC692" t="str">
        <f>IF(LEN(Z692)&gt;0,VLOOKUP(Z692,DATA!$K$25:$M$69,3,FALSE),"")</f>
        <v/>
      </c>
      <c r="AD692" t="str">
        <f t="shared" si="394"/>
        <v/>
      </c>
      <c r="AE692" t="str">
        <f t="shared" si="395"/>
        <v/>
      </c>
      <c r="AF692" t="str">
        <f t="shared" si="396"/>
        <v/>
      </c>
      <c r="AG692" t="str">
        <f t="shared" si="397"/>
        <v/>
      </c>
      <c r="AH692" t="str">
        <f t="shared" si="398"/>
        <v/>
      </c>
      <c r="AI692" t="str">
        <f>IF(LEN(Q692)&gt;0,REPT("0",IF(IF(MID(I692,12,1)="F",VLOOKUP(J692,DATA!$K$2:$Y$20,14,FALSE),0)&gt;10,IF(MID(I692,12,1)="F",VLOOKUP(J692,DATA!$K$2:$Y$20,14,FALSE),0)-10,0)-LEN(X692))&amp;DEC2BIN(Q692,IF(MID(I692,12,1)="F",VLOOKUP(J692,DATA!$K$2:$Y$20,14,FALSE),0)-IF(IF(MID(I692,12,1)="F",VLOOKUP(J692,DATA!$K$2:$Y$20,14,FALSE),0)&gt;10,IF(MID(I692,12,1)="F",VLOOKUP(J692,DATA!$K$2:$Y$20,14,FALSE),0)-10,0)),"")</f>
        <v/>
      </c>
      <c r="AJ692" t="str">
        <f>IF(LEN(H692)&gt;0,IF(H692&lt;&gt;"CALL_PAL",VLOOKUP(H692,DATA!$B$2:$E$526,4,FALSE),VLOOKUP(K692,DATA!$K$72:$M$161,3,FALSE)),"")</f>
        <v/>
      </c>
      <c r="AK692" t="str">
        <f>IF(LEN(H692)&gt;0,VLOOKUP(H692,DATA!$B$2:$D$526,3,FALSE),"")</f>
        <v/>
      </c>
      <c r="AL692" t="str">
        <f t="shared" si="399"/>
        <v/>
      </c>
      <c r="AM692" t="str">
        <f t="shared" si="400"/>
        <v/>
      </c>
      <c r="AN692" t="str">
        <f t="shared" si="378"/>
        <v/>
      </c>
      <c r="AO692" t="str">
        <f t="shared" si="372"/>
        <v/>
      </c>
      <c r="AP692" t="str">
        <f t="shared" si="373"/>
        <v/>
      </c>
      <c r="AQ692" t="str">
        <f t="shared" si="370"/>
        <v/>
      </c>
    </row>
    <row r="693" spans="1:43" x14ac:dyDescent="0.25">
      <c r="A693" t="str">
        <f t="shared" si="374"/>
        <v/>
      </c>
      <c r="C693" t="str">
        <f t="shared" si="380"/>
        <v/>
      </c>
      <c r="D693" t="str">
        <f t="shared" si="375"/>
        <v/>
      </c>
      <c r="E693" t="str">
        <f t="shared" si="376"/>
        <v/>
      </c>
      <c r="F693" t="str">
        <f t="shared" si="379"/>
        <v/>
      </c>
      <c r="G693" t="str">
        <f t="shared" si="371"/>
        <v/>
      </c>
      <c r="H693" t="str">
        <f t="shared" si="381"/>
        <v/>
      </c>
      <c r="I693" s="3" t="str">
        <f>IF(LEN(H693)&gt;0,VLOOKUP(H693,DATA!$B$2:$G$526,6,FALSE),"")</f>
        <v/>
      </c>
      <c r="J693" t="str">
        <f>IF(LEN(H693)&gt;0,VLOOKUP(H693,DATA!$B$2:$G$526,2,FALSE),"")</f>
        <v/>
      </c>
      <c r="K693" t="str">
        <f>IF(LEN(H693)&gt;0,IF(MID(IF(MID(MID(C693,LEN(H693)+2,99),1,1)="(",MID(MID(C693,LEN(H693)+2,99),2,LEN(MID(C693,LEN(H693)+2,99))-2),MID(C693,LEN(H693)+2,99)),1,1)=VLOOKUP(H693,DATA!$B$2:$I$526,8,FALSE),MID(IF(MID(MID(C693,LEN(H693)+2,99),1,1)="(",MID(MID(C693,LEN(H693)+2,99),2,LEN(MID(C693,LEN(H693)+2,99))-2),MID(C693,LEN(H693)+2,99)),1,3),IF(MID(MID(C693,LEN(H693)+2,99),1,1)="(",MID(MID(C693,LEN(H693)+2,99),2,LEN(MID(C693,LEN(H693)+2,99))-2),MID(C693,LEN(H693)+2,99))),"")</f>
        <v/>
      </c>
      <c r="L693" t="str">
        <f t="shared" si="382"/>
        <v/>
      </c>
      <c r="M693" t="str">
        <f t="shared" si="401"/>
        <v/>
      </c>
      <c r="N693" t="str">
        <f t="shared" si="383"/>
        <v/>
      </c>
      <c r="O693" t="str">
        <f t="shared" si="384"/>
        <v/>
      </c>
      <c r="P693" t="str">
        <f t="shared" si="377"/>
        <v/>
      </c>
      <c r="Q693" t="str">
        <f t="shared" si="385"/>
        <v/>
      </c>
      <c r="R693" t="str">
        <f t="shared" si="386"/>
        <v/>
      </c>
      <c r="S693" t="str">
        <f t="shared" si="387"/>
        <v/>
      </c>
      <c r="T693" t="str">
        <f t="shared" si="388"/>
        <v/>
      </c>
      <c r="U693" t="str">
        <f t="shared" si="389"/>
        <v/>
      </c>
      <c r="V693" t="str">
        <f>IF(MID(I693,6,1)="T",VLOOKUP(H693,DATA!$B$2:$H$526,7,FALSE),"")</f>
        <v/>
      </c>
      <c r="W693" t="str">
        <f t="shared" si="390"/>
        <v/>
      </c>
      <c r="X693" t="str">
        <f>IF(LEN(H693)&gt;0,VLOOKUP(H693,DATA!$B$2:$F$526,5,FALSE),"")</f>
        <v/>
      </c>
      <c r="Y693" t="str">
        <f t="shared" si="391"/>
        <v/>
      </c>
      <c r="Z693" t="str">
        <f t="shared" si="392"/>
        <v/>
      </c>
      <c r="AA693" t="str">
        <f t="shared" si="393"/>
        <v/>
      </c>
      <c r="AB693" t="str">
        <f>IF(LEN(Z693)&gt;0,VLOOKUP(Z693,DATA!$K$25:$L$69,2,FALSE)&amp;IF(LEN(AA693)&gt;0,VLOOKUP(AA693,DATA!$O$25:$P$29,2,FALSE),""),"")</f>
        <v/>
      </c>
      <c r="AC693" t="str">
        <f>IF(LEN(Z693)&gt;0,VLOOKUP(Z693,DATA!$K$25:$M$69,3,FALSE),"")</f>
        <v/>
      </c>
      <c r="AD693" t="str">
        <f t="shared" si="394"/>
        <v/>
      </c>
      <c r="AE693" t="str">
        <f t="shared" si="395"/>
        <v/>
      </c>
      <c r="AF693" t="str">
        <f t="shared" si="396"/>
        <v/>
      </c>
      <c r="AG693" t="str">
        <f t="shared" si="397"/>
        <v/>
      </c>
      <c r="AH693" t="str">
        <f t="shared" si="398"/>
        <v/>
      </c>
      <c r="AI693" t="str">
        <f>IF(LEN(Q693)&gt;0,REPT("0",IF(IF(MID(I693,12,1)="F",VLOOKUP(J693,DATA!$K$2:$Y$20,14,FALSE),0)&gt;10,IF(MID(I693,12,1)="F",VLOOKUP(J693,DATA!$K$2:$Y$20,14,FALSE),0)-10,0)-LEN(X693))&amp;DEC2BIN(Q693,IF(MID(I693,12,1)="F",VLOOKUP(J693,DATA!$K$2:$Y$20,14,FALSE),0)-IF(IF(MID(I693,12,1)="F",VLOOKUP(J693,DATA!$K$2:$Y$20,14,FALSE),0)&gt;10,IF(MID(I693,12,1)="F",VLOOKUP(J693,DATA!$K$2:$Y$20,14,FALSE),0)-10,0)),"")</f>
        <v/>
      </c>
      <c r="AJ693" t="str">
        <f>IF(LEN(H693)&gt;0,IF(H693&lt;&gt;"CALL_PAL",VLOOKUP(H693,DATA!$B$2:$E$526,4,FALSE),VLOOKUP(K693,DATA!$K$72:$M$161,3,FALSE)),"")</f>
        <v/>
      </c>
      <c r="AK693" t="str">
        <f>IF(LEN(H693)&gt;0,VLOOKUP(H693,DATA!$B$2:$D$526,3,FALSE),"")</f>
        <v/>
      </c>
      <c r="AL693" t="str">
        <f t="shared" si="399"/>
        <v/>
      </c>
      <c r="AM693" t="str">
        <f t="shared" si="400"/>
        <v/>
      </c>
      <c r="AN693" t="str">
        <f t="shared" si="378"/>
        <v/>
      </c>
      <c r="AO693" t="str">
        <f t="shared" si="372"/>
        <v/>
      </c>
      <c r="AP693" t="str">
        <f t="shared" si="373"/>
        <v/>
      </c>
      <c r="AQ693" t="str">
        <f t="shared" si="370"/>
        <v/>
      </c>
    </row>
    <row r="694" spans="1:43" x14ac:dyDescent="0.25">
      <c r="A694" t="str">
        <f t="shared" si="374"/>
        <v/>
      </c>
      <c r="C694" t="str">
        <f t="shared" si="380"/>
        <v/>
      </c>
      <c r="D694" t="str">
        <f t="shared" si="375"/>
        <v/>
      </c>
      <c r="E694" t="str">
        <f t="shared" si="376"/>
        <v/>
      </c>
      <c r="F694" t="str">
        <f t="shared" si="379"/>
        <v/>
      </c>
      <c r="G694" t="str">
        <f t="shared" si="371"/>
        <v/>
      </c>
      <c r="H694" t="str">
        <f t="shared" si="381"/>
        <v/>
      </c>
      <c r="I694" s="3" t="str">
        <f>IF(LEN(H694)&gt;0,VLOOKUP(H694,DATA!$B$2:$G$526,6,FALSE),"")</f>
        <v/>
      </c>
      <c r="J694" t="str">
        <f>IF(LEN(H694)&gt;0,VLOOKUP(H694,DATA!$B$2:$G$526,2,FALSE),"")</f>
        <v/>
      </c>
      <c r="K694" t="str">
        <f>IF(LEN(H694)&gt;0,IF(MID(IF(MID(MID(C694,LEN(H694)+2,99),1,1)="(",MID(MID(C694,LEN(H694)+2,99),2,LEN(MID(C694,LEN(H694)+2,99))-2),MID(C694,LEN(H694)+2,99)),1,1)=VLOOKUP(H694,DATA!$B$2:$I$526,8,FALSE),MID(IF(MID(MID(C694,LEN(H694)+2,99),1,1)="(",MID(MID(C694,LEN(H694)+2,99),2,LEN(MID(C694,LEN(H694)+2,99))-2),MID(C694,LEN(H694)+2,99)),1,3),IF(MID(MID(C694,LEN(H694)+2,99),1,1)="(",MID(MID(C694,LEN(H694)+2,99),2,LEN(MID(C694,LEN(H694)+2,99))-2),MID(C694,LEN(H694)+2,99))),"")</f>
        <v/>
      </c>
      <c r="L694" t="str">
        <f t="shared" si="382"/>
        <v/>
      </c>
      <c r="M694" t="str">
        <f t="shared" si="401"/>
        <v/>
      </c>
      <c r="N694" t="str">
        <f t="shared" si="383"/>
        <v/>
      </c>
      <c r="O694" t="str">
        <f t="shared" si="384"/>
        <v/>
      </c>
      <c r="P694" t="str">
        <f t="shared" si="377"/>
        <v/>
      </c>
      <c r="Q694" t="str">
        <f t="shared" si="385"/>
        <v/>
      </c>
      <c r="R694" t="str">
        <f t="shared" si="386"/>
        <v/>
      </c>
      <c r="S694" t="str">
        <f t="shared" si="387"/>
        <v/>
      </c>
      <c r="T694" t="str">
        <f t="shared" si="388"/>
        <v/>
      </c>
      <c r="U694" t="str">
        <f t="shared" si="389"/>
        <v/>
      </c>
      <c r="V694" t="str">
        <f>IF(MID(I694,6,1)="T",VLOOKUP(H694,DATA!$B$2:$H$526,7,FALSE),"")</f>
        <v/>
      </c>
      <c r="W694" t="str">
        <f t="shared" si="390"/>
        <v/>
      </c>
      <c r="X694" t="str">
        <f>IF(LEN(H694)&gt;0,VLOOKUP(H694,DATA!$B$2:$F$526,5,FALSE),"")</f>
        <v/>
      </c>
      <c r="Y694" t="str">
        <f t="shared" si="391"/>
        <v/>
      </c>
      <c r="Z694" t="str">
        <f t="shared" si="392"/>
        <v/>
      </c>
      <c r="AA694" t="str">
        <f t="shared" si="393"/>
        <v/>
      </c>
      <c r="AB694" t="str">
        <f>IF(LEN(Z694)&gt;0,VLOOKUP(Z694,DATA!$K$25:$L$69,2,FALSE)&amp;IF(LEN(AA694)&gt;0,VLOOKUP(AA694,DATA!$O$25:$P$29,2,FALSE),""),"")</f>
        <v/>
      </c>
      <c r="AC694" t="str">
        <f>IF(LEN(Z694)&gt;0,VLOOKUP(Z694,DATA!$K$25:$M$69,3,FALSE),"")</f>
        <v/>
      </c>
      <c r="AD694" t="str">
        <f t="shared" si="394"/>
        <v/>
      </c>
      <c r="AE694" t="str">
        <f t="shared" si="395"/>
        <v/>
      </c>
      <c r="AF694" t="str">
        <f t="shared" si="396"/>
        <v/>
      </c>
      <c r="AG694" t="str">
        <f t="shared" si="397"/>
        <v/>
      </c>
      <c r="AH694" t="str">
        <f t="shared" si="398"/>
        <v/>
      </c>
      <c r="AI694" t="str">
        <f>IF(LEN(Q694)&gt;0,REPT("0",IF(IF(MID(I694,12,1)="F",VLOOKUP(J694,DATA!$K$2:$Y$20,14,FALSE),0)&gt;10,IF(MID(I694,12,1)="F",VLOOKUP(J694,DATA!$K$2:$Y$20,14,FALSE),0)-10,0)-LEN(X694))&amp;DEC2BIN(Q694,IF(MID(I694,12,1)="F",VLOOKUP(J694,DATA!$K$2:$Y$20,14,FALSE),0)-IF(IF(MID(I694,12,1)="F",VLOOKUP(J694,DATA!$K$2:$Y$20,14,FALSE),0)&gt;10,IF(MID(I694,12,1)="F",VLOOKUP(J694,DATA!$K$2:$Y$20,14,FALSE),0)-10,0)),"")</f>
        <v/>
      </c>
      <c r="AJ694" t="str">
        <f>IF(LEN(H694)&gt;0,IF(H694&lt;&gt;"CALL_PAL",VLOOKUP(H694,DATA!$B$2:$E$526,4,FALSE),VLOOKUP(K694,DATA!$K$72:$M$161,3,FALSE)),"")</f>
        <v/>
      </c>
      <c r="AK694" t="str">
        <f>IF(LEN(H694)&gt;0,VLOOKUP(H694,DATA!$B$2:$D$526,3,FALSE),"")</f>
        <v/>
      </c>
      <c r="AL694" t="str">
        <f t="shared" si="399"/>
        <v/>
      </c>
      <c r="AM694" t="str">
        <f t="shared" si="400"/>
        <v/>
      </c>
      <c r="AN694" t="str">
        <f t="shared" si="378"/>
        <v/>
      </c>
      <c r="AO694" t="str">
        <f t="shared" si="372"/>
        <v/>
      </c>
      <c r="AP694" t="str">
        <f t="shared" si="373"/>
        <v/>
      </c>
      <c r="AQ694" t="str">
        <f t="shared" si="370"/>
        <v/>
      </c>
    </row>
    <row r="695" spans="1:43" x14ac:dyDescent="0.25">
      <c r="A695" t="str">
        <f t="shared" si="374"/>
        <v/>
      </c>
      <c r="C695" t="str">
        <f t="shared" si="380"/>
        <v/>
      </c>
      <c r="D695" t="str">
        <f t="shared" si="375"/>
        <v/>
      </c>
      <c r="E695" t="str">
        <f t="shared" si="376"/>
        <v/>
      </c>
      <c r="F695" t="str">
        <f t="shared" si="379"/>
        <v/>
      </c>
      <c r="G695" t="str">
        <f t="shared" si="371"/>
        <v/>
      </c>
      <c r="H695" t="str">
        <f t="shared" si="381"/>
        <v/>
      </c>
      <c r="I695" s="3" t="str">
        <f>IF(LEN(H695)&gt;0,VLOOKUP(H695,DATA!$B$2:$G$526,6,FALSE),"")</f>
        <v/>
      </c>
      <c r="J695" t="str">
        <f>IF(LEN(H695)&gt;0,VLOOKUP(H695,DATA!$B$2:$G$526,2,FALSE),"")</f>
        <v/>
      </c>
      <c r="K695" t="str">
        <f>IF(LEN(H695)&gt;0,IF(MID(IF(MID(MID(C695,LEN(H695)+2,99),1,1)="(",MID(MID(C695,LEN(H695)+2,99),2,LEN(MID(C695,LEN(H695)+2,99))-2),MID(C695,LEN(H695)+2,99)),1,1)=VLOOKUP(H695,DATA!$B$2:$I$526,8,FALSE),MID(IF(MID(MID(C695,LEN(H695)+2,99),1,1)="(",MID(MID(C695,LEN(H695)+2,99),2,LEN(MID(C695,LEN(H695)+2,99))-2),MID(C695,LEN(H695)+2,99)),1,3),IF(MID(MID(C695,LEN(H695)+2,99),1,1)="(",MID(MID(C695,LEN(H695)+2,99),2,LEN(MID(C695,LEN(H695)+2,99))-2),MID(C695,LEN(H695)+2,99))),"")</f>
        <v/>
      </c>
      <c r="L695" t="str">
        <f t="shared" si="382"/>
        <v/>
      </c>
      <c r="M695" t="str">
        <f t="shared" si="401"/>
        <v/>
      </c>
      <c r="N695" t="str">
        <f t="shared" si="383"/>
        <v/>
      </c>
      <c r="O695" t="str">
        <f t="shared" si="384"/>
        <v/>
      </c>
      <c r="P695" t="str">
        <f t="shared" si="377"/>
        <v/>
      </c>
      <c r="Q695" t="str">
        <f t="shared" si="385"/>
        <v/>
      </c>
      <c r="R695" t="str">
        <f t="shared" si="386"/>
        <v/>
      </c>
      <c r="S695" t="str">
        <f t="shared" si="387"/>
        <v/>
      </c>
      <c r="T695" t="str">
        <f t="shared" si="388"/>
        <v/>
      </c>
      <c r="U695" t="str">
        <f t="shared" si="389"/>
        <v/>
      </c>
      <c r="V695" t="str">
        <f>IF(MID(I695,6,1)="T",VLOOKUP(H695,DATA!$B$2:$H$526,7,FALSE),"")</f>
        <v/>
      </c>
      <c r="W695" t="str">
        <f t="shared" si="390"/>
        <v/>
      </c>
      <c r="X695" t="str">
        <f>IF(LEN(H695)&gt;0,VLOOKUP(H695,DATA!$B$2:$F$526,5,FALSE),"")</f>
        <v/>
      </c>
      <c r="Y695" t="str">
        <f t="shared" si="391"/>
        <v/>
      </c>
      <c r="Z695" t="str">
        <f t="shared" si="392"/>
        <v/>
      </c>
      <c r="AA695" t="str">
        <f t="shared" si="393"/>
        <v/>
      </c>
      <c r="AB695" t="str">
        <f>IF(LEN(Z695)&gt;0,VLOOKUP(Z695,DATA!$K$25:$L$69,2,FALSE)&amp;IF(LEN(AA695)&gt;0,VLOOKUP(AA695,DATA!$O$25:$P$29,2,FALSE),""),"")</f>
        <v/>
      </c>
      <c r="AC695" t="str">
        <f>IF(LEN(Z695)&gt;0,VLOOKUP(Z695,DATA!$K$25:$M$69,3,FALSE),"")</f>
        <v/>
      </c>
      <c r="AD695" t="str">
        <f t="shared" si="394"/>
        <v/>
      </c>
      <c r="AE695" t="str">
        <f t="shared" si="395"/>
        <v/>
      </c>
      <c r="AF695" t="str">
        <f t="shared" si="396"/>
        <v/>
      </c>
      <c r="AG695" t="str">
        <f t="shared" si="397"/>
        <v/>
      </c>
      <c r="AH695" t="str">
        <f t="shared" si="398"/>
        <v/>
      </c>
      <c r="AI695" t="str">
        <f>IF(LEN(Q695)&gt;0,REPT("0",IF(IF(MID(I695,12,1)="F",VLOOKUP(J695,DATA!$K$2:$Y$20,14,FALSE),0)&gt;10,IF(MID(I695,12,1)="F",VLOOKUP(J695,DATA!$K$2:$Y$20,14,FALSE),0)-10,0)-LEN(X695))&amp;DEC2BIN(Q695,IF(MID(I695,12,1)="F",VLOOKUP(J695,DATA!$K$2:$Y$20,14,FALSE),0)-IF(IF(MID(I695,12,1)="F",VLOOKUP(J695,DATA!$K$2:$Y$20,14,FALSE),0)&gt;10,IF(MID(I695,12,1)="F",VLOOKUP(J695,DATA!$K$2:$Y$20,14,FALSE),0)-10,0)),"")</f>
        <v/>
      </c>
      <c r="AJ695" t="str">
        <f>IF(LEN(H695)&gt;0,IF(H695&lt;&gt;"CALL_PAL",VLOOKUP(H695,DATA!$B$2:$E$526,4,FALSE),VLOOKUP(K695,DATA!$K$72:$M$161,3,FALSE)),"")</f>
        <v/>
      </c>
      <c r="AK695" t="str">
        <f>IF(LEN(H695)&gt;0,VLOOKUP(H695,DATA!$B$2:$D$526,3,FALSE),"")</f>
        <v/>
      </c>
      <c r="AL695" t="str">
        <f t="shared" si="399"/>
        <v/>
      </c>
      <c r="AM695" t="str">
        <f t="shared" si="400"/>
        <v/>
      </c>
      <c r="AN695" t="str">
        <f t="shared" si="378"/>
        <v/>
      </c>
      <c r="AO695" t="str">
        <f t="shared" si="372"/>
        <v/>
      </c>
      <c r="AP695" t="str">
        <f t="shared" si="373"/>
        <v/>
      </c>
      <c r="AQ695" t="str">
        <f t="shared" si="370"/>
        <v/>
      </c>
    </row>
    <row r="696" spans="1:43" x14ac:dyDescent="0.25">
      <c r="A696" t="str">
        <f t="shared" si="374"/>
        <v/>
      </c>
      <c r="C696" t="str">
        <f t="shared" si="380"/>
        <v/>
      </c>
      <c r="D696" t="str">
        <f t="shared" si="375"/>
        <v/>
      </c>
      <c r="E696" t="str">
        <f t="shared" si="376"/>
        <v/>
      </c>
      <c r="F696" t="str">
        <f t="shared" si="379"/>
        <v/>
      </c>
      <c r="G696" t="str">
        <f t="shared" si="371"/>
        <v/>
      </c>
      <c r="H696" t="str">
        <f t="shared" si="381"/>
        <v/>
      </c>
      <c r="I696" s="3" t="str">
        <f>IF(LEN(H696)&gt;0,VLOOKUP(H696,DATA!$B$2:$G$526,6,FALSE),"")</f>
        <v/>
      </c>
      <c r="J696" t="str">
        <f>IF(LEN(H696)&gt;0,VLOOKUP(H696,DATA!$B$2:$G$526,2,FALSE),"")</f>
        <v/>
      </c>
      <c r="K696" t="str">
        <f>IF(LEN(H696)&gt;0,IF(MID(IF(MID(MID(C696,LEN(H696)+2,99),1,1)="(",MID(MID(C696,LEN(H696)+2,99),2,LEN(MID(C696,LEN(H696)+2,99))-2),MID(C696,LEN(H696)+2,99)),1,1)=VLOOKUP(H696,DATA!$B$2:$I$526,8,FALSE),MID(IF(MID(MID(C696,LEN(H696)+2,99),1,1)="(",MID(MID(C696,LEN(H696)+2,99),2,LEN(MID(C696,LEN(H696)+2,99))-2),MID(C696,LEN(H696)+2,99)),1,3),IF(MID(MID(C696,LEN(H696)+2,99),1,1)="(",MID(MID(C696,LEN(H696)+2,99),2,LEN(MID(C696,LEN(H696)+2,99))-2),MID(C696,LEN(H696)+2,99))),"")</f>
        <v/>
      </c>
      <c r="L696" t="str">
        <f t="shared" si="382"/>
        <v/>
      </c>
      <c r="M696" t="str">
        <f t="shared" si="401"/>
        <v/>
      </c>
      <c r="N696" t="str">
        <f t="shared" si="383"/>
        <v/>
      </c>
      <c r="O696" t="str">
        <f t="shared" si="384"/>
        <v/>
      </c>
      <c r="P696" t="str">
        <f t="shared" si="377"/>
        <v/>
      </c>
      <c r="Q696" t="str">
        <f t="shared" si="385"/>
        <v/>
      </c>
      <c r="R696" t="str">
        <f t="shared" si="386"/>
        <v/>
      </c>
      <c r="S696" t="str">
        <f t="shared" si="387"/>
        <v/>
      </c>
      <c r="T696" t="str">
        <f t="shared" si="388"/>
        <v/>
      </c>
      <c r="U696" t="str">
        <f t="shared" si="389"/>
        <v/>
      </c>
      <c r="V696" t="str">
        <f>IF(MID(I696,6,1)="T",VLOOKUP(H696,DATA!$B$2:$H$526,7,FALSE),"")</f>
        <v/>
      </c>
      <c r="W696" t="str">
        <f t="shared" si="390"/>
        <v/>
      </c>
      <c r="X696" t="str">
        <f>IF(LEN(H696)&gt;0,VLOOKUP(H696,DATA!$B$2:$F$526,5,FALSE),"")</f>
        <v/>
      </c>
      <c r="Y696" t="str">
        <f t="shared" si="391"/>
        <v/>
      </c>
      <c r="Z696" t="str">
        <f t="shared" si="392"/>
        <v/>
      </c>
      <c r="AA696" t="str">
        <f t="shared" si="393"/>
        <v/>
      </c>
      <c r="AB696" t="str">
        <f>IF(LEN(Z696)&gt;0,VLOOKUP(Z696,DATA!$K$25:$L$69,2,FALSE)&amp;IF(LEN(AA696)&gt;0,VLOOKUP(AA696,DATA!$O$25:$P$29,2,FALSE),""),"")</f>
        <v/>
      </c>
      <c r="AC696" t="str">
        <f>IF(LEN(Z696)&gt;0,VLOOKUP(Z696,DATA!$K$25:$M$69,3,FALSE),"")</f>
        <v/>
      </c>
      <c r="AD696" t="str">
        <f t="shared" si="394"/>
        <v/>
      </c>
      <c r="AE696" t="str">
        <f t="shared" si="395"/>
        <v/>
      </c>
      <c r="AF696" t="str">
        <f t="shared" si="396"/>
        <v/>
      </c>
      <c r="AG696" t="str">
        <f t="shared" si="397"/>
        <v/>
      </c>
      <c r="AH696" t="str">
        <f t="shared" si="398"/>
        <v/>
      </c>
      <c r="AI696" t="str">
        <f>IF(LEN(Q696)&gt;0,REPT("0",IF(IF(MID(I696,12,1)="F",VLOOKUP(J696,DATA!$K$2:$Y$20,14,FALSE),0)&gt;10,IF(MID(I696,12,1)="F",VLOOKUP(J696,DATA!$K$2:$Y$20,14,FALSE),0)-10,0)-LEN(X696))&amp;DEC2BIN(Q696,IF(MID(I696,12,1)="F",VLOOKUP(J696,DATA!$K$2:$Y$20,14,FALSE),0)-IF(IF(MID(I696,12,1)="F",VLOOKUP(J696,DATA!$K$2:$Y$20,14,FALSE),0)&gt;10,IF(MID(I696,12,1)="F",VLOOKUP(J696,DATA!$K$2:$Y$20,14,FALSE),0)-10,0)),"")</f>
        <v/>
      </c>
      <c r="AJ696" t="str">
        <f>IF(LEN(H696)&gt;0,IF(H696&lt;&gt;"CALL_PAL",VLOOKUP(H696,DATA!$B$2:$E$526,4,FALSE),VLOOKUP(K696,DATA!$K$72:$M$161,3,FALSE)),"")</f>
        <v/>
      </c>
      <c r="AK696" t="str">
        <f>IF(LEN(H696)&gt;0,VLOOKUP(H696,DATA!$B$2:$D$526,3,FALSE),"")</f>
        <v/>
      </c>
      <c r="AL696" t="str">
        <f t="shared" si="399"/>
        <v/>
      </c>
      <c r="AM696" t="str">
        <f t="shared" si="400"/>
        <v/>
      </c>
      <c r="AN696" t="str">
        <f t="shared" si="378"/>
        <v/>
      </c>
      <c r="AO696" t="str">
        <f t="shared" si="372"/>
        <v/>
      </c>
      <c r="AP696" t="str">
        <f t="shared" si="373"/>
        <v/>
      </c>
      <c r="AQ696" t="str">
        <f t="shared" si="370"/>
        <v/>
      </c>
    </row>
    <row r="697" spans="1:43" x14ac:dyDescent="0.25">
      <c r="A697" t="str">
        <f t="shared" si="374"/>
        <v/>
      </c>
      <c r="C697" t="str">
        <f t="shared" si="380"/>
        <v/>
      </c>
      <c r="D697" t="str">
        <f t="shared" si="375"/>
        <v/>
      </c>
      <c r="E697" t="str">
        <f t="shared" si="376"/>
        <v/>
      </c>
      <c r="F697" t="str">
        <f t="shared" si="379"/>
        <v/>
      </c>
      <c r="G697" t="str">
        <f t="shared" si="371"/>
        <v/>
      </c>
      <c r="H697" t="str">
        <f t="shared" si="381"/>
        <v/>
      </c>
      <c r="I697" s="3" t="str">
        <f>IF(LEN(H697)&gt;0,VLOOKUP(H697,DATA!$B$2:$G$526,6,FALSE),"")</f>
        <v/>
      </c>
      <c r="J697" t="str">
        <f>IF(LEN(H697)&gt;0,VLOOKUP(H697,DATA!$B$2:$G$526,2,FALSE),"")</f>
        <v/>
      </c>
      <c r="K697" t="str">
        <f>IF(LEN(H697)&gt;0,IF(MID(IF(MID(MID(C697,LEN(H697)+2,99),1,1)="(",MID(MID(C697,LEN(H697)+2,99),2,LEN(MID(C697,LEN(H697)+2,99))-2),MID(C697,LEN(H697)+2,99)),1,1)=VLOOKUP(H697,DATA!$B$2:$I$526,8,FALSE),MID(IF(MID(MID(C697,LEN(H697)+2,99),1,1)="(",MID(MID(C697,LEN(H697)+2,99),2,LEN(MID(C697,LEN(H697)+2,99))-2),MID(C697,LEN(H697)+2,99)),1,3),IF(MID(MID(C697,LEN(H697)+2,99),1,1)="(",MID(MID(C697,LEN(H697)+2,99),2,LEN(MID(C697,LEN(H697)+2,99))-2),MID(C697,LEN(H697)+2,99))),"")</f>
        <v/>
      </c>
      <c r="L697" t="str">
        <f t="shared" si="382"/>
        <v/>
      </c>
      <c r="M697" t="str">
        <f t="shared" si="401"/>
        <v/>
      </c>
      <c r="N697" t="str">
        <f t="shared" si="383"/>
        <v/>
      </c>
      <c r="O697" t="str">
        <f t="shared" si="384"/>
        <v/>
      </c>
      <c r="P697" t="str">
        <f t="shared" si="377"/>
        <v/>
      </c>
      <c r="Q697" t="str">
        <f t="shared" si="385"/>
        <v/>
      </c>
      <c r="R697" t="str">
        <f t="shared" si="386"/>
        <v/>
      </c>
      <c r="S697" t="str">
        <f t="shared" si="387"/>
        <v/>
      </c>
      <c r="T697" t="str">
        <f t="shared" si="388"/>
        <v/>
      </c>
      <c r="U697" t="str">
        <f t="shared" si="389"/>
        <v/>
      </c>
      <c r="V697" t="str">
        <f>IF(MID(I697,6,1)="T",VLOOKUP(H697,DATA!$B$2:$H$526,7,FALSE),"")</f>
        <v/>
      </c>
      <c r="W697" t="str">
        <f t="shared" si="390"/>
        <v/>
      </c>
      <c r="X697" t="str">
        <f>IF(LEN(H697)&gt;0,VLOOKUP(H697,DATA!$B$2:$F$526,5,FALSE),"")</f>
        <v/>
      </c>
      <c r="Y697" t="str">
        <f t="shared" si="391"/>
        <v/>
      </c>
      <c r="Z697" t="str">
        <f t="shared" si="392"/>
        <v/>
      </c>
      <c r="AA697" t="str">
        <f t="shared" si="393"/>
        <v/>
      </c>
      <c r="AB697" t="str">
        <f>IF(LEN(Z697)&gt;0,VLOOKUP(Z697,DATA!$K$25:$L$69,2,FALSE)&amp;IF(LEN(AA697)&gt;0,VLOOKUP(AA697,DATA!$O$25:$P$29,2,FALSE),""),"")</f>
        <v/>
      </c>
      <c r="AC697" t="str">
        <f>IF(LEN(Z697)&gt;0,VLOOKUP(Z697,DATA!$K$25:$M$69,3,FALSE),"")</f>
        <v/>
      </c>
      <c r="AD697" t="str">
        <f t="shared" si="394"/>
        <v/>
      </c>
      <c r="AE697" t="str">
        <f t="shared" si="395"/>
        <v/>
      </c>
      <c r="AF697" t="str">
        <f t="shared" si="396"/>
        <v/>
      </c>
      <c r="AG697" t="str">
        <f t="shared" si="397"/>
        <v/>
      </c>
      <c r="AH697" t="str">
        <f t="shared" si="398"/>
        <v/>
      </c>
      <c r="AI697" t="str">
        <f>IF(LEN(Q697)&gt;0,REPT("0",IF(IF(MID(I697,12,1)="F",VLOOKUP(J697,DATA!$K$2:$Y$20,14,FALSE),0)&gt;10,IF(MID(I697,12,1)="F",VLOOKUP(J697,DATA!$K$2:$Y$20,14,FALSE),0)-10,0)-LEN(X697))&amp;DEC2BIN(Q697,IF(MID(I697,12,1)="F",VLOOKUP(J697,DATA!$K$2:$Y$20,14,FALSE),0)-IF(IF(MID(I697,12,1)="F",VLOOKUP(J697,DATA!$K$2:$Y$20,14,FALSE),0)&gt;10,IF(MID(I697,12,1)="F",VLOOKUP(J697,DATA!$K$2:$Y$20,14,FALSE),0)-10,0)),"")</f>
        <v/>
      </c>
      <c r="AJ697" t="str">
        <f>IF(LEN(H697)&gt;0,IF(H697&lt;&gt;"CALL_PAL",VLOOKUP(H697,DATA!$B$2:$E$526,4,FALSE),VLOOKUP(K697,DATA!$K$72:$M$161,3,FALSE)),"")</f>
        <v/>
      </c>
      <c r="AK697" t="str">
        <f>IF(LEN(H697)&gt;0,VLOOKUP(H697,DATA!$B$2:$D$526,3,FALSE),"")</f>
        <v/>
      </c>
      <c r="AL697" t="str">
        <f t="shared" si="399"/>
        <v/>
      </c>
      <c r="AM697" t="str">
        <f t="shared" si="400"/>
        <v/>
      </c>
      <c r="AN697" t="str">
        <f t="shared" si="378"/>
        <v/>
      </c>
      <c r="AO697" t="str">
        <f t="shared" si="372"/>
        <v/>
      </c>
      <c r="AP697" t="str">
        <f t="shared" si="373"/>
        <v/>
      </c>
      <c r="AQ697" t="str">
        <f t="shared" si="370"/>
        <v/>
      </c>
    </row>
    <row r="698" spans="1:43" x14ac:dyDescent="0.25">
      <c r="A698" t="str">
        <f t="shared" si="374"/>
        <v/>
      </c>
      <c r="C698" t="str">
        <f t="shared" si="380"/>
        <v/>
      </c>
      <c r="D698" t="str">
        <f t="shared" si="375"/>
        <v/>
      </c>
      <c r="E698" t="str">
        <f t="shared" si="376"/>
        <v/>
      </c>
      <c r="F698" t="str">
        <f t="shared" si="379"/>
        <v/>
      </c>
      <c r="G698" t="str">
        <f t="shared" si="371"/>
        <v/>
      </c>
      <c r="H698" t="str">
        <f t="shared" si="381"/>
        <v/>
      </c>
      <c r="I698" s="3" t="str">
        <f>IF(LEN(H698)&gt;0,VLOOKUP(H698,DATA!$B$2:$G$526,6,FALSE),"")</f>
        <v/>
      </c>
      <c r="J698" t="str">
        <f>IF(LEN(H698)&gt;0,VLOOKUP(H698,DATA!$B$2:$G$526,2,FALSE),"")</f>
        <v/>
      </c>
      <c r="K698" t="str">
        <f>IF(LEN(H698)&gt;0,IF(MID(IF(MID(MID(C698,LEN(H698)+2,99),1,1)="(",MID(MID(C698,LEN(H698)+2,99),2,LEN(MID(C698,LEN(H698)+2,99))-2),MID(C698,LEN(H698)+2,99)),1,1)=VLOOKUP(H698,DATA!$B$2:$I$526,8,FALSE),MID(IF(MID(MID(C698,LEN(H698)+2,99),1,1)="(",MID(MID(C698,LEN(H698)+2,99),2,LEN(MID(C698,LEN(H698)+2,99))-2),MID(C698,LEN(H698)+2,99)),1,3),IF(MID(MID(C698,LEN(H698)+2,99),1,1)="(",MID(MID(C698,LEN(H698)+2,99),2,LEN(MID(C698,LEN(H698)+2,99))-2),MID(C698,LEN(H698)+2,99))),"")</f>
        <v/>
      </c>
      <c r="L698" t="str">
        <f t="shared" si="382"/>
        <v/>
      </c>
      <c r="M698" t="str">
        <f t="shared" si="401"/>
        <v/>
      </c>
      <c r="N698" t="str">
        <f t="shared" si="383"/>
        <v/>
      </c>
      <c r="O698" t="str">
        <f t="shared" si="384"/>
        <v/>
      </c>
      <c r="P698" t="str">
        <f t="shared" si="377"/>
        <v/>
      </c>
      <c r="Q698" t="str">
        <f t="shared" si="385"/>
        <v/>
      </c>
      <c r="R698" t="str">
        <f t="shared" si="386"/>
        <v/>
      </c>
      <c r="S698" t="str">
        <f t="shared" si="387"/>
        <v/>
      </c>
      <c r="T698" t="str">
        <f t="shared" si="388"/>
        <v/>
      </c>
      <c r="U698" t="str">
        <f t="shared" si="389"/>
        <v/>
      </c>
      <c r="V698" t="str">
        <f>IF(MID(I698,6,1)="T",VLOOKUP(H698,DATA!$B$2:$H$526,7,FALSE),"")</f>
        <v/>
      </c>
      <c r="W698" t="str">
        <f t="shared" si="390"/>
        <v/>
      </c>
      <c r="X698" t="str">
        <f>IF(LEN(H698)&gt;0,VLOOKUP(H698,DATA!$B$2:$F$526,5,FALSE),"")</f>
        <v/>
      </c>
      <c r="Y698" t="str">
        <f t="shared" si="391"/>
        <v/>
      </c>
      <c r="Z698" t="str">
        <f t="shared" si="392"/>
        <v/>
      </c>
      <c r="AA698" t="str">
        <f t="shared" si="393"/>
        <v/>
      </c>
      <c r="AB698" t="str">
        <f>IF(LEN(Z698)&gt;0,VLOOKUP(Z698,DATA!$K$25:$L$69,2,FALSE)&amp;IF(LEN(AA698)&gt;0,VLOOKUP(AA698,DATA!$O$25:$P$29,2,FALSE),""),"")</f>
        <v/>
      </c>
      <c r="AC698" t="str">
        <f>IF(LEN(Z698)&gt;0,VLOOKUP(Z698,DATA!$K$25:$M$69,3,FALSE),"")</f>
        <v/>
      </c>
      <c r="AD698" t="str">
        <f t="shared" si="394"/>
        <v/>
      </c>
      <c r="AE698" t="str">
        <f t="shared" si="395"/>
        <v/>
      </c>
      <c r="AF698" t="str">
        <f t="shared" si="396"/>
        <v/>
      </c>
      <c r="AG698" t="str">
        <f t="shared" si="397"/>
        <v/>
      </c>
      <c r="AH698" t="str">
        <f t="shared" si="398"/>
        <v/>
      </c>
      <c r="AI698" t="str">
        <f>IF(LEN(Q698)&gt;0,REPT("0",IF(IF(MID(I698,12,1)="F",VLOOKUP(J698,DATA!$K$2:$Y$20,14,FALSE),0)&gt;10,IF(MID(I698,12,1)="F",VLOOKUP(J698,DATA!$K$2:$Y$20,14,FALSE),0)-10,0)-LEN(X698))&amp;DEC2BIN(Q698,IF(MID(I698,12,1)="F",VLOOKUP(J698,DATA!$K$2:$Y$20,14,FALSE),0)-IF(IF(MID(I698,12,1)="F",VLOOKUP(J698,DATA!$K$2:$Y$20,14,FALSE),0)&gt;10,IF(MID(I698,12,1)="F",VLOOKUP(J698,DATA!$K$2:$Y$20,14,FALSE),0)-10,0)),"")</f>
        <v/>
      </c>
      <c r="AJ698" t="str">
        <f>IF(LEN(H698)&gt;0,IF(H698&lt;&gt;"CALL_PAL",VLOOKUP(H698,DATA!$B$2:$E$526,4,FALSE),VLOOKUP(K698,DATA!$K$72:$M$161,3,FALSE)),"")</f>
        <v/>
      </c>
      <c r="AK698" t="str">
        <f>IF(LEN(H698)&gt;0,VLOOKUP(H698,DATA!$B$2:$D$526,3,FALSE),"")</f>
        <v/>
      </c>
      <c r="AL698" t="str">
        <f t="shared" si="399"/>
        <v/>
      </c>
      <c r="AM698" t="str">
        <f t="shared" si="400"/>
        <v/>
      </c>
      <c r="AN698" t="str">
        <f t="shared" si="378"/>
        <v/>
      </c>
      <c r="AO698" t="str">
        <f t="shared" si="372"/>
        <v/>
      </c>
      <c r="AP698" t="str">
        <f t="shared" si="373"/>
        <v/>
      </c>
      <c r="AQ698" t="str">
        <f t="shared" si="370"/>
        <v/>
      </c>
    </row>
    <row r="699" spans="1:43" x14ac:dyDescent="0.25">
      <c r="A699" t="str">
        <f t="shared" si="374"/>
        <v/>
      </c>
      <c r="C699" t="str">
        <f t="shared" si="380"/>
        <v/>
      </c>
      <c r="D699" t="str">
        <f t="shared" si="375"/>
        <v/>
      </c>
      <c r="E699" t="str">
        <f t="shared" si="376"/>
        <v/>
      </c>
      <c r="F699" t="str">
        <f t="shared" si="379"/>
        <v/>
      </c>
      <c r="G699" t="str">
        <f t="shared" si="371"/>
        <v/>
      </c>
      <c r="H699" t="str">
        <f t="shared" si="381"/>
        <v/>
      </c>
      <c r="I699" s="3" t="str">
        <f>IF(LEN(H699)&gt;0,VLOOKUP(H699,DATA!$B$2:$G$526,6,FALSE),"")</f>
        <v/>
      </c>
      <c r="J699" t="str">
        <f>IF(LEN(H699)&gt;0,VLOOKUP(H699,DATA!$B$2:$G$526,2,FALSE),"")</f>
        <v/>
      </c>
      <c r="K699" t="str">
        <f>IF(LEN(H699)&gt;0,IF(MID(IF(MID(MID(C699,LEN(H699)+2,99),1,1)="(",MID(MID(C699,LEN(H699)+2,99),2,LEN(MID(C699,LEN(H699)+2,99))-2),MID(C699,LEN(H699)+2,99)),1,1)=VLOOKUP(H699,DATA!$B$2:$I$526,8,FALSE),MID(IF(MID(MID(C699,LEN(H699)+2,99),1,1)="(",MID(MID(C699,LEN(H699)+2,99),2,LEN(MID(C699,LEN(H699)+2,99))-2),MID(C699,LEN(H699)+2,99)),1,3),IF(MID(MID(C699,LEN(H699)+2,99),1,1)="(",MID(MID(C699,LEN(H699)+2,99),2,LEN(MID(C699,LEN(H699)+2,99))-2),MID(C699,LEN(H699)+2,99))),"")</f>
        <v/>
      </c>
      <c r="L699" t="str">
        <f t="shared" si="382"/>
        <v/>
      </c>
      <c r="M699" t="str">
        <f t="shared" si="401"/>
        <v/>
      </c>
      <c r="N699" t="str">
        <f t="shared" si="383"/>
        <v/>
      </c>
      <c r="O699" t="str">
        <f t="shared" si="384"/>
        <v/>
      </c>
      <c r="P699" t="str">
        <f t="shared" si="377"/>
        <v/>
      </c>
      <c r="Q699" t="str">
        <f t="shared" si="385"/>
        <v/>
      </c>
      <c r="R699" t="str">
        <f t="shared" si="386"/>
        <v/>
      </c>
      <c r="S699" t="str">
        <f t="shared" si="387"/>
        <v/>
      </c>
      <c r="T699" t="str">
        <f t="shared" si="388"/>
        <v/>
      </c>
      <c r="U699" t="str">
        <f t="shared" si="389"/>
        <v/>
      </c>
      <c r="V699" t="str">
        <f>IF(MID(I699,6,1)="T",VLOOKUP(H699,DATA!$B$2:$H$526,7,FALSE),"")</f>
        <v/>
      </c>
      <c r="W699" t="str">
        <f t="shared" si="390"/>
        <v/>
      </c>
      <c r="X699" t="str">
        <f>IF(LEN(H699)&gt;0,VLOOKUP(H699,DATA!$B$2:$F$526,5,FALSE),"")</f>
        <v/>
      </c>
      <c r="Y699" t="str">
        <f t="shared" si="391"/>
        <v/>
      </c>
      <c r="Z699" t="str">
        <f t="shared" si="392"/>
        <v/>
      </c>
      <c r="AA699" t="str">
        <f t="shared" si="393"/>
        <v/>
      </c>
      <c r="AB699" t="str">
        <f>IF(LEN(Z699)&gt;0,VLOOKUP(Z699,DATA!$K$25:$L$69,2,FALSE)&amp;IF(LEN(AA699)&gt;0,VLOOKUP(AA699,DATA!$O$25:$P$29,2,FALSE),""),"")</f>
        <v/>
      </c>
      <c r="AC699" t="str">
        <f>IF(LEN(Z699)&gt;0,VLOOKUP(Z699,DATA!$K$25:$M$69,3,FALSE),"")</f>
        <v/>
      </c>
      <c r="AD699" t="str">
        <f t="shared" si="394"/>
        <v/>
      </c>
      <c r="AE699" t="str">
        <f t="shared" si="395"/>
        <v/>
      </c>
      <c r="AF699" t="str">
        <f t="shared" si="396"/>
        <v/>
      </c>
      <c r="AG699" t="str">
        <f t="shared" si="397"/>
        <v/>
      </c>
      <c r="AH699" t="str">
        <f t="shared" si="398"/>
        <v/>
      </c>
      <c r="AI699" t="str">
        <f>IF(LEN(Q699)&gt;0,REPT("0",IF(IF(MID(I699,12,1)="F",VLOOKUP(J699,DATA!$K$2:$Y$20,14,FALSE),0)&gt;10,IF(MID(I699,12,1)="F",VLOOKUP(J699,DATA!$K$2:$Y$20,14,FALSE),0)-10,0)-LEN(X699))&amp;DEC2BIN(Q699,IF(MID(I699,12,1)="F",VLOOKUP(J699,DATA!$K$2:$Y$20,14,FALSE),0)-IF(IF(MID(I699,12,1)="F",VLOOKUP(J699,DATA!$K$2:$Y$20,14,FALSE),0)&gt;10,IF(MID(I699,12,1)="F",VLOOKUP(J699,DATA!$K$2:$Y$20,14,FALSE),0)-10,0)),"")</f>
        <v/>
      </c>
      <c r="AJ699" t="str">
        <f>IF(LEN(H699)&gt;0,IF(H699&lt;&gt;"CALL_PAL",VLOOKUP(H699,DATA!$B$2:$E$526,4,FALSE),VLOOKUP(K699,DATA!$K$72:$M$161,3,FALSE)),"")</f>
        <v/>
      </c>
      <c r="AK699" t="str">
        <f>IF(LEN(H699)&gt;0,VLOOKUP(H699,DATA!$B$2:$D$526,3,FALSE),"")</f>
        <v/>
      </c>
      <c r="AL699" t="str">
        <f t="shared" si="399"/>
        <v/>
      </c>
      <c r="AM699" t="str">
        <f t="shared" si="400"/>
        <v/>
      </c>
      <c r="AN699" t="str">
        <f t="shared" si="378"/>
        <v/>
      </c>
      <c r="AO699" t="str">
        <f t="shared" si="372"/>
        <v/>
      </c>
      <c r="AP699" t="str">
        <f t="shared" si="373"/>
        <v/>
      </c>
      <c r="AQ699" t="str">
        <f t="shared" si="370"/>
        <v/>
      </c>
    </row>
    <row r="700" spans="1:43" x14ac:dyDescent="0.25">
      <c r="A700" t="str">
        <f t="shared" si="374"/>
        <v/>
      </c>
      <c r="C700" t="str">
        <f t="shared" si="380"/>
        <v/>
      </c>
      <c r="D700" t="str">
        <f t="shared" si="375"/>
        <v/>
      </c>
      <c r="E700" t="str">
        <f t="shared" si="376"/>
        <v/>
      </c>
      <c r="F700" t="str">
        <f t="shared" si="379"/>
        <v/>
      </c>
      <c r="G700" t="str">
        <f t="shared" si="371"/>
        <v/>
      </c>
      <c r="H700" t="str">
        <f t="shared" si="381"/>
        <v/>
      </c>
      <c r="I700" s="3" t="str">
        <f>IF(LEN(H700)&gt;0,VLOOKUP(H700,DATA!$B$2:$G$526,6,FALSE),"")</f>
        <v/>
      </c>
      <c r="J700" t="str">
        <f>IF(LEN(H700)&gt;0,VLOOKUP(H700,DATA!$B$2:$G$526,2,FALSE),"")</f>
        <v/>
      </c>
      <c r="K700" t="str">
        <f>IF(LEN(H700)&gt;0,IF(MID(IF(MID(MID(C700,LEN(H700)+2,99),1,1)="(",MID(MID(C700,LEN(H700)+2,99),2,LEN(MID(C700,LEN(H700)+2,99))-2),MID(C700,LEN(H700)+2,99)),1,1)=VLOOKUP(H700,DATA!$B$2:$I$526,8,FALSE),MID(IF(MID(MID(C700,LEN(H700)+2,99),1,1)="(",MID(MID(C700,LEN(H700)+2,99),2,LEN(MID(C700,LEN(H700)+2,99))-2),MID(C700,LEN(H700)+2,99)),1,3),IF(MID(MID(C700,LEN(H700)+2,99),1,1)="(",MID(MID(C700,LEN(H700)+2,99),2,LEN(MID(C700,LEN(H700)+2,99))-2),MID(C700,LEN(H700)+2,99))),"")</f>
        <v/>
      </c>
      <c r="L700" t="str">
        <f t="shared" si="382"/>
        <v/>
      </c>
      <c r="M700" t="str">
        <f t="shared" si="401"/>
        <v/>
      </c>
      <c r="N700" t="str">
        <f t="shared" si="383"/>
        <v/>
      </c>
      <c r="O700" t="str">
        <f t="shared" si="384"/>
        <v/>
      </c>
      <c r="P700" t="str">
        <f t="shared" si="377"/>
        <v/>
      </c>
      <c r="Q700" t="str">
        <f t="shared" si="385"/>
        <v/>
      </c>
      <c r="R700" t="str">
        <f t="shared" si="386"/>
        <v/>
      </c>
      <c r="S700" t="str">
        <f t="shared" si="387"/>
        <v/>
      </c>
      <c r="T700" t="str">
        <f t="shared" si="388"/>
        <v/>
      </c>
      <c r="U700" t="str">
        <f t="shared" si="389"/>
        <v/>
      </c>
      <c r="V700" t="str">
        <f>IF(MID(I700,6,1)="T",VLOOKUP(H700,DATA!$B$2:$H$526,7,FALSE),"")</f>
        <v/>
      </c>
      <c r="W700" t="str">
        <f t="shared" si="390"/>
        <v/>
      </c>
      <c r="X700" t="str">
        <f>IF(LEN(H700)&gt;0,VLOOKUP(H700,DATA!$B$2:$F$526,5,FALSE),"")</f>
        <v/>
      </c>
      <c r="Y700" t="str">
        <f t="shared" si="391"/>
        <v/>
      </c>
      <c r="Z700" t="str">
        <f t="shared" si="392"/>
        <v/>
      </c>
      <c r="AA700" t="str">
        <f t="shared" si="393"/>
        <v/>
      </c>
      <c r="AB700" t="str">
        <f>IF(LEN(Z700)&gt;0,VLOOKUP(Z700,DATA!$K$25:$L$69,2,FALSE)&amp;IF(LEN(AA700)&gt;0,VLOOKUP(AA700,DATA!$O$25:$P$29,2,FALSE),""),"")</f>
        <v/>
      </c>
      <c r="AC700" t="str">
        <f>IF(LEN(Z700)&gt;0,VLOOKUP(Z700,DATA!$K$25:$M$69,3,FALSE),"")</f>
        <v/>
      </c>
      <c r="AD700" t="str">
        <f t="shared" si="394"/>
        <v/>
      </c>
      <c r="AE700" t="str">
        <f t="shared" si="395"/>
        <v/>
      </c>
      <c r="AF700" t="str">
        <f t="shared" si="396"/>
        <v/>
      </c>
      <c r="AG700" t="str">
        <f t="shared" si="397"/>
        <v/>
      </c>
      <c r="AH700" t="str">
        <f t="shared" si="398"/>
        <v/>
      </c>
      <c r="AI700" t="str">
        <f>IF(LEN(Q700)&gt;0,REPT("0",IF(IF(MID(I700,12,1)="F",VLOOKUP(J700,DATA!$K$2:$Y$20,14,FALSE),0)&gt;10,IF(MID(I700,12,1)="F",VLOOKUP(J700,DATA!$K$2:$Y$20,14,FALSE),0)-10,0)-LEN(X700))&amp;DEC2BIN(Q700,IF(MID(I700,12,1)="F",VLOOKUP(J700,DATA!$K$2:$Y$20,14,FALSE),0)-IF(IF(MID(I700,12,1)="F",VLOOKUP(J700,DATA!$K$2:$Y$20,14,FALSE),0)&gt;10,IF(MID(I700,12,1)="F",VLOOKUP(J700,DATA!$K$2:$Y$20,14,FALSE),0)-10,0)),"")</f>
        <v/>
      </c>
      <c r="AJ700" t="str">
        <f>IF(LEN(H700)&gt;0,IF(H700&lt;&gt;"CALL_PAL",VLOOKUP(H700,DATA!$B$2:$E$526,4,FALSE),VLOOKUP(K700,DATA!$K$72:$M$161,3,FALSE)),"")</f>
        <v/>
      </c>
      <c r="AK700" t="str">
        <f>IF(LEN(H700)&gt;0,VLOOKUP(H700,DATA!$B$2:$D$526,3,FALSE),"")</f>
        <v/>
      </c>
      <c r="AL700" t="str">
        <f t="shared" si="399"/>
        <v/>
      </c>
      <c r="AM700" t="str">
        <f t="shared" si="400"/>
        <v/>
      </c>
      <c r="AN700" t="str">
        <f t="shared" si="378"/>
        <v/>
      </c>
      <c r="AO700" t="str">
        <f t="shared" si="372"/>
        <v/>
      </c>
      <c r="AP700" t="str">
        <f t="shared" si="373"/>
        <v/>
      </c>
      <c r="AQ700" t="str">
        <f t="shared" si="370"/>
        <v/>
      </c>
    </row>
    <row r="701" spans="1:43" x14ac:dyDescent="0.25">
      <c r="A701" t="str">
        <f t="shared" si="374"/>
        <v/>
      </c>
      <c r="C701" t="str">
        <f t="shared" si="380"/>
        <v/>
      </c>
      <c r="D701" t="str">
        <f t="shared" si="375"/>
        <v/>
      </c>
      <c r="E701" t="str">
        <f t="shared" si="376"/>
        <v/>
      </c>
      <c r="F701" t="str">
        <f t="shared" si="379"/>
        <v/>
      </c>
      <c r="G701" t="str">
        <f t="shared" si="371"/>
        <v/>
      </c>
      <c r="H701" t="str">
        <f t="shared" si="381"/>
        <v/>
      </c>
      <c r="I701" s="3" t="str">
        <f>IF(LEN(H701)&gt;0,VLOOKUP(H701,DATA!$B$2:$G$526,6,FALSE),"")</f>
        <v/>
      </c>
      <c r="J701" t="str">
        <f>IF(LEN(H701)&gt;0,VLOOKUP(H701,DATA!$B$2:$G$526,2,FALSE),"")</f>
        <v/>
      </c>
      <c r="K701" t="str">
        <f>IF(LEN(H701)&gt;0,IF(MID(IF(MID(MID(C701,LEN(H701)+2,99),1,1)="(",MID(MID(C701,LEN(H701)+2,99),2,LEN(MID(C701,LEN(H701)+2,99))-2),MID(C701,LEN(H701)+2,99)),1,1)=VLOOKUP(H701,DATA!$B$2:$I$526,8,FALSE),MID(IF(MID(MID(C701,LEN(H701)+2,99),1,1)="(",MID(MID(C701,LEN(H701)+2,99),2,LEN(MID(C701,LEN(H701)+2,99))-2),MID(C701,LEN(H701)+2,99)),1,3),IF(MID(MID(C701,LEN(H701)+2,99),1,1)="(",MID(MID(C701,LEN(H701)+2,99),2,LEN(MID(C701,LEN(H701)+2,99))-2),MID(C701,LEN(H701)+2,99))),"")</f>
        <v/>
      </c>
      <c r="L701" t="str">
        <f t="shared" si="382"/>
        <v/>
      </c>
      <c r="M701" t="str">
        <f t="shared" si="401"/>
        <v/>
      </c>
      <c r="N701" t="str">
        <f t="shared" si="383"/>
        <v/>
      </c>
      <c r="O701" t="str">
        <f t="shared" si="384"/>
        <v/>
      </c>
      <c r="P701" t="str">
        <f t="shared" si="377"/>
        <v/>
      </c>
      <c r="Q701" t="str">
        <f t="shared" si="385"/>
        <v/>
      </c>
      <c r="R701" t="str">
        <f t="shared" si="386"/>
        <v/>
      </c>
      <c r="S701" t="str">
        <f t="shared" si="387"/>
        <v/>
      </c>
      <c r="T701" t="str">
        <f t="shared" si="388"/>
        <v/>
      </c>
      <c r="U701" t="str">
        <f t="shared" si="389"/>
        <v/>
      </c>
      <c r="V701" t="str">
        <f>IF(MID(I701,6,1)="T",VLOOKUP(H701,DATA!$B$2:$H$526,7,FALSE),"")</f>
        <v/>
      </c>
      <c r="W701" t="str">
        <f t="shared" si="390"/>
        <v/>
      </c>
      <c r="X701" t="str">
        <f>IF(LEN(H701)&gt;0,VLOOKUP(H701,DATA!$B$2:$F$526,5,FALSE),"")</f>
        <v/>
      </c>
      <c r="Y701" t="str">
        <f t="shared" si="391"/>
        <v/>
      </c>
      <c r="Z701" t="str">
        <f t="shared" si="392"/>
        <v/>
      </c>
      <c r="AA701" t="str">
        <f t="shared" si="393"/>
        <v/>
      </c>
      <c r="AB701" t="str">
        <f>IF(LEN(Z701)&gt;0,VLOOKUP(Z701,DATA!$K$25:$L$69,2,FALSE)&amp;IF(LEN(AA701)&gt;0,VLOOKUP(AA701,DATA!$O$25:$P$29,2,FALSE),""),"")</f>
        <v/>
      </c>
      <c r="AC701" t="str">
        <f>IF(LEN(Z701)&gt;0,VLOOKUP(Z701,DATA!$K$25:$M$69,3,FALSE),"")</f>
        <v/>
      </c>
      <c r="AD701" t="str">
        <f t="shared" si="394"/>
        <v/>
      </c>
      <c r="AE701" t="str">
        <f t="shared" si="395"/>
        <v/>
      </c>
      <c r="AF701" t="str">
        <f t="shared" si="396"/>
        <v/>
      </c>
      <c r="AG701" t="str">
        <f t="shared" si="397"/>
        <v/>
      </c>
      <c r="AH701" t="str">
        <f t="shared" si="398"/>
        <v/>
      </c>
      <c r="AI701" t="str">
        <f>IF(LEN(Q701)&gt;0,REPT("0",IF(IF(MID(I701,12,1)="F",VLOOKUP(J701,DATA!$K$2:$Y$20,14,FALSE),0)&gt;10,IF(MID(I701,12,1)="F",VLOOKUP(J701,DATA!$K$2:$Y$20,14,FALSE),0)-10,0)-LEN(X701))&amp;DEC2BIN(Q701,IF(MID(I701,12,1)="F",VLOOKUP(J701,DATA!$K$2:$Y$20,14,FALSE),0)-IF(IF(MID(I701,12,1)="F",VLOOKUP(J701,DATA!$K$2:$Y$20,14,FALSE),0)&gt;10,IF(MID(I701,12,1)="F",VLOOKUP(J701,DATA!$K$2:$Y$20,14,FALSE),0)-10,0)),"")</f>
        <v/>
      </c>
      <c r="AJ701" t="str">
        <f>IF(LEN(H701)&gt;0,IF(H701&lt;&gt;"CALL_PAL",VLOOKUP(H701,DATA!$B$2:$E$526,4,FALSE),VLOOKUP(K701,DATA!$K$72:$M$161,3,FALSE)),"")</f>
        <v/>
      </c>
      <c r="AK701" t="str">
        <f>IF(LEN(H701)&gt;0,VLOOKUP(H701,DATA!$B$2:$D$526,3,FALSE),"")</f>
        <v/>
      </c>
      <c r="AL701" t="str">
        <f t="shared" si="399"/>
        <v/>
      </c>
      <c r="AM701" t="str">
        <f t="shared" si="400"/>
        <v/>
      </c>
      <c r="AN701" t="str">
        <f t="shared" si="378"/>
        <v/>
      </c>
      <c r="AO701" t="str">
        <f t="shared" si="372"/>
        <v/>
      </c>
      <c r="AP701" t="str">
        <f t="shared" si="373"/>
        <v/>
      </c>
      <c r="AQ701" t="str">
        <f t="shared" si="370"/>
        <v/>
      </c>
    </row>
    <row r="702" spans="1:43" x14ac:dyDescent="0.25">
      <c r="A702" t="str">
        <f t="shared" si="374"/>
        <v/>
      </c>
      <c r="C702" t="str">
        <f t="shared" si="380"/>
        <v/>
      </c>
      <c r="D702" t="str">
        <f t="shared" si="375"/>
        <v/>
      </c>
      <c r="E702" t="str">
        <f t="shared" si="376"/>
        <v/>
      </c>
      <c r="F702" t="str">
        <f t="shared" si="379"/>
        <v/>
      </c>
      <c r="G702" t="str">
        <f t="shared" si="371"/>
        <v/>
      </c>
      <c r="H702" t="str">
        <f t="shared" si="381"/>
        <v/>
      </c>
      <c r="I702" s="3" t="str">
        <f>IF(LEN(H702)&gt;0,VLOOKUP(H702,DATA!$B$2:$G$526,6,FALSE),"")</f>
        <v/>
      </c>
      <c r="J702" t="str">
        <f>IF(LEN(H702)&gt;0,VLOOKUP(H702,DATA!$B$2:$G$526,2,FALSE),"")</f>
        <v/>
      </c>
      <c r="K702" t="str">
        <f>IF(LEN(H702)&gt;0,IF(MID(IF(MID(MID(C702,LEN(H702)+2,99),1,1)="(",MID(MID(C702,LEN(H702)+2,99),2,LEN(MID(C702,LEN(H702)+2,99))-2),MID(C702,LEN(H702)+2,99)),1,1)=VLOOKUP(H702,DATA!$B$2:$I$526,8,FALSE),MID(IF(MID(MID(C702,LEN(H702)+2,99),1,1)="(",MID(MID(C702,LEN(H702)+2,99),2,LEN(MID(C702,LEN(H702)+2,99))-2),MID(C702,LEN(H702)+2,99)),1,3),IF(MID(MID(C702,LEN(H702)+2,99),1,1)="(",MID(MID(C702,LEN(H702)+2,99),2,LEN(MID(C702,LEN(H702)+2,99))-2),MID(C702,LEN(H702)+2,99))),"")</f>
        <v/>
      </c>
      <c r="L702" t="str">
        <f t="shared" si="382"/>
        <v/>
      </c>
      <c r="M702" t="str">
        <f t="shared" si="401"/>
        <v/>
      </c>
      <c r="N702" t="str">
        <f t="shared" si="383"/>
        <v/>
      </c>
      <c r="O702" t="str">
        <f t="shared" si="384"/>
        <v/>
      </c>
      <c r="P702" t="str">
        <f t="shared" si="377"/>
        <v/>
      </c>
      <c r="Q702" t="str">
        <f t="shared" si="385"/>
        <v/>
      </c>
      <c r="R702" t="str">
        <f t="shared" si="386"/>
        <v/>
      </c>
      <c r="S702" t="str">
        <f t="shared" si="387"/>
        <v/>
      </c>
      <c r="T702" t="str">
        <f t="shared" si="388"/>
        <v/>
      </c>
      <c r="U702" t="str">
        <f t="shared" si="389"/>
        <v/>
      </c>
      <c r="V702" t="str">
        <f>IF(MID(I702,6,1)="T",VLOOKUP(H702,DATA!$B$2:$H$526,7,FALSE),"")</f>
        <v/>
      </c>
      <c r="W702" t="str">
        <f t="shared" si="390"/>
        <v/>
      </c>
      <c r="X702" t="str">
        <f>IF(LEN(H702)&gt;0,VLOOKUP(H702,DATA!$B$2:$F$526,5,FALSE),"")</f>
        <v/>
      </c>
      <c r="Y702" t="str">
        <f t="shared" si="391"/>
        <v/>
      </c>
      <c r="Z702" t="str">
        <f t="shared" si="392"/>
        <v/>
      </c>
      <c r="AA702" t="str">
        <f t="shared" si="393"/>
        <v/>
      </c>
      <c r="AB702" t="str">
        <f>IF(LEN(Z702)&gt;0,VLOOKUP(Z702,DATA!$K$25:$L$69,2,FALSE)&amp;IF(LEN(AA702)&gt;0,VLOOKUP(AA702,DATA!$O$25:$P$29,2,FALSE),""),"")</f>
        <v/>
      </c>
      <c r="AC702" t="str">
        <f>IF(LEN(Z702)&gt;0,VLOOKUP(Z702,DATA!$K$25:$M$69,3,FALSE),"")</f>
        <v/>
      </c>
      <c r="AD702" t="str">
        <f t="shared" si="394"/>
        <v/>
      </c>
      <c r="AE702" t="str">
        <f t="shared" si="395"/>
        <v/>
      </c>
      <c r="AF702" t="str">
        <f t="shared" si="396"/>
        <v/>
      </c>
      <c r="AG702" t="str">
        <f t="shared" si="397"/>
        <v/>
      </c>
      <c r="AH702" t="str">
        <f t="shared" si="398"/>
        <v/>
      </c>
      <c r="AI702" t="str">
        <f>IF(LEN(Q702)&gt;0,REPT("0",IF(IF(MID(I702,12,1)="F",VLOOKUP(J702,DATA!$K$2:$Y$20,14,FALSE),0)&gt;10,IF(MID(I702,12,1)="F",VLOOKUP(J702,DATA!$K$2:$Y$20,14,FALSE),0)-10,0)-LEN(X702))&amp;DEC2BIN(Q702,IF(MID(I702,12,1)="F",VLOOKUP(J702,DATA!$K$2:$Y$20,14,FALSE),0)-IF(IF(MID(I702,12,1)="F",VLOOKUP(J702,DATA!$K$2:$Y$20,14,FALSE),0)&gt;10,IF(MID(I702,12,1)="F",VLOOKUP(J702,DATA!$K$2:$Y$20,14,FALSE),0)-10,0)),"")</f>
        <v/>
      </c>
      <c r="AJ702" t="str">
        <f>IF(LEN(H702)&gt;0,IF(H702&lt;&gt;"CALL_PAL",VLOOKUP(H702,DATA!$B$2:$E$526,4,FALSE),VLOOKUP(K702,DATA!$K$72:$M$161,3,FALSE)),"")</f>
        <v/>
      </c>
      <c r="AK702" t="str">
        <f>IF(LEN(H702)&gt;0,VLOOKUP(H702,DATA!$B$2:$D$526,3,FALSE),"")</f>
        <v/>
      </c>
      <c r="AL702" t="str">
        <f t="shared" si="399"/>
        <v/>
      </c>
      <c r="AM702" t="str">
        <f t="shared" si="400"/>
        <v/>
      </c>
      <c r="AN702" t="str">
        <f t="shared" si="378"/>
        <v/>
      </c>
      <c r="AO702" t="str">
        <f t="shared" si="372"/>
        <v/>
      </c>
      <c r="AP702" t="str">
        <f t="shared" si="373"/>
        <v/>
      </c>
      <c r="AQ702" t="str">
        <f t="shared" si="370"/>
        <v/>
      </c>
    </row>
    <row r="703" spans="1:43" x14ac:dyDescent="0.25">
      <c r="A703" t="str">
        <f t="shared" si="374"/>
        <v/>
      </c>
      <c r="C703" t="str">
        <f t="shared" si="380"/>
        <v/>
      </c>
      <c r="D703" t="str">
        <f t="shared" si="375"/>
        <v/>
      </c>
      <c r="E703" t="str">
        <f t="shared" si="376"/>
        <v/>
      </c>
      <c r="F703" t="str">
        <f t="shared" si="379"/>
        <v/>
      </c>
      <c r="G703" t="str">
        <f t="shared" si="371"/>
        <v/>
      </c>
      <c r="H703" t="str">
        <f t="shared" si="381"/>
        <v/>
      </c>
      <c r="I703" s="3" t="str">
        <f>IF(LEN(H703)&gt;0,VLOOKUP(H703,DATA!$B$2:$G$526,6,FALSE),"")</f>
        <v/>
      </c>
      <c r="J703" t="str">
        <f>IF(LEN(H703)&gt;0,VLOOKUP(H703,DATA!$B$2:$G$526,2,FALSE),"")</f>
        <v/>
      </c>
      <c r="K703" t="str">
        <f>IF(LEN(H703)&gt;0,IF(MID(IF(MID(MID(C703,LEN(H703)+2,99),1,1)="(",MID(MID(C703,LEN(H703)+2,99),2,LEN(MID(C703,LEN(H703)+2,99))-2),MID(C703,LEN(H703)+2,99)),1,1)=VLOOKUP(H703,DATA!$B$2:$I$526,8,FALSE),MID(IF(MID(MID(C703,LEN(H703)+2,99),1,1)="(",MID(MID(C703,LEN(H703)+2,99),2,LEN(MID(C703,LEN(H703)+2,99))-2),MID(C703,LEN(H703)+2,99)),1,3),IF(MID(MID(C703,LEN(H703)+2,99),1,1)="(",MID(MID(C703,LEN(H703)+2,99),2,LEN(MID(C703,LEN(H703)+2,99))-2),MID(C703,LEN(H703)+2,99))),"")</f>
        <v/>
      </c>
      <c r="L703" t="str">
        <f t="shared" si="382"/>
        <v/>
      </c>
      <c r="M703" t="str">
        <f t="shared" si="401"/>
        <v/>
      </c>
      <c r="N703" t="str">
        <f t="shared" si="383"/>
        <v/>
      </c>
      <c r="O703" t="str">
        <f t="shared" si="384"/>
        <v/>
      </c>
      <c r="P703" t="str">
        <f t="shared" si="377"/>
        <v/>
      </c>
      <c r="Q703" t="str">
        <f t="shared" si="385"/>
        <v/>
      </c>
      <c r="R703" t="str">
        <f t="shared" si="386"/>
        <v/>
      </c>
      <c r="S703" t="str">
        <f t="shared" si="387"/>
        <v/>
      </c>
      <c r="T703" t="str">
        <f t="shared" si="388"/>
        <v/>
      </c>
      <c r="U703" t="str">
        <f t="shared" si="389"/>
        <v/>
      </c>
      <c r="V703" t="str">
        <f>IF(MID(I703,6,1)="T",VLOOKUP(H703,DATA!$B$2:$H$526,7,FALSE),"")</f>
        <v/>
      </c>
      <c r="W703" t="str">
        <f t="shared" si="390"/>
        <v/>
      </c>
      <c r="X703" t="str">
        <f>IF(LEN(H703)&gt;0,VLOOKUP(H703,DATA!$B$2:$F$526,5,FALSE),"")</f>
        <v/>
      </c>
      <c r="Y703" t="str">
        <f t="shared" si="391"/>
        <v/>
      </c>
      <c r="Z703" t="str">
        <f t="shared" si="392"/>
        <v/>
      </c>
      <c r="AA703" t="str">
        <f t="shared" si="393"/>
        <v/>
      </c>
      <c r="AB703" t="str">
        <f>IF(LEN(Z703)&gt;0,VLOOKUP(Z703,DATA!$K$25:$L$69,2,FALSE)&amp;IF(LEN(AA703)&gt;0,VLOOKUP(AA703,DATA!$O$25:$P$29,2,FALSE),""),"")</f>
        <v/>
      </c>
      <c r="AC703" t="str">
        <f>IF(LEN(Z703)&gt;0,VLOOKUP(Z703,DATA!$K$25:$M$69,3,FALSE),"")</f>
        <v/>
      </c>
      <c r="AD703" t="str">
        <f t="shared" si="394"/>
        <v/>
      </c>
      <c r="AE703" t="str">
        <f t="shared" si="395"/>
        <v/>
      </c>
      <c r="AF703" t="str">
        <f t="shared" si="396"/>
        <v/>
      </c>
      <c r="AG703" t="str">
        <f t="shared" si="397"/>
        <v/>
      </c>
      <c r="AH703" t="str">
        <f t="shared" si="398"/>
        <v/>
      </c>
      <c r="AI703" t="str">
        <f>IF(LEN(Q703)&gt;0,REPT("0",IF(IF(MID(I703,12,1)="F",VLOOKUP(J703,DATA!$K$2:$Y$20,14,FALSE),0)&gt;10,IF(MID(I703,12,1)="F",VLOOKUP(J703,DATA!$K$2:$Y$20,14,FALSE),0)-10,0)-LEN(X703))&amp;DEC2BIN(Q703,IF(MID(I703,12,1)="F",VLOOKUP(J703,DATA!$K$2:$Y$20,14,FALSE),0)-IF(IF(MID(I703,12,1)="F",VLOOKUP(J703,DATA!$K$2:$Y$20,14,FALSE),0)&gt;10,IF(MID(I703,12,1)="F",VLOOKUP(J703,DATA!$K$2:$Y$20,14,FALSE),0)-10,0)),"")</f>
        <v/>
      </c>
      <c r="AJ703" t="str">
        <f>IF(LEN(H703)&gt;0,IF(H703&lt;&gt;"CALL_PAL",VLOOKUP(H703,DATA!$B$2:$E$526,4,FALSE),VLOOKUP(K703,DATA!$K$72:$M$161,3,FALSE)),"")</f>
        <v/>
      </c>
      <c r="AK703" t="str">
        <f>IF(LEN(H703)&gt;0,VLOOKUP(H703,DATA!$B$2:$D$526,3,FALSE),"")</f>
        <v/>
      </c>
      <c r="AL703" t="str">
        <f t="shared" si="399"/>
        <v/>
      </c>
      <c r="AM703" t="str">
        <f t="shared" si="400"/>
        <v/>
      </c>
      <c r="AN703" t="str">
        <f t="shared" si="378"/>
        <v/>
      </c>
      <c r="AO703" t="str">
        <f t="shared" si="372"/>
        <v/>
      </c>
      <c r="AP703" t="str">
        <f t="shared" si="373"/>
        <v/>
      </c>
      <c r="AQ703" t="str">
        <f t="shared" si="370"/>
        <v/>
      </c>
    </row>
    <row r="704" spans="1:43" x14ac:dyDescent="0.25">
      <c r="A704" t="str">
        <f t="shared" si="374"/>
        <v/>
      </c>
      <c r="C704" t="str">
        <f t="shared" si="380"/>
        <v/>
      </c>
      <c r="D704" t="str">
        <f t="shared" si="375"/>
        <v/>
      </c>
      <c r="E704" t="str">
        <f t="shared" si="376"/>
        <v/>
      </c>
      <c r="F704" t="str">
        <f t="shared" si="379"/>
        <v/>
      </c>
      <c r="G704" t="str">
        <f t="shared" si="371"/>
        <v/>
      </c>
      <c r="H704" t="str">
        <f t="shared" si="381"/>
        <v/>
      </c>
      <c r="I704" s="3" t="str">
        <f>IF(LEN(H704)&gt;0,VLOOKUP(H704,DATA!$B$2:$G$526,6,FALSE),"")</f>
        <v/>
      </c>
      <c r="J704" t="str">
        <f>IF(LEN(H704)&gt;0,VLOOKUP(H704,DATA!$B$2:$G$526,2,FALSE),"")</f>
        <v/>
      </c>
      <c r="K704" t="str">
        <f>IF(LEN(H704)&gt;0,IF(MID(IF(MID(MID(C704,LEN(H704)+2,99),1,1)="(",MID(MID(C704,LEN(H704)+2,99),2,LEN(MID(C704,LEN(H704)+2,99))-2),MID(C704,LEN(H704)+2,99)),1,1)=VLOOKUP(H704,DATA!$B$2:$I$526,8,FALSE),MID(IF(MID(MID(C704,LEN(H704)+2,99),1,1)="(",MID(MID(C704,LEN(H704)+2,99),2,LEN(MID(C704,LEN(H704)+2,99))-2),MID(C704,LEN(H704)+2,99)),1,3),IF(MID(MID(C704,LEN(H704)+2,99),1,1)="(",MID(MID(C704,LEN(H704)+2,99),2,LEN(MID(C704,LEN(H704)+2,99))-2),MID(C704,LEN(H704)+2,99))),"")</f>
        <v/>
      </c>
      <c r="L704" t="str">
        <f t="shared" si="382"/>
        <v/>
      </c>
      <c r="M704" t="str">
        <f t="shared" si="401"/>
        <v/>
      </c>
      <c r="N704" t="str">
        <f t="shared" si="383"/>
        <v/>
      </c>
      <c r="O704" t="str">
        <f t="shared" si="384"/>
        <v/>
      </c>
      <c r="P704" t="str">
        <f t="shared" si="377"/>
        <v/>
      </c>
      <c r="Q704" t="str">
        <f t="shared" si="385"/>
        <v/>
      </c>
      <c r="R704" t="str">
        <f t="shared" si="386"/>
        <v/>
      </c>
      <c r="S704" t="str">
        <f t="shared" si="387"/>
        <v/>
      </c>
      <c r="T704" t="str">
        <f t="shared" si="388"/>
        <v/>
      </c>
      <c r="U704" t="str">
        <f t="shared" si="389"/>
        <v/>
      </c>
      <c r="V704" t="str">
        <f>IF(MID(I704,6,1)="T",VLOOKUP(H704,DATA!$B$2:$H$526,7,FALSE),"")</f>
        <v/>
      </c>
      <c r="W704" t="str">
        <f t="shared" si="390"/>
        <v/>
      </c>
      <c r="X704" t="str">
        <f>IF(LEN(H704)&gt;0,VLOOKUP(H704,DATA!$B$2:$F$526,5,FALSE),"")</f>
        <v/>
      </c>
      <c r="Y704" t="str">
        <f t="shared" si="391"/>
        <v/>
      </c>
      <c r="Z704" t="str">
        <f t="shared" si="392"/>
        <v/>
      </c>
      <c r="AA704" t="str">
        <f t="shared" si="393"/>
        <v/>
      </c>
      <c r="AB704" t="str">
        <f>IF(LEN(Z704)&gt;0,VLOOKUP(Z704,DATA!$K$25:$L$69,2,FALSE)&amp;IF(LEN(AA704)&gt;0,VLOOKUP(AA704,DATA!$O$25:$P$29,2,FALSE),""),"")</f>
        <v/>
      </c>
      <c r="AC704" t="str">
        <f>IF(LEN(Z704)&gt;0,VLOOKUP(Z704,DATA!$K$25:$M$69,3,FALSE),"")</f>
        <v/>
      </c>
      <c r="AD704" t="str">
        <f t="shared" si="394"/>
        <v/>
      </c>
      <c r="AE704" t="str">
        <f t="shared" si="395"/>
        <v/>
      </c>
      <c r="AF704" t="str">
        <f t="shared" si="396"/>
        <v/>
      </c>
      <c r="AG704" t="str">
        <f t="shared" si="397"/>
        <v/>
      </c>
      <c r="AH704" t="str">
        <f t="shared" si="398"/>
        <v/>
      </c>
      <c r="AI704" t="str">
        <f>IF(LEN(Q704)&gt;0,REPT("0",IF(IF(MID(I704,12,1)="F",VLOOKUP(J704,DATA!$K$2:$Y$20,14,FALSE),0)&gt;10,IF(MID(I704,12,1)="F",VLOOKUP(J704,DATA!$K$2:$Y$20,14,FALSE),0)-10,0)-LEN(X704))&amp;DEC2BIN(Q704,IF(MID(I704,12,1)="F",VLOOKUP(J704,DATA!$K$2:$Y$20,14,FALSE),0)-IF(IF(MID(I704,12,1)="F",VLOOKUP(J704,DATA!$K$2:$Y$20,14,FALSE),0)&gt;10,IF(MID(I704,12,1)="F",VLOOKUP(J704,DATA!$K$2:$Y$20,14,FALSE),0)-10,0)),"")</f>
        <v/>
      </c>
      <c r="AJ704" t="str">
        <f>IF(LEN(H704)&gt;0,IF(H704&lt;&gt;"CALL_PAL",VLOOKUP(H704,DATA!$B$2:$E$526,4,FALSE),VLOOKUP(K704,DATA!$K$72:$M$161,3,FALSE)),"")</f>
        <v/>
      </c>
      <c r="AK704" t="str">
        <f>IF(LEN(H704)&gt;0,VLOOKUP(H704,DATA!$B$2:$D$526,3,FALSE),"")</f>
        <v/>
      </c>
      <c r="AL704" t="str">
        <f t="shared" si="399"/>
        <v/>
      </c>
      <c r="AM704" t="str">
        <f t="shared" si="400"/>
        <v/>
      </c>
      <c r="AN704" t="str">
        <f t="shared" si="378"/>
        <v/>
      </c>
      <c r="AO704" t="str">
        <f t="shared" si="372"/>
        <v/>
      </c>
      <c r="AP704" t="str">
        <f t="shared" si="373"/>
        <v/>
      </c>
      <c r="AQ704" t="str">
        <f t="shared" si="370"/>
        <v/>
      </c>
    </row>
    <row r="705" spans="1:43" x14ac:dyDescent="0.25">
      <c r="A705" t="str">
        <f t="shared" si="374"/>
        <v/>
      </c>
      <c r="C705" t="str">
        <f t="shared" si="380"/>
        <v/>
      </c>
      <c r="D705" t="str">
        <f t="shared" si="375"/>
        <v/>
      </c>
      <c r="E705" t="str">
        <f t="shared" si="376"/>
        <v/>
      </c>
      <c r="F705" t="str">
        <f t="shared" si="379"/>
        <v/>
      </c>
      <c r="G705" t="str">
        <f t="shared" si="371"/>
        <v/>
      </c>
      <c r="H705" t="str">
        <f t="shared" si="381"/>
        <v/>
      </c>
      <c r="I705" s="3" t="str">
        <f>IF(LEN(H705)&gt;0,VLOOKUP(H705,DATA!$B$2:$G$526,6,FALSE),"")</f>
        <v/>
      </c>
      <c r="J705" t="str">
        <f>IF(LEN(H705)&gt;0,VLOOKUP(H705,DATA!$B$2:$G$526,2,FALSE),"")</f>
        <v/>
      </c>
      <c r="K705" t="str">
        <f>IF(LEN(H705)&gt;0,IF(MID(IF(MID(MID(C705,LEN(H705)+2,99),1,1)="(",MID(MID(C705,LEN(H705)+2,99),2,LEN(MID(C705,LEN(H705)+2,99))-2),MID(C705,LEN(H705)+2,99)),1,1)=VLOOKUP(H705,DATA!$B$2:$I$526,8,FALSE),MID(IF(MID(MID(C705,LEN(H705)+2,99),1,1)="(",MID(MID(C705,LEN(H705)+2,99),2,LEN(MID(C705,LEN(H705)+2,99))-2),MID(C705,LEN(H705)+2,99)),1,3),IF(MID(MID(C705,LEN(H705)+2,99),1,1)="(",MID(MID(C705,LEN(H705)+2,99),2,LEN(MID(C705,LEN(H705)+2,99))-2),MID(C705,LEN(H705)+2,99))),"")</f>
        <v/>
      </c>
      <c r="L705" t="str">
        <f t="shared" si="382"/>
        <v/>
      </c>
      <c r="M705" t="str">
        <f t="shared" si="401"/>
        <v/>
      </c>
      <c r="N705" t="str">
        <f t="shared" si="383"/>
        <v/>
      </c>
      <c r="O705" t="str">
        <f t="shared" si="384"/>
        <v/>
      </c>
      <c r="P705" t="str">
        <f t="shared" si="377"/>
        <v/>
      </c>
      <c r="Q705" t="str">
        <f t="shared" si="385"/>
        <v/>
      </c>
      <c r="R705" t="str">
        <f t="shared" si="386"/>
        <v/>
      </c>
      <c r="S705" t="str">
        <f t="shared" si="387"/>
        <v/>
      </c>
      <c r="T705" t="str">
        <f t="shared" si="388"/>
        <v/>
      </c>
      <c r="U705" t="str">
        <f t="shared" si="389"/>
        <v/>
      </c>
      <c r="V705" t="str">
        <f>IF(MID(I705,6,1)="T",VLOOKUP(H705,DATA!$B$2:$H$526,7,FALSE),"")</f>
        <v/>
      </c>
      <c r="W705" t="str">
        <f t="shared" si="390"/>
        <v/>
      </c>
      <c r="X705" t="str">
        <f>IF(LEN(H705)&gt;0,VLOOKUP(H705,DATA!$B$2:$F$526,5,FALSE),"")</f>
        <v/>
      </c>
      <c r="Y705" t="str">
        <f t="shared" si="391"/>
        <v/>
      </c>
      <c r="Z705" t="str">
        <f t="shared" si="392"/>
        <v/>
      </c>
      <c r="AA705" t="str">
        <f t="shared" si="393"/>
        <v/>
      </c>
      <c r="AB705" t="str">
        <f>IF(LEN(Z705)&gt;0,VLOOKUP(Z705,DATA!$K$25:$L$69,2,FALSE)&amp;IF(LEN(AA705)&gt;0,VLOOKUP(AA705,DATA!$O$25:$P$29,2,FALSE),""),"")</f>
        <v/>
      </c>
      <c r="AC705" t="str">
        <f>IF(LEN(Z705)&gt;0,VLOOKUP(Z705,DATA!$K$25:$M$69,3,FALSE),"")</f>
        <v/>
      </c>
      <c r="AD705" t="str">
        <f t="shared" si="394"/>
        <v/>
      </c>
      <c r="AE705" t="str">
        <f t="shared" si="395"/>
        <v/>
      </c>
      <c r="AF705" t="str">
        <f t="shared" si="396"/>
        <v/>
      </c>
      <c r="AG705" t="str">
        <f t="shared" si="397"/>
        <v/>
      </c>
      <c r="AH705" t="str">
        <f t="shared" si="398"/>
        <v/>
      </c>
      <c r="AI705" t="str">
        <f>IF(LEN(Q705)&gt;0,REPT("0",IF(IF(MID(I705,12,1)="F",VLOOKUP(J705,DATA!$K$2:$Y$20,14,FALSE),0)&gt;10,IF(MID(I705,12,1)="F",VLOOKUP(J705,DATA!$K$2:$Y$20,14,FALSE),0)-10,0)-LEN(X705))&amp;DEC2BIN(Q705,IF(MID(I705,12,1)="F",VLOOKUP(J705,DATA!$K$2:$Y$20,14,FALSE),0)-IF(IF(MID(I705,12,1)="F",VLOOKUP(J705,DATA!$K$2:$Y$20,14,FALSE),0)&gt;10,IF(MID(I705,12,1)="F",VLOOKUP(J705,DATA!$K$2:$Y$20,14,FALSE),0)-10,0)),"")</f>
        <v/>
      </c>
      <c r="AJ705" t="str">
        <f>IF(LEN(H705)&gt;0,IF(H705&lt;&gt;"CALL_PAL",VLOOKUP(H705,DATA!$B$2:$E$526,4,FALSE),VLOOKUP(K705,DATA!$K$72:$M$161,3,FALSE)),"")</f>
        <v/>
      </c>
      <c r="AK705" t="str">
        <f>IF(LEN(H705)&gt;0,VLOOKUP(H705,DATA!$B$2:$D$526,3,FALSE),"")</f>
        <v/>
      </c>
      <c r="AL705" t="str">
        <f t="shared" si="399"/>
        <v/>
      </c>
      <c r="AM705" t="str">
        <f t="shared" si="400"/>
        <v/>
      </c>
      <c r="AN705" t="str">
        <f t="shared" si="378"/>
        <v/>
      </c>
      <c r="AO705" t="str">
        <f t="shared" si="372"/>
        <v/>
      </c>
      <c r="AP705" t="str">
        <f t="shared" si="373"/>
        <v/>
      </c>
      <c r="AQ705" t="str">
        <f t="shared" si="370"/>
        <v/>
      </c>
    </row>
    <row r="706" spans="1:43" x14ac:dyDescent="0.25">
      <c r="A706" t="str">
        <f t="shared" si="374"/>
        <v/>
      </c>
      <c r="C706" t="str">
        <f t="shared" si="380"/>
        <v/>
      </c>
      <c r="D706" t="str">
        <f t="shared" si="375"/>
        <v/>
      </c>
      <c r="E706" t="str">
        <f t="shared" si="376"/>
        <v/>
      </c>
      <c r="F706" t="str">
        <f t="shared" si="379"/>
        <v/>
      </c>
      <c r="G706" t="str">
        <f t="shared" si="371"/>
        <v/>
      </c>
      <c r="H706" t="str">
        <f t="shared" si="381"/>
        <v/>
      </c>
      <c r="I706" s="3" t="str">
        <f>IF(LEN(H706)&gt;0,VLOOKUP(H706,DATA!$B$2:$G$526,6,FALSE),"")</f>
        <v/>
      </c>
      <c r="J706" t="str">
        <f>IF(LEN(H706)&gt;0,VLOOKUP(H706,DATA!$B$2:$G$526,2,FALSE),"")</f>
        <v/>
      </c>
      <c r="K706" t="str">
        <f>IF(LEN(H706)&gt;0,IF(MID(IF(MID(MID(C706,LEN(H706)+2,99),1,1)="(",MID(MID(C706,LEN(H706)+2,99),2,LEN(MID(C706,LEN(H706)+2,99))-2),MID(C706,LEN(H706)+2,99)),1,1)=VLOOKUP(H706,DATA!$B$2:$I$526,8,FALSE),MID(IF(MID(MID(C706,LEN(H706)+2,99),1,1)="(",MID(MID(C706,LEN(H706)+2,99),2,LEN(MID(C706,LEN(H706)+2,99))-2),MID(C706,LEN(H706)+2,99)),1,3),IF(MID(MID(C706,LEN(H706)+2,99),1,1)="(",MID(MID(C706,LEN(H706)+2,99),2,LEN(MID(C706,LEN(H706)+2,99))-2),MID(C706,LEN(H706)+2,99))),"")</f>
        <v/>
      </c>
      <c r="L706" t="str">
        <f t="shared" si="382"/>
        <v/>
      </c>
      <c r="M706" t="str">
        <f t="shared" si="401"/>
        <v/>
      </c>
      <c r="N706" t="str">
        <f t="shared" si="383"/>
        <v/>
      </c>
      <c r="O706" t="str">
        <f t="shared" si="384"/>
        <v/>
      </c>
      <c r="P706" t="str">
        <f t="shared" si="377"/>
        <v/>
      </c>
      <c r="Q706" t="str">
        <f t="shared" si="385"/>
        <v/>
      </c>
      <c r="R706" t="str">
        <f t="shared" si="386"/>
        <v/>
      </c>
      <c r="S706" t="str">
        <f t="shared" si="387"/>
        <v/>
      </c>
      <c r="T706" t="str">
        <f t="shared" si="388"/>
        <v/>
      </c>
      <c r="U706" t="str">
        <f t="shared" si="389"/>
        <v/>
      </c>
      <c r="V706" t="str">
        <f>IF(MID(I706,6,1)="T",VLOOKUP(H706,DATA!$B$2:$H$526,7,FALSE),"")</f>
        <v/>
      </c>
      <c r="W706" t="str">
        <f t="shared" si="390"/>
        <v/>
      </c>
      <c r="X706" t="str">
        <f>IF(LEN(H706)&gt;0,VLOOKUP(H706,DATA!$B$2:$F$526,5,FALSE),"")</f>
        <v/>
      </c>
      <c r="Y706" t="str">
        <f t="shared" si="391"/>
        <v/>
      </c>
      <c r="Z706" t="str">
        <f t="shared" si="392"/>
        <v/>
      </c>
      <c r="AA706" t="str">
        <f t="shared" si="393"/>
        <v/>
      </c>
      <c r="AB706" t="str">
        <f>IF(LEN(Z706)&gt;0,VLOOKUP(Z706,DATA!$K$25:$L$69,2,FALSE)&amp;IF(LEN(AA706)&gt;0,VLOOKUP(AA706,DATA!$O$25:$P$29,2,FALSE),""),"")</f>
        <v/>
      </c>
      <c r="AC706" t="str">
        <f>IF(LEN(Z706)&gt;0,VLOOKUP(Z706,DATA!$K$25:$M$69,3,FALSE),"")</f>
        <v/>
      </c>
      <c r="AD706" t="str">
        <f t="shared" si="394"/>
        <v/>
      </c>
      <c r="AE706" t="str">
        <f t="shared" si="395"/>
        <v/>
      </c>
      <c r="AF706" t="str">
        <f t="shared" si="396"/>
        <v/>
      </c>
      <c r="AG706" t="str">
        <f t="shared" si="397"/>
        <v/>
      </c>
      <c r="AH706" t="str">
        <f t="shared" si="398"/>
        <v/>
      </c>
      <c r="AI706" t="str">
        <f>IF(LEN(Q706)&gt;0,REPT("0",IF(IF(MID(I706,12,1)="F",VLOOKUP(J706,DATA!$K$2:$Y$20,14,FALSE),0)&gt;10,IF(MID(I706,12,1)="F",VLOOKUP(J706,DATA!$K$2:$Y$20,14,FALSE),0)-10,0)-LEN(X706))&amp;DEC2BIN(Q706,IF(MID(I706,12,1)="F",VLOOKUP(J706,DATA!$K$2:$Y$20,14,FALSE),0)-IF(IF(MID(I706,12,1)="F",VLOOKUP(J706,DATA!$K$2:$Y$20,14,FALSE),0)&gt;10,IF(MID(I706,12,1)="F",VLOOKUP(J706,DATA!$K$2:$Y$20,14,FALSE),0)-10,0)),"")</f>
        <v/>
      </c>
      <c r="AJ706" t="str">
        <f>IF(LEN(H706)&gt;0,IF(H706&lt;&gt;"CALL_PAL",VLOOKUP(H706,DATA!$B$2:$E$526,4,FALSE),VLOOKUP(K706,DATA!$K$72:$M$161,3,FALSE)),"")</f>
        <v/>
      </c>
      <c r="AK706" t="str">
        <f>IF(LEN(H706)&gt;0,VLOOKUP(H706,DATA!$B$2:$D$526,3,FALSE),"")</f>
        <v/>
      </c>
      <c r="AL706" t="str">
        <f t="shared" si="399"/>
        <v/>
      </c>
      <c r="AM706" t="str">
        <f t="shared" si="400"/>
        <v/>
      </c>
      <c r="AN706" t="str">
        <f t="shared" si="378"/>
        <v/>
      </c>
      <c r="AO706" t="str">
        <f t="shared" si="372"/>
        <v/>
      </c>
      <c r="AP706" t="str">
        <f t="shared" si="373"/>
        <v/>
      </c>
      <c r="AQ706" t="str">
        <f t="shared" si="370"/>
        <v/>
      </c>
    </row>
    <row r="707" spans="1:43" x14ac:dyDescent="0.25">
      <c r="A707" t="str">
        <f t="shared" si="374"/>
        <v/>
      </c>
      <c r="C707" t="str">
        <f t="shared" si="380"/>
        <v/>
      </c>
      <c r="D707" t="str">
        <f t="shared" si="375"/>
        <v/>
      </c>
      <c r="E707" t="str">
        <f t="shared" si="376"/>
        <v/>
      </c>
      <c r="F707" t="str">
        <f t="shared" si="379"/>
        <v/>
      </c>
      <c r="G707" t="str">
        <f t="shared" si="371"/>
        <v/>
      </c>
      <c r="H707" t="str">
        <f t="shared" si="381"/>
        <v/>
      </c>
      <c r="I707" s="3" t="str">
        <f>IF(LEN(H707)&gt;0,VLOOKUP(H707,DATA!$B$2:$G$526,6,FALSE),"")</f>
        <v/>
      </c>
      <c r="J707" t="str">
        <f>IF(LEN(H707)&gt;0,VLOOKUP(H707,DATA!$B$2:$G$526,2,FALSE),"")</f>
        <v/>
      </c>
      <c r="K707" t="str">
        <f>IF(LEN(H707)&gt;0,IF(MID(IF(MID(MID(C707,LEN(H707)+2,99),1,1)="(",MID(MID(C707,LEN(H707)+2,99),2,LEN(MID(C707,LEN(H707)+2,99))-2),MID(C707,LEN(H707)+2,99)),1,1)=VLOOKUP(H707,DATA!$B$2:$I$526,8,FALSE),MID(IF(MID(MID(C707,LEN(H707)+2,99),1,1)="(",MID(MID(C707,LEN(H707)+2,99),2,LEN(MID(C707,LEN(H707)+2,99))-2),MID(C707,LEN(H707)+2,99)),1,3),IF(MID(MID(C707,LEN(H707)+2,99),1,1)="(",MID(MID(C707,LEN(H707)+2,99),2,LEN(MID(C707,LEN(H707)+2,99))-2),MID(C707,LEN(H707)+2,99))),"")</f>
        <v/>
      </c>
      <c r="L707" t="str">
        <f t="shared" si="382"/>
        <v/>
      </c>
      <c r="M707" t="str">
        <f t="shared" si="401"/>
        <v/>
      </c>
      <c r="N707" t="str">
        <f t="shared" si="383"/>
        <v/>
      </c>
      <c r="O707" t="str">
        <f t="shared" si="384"/>
        <v/>
      </c>
      <c r="P707" t="str">
        <f t="shared" si="377"/>
        <v/>
      </c>
      <c r="Q707" t="str">
        <f t="shared" si="385"/>
        <v/>
      </c>
      <c r="R707" t="str">
        <f t="shared" si="386"/>
        <v/>
      </c>
      <c r="S707" t="str">
        <f t="shared" si="387"/>
        <v/>
      </c>
      <c r="T707" t="str">
        <f t="shared" si="388"/>
        <v/>
      </c>
      <c r="U707" t="str">
        <f t="shared" si="389"/>
        <v/>
      </c>
      <c r="V707" t="str">
        <f>IF(MID(I707,6,1)="T",VLOOKUP(H707,DATA!$B$2:$H$526,7,FALSE),"")</f>
        <v/>
      </c>
      <c r="W707" t="str">
        <f t="shared" si="390"/>
        <v/>
      </c>
      <c r="X707" t="str">
        <f>IF(LEN(H707)&gt;0,VLOOKUP(H707,DATA!$B$2:$F$526,5,FALSE),"")</f>
        <v/>
      </c>
      <c r="Y707" t="str">
        <f t="shared" si="391"/>
        <v/>
      </c>
      <c r="Z707" t="str">
        <f t="shared" si="392"/>
        <v/>
      </c>
      <c r="AA707" t="str">
        <f t="shared" si="393"/>
        <v/>
      </c>
      <c r="AB707" t="str">
        <f>IF(LEN(Z707)&gt;0,VLOOKUP(Z707,DATA!$K$25:$L$69,2,FALSE)&amp;IF(LEN(AA707)&gt;0,VLOOKUP(AA707,DATA!$O$25:$P$29,2,FALSE),""),"")</f>
        <v/>
      </c>
      <c r="AC707" t="str">
        <f>IF(LEN(Z707)&gt;0,VLOOKUP(Z707,DATA!$K$25:$M$69,3,FALSE),"")</f>
        <v/>
      </c>
      <c r="AD707" t="str">
        <f t="shared" si="394"/>
        <v/>
      </c>
      <c r="AE707" t="str">
        <f t="shared" si="395"/>
        <v/>
      </c>
      <c r="AF707" t="str">
        <f t="shared" si="396"/>
        <v/>
      </c>
      <c r="AG707" t="str">
        <f t="shared" si="397"/>
        <v/>
      </c>
      <c r="AH707" t="str">
        <f t="shared" si="398"/>
        <v/>
      </c>
      <c r="AI707" t="str">
        <f>IF(LEN(Q707)&gt;0,REPT("0",IF(IF(MID(I707,12,1)="F",VLOOKUP(J707,DATA!$K$2:$Y$20,14,FALSE),0)&gt;10,IF(MID(I707,12,1)="F",VLOOKUP(J707,DATA!$K$2:$Y$20,14,FALSE),0)-10,0)-LEN(X707))&amp;DEC2BIN(Q707,IF(MID(I707,12,1)="F",VLOOKUP(J707,DATA!$K$2:$Y$20,14,FALSE),0)-IF(IF(MID(I707,12,1)="F",VLOOKUP(J707,DATA!$K$2:$Y$20,14,FALSE),0)&gt;10,IF(MID(I707,12,1)="F",VLOOKUP(J707,DATA!$K$2:$Y$20,14,FALSE),0)-10,0)),"")</f>
        <v/>
      </c>
      <c r="AJ707" t="str">
        <f>IF(LEN(H707)&gt;0,IF(H707&lt;&gt;"CALL_PAL",VLOOKUP(H707,DATA!$B$2:$E$526,4,FALSE),VLOOKUP(K707,DATA!$K$72:$M$161,3,FALSE)),"")</f>
        <v/>
      </c>
      <c r="AK707" t="str">
        <f>IF(LEN(H707)&gt;0,VLOOKUP(H707,DATA!$B$2:$D$526,3,FALSE),"")</f>
        <v/>
      </c>
      <c r="AL707" t="str">
        <f t="shared" si="399"/>
        <v/>
      </c>
      <c r="AM707" t="str">
        <f t="shared" si="400"/>
        <v/>
      </c>
      <c r="AN707" t="str">
        <f t="shared" si="378"/>
        <v/>
      </c>
      <c r="AO707" t="str">
        <f t="shared" si="372"/>
        <v/>
      </c>
      <c r="AP707" t="str">
        <f t="shared" si="373"/>
        <v/>
      </c>
      <c r="AQ707" t="str">
        <f t="shared" ref="AQ707:AQ770" si="402">IF(B707="","",IF(G707=G708,"",INT(G707/64)*64=G707))</f>
        <v/>
      </c>
    </row>
    <row r="708" spans="1:43" x14ac:dyDescent="0.25">
      <c r="A708" t="str">
        <f t="shared" si="374"/>
        <v/>
      </c>
      <c r="C708" t="str">
        <f t="shared" si="380"/>
        <v/>
      </c>
      <c r="D708" t="str">
        <f t="shared" si="375"/>
        <v/>
      </c>
      <c r="E708" t="str">
        <f t="shared" si="376"/>
        <v/>
      </c>
      <c r="F708" t="str">
        <f t="shared" si="379"/>
        <v/>
      </c>
      <c r="G708" t="str">
        <f t="shared" ref="G708:G771" si="403">IF(LEN(C708)&gt;0,IF(IFERROR(FIND(":",C708)&gt;0,FALSE),G707+16-MOD(G707+16,16),IF(E708,G707+F707-MOD(G707+F707,F707),G707)),"")</f>
        <v/>
      </c>
      <c r="H708" t="str">
        <f t="shared" si="381"/>
        <v/>
      </c>
      <c r="I708" s="3" t="str">
        <f>IF(LEN(H708)&gt;0,VLOOKUP(H708,DATA!$B$2:$G$526,6,FALSE),"")</f>
        <v/>
      </c>
      <c r="J708" t="str">
        <f>IF(LEN(H708)&gt;0,VLOOKUP(H708,DATA!$B$2:$G$526,2,FALSE),"")</f>
        <v/>
      </c>
      <c r="K708" t="str">
        <f>IF(LEN(H708)&gt;0,IF(MID(IF(MID(MID(C708,LEN(H708)+2,99),1,1)="(",MID(MID(C708,LEN(H708)+2,99),2,LEN(MID(C708,LEN(H708)+2,99))-2),MID(C708,LEN(H708)+2,99)),1,1)=VLOOKUP(H708,DATA!$B$2:$I$526,8,FALSE),MID(IF(MID(MID(C708,LEN(H708)+2,99),1,1)="(",MID(MID(C708,LEN(H708)+2,99),2,LEN(MID(C708,LEN(H708)+2,99))-2),MID(C708,LEN(H708)+2,99)),1,3),IF(MID(MID(C708,LEN(H708)+2,99),1,1)="(",MID(MID(C708,LEN(H708)+2,99),2,LEN(MID(C708,LEN(H708)+2,99))-2),MID(C708,LEN(H708)+2,99))),"")</f>
        <v/>
      </c>
      <c r="L708" t="str">
        <f t="shared" si="382"/>
        <v/>
      </c>
      <c r="M708" t="str">
        <f t="shared" si="401"/>
        <v/>
      </c>
      <c r="N708" t="str">
        <f t="shared" si="383"/>
        <v/>
      </c>
      <c r="O708" t="str">
        <f t="shared" si="384"/>
        <v/>
      </c>
      <c r="P708" t="str">
        <f t="shared" si="377"/>
        <v/>
      </c>
      <c r="Q708" t="str">
        <f t="shared" si="385"/>
        <v/>
      </c>
      <c r="R708" t="str">
        <f t="shared" si="386"/>
        <v/>
      </c>
      <c r="S708" t="str">
        <f t="shared" si="387"/>
        <v/>
      </c>
      <c r="T708" t="str">
        <f t="shared" si="388"/>
        <v/>
      </c>
      <c r="U708" t="str">
        <f t="shared" si="389"/>
        <v/>
      </c>
      <c r="V708" t="str">
        <f>IF(MID(I708,6,1)="T",VLOOKUP(H708,DATA!$B$2:$H$526,7,FALSE),"")</f>
        <v/>
      </c>
      <c r="W708" t="str">
        <f t="shared" si="390"/>
        <v/>
      </c>
      <c r="X708" t="str">
        <f>IF(LEN(H708)&gt;0,VLOOKUP(H708,DATA!$B$2:$F$526,5,FALSE),"")</f>
        <v/>
      </c>
      <c r="Y708" t="str">
        <f t="shared" si="391"/>
        <v/>
      </c>
      <c r="Z708" t="str">
        <f t="shared" si="392"/>
        <v/>
      </c>
      <c r="AA708" t="str">
        <f t="shared" si="393"/>
        <v/>
      </c>
      <c r="AB708" t="str">
        <f>IF(LEN(Z708)&gt;0,VLOOKUP(Z708,DATA!$K$25:$L$69,2,FALSE)&amp;IF(LEN(AA708)&gt;0,VLOOKUP(AA708,DATA!$O$25:$P$29,2,FALSE),""),"")</f>
        <v/>
      </c>
      <c r="AC708" t="str">
        <f>IF(LEN(Z708)&gt;0,VLOOKUP(Z708,DATA!$K$25:$M$69,3,FALSE),"")</f>
        <v/>
      </c>
      <c r="AD708" t="str">
        <f t="shared" si="394"/>
        <v/>
      </c>
      <c r="AE708" t="str">
        <f t="shared" si="395"/>
        <v/>
      </c>
      <c r="AF708" t="str">
        <f t="shared" si="396"/>
        <v/>
      </c>
      <c r="AG708" t="str">
        <f t="shared" si="397"/>
        <v/>
      </c>
      <c r="AH708" t="str">
        <f t="shared" si="398"/>
        <v/>
      </c>
      <c r="AI708" t="str">
        <f>IF(LEN(Q708)&gt;0,REPT("0",IF(IF(MID(I708,12,1)="F",VLOOKUP(J708,DATA!$K$2:$Y$20,14,FALSE),0)&gt;10,IF(MID(I708,12,1)="F",VLOOKUP(J708,DATA!$K$2:$Y$20,14,FALSE),0)-10,0)-LEN(X708))&amp;DEC2BIN(Q708,IF(MID(I708,12,1)="F",VLOOKUP(J708,DATA!$K$2:$Y$20,14,FALSE),0)-IF(IF(MID(I708,12,1)="F",VLOOKUP(J708,DATA!$K$2:$Y$20,14,FALSE),0)&gt;10,IF(MID(I708,12,1)="F",VLOOKUP(J708,DATA!$K$2:$Y$20,14,FALSE),0)-10,0)),"")</f>
        <v/>
      </c>
      <c r="AJ708" t="str">
        <f>IF(LEN(H708)&gt;0,IF(H708&lt;&gt;"CALL_PAL",VLOOKUP(H708,DATA!$B$2:$E$526,4,FALSE),VLOOKUP(K708,DATA!$K$72:$M$161,3,FALSE)),"")</f>
        <v/>
      </c>
      <c r="AK708" t="str">
        <f>IF(LEN(H708)&gt;0,VLOOKUP(H708,DATA!$B$2:$D$526,3,FALSE),"")</f>
        <v/>
      </c>
      <c r="AL708" t="str">
        <f t="shared" si="399"/>
        <v/>
      </c>
      <c r="AM708" t="str">
        <f t="shared" si="400"/>
        <v/>
      </c>
      <c r="AN708" t="str">
        <f t="shared" si="378"/>
        <v/>
      </c>
      <c r="AO708" t="str">
        <f t="shared" ref="AO708:AO771" si="404">IF(B708&lt;&gt;"",G708-G707,"")</f>
        <v/>
      </c>
      <c r="AP708" t="str">
        <f t="shared" si="373"/>
        <v/>
      </c>
      <c r="AQ708" t="str">
        <f t="shared" si="402"/>
        <v/>
      </c>
    </row>
    <row r="709" spans="1:43" x14ac:dyDescent="0.25">
      <c r="A709" t="str">
        <f t="shared" si="374"/>
        <v/>
      </c>
      <c r="C709" t="str">
        <f t="shared" si="380"/>
        <v/>
      </c>
      <c r="D709" t="str">
        <f t="shared" si="375"/>
        <v/>
      </c>
      <c r="E709" t="str">
        <f t="shared" si="376"/>
        <v/>
      </c>
      <c r="F709" t="str">
        <f t="shared" si="379"/>
        <v/>
      </c>
      <c r="G709" t="str">
        <f t="shared" si="403"/>
        <v/>
      </c>
      <c r="H709" t="str">
        <f t="shared" si="381"/>
        <v/>
      </c>
      <c r="I709" s="3" t="str">
        <f>IF(LEN(H709)&gt;0,VLOOKUP(H709,DATA!$B$2:$G$526,6,FALSE),"")</f>
        <v/>
      </c>
      <c r="J709" t="str">
        <f>IF(LEN(H709)&gt;0,VLOOKUP(H709,DATA!$B$2:$G$526,2,FALSE),"")</f>
        <v/>
      </c>
      <c r="K709" t="str">
        <f>IF(LEN(H709)&gt;0,IF(MID(IF(MID(MID(C709,LEN(H709)+2,99),1,1)="(",MID(MID(C709,LEN(H709)+2,99),2,LEN(MID(C709,LEN(H709)+2,99))-2),MID(C709,LEN(H709)+2,99)),1,1)=VLOOKUP(H709,DATA!$B$2:$I$526,8,FALSE),MID(IF(MID(MID(C709,LEN(H709)+2,99),1,1)="(",MID(MID(C709,LEN(H709)+2,99),2,LEN(MID(C709,LEN(H709)+2,99))-2),MID(C709,LEN(H709)+2,99)),1,3),IF(MID(MID(C709,LEN(H709)+2,99),1,1)="(",MID(MID(C709,LEN(H709)+2,99),2,LEN(MID(C709,LEN(H709)+2,99))-2),MID(C709,LEN(H709)+2,99))),"")</f>
        <v/>
      </c>
      <c r="L709" t="str">
        <f t="shared" si="382"/>
        <v/>
      </c>
      <c r="M709" t="str">
        <f t="shared" si="401"/>
        <v/>
      </c>
      <c r="N709" t="str">
        <f t="shared" si="383"/>
        <v/>
      </c>
      <c r="O709" t="str">
        <f t="shared" si="384"/>
        <v/>
      </c>
      <c r="P709" t="str">
        <f t="shared" si="377"/>
        <v/>
      </c>
      <c r="Q709" t="str">
        <f t="shared" si="385"/>
        <v/>
      </c>
      <c r="R709" t="str">
        <f t="shared" si="386"/>
        <v/>
      </c>
      <c r="S709" t="str">
        <f t="shared" si="387"/>
        <v/>
      </c>
      <c r="T709" t="str">
        <f t="shared" si="388"/>
        <v/>
      </c>
      <c r="U709" t="str">
        <f t="shared" si="389"/>
        <v/>
      </c>
      <c r="V709" t="str">
        <f>IF(MID(I709,6,1)="T",VLOOKUP(H709,DATA!$B$2:$H$526,7,FALSE),"")</f>
        <v/>
      </c>
      <c r="W709" t="str">
        <f t="shared" si="390"/>
        <v/>
      </c>
      <c r="X709" t="str">
        <f>IF(LEN(H709)&gt;0,VLOOKUP(H709,DATA!$B$2:$F$526,5,FALSE),"")</f>
        <v/>
      </c>
      <c r="Y709" t="str">
        <f t="shared" si="391"/>
        <v/>
      </c>
      <c r="Z709" t="str">
        <f t="shared" si="392"/>
        <v/>
      </c>
      <c r="AA709" t="str">
        <f t="shared" si="393"/>
        <v/>
      </c>
      <c r="AB709" t="str">
        <f>IF(LEN(Z709)&gt;0,VLOOKUP(Z709,DATA!$K$25:$L$69,2,FALSE)&amp;IF(LEN(AA709)&gt;0,VLOOKUP(AA709,DATA!$O$25:$P$29,2,FALSE),""),"")</f>
        <v/>
      </c>
      <c r="AC709" t="str">
        <f>IF(LEN(Z709)&gt;0,VLOOKUP(Z709,DATA!$K$25:$M$69,3,FALSE),"")</f>
        <v/>
      </c>
      <c r="AD709" t="str">
        <f t="shared" si="394"/>
        <v/>
      </c>
      <c r="AE709" t="str">
        <f t="shared" si="395"/>
        <v/>
      </c>
      <c r="AF709" t="str">
        <f t="shared" si="396"/>
        <v/>
      </c>
      <c r="AG709" t="str">
        <f t="shared" si="397"/>
        <v/>
      </c>
      <c r="AH709" t="str">
        <f t="shared" si="398"/>
        <v/>
      </c>
      <c r="AI709" t="str">
        <f>IF(LEN(Q709)&gt;0,REPT("0",IF(IF(MID(I709,12,1)="F",VLOOKUP(J709,DATA!$K$2:$Y$20,14,FALSE),0)&gt;10,IF(MID(I709,12,1)="F",VLOOKUP(J709,DATA!$K$2:$Y$20,14,FALSE),0)-10,0)-LEN(X709))&amp;DEC2BIN(Q709,IF(MID(I709,12,1)="F",VLOOKUP(J709,DATA!$K$2:$Y$20,14,FALSE),0)-IF(IF(MID(I709,12,1)="F",VLOOKUP(J709,DATA!$K$2:$Y$20,14,FALSE),0)&gt;10,IF(MID(I709,12,1)="F",VLOOKUP(J709,DATA!$K$2:$Y$20,14,FALSE),0)-10,0)),"")</f>
        <v/>
      </c>
      <c r="AJ709" t="str">
        <f>IF(LEN(H709)&gt;0,IF(H709&lt;&gt;"CALL_PAL",VLOOKUP(H709,DATA!$B$2:$E$526,4,FALSE),VLOOKUP(K709,DATA!$K$72:$M$161,3,FALSE)),"")</f>
        <v/>
      </c>
      <c r="AK709" t="str">
        <f>IF(LEN(H709)&gt;0,VLOOKUP(H709,DATA!$B$2:$D$526,3,FALSE),"")</f>
        <v/>
      </c>
      <c r="AL709" t="str">
        <f t="shared" si="399"/>
        <v/>
      </c>
      <c r="AM709" t="str">
        <f t="shared" si="400"/>
        <v/>
      </c>
      <c r="AN709" t="str">
        <f t="shared" si="378"/>
        <v/>
      </c>
      <c r="AO709" t="str">
        <f t="shared" si="404"/>
        <v/>
      </c>
      <c r="AP709" t="str">
        <f t="shared" ref="AP709:AP772" si="405">IF(B709="","",IF(G709=G710,"",INT(G709/16)*16=G709))</f>
        <v/>
      </c>
      <c r="AQ709" t="str">
        <f t="shared" si="402"/>
        <v/>
      </c>
    </row>
    <row r="710" spans="1:43" x14ac:dyDescent="0.25">
      <c r="A710" t="str">
        <f t="shared" ref="A710:A773" si="406">IF(LEN(G710)&gt;0,DEC2HEX(G710+IF(AN709,1,0),8),"")</f>
        <v/>
      </c>
      <c r="C710" t="str">
        <f t="shared" si="380"/>
        <v/>
      </c>
      <c r="D710" t="str">
        <f t="shared" ref="D710:D773" si="407">IF(LEN(C710)&gt;0,IF(MID(C710,1,IFERROR(FIND(" ",C710),2)-1)=".BASE","",IF(MID(C710,1,4)=".VAR",MID(C710,FIND(" ",C710)+1,99),"")),"")</f>
        <v/>
      </c>
      <c r="E710" t="str">
        <f t="shared" si="376"/>
        <v/>
      </c>
      <c r="F710" t="str">
        <f t="shared" si="379"/>
        <v/>
      </c>
      <c r="G710" t="str">
        <f t="shared" si="403"/>
        <v/>
      </c>
      <c r="H710" t="str">
        <f t="shared" si="381"/>
        <v/>
      </c>
      <c r="I710" s="3" t="str">
        <f>IF(LEN(H710)&gt;0,VLOOKUP(H710,DATA!$B$2:$G$526,6,FALSE),"")</f>
        <v/>
      </c>
      <c r="J710" t="str">
        <f>IF(LEN(H710)&gt;0,VLOOKUP(H710,DATA!$B$2:$G$526,2,FALSE),"")</f>
        <v/>
      </c>
      <c r="K710" t="str">
        <f>IF(LEN(H710)&gt;0,IF(MID(IF(MID(MID(C710,LEN(H710)+2,99),1,1)="(",MID(MID(C710,LEN(H710)+2,99),2,LEN(MID(C710,LEN(H710)+2,99))-2),MID(C710,LEN(H710)+2,99)),1,1)=VLOOKUP(H710,DATA!$B$2:$I$526,8,FALSE),MID(IF(MID(MID(C710,LEN(H710)+2,99),1,1)="(",MID(MID(C710,LEN(H710)+2,99),2,LEN(MID(C710,LEN(H710)+2,99))-2),MID(C710,LEN(H710)+2,99)),1,3),IF(MID(MID(C710,LEN(H710)+2,99),1,1)="(",MID(MID(C710,LEN(H710)+2,99),2,LEN(MID(C710,LEN(H710)+2,99))-2),MID(C710,LEN(H710)+2,99))),"")</f>
        <v/>
      </c>
      <c r="L710" t="str">
        <f t="shared" si="382"/>
        <v/>
      </c>
      <c r="M710" t="str">
        <f t="shared" si="401"/>
        <v/>
      </c>
      <c r="N710" t="str">
        <f t="shared" si="383"/>
        <v/>
      </c>
      <c r="O710" t="str">
        <f t="shared" si="384"/>
        <v/>
      </c>
      <c r="P710" t="str">
        <f t="shared" si="377"/>
        <v/>
      </c>
      <c r="Q710" t="str">
        <f t="shared" si="385"/>
        <v/>
      </c>
      <c r="R710" t="str">
        <f t="shared" si="386"/>
        <v/>
      </c>
      <c r="S710" t="str">
        <f t="shared" si="387"/>
        <v/>
      </c>
      <c r="T710" t="str">
        <f t="shared" si="388"/>
        <v/>
      </c>
      <c r="U710" t="str">
        <f t="shared" si="389"/>
        <v/>
      </c>
      <c r="V710" t="str">
        <f>IF(MID(I710,6,1)="T",VLOOKUP(H710,DATA!$B$2:$H$526,7,FALSE),"")</f>
        <v/>
      </c>
      <c r="W710" t="str">
        <f t="shared" si="390"/>
        <v/>
      </c>
      <c r="X710" t="str">
        <f>IF(LEN(H710)&gt;0,VLOOKUP(H710,DATA!$B$2:$F$526,5,FALSE),"")</f>
        <v/>
      </c>
      <c r="Y710" t="str">
        <f t="shared" si="391"/>
        <v/>
      </c>
      <c r="Z710" t="str">
        <f t="shared" si="392"/>
        <v/>
      </c>
      <c r="AA710" t="str">
        <f t="shared" si="393"/>
        <v/>
      </c>
      <c r="AB710" t="str">
        <f>IF(LEN(Z710)&gt;0,VLOOKUP(Z710,DATA!$K$25:$L$69,2,FALSE)&amp;IF(LEN(AA710)&gt;0,VLOOKUP(AA710,DATA!$O$25:$P$29,2,FALSE),""),"")</f>
        <v/>
      </c>
      <c r="AC710" t="str">
        <f>IF(LEN(Z710)&gt;0,VLOOKUP(Z710,DATA!$K$25:$M$69,3,FALSE),"")</f>
        <v/>
      </c>
      <c r="AD710" t="str">
        <f t="shared" si="394"/>
        <v/>
      </c>
      <c r="AE710" t="str">
        <f t="shared" si="395"/>
        <v/>
      </c>
      <c r="AF710" t="str">
        <f t="shared" si="396"/>
        <v/>
      </c>
      <c r="AG710" t="str">
        <f t="shared" si="397"/>
        <v/>
      </c>
      <c r="AH710" t="str">
        <f t="shared" si="398"/>
        <v/>
      </c>
      <c r="AI710" t="str">
        <f>IF(LEN(Q710)&gt;0,REPT("0",IF(IF(MID(I710,12,1)="F",VLOOKUP(J710,DATA!$K$2:$Y$20,14,FALSE),0)&gt;10,IF(MID(I710,12,1)="F",VLOOKUP(J710,DATA!$K$2:$Y$20,14,FALSE),0)-10,0)-LEN(X710))&amp;DEC2BIN(Q710,IF(MID(I710,12,1)="F",VLOOKUP(J710,DATA!$K$2:$Y$20,14,FALSE),0)-IF(IF(MID(I710,12,1)="F",VLOOKUP(J710,DATA!$K$2:$Y$20,14,FALSE),0)&gt;10,IF(MID(I710,12,1)="F",VLOOKUP(J710,DATA!$K$2:$Y$20,14,FALSE),0)-10,0)),"")</f>
        <v/>
      </c>
      <c r="AJ710" t="str">
        <f>IF(LEN(H710)&gt;0,IF(H710&lt;&gt;"CALL_PAL",VLOOKUP(H710,DATA!$B$2:$E$526,4,FALSE),VLOOKUP(K710,DATA!$K$72:$M$161,3,FALSE)),"")</f>
        <v/>
      </c>
      <c r="AK710" t="str">
        <f>IF(LEN(H710)&gt;0,VLOOKUP(H710,DATA!$B$2:$D$526,3,FALSE),"")</f>
        <v/>
      </c>
      <c r="AL710" t="str">
        <f t="shared" si="399"/>
        <v/>
      </c>
      <c r="AM710" t="str">
        <f t="shared" si="400"/>
        <v/>
      </c>
      <c r="AN710" t="str">
        <f t="shared" si="378"/>
        <v/>
      </c>
      <c r="AO710" t="str">
        <f t="shared" si="404"/>
        <v/>
      </c>
      <c r="AP710" t="str">
        <f t="shared" si="405"/>
        <v/>
      </c>
      <c r="AQ710" t="str">
        <f t="shared" si="402"/>
        <v/>
      </c>
    </row>
    <row r="711" spans="1:43" x14ac:dyDescent="0.25">
      <c r="A711" t="str">
        <f t="shared" si="406"/>
        <v/>
      </c>
      <c r="C711" t="str">
        <f t="shared" si="380"/>
        <v/>
      </c>
      <c r="D711" t="str">
        <f t="shared" si="407"/>
        <v/>
      </c>
      <c r="E711" t="str">
        <f t="shared" si="376"/>
        <v/>
      </c>
      <c r="F711" t="str">
        <f t="shared" si="379"/>
        <v/>
      </c>
      <c r="G711" t="str">
        <f t="shared" si="403"/>
        <v/>
      </c>
      <c r="H711" t="str">
        <f t="shared" si="381"/>
        <v/>
      </c>
      <c r="I711" s="3" t="str">
        <f>IF(LEN(H711)&gt;0,VLOOKUP(H711,DATA!$B$2:$G$526,6,FALSE),"")</f>
        <v/>
      </c>
      <c r="J711" t="str">
        <f>IF(LEN(H711)&gt;0,VLOOKUP(H711,DATA!$B$2:$G$526,2,FALSE),"")</f>
        <v/>
      </c>
      <c r="K711" t="str">
        <f>IF(LEN(H711)&gt;0,IF(MID(IF(MID(MID(C711,LEN(H711)+2,99),1,1)="(",MID(MID(C711,LEN(H711)+2,99),2,LEN(MID(C711,LEN(H711)+2,99))-2),MID(C711,LEN(H711)+2,99)),1,1)=VLOOKUP(H711,DATA!$B$2:$I$526,8,FALSE),MID(IF(MID(MID(C711,LEN(H711)+2,99),1,1)="(",MID(MID(C711,LEN(H711)+2,99),2,LEN(MID(C711,LEN(H711)+2,99))-2),MID(C711,LEN(H711)+2,99)),1,3),IF(MID(MID(C711,LEN(H711)+2,99),1,1)="(",MID(MID(C711,LEN(H711)+2,99),2,LEN(MID(C711,LEN(H711)+2,99))-2),MID(C711,LEN(H711)+2,99))),"")</f>
        <v/>
      </c>
      <c r="L711" t="str">
        <f t="shared" si="382"/>
        <v/>
      </c>
      <c r="M711" t="str">
        <f t="shared" si="401"/>
        <v/>
      </c>
      <c r="N711" t="str">
        <f t="shared" si="383"/>
        <v/>
      </c>
      <c r="O711" t="str">
        <f t="shared" si="384"/>
        <v/>
      </c>
      <c r="P711" t="str">
        <f t="shared" si="377"/>
        <v/>
      </c>
      <c r="Q711" t="str">
        <f t="shared" si="385"/>
        <v/>
      </c>
      <c r="R711" t="str">
        <f t="shared" si="386"/>
        <v/>
      </c>
      <c r="S711" t="str">
        <f t="shared" si="387"/>
        <v/>
      </c>
      <c r="T711" t="str">
        <f t="shared" si="388"/>
        <v/>
      </c>
      <c r="U711" t="str">
        <f t="shared" si="389"/>
        <v/>
      </c>
      <c r="V711" t="str">
        <f>IF(MID(I711,6,1)="T",VLOOKUP(H711,DATA!$B$2:$H$526,7,FALSE),"")</f>
        <v/>
      </c>
      <c r="W711" t="str">
        <f t="shared" si="390"/>
        <v/>
      </c>
      <c r="X711" t="str">
        <f>IF(LEN(H711)&gt;0,VLOOKUP(H711,DATA!$B$2:$F$526,5,FALSE),"")</f>
        <v/>
      </c>
      <c r="Y711" t="str">
        <f t="shared" si="391"/>
        <v/>
      </c>
      <c r="Z711" t="str">
        <f t="shared" si="392"/>
        <v/>
      </c>
      <c r="AA711" t="str">
        <f t="shared" si="393"/>
        <v/>
      </c>
      <c r="AB711" t="str">
        <f>IF(LEN(Z711)&gt;0,VLOOKUP(Z711,DATA!$K$25:$L$69,2,FALSE)&amp;IF(LEN(AA711)&gt;0,VLOOKUP(AA711,DATA!$O$25:$P$29,2,FALSE),""),"")</f>
        <v/>
      </c>
      <c r="AC711" t="str">
        <f>IF(LEN(Z711)&gt;0,VLOOKUP(Z711,DATA!$K$25:$M$69,3,FALSE),"")</f>
        <v/>
      </c>
      <c r="AD711" t="str">
        <f t="shared" si="394"/>
        <v/>
      </c>
      <c r="AE711" t="str">
        <f t="shared" si="395"/>
        <v/>
      </c>
      <c r="AF711" t="str">
        <f t="shared" si="396"/>
        <v/>
      </c>
      <c r="AG711" t="str">
        <f t="shared" si="397"/>
        <v/>
      </c>
      <c r="AH711" t="str">
        <f t="shared" si="398"/>
        <v/>
      </c>
      <c r="AI711" t="str">
        <f>IF(LEN(Q711)&gt;0,REPT("0",IF(IF(MID(I711,12,1)="F",VLOOKUP(J711,DATA!$K$2:$Y$20,14,FALSE),0)&gt;10,IF(MID(I711,12,1)="F",VLOOKUP(J711,DATA!$K$2:$Y$20,14,FALSE),0)-10,0)-LEN(X711))&amp;DEC2BIN(Q711,IF(MID(I711,12,1)="F",VLOOKUP(J711,DATA!$K$2:$Y$20,14,FALSE),0)-IF(IF(MID(I711,12,1)="F",VLOOKUP(J711,DATA!$K$2:$Y$20,14,FALSE),0)&gt;10,IF(MID(I711,12,1)="F",VLOOKUP(J711,DATA!$K$2:$Y$20,14,FALSE),0)-10,0)),"")</f>
        <v/>
      </c>
      <c r="AJ711" t="str">
        <f>IF(LEN(H711)&gt;0,IF(H711&lt;&gt;"CALL_PAL",VLOOKUP(H711,DATA!$B$2:$E$526,4,FALSE),VLOOKUP(K711,DATA!$K$72:$M$161,3,FALSE)),"")</f>
        <v/>
      </c>
      <c r="AK711" t="str">
        <f>IF(LEN(H711)&gt;0,VLOOKUP(H711,DATA!$B$2:$D$526,3,FALSE),"")</f>
        <v/>
      </c>
      <c r="AL711" t="str">
        <f t="shared" si="399"/>
        <v/>
      </c>
      <c r="AM711" t="str">
        <f t="shared" si="400"/>
        <v/>
      </c>
      <c r="AN711" t="str">
        <f t="shared" si="378"/>
        <v/>
      </c>
      <c r="AO711" t="str">
        <f t="shared" si="404"/>
        <v/>
      </c>
      <c r="AP711" t="str">
        <f t="shared" si="405"/>
        <v/>
      </c>
      <c r="AQ711" t="str">
        <f t="shared" si="402"/>
        <v/>
      </c>
    </row>
    <row r="712" spans="1:43" x14ac:dyDescent="0.25">
      <c r="A712" t="str">
        <f t="shared" si="406"/>
        <v/>
      </c>
      <c r="C712" t="str">
        <f t="shared" si="380"/>
        <v/>
      </c>
      <c r="D712" t="str">
        <f t="shared" si="407"/>
        <v/>
      </c>
      <c r="E712" t="str">
        <f t="shared" ref="E712:E775" si="408">IF(LEN(C712)&gt;0,AND(MID(C711,1,2)&lt;&gt;".B",MID(C711,1,2)&lt;&gt;".P",NOT(IFERROR(FIND(":",C711)&gt;0,FALSE))),"")</f>
        <v/>
      </c>
      <c r="F712" t="str">
        <f t="shared" si="379"/>
        <v/>
      </c>
      <c r="G712" t="str">
        <f t="shared" si="403"/>
        <v/>
      </c>
      <c r="H712" t="str">
        <f t="shared" si="381"/>
        <v/>
      </c>
      <c r="I712" s="3" t="str">
        <f>IF(LEN(H712)&gt;0,VLOOKUP(H712,DATA!$B$2:$G$526,6,FALSE),"")</f>
        <v/>
      </c>
      <c r="J712" t="str">
        <f>IF(LEN(H712)&gt;0,VLOOKUP(H712,DATA!$B$2:$G$526,2,FALSE),"")</f>
        <v/>
      </c>
      <c r="K712" t="str">
        <f>IF(LEN(H712)&gt;0,IF(MID(IF(MID(MID(C712,LEN(H712)+2,99),1,1)="(",MID(MID(C712,LEN(H712)+2,99),2,LEN(MID(C712,LEN(H712)+2,99))-2),MID(C712,LEN(H712)+2,99)),1,1)=VLOOKUP(H712,DATA!$B$2:$I$526,8,FALSE),MID(IF(MID(MID(C712,LEN(H712)+2,99),1,1)="(",MID(MID(C712,LEN(H712)+2,99),2,LEN(MID(C712,LEN(H712)+2,99))-2),MID(C712,LEN(H712)+2,99)),1,3),IF(MID(MID(C712,LEN(H712)+2,99),1,1)="(",MID(MID(C712,LEN(H712)+2,99),2,LEN(MID(C712,LEN(H712)+2,99))-2),MID(C712,LEN(H712)+2,99))),"")</f>
        <v/>
      </c>
      <c r="L712" t="str">
        <f t="shared" si="382"/>
        <v/>
      </c>
      <c r="M712" t="str">
        <f t="shared" si="401"/>
        <v/>
      </c>
      <c r="N712" t="str">
        <f t="shared" si="383"/>
        <v/>
      </c>
      <c r="O712" t="str">
        <f t="shared" si="384"/>
        <v/>
      </c>
      <c r="P712" t="str">
        <f t="shared" si="377"/>
        <v/>
      </c>
      <c r="Q712" t="str">
        <f t="shared" si="385"/>
        <v/>
      </c>
      <c r="R712" t="str">
        <f t="shared" si="386"/>
        <v/>
      </c>
      <c r="S712" t="str">
        <f t="shared" si="387"/>
        <v/>
      </c>
      <c r="T712" t="str">
        <f t="shared" si="388"/>
        <v/>
      </c>
      <c r="U712" t="str">
        <f t="shared" si="389"/>
        <v/>
      </c>
      <c r="V712" t="str">
        <f>IF(MID(I712,6,1)="T",VLOOKUP(H712,DATA!$B$2:$H$526,7,FALSE),"")</f>
        <v/>
      </c>
      <c r="W712" t="str">
        <f t="shared" si="390"/>
        <v/>
      </c>
      <c r="X712" t="str">
        <f>IF(LEN(H712)&gt;0,VLOOKUP(H712,DATA!$B$2:$F$526,5,FALSE),"")</f>
        <v/>
      </c>
      <c r="Y712" t="str">
        <f t="shared" si="391"/>
        <v/>
      </c>
      <c r="Z712" t="str">
        <f t="shared" si="392"/>
        <v/>
      </c>
      <c r="AA712" t="str">
        <f t="shared" si="393"/>
        <v/>
      </c>
      <c r="AB712" t="str">
        <f>IF(LEN(Z712)&gt;0,VLOOKUP(Z712,DATA!$K$25:$L$69,2,FALSE)&amp;IF(LEN(AA712)&gt;0,VLOOKUP(AA712,DATA!$O$25:$P$29,2,FALSE),""),"")</f>
        <v/>
      </c>
      <c r="AC712" t="str">
        <f>IF(LEN(Z712)&gt;0,VLOOKUP(Z712,DATA!$K$25:$M$69,3,FALSE),"")</f>
        <v/>
      </c>
      <c r="AD712" t="str">
        <f t="shared" si="394"/>
        <v/>
      </c>
      <c r="AE712" t="str">
        <f t="shared" si="395"/>
        <v/>
      </c>
      <c r="AF712" t="str">
        <f t="shared" si="396"/>
        <v/>
      </c>
      <c r="AG712" t="str">
        <f t="shared" si="397"/>
        <v/>
      </c>
      <c r="AH712" t="str">
        <f t="shared" si="398"/>
        <v/>
      </c>
      <c r="AI712" t="str">
        <f>IF(LEN(Q712)&gt;0,REPT("0",IF(IF(MID(I712,12,1)="F",VLOOKUP(J712,DATA!$K$2:$Y$20,14,FALSE),0)&gt;10,IF(MID(I712,12,1)="F",VLOOKUP(J712,DATA!$K$2:$Y$20,14,FALSE),0)-10,0)-LEN(X712))&amp;DEC2BIN(Q712,IF(MID(I712,12,1)="F",VLOOKUP(J712,DATA!$K$2:$Y$20,14,FALSE),0)-IF(IF(MID(I712,12,1)="F",VLOOKUP(J712,DATA!$K$2:$Y$20,14,FALSE),0)&gt;10,IF(MID(I712,12,1)="F",VLOOKUP(J712,DATA!$K$2:$Y$20,14,FALSE),0)-10,0)),"")</f>
        <v/>
      </c>
      <c r="AJ712" t="str">
        <f>IF(LEN(H712)&gt;0,IF(H712&lt;&gt;"CALL_PAL",VLOOKUP(H712,DATA!$B$2:$E$526,4,FALSE),VLOOKUP(K712,DATA!$K$72:$M$161,3,FALSE)),"")</f>
        <v/>
      </c>
      <c r="AK712" t="str">
        <f>IF(LEN(H712)&gt;0,VLOOKUP(H712,DATA!$B$2:$D$526,3,FALSE),"")</f>
        <v/>
      </c>
      <c r="AL712" t="str">
        <f t="shared" si="399"/>
        <v/>
      </c>
      <c r="AM712" t="str">
        <f t="shared" si="400"/>
        <v/>
      </c>
      <c r="AN712" t="str">
        <f t="shared" si="378"/>
        <v/>
      </c>
      <c r="AO712" t="str">
        <f t="shared" si="404"/>
        <v/>
      </c>
      <c r="AP712" t="str">
        <f t="shared" si="405"/>
        <v/>
      </c>
      <c r="AQ712" t="str">
        <f t="shared" si="402"/>
        <v/>
      </c>
    </row>
    <row r="713" spans="1:43" x14ac:dyDescent="0.25">
      <c r="A713" t="str">
        <f t="shared" si="406"/>
        <v/>
      </c>
      <c r="C713" t="str">
        <f t="shared" si="380"/>
        <v/>
      </c>
      <c r="D713" t="str">
        <f t="shared" si="407"/>
        <v/>
      </c>
      <c r="E713" t="str">
        <f t="shared" si="408"/>
        <v/>
      </c>
      <c r="F713" t="str">
        <f t="shared" si="379"/>
        <v/>
      </c>
      <c r="G713" t="str">
        <f t="shared" si="403"/>
        <v/>
      </c>
      <c r="H713" t="str">
        <f t="shared" si="381"/>
        <v/>
      </c>
      <c r="I713" s="3" t="str">
        <f>IF(LEN(H713)&gt;0,VLOOKUP(H713,DATA!$B$2:$G$526,6,FALSE),"")</f>
        <v/>
      </c>
      <c r="J713" t="str">
        <f>IF(LEN(H713)&gt;0,VLOOKUP(H713,DATA!$B$2:$G$526,2,FALSE),"")</f>
        <v/>
      </c>
      <c r="K713" t="str">
        <f>IF(LEN(H713)&gt;0,IF(MID(IF(MID(MID(C713,LEN(H713)+2,99),1,1)="(",MID(MID(C713,LEN(H713)+2,99),2,LEN(MID(C713,LEN(H713)+2,99))-2),MID(C713,LEN(H713)+2,99)),1,1)=VLOOKUP(H713,DATA!$B$2:$I$526,8,FALSE),MID(IF(MID(MID(C713,LEN(H713)+2,99),1,1)="(",MID(MID(C713,LEN(H713)+2,99),2,LEN(MID(C713,LEN(H713)+2,99))-2),MID(C713,LEN(H713)+2,99)),1,3),IF(MID(MID(C713,LEN(H713)+2,99),1,1)="(",MID(MID(C713,LEN(H713)+2,99),2,LEN(MID(C713,LEN(H713)+2,99))-2),MID(C713,LEN(H713)+2,99))),"")</f>
        <v/>
      </c>
      <c r="L713" t="str">
        <f t="shared" si="382"/>
        <v/>
      </c>
      <c r="M713" t="str">
        <f t="shared" si="401"/>
        <v/>
      </c>
      <c r="N713" t="str">
        <f t="shared" si="383"/>
        <v/>
      </c>
      <c r="O713" t="str">
        <f t="shared" si="384"/>
        <v/>
      </c>
      <c r="P713" t="str">
        <f t="shared" si="377"/>
        <v/>
      </c>
      <c r="Q713" t="str">
        <f t="shared" si="385"/>
        <v/>
      </c>
      <c r="R713" t="str">
        <f t="shared" si="386"/>
        <v/>
      </c>
      <c r="S713" t="str">
        <f t="shared" si="387"/>
        <v/>
      </c>
      <c r="T713" t="str">
        <f t="shared" si="388"/>
        <v/>
      </c>
      <c r="U713" t="str">
        <f t="shared" si="389"/>
        <v/>
      </c>
      <c r="V713" t="str">
        <f>IF(MID(I713,6,1)="T",VLOOKUP(H713,DATA!$B$2:$H$526,7,FALSE),"")</f>
        <v/>
      </c>
      <c r="W713" t="str">
        <f t="shared" si="390"/>
        <v/>
      </c>
      <c r="X713" t="str">
        <f>IF(LEN(H713)&gt;0,VLOOKUP(H713,DATA!$B$2:$F$526,5,FALSE),"")</f>
        <v/>
      </c>
      <c r="Y713" t="str">
        <f t="shared" si="391"/>
        <v/>
      </c>
      <c r="Z713" t="str">
        <f t="shared" si="392"/>
        <v/>
      </c>
      <c r="AA713" t="str">
        <f t="shared" si="393"/>
        <v/>
      </c>
      <c r="AB713" t="str">
        <f>IF(LEN(Z713)&gt;0,VLOOKUP(Z713,DATA!$K$25:$L$69,2,FALSE)&amp;IF(LEN(AA713)&gt;0,VLOOKUP(AA713,DATA!$O$25:$P$29,2,FALSE),""),"")</f>
        <v/>
      </c>
      <c r="AC713" t="str">
        <f>IF(LEN(Z713)&gt;0,VLOOKUP(Z713,DATA!$K$25:$M$69,3,FALSE),"")</f>
        <v/>
      </c>
      <c r="AD713" t="str">
        <f t="shared" si="394"/>
        <v/>
      </c>
      <c r="AE713" t="str">
        <f t="shared" si="395"/>
        <v/>
      </c>
      <c r="AF713" t="str">
        <f t="shared" si="396"/>
        <v/>
      </c>
      <c r="AG713" t="str">
        <f t="shared" si="397"/>
        <v/>
      </c>
      <c r="AH713" t="str">
        <f t="shared" si="398"/>
        <v/>
      </c>
      <c r="AI713" t="str">
        <f>IF(LEN(Q713)&gt;0,REPT("0",IF(IF(MID(I713,12,1)="F",VLOOKUP(J713,DATA!$K$2:$Y$20,14,FALSE),0)&gt;10,IF(MID(I713,12,1)="F",VLOOKUP(J713,DATA!$K$2:$Y$20,14,FALSE),0)-10,0)-LEN(X713))&amp;DEC2BIN(Q713,IF(MID(I713,12,1)="F",VLOOKUP(J713,DATA!$K$2:$Y$20,14,FALSE),0)-IF(IF(MID(I713,12,1)="F",VLOOKUP(J713,DATA!$K$2:$Y$20,14,FALSE),0)&gt;10,IF(MID(I713,12,1)="F",VLOOKUP(J713,DATA!$K$2:$Y$20,14,FALSE),0)-10,0)),"")</f>
        <v/>
      </c>
      <c r="AJ713" t="str">
        <f>IF(LEN(H713)&gt;0,IF(H713&lt;&gt;"CALL_PAL",VLOOKUP(H713,DATA!$B$2:$E$526,4,FALSE),VLOOKUP(K713,DATA!$K$72:$M$161,3,FALSE)),"")</f>
        <v/>
      </c>
      <c r="AK713" t="str">
        <f>IF(LEN(H713)&gt;0,VLOOKUP(H713,DATA!$B$2:$D$526,3,FALSE),"")</f>
        <v/>
      </c>
      <c r="AL713" t="str">
        <f t="shared" si="399"/>
        <v/>
      </c>
      <c r="AM713" t="str">
        <f t="shared" si="400"/>
        <v/>
      </c>
      <c r="AN713" t="str">
        <f t="shared" si="378"/>
        <v/>
      </c>
      <c r="AO713" t="str">
        <f t="shared" si="404"/>
        <v/>
      </c>
      <c r="AP713" t="str">
        <f t="shared" si="405"/>
        <v/>
      </c>
      <c r="AQ713" t="str">
        <f t="shared" si="402"/>
        <v/>
      </c>
    </row>
    <row r="714" spans="1:43" x14ac:dyDescent="0.25">
      <c r="A714" t="str">
        <f t="shared" si="406"/>
        <v/>
      </c>
      <c r="C714" t="str">
        <f t="shared" si="380"/>
        <v/>
      </c>
      <c r="D714" t="str">
        <f t="shared" si="407"/>
        <v/>
      </c>
      <c r="E714" t="str">
        <f t="shared" si="408"/>
        <v/>
      </c>
      <c r="F714" t="str">
        <f t="shared" si="379"/>
        <v/>
      </c>
      <c r="G714" t="str">
        <f t="shared" si="403"/>
        <v/>
      </c>
      <c r="H714" t="str">
        <f t="shared" si="381"/>
        <v/>
      </c>
      <c r="I714" s="3" t="str">
        <f>IF(LEN(H714)&gt;0,VLOOKUP(H714,DATA!$B$2:$G$526,6,FALSE),"")</f>
        <v/>
      </c>
      <c r="J714" t="str">
        <f>IF(LEN(H714)&gt;0,VLOOKUP(H714,DATA!$B$2:$G$526,2,FALSE),"")</f>
        <v/>
      </c>
      <c r="K714" t="str">
        <f>IF(LEN(H714)&gt;0,IF(MID(IF(MID(MID(C714,LEN(H714)+2,99),1,1)="(",MID(MID(C714,LEN(H714)+2,99),2,LEN(MID(C714,LEN(H714)+2,99))-2),MID(C714,LEN(H714)+2,99)),1,1)=VLOOKUP(H714,DATA!$B$2:$I$526,8,FALSE),MID(IF(MID(MID(C714,LEN(H714)+2,99),1,1)="(",MID(MID(C714,LEN(H714)+2,99),2,LEN(MID(C714,LEN(H714)+2,99))-2),MID(C714,LEN(H714)+2,99)),1,3),IF(MID(MID(C714,LEN(H714)+2,99),1,1)="(",MID(MID(C714,LEN(H714)+2,99),2,LEN(MID(C714,LEN(H714)+2,99))-2),MID(C714,LEN(H714)+2,99))),"")</f>
        <v/>
      </c>
      <c r="L714" t="str">
        <f t="shared" si="382"/>
        <v/>
      </c>
      <c r="M714" t="str">
        <f t="shared" si="401"/>
        <v/>
      </c>
      <c r="N714" t="str">
        <f t="shared" si="383"/>
        <v/>
      </c>
      <c r="O714" t="str">
        <f t="shared" si="384"/>
        <v/>
      </c>
      <c r="P714" t="str">
        <f t="shared" si="377"/>
        <v/>
      </c>
      <c r="Q714" t="str">
        <f t="shared" si="385"/>
        <v/>
      </c>
      <c r="R714" t="str">
        <f t="shared" si="386"/>
        <v/>
      </c>
      <c r="S714" t="str">
        <f t="shared" si="387"/>
        <v/>
      </c>
      <c r="T714" t="str">
        <f t="shared" si="388"/>
        <v/>
      </c>
      <c r="U714" t="str">
        <f t="shared" si="389"/>
        <v/>
      </c>
      <c r="V714" t="str">
        <f>IF(MID(I714,6,1)="T",VLOOKUP(H714,DATA!$B$2:$H$526,7,FALSE),"")</f>
        <v/>
      </c>
      <c r="W714" t="str">
        <f t="shared" si="390"/>
        <v/>
      </c>
      <c r="X714" t="str">
        <f>IF(LEN(H714)&gt;0,VLOOKUP(H714,DATA!$B$2:$F$526,5,FALSE),"")</f>
        <v/>
      </c>
      <c r="Y714" t="str">
        <f t="shared" si="391"/>
        <v/>
      </c>
      <c r="Z714" t="str">
        <f t="shared" si="392"/>
        <v/>
      </c>
      <c r="AA714" t="str">
        <f t="shared" si="393"/>
        <v/>
      </c>
      <c r="AB714" t="str">
        <f>IF(LEN(Z714)&gt;0,VLOOKUP(Z714,DATA!$K$25:$L$69,2,FALSE)&amp;IF(LEN(AA714)&gt;0,VLOOKUP(AA714,DATA!$O$25:$P$29,2,FALSE),""),"")</f>
        <v/>
      </c>
      <c r="AC714" t="str">
        <f>IF(LEN(Z714)&gt;0,VLOOKUP(Z714,DATA!$K$25:$M$69,3,FALSE),"")</f>
        <v/>
      </c>
      <c r="AD714" t="str">
        <f t="shared" si="394"/>
        <v/>
      </c>
      <c r="AE714" t="str">
        <f t="shared" si="395"/>
        <v/>
      </c>
      <c r="AF714" t="str">
        <f t="shared" si="396"/>
        <v/>
      </c>
      <c r="AG714" t="str">
        <f t="shared" si="397"/>
        <v/>
      </c>
      <c r="AH714" t="str">
        <f t="shared" si="398"/>
        <v/>
      </c>
      <c r="AI714" t="str">
        <f>IF(LEN(Q714)&gt;0,REPT("0",IF(IF(MID(I714,12,1)="F",VLOOKUP(J714,DATA!$K$2:$Y$20,14,FALSE),0)&gt;10,IF(MID(I714,12,1)="F",VLOOKUP(J714,DATA!$K$2:$Y$20,14,FALSE),0)-10,0)-LEN(X714))&amp;DEC2BIN(Q714,IF(MID(I714,12,1)="F",VLOOKUP(J714,DATA!$K$2:$Y$20,14,FALSE),0)-IF(IF(MID(I714,12,1)="F",VLOOKUP(J714,DATA!$K$2:$Y$20,14,FALSE),0)&gt;10,IF(MID(I714,12,1)="F",VLOOKUP(J714,DATA!$K$2:$Y$20,14,FALSE),0)-10,0)),"")</f>
        <v/>
      </c>
      <c r="AJ714" t="str">
        <f>IF(LEN(H714)&gt;0,IF(H714&lt;&gt;"CALL_PAL",VLOOKUP(H714,DATA!$B$2:$E$526,4,FALSE),VLOOKUP(K714,DATA!$K$72:$M$161,3,FALSE)),"")</f>
        <v/>
      </c>
      <c r="AK714" t="str">
        <f>IF(LEN(H714)&gt;0,VLOOKUP(H714,DATA!$B$2:$D$526,3,FALSE),"")</f>
        <v/>
      </c>
      <c r="AL714" t="str">
        <f t="shared" si="399"/>
        <v/>
      </c>
      <c r="AM714" t="str">
        <f t="shared" si="400"/>
        <v/>
      </c>
      <c r="AN714" t="str">
        <f t="shared" si="378"/>
        <v/>
      </c>
      <c r="AO714" t="str">
        <f t="shared" si="404"/>
        <v/>
      </c>
      <c r="AP714" t="str">
        <f t="shared" si="405"/>
        <v/>
      </c>
      <c r="AQ714" t="str">
        <f t="shared" si="402"/>
        <v/>
      </c>
    </row>
    <row r="715" spans="1:43" x14ac:dyDescent="0.25">
      <c r="A715" t="str">
        <f t="shared" si="406"/>
        <v/>
      </c>
      <c r="C715" t="str">
        <f t="shared" si="380"/>
        <v/>
      </c>
      <c r="D715" t="str">
        <f t="shared" si="407"/>
        <v/>
      </c>
      <c r="E715" t="str">
        <f t="shared" si="408"/>
        <v/>
      </c>
      <c r="F715" t="str">
        <f t="shared" si="379"/>
        <v/>
      </c>
      <c r="G715" t="str">
        <f t="shared" si="403"/>
        <v/>
      </c>
      <c r="H715" t="str">
        <f t="shared" si="381"/>
        <v/>
      </c>
      <c r="I715" s="3" t="str">
        <f>IF(LEN(H715)&gt;0,VLOOKUP(H715,DATA!$B$2:$G$526,6,FALSE),"")</f>
        <v/>
      </c>
      <c r="J715" t="str">
        <f>IF(LEN(H715)&gt;0,VLOOKUP(H715,DATA!$B$2:$G$526,2,FALSE),"")</f>
        <v/>
      </c>
      <c r="K715" t="str">
        <f>IF(LEN(H715)&gt;0,IF(MID(IF(MID(MID(C715,LEN(H715)+2,99),1,1)="(",MID(MID(C715,LEN(H715)+2,99),2,LEN(MID(C715,LEN(H715)+2,99))-2),MID(C715,LEN(H715)+2,99)),1,1)=VLOOKUP(H715,DATA!$B$2:$I$526,8,FALSE),MID(IF(MID(MID(C715,LEN(H715)+2,99),1,1)="(",MID(MID(C715,LEN(H715)+2,99),2,LEN(MID(C715,LEN(H715)+2,99))-2),MID(C715,LEN(H715)+2,99)),1,3),IF(MID(MID(C715,LEN(H715)+2,99),1,1)="(",MID(MID(C715,LEN(H715)+2,99),2,LEN(MID(C715,LEN(H715)+2,99))-2),MID(C715,LEN(H715)+2,99))),"")</f>
        <v/>
      </c>
      <c r="L715" t="str">
        <f t="shared" si="382"/>
        <v/>
      </c>
      <c r="M715" t="str">
        <f t="shared" si="401"/>
        <v/>
      </c>
      <c r="N715" t="str">
        <f t="shared" si="383"/>
        <v/>
      </c>
      <c r="O715" t="str">
        <f t="shared" si="384"/>
        <v/>
      </c>
      <c r="P715" t="str">
        <f t="shared" si="377"/>
        <v/>
      </c>
      <c r="Q715" t="str">
        <f t="shared" si="385"/>
        <v/>
      </c>
      <c r="R715" t="str">
        <f t="shared" si="386"/>
        <v/>
      </c>
      <c r="S715" t="str">
        <f t="shared" si="387"/>
        <v/>
      </c>
      <c r="T715" t="str">
        <f t="shared" si="388"/>
        <v/>
      </c>
      <c r="U715" t="str">
        <f t="shared" si="389"/>
        <v/>
      </c>
      <c r="V715" t="str">
        <f>IF(MID(I715,6,1)="T",VLOOKUP(H715,DATA!$B$2:$H$526,7,FALSE),"")</f>
        <v/>
      </c>
      <c r="W715" t="str">
        <f t="shared" si="390"/>
        <v/>
      </c>
      <c r="X715" t="str">
        <f>IF(LEN(H715)&gt;0,VLOOKUP(H715,DATA!$B$2:$F$526,5,FALSE),"")</f>
        <v/>
      </c>
      <c r="Y715" t="str">
        <f t="shared" si="391"/>
        <v/>
      </c>
      <c r="Z715" t="str">
        <f t="shared" si="392"/>
        <v/>
      </c>
      <c r="AA715" t="str">
        <f t="shared" si="393"/>
        <v/>
      </c>
      <c r="AB715" t="str">
        <f>IF(LEN(Z715)&gt;0,VLOOKUP(Z715,DATA!$K$25:$L$69,2,FALSE)&amp;IF(LEN(AA715)&gt;0,VLOOKUP(AA715,DATA!$O$25:$P$29,2,FALSE),""),"")</f>
        <v/>
      </c>
      <c r="AC715" t="str">
        <f>IF(LEN(Z715)&gt;0,VLOOKUP(Z715,DATA!$K$25:$M$69,3,FALSE),"")</f>
        <v/>
      </c>
      <c r="AD715" t="str">
        <f t="shared" si="394"/>
        <v/>
      </c>
      <c r="AE715" t="str">
        <f t="shared" si="395"/>
        <v/>
      </c>
      <c r="AF715" t="str">
        <f t="shared" si="396"/>
        <v/>
      </c>
      <c r="AG715" t="str">
        <f t="shared" si="397"/>
        <v/>
      </c>
      <c r="AH715" t="str">
        <f t="shared" si="398"/>
        <v/>
      </c>
      <c r="AI715" t="str">
        <f>IF(LEN(Q715)&gt;0,REPT("0",IF(IF(MID(I715,12,1)="F",VLOOKUP(J715,DATA!$K$2:$Y$20,14,FALSE),0)&gt;10,IF(MID(I715,12,1)="F",VLOOKUP(J715,DATA!$K$2:$Y$20,14,FALSE),0)-10,0)-LEN(X715))&amp;DEC2BIN(Q715,IF(MID(I715,12,1)="F",VLOOKUP(J715,DATA!$K$2:$Y$20,14,FALSE),0)-IF(IF(MID(I715,12,1)="F",VLOOKUP(J715,DATA!$K$2:$Y$20,14,FALSE),0)&gt;10,IF(MID(I715,12,1)="F",VLOOKUP(J715,DATA!$K$2:$Y$20,14,FALSE),0)-10,0)),"")</f>
        <v/>
      </c>
      <c r="AJ715" t="str">
        <f>IF(LEN(H715)&gt;0,IF(H715&lt;&gt;"CALL_PAL",VLOOKUP(H715,DATA!$B$2:$E$526,4,FALSE),VLOOKUP(K715,DATA!$K$72:$M$161,3,FALSE)),"")</f>
        <v/>
      </c>
      <c r="AK715" t="str">
        <f>IF(LEN(H715)&gt;0,VLOOKUP(H715,DATA!$B$2:$D$526,3,FALSE),"")</f>
        <v/>
      </c>
      <c r="AL715" t="str">
        <f t="shared" si="399"/>
        <v/>
      </c>
      <c r="AM715" t="str">
        <f t="shared" si="400"/>
        <v/>
      </c>
      <c r="AN715" t="str">
        <f t="shared" si="378"/>
        <v/>
      </c>
      <c r="AO715" t="str">
        <f t="shared" si="404"/>
        <v/>
      </c>
      <c r="AP715" t="str">
        <f t="shared" si="405"/>
        <v/>
      </c>
      <c r="AQ715" t="str">
        <f t="shared" si="402"/>
        <v/>
      </c>
    </row>
    <row r="716" spans="1:43" x14ac:dyDescent="0.25">
      <c r="A716" t="str">
        <f t="shared" si="406"/>
        <v/>
      </c>
      <c r="C716" t="str">
        <f t="shared" si="380"/>
        <v/>
      </c>
      <c r="D716" t="str">
        <f t="shared" si="407"/>
        <v/>
      </c>
      <c r="E716" t="str">
        <f t="shared" si="408"/>
        <v/>
      </c>
      <c r="F716" t="str">
        <f t="shared" si="379"/>
        <v/>
      </c>
      <c r="G716" t="str">
        <f t="shared" si="403"/>
        <v/>
      </c>
      <c r="H716" t="str">
        <f t="shared" si="381"/>
        <v/>
      </c>
      <c r="I716" s="3" t="str">
        <f>IF(LEN(H716)&gt;0,VLOOKUP(H716,DATA!$B$2:$G$526,6,FALSE),"")</f>
        <v/>
      </c>
      <c r="J716" t="str">
        <f>IF(LEN(H716)&gt;0,VLOOKUP(H716,DATA!$B$2:$G$526,2,FALSE),"")</f>
        <v/>
      </c>
      <c r="K716" t="str">
        <f>IF(LEN(H716)&gt;0,IF(MID(IF(MID(MID(C716,LEN(H716)+2,99),1,1)="(",MID(MID(C716,LEN(H716)+2,99),2,LEN(MID(C716,LEN(H716)+2,99))-2),MID(C716,LEN(H716)+2,99)),1,1)=VLOOKUP(H716,DATA!$B$2:$I$526,8,FALSE),MID(IF(MID(MID(C716,LEN(H716)+2,99),1,1)="(",MID(MID(C716,LEN(H716)+2,99),2,LEN(MID(C716,LEN(H716)+2,99))-2),MID(C716,LEN(H716)+2,99)),1,3),IF(MID(MID(C716,LEN(H716)+2,99),1,1)="(",MID(MID(C716,LEN(H716)+2,99),2,LEN(MID(C716,LEN(H716)+2,99))-2),MID(C716,LEN(H716)+2,99))),"")</f>
        <v/>
      </c>
      <c r="L716" t="str">
        <f t="shared" si="382"/>
        <v/>
      </c>
      <c r="M716" t="str">
        <f t="shared" si="401"/>
        <v/>
      </c>
      <c r="N716" t="str">
        <f t="shared" si="383"/>
        <v/>
      </c>
      <c r="O716" t="str">
        <f t="shared" si="384"/>
        <v/>
      </c>
      <c r="P716" t="str">
        <f t="shared" si="377"/>
        <v/>
      </c>
      <c r="Q716" t="str">
        <f t="shared" si="385"/>
        <v/>
      </c>
      <c r="R716" t="str">
        <f t="shared" si="386"/>
        <v/>
      </c>
      <c r="S716" t="str">
        <f t="shared" si="387"/>
        <v/>
      </c>
      <c r="T716" t="str">
        <f t="shared" si="388"/>
        <v/>
      </c>
      <c r="U716" t="str">
        <f t="shared" si="389"/>
        <v/>
      </c>
      <c r="V716" t="str">
        <f>IF(MID(I716,6,1)="T",VLOOKUP(H716,DATA!$B$2:$H$526,7,FALSE),"")</f>
        <v/>
      </c>
      <c r="W716" t="str">
        <f t="shared" si="390"/>
        <v/>
      </c>
      <c r="X716" t="str">
        <f>IF(LEN(H716)&gt;0,VLOOKUP(H716,DATA!$B$2:$F$526,5,FALSE),"")</f>
        <v/>
      </c>
      <c r="Y716" t="str">
        <f t="shared" si="391"/>
        <v/>
      </c>
      <c r="Z716" t="str">
        <f t="shared" si="392"/>
        <v/>
      </c>
      <c r="AA716" t="str">
        <f t="shared" si="393"/>
        <v/>
      </c>
      <c r="AB716" t="str">
        <f>IF(LEN(Z716)&gt;0,VLOOKUP(Z716,DATA!$K$25:$L$69,2,FALSE)&amp;IF(LEN(AA716)&gt;0,VLOOKUP(AA716,DATA!$O$25:$P$29,2,FALSE),""),"")</f>
        <v/>
      </c>
      <c r="AC716" t="str">
        <f>IF(LEN(Z716)&gt;0,VLOOKUP(Z716,DATA!$K$25:$M$69,3,FALSE),"")</f>
        <v/>
      </c>
      <c r="AD716" t="str">
        <f t="shared" si="394"/>
        <v/>
      </c>
      <c r="AE716" t="str">
        <f t="shared" si="395"/>
        <v/>
      </c>
      <c r="AF716" t="str">
        <f t="shared" si="396"/>
        <v/>
      </c>
      <c r="AG716" t="str">
        <f t="shared" si="397"/>
        <v/>
      </c>
      <c r="AH716" t="str">
        <f t="shared" si="398"/>
        <v/>
      </c>
      <c r="AI716" t="str">
        <f>IF(LEN(Q716)&gt;0,REPT("0",IF(IF(MID(I716,12,1)="F",VLOOKUP(J716,DATA!$K$2:$Y$20,14,FALSE),0)&gt;10,IF(MID(I716,12,1)="F",VLOOKUP(J716,DATA!$K$2:$Y$20,14,FALSE),0)-10,0)-LEN(X716))&amp;DEC2BIN(Q716,IF(MID(I716,12,1)="F",VLOOKUP(J716,DATA!$K$2:$Y$20,14,FALSE),0)-IF(IF(MID(I716,12,1)="F",VLOOKUP(J716,DATA!$K$2:$Y$20,14,FALSE),0)&gt;10,IF(MID(I716,12,1)="F",VLOOKUP(J716,DATA!$K$2:$Y$20,14,FALSE),0)-10,0)),"")</f>
        <v/>
      </c>
      <c r="AJ716" t="str">
        <f>IF(LEN(H716)&gt;0,IF(H716&lt;&gt;"CALL_PAL",VLOOKUP(H716,DATA!$B$2:$E$526,4,FALSE),VLOOKUP(K716,DATA!$K$72:$M$161,3,FALSE)),"")</f>
        <v/>
      </c>
      <c r="AK716" t="str">
        <f>IF(LEN(H716)&gt;0,VLOOKUP(H716,DATA!$B$2:$D$526,3,FALSE),"")</f>
        <v/>
      </c>
      <c r="AL716" t="str">
        <f t="shared" si="399"/>
        <v/>
      </c>
      <c r="AM716" t="str">
        <f t="shared" si="400"/>
        <v/>
      </c>
      <c r="AN716" t="str">
        <f t="shared" si="378"/>
        <v/>
      </c>
      <c r="AO716" t="str">
        <f t="shared" si="404"/>
        <v/>
      </c>
      <c r="AP716" t="str">
        <f t="shared" si="405"/>
        <v/>
      </c>
      <c r="AQ716" t="str">
        <f t="shared" si="402"/>
        <v/>
      </c>
    </row>
    <row r="717" spans="1:43" x14ac:dyDescent="0.25">
      <c r="A717" t="str">
        <f t="shared" si="406"/>
        <v/>
      </c>
      <c r="C717" t="str">
        <f t="shared" si="380"/>
        <v/>
      </c>
      <c r="D717" t="str">
        <f t="shared" si="407"/>
        <v/>
      </c>
      <c r="E717" t="str">
        <f t="shared" si="408"/>
        <v/>
      </c>
      <c r="F717" t="str">
        <f t="shared" si="379"/>
        <v/>
      </c>
      <c r="G717" t="str">
        <f t="shared" si="403"/>
        <v/>
      </c>
      <c r="H717" t="str">
        <f t="shared" si="381"/>
        <v/>
      </c>
      <c r="I717" s="3" t="str">
        <f>IF(LEN(H717)&gt;0,VLOOKUP(H717,DATA!$B$2:$G$526,6,FALSE),"")</f>
        <v/>
      </c>
      <c r="J717" t="str">
        <f>IF(LEN(H717)&gt;0,VLOOKUP(H717,DATA!$B$2:$G$526,2,FALSE),"")</f>
        <v/>
      </c>
      <c r="K717" t="str">
        <f>IF(LEN(H717)&gt;0,IF(MID(IF(MID(MID(C717,LEN(H717)+2,99),1,1)="(",MID(MID(C717,LEN(H717)+2,99),2,LEN(MID(C717,LEN(H717)+2,99))-2),MID(C717,LEN(H717)+2,99)),1,1)=VLOOKUP(H717,DATA!$B$2:$I$526,8,FALSE),MID(IF(MID(MID(C717,LEN(H717)+2,99),1,1)="(",MID(MID(C717,LEN(H717)+2,99),2,LEN(MID(C717,LEN(H717)+2,99))-2),MID(C717,LEN(H717)+2,99)),1,3),IF(MID(MID(C717,LEN(H717)+2,99),1,1)="(",MID(MID(C717,LEN(H717)+2,99),2,LEN(MID(C717,LEN(H717)+2,99))-2),MID(C717,LEN(H717)+2,99))),"")</f>
        <v/>
      </c>
      <c r="L717" t="str">
        <f t="shared" si="382"/>
        <v/>
      </c>
      <c r="M717" t="str">
        <f t="shared" si="401"/>
        <v/>
      </c>
      <c r="N717" t="str">
        <f t="shared" si="383"/>
        <v/>
      </c>
      <c r="O717" t="str">
        <f t="shared" si="384"/>
        <v/>
      </c>
      <c r="P717" t="str">
        <f t="shared" si="377"/>
        <v/>
      </c>
      <c r="Q717" t="str">
        <f t="shared" si="385"/>
        <v/>
      </c>
      <c r="R717" t="str">
        <f t="shared" si="386"/>
        <v/>
      </c>
      <c r="S717" t="str">
        <f t="shared" si="387"/>
        <v/>
      </c>
      <c r="T717" t="str">
        <f t="shared" si="388"/>
        <v/>
      </c>
      <c r="U717" t="str">
        <f t="shared" si="389"/>
        <v/>
      </c>
      <c r="V717" t="str">
        <f>IF(MID(I717,6,1)="T",VLOOKUP(H717,DATA!$B$2:$H$526,7,FALSE),"")</f>
        <v/>
      </c>
      <c r="W717" t="str">
        <f t="shared" si="390"/>
        <v/>
      </c>
      <c r="X717" t="str">
        <f>IF(LEN(H717)&gt;0,VLOOKUP(H717,DATA!$B$2:$F$526,5,FALSE),"")</f>
        <v/>
      </c>
      <c r="Y717" t="str">
        <f t="shared" si="391"/>
        <v/>
      </c>
      <c r="Z717" t="str">
        <f t="shared" si="392"/>
        <v/>
      </c>
      <c r="AA717" t="str">
        <f t="shared" si="393"/>
        <v/>
      </c>
      <c r="AB717" t="str">
        <f>IF(LEN(Z717)&gt;0,VLOOKUP(Z717,DATA!$K$25:$L$69,2,FALSE)&amp;IF(LEN(AA717)&gt;0,VLOOKUP(AA717,DATA!$O$25:$P$29,2,FALSE),""),"")</f>
        <v/>
      </c>
      <c r="AC717" t="str">
        <f>IF(LEN(Z717)&gt;0,VLOOKUP(Z717,DATA!$K$25:$M$69,3,FALSE),"")</f>
        <v/>
      </c>
      <c r="AD717" t="str">
        <f t="shared" si="394"/>
        <v/>
      </c>
      <c r="AE717" t="str">
        <f t="shared" si="395"/>
        <v/>
      </c>
      <c r="AF717" t="str">
        <f t="shared" si="396"/>
        <v/>
      </c>
      <c r="AG717" t="str">
        <f t="shared" si="397"/>
        <v/>
      </c>
      <c r="AH717" t="str">
        <f t="shared" si="398"/>
        <v/>
      </c>
      <c r="AI717" t="str">
        <f>IF(LEN(Q717)&gt;0,REPT("0",IF(IF(MID(I717,12,1)="F",VLOOKUP(J717,DATA!$K$2:$Y$20,14,FALSE),0)&gt;10,IF(MID(I717,12,1)="F",VLOOKUP(J717,DATA!$K$2:$Y$20,14,FALSE),0)-10,0)-LEN(X717))&amp;DEC2BIN(Q717,IF(MID(I717,12,1)="F",VLOOKUP(J717,DATA!$K$2:$Y$20,14,FALSE),0)-IF(IF(MID(I717,12,1)="F",VLOOKUP(J717,DATA!$K$2:$Y$20,14,FALSE),0)&gt;10,IF(MID(I717,12,1)="F",VLOOKUP(J717,DATA!$K$2:$Y$20,14,FALSE),0)-10,0)),"")</f>
        <v/>
      </c>
      <c r="AJ717" t="str">
        <f>IF(LEN(H717)&gt;0,IF(H717&lt;&gt;"CALL_PAL",VLOOKUP(H717,DATA!$B$2:$E$526,4,FALSE),VLOOKUP(K717,DATA!$K$72:$M$161,3,FALSE)),"")</f>
        <v/>
      </c>
      <c r="AK717" t="str">
        <f>IF(LEN(H717)&gt;0,VLOOKUP(H717,DATA!$B$2:$D$526,3,FALSE),"")</f>
        <v/>
      </c>
      <c r="AL717" t="str">
        <f t="shared" si="399"/>
        <v/>
      </c>
      <c r="AM717" t="str">
        <f t="shared" si="400"/>
        <v/>
      </c>
      <c r="AN717" t="str">
        <f t="shared" si="378"/>
        <v/>
      </c>
      <c r="AO717" t="str">
        <f t="shared" si="404"/>
        <v/>
      </c>
      <c r="AP717" t="str">
        <f t="shared" si="405"/>
        <v/>
      </c>
      <c r="AQ717" t="str">
        <f t="shared" si="402"/>
        <v/>
      </c>
    </row>
    <row r="718" spans="1:43" x14ac:dyDescent="0.25">
      <c r="A718" t="str">
        <f t="shared" si="406"/>
        <v/>
      </c>
      <c r="C718" t="str">
        <f t="shared" si="380"/>
        <v/>
      </c>
      <c r="D718" t="str">
        <f t="shared" si="407"/>
        <v/>
      </c>
      <c r="E718" t="str">
        <f t="shared" si="408"/>
        <v/>
      </c>
      <c r="F718" t="str">
        <f t="shared" si="379"/>
        <v/>
      </c>
      <c r="G718" t="str">
        <f t="shared" si="403"/>
        <v/>
      </c>
      <c r="H718" t="str">
        <f t="shared" si="381"/>
        <v/>
      </c>
      <c r="I718" s="3" t="str">
        <f>IF(LEN(H718)&gt;0,VLOOKUP(H718,DATA!$B$2:$G$526,6,FALSE),"")</f>
        <v/>
      </c>
      <c r="J718" t="str">
        <f>IF(LEN(H718)&gt;0,VLOOKUP(H718,DATA!$B$2:$G$526,2,FALSE),"")</f>
        <v/>
      </c>
      <c r="K718" t="str">
        <f>IF(LEN(H718)&gt;0,IF(MID(IF(MID(MID(C718,LEN(H718)+2,99),1,1)="(",MID(MID(C718,LEN(H718)+2,99),2,LEN(MID(C718,LEN(H718)+2,99))-2),MID(C718,LEN(H718)+2,99)),1,1)=VLOOKUP(H718,DATA!$B$2:$I$526,8,FALSE),MID(IF(MID(MID(C718,LEN(H718)+2,99),1,1)="(",MID(MID(C718,LEN(H718)+2,99),2,LEN(MID(C718,LEN(H718)+2,99))-2),MID(C718,LEN(H718)+2,99)),1,3),IF(MID(MID(C718,LEN(H718)+2,99),1,1)="(",MID(MID(C718,LEN(H718)+2,99),2,LEN(MID(C718,LEN(H718)+2,99))-2),MID(C718,LEN(H718)+2,99))),"")</f>
        <v/>
      </c>
      <c r="L718" t="str">
        <f t="shared" si="382"/>
        <v/>
      </c>
      <c r="M718" t="str">
        <f t="shared" si="401"/>
        <v/>
      </c>
      <c r="N718" t="str">
        <f t="shared" si="383"/>
        <v/>
      </c>
      <c r="O718" t="str">
        <f t="shared" si="384"/>
        <v/>
      </c>
      <c r="P718" t="str">
        <f t="shared" ref="P718:P781" si="409">IF(MID(I718,12,1)="F",IFERROR(VLOOKUP(L718&amp;":",C:G,5,FALSE),""),"")</f>
        <v/>
      </c>
      <c r="Q718" t="str">
        <f t="shared" si="385"/>
        <v/>
      </c>
      <c r="R718" t="str">
        <f t="shared" si="386"/>
        <v/>
      </c>
      <c r="S718" t="str">
        <f t="shared" si="387"/>
        <v/>
      </c>
      <c r="T718" t="str">
        <f t="shared" si="388"/>
        <v/>
      </c>
      <c r="U718" t="str">
        <f t="shared" si="389"/>
        <v/>
      </c>
      <c r="V718" t="str">
        <f>IF(MID(I718,6,1)="T",VLOOKUP(H718,DATA!$B$2:$H$526,7,FALSE),"")</f>
        <v/>
      </c>
      <c r="W718" t="str">
        <f t="shared" si="390"/>
        <v/>
      </c>
      <c r="X718" t="str">
        <f>IF(LEN(H718)&gt;0,VLOOKUP(H718,DATA!$B$2:$F$526,5,FALSE),"")</f>
        <v/>
      </c>
      <c r="Y718" t="str">
        <f t="shared" si="391"/>
        <v/>
      </c>
      <c r="Z718" t="str">
        <f t="shared" si="392"/>
        <v/>
      </c>
      <c r="AA718" t="str">
        <f t="shared" si="393"/>
        <v/>
      </c>
      <c r="AB718" t="str">
        <f>IF(LEN(Z718)&gt;0,VLOOKUP(Z718,DATA!$K$25:$L$69,2,FALSE)&amp;IF(LEN(AA718)&gt;0,VLOOKUP(AA718,DATA!$O$25:$P$29,2,FALSE),""),"")</f>
        <v/>
      </c>
      <c r="AC718" t="str">
        <f>IF(LEN(Z718)&gt;0,VLOOKUP(Z718,DATA!$K$25:$M$69,3,FALSE),"")</f>
        <v/>
      </c>
      <c r="AD718" t="str">
        <f t="shared" si="394"/>
        <v/>
      </c>
      <c r="AE718" t="str">
        <f t="shared" si="395"/>
        <v/>
      </c>
      <c r="AF718" t="str">
        <f t="shared" si="396"/>
        <v/>
      </c>
      <c r="AG718" t="str">
        <f t="shared" si="397"/>
        <v/>
      </c>
      <c r="AH718" t="str">
        <f t="shared" si="398"/>
        <v/>
      </c>
      <c r="AI718" t="str">
        <f>IF(LEN(Q718)&gt;0,REPT("0",IF(IF(MID(I718,12,1)="F",VLOOKUP(J718,DATA!$K$2:$Y$20,14,FALSE),0)&gt;10,IF(MID(I718,12,1)="F",VLOOKUP(J718,DATA!$K$2:$Y$20,14,FALSE),0)-10,0)-LEN(X718))&amp;DEC2BIN(Q718,IF(MID(I718,12,1)="F",VLOOKUP(J718,DATA!$K$2:$Y$20,14,FALSE),0)-IF(IF(MID(I718,12,1)="F",VLOOKUP(J718,DATA!$K$2:$Y$20,14,FALSE),0)&gt;10,IF(MID(I718,12,1)="F",VLOOKUP(J718,DATA!$K$2:$Y$20,14,FALSE),0)-10,0)),"")</f>
        <v/>
      </c>
      <c r="AJ718" t="str">
        <f>IF(LEN(H718)&gt;0,IF(H718&lt;&gt;"CALL_PAL",VLOOKUP(H718,DATA!$B$2:$E$526,4,FALSE),VLOOKUP(K718,DATA!$K$72:$M$161,3,FALSE)),"")</f>
        <v/>
      </c>
      <c r="AK718" t="str">
        <f>IF(LEN(H718)&gt;0,VLOOKUP(H718,DATA!$B$2:$D$526,3,FALSE),"")</f>
        <v/>
      </c>
      <c r="AL718" t="str">
        <f t="shared" si="399"/>
        <v/>
      </c>
      <c r="AM718" t="str">
        <f t="shared" si="400"/>
        <v/>
      </c>
      <c r="AN718" t="str">
        <f t="shared" si="378"/>
        <v/>
      </c>
      <c r="AO718" t="str">
        <f t="shared" si="404"/>
        <v/>
      </c>
      <c r="AP718" t="str">
        <f t="shared" si="405"/>
        <v/>
      </c>
      <c r="AQ718" t="str">
        <f t="shared" si="402"/>
        <v/>
      </c>
    </row>
    <row r="719" spans="1:43" x14ac:dyDescent="0.25">
      <c r="A719" t="str">
        <f t="shared" si="406"/>
        <v/>
      </c>
      <c r="C719" t="str">
        <f t="shared" si="380"/>
        <v/>
      </c>
      <c r="D719" t="str">
        <f t="shared" si="407"/>
        <v/>
      </c>
      <c r="E719" t="str">
        <f t="shared" si="408"/>
        <v/>
      </c>
      <c r="F719" t="str">
        <f t="shared" si="379"/>
        <v/>
      </c>
      <c r="G719" t="str">
        <f t="shared" si="403"/>
        <v/>
      </c>
      <c r="H719" t="str">
        <f t="shared" si="381"/>
        <v/>
      </c>
      <c r="I719" s="3" t="str">
        <f>IF(LEN(H719)&gt;0,VLOOKUP(H719,DATA!$B$2:$G$526,6,FALSE),"")</f>
        <v/>
      </c>
      <c r="J719" t="str">
        <f>IF(LEN(H719)&gt;0,VLOOKUP(H719,DATA!$B$2:$G$526,2,FALSE),"")</f>
        <v/>
      </c>
      <c r="K719" t="str">
        <f>IF(LEN(H719)&gt;0,IF(MID(IF(MID(MID(C719,LEN(H719)+2,99),1,1)="(",MID(MID(C719,LEN(H719)+2,99),2,LEN(MID(C719,LEN(H719)+2,99))-2),MID(C719,LEN(H719)+2,99)),1,1)=VLOOKUP(H719,DATA!$B$2:$I$526,8,FALSE),MID(IF(MID(MID(C719,LEN(H719)+2,99),1,1)="(",MID(MID(C719,LEN(H719)+2,99),2,LEN(MID(C719,LEN(H719)+2,99))-2),MID(C719,LEN(H719)+2,99)),1,3),IF(MID(MID(C719,LEN(H719)+2,99),1,1)="(",MID(MID(C719,LEN(H719)+2,99),2,LEN(MID(C719,LEN(H719)+2,99))-2),MID(C719,LEN(H719)+2,99))),"")</f>
        <v/>
      </c>
      <c r="L719" t="str">
        <f t="shared" si="382"/>
        <v/>
      </c>
      <c r="M719" t="str">
        <f t="shared" si="401"/>
        <v/>
      </c>
      <c r="N719" t="str">
        <f t="shared" si="383"/>
        <v/>
      </c>
      <c r="O719" t="str">
        <f t="shared" si="384"/>
        <v/>
      </c>
      <c r="P719" t="str">
        <f t="shared" si="409"/>
        <v/>
      </c>
      <c r="Q719" t="str">
        <f t="shared" si="385"/>
        <v/>
      </c>
      <c r="R719" t="str">
        <f t="shared" si="386"/>
        <v/>
      </c>
      <c r="S719" t="str">
        <f t="shared" si="387"/>
        <v/>
      </c>
      <c r="T719" t="str">
        <f t="shared" si="388"/>
        <v/>
      </c>
      <c r="U719" t="str">
        <f t="shared" si="389"/>
        <v/>
      </c>
      <c r="V719" t="str">
        <f>IF(MID(I719,6,1)="T",VLOOKUP(H719,DATA!$B$2:$H$526,7,FALSE),"")</f>
        <v/>
      </c>
      <c r="W719" t="str">
        <f t="shared" si="390"/>
        <v/>
      </c>
      <c r="X719" t="str">
        <f>IF(LEN(H719)&gt;0,VLOOKUP(H719,DATA!$B$2:$F$526,5,FALSE),"")</f>
        <v/>
      </c>
      <c r="Y719" t="str">
        <f t="shared" si="391"/>
        <v/>
      </c>
      <c r="Z719" t="str">
        <f t="shared" si="392"/>
        <v/>
      </c>
      <c r="AA719" t="str">
        <f t="shared" si="393"/>
        <v/>
      </c>
      <c r="AB719" t="str">
        <f>IF(LEN(Z719)&gt;0,VLOOKUP(Z719,DATA!$K$25:$L$69,2,FALSE)&amp;IF(LEN(AA719)&gt;0,VLOOKUP(AA719,DATA!$O$25:$P$29,2,FALSE),""),"")</f>
        <v/>
      </c>
      <c r="AC719" t="str">
        <f>IF(LEN(Z719)&gt;0,VLOOKUP(Z719,DATA!$K$25:$M$69,3,FALSE),"")</f>
        <v/>
      </c>
      <c r="AD719" t="str">
        <f t="shared" si="394"/>
        <v/>
      </c>
      <c r="AE719" t="str">
        <f t="shared" si="395"/>
        <v/>
      </c>
      <c r="AF719" t="str">
        <f t="shared" si="396"/>
        <v/>
      </c>
      <c r="AG719" t="str">
        <f t="shared" si="397"/>
        <v/>
      </c>
      <c r="AH719" t="str">
        <f t="shared" si="398"/>
        <v/>
      </c>
      <c r="AI719" t="str">
        <f>IF(LEN(Q719)&gt;0,REPT("0",IF(IF(MID(I719,12,1)="F",VLOOKUP(J719,DATA!$K$2:$Y$20,14,FALSE),0)&gt;10,IF(MID(I719,12,1)="F",VLOOKUP(J719,DATA!$K$2:$Y$20,14,FALSE),0)-10,0)-LEN(X719))&amp;DEC2BIN(Q719,IF(MID(I719,12,1)="F",VLOOKUP(J719,DATA!$K$2:$Y$20,14,FALSE),0)-IF(IF(MID(I719,12,1)="F",VLOOKUP(J719,DATA!$K$2:$Y$20,14,FALSE),0)&gt;10,IF(MID(I719,12,1)="F",VLOOKUP(J719,DATA!$K$2:$Y$20,14,FALSE),0)-10,0)),"")</f>
        <v/>
      </c>
      <c r="AJ719" t="str">
        <f>IF(LEN(H719)&gt;0,IF(H719&lt;&gt;"CALL_PAL",VLOOKUP(H719,DATA!$B$2:$E$526,4,FALSE),VLOOKUP(K719,DATA!$K$72:$M$161,3,FALSE)),"")</f>
        <v/>
      </c>
      <c r="AK719" t="str">
        <f>IF(LEN(H719)&gt;0,VLOOKUP(H719,DATA!$B$2:$D$526,3,FALSE),"")</f>
        <v/>
      </c>
      <c r="AL719" t="str">
        <f t="shared" si="399"/>
        <v/>
      </c>
      <c r="AM719" t="str">
        <f t="shared" si="400"/>
        <v/>
      </c>
      <c r="AN719" t="str">
        <f t="shared" si="378"/>
        <v/>
      </c>
      <c r="AO719" t="str">
        <f t="shared" si="404"/>
        <v/>
      </c>
      <c r="AP719" t="str">
        <f t="shared" si="405"/>
        <v/>
      </c>
      <c r="AQ719" t="str">
        <f t="shared" si="402"/>
        <v/>
      </c>
    </row>
    <row r="720" spans="1:43" x14ac:dyDescent="0.25">
      <c r="A720" t="str">
        <f t="shared" si="406"/>
        <v/>
      </c>
      <c r="C720" t="str">
        <f t="shared" si="380"/>
        <v/>
      </c>
      <c r="D720" t="str">
        <f t="shared" si="407"/>
        <v/>
      </c>
      <c r="E720" t="str">
        <f t="shared" si="408"/>
        <v/>
      </c>
      <c r="F720" t="str">
        <f t="shared" si="379"/>
        <v/>
      </c>
      <c r="G720" t="str">
        <f t="shared" si="403"/>
        <v/>
      </c>
      <c r="H720" t="str">
        <f t="shared" si="381"/>
        <v/>
      </c>
      <c r="I720" s="3" t="str">
        <f>IF(LEN(H720)&gt;0,VLOOKUP(H720,DATA!$B$2:$G$526,6,FALSE),"")</f>
        <v/>
      </c>
      <c r="J720" t="str">
        <f>IF(LEN(H720)&gt;0,VLOOKUP(H720,DATA!$B$2:$G$526,2,FALSE),"")</f>
        <v/>
      </c>
      <c r="K720" t="str">
        <f>IF(LEN(H720)&gt;0,IF(MID(IF(MID(MID(C720,LEN(H720)+2,99),1,1)="(",MID(MID(C720,LEN(H720)+2,99),2,LEN(MID(C720,LEN(H720)+2,99))-2),MID(C720,LEN(H720)+2,99)),1,1)=VLOOKUP(H720,DATA!$B$2:$I$526,8,FALSE),MID(IF(MID(MID(C720,LEN(H720)+2,99),1,1)="(",MID(MID(C720,LEN(H720)+2,99),2,LEN(MID(C720,LEN(H720)+2,99))-2),MID(C720,LEN(H720)+2,99)),1,3),IF(MID(MID(C720,LEN(H720)+2,99),1,1)="(",MID(MID(C720,LEN(H720)+2,99),2,LEN(MID(C720,LEN(H720)+2,99))-2),MID(C720,LEN(H720)+2,99))),"")</f>
        <v/>
      </c>
      <c r="L720" t="str">
        <f t="shared" si="382"/>
        <v/>
      </c>
      <c r="M720" t="str">
        <f t="shared" si="401"/>
        <v/>
      </c>
      <c r="N720" t="str">
        <f t="shared" si="383"/>
        <v/>
      </c>
      <c r="O720" t="str">
        <f t="shared" si="384"/>
        <v/>
      </c>
      <c r="P720" t="str">
        <f t="shared" si="409"/>
        <v/>
      </c>
      <c r="Q720" t="str">
        <f t="shared" si="385"/>
        <v/>
      </c>
      <c r="R720" t="str">
        <f t="shared" si="386"/>
        <v/>
      </c>
      <c r="S720" t="str">
        <f t="shared" si="387"/>
        <v/>
      </c>
      <c r="T720" t="str">
        <f t="shared" si="388"/>
        <v/>
      </c>
      <c r="U720" t="str">
        <f t="shared" si="389"/>
        <v/>
      </c>
      <c r="V720" t="str">
        <f>IF(MID(I720,6,1)="T",VLOOKUP(H720,DATA!$B$2:$H$526,7,FALSE),"")</f>
        <v/>
      </c>
      <c r="W720" t="str">
        <f t="shared" si="390"/>
        <v/>
      </c>
      <c r="X720" t="str">
        <f>IF(LEN(H720)&gt;0,VLOOKUP(H720,DATA!$B$2:$F$526,5,FALSE),"")</f>
        <v/>
      </c>
      <c r="Y720" t="str">
        <f t="shared" si="391"/>
        <v/>
      </c>
      <c r="Z720" t="str">
        <f t="shared" si="392"/>
        <v/>
      </c>
      <c r="AA720" t="str">
        <f t="shared" si="393"/>
        <v/>
      </c>
      <c r="AB720" t="str">
        <f>IF(LEN(Z720)&gt;0,VLOOKUP(Z720,DATA!$K$25:$L$69,2,FALSE)&amp;IF(LEN(AA720)&gt;0,VLOOKUP(AA720,DATA!$O$25:$P$29,2,FALSE),""),"")</f>
        <v/>
      </c>
      <c r="AC720" t="str">
        <f>IF(LEN(Z720)&gt;0,VLOOKUP(Z720,DATA!$K$25:$M$69,3,FALSE),"")</f>
        <v/>
      </c>
      <c r="AD720" t="str">
        <f t="shared" si="394"/>
        <v/>
      </c>
      <c r="AE720" t="str">
        <f t="shared" si="395"/>
        <v/>
      </c>
      <c r="AF720" t="str">
        <f t="shared" si="396"/>
        <v/>
      </c>
      <c r="AG720" t="str">
        <f t="shared" si="397"/>
        <v/>
      </c>
      <c r="AH720" t="str">
        <f t="shared" si="398"/>
        <v/>
      </c>
      <c r="AI720" t="str">
        <f>IF(LEN(Q720)&gt;0,REPT("0",IF(IF(MID(I720,12,1)="F",VLOOKUP(J720,DATA!$K$2:$Y$20,14,FALSE),0)&gt;10,IF(MID(I720,12,1)="F",VLOOKUP(J720,DATA!$K$2:$Y$20,14,FALSE),0)-10,0)-LEN(X720))&amp;DEC2BIN(Q720,IF(MID(I720,12,1)="F",VLOOKUP(J720,DATA!$K$2:$Y$20,14,FALSE),0)-IF(IF(MID(I720,12,1)="F",VLOOKUP(J720,DATA!$K$2:$Y$20,14,FALSE),0)&gt;10,IF(MID(I720,12,1)="F",VLOOKUP(J720,DATA!$K$2:$Y$20,14,FALSE),0)-10,0)),"")</f>
        <v/>
      </c>
      <c r="AJ720" t="str">
        <f>IF(LEN(H720)&gt;0,IF(H720&lt;&gt;"CALL_PAL",VLOOKUP(H720,DATA!$B$2:$E$526,4,FALSE),VLOOKUP(K720,DATA!$K$72:$M$161,3,FALSE)),"")</f>
        <v/>
      </c>
      <c r="AK720" t="str">
        <f>IF(LEN(H720)&gt;0,VLOOKUP(H720,DATA!$B$2:$D$526,3,FALSE),"")</f>
        <v/>
      </c>
      <c r="AL720" t="str">
        <f t="shared" si="399"/>
        <v/>
      </c>
      <c r="AM720" t="str">
        <f t="shared" si="400"/>
        <v/>
      </c>
      <c r="AN720" t="str">
        <f t="shared" si="378"/>
        <v/>
      </c>
      <c r="AO720" t="str">
        <f t="shared" si="404"/>
        <v/>
      </c>
      <c r="AP720" t="str">
        <f t="shared" si="405"/>
        <v/>
      </c>
      <c r="AQ720" t="str">
        <f t="shared" si="402"/>
        <v/>
      </c>
    </row>
    <row r="721" spans="1:43" x14ac:dyDescent="0.25">
      <c r="A721" t="str">
        <f t="shared" si="406"/>
        <v/>
      </c>
      <c r="C721" t="str">
        <f t="shared" si="380"/>
        <v/>
      </c>
      <c r="D721" t="str">
        <f t="shared" si="407"/>
        <v/>
      </c>
      <c r="E721" t="str">
        <f t="shared" si="408"/>
        <v/>
      </c>
      <c r="F721" t="str">
        <f t="shared" si="379"/>
        <v/>
      </c>
      <c r="G721" t="str">
        <f t="shared" si="403"/>
        <v/>
      </c>
      <c r="H721" t="str">
        <f t="shared" si="381"/>
        <v/>
      </c>
      <c r="I721" s="3" t="str">
        <f>IF(LEN(H721)&gt;0,VLOOKUP(H721,DATA!$B$2:$G$526,6,FALSE),"")</f>
        <v/>
      </c>
      <c r="J721" t="str">
        <f>IF(LEN(H721)&gt;0,VLOOKUP(H721,DATA!$B$2:$G$526,2,FALSE),"")</f>
        <v/>
      </c>
      <c r="K721" t="str">
        <f>IF(LEN(H721)&gt;0,IF(MID(IF(MID(MID(C721,LEN(H721)+2,99),1,1)="(",MID(MID(C721,LEN(H721)+2,99),2,LEN(MID(C721,LEN(H721)+2,99))-2),MID(C721,LEN(H721)+2,99)),1,1)=VLOOKUP(H721,DATA!$B$2:$I$526,8,FALSE),MID(IF(MID(MID(C721,LEN(H721)+2,99),1,1)="(",MID(MID(C721,LEN(H721)+2,99),2,LEN(MID(C721,LEN(H721)+2,99))-2),MID(C721,LEN(H721)+2,99)),1,3),IF(MID(MID(C721,LEN(H721)+2,99),1,1)="(",MID(MID(C721,LEN(H721)+2,99),2,LEN(MID(C721,LEN(H721)+2,99))-2),MID(C721,LEN(H721)+2,99))),"")</f>
        <v/>
      </c>
      <c r="L721" t="str">
        <f t="shared" si="382"/>
        <v/>
      </c>
      <c r="M721" t="str">
        <f t="shared" si="401"/>
        <v/>
      </c>
      <c r="N721" t="str">
        <f t="shared" si="383"/>
        <v/>
      </c>
      <c r="O721" t="str">
        <f t="shared" si="384"/>
        <v/>
      </c>
      <c r="P721" t="str">
        <f t="shared" si="409"/>
        <v/>
      </c>
      <c r="Q721" t="str">
        <f t="shared" si="385"/>
        <v/>
      </c>
      <c r="R721" t="str">
        <f t="shared" si="386"/>
        <v/>
      </c>
      <c r="S721" t="str">
        <f t="shared" si="387"/>
        <v/>
      </c>
      <c r="T721" t="str">
        <f t="shared" si="388"/>
        <v/>
      </c>
      <c r="U721" t="str">
        <f t="shared" si="389"/>
        <v/>
      </c>
      <c r="V721" t="str">
        <f>IF(MID(I721,6,1)="T",VLOOKUP(H721,DATA!$B$2:$H$526,7,FALSE),"")</f>
        <v/>
      </c>
      <c r="W721" t="str">
        <f t="shared" si="390"/>
        <v/>
      </c>
      <c r="X721" t="str">
        <f>IF(LEN(H721)&gt;0,VLOOKUP(H721,DATA!$B$2:$F$526,5,FALSE),"")</f>
        <v/>
      </c>
      <c r="Y721" t="str">
        <f t="shared" si="391"/>
        <v/>
      </c>
      <c r="Z721" t="str">
        <f t="shared" si="392"/>
        <v/>
      </c>
      <c r="AA721" t="str">
        <f t="shared" si="393"/>
        <v/>
      </c>
      <c r="AB721" t="str">
        <f>IF(LEN(Z721)&gt;0,VLOOKUP(Z721,DATA!$K$25:$L$69,2,FALSE)&amp;IF(LEN(AA721)&gt;0,VLOOKUP(AA721,DATA!$O$25:$P$29,2,FALSE),""),"")</f>
        <v/>
      </c>
      <c r="AC721" t="str">
        <f>IF(LEN(Z721)&gt;0,VLOOKUP(Z721,DATA!$K$25:$M$69,3,FALSE),"")</f>
        <v/>
      </c>
      <c r="AD721" t="str">
        <f t="shared" si="394"/>
        <v/>
      </c>
      <c r="AE721" t="str">
        <f t="shared" si="395"/>
        <v/>
      </c>
      <c r="AF721" t="str">
        <f t="shared" si="396"/>
        <v/>
      </c>
      <c r="AG721" t="str">
        <f t="shared" si="397"/>
        <v/>
      </c>
      <c r="AH721" t="str">
        <f t="shared" si="398"/>
        <v/>
      </c>
      <c r="AI721" t="str">
        <f>IF(LEN(Q721)&gt;0,REPT("0",IF(IF(MID(I721,12,1)="F",VLOOKUP(J721,DATA!$K$2:$Y$20,14,FALSE),0)&gt;10,IF(MID(I721,12,1)="F",VLOOKUP(J721,DATA!$K$2:$Y$20,14,FALSE),0)-10,0)-LEN(X721))&amp;DEC2BIN(Q721,IF(MID(I721,12,1)="F",VLOOKUP(J721,DATA!$K$2:$Y$20,14,FALSE),0)-IF(IF(MID(I721,12,1)="F",VLOOKUP(J721,DATA!$K$2:$Y$20,14,FALSE),0)&gt;10,IF(MID(I721,12,1)="F",VLOOKUP(J721,DATA!$K$2:$Y$20,14,FALSE),0)-10,0)),"")</f>
        <v/>
      </c>
      <c r="AJ721" t="str">
        <f>IF(LEN(H721)&gt;0,IF(H721&lt;&gt;"CALL_PAL",VLOOKUP(H721,DATA!$B$2:$E$526,4,FALSE),VLOOKUP(K721,DATA!$K$72:$M$161,3,FALSE)),"")</f>
        <v/>
      </c>
      <c r="AK721" t="str">
        <f>IF(LEN(H721)&gt;0,VLOOKUP(H721,DATA!$B$2:$D$526,3,FALSE),"")</f>
        <v/>
      </c>
      <c r="AL721" t="str">
        <f t="shared" si="399"/>
        <v/>
      </c>
      <c r="AM721" t="str">
        <f t="shared" si="400"/>
        <v/>
      </c>
      <c r="AN721" t="str">
        <f t="shared" si="378"/>
        <v/>
      </c>
      <c r="AO721" t="str">
        <f t="shared" si="404"/>
        <v/>
      </c>
      <c r="AP721" t="str">
        <f t="shared" si="405"/>
        <v/>
      </c>
      <c r="AQ721" t="str">
        <f t="shared" si="402"/>
        <v/>
      </c>
    </row>
    <row r="722" spans="1:43" x14ac:dyDescent="0.25">
      <c r="A722" t="str">
        <f t="shared" si="406"/>
        <v/>
      </c>
      <c r="C722" t="str">
        <f t="shared" si="380"/>
        <v/>
      </c>
      <c r="D722" t="str">
        <f t="shared" si="407"/>
        <v/>
      </c>
      <c r="E722" t="str">
        <f t="shared" si="408"/>
        <v/>
      </c>
      <c r="F722" t="str">
        <f t="shared" si="379"/>
        <v/>
      </c>
      <c r="G722" t="str">
        <f t="shared" si="403"/>
        <v/>
      </c>
      <c r="H722" t="str">
        <f t="shared" si="381"/>
        <v/>
      </c>
      <c r="I722" s="3" t="str">
        <f>IF(LEN(H722)&gt;0,VLOOKUP(H722,DATA!$B$2:$G$526,6,FALSE),"")</f>
        <v/>
      </c>
      <c r="J722" t="str">
        <f>IF(LEN(H722)&gt;0,VLOOKUP(H722,DATA!$B$2:$G$526,2,FALSE),"")</f>
        <v/>
      </c>
      <c r="K722" t="str">
        <f>IF(LEN(H722)&gt;0,IF(MID(IF(MID(MID(C722,LEN(H722)+2,99),1,1)="(",MID(MID(C722,LEN(H722)+2,99),2,LEN(MID(C722,LEN(H722)+2,99))-2),MID(C722,LEN(H722)+2,99)),1,1)=VLOOKUP(H722,DATA!$B$2:$I$526,8,FALSE),MID(IF(MID(MID(C722,LEN(H722)+2,99),1,1)="(",MID(MID(C722,LEN(H722)+2,99),2,LEN(MID(C722,LEN(H722)+2,99))-2),MID(C722,LEN(H722)+2,99)),1,3),IF(MID(MID(C722,LEN(H722)+2,99),1,1)="(",MID(MID(C722,LEN(H722)+2,99),2,LEN(MID(C722,LEN(H722)+2,99))-2),MID(C722,LEN(H722)+2,99))),"")</f>
        <v/>
      </c>
      <c r="L722" t="str">
        <f t="shared" si="382"/>
        <v/>
      </c>
      <c r="M722" t="str">
        <f t="shared" si="401"/>
        <v/>
      </c>
      <c r="N722" t="str">
        <f t="shared" si="383"/>
        <v/>
      </c>
      <c r="O722" t="str">
        <f t="shared" si="384"/>
        <v/>
      </c>
      <c r="P722" t="str">
        <f t="shared" si="409"/>
        <v/>
      </c>
      <c r="Q722" t="str">
        <f t="shared" si="385"/>
        <v/>
      </c>
      <c r="R722" t="str">
        <f t="shared" si="386"/>
        <v/>
      </c>
      <c r="S722" t="str">
        <f t="shared" si="387"/>
        <v/>
      </c>
      <c r="T722" t="str">
        <f t="shared" si="388"/>
        <v/>
      </c>
      <c r="U722" t="str">
        <f t="shared" si="389"/>
        <v/>
      </c>
      <c r="V722" t="str">
        <f>IF(MID(I722,6,1)="T",VLOOKUP(H722,DATA!$B$2:$H$526,7,FALSE),"")</f>
        <v/>
      </c>
      <c r="W722" t="str">
        <f t="shared" si="390"/>
        <v/>
      </c>
      <c r="X722" t="str">
        <f>IF(LEN(H722)&gt;0,VLOOKUP(H722,DATA!$B$2:$F$526,5,FALSE),"")</f>
        <v/>
      </c>
      <c r="Y722" t="str">
        <f t="shared" si="391"/>
        <v/>
      </c>
      <c r="Z722" t="str">
        <f t="shared" si="392"/>
        <v/>
      </c>
      <c r="AA722" t="str">
        <f t="shared" si="393"/>
        <v/>
      </c>
      <c r="AB722" t="str">
        <f>IF(LEN(Z722)&gt;0,VLOOKUP(Z722,DATA!$K$25:$L$69,2,FALSE)&amp;IF(LEN(AA722)&gt;0,VLOOKUP(AA722,DATA!$O$25:$P$29,2,FALSE),""),"")</f>
        <v/>
      </c>
      <c r="AC722" t="str">
        <f>IF(LEN(Z722)&gt;0,VLOOKUP(Z722,DATA!$K$25:$M$69,3,FALSE),"")</f>
        <v/>
      </c>
      <c r="AD722" t="str">
        <f t="shared" si="394"/>
        <v/>
      </c>
      <c r="AE722" t="str">
        <f t="shared" si="395"/>
        <v/>
      </c>
      <c r="AF722" t="str">
        <f t="shared" si="396"/>
        <v/>
      </c>
      <c r="AG722" t="str">
        <f t="shared" si="397"/>
        <v/>
      </c>
      <c r="AH722" t="str">
        <f t="shared" si="398"/>
        <v/>
      </c>
      <c r="AI722" t="str">
        <f>IF(LEN(Q722)&gt;0,REPT("0",IF(IF(MID(I722,12,1)="F",VLOOKUP(J722,DATA!$K$2:$Y$20,14,FALSE),0)&gt;10,IF(MID(I722,12,1)="F",VLOOKUP(J722,DATA!$K$2:$Y$20,14,FALSE),0)-10,0)-LEN(X722))&amp;DEC2BIN(Q722,IF(MID(I722,12,1)="F",VLOOKUP(J722,DATA!$K$2:$Y$20,14,FALSE),0)-IF(IF(MID(I722,12,1)="F",VLOOKUP(J722,DATA!$K$2:$Y$20,14,FALSE),0)&gt;10,IF(MID(I722,12,1)="F",VLOOKUP(J722,DATA!$K$2:$Y$20,14,FALSE),0)-10,0)),"")</f>
        <v/>
      </c>
      <c r="AJ722" t="str">
        <f>IF(LEN(H722)&gt;0,IF(H722&lt;&gt;"CALL_PAL",VLOOKUP(H722,DATA!$B$2:$E$526,4,FALSE),VLOOKUP(K722,DATA!$K$72:$M$161,3,FALSE)),"")</f>
        <v/>
      </c>
      <c r="AK722" t="str">
        <f>IF(LEN(H722)&gt;0,VLOOKUP(H722,DATA!$B$2:$D$526,3,FALSE),"")</f>
        <v/>
      </c>
      <c r="AL722" t="str">
        <f t="shared" si="399"/>
        <v/>
      </c>
      <c r="AM722" t="str">
        <f t="shared" si="400"/>
        <v/>
      </c>
      <c r="AN722" t="str">
        <f t="shared" si="378"/>
        <v/>
      </c>
      <c r="AO722" t="str">
        <f t="shared" si="404"/>
        <v/>
      </c>
      <c r="AP722" t="str">
        <f t="shared" si="405"/>
        <v/>
      </c>
      <c r="AQ722" t="str">
        <f t="shared" si="402"/>
        <v/>
      </c>
    </row>
    <row r="723" spans="1:43" x14ac:dyDescent="0.25">
      <c r="A723" t="str">
        <f t="shared" si="406"/>
        <v/>
      </c>
      <c r="C723" t="str">
        <f t="shared" si="380"/>
        <v/>
      </c>
      <c r="D723" t="str">
        <f t="shared" si="407"/>
        <v/>
      </c>
      <c r="E723" t="str">
        <f t="shared" si="408"/>
        <v/>
      </c>
      <c r="F723" t="str">
        <f t="shared" si="379"/>
        <v/>
      </c>
      <c r="G723" t="str">
        <f t="shared" si="403"/>
        <v/>
      </c>
      <c r="H723" t="str">
        <f t="shared" si="381"/>
        <v/>
      </c>
      <c r="I723" s="3" t="str">
        <f>IF(LEN(H723)&gt;0,VLOOKUP(H723,DATA!$B$2:$G$526,6,FALSE),"")</f>
        <v/>
      </c>
      <c r="J723" t="str">
        <f>IF(LEN(H723)&gt;0,VLOOKUP(H723,DATA!$B$2:$G$526,2,FALSE),"")</f>
        <v/>
      </c>
      <c r="K723" t="str">
        <f>IF(LEN(H723)&gt;0,IF(MID(IF(MID(MID(C723,LEN(H723)+2,99),1,1)="(",MID(MID(C723,LEN(H723)+2,99),2,LEN(MID(C723,LEN(H723)+2,99))-2),MID(C723,LEN(H723)+2,99)),1,1)=VLOOKUP(H723,DATA!$B$2:$I$526,8,FALSE),MID(IF(MID(MID(C723,LEN(H723)+2,99),1,1)="(",MID(MID(C723,LEN(H723)+2,99),2,LEN(MID(C723,LEN(H723)+2,99))-2),MID(C723,LEN(H723)+2,99)),1,3),IF(MID(MID(C723,LEN(H723)+2,99),1,1)="(",MID(MID(C723,LEN(H723)+2,99),2,LEN(MID(C723,LEN(H723)+2,99))-2),MID(C723,LEN(H723)+2,99))),"")</f>
        <v/>
      </c>
      <c r="L723" t="str">
        <f t="shared" si="382"/>
        <v/>
      </c>
      <c r="M723" t="str">
        <f t="shared" si="401"/>
        <v/>
      </c>
      <c r="N723" t="str">
        <f t="shared" si="383"/>
        <v/>
      </c>
      <c r="O723" t="str">
        <f t="shared" si="384"/>
        <v/>
      </c>
      <c r="P723" t="str">
        <f t="shared" si="409"/>
        <v/>
      </c>
      <c r="Q723" t="str">
        <f t="shared" si="385"/>
        <v/>
      </c>
      <c r="R723" t="str">
        <f t="shared" si="386"/>
        <v/>
      </c>
      <c r="S723" t="str">
        <f t="shared" si="387"/>
        <v/>
      </c>
      <c r="T723" t="str">
        <f t="shared" si="388"/>
        <v/>
      </c>
      <c r="U723" t="str">
        <f t="shared" si="389"/>
        <v/>
      </c>
      <c r="V723" t="str">
        <f>IF(MID(I723,6,1)="T",VLOOKUP(H723,DATA!$B$2:$H$526,7,FALSE),"")</f>
        <v/>
      </c>
      <c r="W723" t="str">
        <f t="shared" si="390"/>
        <v/>
      </c>
      <c r="X723" t="str">
        <f>IF(LEN(H723)&gt;0,VLOOKUP(H723,DATA!$B$2:$F$526,5,FALSE),"")</f>
        <v/>
      </c>
      <c r="Y723" t="str">
        <f t="shared" si="391"/>
        <v/>
      </c>
      <c r="Z723" t="str">
        <f t="shared" si="392"/>
        <v/>
      </c>
      <c r="AA723" t="str">
        <f t="shared" si="393"/>
        <v/>
      </c>
      <c r="AB723" t="str">
        <f>IF(LEN(Z723)&gt;0,VLOOKUP(Z723,DATA!$K$25:$L$69,2,FALSE)&amp;IF(LEN(AA723)&gt;0,VLOOKUP(AA723,DATA!$O$25:$P$29,2,FALSE),""),"")</f>
        <v/>
      </c>
      <c r="AC723" t="str">
        <f>IF(LEN(Z723)&gt;0,VLOOKUP(Z723,DATA!$K$25:$M$69,3,FALSE),"")</f>
        <v/>
      </c>
      <c r="AD723" t="str">
        <f t="shared" si="394"/>
        <v/>
      </c>
      <c r="AE723" t="str">
        <f t="shared" si="395"/>
        <v/>
      </c>
      <c r="AF723" t="str">
        <f t="shared" si="396"/>
        <v/>
      </c>
      <c r="AG723" t="str">
        <f t="shared" si="397"/>
        <v/>
      </c>
      <c r="AH723" t="str">
        <f t="shared" si="398"/>
        <v/>
      </c>
      <c r="AI723" t="str">
        <f>IF(LEN(Q723)&gt;0,REPT("0",IF(IF(MID(I723,12,1)="F",VLOOKUP(J723,DATA!$K$2:$Y$20,14,FALSE),0)&gt;10,IF(MID(I723,12,1)="F",VLOOKUP(J723,DATA!$K$2:$Y$20,14,FALSE),0)-10,0)-LEN(X723))&amp;DEC2BIN(Q723,IF(MID(I723,12,1)="F",VLOOKUP(J723,DATA!$K$2:$Y$20,14,FALSE),0)-IF(IF(MID(I723,12,1)="F",VLOOKUP(J723,DATA!$K$2:$Y$20,14,FALSE),0)&gt;10,IF(MID(I723,12,1)="F",VLOOKUP(J723,DATA!$K$2:$Y$20,14,FALSE),0)-10,0)),"")</f>
        <v/>
      </c>
      <c r="AJ723" t="str">
        <f>IF(LEN(H723)&gt;0,IF(H723&lt;&gt;"CALL_PAL",VLOOKUP(H723,DATA!$B$2:$E$526,4,FALSE),VLOOKUP(K723,DATA!$K$72:$M$161,3,FALSE)),"")</f>
        <v/>
      </c>
      <c r="AK723" t="str">
        <f>IF(LEN(H723)&gt;0,VLOOKUP(H723,DATA!$B$2:$D$526,3,FALSE),"")</f>
        <v/>
      </c>
      <c r="AL723" t="str">
        <f t="shared" si="399"/>
        <v/>
      </c>
      <c r="AM723" t="str">
        <f t="shared" si="400"/>
        <v/>
      </c>
      <c r="AN723" t="str">
        <f t="shared" si="378"/>
        <v/>
      </c>
      <c r="AO723" t="str">
        <f t="shared" si="404"/>
        <v/>
      </c>
      <c r="AP723" t="str">
        <f t="shared" si="405"/>
        <v/>
      </c>
      <c r="AQ723" t="str">
        <f t="shared" si="402"/>
        <v/>
      </c>
    </row>
    <row r="724" spans="1:43" x14ac:dyDescent="0.25">
      <c r="A724" t="str">
        <f t="shared" si="406"/>
        <v/>
      </c>
      <c r="C724" t="str">
        <f t="shared" si="380"/>
        <v/>
      </c>
      <c r="D724" t="str">
        <f t="shared" si="407"/>
        <v/>
      </c>
      <c r="E724" t="str">
        <f t="shared" si="408"/>
        <v/>
      </c>
      <c r="F724" t="str">
        <f t="shared" si="379"/>
        <v/>
      </c>
      <c r="G724" t="str">
        <f t="shared" si="403"/>
        <v/>
      </c>
      <c r="H724" t="str">
        <f t="shared" si="381"/>
        <v/>
      </c>
      <c r="I724" s="3" t="str">
        <f>IF(LEN(H724)&gt;0,VLOOKUP(H724,DATA!$B$2:$G$526,6,FALSE),"")</f>
        <v/>
      </c>
      <c r="J724" t="str">
        <f>IF(LEN(H724)&gt;0,VLOOKUP(H724,DATA!$B$2:$G$526,2,FALSE),"")</f>
        <v/>
      </c>
      <c r="K724" t="str">
        <f>IF(LEN(H724)&gt;0,IF(MID(IF(MID(MID(C724,LEN(H724)+2,99),1,1)="(",MID(MID(C724,LEN(H724)+2,99),2,LEN(MID(C724,LEN(H724)+2,99))-2),MID(C724,LEN(H724)+2,99)),1,1)=VLOOKUP(H724,DATA!$B$2:$I$526,8,FALSE),MID(IF(MID(MID(C724,LEN(H724)+2,99),1,1)="(",MID(MID(C724,LEN(H724)+2,99),2,LEN(MID(C724,LEN(H724)+2,99))-2),MID(C724,LEN(H724)+2,99)),1,3),IF(MID(MID(C724,LEN(H724)+2,99),1,1)="(",MID(MID(C724,LEN(H724)+2,99),2,LEN(MID(C724,LEN(H724)+2,99))-2),MID(C724,LEN(H724)+2,99))),"")</f>
        <v/>
      </c>
      <c r="L724" t="str">
        <f t="shared" si="382"/>
        <v/>
      </c>
      <c r="M724" t="str">
        <f t="shared" si="401"/>
        <v/>
      </c>
      <c r="N724" t="str">
        <f t="shared" si="383"/>
        <v/>
      </c>
      <c r="O724" t="str">
        <f t="shared" si="384"/>
        <v/>
      </c>
      <c r="P724" t="str">
        <f t="shared" si="409"/>
        <v/>
      </c>
      <c r="Q724" t="str">
        <f t="shared" si="385"/>
        <v/>
      </c>
      <c r="R724" t="str">
        <f t="shared" si="386"/>
        <v/>
      </c>
      <c r="S724" t="str">
        <f t="shared" si="387"/>
        <v/>
      </c>
      <c r="T724" t="str">
        <f t="shared" si="388"/>
        <v/>
      </c>
      <c r="U724" t="str">
        <f t="shared" si="389"/>
        <v/>
      </c>
      <c r="V724" t="str">
        <f>IF(MID(I724,6,1)="T",VLOOKUP(H724,DATA!$B$2:$H$526,7,FALSE),"")</f>
        <v/>
      </c>
      <c r="W724" t="str">
        <f t="shared" si="390"/>
        <v/>
      </c>
      <c r="X724" t="str">
        <f>IF(LEN(H724)&gt;0,VLOOKUP(H724,DATA!$B$2:$F$526,5,FALSE),"")</f>
        <v/>
      </c>
      <c r="Y724" t="str">
        <f t="shared" si="391"/>
        <v/>
      </c>
      <c r="Z724" t="str">
        <f t="shared" si="392"/>
        <v/>
      </c>
      <c r="AA724" t="str">
        <f t="shared" si="393"/>
        <v/>
      </c>
      <c r="AB724" t="str">
        <f>IF(LEN(Z724)&gt;0,VLOOKUP(Z724,DATA!$K$25:$L$69,2,FALSE)&amp;IF(LEN(AA724)&gt;0,VLOOKUP(AA724,DATA!$O$25:$P$29,2,FALSE),""),"")</f>
        <v/>
      </c>
      <c r="AC724" t="str">
        <f>IF(LEN(Z724)&gt;0,VLOOKUP(Z724,DATA!$K$25:$M$69,3,FALSE),"")</f>
        <v/>
      </c>
      <c r="AD724" t="str">
        <f t="shared" si="394"/>
        <v/>
      </c>
      <c r="AE724" t="str">
        <f t="shared" si="395"/>
        <v/>
      </c>
      <c r="AF724" t="str">
        <f t="shared" si="396"/>
        <v/>
      </c>
      <c r="AG724" t="str">
        <f t="shared" si="397"/>
        <v/>
      </c>
      <c r="AH724" t="str">
        <f t="shared" si="398"/>
        <v/>
      </c>
      <c r="AI724" t="str">
        <f>IF(LEN(Q724)&gt;0,REPT("0",IF(IF(MID(I724,12,1)="F",VLOOKUP(J724,DATA!$K$2:$Y$20,14,FALSE),0)&gt;10,IF(MID(I724,12,1)="F",VLOOKUP(J724,DATA!$K$2:$Y$20,14,FALSE),0)-10,0)-LEN(X724))&amp;DEC2BIN(Q724,IF(MID(I724,12,1)="F",VLOOKUP(J724,DATA!$K$2:$Y$20,14,FALSE),0)-IF(IF(MID(I724,12,1)="F",VLOOKUP(J724,DATA!$K$2:$Y$20,14,FALSE),0)&gt;10,IF(MID(I724,12,1)="F",VLOOKUP(J724,DATA!$K$2:$Y$20,14,FALSE),0)-10,0)),"")</f>
        <v/>
      </c>
      <c r="AJ724" t="str">
        <f>IF(LEN(H724)&gt;0,IF(H724&lt;&gt;"CALL_PAL",VLOOKUP(H724,DATA!$B$2:$E$526,4,FALSE),VLOOKUP(K724,DATA!$K$72:$M$161,3,FALSE)),"")</f>
        <v/>
      </c>
      <c r="AK724" t="str">
        <f>IF(LEN(H724)&gt;0,VLOOKUP(H724,DATA!$B$2:$D$526,3,FALSE),"")</f>
        <v/>
      </c>
      <c r="AL724" t="str">
        <f t="shared" si="399"/>
        <v/>
      </c>
      <c r="AM724" t="str">
        <f t="shared" si="400"/>
        <v/>
      </c>
      <c r="AN724" t="str">
        <f t="shared" si="378"/>
        <v/>
      </c>
      <c r="AO724" t="str">
        <f t="shared" si="404"/>
        <v/>
      </c>
      <c r="AP724" t="str">
        <f t="shared" si="405"/>
        <v/>
      </c>
      <c r="AQ724" t="str">
        <f t="shared" si="402"/>
        <v/>
      </c>
    </row>
    <row r="725" spans="1:43" x14ac:dyDescent="0.25">
      <c r="A725" t="str">
        <f t="shared" si="406"/>
        <v/>
      </c>
      <c r="C725" t="str">
        <f t="shared" si="380"/>
        <v/>
      </c>
      <c r="D725" t="str">
        <f t="shared" si="407"/>
        <v/>
      </c>
      <c r="E725" t="str">
        <f t="shared" si="408"/>
        <v/>
      </c>
      <c r="F725" t="str">
        <f t="shared" si="379"/>
        <v/>
      </c>
      <c r="G725" t="str">
        <f t="shared" si="403"/>
        <v/>
      </c>
      <c r="H725" t="str">
        <f t="shared" si="381"/>
        <v/>
      </c>
      <c r="I725" s="3" t="str">
        <f>IF(LEN(H725)&gt;0,VLOOKUP(H725,DATA!$B$2:$G$526,6,FALSE),"")</f>
        <v/>
      </c>
      <c r="J725" t="str">
        <f>IF(LEN(H725)&gt;0,VLOOKUP(H725,DATA!$B$2:$G$526,2,FALSE),"")</f>
        <v/>
      </c>
      <c r="K725" t="str">
        <f>IF(LEN(H725)&gt;0,IF(MID(IF(MID(MID(C725,LEN(H725)+2,99),1,1)="(",MID(MID(C725,LEN(H725)+2,99),2,LEN(MID(C725,LEN(H725)+2,99))-2),MID(C725,LEN(H725)+2,99)),1,1)=VLOOKUP(H725,DATA!$B$2:$I$526,8,FALSE),MID(IF(MID(MID(C725,LEN(H725)+2,99),1,1)="(",MID(MID(C725,LEN(H725)+2,99),2,LEN(MID(C725,LEN(H725)+2,99))-2),MID(C725,LEN(H725)+2,99)),1,3),IF(MID(MID(C725,LEN(H725)+2,99),1,1)="(",MID(MID(C725,LEN(H725)+2,99),2,LEN(MID(C725,LEN(H725)+2,99))-2),MID(C725,LEN(H725)+2,99))),"")</f>
        <v/>
      </c>
      <c r="L725" t="str">
        <f t="shared" si="382"/>
        <v/>
      </c>
      <c r="M725" t="str">
        <f t="shared" si="401"/>
        <v/>
      </c>
      <c r="N725" t="str">
        <f t="shared" si="383"/>
        <v/>
      </c>
      <c r="O725" t="str">
        <f t="shared" si="384"/>
        <v/>
      </c>
      <c r="P725" t="str">
        <f t="shared" si="409"/>
        <v/>
      </c>
      <c r="Q725" t="str">
        <f t="shared" si="385"/>
        <v/>
      </c>
      <c r="R725" t="str">
        <f t="shared" si="386"/>
        <v/>
      </c>
      <c r="S725" t="str">
        <f t="shared" si="387"/>
        <v/>
      </c>
      <c r="T725" t="str">
        <f t="shared" si="388"/>
        <v/>
      </c>
      <c r="U725" t="str">
        <f t="shared" si="389"/>
        <v/>
      </c>
      <c r="V725" t="str">
        <f>IF(MID(I725,6,1)="T",VLOOKUP(H725,DATA!$B$2:$H$526,7,FALSE),"")</f>
        <v/>
      </c>
      <c r="W725" t="str">
        <f t="shared" si="390"/>
        <v/>
      </c>
      <c r="X725" t="str">
        <f>IF(LEN(H725)&gt;0,VLOOKUP(H725,DATA!$B$2:$F$526,5,FALSE),"")</f>
        <v/>
      </c>
      <c r="Y725" t="str">
        <f t="shared" si="391"/>
        <v/>
      </c>
      <c r="Z725" t="str">
        <f t="shared" si="392"/>
        <v/>
      </c>
      <c r="AA725" t="str">
        <f t="shared" si="393"/>
        <v/>
      </c>
      <c r="AB725" t="str">
        <f>IF(LEN(Z725)&gt;0,VLOOKUP(Z725,DATA!$K$25:$L$69,2,FALSE)&amp;IF(LEN(AA725)&gt;0,VLOOKUP(AA725,DATA!$O$25:$P$29,2,FALSE),""),"")</f>
        <v/>
      </c>
      <c r="AC725" t="str">
        <f>IF(LEN(Z725)&gt;0,VLOOKUP(Z725,DATA!$K$25:$M$69,3,FALSE),"")</f>
        <v/>
      </c>
      <c r="AD725" t="str">
        <f t="shared" si="394"/>
        <v/>
      </c>
      <c r="AE725" t="str">
        <f t="shared" si="395"/>
        <v/>
      </c>
      <c r="AF725" t="str">
        <f t="shared" si="396"/>
        <v/>
      </c>
      <c r="AG725" t="str">
        <f t="shared" si="397"/>
        <v/>
      </c>
      <c r="AH725" t="str">
        <f t="shared" si="398"/>
        <v/>
      </c>
      <c r="AI725" t="str">
        <f>IF(LEN(Q725)&gt;0,REPT("0",IF(IF(MID(I725,12,1)="F",VLOOKUP(J725,DATA!$K$2:$Y$20,14,FALSE),0)&gt;10,IF(MID(I725,12,1)="F",VLOOKUP(J725,DATA!$K$2:$Y$20,14,FALSE),0)-10,0)-LEN(X725))&amp;DEC2BIN(Q725,IF(MID(I725,12,1)="F",VLOOKUP(J725,DATA!$K$2:$Y$20,14,FALSE),0)-IF(IF(MID(I725,12,1)="F",VLOOKUP(J725,DATA!$K$2:$Y$20,14,FALSE),0)&gt;10,IF(MID(I725,12,1)="F",VLOOKUP(J725,DATA!$K$2:$Y$20,14,FALSE),0)-10,0)),"")</f>
        <v/>
      </c>
      <c r="AJ725" t="str">
        <f>IF(LEN(H725)&gt;0,IF(H725&lt;&gt;"CALL_PAL",VLOOKUP(H725,DATA!$B$2:$E$526,4,FALSE),VLOOKUP(K725,DATA!$K$72:$M$161,3,FALSE)),"")</f>
        <v/>
      </c>
      <c r="AK725" t="str">
        <f>IF(LEN(H725)&gt;0,VLOOKUP(H725,DATA!$B$2:$D$526,3,FALSE),"")</f>
        <v/>
      </c>
      <c r="AL725" t="str">
        <f t="shared" si="399"/>
        <v/>
      </c>
      <c r="AM725" t="str">
        <f t="shared" si="400"/>
        <v/>
      </c>
      <c r="AN725" t="str">
        <f t="shared" si="378"/>
        <v/>
      </c>
      <c r="AO725" t="str">
        <f t="shared" si="404"/>
        <v/>
      </c>
      <c r="AP725" t="str">
        <f t="shared" si="405"/>
        <v/>
      </c>
      <c r="AQ725" t="str">
        <f t="shared" si="402"/>
        <v/>
      </c>
    </row>
    <row r="726" spans="1:43" x14ac:dyDescent="0.25">
      <c r="A726" t="str">
        <f t="shared" si="406"/>
        <v/>
      </c>
      <c r="C726" t="str">
        <f t="shared" si="380"/>
        <v/>
      </c>
      <c r="D726" t="str">
        <f t="shared" si="407"/>
        <v/>
      </c>
      <c r="E726" t="str">
        <f t="shared" si="408"/>
        <v/>
      </c>
      <c r="F726" t="str">
        <f t="shared" si="379"/>
        <v/>
      </c>
      <c r="G726" t="str">
        <f t="shared" si="403"/>
        <v/>
      </c>
      <c r="H726" t="str">
        <f t="shared" si="381"/>
        <v/>
      </c>
      <c r="I726" s="3" t="str">
        <f>IF(LEN(H726)&gt;0,VLOOKUP(H726,DATA!$B$2:$G$526,6,FALSE),"")</f>
        <v/>
      </c>
      <c r="J726" t="str">
        <f>IF(LEN(H726)&gt;0,VLOOKUP(H726,DATA!$B$2:$G$526,2,FALSE),"")</f>
        <v/>
      </c>
      <c r="K726" t="str">
        <f>IF(LEN(H726)&gt;0,IF(MID(IF(MID(MID(C726,LEN(H726)+2,99),1,1)="(",MID(MID(C726,LEN(H726)+2,99),2,LEN(MID(C726,LEN(H726)+2,99))-2),MID(C726,LEN(H726)+2,99)),1,1)=VLOOKUP(H726,DATA!$B$2:$I$526,8,FALSE),MID(IF(MID(MID(C726,LEN(H726)+2,99),1,1)="(",MID(MID(C726,LEN(H726)+2,99),2,LEN(MID(C726,LEN(H726)+2,99))-2),MID(C726,LEN(H726)+2,99)),1,3),IF(MID(MID(C726,LEN(H726)+2,99),1,1)="(",MID(MID(C726,LEN(H726)+2,99),2,LEN(MID(C726,LEN(H726)+2,99))-2),MID(C726,LEN(H726)+2,99))),"")</f>
        <v/>
      </c>
      <c r="L726" t="str">
        <f t="shared" si="382"/>
        <v/>
      </c>
      <c r="M726" t="str">
        <f t="shared" si="401"/>
        <v/>
      </c>
      <c r="N726" t="str">
        <f t="shared" si="383"/>
        <v/>
      </c>
      <c r="O726" t="str">
        <f t="shared" si="384"/>
        <v/>
      </c>
      <c r="P726" t="str">
        <f t="shared" si="409"/>
        <v/>
      </c>
      <c r="Q726" t="str">
        <f t="shared" si="385"/>
        <v/>
      </c>
      <c r="R726" t="str">
        <f t="shared" si="386"/>
        <v/>
      </c>
      <c r="S726" t="str">
        <f t="shared" si="387"/>
        <v/>
      </c>
      <c r="T726" t="str">
        <f t="shared" si="388"/>
        <v/>
      </c>
      <c r="U726" t="str">
        <f t="shared" si="389"/>
        <v/>
      </c>
      <c r="V726" t="str">
        <f>IF(MID(I726,6,1)="T",VLOOKUP(H726,DATA!$B$2:$H$526,7,FALSE),"")</f>
        <v/>
      </c>
      <c r="W726" t="str">
        <f t="shared" si="390"/>
        <v/>
      </c>
      <c r="X726" t="str">
        <f>IF(LEN(H726)&gt;0,VLOOKUP(H726,DATA!$B$2:$F$526,5,FALSE),"")</f>
        <v/>
      </c>
      <c r="Y726" t="str">
        <f t="shared" si="391"/>
        <v/>
      </c>
      <c r="Z726" t="str">
        <f t="shared" si="392"/>
        <v/>
      </c>
      <c r="AA726" t="str">
        <f t="shared" si="393"/>
        <v/>
      </c>
      <c r="AB726" t="str">
        <f>IF(LEN(Z726)&gt;0,VLOOKUP(Z726,DATA!$K$25:$L$69,2,FALSE)&amp;IF(LEN(AA726)&gt;0,VLOOKUP(AA726,DATA!$O$25:$P$29,2,FALSE),""),"")</f>
        <v/>
      </c>
      <c r="AC726" t="str">
        <f>IF(LEN(Z726)&gt;0,VLOOKUP(Z726,DATA!$K$25:$M$69,3,FALSE),"")</f>
        <v/>
      </c>
      <c r="AD726" t="str">
        <f t="shared" si="394"/>
        <v/>
      </c>
      <c r="AE726" t="str">
        <f t="shared" si="395"/>
        <v/>
      </c>
      <c r="AF726" t="str">
        <f t="shared" si="396"/>
        <v/>
      </c>
      <c r="AG726" t="str">
        <f t="shared" si="397"/>
        <v/>
      </c>
      <c r="AH726" t="str">
        <f t="shared" si="398"/>
        <v/>
      </c>
      <c r="AI726" t="str">
        <f>IF(LEN(Q726)&gt;0,REPT("0",IF(IF(MID(I726,12,1)="F",VLOOKUP(J726,DATA!$K$2:$Y$20,14,FALSE),0)&gt;10,IF(MID(I726,12,1)="F",VLOOKUP(J726,DATA!$K$2:$Y$20,14,FALSE),0)-10,0)-LEN(X726))&amp;DEC2BIN(Q726,IF(MID(I726,12,1)="F",VLOOKUP(J726,DATA!$K$2:$Y$20,14,FALSE),0)-IF(IF(MID(I726,12,1)="F",VLOOKUP(J726,DATA!$K$2:$Y$20,14,FALSE),0)&gt;10,IF(MID(I726,12,1)="F",VLOOKUP(J726,DATA!$K$2:$Y$20,14,FALSE),0)-10,0)),"")</f>
        <v/>
      </c>
      <c r="AJ726" t="str">
        <f>IF(LEN(H726)&gt;0,IF(H726&lt;&gt;"CALL_PAL",VLOOKUP(H726,DATA!$B$2:$E$526,4,FALSE),VLOOKUP(K726,DATA!$K$72:$M$161,3,FALSE)),"")</f>
        <v/>
      </c>
      <c r="AK726" t="str">
        <f>IF(LEN(H726)&gt;0,VLOOKUP(H726,DATA!$B$2:$D$526,3,FALSE),"")</f>
        <v/>
      </c>
      <c r="AL726" t="str">
        <f t="shared" si="399"/>
        <v/>
      </c>
      <c r="AM726" t="str">
        <f t="shared" si="400"/>
        <v/>
      </c>
      <c r="AN726" t="str">
        <f t="shared" ref="AN726:AN789" si="410">IF(LEN(C726)&gt;0,IF(C726=".PAL ON",TRUE,IF(C726=".PAL OFF",FALSE,IF(ROW()&lt;&gt;2,AN725,FALSE))),"")</f>
        <v/>
      </c>
      <c r="AO726" t="str">
        <f t="shared" si="404"/>
        <v/>
      </c>
      <c r="AP726" t="str">
        <f t="shared" si="405"/>
        <v/>
      </c>
      <c r="AQ726" t="str">
        <f t="shared" si="402"/>
        <v/>
      </c>
    </row>
    <row r="727" spans="1:43" x14ac:dyDescent="0.25">
      <c r="A727" t="str">
        <f t="shared" si="406"/>
        <v/>
      </c>
      <c r="C727" t="str">
        <f t="shared" si="380"/>
        <v/>
      </c>
      <c r="D727" t="str">
        <f t="shared" si="407"/>
        <v/>
      </c>
      <c r="E727" t="str">
        <f t="shared" si="408"/>
        <v/>
      </c>
      <c r="F727" t="str">
        <f t="shared" si="379"/>
        <v/>
      </c>
      <c r="G727" t="str">
        <f t="shared" si="403"/>
        <v/>
      </c>
      <c r="H727" t="str">
        <f t="shared" si="381"/>
        <v/>
      </c>
      <c r="I727" s="3" t="str">
        <f>IF(LEN(H727)&gt;0,VLOOKUP(H727,DATA!$B$2:$G$526,6,FALSE),"")</f>
        <v/>
      </c>
      <c r="J727" t="str">
        <f>IF(LEN(H727)&gt;0,VLOOKUP(H727,DATA!$B$2:$G$526,2,FALSE),"")</f>
        <v/>
      </c>
      <c r="K727" t="str">
        <f>IF(LEN(H727)&gt;0,IF(MID(IF(MID(MID(C727,LEN(H727)+2,99),1,1)="(",MID(MID(C727,LEN(H727)+2,99),2,LEN(MID(C727,LEN(H727)+2,99))-2),MID(C727,LEN(H727)+2,99)),1,1)=VLOOKUP(H727,DATA!$B$2:$I$526,8,FALSE),MID(IF(MID(MID(C727,LEN(H727)+2,99),1,1)="(",MID(MID(C727,LEN(H727)+2,99),2,LEN(MID(C727,LEN(H727)+2,99))-2),MID(C727,LEN(H727)+2,99)),1,3),IF(MID(MID(C727,LEN(H727)+2,99),1,1)="(",MID(MID(C727,LEN(H727)+2,99),2,LEN(MID(C727,LEN(H727)+2,99))-2),MID(C727,LEN(H727)+2,99))),"")</f>
        <v/>
      </c>
      <c r="L727" t="str">
        <f t="shared" si="382"/>
        <v/>
      </c>
      <c r="M727" t="str">
        <f t="shared" si="401"/>
        <v/>
      </c>
      <c r="N727" t="str">
        <f t="shared" si="383"/>
        <v/>
      </c>
      <c r="O727" t="str">
        <f t="shared" si="384"/>
        <v/>
      </c>
      <c r="P727" t="str">
        <f t="shared" si="409"/>
        <v/>
      </c>
      <c r="Q727" t="str">
        <f t="shared" si="385"/>
        <v/>
      </c>
      <c r="R727" t="str">
        <f t="shared" si="386"/>
        <v/>
      </c>
      <c r="S727" t="str">
        <f t="shared" si="387"/>
        <v/>
      </c>
      <c r="T727" t="str">
        <f t="shared" si="388"/>
        <v/>
      </c>
      <c r="U727" t="str">
        <f t="shared" si="389"/>
        <v/>
      </c>
      <c r="V727" t="str">
        <f>IF(MID(I727,6,1)="T",VLOOKUP(H727,DATA!$B$2:$H$526,7,FALSE),"")</f>
        <v/>
      </c>
      <c r="W727" t="str">
        <f t="shared" si="390"/>
        <v/>
      </c>
      <c r="X727" t="str">
        <f>IF(LEN(H727)&gt;0,VLOOKUP(H727,DATA!$B$2:$F$526,5,FALSE),"")</f>
        <v/>
      </c>
      <c r="Y727" t="str">
        <f t="shared" si="391"/>
        <v/>
      </c>
      <c r="Z727" t="str">
        <f t="shared" si="392"/>
        <v/>
      </c>
      <c r="AA727" t="str">
        <f t="shared" si="393"/>
        <v/>
      </c>
      <c r="AB727" t="str">
        <f>IF(LEN(Z727)&gt;0,VLOOKUP(Z727,DATA!$K$25:$L$69,2,FALSE)&amp;IF(LEN(AA727)&gt;0,VLOOKUP(AA727,DATA!$O$25:$P$29,2,FALSE),""),"")</f>
        <v/>
      </c>
      <c r="AC727" t="str">
        <f>IF(LEN(Z727)&gt;0,VLOOKUP(Z727,DATA!$K$25:$M$69,3,FALSE),"")</f>
        <v/>
      </c>
      <c r="AD727" t="str">
        <f t="shared" si="394"/>
        <v/>
      </c>
      <c r="AE727" t="str">
        <f t="shared" si="395"/>
        <v/>
      </c>
      <c r="AF727" t="str">
        <f t="shared" si="396"/>
        <v/>
      </c>
      <c r="AG727" t="str">
        <f t="shared" si="397"/>
        <v/>
      </c>
      <c r="AH727" t="str">
        <f t="shared" si="398"/>
        <v/>
      </c>
      <c r="AI727" t="str">
        <f>IF(LEN(Q727)&gt;0,REPT("0",IF(IF(MID(I727,12,1)="F",VLOOKUP(J727,DATA!$K$2:$Y$20,14,FALSE),0)&gt;10,IF(MID(I727,12,1)="F",VLOOKUP(J727,DATA!$K$2:$Y$20,14,FALSE),0)-10,0)-LEN(X727))&amp;DEC2BIN(Q727,IF(MID(I727,12,1)="F",VLOOKUP(J727,DATA!$K$2:$Y$20,14,FALSE),0)-IF(IF(MID(I727,12,1)="F",VLOOKUP(J727,DATA!$K$2:$Y$20,14,FALSE),0)&gt;10,IF(MID(I727,12,1)="F",VLOOKUP(J727,DATA!$K$2:$Y$20,14,FALSE),0)-10,0)),"")</f>
        <v/>
      </c>
      <c r="AJ727" t="str">
        <f>IF(LEN(H727)&gt;0,IF(H727&lt;&gt;"CALL_PAL",VLOOKUP(H727,DATA!$B$2:$E$526,4,FALSE),VLOOKUP(K727,DATA!$K$72:$M$161,3,FALSE)),"")</f>
        <v/>
      </c>
      <c r="AK727" t="str">
        <f>IF(LEN(H727)&gt;0,VLOOKUP(H727,DATA!$B$2:$D$526,3,FALSE),"")</f>
        <v/>
      </c>
      <c r="AL727" t="str">
        <f t="shared" si="399"/>
        <v/>
      </c>
      <c r="AM727" t="str">
        <f t="shared" si="400"/>
        <v/>
      </c>
      <c r="AN727" t="str">
        <f t="shared" si="410"/>
        <v/>
      </c>
      <c r="AO727" t="str">
        <f t="shared" si="404"/>
        <v/>
      </c>
      <c r="AP727" t="str">
        <f t="shared" si="405"/>
        <v/>
      </c>
      <c r="AQ727" t="str">
        <f t="shared" si="402"/>
        <v/>
      </c>
    </row>
    <row r="728" spans="1:43" x14ac:dyDescent="0.25">
      <c r="A728" t="str">
        <f t="shared" si="406"/>
        <v/>
      </c>
      <c r="C728" t="str">
        <f t="shared" si="380"/>
        <v/>
      </c>
      <c r="D728" t="str">
        <f t="shared" si="407"/>
        <v/>
      </c>
      <c r="E728" t="str">
        <f t="shared" si="408"/>
        <v/>
      </c>
      <c r="F728" t="str">
        <f t="shared" si="379"/>
        <v/>
      </c>
      <c r="G728" t="str">
        <f t="shared" si="403"/>
        <v/>
      </c>
      <c r="H728" t="str">
        <f t="shared" si="381"/>
        <v/>
      </c>
      <c r="I728" s="3" t="str">
        <f>IF(LEN(H728)&gt;0,VLOOKUP(H728,DATA!$B$2:$G$526,6,FALSE),"")</f>
        <v/>
      </c>
      <c r="J728" t="str">
        <f>IF(LEN(H728)&gt;0,VLOOKUP(H728,DATA!$B$2:$G$526,2,FALSE),"")</f>
        <v/>
      </c>
      <c r="K728" t="str">
        <f>IF(LEN(H728)&gt;0,IF(MID(IF(MID(MID(C728,LEN(H728)+2,99),1,1)="(",MID(MID(C728,LEN(H728)+2,99),2,LEN(MID(C728,LEN(H728)+2,99))-2),MID(C728,LEN(H728)+2,99)),1,1)=VLOOKUP(H728,DATA!$B$2:$I$526,8,FALSE),MID(IF(MID(MID(C728,LEN(H728)+2,99),1,1)="(",MID(MID(C728,LEN(H728)+2,99),2,LEN(MID(C728,LEN(H728)+2,99))-2),MID(C728,LEN(H728)+2,99)),1,3),IF(MID(MID(C728,LEN(H728)+2,99),1,1)="(",MID(MID(C728,LEN(H728)+2,99),2,LEN(MID(C728,LEN(H728)+2,99))-2),MID(C728,LEN(H728)+2,99))),"")</f>
        <v/>
      </c>
      <c r="L728" t="str">
        <f t="shared" si="382"/>
        <v/>
      </c>
      <c r="M728" t="str">
        <f t="shared" si="401"/>
        <v/>
      </c>
      <c r="N728" t="str">
        <f t="shared" si="383"/>
        <v/>
      </c>
      <c r="O728" t="str">
        <f t="shared" si="384"/>
        <v/>
      </c>
      <c r="P728" t="str">
        <f t="shared" si="409"/>
        <v/>
      </c>
      <c r="Q728" t="str">
        <f t="shared" si="385"/>
        <v/>
      </c>
      <c r="R728" t="str">
        <f t="shared" si="386"/>
        <v/>
      </c>
      <c r="S728" t="str">
        <f t="shared" si="387"/>
        <v/>
      </c>
      <c r="T728" t="str">
        <f t="shared" si="388"/>
        <v/>
      </c>
      <c r="U728" t="str">
        <f t="shared" si="389"/>
        <v/>
      </c>
      <c r="V728" t="str">
        <f>IF(MID(I728,6,1)="T",VLOOKUP(H728,DATA!$B$2:$H$526,7,FALSE),"")</f>
        <v/>
      </c>
      <c r="W728" t="str">
        <f t="shared" si="390"/>
        <v/>
      </c>
      <c r="X728" t="str">
        <f>IF(LEN(H728)&gt;0,VLOOKUP(H728,DATA!$B$2:$F$526,5,FALSE),"")</f>
        <v/>
      </c>
      <c r="Y728" t="str">
        <f t="shared" si="391"/>
        <v/>
      </c>
      <c r="Z728" t="str">
        <f t="shared" si="392"/>
        <v/>
      </c>
      <c r="AA728" t="str">
        <f t="shared" si="393"/>
        <v/>
      </c>
      <c r="AB728" t="str">
        <f>IF(LEN(Z728)&gt;0,VLOOKUP(Z728,DATA!$K$25:$L$69,2,FALSE)&amp;IF(LEN(AA728)&gt;0,VLOOKUP(AA728,DATA!$O$25:$P$29,2,FALSE),""),"")</f>
        <v/>
      </c>
      <c r="AC728" t="str">
        <f>IF(LEN(Z728)&gt;0,VLOOKUP(Z728,DATA!$K$25:$M$69,3,FALSE),"")</f>
        <v/>
      </c>
      <c r="AD728" t="str">
        <f t="shared" si="394"/>
        <v/>
      </c>
      <c r="AE728" t="str">
        <f t="shared" si="395"/>
        <v/>
      </c>
      <c r="AF728" t="str">
        <f t="shared" si="396"/>
        <v/>
      </c>
      <c r="AG728" t="str">
        <f t="shared" si="397"/>
        <v/>
      </c>
      <c r="AH728" t="str">
        <f t="shared" si="398"/>
        <v/>
      </c>
      <c r="AI728" t="str">
        <f>IF(LEN(Q728)&gt;0,REPT("0",IF(IF(MID(I728,12,1)="F",VLOOKUP(J728,DATA!$K$2:$Y$20,14,FALSE),0)&gt;10,IF(MID(I728,12,1)="F",VLOOKUP(J728,DATA!$K$2:$Y$20,14,FALSE),0)-10,0)-LEN(X728))&amp;DEC2BIN(Q728,IF(MID(I728,12,1)="F",VLOOKUP(J728,DATA!$K$2:$Y$20,14,FALSE),0)-IF(IF(MID(I728,12,1)="F",VLOOKUP(J728,DATA!$K$2:$Y$20,14,FALSE),0)&gt;10,IF(MID(I728,12,1)="F",VLOOKUP(J728,DATA!$K$2:$Y$20,14,FALSE),0)-10,0)),"")</f>
        <v/>
      </c>
      <c r="AJ728" t="str">
        <f>IF(LEN(H728)&gt;0,IF(H728&lt;&gt;"CALL_PAL",VLOOKUP(H728,DATA!$B$2:$E$526,4,FALSE),VLOOKUP(K728,DATA!$K$72:$M$161,3,FALSE)),"")</f>
        <v/>
      </c>
      <c r="AK728" t="str">
        <f>IF(LEN(H728)&gt;0,VLOOKUP(H728,DATA!$B$2:$D$526,3,FALSE),"")</f>
        <v/>
      </c>
      <c r="AL728" t="str">
        <f t="shared" si="399"/>
        <v/>
      </c>
      <c r="AM728" t="str">
        <f t="shared" si="400"/>
        <v/>
      </c>
      <c r="AN728" t="str">
        <f t="shared" si="410"/>
        <v/>
      </c>
      <c r="AO728" t="str">
        <f t="shared" si="404"/>
        <v/>
      </c>
      <c r="AP728" t="str">
        <f t="shared" si="405"/>
        <v/>
      </c>
      <c r="AQ728" t="str">
        <f t="shared" si="402"/>
        <v/>
      </c>
    </row>
    <row r="729" spans="1:43" x14ac:dyDescent="0.25">
      <c r="A729" t="str">
        <f t="shared" si="406"/>
        <v/>
      </c>
      <c r="C729" t="str">
        <f t="shared" si="380"/>
        <v/>
      </c>
      <c r="D729" t="str">
        <f t="shared" si="407"/>
        <v/>
      </c>
      <c r="E729" t="str">
        <f t="shared" si="408"/>
        <v/>
      </c>
      <c r="F729" t="str">
        <f t="shared" si="379"/>
        <v/>
      </c>
      <c r="G729" t="str">
        <f t="shared" si="403"/>
        <v/>
      </c>
      <c r="H729" t="str">
        <f t="shared" si="381"/>
        <v/>
      </c>
      <c r="I729" s="3" t="str">
        <f>IF(LEN(H729)&gt;0,VLOOKUP(H729,DATA!$B$2:$G$526,6,FALSE),"")</f>
        <v/>
      </c>
      <c r="J729" t="str">
        <f>IF(LEN(H729)&gt;0,VLOOKUP(H729,DATA!$B$2:$G$526,2,FALSE),"")</f>
        <v/>
      </c>
      <c r="K729" t="str">
        <f>IF(LEN(H729)&gt;0,IF(MID(IF(MID(MID(C729,LEN(H729)+2,99),1,1)="(",MID(MID(C729,LEN(H729)+2,99),2,LEN(MID(C729,LEN(H729)+2,99))-2),MID(C729,LEN(H729)+2,99)),1,1)=VLOOKUP(H729,DATA!$B$2:$I$526,8,FALSE),MID(IF(MID(MID(C729,LEN(H729)+2,99),1,1)="(",MID(MID(C729,LEN(H729)+2,99),2,LEN(MID(C729,LEN(H729)+2,99))-2),MID(C729,LEN(H729)+2,99)),1,3),IF(MID(MID(C729,LEN(H729)+2,99),1,1)="(",MID(MID(C729,LEN(H729)+2,99),2,LEN(MID(C729,LEN(H729)+2,99))-2),MID(C729,LEN(H729)+2,99))),"")</f>
        <v/>
      </c>
      <c r="L729" t="str">
        <f t="shared" si="382"/>
        <v/>
      </c>
      <c r="M729" t="str">
        <f t="shared" si="401"/>
        <v/>
      </c>
      <c r="N729" t="str">
        <f t="shared" si="383"/>
        <v/>
      </c>
      <c r="O729" t="str">
        <f t="shared" si="384"/>
        <v/>
      </c>
      <c r="P729" t="str">
        <f t="shared" si="409"/>
        <v/>
      </c>
      <c r="Q729" t="str">
        <f t="shared" si="385"/>
        <v/>
      </c>
      <c r="R729" t="str">
        <f t="shared" si="386"/>
        <v/>
      </c>
      <c r="S729" t="str">
        <f t="shared" si="387"/>
        <v/>
      </c>
      <c r="T729" t="str">
        <f t="shared" si="388"/>
        <v/>
      </c>
      <c r="U729" t="str">
        <f t="shared" si="389"/>
        <v/>
      </c>
      <c r="V729" t="str">
        <f>IF(MID(I729,6,1)="T",VLOOKUP(H729,DATA!$B$2:$H$526,7,FALSE),"")</f>
        <v/>
      </c>
      <c r="W729" t="str">
        <f t="shared" si="390"/>
        <v/>
      </c>
      <c r="X729" t="str">
        <f>IF(LEN(H729)&gt;0,VLOOKUP(H729,DATA!$B$2:$F$526,5,FALSE),"")</f>
        <v/>
      </c>
      <c r="Y729" t="str">
        <f t="shared" si="391"/>
        <v/>
      </c>
      <c r="Z729" t="str">
        <f t="shared" si="392"/>
        <v/>
      </c>
      <c r="AA729" t="str">
        <f t="shared" si="393"/>
        <v/>
      </c>
      <c r="AB729" t="str">
        <f>IF(LEN(Z729)&gt;0,VLOOKUP(Z729,DATA!$K$25:$L$69,2,FALSE)&amp;IF(LEN(AA729)&gt;0,VLOOKUP(AA729,DATA!$O$25:$P$29,2,FALSE),""),"")</f>
        <v/>
      </c>
      <c r="AC729" t="str">
        <f>IF(LEN(Z729)&gt;0,VLOOKUP(Z729,DATA!$K$25:$M$69,3,FALSE),"")</f>
        <v/>
      </c>
      <c r="AD729" t="str">
        <f t="shared" si="394"/>
        <v/>
      </c>
      <c r="AE729" t="str">
        <f t="shared" si="395"/>
        <v/>
      </c>
      <c r="AF729" t="str">
        <f t="shared" si="396"/>
        <v/>
      </c>
      <c r="AG729" t="str">
        <f t="shared" si="397"/>
        <v/>
      </c>
      <c r="AH729" t="str">
        <f t="shared" si="398"/>
        <v/>
      </c>
      <c r="AI729" t="str">
        <f>IF(LEN(Q729)&gt;0,REPT("0",IF(IF(MID(I729,12,1)="F",VLOOKUP(J729,DATA!$K$2:$Y$20,14,FALSE),0)&gt;10,IF(MID(I729,12,1)="F",VLOOKUP(J729,DATA!$K$2:$Y$20,14,FALSE),0)-10,0)-LEN(X729))&amp;DEC2BIN(Q729,IF(MID(I729,12,1)="F",VLOOKUP(J729,DATA!$K$2:$Y$20,14,FALSE),0)-IF(IF(MID(I729,12,1)="F",VLOOKUP(J729,DATA!$K$2:$Y$20,14,FALSE),0)&gt;10,IF(MID(I729,12,1)="F",VLOOKUP(J729,DATA!$K$2:$Y$20,14,FALSE),0)-10,0)),"")</f>
        <v/>
      </c>
      <c r="AJ729" t="str">
        <f>IF(LEN(H729)&gt;0,IF(H729&lt;&gt;"CALL_PAL",VLOOKUP(H729,DATA!$B$2:$E$526,4,FALSE),VLOOKUP(K729,DATA!$K$72:$M$161,3,FALSE)),"")</f>
        <v/>
      </c>
      <c r="AK729" t="str">
        <f>IF(LEN(H729)&gt;0,VLOOKUP(H729,DATA!$B$2:$D$526,3,FALSE),"")</f>
        <v/>
      </c>
      <c r="AL729" t="str">
        <f t="shared" si="399"/>
        <v/>
      </c>
      <c r="AM729" t="str">
        <f t="shared" si="400"/>
        <v/>
      </c>
      <c r="AN729" t="str">
        <f t="shared" si="410"/>
        <v/>
      </c>
      <c r="AO729" t="str">
        <f t="shared" si="404"/>
        <v/>
      </c>
      <c r="AP729" t="str">
        <f t="shared" si="405"/>
        <v/>
      </c>
      <c r="AQ729" t="str">
        <f t="shared" si="402"/>
        <v/>
      </c>
    </row>
    <row r="730" spans="1:43" x14ac:dyDescent="0.25">
      <c r="A730" t="str">
        <f t="shared" si="406"/>
        <v/>
      </c>
      <c r="C730" t="str">
        <f t="shared" si="380"/>
        <v/>
      </c>
      <c r="D730" t="str">
        <f t="shared" si="407"/>
        <v/>
      </c>
      <c r="E730" t="str">
        <f t="shared" si="408"/>
        <v/>
      </c>
      <c r="F730" t="str">
        <f t="shared" ref="F730:F793" si="411">IF(LEN(C730)&gt;0,IF(MID(C730,1,2)=".V",IF(MID(C730,6,1)="B",1,IF(MID(C730,6,1)="W",2,IF(MID(C730,6,1)="L",4,IF(MID(C730,6,1)="Q",8,4)))),IF(MID(C730,1,2)=".P",0,4)),"")</f>
        <v/>
      </c>
      <c r="G730" t="str">
        <f t="shared" si="403"/>
        <v/>
      </c>
      <c r="H730" t="str">
        <f t="shared" si="381"/>
        <v/>
      </c>
      <c r="I730" s="3" t="str">
        <f>IF(LEN(H730)&gt;0,VLOOKUP(H730,DATA!$B$2:$G$526,6,FALSE),"")</f>
        <v/>
      </c>
      <c r="J730" t="str">
        <f>IF(LEN(H730)&gt;0,VLOOKUP(H730,DATA!$B$2:$G$526,2,FALSE),"")</f>
        <v/>
      </c>
      <c r="K730" t="str">
        <f>IF(LEN(H730)&gt;0,IF(MID(IF(MID(MID(C730,LEN(H730)+2,99),1,1)="(",MID(MID(C730,LEN(H730)+2,99),2,LEN(MID(C730,LEN(H730)+2,99))-2),MID(C730,LEN(H730)+2,99)),1,1)=VLOOKUP(H730,DATA!$B$2:$I$526,8,FALSE),MID(IF(MID(MID(C730,LEN(H730)+2,99),1,1)="(",MID(MID(C730,LEN(H730)+2,99),2,LEN(MID(C730,LEN(H730)+2,99))-2),MID(C730,LEN(H730)+2,99)),1,3),IF(MID(MID(C730,LEN(H730)+2,99),1,1)="(",MID(MID(C730,LEN(H730)+2,99),2,LEN(MID(C730,LEN(H730)+2,99))-2),MID(C730,LEN(H730)+2,99))),"")</f>
        <v/>
      </c>
      <c r="L730" t="str">
        <f t="shared" si="382"/>
        <v/>
      </c>
      <c r="M730" t="str">
        <f t="shared" si="401"/>
        <v/>
      </c>
      <c r="N730" t="str">
        <f t="shared" si="383"/>
        <v/>
      </c>
      <c r="O730" t="str">
        <f t="shared" si="384"/>
        <v/>
      </c>
      <c r="P730" t="str">
        <f t="shared" si="409"/>
        <v/>
      </c>
      <c r="Q730" t="str">
        <f t="shared" si="385"/>
        <v/>
      </c>
      <c r="R730" t="str">
        <f t="shared" si="386"/>
        <v/>
      </c>
      <c r="S730" t="str">
        <f t="shared" si="387"/>
        <v/>
      </c>
      <c r="T730" t="str">
        <f t="shared" si="388"/>
        <v/>
      </c>
      <c r="U730" t="str">
        <f t="shared" si="389"/>
        <v/>
      </c>
      <c r="V730" t="str">
        <f>IF(MID(I730,6,1)="T",VLOOKUP(H730,DATA!$B$2:$H$526,7,FALSE),"")</f>
        <v/>
      </c>
      <c r="W730" t="str">
        <f t="shared" si="390"/>
        <v/>
      </c>
      <c r="X730" t="str">
        <f>IF(LEN(H730)&gt;0,VLOOKUP(H730,DATA!$B$2:$F$526,5,FALSE),"")</f>
        <v/>
      </c>
      <c r="Y730" t="str">
        <f t="shared" si="391"/>
        <v/>
      </c>
      <c r="Z730" t="str">
        <f t="shared" si="392"/>
        <v/>
      </c>
      <c r="AA730" t="str">
        <f t="shared" si="393"/>
        <v/>
      </c>
      <c r="AB730" t="str">
        <f>IF(LEN(Z730)&gt;0,VLOOKUP(Z730,DATA!$K$25:$L$69,2,FALSE)&amp;IF(LEN(AA730)&gt;0,VLOOKUP(AA730,DATA!$O$25:$P$29,2,FALSE),""),"")</f>
        <v/>
      </c>
      <c r="AC730" t="str">
        <f>IF(LEN(Z730)&gt;0,VLOOKUP(Z730,DATA!$K$25:$M$69,3,FALSE),"")</f>
        <v/>
      </c>
      <c r="AD730" t="str">
        <f t="shared" si="394"/>
        <v/>
      </c>
      <c r="AE730" t="str">
        <f t="shared" si="395"/>
        <v/>
      </c>
      <c r="AF730" t="str">
        <f t="shared" si="396"/>
        <v/>
      </c>
      <c r="AG730" t="str">
        <f t="shared" si="397"/>
        <v/>
      </c>
      <c r="AH730" t="str">
        <f t="shared" si="398"/>
        <v/>
      </c>
      <c r="AI730" t="str">
        <f>IF(LEN(Q730)&gt;0,REPT("0",IF(IF(MID(I730,12,1)="F",VLOOKUP(J730,DATA!$K$2:$Y$20,14,FALSE),0)&gt;10,IF(MID(I730,12,1)="F",VLOOKUP(J730,DATA!$K$2:$Y$20,14,FALSE),0)-10,0)-LEN(X730))&amp;DEC2BIN(Q730,IF(MID(I730,12,1)="F",VLOOKUP(J730,DATA!$K$2:$Y$20,14,FALSE),0)-IF(IF(MID(I730,12,1)="F",VLOOKUP(J730,DATA!$K$2:$Y$20,14,FALSE),0)&gt;10,IF(MID(I730,12,1)="F",VLOOKUP(J730,DATA!$K$2:$Y$20,14,FALSE),0)-10,0)),"")</f>
        <v/>
      </c>
      <c r="AJ730" t="str">
        <f>IF(LEN(H730)&gt;0,IF(H730&lt;&gt;"CALL_PAL",VLOOKUP(H730,DATA!$B$2:$E$526,4,FALSE),VLOOKUP(K730,DATA!$K$72:$M$161,3,FALSE)),"")</f>
        <v/>
      </c>
      <c r="AK730" t="str">
        <f>IF(LEN(H730)&gt;0,VLOOKUP(H730,DATA!$B$2:$D$526,3,FALSE),"")</f>
        <v/>
      </c>
      <c r="AL730" t="str">
        <f t="shared" si="399"/>
        <v/>
      </c>
      <c r="AM730" t="str">
        <f t="shared" si="400"/>
        <v/>
      </c>
      <c r="AN730" t="str">
        <f t="shared" si="410"/>
        <v/>
      </c>
      <c r="AO730" t="str">
        <f t="shared" si="404"/>
        <v/>
      </c>
      <c r="AP730" t="str">
        <f t="shared" si="405"/>
        <v/>
      </c>
      <c r="AQ730" t="str">
        <f t="shared" si="402"/>
        <v/>
      </c>
    </row>
    <row r="731" spans="1:43" x14ac:dyDescent="0.25">
      <c r="A731" t="str">
        <f t="shared" si="406"/>
        <v/>
      </c>
      <c r="C731" t="str">
        <f t="shared" si="380"/>
        <v/>
      </c>
      <c r="D731" t="str">
        <f t="shared" si="407"/>
        <v/>
      </c>
      <c r="E731" t="str">
        <f t="shared" si="408"/>
        <v/>
      </c>
      <c r="F731" t="str">
        <f t="shared" si="411"/>
        <v/>
      </c>
      <c r="G731" t="str">
        <f t="shared" si="403"/>
        <v/>
      </c>
      <c r="H731" t="str">
        <f t="shared" si="381"/>
        <v/>
      </c>
      <c r="I731" s="3" t="str">
        <f>IF(LEN(H731)&gt;0,VLOOKUP(H731,DATA!$B$2:$G$526,6,FALSE),"")</f>
        <v/>
      </c>
      <c r="J731" t="str">
        <f>IF(LEN(H731)&gt;0,VLOOKUP(H731,DATA!$B$2:$G$526,2,FALSE),"")</f>
        <v/>
      </c>
      <c r="K731" t="str">
        <f>IF(LEN(H731)&gt;0,IF(MID(IF(MID(MID(C731,LEN(H731)+2,99),1,1)="(",MID(MID(C731,LEN(H731)+2,99),2,LEN(MID(C731,LEN(H731)+2,99))-2),MID(C731,LEN(H731)+2,99)),1,1)=VLOOKUP(H731,DATA!$B$2:$I$526,8,FALSE),MID(IF(MID(MID(C731,LEN(H731)+2,99),1,1)="(",MID(MID(C731,LEN(H731)+2,99),2,LEN(MID(C731,LEN(H731)+2,99))-2),MID(C731,LEN(H731)+2,99)),1,3),IF(MID(MID(C731,LEN(H731)+2,99),1,1)="(",MID(MID(C731,LEN(H731)+2,99),2,LEN(MID(C731,LEN(H731)+2,99))-2),MID(C731,LEN(H731)+2,99))),"")</f>
        <v/>
      </c>
      <c r="L731" t="str">
        <f t="shared" si="382"/>
        <v/>
      </c>
      <c r="M731" t="str">
        <f t="shared" si="401"/>
        <v/>
      </c>
      <c r="N731" t="str">
        <f t="shared" si="383"/>
        <v/>
      </c>
      <c r="O731" t="str">
        <f t="shared" si="384"/>
        <v/>
      </c>
      <c r="P731" t="str">
        <f t="shared" si="409"/>
        <v/>
      </c>
      <c r="Q731" t="str">
        <f t="shared" si="385"/>
        <v/>
      </c>
      <c r="R731" t="str">
        <f t="shared" si="386"/>
        <v/>
      </c>
      <c r="S731" t="str">
        <f t="shared" si="387"/>
        <v/>
      </c>
      <c r="T731" t="str">
        <f t="shared" si="388"/>
        <v/>
      </c>
      <c r="U731" t="str">
        <f t="shared" si="389"/>
        <v/>
      </c>
      <c r="V731" t="str">
        <f>IF(MID(I731,6,1)="T",VLOOKUP(H731,DATA!$B$2:$H$526,7,FALSE),"")</f>
        <v/>
      </c>
      <c r="W731" t="str">
        <f t="shared" si="390"/>
        <v/>
      </c>
      <c r="X731" t="str">
        <f>IF(LEN(H731)&gt;0,VLOOKUP(H731,DATA!$B$2:$F$526,5,FALSE),"")</f>
        <v/>
      </c>
      <c r="Y731" t="str">
        <f t="shared" si="391"/>
        <v/>
      </c>
      <c r="Z731" t="str">
        <f t="shared" si="392"/>
        <v/>
      </c>
      <c r="AA731" t="str">
        <f t="shared" si="393"/>
        <v/>
      </c>
      <c r="AB731" t="str">
        <f>IF(LEN(Z731)&gt;0,VLOOKUP(Z731,DATA!$K$25:$L$69,2,FALSE)&amp;IF(LEN(AA731)&gt;0,VLOOKUP(AA731,DATA!$O$25:$P$29,2,FALSE),""),"")</f>
        <v/>
      </c>
      <c r="AC731" t="str">
        <f>IF(LEN(Z731)&gt;0,VLOOKUP(Z731,DATA!$K$25:$M$69,3,FALSE),"")</f>
        <v/>
      </c>
      <c r="AD731" t="str">
        <f t="shared" si="394"/>
        <v/>
      </c>
      <c r="AE731" t="str">
        <f t="shared" si="395"/>
        <v/>
      </c>
      <c r="AF731" t="str">
        <f t="shared" si="396"/>
        <v/>
      </c>
      <c r="AG731" t="str">
        <f t="shared" si="397"/>
        <v/>
      </c>
      <c r="AH731" t="str">
        <f t="shared" si="398"/>
        <v/>
      </c>
      <c r="AI731" t="str">
        <f>IF(LEN(Q731)&gt;0,REPT("0",IF(IF(MID(I731,12,1)="F",VLOOKUP(J731,DATA!$K$2:$Y$20,14,FALSE),0)&gt;10,IF(MID(I731,12,1)="F",VLOOKUP(J731,DATA!$K$2:$Y$20,14,FALSE),0)-10,0)-LEN(X731))&amp;DEC2BIN(Q731,IF(MID(I731,12,1)="F",VLOOKUP(J731,DATA!$K$2:$Y$20,14,FALSE),0)-IF(IF(MID(I731,12,1)="F",VLOOKUP(J731,DATA!$K$2:$Y$20,14,FALSE),0)&gt;10,IF(MID(I731,12,1)="F",VLOOKUP(J731,DATA!$K$2:$Y$20,14,FALSE),0)-10,0)),"")</f>
        <v/>
      </c>
      <c r="AJ731" t="str">
        <f>IF(LEN(H731)&gt;0,IF(H731&lt;&gt;"CALL_PAL",VLOOKUP(H731,DATA!$B$2:$E$526,4,FALSE),VLOOKUP(K731,DATA!$K$72:$M$161,3,FALSE)),"")</f>
        <v/>
      </c>
      <c r="AK731" t="str">
        <f>IF(LEN(H731)&gt;0,VLOOKUP(H731,DATA!$B$2:$D$526,3,FALSE),"")</f>
        <v/>
      </c>
      <c r="AL731" t="str">
        <f t="shared" si="399"/>
        <v/>
      </c>
      <c r="AM731" t="str">
        <f t="shared" si="400"/>
        <v/>
      </c>
      <c r="AN731" t="str">
        <f t="shared" si="410"/>
        <v/>
      </c>
      <c r="AO731" t="str">
        <f t="shared" si="404"/>
        <v/>
      </c>
      <c r="AP731" t="str">
        <f t="shared" si="405"/>
        <v/>
      </c>
      <c r="AQ731" t="str">
        <f t="shared" si="402"/>
        <v/>
      </c>
    </row>
    <row r="732" spans="1:43" x14ac:dyDescent="0.25">
      <c r="A732" t="str">
        <f t="shared" si="406"/>
        <v/>
      </c>
      <c r="C732" t="str">
        <f t="shared" ref="C732:C795" si="412">IF(LEN(B732)&gt;0,TRIM(B732),"")</f>
        <v/>
      </c>
      <c r="D732" t="str">
        <f t="shared" si="407"/>
        <v/>
      </c>
      <c r="E732" t="str">
        <f t="shared" si="408"/>
        <v/>
      </c>
      <c r="F732" t="str">
        <f t="shared" si="411"/>
        <v/>
      </c>
      <c r="G732" t="str">
        <f t="shared" si="403"/>
        <v/>
      </c>
      <c r="H732" t="str">
        <f t="shared" ref="H732:H795" si="413">IF(LEN(C732)&gt;0,IF(IFERROR(FIND(":",C732)&gt;0,FALSE),"",IF(MID(C732,1,1)=".","",TRIM(MID(C732,1,IFERROR(FIND(" ",C732)-1,LEN(C732)))))),"")</f>
        <v/>
      </c>
      <c r="I732" s="3" t="str">
        <f>IF(LEN(H732)&gt;0,VLOOKUP(H732,DATA!$B$2:$G$526,6,FALSE),"")</f>
        <v/>
      </c>
      <c r="J732" t="str">
        <f>IF(LEN(H732)&gt;0,VLOOKUP(H732,DATA!$B$2:$G$526,2,FALSE),"")</f>
        <v/>
      </c>
      <c r="K732" t="str">
        <f>IF(LEN(H732)&gt;0,IF(MID(IF(MID(MID(C732,LEN(H732)+2,99),1,1)="(",MID(MID(C732,LEN(H732)+2,99),2,LEN(MID(C732,LEN(H732)+2,99))-2),MID(C732,LEN(H732)+2,99)),1,1)=VLOOKUP(H732,DATA!$B$2:$I$526,8,FALSE),MID(IF(MID(MID(C732,LEN(H732)+2,99),1,1)="(",MID(MID(C732,LEN(H732)+2,99),2,LEN(MID(C732,LEN(H732)+2,99))-2),MID(C732,LEN(H732)+2,99)),1,3),IF(MID(MID(C732,LEN(H732)+2,99),1,1)="(",MID(MID(C732,LEN(H732)+2,99),2,LEN(MID(C732,LEN(H732)+2,99))-2),MID(C732,LEN(H732)+2,99))),"")</f>
        <v/>
      </c>
      <c r="L732" t="str">
        <f t="shared" ref="L732:L795" si="414">TRIM(MID(IF(LEN(H732)&gt;0,IF(FIND(K732,C732)+LEN(K732)+1&lt;LEN(C732),MID(C732,FIND(K732,C732)+LEN(K732)+1,99),""),""), 1, IFERROR(FIND(",",IF(LEN(H732)&gt;0,IF(FIND(K732,C732)+LEN(K732)+1&lt;LEN(C732),MID(C732,FIND(K732,C732)+LEN(K732)+1,99),""),""))-1,LEN(IF(LEN(H732)&gt;0,IF(FIND(K732,C732)+LEN(K732)+1&lt;LEN(C732),MID(C732,FIND(K732,C732)+LEN(K732)+1,99),""),"")))))</f>
        <v/>
      </c>
      <c r="M732" t="str">
        <f t="shared" si="401"/>
        <v/>
      </c>
      <c r="N732" t="str">
        <f t="shared" ref="N732:N795" si="415">IF(MID(I732,5,1)="L",IFERROR(FIND("#",L732)=1,FALSE),"")</f>
        <v/>
      </c>
      <c r="O732" t="str">
        <f t="shared" ref="O732:O795" si="416">IF(MID(I732,4,1)="Z",IF(N732,FALSE,TRUE),"")</f>
        <v/>
      </c>
      <c r="P732" t="str">
        <f t="shared" si="409"/>
        <v/>
      </c>
      <c r="Q732" t="str">
        <f t="shared" ref="Q732:Q795" si="417">IF(LEN(P732)&gt;0,P732-(G732+4),IF(AND(MID(I732,12,1)="F",LEN(L732)&gt;0,MID(L732,1,1)&lt;&gt;"R",MID(L732,1,1)&lt;&gt;"F",MID(L732,1,1)&lt;&gt;"#"),INT(MID(L732,1,FIND("(",L732)-1)),""))</f>
        <v/>
      </c>
      <c r="R732" t="str">
        <f t="shared" ref="R732:R795" si="418">IF(AND(MID(I732,3,1)="B",LEN(P732)=0,LEN(Q732)&lt;&gt;0),MID(L732,LEN(Q732)+2,3),"")</f>
        <v/>
      </c>
      <c r="S732" t="str">
        <f t="shared" ref="S732:S795" si="419">IF(LEN(I732)&gt;0,IF(MID(I732,2,1)="A",IFERROR(FIND("A31",J732)&gt;0,FALSE),""),"")</f>
        <v/>
      </c>
      <c r="T732" t="str">
        <f t="shared" ref="T732:T795" si="420">IF(LEN(I732)&gt;0,IF(MID(I732,3,1)="B",IFERROR(FIND("B31",J732)&gt;0,IF(H732="HW_MFPR",TRUE,FALSE)),""),"")</f>
        <v/>
      </c>
      <c r="U732" t="str">
        <f t="shared" ref="U732:U795" si="421">IF(LEN(I732)&gt;0,IF(MID(I732,13,1)="C",IFERROR(FIND("C31",J732)&gt;0,FALSE),""),"")</f>
        <v/>
      </c>
      <c r="V732" t="str">
        <f>IF(MID(I732,6,1)="T",VLOOKUP(H732,DATA!$B$2:$H$526,7,FALSE),"")</f>
        <v/>
      </c>
      <c r="W732" t="str">
        <f t="shared" ref="W732:W795" si="422">IF(MID(I732,7,1)="E",DEC2BIN(IF(M732="L",0,1),1),"")</f>
        <v/>
      </c>
      <c r="X732" t="str">
        <f>IF(LEN(H732)&gt;0,VLOOKUP(H732,DATA!$B$2:$F$526,5,FALSE),"")</f>
        <v/>
      </c>
      <c r="Y732" t="str">
        <f t="shared" ref="Y732:Y795" si="423">IF(LEN(X732)&gt;0,DEC2BIN(IF(AND(LEN(M732)&gt;0,MID(M732,1,1)="S"),1,0),1),"")</f>
        <v/>
      </c>
      <c r="Z732" t="str">
        <f t="shared" ref="Z732:Z795" si="424">IF(MID(I732,10,1)="I",MID(L732,1,IFERROR(FIND("(",L732)-1,LEN(L732))),"")</f>
        <v/>
      </c>
      <c r="AA732" t="str">
        <f t="shared" ref="AA732:AA795" si="425">IF(AND(LEN(Z732)&gt;0,LEN(Z732)&lt;&gt;LEN(L732)),MID(L732,LEN(Z732)+2,LEN(L732)-LEN(Z732)-2),"")</f>
        <v/>
      </c>
      <c r="AB732" t="str">
        <f>IF(LEN(Z732)&gt;0,VLOOKUP(Z732,DATA!$K$25:$L$69,2,FALSE)&amp;IF(LEN(AA732)&gt;0,VLOOKUP(AA732,DATA!$O$25:$P$29,2,FALSE),""),"")</f>
        <v/>
      </c>
      <c r="AC732" t="str">
        <f>IF(LEN(Z732)&gt;0,VLOOKUP(Z732,DATA!$K$25:$M$69,3,FALSE),"")</f>
        <v/>
      </c>
      <c r="AD732" t="str">
        <f t="shared" ref="AD732:AD795" si="426">IF(MID(I732,2,1)="A",DEC2BIN(IF(S732,"31",MID(K732,2,2)),5),"")</f>
        <v/>
      </c>
      <c r="AE732" t="str">
        <f t="shared" ref="AE732:AE795" si="427">IF(MID(I732,3,1)="B",IF(T732,DEC2BIN("31",5),IF(S732,DEC2BIN(MID(K732,2,2),5),IF(LEN(R732)&gt;0,DEC2BIN(MID(R732,2,2),5),IF(OR(LEN(P732)&gt;0,LEN(Z732)&gt;0,N732),"",DEC2BIN(MID(L732,2,2),5))))),"")</f>
        <v/>
      </c>
      <c r="AF732" t="str">
        <f t="shared" ref="AF732:AF795" si="428">IF(AND(LEN(O732)&gt;0,O732),"0000","")</f>
        <v/>
      </c>
      <c r="AG732" t="str">
        <f t="shared" ref="AG732:AG795" si="429">IF(AND(LEN(N732)&gt;0,N732),DEC2BIN(MID(L732,2,LEN(L732)-1),8)&amp;"1","")</f>
        <v/>
      </c>
      <c r="AH732" t="str">
        <f t="shared" ref="AH732:AH795" si="430">IF(MID(I732,13,1)="C",DEC2BIN(IF(U732,31,MID(M732,2,2)),5),"")</f>
        <v/>
      </c>
      <c r="AI732" t="str">
        <f>IF(LEN(Q732)&gt;0,REPT("0",IF(IF(MID(I732,12,1)="F",VLOOKUP(J732,DATA!$K$2:$Y$20,14,FALSE),0)&gt;10,IF(MID(I732,12,1)="F",VLOOKUP(J732,DATA!$K$2:$Y$20,14,FALSE),0)-10,0)-LEN(X732))&amp;DEC2BIN(Q732,IF(MID(I732,12,1)="F",VLOOKUP(J732,DATA!$K$2:$Y$20,14,FALSE),0)-IF(IF(MID(I732,12,1)="F",VLOOKUP(J732,DATA!$K$2:$Y$20,14,FALSE),0)&gt;10,IF(MID(I732,12,1)="F",VLOOKUP(J732,DATA!$K$2:$Y$20,14,FALSE),0)-10,0)),"")</f>
        <v/>
      </c>
      <c r="AJ732" t="str">
        <f>IF(LEN(H732)&gt;0,IF(H732&lt;&gt;"CALL_PAL",VLOOKUP(H732,DATA!$B$2:$E$526,4,FALSE),VLOOKUP(K732,DATA!$K$72:$M$161,3,FALSE)),"")</f>
        <v/>
      </c>
      <c r="AK732" t="str">
        <f>IF(LEN(H732)&gt;0,VLOOKUP(H732,DATA!$B$2:$D$526,3,FALSE),"")</f>
        <v/>
      </c>
      <c r="AL732" t="str">
        <f t="shared" ref="AL732:AL795" si="431">AK732&amp;AD732&amp;AE732&amp;V732&amp;W732&amp;X732&amp;Y732&amp;AB732&amp;AC732&amp;AF732&amp;AG732&amp;AI732&amp;AJ732&amp;AH732</f>
        <v/>
      </c>
      <c r="AM732" t="str">
        <f t="shared" ref="AM732:AM795" si="432">IF(LEN(AL732)&gt;0,BIN2HEX(MID(AL732,1,8),2)&amp;BIN2HEX(MID(AL732,9,8),2)&amp;BIN2HEX(MID(AL732,17,8),2)&amp;BIN2HEX(MID(AL732,25,8),2),"")</f>
        <v/>
      </c>
      <c r="AN732" t="str">
        <f t="shared" si="410"/>
        <v/>
      </c>
      <c r="AO732" t="str">
        <f t="shared" si="404"/>
        <v/>
      </c>
      <c r="AP732" t="str">
        <f t="shared" si="405"/>
        <v/>
      </c>
      <c r="AQ732" t="str">
        <f t="shared" si="402"/>
        <v/>
      </c>
    </row>
    <row r="733" spans="1:43" x14ac:dyDescent="0.25">
      <c r="A733" t="str">
        <f t="shared" si="406"/>
        <v/>
      </c>
      <c r="C733" t="str">
        <f t="shared" si="412"/>
        <v/>
      </c>
      <c r="D733" t="str">
        <f t="shared" si="407"/>
        <v/>
      </c>
      <c r="E733" t="str">
        <f t="shared" si="408"/>
        <v/>
      </c>
      <c r="F733" t="str">
        <f t="shared" si="411"/>
        <v/>
      </c>
      <c r="G733" t="str">
        <f t="shared" si="403"/>
        <v/>
      </c>
      <c r="H733" t="str">
        <f t="shared" si="413"/>
        <v/>
      </c>
      <c r="I733" s="3" t="str">
        <f>IF(LEN(H733)&gt;0,VLOOKUP(H733,DATA!$B$2:$G$526,6,FALSE),"")</f>
        <v/>
      </c>
      <c r="J733" t="str">
        <f>IF(LEN(H733)&gt;0,VLOOKUP(H733,DATA!$B$2:$G$526,2,FALSE),"")</f>
        <v/>
      </c>
      <c r="K733" t="str">
        <f>IF(LEN(H733)&gt;0,IF(MID(IF(MID(MID(C733,LEN(H733)+2,99),1,1)="(",MID(MID(C733,LEN(H733)+2,99),2,LEN(MID(C733,LEN(H733)+2,99))-2),MID(C733,LEN(H733)+2,99)),1,1)=VLOOKUP(H733,DATA!$B$2:$I$526,8,FALSE),MID(IF(MID(MID(C733,LEN(H733)+2,99),1,1)="(",MID(MID(C733,LEN(H733)+2,99),2,LEN(MID(C733,LEN(H733)+2,99))-2),MID(C733,LEN(H733)+2,99)),1,3),IF(MID(MID(C733,LEN(H733)+2,99),1,1)="(",MID(MID(C733,LEN(H733)+2,99),2,LEN(MID(C733,LEN(H733)+2,99))-2),MID(C733,LEN(H733)+2,99))),"")</f>
        <v/>
      </c>
      <c r="L733" t="str">
        <f t="shared" si="414"/>
        <v/>
      </c>
      <c r="M733" t="str">
        <f t="shared" si="401"/>
        <v/>
      </c>
      <c r="N733" t="str">
        <f t="shared" si="415"/>
        <v/>
      </c>
      <c r="O733" t="str">
        <f t="shared" si="416"/>
        <v/>
      </c>
      <c r="P733" t="str">
        <f t="shared" si="409"/>
        <v/>
      </c>
      <c r="Q733" t="str">
        <f t="shared" si="417"/>
        <v/>
      </c>
      <c r="R733" t="str">
        <f t="shared" si="418"/>
        <v/>
      </c>
      <c r="S733" t="str">
        <f t="shared" si="419"/>
        <v/>
      </c>
      <c r="T733" t="str">
        <f t="shared" si="420"/>
        <v/>
      </c>
      <c r="U733" t="str">
        <f t="shared" si="421"/>
        <v/>
      </c>
      <c r="V733" t="str">
        <f>IF(MID(I733,6,1)="T",VLOOKUP(H733,DATA!$B$2:$H$526,7,FALSE),"")</f>
        <v/>
      </c>
      <c r="W733" t="str">
        <f t="shared" si="422"/>
        <v/>
      </c>
      <c r="X733" t="str">
        <f>IF(LEN(H733)&gt;0,VLOOKUP(H733,DATA!$B$2:$F$526,5,FALSE),"")</f>
        <v/>
      </c>
      <c r="Y733" t="str">
        <f t="shared" si="423"/>
        <v/>
      </c>
      <c r="Z733" t="str">
        <f t="shared" si="424"/>
        <v/>
      </c>
      <c r="AA733" t="str">
        <f t="shared" si="425"/>
        <v/>
      </c>
      <c r="AB733" t="str">
        <f>IF(LEN(Z733)&gt;0,VLOOKUP(Z733,DATA!$K$25:$L$69,2,FALSE)&amp;IF(LEN(AA733)&gt;0,VLOOKUP(AA733,DATA!$O$25:$P$29,2,FALSE),""),"")</f>
        <v/>
      </c>
      <c r="AC733" t="str">
        <f>IF(LEN(Z733)&gt;0,VLOOKUP(Z733,DATA!$K$25:$M$69,3,FALSE),"")</f>
        <v/>
      </c>
      <c r="AD733" t="str">
        <f t="shared" si="426"/>
        <v/>
      </c>
      <c r="AE733" t="str">
        <f t="shared" si="427"/>
        <v/>
      </c>
      <c r="AF733" t="str">
        <f t="shared" si="428"/>
        <v/>
      </c>
      <c r="AG733" t="str">
        <f t="shared" si="429"/>
        <v/>
      </c>
      <c r="AH733" t="str">
        <f t="shared" si="430"/>
        <v/>
      </c>
      <c r="AI733" t="str">
        <f>IF(LEN(Q733)&gt;0,REPT("0",IF(IF(MID(I733,12,1)="F",VLOOKUP(J733,DATA!$K$2:$Y$20,14,FALSE),0)&gt;10,IF(MID(I733,12,1)="F",VLOOKUP(J733,DATA!$K$2:$Y$20,14,FALSE),0)-10,0)-LEN(X733))&amp;DEC2BIN(Q733,IF(MID(I733,12,1)="F",VLOOKUP(J733,DATA!$K$2:$Y$20,14,FALSE),0)-IF(IF(MID(I733,12,1)="F",VLOOKUP(J733,DATA!$K$2:$Y$20,14,FALSE),0)&gt;10,IF(MID(I733,12,1)="F",VLOOKUP(J733,DATA!$K$2:$Y$20,14,FALSE),0)-10,0)),"")</f>
        <v/>
      </c>
      <c r="AJ733" t="str">
        <f>IF(LEN(H733)&gt;0,IF(H733&lt;&gt;"CALL_PAL",VLOOKUP(H733,DATA!$B$2:$E$526,4,FALSE),VLOOKUP(K733,DATA!$K$72:$M$161,3,FALSE)),"")</f>
        <v/>
      </c>
      <c r="AK733" t="str">
        <f>IF(LEN(H733)&gt;0,VLOOKUP(H733,DATA!$B$2:$D$526,3,FALSE),"")</f>
        <v/>
      </c>
      <c r="AL733" t="str">
        <f t="shared" si="431"/>
        <v/>
      </c>
      <c r="AM733" t="str">
        <f t="shared" si="432"/>
        <v/>
      </c>
      <c r="AN733" t="str">
        <f t="shared" si="410"/>
        <v/>
      </c>
      <c r="AO733" t="str">
        <f t="shared" si="404"/>
        <v/>
      </c>
      <c r="AP733" t="str">
        <f t="shared" si="405"/>
        <v/>
      </c>
      <c r="AQ733" t="str">
        <f t="shared" si="402"/>
        <v/>
      </c>
    </row>
    <row r="734" spans="1:43" x14ac:dyDescent="0.25">
      <c r="A734" t="str">
        <f t="shared" si="406"/>
        <v/>
      </c>
      <c r="C734" t="str">
        <f t="shared" si="412"/>
        <v/>
      </c>
      <c r="D734" t="str">
        <f t="shared" si="407"/>
        <v/>
      </c>
      <c r="E734" t="str">
        <f t="shared" si="408"/>
        <v/>
      </c>
      <c r="F734" t="str">
        <f t="shared" si="411"/>
        <v/>
      </c>
      <c r="G734" t="str">
        <f t="shared" si="403"/>
        <v/>
      </c>
      <c r="H734" t="str">
        <f t="shared" si="413"/>
        <v/>
      </c>
      <c r="I734" s="3" t="str">
        <f>IF(LEN(H734)&gt;0,VLOOKUP(H734,DATA!$B$2:$G$526,6,FALSE),"")</f>
        <v/>
      </c>
      <c r="J734" t="str">
        <f>IF(LEN(H734)&gt;0,VLOOKUP(H734,DATA!$B$2:$G$526,2,FALSE),"")</f>
        <v/>
      </c>
      <c r="K734" t="str">
        <f>IF(LEN(H734)&gt;0,IF(MID(IF(MID(MID(C734,LEN(H734)+2,99),1,1)="(",MID(MID(C734,LEN(H734)+2,99),2,LEN(MID(C734,LEN(H734)+2,99))-2),MID(C734,LEN(H734)+2,99)),1,1)=VLOOKUP(H734,DATA!$B$2:$I$526,8,FALSE),MID(IF(MID(MID(C734,LEN(H734)+2,99),1,1)="(",MID(MID(C734,LEN(H734)+2,99),2,LEN(MID(C734,LEN(H734)+2,99))-2),MID(C734,LEN(H734)+2,99)),1,3),IF(MID(MID(C734,LEN(H734)+2,99),1,1)="(",MID(MID(C734,LEN(H734)+2,99),2,LEN(MID(C734,LEN(H734)+2,99))-2),MID(C734,LEN(H734)+2,99))),"")</f>
        <v/>
      </c>
      <c r="L734" t="str">
        <f t="shared" si="414"/>
        <v/>
      </c>
      <c r="M734" t="str">
        <f t="shared" si="401"/>
        <v/>
      </c>
      <c r="N734" t="str">
        <f t="shared" si="415"/>
        <v/>
      </c>
      <c r="O734" t="str">
        <f t="shared" si="416"/>
        <v/>
      </c>
      <c r="P734" t="str">
        <f t="shared" si="409"/>
        <v/>
      </c>
      <c r="Q734" t="str">
        <f t="shared" si="417"/>
        <v/>
      </c>
      <c r="R734" t="str">
        <f t="shared" si="418"/>
        <v/>
      </c>
      <c r="S734" t="str">
        <f t="shared" si="419"/>
        <v/>
      </c>
      <c r="T734" t="str">
        <f t="shared" si="420"/>
        <v/>
      </c>
      <c r="U734" t="str">
        <f t="shared" si="421"/>
        <v/>
      </c>
      <c r="V734" t="str">
        <f>IF(MID(I734,6,1)="T",VLOOKUP(H734,DATA!$B$2:$H$526,7,FALSE),"")</f>
        <v/>
      </c>
      <c r="W734" t="str">
        <f t="shared" si="422"/>
        <v/>
      </c>
      <c r="X734" t="str">
        <f>IF(LEN(H734)&gt;0,VLOOKUP(H734,DATA!$B$2:$F$526,5,FALSE),"")</f>
        <v/>
      </c>
      <c r="Y734" t="str">
        <f t="shared" si="423"/>
        <v/>
      </c>
      <c r="Z734" t="str">
        <f t="shared" si="424"/>
        <v/>
      </c>
      <c r="AA734" t="str">
        <f t="shared" si="425"/>
        <v/>
      </c>
      <c r="AB734" t="str">
        <f>IF(LEN(Z734)&gt;0,VLOOKUP(Z734,DATA!$K$25:$L$69,2,FALSE)&amp;IF(LEN(AA734)&gt;0,VLOOKUP(AA734,DATA!$O$25:$P$29,2,FALSE),""),"")</f>
        <v/>
      </c>
      <c r="AC734" t="str">
        <f>IF(LEN(Z734)&gt;0,VLOOKUP(Z734,DATA!$K$25:$M$69,3,FALSE),"")</f>
        <v/>
      </c>
      <c r="AD734" t="str">
        <f t="shared" si="426"/>
        <v/>
      </c>
      <c r="AE734" t="str">
        <f t="shared" si="427"/>
        <v/>
      </c>
      <c r="AF734" t="str">
        <f t="shared" si="428"/>
        <v/>
      </c>
      <c r="AG734" t="str">
        <f t="shared" si="429"/>
        <v/>
      </c>
      <c r="AH734" t="str">
        <f t="shared" si="430"/>
        <v/>
      </c>
      <c r="AI734" t="str">
        <f>IF(LEN(Q734)&gt;0,REPT("0",IF(IF(MID(I734,12,1)="F",VLOOKUP(J734,DATA!$K$2:$Y$20,14,FALSE),0)&gt;10,IF(MID(I734,12,1)="F",VLOOKUP(J734,DATA!$K$2:$Y$20,14,FALSE),0)-10,0)-LEN(X734))&amp;DEC2BIN(Q734,IF(MID(I734,12,1)="F",VLOOKUP(J734,DATA!$K$2:$Y$20,14,FALSE),0)-IF(IF(MID(I734,12,1)="F",VLOOKUP(J734,DATA!$K$2:$Y$20,14,FALSE),0)&gt;10,IF(MID(I734,12,1)="F",VLOOKUP(J734,DATA!$K$2:$Y$20,14,FALSE),0)-10,0)),"")</f>
        <v/>
      </c>
      <c r="AJ734" t="str">
        <f>IF(LEN(H734)&gt;0,IF(H734&lt;&gt;"CALL_PAL",VLOOKUP(H734,DATA!$B$2:$E$526,4,FALSE),VLOOKUP(K734,DATA!$K$72:$M$161,3,FALSE)),"")</f>
        <v/>
      </c>
      <c r="AK734" t="str">
        <f>IF(LEN(H734)&gt;0,VLOOKUP(H734,DATA!$B$2:$D$526,3,FALSE),"")</f>
        <v/>
      </c>
      <c r="AL734" t="str">
        <f t="shared" si="431"/>
        <v/>
      </c>
      <c r="AM734" t="str">
        <f t="shared" si="432"/>
        <v/>
      </c>
      <c r="AN734" t="str">
        <f t="shared" si="410"/>
        <v/>
      </c>
      <c r="AO734" t="str">
        <f t="shared" si="404"/>
        <v/>
      </c>
      <c r="AP734" t="str">
        <f t="shared" si="405"/>
        <v/>
      </c>
      <c r="AQ734" t="str">
        <f t="shared" si="402"/>
        <v/>
      </c>
    </row>
    <row r="735" spans="1:43" x14ac:dyDescent="0.25">
      <c r="A735" t="str">
        <f t="shared" si="406"/>
        <v/>
      </c>
      <c r="C735" t="str">
        <f t="shared" si="412"/>
        <v/>
      </c>
      <c r="D735" t="str">
        <f t="shared" si="407"/>
        <v/>
      </c>
      <c r="E735" t="str">
        <f t="shared" si="408"/>
        <v/>
      </c>
      <c r="F735" t="str">
        <f t="shared" si="411"/>
        <v/>
      </c>
      <c r="G735" t="str">
        <f t="shared" si="403"/>
        <v/>
      </c>
      <c r="H735" t="str">
        <f t="shared" si="413"/>
        <v/>
      </c>
      <c r="I735" s="3" t="str">
        <f>IF(LEN(H735)&gt;0,VLOOKUP(H735,DATA!$B$2:$G$526,6,FALSE),"")</f>
        <v/>
      </c>
      <c r="J735" t="str">
        <f>IF(LEN(H735)&gt;0,VLOOKUP(H735,DATA!$B$2:$G$526,2,FALSE),"")</f>
        <v/>
      </c>
      <c r="K735" t="str">
        <f>IF(LEN(H735)&gt;0,IF(MID(IF(MID(MID(C735,LEN(H735)+2,99),1,1)="(",MID(MID(C735,LEN(H735)+2,99),2,LEN(MID(C735,LEN(H735)+2,99))-2),MID(C735,LEN(H735)+2,99)),1,1)=VLOOKUP(H735,DATA!$B$2:$I$526,8,FALSE),MID(IF(MID(MID(C735,LEN(H735)+2,99),1,1)="(",MID(MID(C735,LEN(H735)+2,99),2,LEN(MID(C735,LEN(H735)+2,99))-2),MID(C735,LEN(H735)+2,99)),1,3),IF(MID(MID(C735,LEN(H735)+2,99),1,1)="(",MID(MID(C735,LEN(H735)+2,99),2,LEN(MID(C735,LEN(H735)+2,99))-2),MID(C735,LEN(H735)+2,99))),"")</f>
        <v/>
      </c>
      <c r="L735" t="str">
        <f t="shared" si="414"/>
        <v/>
      </c>
      <c r="M735" t="str">
        <f t="shared" si="401"/>
        <v/>
      </c>
      <c r="N735" t="str">
        <f t="shared" si="415"/>
        <v/>
      </c>
      <c r="O735" t="str">
        <f t="shared" si="416"/>
        <v/>
      </c>
      <c r="P735" t="str">
        <f t="shared" si="409"/>
        <v/>
      </c>
      <c r="Q735" t="str">
        <f t="shared" si="417"/>
        <v/>
      </c>
      <c r="R735" t="str">
        <f t="shared" si="418"/>
        <v/>
      </c>
      <c r="S735" t="str">
        <f t="shared" si="419"/>
        <v/>
      </c>
      <c r="T735" t="str">
        <f t="shared" si="420"/>
        <v/>
      </c>
      <c r="U735" t="str">
        <f t="shared" si="421"/>
        <v/>
      </c>
      <c r="V735" t="str">
        <f>IF(MID(I735,6,1)="T",VLOOKUP(H735,DATA!$B$2:$H$526,7,FALSE),"")</f>
        <v/>
      </c>
      <c r="W735" t="str">
        <f t="shared" si="422"/>
        <v/>
      </c>
      <c r="X735" t="str">
        <f>IF(LEN(H735)&gt;0,VLOOKUP(H735,DATA!$B$2:$F$526,5,FALSE),"")</f>
        <v/>
      </c>
      <c r="Y735" t="str">
        <f t="shared" si="423"/>
        <v/>
      </c>
      <c r="Z735" t="str">
        <f t="shared" si="424"/>
        <v/>
      </c>
      <c r="AA735" t="str">
        <f t="shared" si="425"/>
        <v/>
      </c>
      <c r="AB735" t="str">
        <f>IF(LEN(Z735)&gt;0,VLOOKUP(Z735,DATA!$K$25:$L$69,2,FALSE)&amp;IF(LEN(AA735)&gt;0,VLOOKUP(AA735,DATA!$O$25:$P$29,2,FALSE),""),"")</f>
        <v/>
      </c>
      <c r="AC735" t="str">
        <f>IF(LEN(Z735)&gt;0,VLOOKUP(Z735,DATA!$K$25:$M$69,3,FALSE),"")</f>
        <v/>
      </c>
      <c r="AD735" t="str">
        <f t="shared" si="426"/>
        <v/>
      </c>
      <c r="AE735" t="str">
        <f t="shared" si="427"/>
        <v/>
      </c>
      <c r="AF735" t="str">
        <f t="shared" si="428"/>
        <v/>
      </c>
      <c r="AG735" t="str">
        <f t="shared" si="429"/>
        <v/>
      </c>
      <c r="AH735" t="str">
        <f t="shared" si="430"/>
        <v/>
      </c>
      <c r="AI735" t="str">
        <f>IF(LEN(Q735)&gt;0,REPT("0",IF(IF(MID(I735,12,1)="F",VLOOKUP(J735,DATA!$K$2:$Y$20,14,FALSE),0)&gt;10,IF(MID(I735,12,1)="F",VLOOKUP(J735,DATA!$K$2:$Y$20,14,FALSE),0)-10,0)-LEN(X735))&amp;DEC2BIN(Q735,IF(MID(I735,12,1)="F",VLOOKUP(J735,DATA!$K$2:$Y$20,14,FALSE),0)-IF(IF(MID(I735,12,1)="F",VLOOKUP(J735,DATA!$K$2:$Y$20,14,FALSE),0)&gt;10,IF(MID(I735,12,1)="F",VLOOKUP(J735,DATA!$K$2:$Y$20,14,FALSE),0)-10,0)),"")</f>
        <v/>
      </c>
      <c r="AJ735" t="str">
        <f>IF(LEN(H735)&gt;0,IF(H735&lt;&gt;"CALL_PAL",VLOOKUP(H735,DATA!$B$2:$E$526,4,FALSE),VLOOKUP(K735,DATA!$K$72:$M$161,3,FALSE)),"")</f>
        <v/>
      </c>
      <c r="AK735" t="str">
        <f>IF(LEN(H735)&gt;0,VLOOKUP(H735,DATA!$B$2:$D$526,3,FALSE),"")</f>
        <v/>
      </c>
      <c r="AL735" t="str">
        <f t="shared" si="431"/>
        <v/>
      </c>
      <c r="AM735" t="str">
        <f t="shared" si="432"/>
        <v/>
      </c>
      <c r="AN735" t="str">
        <f t="shared" si="410"/>
        <v/>
      </c>
      <c r="AO735" t="str">
        <f t="shared" si="404"/>
        <v/>
      </c>
      <c r="AP735" t="str">
        <f t="shared" si="405"/>
        <v/>
      </c>
      <c r="AQ735" t="str">
        <f t="shared" si="402"/>
        <v/>
      </c>
    </row>
    <row r="736" spans="1:43" x14ac:dyDescent="0.25">
      <c r="A736" t="str">
        <f t="shared" si="406"/>
        <v/>
      </c>
      <c r="C736" t="str">
        <f t="shared" si="412"/>
        <v/>
      </c>
      <c r="D736" t="str">
        <f t="shared" si="407"/>
        <v/>
      </c>
      <c r="E736" t="str">
        <f t="shared" si="408"/>
        <v/>
      </c>
      <c r="F736" t="str">
        <f t="shared" si="411"/>
        <v/>
      </c>
      <c r="G736" t="str">
        <f t="shared" si="403"/>
        <v/>
      </c>
      <c r="H736" t="str">
        <f t="shared" si="413"/>
        <v/>
      </c>
      <c r="I736" s="3" t="str">
        <f>IF(LEN(H736)&gt;0,VLOOKUP(H736,DATA!$B$2:$G$526,6,FALSE),"")</f>
        <v/>
      </c>
      <c r="J736" t="str">
        <f>IF(LEN(H736)&gt;0,VLOOKUP(H736,DATA!$B$2:$G$526,2,FALSE),"")</f>
        <v/>
      </c>
      <c r="K736" t="str">
        <f>IF(LEN(H736)&gt;0,IF(MID(IF(MID(MID(C736,LEN(H736)+2,99),1,1)="(",MID(MID(C736,LEN(H736)+2,99),2,LEN(MID(C736,LEN(H736)+2,99))-2),MID(C736,LEN(H736)+2,99)),1,1)=VLOOKUP(H736,DATA!$B$2:$I$526,8,FALSE),MID(IF(MID(MID(C736,LEN(H736)+2,99),1,1)="(",MID(MID(C736,LEN(H736)+2,99),2,LEN(MID(C736,LEN(H736)+2,99))-2),MID(C736,LEN(H736)+2,99)),1,3),IF(MID(MID(C736,LEN(H736)+2,99),1,1)="(",MID(MID(C736,LEN(H736)+2,99),2,LEN(MID(C736,LEN(H736)+2,99))-2),MID(C736,LEN(H736)+2,99))),"")</f>
        <v/>
      </c>
      <c r="L736" t="str">
        <f t="shared" si="414"/>
        <v/>
      </c>
      <c r="M736" t="str">
        <f t="shared" si="401"/>
        <v/>
      </c>
      <c r="N736" t="str">
        <f t="shared" si="415"/>
        <v/>
      </c>
      <c r="O736" t="str">
        <f t="shared" si="416"/>
        <v/>
      </c>
      <c r="P736" t="str">
        <f t="shared" si="409"/>
        <v/>
      </c>
      <c r="Q736" t="str">
        <f t="shared" si="417"/>
        <v/>
      </c>
      <c r="R736" t="str">
        <f t="shared" si="418"/>
        <v/>
      </c>
      <c r="S736" t="str">
        <f t="shared" si="419"/>
        <v/>
      </c>
      <c r="T736" t="str">
        <f t="shared" si="420"/>
        <v/>
      </c>
      <c r="U736" t="str">
        <f t="shared" si="421"/>
        <v/>
      </c>
      <c r="V736" t="str">
        <f>IF(MID(I736,6,1)="T",VLOOKUP(H736,DATA!$B$2:$H$526,7,FALSE),"")</f>
        <v/>
      </c>
      <c r="W736" t="str">
        <f t="shared" si="422"/>
        <v/>
      </c>
      <c r="X736" t="str">
        <f>IF(LEN(H736)&gt;0,VLOOKUP(H736,DATA!$B$2:$F$526,5,FALSE),"")</f>
        <v/>
      </c>
      <c r="Y736" t="str">
        <f t="shared" si="423"/>
        <v/>
      </c>
      <c r="Z736" t="str">
        <f t="shared" si="424"/>
        <v/>
      </c>
      <c r="AA736" t="str">
        <f t="shared" si="425"/>
        <v/>
      </c>
      <c r="AB736" t="str">
        <f>IF(LEN(Z736)&gt;0,VLOOKUP(Z736,DATA!$K$25:$L$69,2,FALSE)&amp;IF(LEN(AA736)&gt;0,VLOOKUP(AA736,DATA!$O$25:$P$29,2,FALSE),""),"")</f>
        <v/>
      </c>
      <c r="AC736" t="str">
        <f>IF(LEN(Z736)&gt;0,VLOOKUP(Z736,DATA!$K$25:$M$69,3,FALSE),"")</f>
        <v/>
      </c>
      <c r="AD736" t="str">
        <f t="shared" si="426"/>
        <v/>
      </c>
      <c r="AE736" t="str">
        <f t="shared" si="427"/>
        <v/>
      </c>
      <c r="AF736" t="str">
        <f t="shared" si="428"/>
        <v/>
      </c>
      <c r="AG736" t="str">
        <f t="shared" si="429"/>
        <v/>
      </c>
      <c r="AH736" t="str">
        <f t="shared" si="430"/>
        <v/>
      </c>
      <c r="AI736" t="str">
        <f>IF(LEN(Q736)&gt;0,REPT("0",IF(IF(MID(I736,12,1)="F",VLOOKUP(J736,DATA!$K$2:$Y$20,14,FALSE),0)&gt;10,IF(MID(I736,12,1)="F",VLOOKUP(J736,DATA!$K$2:$Y$20,14,FALSE),0)-10,0)-LEN(X736))&amp;DEC2BIN(Q736,IF(MID(I736,12,1)="F",VLOOKUP(J736,DATA!$K$2:$Y$20,14,FALSE),0)-IF(IF(MID(I736,12,1)="F",VLOOKUP(J736,DATA!$K$2:$Y$20,14,FALSE),0)&gt;10,IF(MID(I736,12,1)="F",VLOOKUP(J736,DATA!$K$2:$Y$20,14,FALSE),0)-10,0)),"")</f>
        <v/>
      </c>
      <c r="AJ736" t="str">
        <f>IF(LEN(H736)&gt;0,IF(H736&lt;&gt;"CALL_PAL",VLOOKUP(H736,DATA!$B$2:$E$526,4,FALSE),VLOOKUP(K736,DATA!$K$72:$M$161,3,FALSE)),"")</f>
        <v/>
      </c>
      <c r="AK736" t="str">
        <f>IF(LEN(H736)&gt;0,VLOOKUP(H736,DATA!$B$2:$D$526,3,FALSE),"")</f>
        <v/>
      </c>
      <c r="AL736" t="str">
        <f t="shared" si="431"/>
        <v/>
      </c>
      <c r="AM736" t="str">
        <f t="shared" si="432"/>
        <v/>
      </c>
      <c r="AN736" t="str">
        <f t="shared" si="410"/>
        <v/>
      </c>
      <c r="AO736" t="str">
        <f t="shared" si="404"/>
        <v/>
      </c>
      <c r="AP736" t="str">
        <f t="shared" si="405"/>
        <v/>
      </c>
      <c r="AQ736" t="str">
        <f t="shared" si="402"/>
        <v/>
      </c>
    </row>
    <row r="737" spans="1:43" x14ac:dyDescent="0.25">
      <c r="A737" t="str">
        <f t="shared" si="406"/>
        <v/>
      </c>
      <c r="C737" t="str">
        <f t="shared" si="412"/>
        <v/>
      </c>
      <c r="D737" t="str">
        <f t="shared" si="407"/>
        <v/>
      </c>
      <c r="E737" t="str">
        <f t="shared" si="408"/>
        <v/>
      </c>
      <c r="F737" t="str">
        <f t="shared" si="411"/>
        <v/>
      </c>
      <c r="G737" t="str">
        <f t="shared" si="403"/>
        <v/>
      </c>
      <c r="H737" t="str">
        <f t="shared" si="413"/>
        <v/>
      </c>
      <c r="I737" s="3" t="str">
        <f>IF(LEN(H737)&gt;0,VLOOKUP(H737,DATA!$B$2:$G$526,6,FALSE),"")</f>
        <v/>
      </c>
      <c r="J737" t="str">
        <f>IF(LEN(H737)&gt;0,VLOOKUP(H737,DATA!$B$2:$G$526,2,FALSE),"")</f>
        <v/>
      </c>
      <c r="K737" t="str">
        <f>IF(LEN(H737)&gt;0,IF(MID(IF(MID(MID(C737,LEN(H737)+2,99),1,1)="(",MID(MID(C737,LEN(H737)+2,99),2,LEN(MID(C737,LEN(H737)+2,99))-2),MID(C737,LEN(H737)+2,99)),1,1)=VLOOKUP(H737,DATA!$B$2:$I$526,8,FALSE),MID(IF(MID(MID(C737,LEN(H737)+2,99),1,1)="(",MID(MID(C737,LEN(H737)+2,99),2,LEN(MID(C737,LEN(H737)+2,99))-2),MID(C737,LEN(H737)+2,99)),1,3),IF(MID(MID(C737,LEN(H737)+2,99),1,1)="(",MID(MID(C737,LEN(H737)+2,99),2,LEN(MID(C737,LEN(H737)+2,99))-2),MID(C737,LEN(H737)+2,99))),"")</f>
        <v/>
      </c>
      <c r="L737" t="str">
        <f t="shared" si="414"/>
        <v/>
      </c>
      <c r="M737" t="str">
        <f t="shared" si="401"/>
        <v/>
      </c>
      <c r="N737" t="str">
        <f t="shared" si="415"/>
        <v/>
      </c>
      <c r="O737" t="str">
        <f t="shared" si="416"/>
        <v/>
      </c>
      <c r="P737" t="str">
        <f t="shared" si="409"/>
        <v/>
      </c>
      <c r="Q737" t="str">
        <f t="shared" si="417"/>
        <v/>
      </c>
      <c r="R737" t="str">
        <f t="shared" si="418"/>
        <v/>
      </c>
      <c r="S737" t="str">
        <f t="shared" si="419"/>
        <v/>
      </c>
      <c r="T737" t="str">
        <f t="shared" si="420"/>
        <v/>
      </c>
      <c r="U737" t="str">
        <f t="shared" si="421"/>
        <v/>
      </c>
      <c r="V737" t="str">
        <f>IF(MID(I737,6,1)="T",VLOOKUP(H737,DATA!$B$2:$H$526,7,FALSE),"")</f>
        <v/>
      </c>
      <c r="W737" t="str">
        <f t="shared" si="422"/>
        <v/>
      </c>
      <c r="X737" t="str">
        <f>IF(LEN(H737)&gt;0,VLOOKUP(H737,DATA!$B$2:$F$526,5,FALSE),"")</f>
        <v/>
      </c>
      <c r="Y737" t="str">
        <f t="shared" si="423"/>
        <v/>
      </c>
      <c r="Z737" t="str">
        <f t="shared" si="424"/>
        <v/>
      </c>
      <c r="AA737" t="str">
        <f t="shared" si="425"/>
        <v/>
      </c>
      <c r="AB737" t="str">
        <f>IF(LEN(Z737)&gt;0,VLOOKUP(Z737,DATA!$K$25:$L$69,2,FALSE)&amp;IF(LEN(AA737)&gt;0,VLOOKUP(AA737,DATA!$O$25:$P$29,2,FALSE),""),"")</f>
        <v/>
      </c>
      <c r="AC737" t="str">
        <f>IF(LEN(Z737)&gt;0,VLOOKUP(Z737,DATA!$K$25:$M$69,3,FALSE),"")</f>
        <v/>
      </c>
      <c r="AD737" t="str">
        <f t="shared" si="426"/>
        <v/>
      </c>
      <c r="AE737" t="str">
        <f t="shared" si="427"/>
        <v/>
      </c>
      <c r="AF737" t="str">
        <f t="shared" si="428"/>
        <v/>
      </c>
      <c r="AG737" t="str">
        <f t="shared" si="429"/>
        <v/>
      </c>
      <c r="AH737" t="str">
        <f t="shared" si="430"/>
        <v/>
      </c>
      <c r="AI737" t="str">
        <f>IF(LEN(Q737)&gt;0,REPT("0",IF(IF(MID(I737,12,1)="F",VLOOKUP(J737,DATA!$K$2:$Y$20,14,FALSE),0)&gt;10,IF(MID(I737,12,1)="F",VLOOKUP(J737,DATA!$K$2:$Y$20,14,FALSE),0)-10,0)-LEN(X737))&amp;DEC2BIN(Q737,IF(MID(I737,12,1)="F",VLOOKUP(J737,DATA!$K$2:$Y$20,14,FALSE),0)-IF(IF(MID(I737,12,1)="F",VLOOKUP(J737,DATA!$K$2:$Y$20,14,FALSE),0)&gt;10,IF(MID(I737,12,1)="F",VLOOKUP(J737,DATA!$K$2:$Y$20,14,FALSE),0)-10,0)),"")</f>
        <v/>
      </c>
      <c r="AJ737" t="str">
        <f>IF(LEN(H737)&gt;0,IF(H737&lt;&gt;"CALL_PAL",VLOOKUP(H737,DATA!$B$2:$E$526,4,FALSE),VLOOKUP(K737,DATA!$K$72:$M$161,3,FALSE)),"")</f>
        <v/>
      </c>
      <c r="AK737" t="str">
        <f>IF(LEN(H737)&gt;0,VLOOKUP(H737,DATA!$B$2:$D$526,3,FALSE),"")</f>
        <v/>
      </c>
      <c r="AL737" t="str">
        <f t="shared" si="431"/>
        <v/>
      </c>
      <c r="AM737" t="str">
        <f t="shared" si="432"/>
        <v/>
      </c>
      <c r="AN737" t="str">
        <f t="shared" si="410"/>
        <v/>
      </c>
      <c r="AO737" t="str">
        <f t="shared" si="404"/>
        <v/>
      </c>
      <c r="AP737" t="str">
        <f t="shared" si="405"/>
        <v/>
      </c>
      <c r="AQ737" t="str">
        <f t="shared" si="402"/>
        <v/>
      </c>
    </row>
    <row r="738" spans="1:43" x14ac:dyDescent="0.25">
      <c r="A738" t="str">
        <f t="shared" si="406"/>
        <v/>
      </c>
      <c r="C738" t="str">
        <f t="shared" si="412"/>
        <v/>
      </c>
      <c r="D738" t="str">
        <f t="shared" si="407"/>
        <v/>
      </c>
      <c r="E738" t="str">
        <f t="shared" si="408"/>
        <v/>
      </c>
      <c r="F738" t="str">
        <f t="shared" si="411"/>
        <v/>
      </c>
      <c r="G738" t="str">
        <f t="shared" si="403"/>
        <v/>
      </c>
      <c r="H738" t="str">
        <f t="shared" si="413"/>
        <v/>
      </c>
      <c r="I738" s="3" t="str">
        <f>IF(LEN(H738)&gt;0,VLOOKUP(H738,DATA!$B$2:$G$526,6,FALSE),"")</f>
        <v/>
      </c>
      <c r="J738" t="str">
        <f>IF(LEN(H738)&gt;0,VLOOKUP(H738,DATA!$B$2:$G$526,2,FALSE),"")</f>
        <v/>
      </c>
      <c r="K738" t="str">
        <f>IF(LEN(H738)&gt;0,IF(MID(IF(MID(MID(C738,LEN(H738)+2,99),1,1)="(",MID(MID(C738,LEN(H738)+2,99),2,LEN(MID(C738,LEN(H738)+2,99))-2),MID(C738,LEN(H738)+2,99)),1,1)=VLOOKUP(H738,DATA!$B$2:$I$526,8,FALSE),MID(IF(MID(MID(C738,LEN(H738)+2,99),1,1)="(",MID(MID(C738,LEN(H738)+2,99),2,LEN(MID(C738,LEN(H738)+2,99))-2),MID(C738,LEN(H738)+2,99)),1,3),IF(MID(MID(C738,LEN(H738)+2,99),1,1)="(",MID(MID(C738,LEN(H738)+2,99),2,LEN(MID(C738,LEN(H738)+2,99))-2),MID(C738,LEN(H738)+2,99))),"")</f>
        <v/>
      </c>
      <c r="L738" t="str">
        <f t="shared" si="414"/>
        <v/>
      </c>
      <c r="M738" t="str">
        <f t="shared" si="401"/>
        <v/>
      </c>
      <c r="N738" t="str">
        <f t="shared" si="415"/>
        <v/>
      </c>
      <c r="O738" t="str">
        <f t="shared" si="416"/>
        <v/>
      </c>
      <c r="P738" t="str">
        <f t="shared" si="409"/>
        <v/>
      </c>
      <c r="Q738" t="str">
        <f t="shared" si="417"/>
        <v/>
      </c>
      <c r="R738" t="str">
        <f t="shared" si="418"/>
        <v/>
      </c>
      <c r="S738" t="str">
        <f t="shared" si="419"/>
        <v/>
      </c>
      <c r="T738" t="str">
        <f t="shared" si="420"/>
        <v/>
      </c>
      <c r="U738" t="str">
        <f t="shared" si="421"/>
        <v/>
      </c>
      <c r="V738" t="str">
        <f>IF(MID(I738,6,1)="T",VLOOKUP(H738,DATA!$B$2:$H$526,7,FALSE),"")</f>
        <v/>
      </c>
      <c r="W738" t="str">
        <f t="shared" si="422"/>
        <v/>
      </c>
      <c r="X738" t="str">
        <f>IF(LEN(H738)&gt;0,VLOOKUP(H738,DATA!$B$2:$F$526,5,FALSE),"")</f>
        <v/>
      </c>
      <c r="Y738" t="str">
        <f t="shared" si="423"/>
        <v/>
      </c>
      <c r="Z738" t="str">
        <f t="shared" si="424"/>
        <v/>
      </c>
      <c r="AA738" t="str">
        <f t="shared" si="425"/>
        <v/>
      </c>
      <c r="AB738" t="str">
        <f>IF(LEN(Z738)&gt;0,VLOOKUP(Z738,DATA!$K$25:$L$69,2,FALSE)&amp;IF(LEN(AA738)&gt;0,VLOOKUP(AA738,DATA!$O$25:$P$29,2,FALSE),""),"")</f>
        <v/>
      </c>
      <c r="AC738" t="str">
        <f>IF(LEN(Z738)&gt;0,VLOOKUP(Z738,DATA!$K$25:$M$69,3,FALSE),"")</f>
        <v/>
      </c>
      <c r="AD738" t="str">
        <f t="shared" si="426"/>
        <v/>
      </c>
      <c r="AE738" t="str">
        <f t="shared" si="427"/>
        <v/>
      </c>
      <c r="AF738" t="str">
        <f t="shared" si="428"/>
        <v/>
      </c>
      <c r="AG738" t="str">
        <f t="shared" si="429"/>
        <v/>
      </c>
      <c r="AH738" t="str">
        <f t="shared" si="430"/>
        <v/>
      </c>
      <c r="AI738" t="str">
        <f>IF(LEN(Q738)&gt;0,REPT("0",IF(IF(MID(I738,12,1)="F",VLOOKUP(J738,DATA!$K$2:$Y$20,14,FALSE),0)&gt;10,IF(MID(I738,12,1)="F",VLOOKUP(J738,DATA!$K$2:$Y$20,14,FALSE),0)-10,0)-LEN(X738))&amp;DEC2BIN(Q738,IF(MID(I738,12,1)="F",VLOOKUP(J738,DATA!$K$2:$Y$20,14,FALSE),0)-IF(IF(MID(I738,12,1)="F",VLOOKUP(J738,DATA!$K$2:$Y$20,14,FALSE),0)&gt;10,IF(MID(I738,12,1)="F",VLOOKUP(J738,DATA!$K$2:$Y$20,14,FALSE),0)-10,0)),"")</f>
        <v/>
      </c>
      <c r="AJ738" t="str">
        <f>IF(LEN(H738)&gt;0,IF(H738&lt;&gt;"CALL_PAL",VLOOKUP(H738,DATA!$B$2:$E$526,4,FALSE),VLOOKUP(K738,DATA!$K$72:$M$161,3,FALSE)),"")</f>
        <v/>
      </c>
      <c r="AK738" t="str">
        <f>IF(LEN(H738)&gt;0,VLOOKUP(H738,DATA!$B$2:$D$526,3,FALSE),"")</f>
        <v/>
      </c>
      <c r="AL738" t="str">
        <f t="shared" si="431"/>
        <v/>
      </c>
      <c r="AM738" t="str">
        <f t="shared" si="432"/>
        <v/>
      </c>
      <c r="AN738" t="str">
        <f t="shared" si="410"/>
        <v/>
      </c>
      <c r="AO738" t="str">
        <f t="shared" si="404"/>
        <v/>
      </c>
      <c r="AP738" t="str">
        <f t="shared" si="405"/>
        <v/>
      </c>
      <c r="AQ738" t="str">
        <f t="shared" si="402"/>
        <v/>
      </c>
    </row>
    <row r="739" spans="1:43" x14ac:dyDescent="0.25">
      <c r="A739" t="str">
        <f t="shared" si="406"/>
        <v/>
      </c>
      <c r="C739" t="str">
        <f t="shared" si="412"/>
        <v/>
      </c>
      <c r="D739" t="str">
        <f t="shared" si="407"/>
        <v/>
      </c>
      <c r="E739" t="str">
        <f t="shared" si="408"/>
        <v/>
      </c>
      <c r="F739" t="str">
        <f t="shared" si="411"/>
        <v/>
      </c>
      <c r="G739" t="str">
        <f t="shared" si="403"/>
        <v/>
      </c>
      <c r="H739" t="str">
        <f t="shared" si="413"/>
        <v/>
      </c>
      <c r="I739" s="3" t="str">
        <f>IF(LEN(H739)&gt;0,VLOOKUP(H739,DATA!$B$2:$G$526,6,FALSE),"")</f>
        <v/>
      </c>
      <c r="J739" t="str">
        <f>IF(LEN(H739)&gt;0,VLOOKUP(H739,DATA!$B$2:$G$526,2,FALSE),"")</f>
        <v/>
      </c>
      <c r="K739" t="str">
        <f>IF(LEN(H739)&gt;0,IF(MID(IF(MID(MID(C739,LEN(H739)+2,99),1,1)="(",MID(MID(C739,LEN(H739)+2,99),2,LEN(MID(C739,LEN(H739)+2,99))-2),MID(C739,LEN(H739)+2,99)),1,1)=VLOOKUP(H739,DATA!$B$2:$I$526,8,FALSE),MID(IF(MID(MID(C739,LEN(H739)+2,99),1,1)="(",MID(MID(C739,LEN(H739)+2,99),2,LEN(MID(C739,LEN(H739)+2,99))-2),MID(C739,LEN(H739)+2,99)),1,3),IF(MID(MID(C739,LEN(H739)+2,99),1,1)="(",MID(MID(C739,LEN(H739)+2,99),2,LEN(MID(C739,LEN(H739)+2,99))-2),MID(C739,LEN(H739)+2,99))),"")</f>
        <v/>
      </c>
      <c r="L739" t="str">
        <f t="shared" si="414"/>
        <v/>
      </c>
      <c r="M739" t="str">
        <f t="shared" si="401"/>
        <v/>
      </c>
      <c r="N739" t="str">
        <f t="shared" si="415"/>
        <v/>
      </c>
      <c r="O739" t="str">
        <f t="shared" si="416"/>
        <v/>
      </c>
      <c r="P739" t="str">
        <f t="shared" si="409"/>
        <v/>
      </c>
      <c r="Q739" t="str">
        <f t="shared" si="417"/>
        <v/>
      </c>
      <c r="R739" t="str">
        <f t="shared" si="418"/>
        <v/>
      </c>
      <c r="S739" t="str">
        <f t="shared" si="419"/>
        <v/>
      </c>
      <c r="T739" t="str">
        <f t="shared" si="420"/>
        <v/>
      </c>
      <c r="U739" t="str">
        <f t="shared" si="421"/>
        <v/>
      </c>
      <c r="V739" t="str">
        <f>IF(MID(I739,6,1)="T",VLOOKUP(H739,DATA!$B$2:$H$526,7,FALSE),"")</f>
        <v/>
      </c>
      <c r="W739" t="str">
        <f t="shared" si="422"/>
        <v/>
      </c>
      <c r="X739" t="str">
        <f>IF(LEN(H739)&gt;0,VLOOKUP(H739,DATA!$B$2:$F$526,5,FALSE),"")</f>
        <v/>
      </c>
      <c r="Y739" t="str">
        <f t="shared" si="423"/>
        <v/>
      </c>
      <c r="Z739" t="str">
        <f t="shared" si="424"/>
        <v/>
      </c>
      <c r="AA739" t="str">
        <f t="shared" si="425"/>
        <v/>
      </c>
      <c r="AB739" t="str">
        <f>IF(LEN(Z739)&gt;0,VLOOKUP(Z739,DATA!$K$25:$L$69,2,FALSE)&amp;IF(LEN(AA739)&gt;0,VLOOKUP(AA739,DATA!$O$25:$P$29,2,FALSE),""),"")</f>
        <v/>
      </c>
      <c r="AC739" t="str">
        <f>IF(LEN(Z739)&gt;0,VLOOKUP(Z739,DATA!$K$25:$M$69,3,FALSE),"")</f>
        <v/>
      </c>
      <c r="AD739" t="str">
        <f t="shared" si="426"/>
        <v/>
      </c>
      <c r="AE739" t="str">
        <f t="shared" si="427"/>
        <v/>
      </c>
      <c r="AF739" t="str">
        <f t="shared" si="428"/>
        <v/>
      </c>
      <c r="AG739" t="str">
        <f t="shared" si="429"/>
        <v/>
      </c>
      <c r="AH739" t="str">
        <f t="shared" si="430"/>
        <v/>
      </c>
      <c r="AI739" t="str">
        <f>IF(LEN(Q739)&gt;0,REPT("0",IF(IF(MID(I739,12,1)="F",VLOOKUP(J739,DATA!$K$2:$Y$20,14,FALSE),0)&gt;10,IF(MID(I739,12,1)="F",VLOOKUP(J739,DATA!$K$2:$Y$20,14,FALSE),0)-10,0)-LEN(X739))&amp;DEC2BIN(Q739,IF(MID(I739,12,1)="F",VLOOKUP(J739,DATA!$K$2:$Y$20,14,FALSE),0)-IF(IF(MID(I739,12,1)="F",VLOOKUP(J739,DATA!$K$2:$Y$20,14,FALSE),0)&gt;10,IF(MID(I739,12,1)="F",VLOOKUP(J739,DATA!$K$2:$Y$20,14,FALSE),0)-10,0)),"")</f>
        <v/>
      </c>
      <c r="AJ739" t="str">
        <f>IF(LEN(H739)&gt;0,IF(H739&lt;&gt;"CALL_PAL",VLOOKUP(H739,DATA!$B$2:$E$526,4,FALSE),VLOOKUP(K739,DATA!$K$72:$M$161,3,FALSE)),"")</f>
        <v/>
      </c>
      <c r="AK739" t="str">
        <f>IF(LEN(H739)&gt;0,VLOOKUP(H739,DATA!$B$2:$D$526,3,FALSE),"")</f>
        <v/>
      </c>
      <c r="AL739" t="str">
        <f t="shared" si="431"/>
        <v/>
      </c>
      <c r="AM739" t="str">
        <f t="shared" si="432"/>
        <v/>
      </c>
      <c r="AN739" t="str">
        <f t="shared" si="410"/>
        <v/>
      </c>
      <c r="AO739" t="str">
        <f t="shared" si="404"/>
        <v/>
      </c>
      <c r="AP739" t="str">
        <f t="shared" si="405"/>
        <v/>
      </c>
      <c r="AQ739" t="str">
        <f t="shared" si="402"/>
        <v/>
      </c>
    </row>
    <row r="740" spans="1:43" x14ac:dyDescent="0.25">
      <c r="A740" t="str">
        <f t="shared" si="406"/>
        <v/>
      </c>
      <c r="C740" t="str">
        <f t="shared" si="412"/>
        <v/>
      </c>
      <c r="D740" t="str">
        <f t="shared" si="407"/>
        <v/>
      </c>
      <c r="E740" t="str">
        <f t="shared" si="408"/>
        <v/>
      </c>
      <c r="F740" t="str">
        <f t="shared" si="411"/>
        <v/>
      </c>
      <c r="G740" t="str">
        <f t="shared" si="403"/>
        <v/>
      </c>
      <c r="H740" t="str">
        <f t="shared" si="413"/>
        <v/>
      </c>
      <c r="I740" s="3" t="str">
        <f>IF(LEN(H740)&gt;0,VLOOKUP(H740,DATA!$B$2:$G$526,6,FALSE),"")</f>
        <v/>
      </c>
      <c r="J740" t="str">
        <f>IF(LEN(H740)&gt;0,VLOOKUP(H740,DATA!$B$2:$G$526,2,FALSE),"")</f>
        <v/>
      </c>
      <c r="K740" t="str">
        <f>IF(LEN(H740)&gt;0,IF(MID(IF(MID(MID(C740,LEN(H740)+2,99),1,1)="(",MID(MID(C740,LEN(H740)+2,99),2,LEN(MID(C740,LEN(H740)+2,99))-2),MID(C740,LEN(H740)+2,99)),1,1)=VLOOKUP(H740,DATA!$B$2:$I$526,8,FALSE),MID(IF(MID(MID(C740,LEN(H740)+2,99),1,1)="(",MID(MID(C740,LEN(H740)+2,99),2,LEN(MID(C740,LEN(H740)+2,99))-2),MID(C740,LEN(H740)+2,99)),1,3),IF(MID(MID(C740,LEN(H740)+2,99),1,1)="(",MID(MID(C740,LEN(H740)+2,99),2,LEN(MID(C740,LEN(H740)+2,99))-2),MID(C740,LEN(H740)+2,99))),"")</f>
        <v/>
      </c>
      <c r="L740" t="str">
        <f t="shared" si="414"/>
        <v/>
      </c>
      <c r="M740" t="str">
        <f t="shared" ref="M740:M803" si="433">TRIM(IF(LEN(L740)&gt;0,MID(C740,FIND(L740,C740,LEN(H740)+LEN(K740)+1)+LEN(L740)+1,LEN(C740)),""))</f>
        <v/>
      </c>
      <c r="N740" t="str">
        <f t="shared" si="415"/>
        <v/>
      </c>
      <c r="O740" t="str">
        <f t="shared" si="416"/>
        <v/>
      </c>
      <c r="P740" t="str">
        <f t="shared" si="409"/>
        <v/>
      </c>
      <c r="Q740" t="str">
        <f t="shared" si="417"/>
        <v/>
      </c>
      <c r="R740" t="str">
        <f t="shared" si="418"/>
        <v/>
      </c>
      <c r="S740" t="str">
        <f t="shared" si="419"/>
        <v/>
      </c>
      <c r="T740" t="str">
        <f t="shared" si="420"/>
        <v/>
      </c>
      <c r="U740" t="str">
        <f t="shared" si="421"/>
        <v/>
      </c>
      <c r="V740" t="str">
        <f>IF(MID(I740,6,1)="T",VLOOKUP(H740,DATA!$B$2:$H$526,7,FALSE),"")</f>
        <v/>
      </c>
      <c r="W740" t="str">
        <f t="shared" si="422"/>
        <v/>
      </c>
      <c r="X740" t="str">
        <f>IF(LEN(H740)&gt;0,VLOOKUP(H740,DATA!$B$2:$F$526,5,FALSE),"")</f>
        <v/>
      </c>
      <c r="Y740" t="str">
        <f t="shared" si="423"/>
        <v/>
      </c>
      <c r="Z740" t="str">
        <f t="shared" si="424"/>
        <v/>
      </c>
      <c r="AA740" t="str">
        <f t="shared" si="425"/>
        <v/>
      </c>
      <c r="AB740" t="str">
        <f>IF(LEN(Z740)&gt;0,VLOOKUP(Z740,DATA!$K$25:$L$69,2,FALSE)&amp;IF(LEN(AA740)&gt;0,VLOOKUP(AA740,DATA!$O$25:$P$29,2,FALSE),""),"")</f>
        <v/>
      </c>
      <c r="AC740" t="str">
        <f>IF(LEN(Z740)&gt;0,VLOOKUP(Z740,DATA!$K$25:$M$69,3,FALSE),"")</f>
        <v/>
      </c>
      <c r="AD740" t="str">
        <f t="shared" si="426"/>
        <v/>
      </c>
      <c r="AE740" t="str">
        <f t="shared" si="427"/>
        <v/>
      </c>
      <c r="AF740" t="str">
        <f t="shared" si="428"/>
        <v/>
      </c>
      <c r="AG740" t="str">
        <f t="shared" si="429"/>
        <v/>
      </c>
      <c r="AH740" t="str">
        <f t="shared" si="430"/>
        <v/>
      </c>
      <c r="AI740" t="str">
        <f>IF(LEN(Q740)&gt;0,REPT("0",IF(IF(MID(I740,12,1)="F",VLOOKUP(J740,DATA!$K$2:$Y$20,14,FALSE),0)&gt;10,IF(MID(I740,12,1)="F",VLOOKUP(J740,DATA!$K$2:$Y$20,14,FALSE),0)-10,0)-LEN(X740))&amp;DEC2BIN(Q740,IF(MID(I740,12,1)="F",VLOOKUP(J740,DATA!$K$2:$Y$20,14,FALSE),0)-IF(IF(MID(I740,12,1)="F",VLOOKUP(J740,DATA!$K$2:$Y$20,14,FALSE),0)&gt;10,IF(MID(I740,12,1)="F",VLOOKUP(J740,DATA!$K$2:$Y$20,14,FALSE),0)-10,0)),"")</f>
        <v/>
      </c>
      <c r="AJ740" t="str">
        <f>IF(LEN(H740)&gt;0,IF(H740&lt;&gt;"CALL_PAL",VLOOKUP(H740,DATA!$B$2:$E$526,4,FALSE),VLOOKUP(K740,DATA!$K$72:$M$161,3,FALSE)),"")</f>
        <v/>
      </c>
      <c r="AK740" t="str">
        <f>IF(LEN(H740)&gt;0,VLOOKUP(H740,DATA!$B$2:$D$526,3,FALSE),"")</f>
        <v/>
      </c>
      <c r="AL740" t="str">
        <f t="shared" si="431"/>
        <v/>
      </c>
      <c r="AM740" t="str">
        <f t="shared" si="432"/>
        <v/>
      </c>
      <c r="AN740" t="str">
        <f t="shared" si="410"/>
        <v/>
      </c>
      <c r="AO740" t="str">
        <f t="shared" si="404"/>
        <v/>
      </c>
      <c r="AP740" t="str">
        <f t="shared" si="405"/>
        <v/>
      </c>
      <c r="AQ740" t="str">
        <f t="shared" si="402"/>
        <v/>
      </c>
    </row>
    <row r="741" spans="1:43" x14ac:dyDescent="0.25">
      <c r="A741" t="str">
        <f t="shared" si="406"/>
        <v/>
      </c>
      <c r="C741" t="str">
        <f t="shared" si="412"/>
        <v/>
      </c>
      <c r="D741" t="str">
        <f t="shared" si="407"/>
        <v/>
      </c>
      <c r="E741" t="str">
        <f t="shared" si="408"/>
        <v/>
      </c>
      <c r="F741" t="str">
        <f t="shared" si="411"/>
        <v/>
      </c>
      <c r="G741" t="str">
        <f t="shared" si="403"/>
        <v/>
      </c>
      <c r="H741" t="str">
        <f t="shared" si="413"/>
        <v/>
      </c>
      <c r="I741" s="3" t="str">
        <f>IF(LEN(H741)&gt;0,VLOOKUP(H741,DATA!$B$2:$G$526,6,FALSE),"")</f>
        <v/>
      </c>
      <c r="J741" t="str">
        <f>IF(LEN(H741)&gt;0,VLOOKUP(H741,DATA!$B$2:$G$526,2,FALSE),"")</f>
        <v/>
      </c>
      <c r="K741" t="str">
        <f>IF(LEN(H741)&gt;0,IF(MID(IF(MID(MID(C741,LEN(H741)+2,99),1,1)="(",MID(MID(C741,LEN(H741)+2,99),2,LEN(MID(C741,LEN(H741)+2,99))-2),MID(C741,LEN(H741)+2,99)),1,1)=VLOOKUP(H741,DATA!$B$2:$I$526,8,FALSE),MID(IF(MID(MID(C741,LEN(H741)+2,99),1,1)="(",MID(MID(C741,LEN(H741)+2,99),2,LEN(MID(C741,LEN(H741)+2,99))-2),MID(C741,LEN(H741)+2,99)),1,3),IF(MID(MID(C741,LEN(H741)+2,99),1,1)="(",MID(MID(C741,LEN(H741)+2,99),2,LEN(MID(C741,LEN(H741)+2,99))-2),MID(C741,LEN(H741)+2,99))),"")</f>
        <v/>
      </c>
      <c r="L741" t="str">
        <f t="shared" si="414"/>
        <v/>
      </c>
      <c r="M741" t="str">
        <f t="shared" si="433"/>
        <v/>
      </c>
      <c r="N741" t="str">
        <f t="shared" si="415"/>
        <v/>
      </c>
      <c r="O741" t="str">
        <f t="shared" si="416"/>
        <v/>
      </c>
      <c r="P741" t="str">
        <f t="shared" si="409"/>
        <v/>
      </c>
      <c r="Q741" t="str">
        <f t="shared" si="417"/>
        <v/>
      </c>
      <c r="R741" t="str">
        <f t="shared" si="418"/>
        <v/>
      </c>
      <c r="S741" t="str">
        <f t="shared" si="419"/>
        <v/>
      </c>
      <c r="T741" t="str">
        <f t="shared" si="420"/>
        <v/>
      </c>
      <c r="U741" t="str">
        <f t="shared" si="421"/>
        <v/>
      </c>
      <c r="V741" t="str">
        <f>IF(MID(I741,6,1)="T",VLOOKUP(H741,DATA!$B$2:$H$526,7,FALSE),"")</f>
        <v/>
      </c>
      <c r="W741" t="str">
        <f t="shared" si="422"/>
        <v/>
      </c>
      <c r="X741" t="str">
        <f>IF(LEN(H741)&gt;0,VLOOKUP(H741,DATA!$B$2:$F$526,5,FALSE),"")</f>
        <v/>
      </c>
      <c r="Y741" t="str">
        <f t="shared" si="423"/>
        <v/>
      </c>
      <c r="Z741" t="str">
        <f t="shared" si="424"/>
        <v/>
      </c>
      <c r="AA741" t="str">
        <f t="shared" si="425"/>
        <v/>
      </c>
      <c r="AB741" t="str">
        <f>IF(LEN(Z741)&gt;0,VLOOKUP(Z741,DATA!$K$25:$L$69,2,FALSE)&amp;IF(LEN(AA741)&gt;0,VLOOKUP(AA741,DATA!$O$25:$P$29,2,FALSE),""),"")</f>
        <v/>
      </c>
      <c r="AC741" t="str">
        <f>IF(LEN(Z741)&gt;0,VLOOKUP(Z741,DATA!$K$25:$M$69,3,FALSE),"")</f>
        <v/>
      </c>
      <c r="AD741" t="str">
        <f t="shared" si="426"/>
        <v/>
      </c>
      <c r="AE741" t="str">
        <f t="shared" si="427"/>
        <v/>
      </c>
      <c r="AF741" t="str">
        <f t="shared" si="428"/>
        <v/>
      </c>
      <c r="AG741" t="str">
        <f t="shared" si="429"/>
        <v/>
      </c>
      <c r="AH741" t="str">
        <f t="shared" si="430"/>
        <v/>
      </c>
      <c r="AI741" t="str">
        <f>IF(LEN(Q741)&gt;0,REPT("0",IF(IF(MID(I741,12,1)="F",VLOOKUP(J741,DATA!$K$2:$Y$20,14,FALSE),0)&gt;10,IF(MID(I741,12,1)="F",VLOOKUP(J741,DATA!$K$2:$Y$20,14,FALSE),0)-10,0)-LEN(X741))&amp;DEC2BIN(Q741,IF(MID(I741,12,1)="F",VLOOKUP(J741,DATA!$K$2:$Y$20,14,FALSE),0)-IF(IF(MID(I741,12,1)="F",VLOOKUP(J741,DATA!$K$2:$Y$20,14,FALSE),0)&gt;10,IF(MID(I741,12,1)="F",VLOOKUP(J741,DATA!$K$2:$Y$20,14,FALSE),0)-10,0)),"")</f>
        <v/>
      </c>
      <c r="AJ741" t="str">
        <f>IF(LEN(H741)&gt;0,IF(H741&lt;&gt;"CALL_PAL",VLOOKUP(H741,DATA!$B$2:$E$526,4,FALSE),VLOOKUP(K741,DATA!$K$72:$M$161,3,FALSE)),"")</f>
        <v/>
      </c>
      <c r="AK741" t="str">
        <f>IF(LEN(H741)&gt;0,VLOOKUP(H741,DATA!$B$2:$D$526,3,FALSE),"")</f>
        <v/>
      </c>
      <c r="AL741" t="str">
        <f t="shared" si="431"/>
        <v/>
      </c>
      <c r="AM741" t="str">
        <f t="shared" si="432"/>
        <v/>
      </c>
      <c r="AN741" t="str">
        <f t="shared" si="410"/>
        <v/>
      </c>
      <c r="AO741" t="str">
        <f t="shared" si="404"/>
        <v/>
      </c>
      <c r="AP741" t="str">
        <f t="shared" si="405"/>
        <v/>
      </c>
      <c r="AQ741" t="str">
        <f t="shared" si="402"/>
        <v/>
      </c>
    </row>
    <row r="742" spans="1:43" x14ac:dyDescent="0.25">
      <c r="A742" t="str">
        <f t="shared" si="406"/>
        <v/>
      </c>
      <c r="C742" t="str">
        <f t="shared" si="412"/>
        <v/>
      </c>
      <c r="D742" t="str">
        <f t="shared" si="407"/>
        <v/>
      </c>
      <c r="E742" t="str">
        <f t="shared" si="408"/>
        <v/>
      </c>
      <c r="F742" t="str">
        <f t="shared" si="411"/>
        <v/>
      </c>
      <c r="G742" t="str">
        <f t="shared" si="403"/>
        <v/>
      </c>
      <c r="H742" t="str">
        <f t="shared" si="413"/>
        <v/>
      </c>
      <c r="I742" s="3" t="str">
        <f>IF(LEN(H742)&gt;0,VLOOKUP(H742,DATA!$B$2:$G$526,6,FALSE),"")</f>
        <v/>
      </c>
      <c r="J742" t="str">
        <f>IF(LEN(H742)&gt;0,VLOOKUP(H742,DATA!$B$2:$G$526,2,FALSE),"")</f>
        <v/>
      </c>
      <c r="K742" t="str">
        <f>IF(LEN(H742)&gt;0,IF(MID(IF(MID(MID(C742,LEN(H742)+2,99),1,1)="(",MID(MID(C742,LEN(H742)+2,99),2,LEN(MID(C742,LEN(H742)+2,99))-2),MID(C742,LEN(H742)+2,99)),1,1)=VLOOKUP(H742,DATA!$B$2:$I$526,8,FALSE),MID(IF(MID(MID(C742,LEN(H742)+2,99),1,1)="(",MID(MID(C742,LEN(H742)+2,99),2,LEN(MID(C742,LEN(H742)+2,99))-2),MID(C742,LEN(H742)+2,99)),1,3),IF(MID(MID(C742,LEN(H742)+2,99),1,1)="(",MID(MID(C742,LEN(H742)+2,99),2,LEN(MID(C742,LEN(H742)+2,99))-2),MID(C742,LEN(H742)+2,99))),"")</f>
        <v/>
      </c>
      <c r="L742" t="str">
        <f t="shared" si="414"/>
        <v/>
      </c>
      <c r="M742" t="str">
        <f t="shared" si="433"/>
        <v/>
      </c>
      <c r="N742" t="str">
        <f t="shared" si="415"/>
        <v/>
      </c>
      <c r="O742" t="str">
        <f t="shared" si="416"/>
        <v/>
      </c>
      <c r="P742" t="str">
        <f t="shared" si="409"/>
        <v/>
      </c>
      <c r="Q742" t="str">
        <f t="shared" si="417"/>
        <v/>
      </c>
      <c r="R742" t="str">
        <f t="shared" si="418"/>
        <v/>
      </c>
      <c r="S742" t="str">
        <f t="shared" si="419"/>
        <v/>
      </c>
      <c r="T742" t="str">
        <f t="shared" si="420"/>
        <v/>
      </c>
      <c r="U742" t="str">
        <f t="shared" si="421"/>
        <v/>
      </c>
      <c r="V742" t="str">
        <f>IF(MID(I742,6,1)="T",VLOOKUP(H742,DATA!$B$2:$H$526,7,FALSE),"")</f>
        <v/>
      </c>
      <c r="W742" t="str">
        <f t="shared" si="422"/>
        <v/>
      </c>
      <c r="X742" t="str">
        <f>IF(LEN(H742)&gt;0,VLOOKUP(H742,DATA!$B$2:$F$526,5,FALSE),"")</f>
        <v/>
      </c>
      <c r="Y742" t="str">
        <f t="shared" si="423"/>
        <v/>
      </c>
      <c r="Z742" t="str">
        <f t="shared" si="424"/>
        <v/>
      </c>
      <c r="AA742" t="str">
        <f t="shared" si="425"/>
        <v/>
      </c>
      <c r="AB742" t="str">
        <f>IF(LEN(Z742)&gt;0,VLOOKUP(Z742,DATA!$K$25:$L$69,2,FALSE)&amp;IF(LEN(AA742)&gt;0,VLOOKUP(AA742,DATA!$O$25:$P$29,2,FALSE),""),"")</f>
        <v/>
      </c>
      <c r="AC742" t="str">
        <f>IF(LEN(Z742)&gt;0,VLOOKUP(Z742,DATA!$K$25:$M$69,3,FALSE),"")</f>
        <v/>
      </c>
      <c r="AD742" t="str">
        <f t="shared" si="426"/>
        <v/>
      </c>
      <c r="AE742" t="str">
        <f t="shared" si="427"/>
        <v/>
      </c>
      <c r="AF742" t="str">
        <f t="shared" si="428"/>
        <v/>
      </c>
      <c r="AG742" t="str">
        <f t="shared" si="429"/>
        <v/>
      </c>
      <c r="AH742" t="str">
        <f t="shared" si="430"/>
        <v/>
      </c>
      <c r="AI742" t="str">
        <f>IF(LEN(Q742)&gt;0,REPT("0",IF(IF(MID(I742,12,1)="F",VLOOKUP(J742,DATA!$K$2:$Y$20,14,FALSE),0)&gt;10,IF(MID(I742,12,1)="F",VLOOKUP(J742,DATA!$K$2:$Y$20,14,FALSE),0)-10,0)-LEN(X742))&amp;DEC2BIN(Q742,IF(MID(I742,12,1)="F",VLOOKUP(J742,DATA!$K$2:$Y$20,14,FALSE),0)-IF(IF(MID(I742,12,1)="F",VLOOKUP(J742,DATA!$K$2:$Y$20,14,FALSE),0)&gt;10,IF(MID(I742,12,1)="F",VLOOKUP(J742,DATA!$K$2:$Y$20,14,FALSE),0)-10,0)),"")</f>
        <v/>
      </c>
      <c r="AJ742" t="str">
        <f>IF(LEN(H742)&gt;0,IF(H742&lt;&gt;"CALL_PAL",VLOOKUP(H742,DATA!$B$2:$E$526,4,FALSE),VLOOKUP(K742,DATA!$K$72:$M$161,3,FALSE)),"")</f>
        <v/>
      </c>
      <c r="AK742" t="str">
        <f>IF(LEN(H742)&gt;0,VLOOKUP(H742,DATA!$B$2:$D$526,3,FALSE),"")</f>
        <v/>
      </c>
      <c r="AL742" t="str">
        <f t="shared" si="431"/>
        <v/>
      </c>
      <c r="AM742" t="str">
        <f t="shared" si="432"/>
        <v/>
      </c>
      <c r="AN742" t="str">
        <f t="shared" si="410"/>
        <v/>
      </c>
      <c r="AO742" t="str">
        <f t="shared" si="404"/>
        <v/>
      </c>
      <c r="AP742" t="str">
        <f t="shared" si="405"/>
        <v/>
      </c>
      <c r="AQ742" t="str">
        <f t="shared" si="402"/>
        <v/>
      </c>
    </row>
    <row r="743" spans="1:43" x14ac:dyDescent="0.25">
      <c r="A743" t="str">
        <f t="shared" si="406"/>
        <v/>
      </c>
      <c r="C743" t="str">
        <f t="shared" si="412"/>
        <v/>
      </c>
      <c r="D743" t="str">
        <f t="shared" si="407"/>
        <v/>
      </c>
      <c r="E743" t="str">
        <f t="shared" si="408"/>
        <v/>
      </c>
      <c r="F743" t="str">
        <f t="shared" si="411"/>
        <v/>
      </c>
      <c r="G743" t="str">
        <f t="shared" si="403"/>
        <v/>
      </c>
      <c r="H743" t="str">
        <f t="shared" si="413"/>
        <v/>
      </c>
      <c r="I743" s="3" t="str">
        <f>IF(LEN(H743)&gt;0,VLOOKUP(H743,DATA!$B$2:$G$526,6,FALSE),"")</f>
        <v/>
      </c>
      <c r="J743" t="str">
        <f>IF(LEN(H743)&gt;0,VLOOKUP(H743,DATA!$B$2:$G$526,2,FALSE),"")</f>
        <v/>
      </c>
      <c r="K743" t="str">
        <f>IF(LEN(H743)&gt;0,IF(MID(IF(MID(MID(C743,LEN(H743)+2,99),1,1)="(",MID(MID(C743,LEN(H743)+2,99),2,LEN(MID(C743,LEN(H743)+2,99))-2),MID(C743,LEN(H743)+2,99)),1,1)=VLOOKUP(H743,DATA!$B$2:$I$526,8,FALSE),MID(IF(MID(MID(C743,LEN(H743)+2,99),1,1)="(",MID(MID(C743,LEN(H743)+2,99),2,LEN(MID(C743,LEN(H743)+2,99))-2),MID(C743,LEN(H743)+2,99)),1,3),IF(MID(MID(C743,LEN(H743)+2,99),1,1)="(",MID(MID(C743,LEN(H743)+2,99),2,LEN(MID(C743,LEN(H743)+2,99))-2),MID(C743,LEN(H743)+2,99))),"")</f>
        <v/>
      </c>
      <c r="L743" t="str">
        <f t="shared" si="414"/>
        <v/>
      </c>
      <c r="M743" t="str">
        <f t="shared" si="433"/>
        <v/>
      </c>
      <c r="N743" t="str">
        <f t="shared" si="415"/>
        <v/>
      </c>
      <c r="O743" t="str">
        <f t="shared" si="416"/>
        <v/>
      </c>
      <c r="P743" t="str">
        <f t="shared" si="409"/>
        <v/>
      </c>
      <c r="Q743" t="str">
        <f t="shared" si="417"/>
        <v/>
      </c>
      <c r="R743" t="str">
        <f t="shared" si="418"/>
        <v/>
      </c>
      <c r="S743" t="str">
        <f t="shared" si="419"/>
        <v/>
      </c>
      <c r="T743" t="str">
        <f t="shared" si="420"/>
        <v/>
      </c>
      <c r="U743" t="str">
        <f t="shared" si="421"/>
        <v/>
      </c>
      <c r="V743" t="str">
        <f>IF(MID(I743,6,1)="T",VLOOKUP(H743,DATA!$B$2:$H$526,7,FALSE),"")</f>
        <v/>
      </c>
      <c r="W743" t="str">
        <f t="shared" si="422"/>
        <v/>
      </c>
      <c r="X743" t="str">
        <f>IF(LEN(H743)&gt;0,VLOOKUP(H743,DATA!$B$2:$F$526,5,FALSE),"")</f>
        <v/>
      </c>
      <c r="Y743" t="str">
        <f t="shared" si="423"/>
        <v/>
      </c>
      <c r="Z743" t="str">
        <f t="shared" si="424"/>
        <v/>
      </c>
      <c r="AA743" t="str">
        <f t="shared" si="425"/>
        <v/>
      </c>
      <c r="AB743" t="str">
        <f>IF(LEN(Z743)&gt;0,VLOOKUP(Z743,DATA!$K$25:$L$69,2,FALSE)&amp;IF(LEN(AA743)&gt;0,VLOOKUP(AA743,DATA!$O$25:$P$29,2,FALSE),""),"")</f>
        <v/>
      </c>
      <c r="AC743" t="str">
        <f>IF(LEN(Z743)&gt;0,VLOOKUP(Z743,DATA!$K$25:$M$69,3,FALSE),"")</f>
        <v/>
      </c>
      <c r="AD743" t="str">
        <f t="shared" si="426"/>
        <v/>
      </c>
      <c r="AE743" t="str">
        <f t="shared" si="427"/>
        <v/>
      </c>
      <c r="AF743" t="str">
        <f t="shared" si="428"/>
        <v/>
      </c>
      <c r="AG743" t="str">
        <f t="shared" si="429"/>
        <v/>
      </c>
      <c r="AH743" t="str">
        <f t="shared" si="430"/>
        <v/>
      </c>
      <c r="AI743" t="str">
        <f>IF(LEN(Q743)&gt;0,REPT("0",IF(IF(MID(I743,12,1)="F",VLOOKUP(J743,DATA!$K$2:$Y$20,14,FALSE),0)&gt;10,IF(MID(I743,12,1)="F",VLOOKUP(J743,DATA!$K$2:$Y$20,14,FALSE),0)-10,0)-LEN(X743))&amp;DEC2BIN(Q743,IF(MID(I743,12,1)="F",VLOOKUP(J743,DATA!$K$2:$Y$20,14,FALSE),0)-IF(IF(MID(I743,12,1)="F",VLOOKUP(J743,DATA!$K$2:$Y$20,14,FALSE),0)&gt;10,IF(MID(I743,12,1)="F",VLOOKUP(J743,DATA!$K$2:$Y$20,14,FALSE),0)-10,0)),"")</f>
        <v/>
      </c>
      <c r="AJ743" t="str">
        <f>IF(LEN(H743)&gt;0,IF(H743&lt;&gt;"CALL_PAL",VLOOKUP(H743,DATA!$B$2:$E$526,4,FALSE),VLOOKUP(K743,DATA!$K$72:$M$161,3,FALSE)),"")</f>
        <v/>
      </c>
      <c r="AK743" t="str">
        <f>IF(LEN(H743)&gt;0,VLOOKUP(H743,DATA!$B$2:$D$526,3,FALSE),"")</f>
        <v/>
      </c>
      <c r="AL743" t="str">
        <f t="shared" si="431"/>
        <v/>
      </c>
      <c r="AM743" t="str">
        <f t="shared" si="432"/>
        <v/>
      </c>
      <c r="AN743" t="str">
        <f t="shared" si="410"/>
        <v/>
      </c>
      <c r="AO743" t="str">
        <f t="shared" si="404"/>
        <v/>
      </c>
      <c r="AP743" t="str">
        <f t="shared" si="405"/>
        <v/>
      </c>
      <c r="AQ743" t="str">
        <f t="shared" si="402"/>
        <v/>
      </c>
    </row>
    <row r="744" spans="1:43" x14ac:dyDescent="0.25">
      <c r="A744" t="str">
        <f t="shared" si="406"/>
        <v/>
      </c>
      <c r="C744" t="str">
        <f t="shared" si="412"/>
        <v/>
      </c>
      <c r="D744" t="str">
        <f t="shared" si="407"/>
        <v/>
      </c>
      <c r="E744" t="str">
        <f t="shared" si="408"/>
        <v/>
      </c>
      <c r="F744" t="str">
        <f t="shared" si="411"/>
        <v/>
      </c>
      <c r="G744" t="str">
        <f t="shared" si="403"/>
        <v/>
      </c>
      <c r="H744" t="str">
        <f t="shared" si="413"/>
        <v/>
      </c>
      <c r="I744" s="3" t="str">
        <f>IF(LEN(H744)&gt;0,VLOOKUP(H744,DATA!$B$2:$G$526,6,FALSE),"")</f>
        <v/>
      </c>
      <c r="J744" t="str">
        <f>IF(LEN(H744)&gt;0,VLOOKUP(H744,DATA!$B$2:$G$526,2,FALSE),"")</f>
        <v/>
      </c>
      <c r="K744" t="str">
        <f>IF(LEN(H744)&gt;0,IF(MID(IF(MID(MID(C744,LEN(H744)+2,99),1,1)="(",MID(MID(C744,LEN(H744)+2,99),2,LEN(MID(C744,LEN(H744)+2,99))-2),MID(C744,LEN(H744)+2,99)),1,1)=VLOOKUP(H744,DATA!$B$2:$I$526,8,FALSE),MID(IF(MID(MID(C744,LEN(H744)+2,99),1,1)="(",MID(MID(C744,LEN(H744)+2,99),2,LEN(MID(C744,LEN(H744)+2,99))-2),MID(C744,LEN(H744)+2,99)),1,3),IF(MID(MID(C744,LEN(H744)+2,99),1,1)="(",MID(MID(C744,LEN(H744)+2,99),2,LEN(MID(C744,LEN(H744)+2,99))-2),MID(C744,LEN(H744)+2,99))),"")</f>
        <v/>
      </c>
      <c r="L744" t="str">
        <f t="shared" si="414"/>
        <v/>
      </c>
      <c r="M744" t="str">
        <f t="shared" si="433"/>
        <v/>
      </c>
      <c r="N744" t="str">
        <f t="shared" si="415"/>
        <v/>
      </c>
      <c r="O744" t="str">
        <f t="shared" si="416"/>
        <v/>
      </c>
      <c r="P744" t="str">
        <f t="shared" si="409"/>
        <v/>
      </c>
      <c r="Q744" t="str">
        <f t="shared" si="417"/>
        <v/>
      </c>
      <c r="R744" t="str">
        <f t="shared" si="418"/>
        <v/>
      </c>
      <c r="S744" t="str">
        <f t="shared" si="419"/>
        <v/>
      </c>
      <c r="T744" t="str">
        <f t="shared" si="420"/>
        <v/>
      </c>
      <c r="U744" t="str">
        <f t="shared" si="421"/>
        <v/>
      </c>
      <c r="V744" t="str">
        <f>IF(MID(I744,6,1)="T",VLOOKUP(H744,DATA!$B$2:$H$526,7,FALSE),"")</f>
        <v/>
      </c>
      <c r="W744" t="str">
        <f t="shared" si="422"/>
        <v/>
      </c>
      <c r="X744" t="str">
        <f>IF(LEN(H744)&gt;0,VLOOKUP(H744,DATA!$B$2:$F$526,5,FALSE),"")</f>
        <v/>
      </c>
      <c r="Y744" t="str">
        <f t="shared" si="423"/>
        <v/>
      </c>
      <c r="Z744" t="str">
        <f t="shared" si="424"/>
        <v/>
      </c>
      <c r="AA744" t="str">
        <f t="shared" si="425"/>
        <v/>
      </c>
      <c r="AB744" t="str">
        <f>IF(LEN(Z744)&gt;0,VLOOKUP(Z744,DATA!$K$25:$L$69,2,FALSE)&amp;IF(LEN(AA744)&gt;0,VLOOKUP(AA744,DATA!$O$25:$P$29,2,FALSE),""),"")</f>
        <v/>
      </c>
      <c r="AC744" t="str">
        <f>IF(LEN(Z744)&gt;0,VLOOKUP(Z744,DATA!$K$25:$M$69,3,FALSE),"")</f>
        <v/>
      </c>
      <c r="AD744" t="str">
        <f t="shared" si="426"/>
        <v/>
      </c>
      <c r="AE744" t="str">
        <f t="shared" si="427"/>
        <v/>
      </c>
      <c r="AF744" t="str">
        <f t="shared" si="428"/>
        <v/>
      </c>
      <c r="AG744" t="str">
        <f t="shared" si="429"/>
        <v/>
      </c>
      <c r="AH744" t="str">
        <f t="shared" si="430"/>
        <v/>
      </c>
      <c r="AI744" t="str">
        <f>IF(LEN(Q744)&gt;0,REPT("0",IF(IF(MID(I744,12,1)="F",VLOOKUP(J744,DATA!$K$2:$Y$20,14,FALSE),0)&gt;10,IF(MID(I744,12,1)="F",VLOOKUP(J744,DATA!$K$2:$Y$20,14,FALSE),0)-10,0)-LEN(X744))&amp;DEC2BIN(Q744,IF(MID(I744,12,1)="F",VLOOKUP(J744,DATA!$K$2:$Y$20,14,FALSE),0)-IF(IF(MID(I744,12,1)="F",VLOOKUP(J744,DATA!$K$2:$Y$20,14,FALSE),0)&gt;10,IF(MID(I744,12,1)="F",VLOOKUP(J744,DATA!$K$2:$Y$20,14,FALSE),0)-10,0)),"")</f>
        <v/>
      </c>
      <c r="AJ744" t="str">
        <f>IF(LEN(H744)&gt;0,IF(H744&lt;&gt;"CALL_PAL",VLOOKUP(H744,DATA!$B$2:$E$526,4,FALSE),VLOOKUP(K744,DATA!$K$72:$M$161,3,FALSE)),"")</f>
        <v/>
      </c>
      <c r="AK744" t="str">
        <f>IF(LEN(H744)&gt;0,VLOOKUP(H744,DATA!$B$2:$D$526,3,FALSE),"")</f>
        <v/>
      </c>
      <c r="AL744" t="str">
        <f t="shared" si="431"/>
        <v/>
      </c>
      <c r="AM744" t="str">
        <f t="shared" si="432"/>
        <v/>
      </c>
      <c r="AN744" t="str">
        <f t="shared" si="410"/>
        <v/>
      </c>
      <c r="AO744" t="str">
        <f t="shared" si="404"/>
        <v/>
      </c>
      <c r="AP744" t="str">
        <f t="shared" si="405"/>
        <v/>
      </c>
      <c r="AQ744" t="str">
        <f t="shared" si="402"/>
        <v/>
      </c>
    </row>
    <row r="745" spans="1:43" x14ac:dyDescent="0.25">
      <c r="A745" t="str">
        <f t="shared" si="406"/>
        <v/>
      </c>
      <c r="C745" t="str">
        <f t="shared" si="412"/>
        <v/>
      </c>
      <c r="D745" t="str">
        <f t="shared" si="407"/>
        <v/>
      </c>
      <c r="E745" t="str">
        <f t="shared" si="408"/>
        <v/>
      </c>
      <c r="F745" t="str">
        <f t="shared" si="411"/>
        <v/>
      </c>
      <c r="G745" t="str">
        <f t="shared" si="403"/>
        <v/>
      </c>
      <c r="H745" t="str">
        <f t="shared" si="413"/>
        <v/>
      </c>
      <c r="I745" s="3" t="str">
        <f>IF(LEN(H745)&gt;0,VLOOKUP(H745,DATA!$B$2:$G$526,6,FALSE),"")</f>
        <v/>
      </c>
      <c r="J745" t="str">
        <f>IF(LEN(H745)&gt;0,VLOOKUP(H745,DATA!$B$2:$G$526,2,FALSE),"")</f>
        <v/>
      </c>
      <c r="K745" t="str">
        <f>IF(LEN(H745)&gt;0,IF(MID(IF(MID(MID(C745,LEN(H745)+2,99),1,1)="(",MID(MID(C745,LEN(H745)+2,99),2,LEN(MID(C745,LEN(H745)+2,99))-2),MID(C745,LEN(H745)+2,99)),1,1)=VLOOKUP(H745,DATA!$B$2:$I$526,8,FALSE),MID(IF(MID(MID(C745,LEN(H745)+2,99),1,1)="(",MID(MID(C745,LEN(H745)+2,99),2,LEN(MID(C745,LEN(H745)+2,99))-2),MID(C745,LEN(H745)+2,99)),1,3),IF(MID(MID(C745,LEN(H745)+2,99),1,1)="(",MID(MID(C745,LEN(H745)+2,99),2,LEN(MID(C745,LEN(H745)+2,99))-2),MID(C745,LEN(H745)+2,99))),"")</f>
        <v/>
      </c>
      <c r="L745" t="str">
        <f t="shared" si="414"/>
        <v/>
      </c>
      <c r="M745" t="str">
        <f t="shared" si="433"/>
        <v/>
      </c>
      <c r="N745" t="str">
        <f t="shared" si="415"/>
        <v/>
      </c>
      <c r="O745" t="str">
        <f t="shared" si="416"/>
        <v/>
      </c>
      <c r="P745" t="str">
        <f t="shared" si="409"/>
        <v/>
      </c>
      <c r="Q745" t="str">
        <f t="shared" si="417"/>
        <v/>
      </c>
      <c r="R745" t="str">
        <f t="shared" si="418"/>
        <v/>
      </c>
      <c r="S745" t="str">
        <f t="shared" si="419"/>
        <v/>
      </c>
      <c r="T745" t="str">
        <f t="shared" si="420"/>
        <v/>
      </c>
      <c r="U745" t="str">
        <f t="shared" si="421"/>
        <v/>
      </c>
      <c r="V745" t="str">
        <f>IF(MID(I745,6,1)="T",VLOOKUP(H745,DATA!$B$2:$H$526,7,FALSE),"")</f>
        <v/>
      </c>
      <c r="W745" t="str">
        <f t="shared" si="422"/>
        <v/>
      </c>
      <c r="X745" t="str">
        <f>IF(LEN(H745)&gt;0,VLOOKUP(H745,DATA!$B$2:$F$526,5,FALSE),"")</f>
        <v/>
      </c>
      <c r="Y745" t="str">
        <f t="shared" si="423"/>
        <v/>
      </c>
      <c r="Z745" t="str">
        <f t="shared" si="424"/>
        <v/>
      </c>
      <c r="AA745" t="str">
        <f t="shared" si="425"/>
        <v/>
      </c>
      <c r="AB745" t="str">
        <f>IF(LEN(Z745)&gt;0,VLOOKUP(Z745,DATA!$K$25:$L$69,2,FALSE)&amp;IF(LEN(AA745)&gt;0,VLOOKUP(AA745,DATA!$O$25:$P$29,2,FALSE),""),"")</f>
        <v/>
      </c>
      <c r="AC745" t="str">
        <f>IF(LEN(Z745)&gt;0,VLOOKUP(Z745,DATA!$K$25:$M$69,3,FALSE),"")</f>
        <v/>
      </c>
      <c r="AD745" t="str">
        <f t="shared" si="426"/>
        <v/>
      </c>
      <c r="AE745" t="str">
        <f t="shared" si="427"/>
        <v/>
      </c>
      <c r="AF745" t="str">
        <f t="shared" si="428"/>
        <v/>
      </c>
      <c r="AG745" t="str">
        <f t="shared" si="429"/>
        <v/>
      </c>
      <c r="AH745" t="str">
        <f t="shared" si="430"/>
        <v/>
      </c>
      <c r="AI745" t="str">
        <f>IF(LEN(Q745)&gt;0,REPT("0",IF(IF(MID(I745,12,1)="F",VLOOKUP(J745,DATA!$K$2:$Y$20,14,FALSE),0)&gt;10,IF(MID(I745,12,1)="F",VLOOKUP(J745,DATA!$K$2:$Y$20,14,FALSE),0)-10,0)-LEN(X745))&amp;DEC2BIN(Q745,IF(MID(I745,12,1)="F",VLOOKUP(J745,DATA!$K$2:$Y$20,14,FALSE),0)-IF(IF(MID(I745,12,1)="F",VLOOKUP(J745,DATA!$K$2:$Y$20,14,FALSE),0)&gt;10,IF(MID(I745,12,1)="F",VLOOKUP(J745,DATA!$K$2:$Y$20,14,FALSE),0)-10,0)),"")</f>
        <v/>
      </c>
      <c r="AJ745" t="str">
        <f>IF(LEN(H745)&gt;0,IF(H745&lt;&gt;"CALL_PAL",VLOOKUP(H745,DATA!$B$2:$E$526,4,FALSE),VLOOKUP(K745,DATA!$K$72:$M$161,3,FALSE)),"")</f>
        <v/>
      </c>
      <c r="AK745" t="str">
        <f>IF(LEN(H745)&gt;0,VLOOKUP(H745,DATA!$B$2:$D$526,3,FALSE),"")</f>
        <v/>
      </c>
      <c r="AL745" t="str">
        <f t="shared" si="431"/>
        <v/>
      </c>
      <c r="AM745" t="str">
        <f t="shared" si="432"/>
        <v/>
      </c>
      <c r="AN745" t="str">
        <f t="shared" si="410"/>
        <v/>
      </c>
      <c r="AO745" t="str">
        <f t="shared" si="404"/>
        <v/>
      </c>
      <c r="AP745" t="str">
        <f t="shared" si="405"/>
        <v/>
      </c>
      <c r="AQ745" t="str">
        <f t="shared" si="402"/>
        <v/>
      </c>
    </row>
    <row r="746" spans="1:43" x14ac:dyDescent="0.25">
      <c r="A746" t="str">
        <f t="shared" si="406"/>
        <v/>
      </c>
      <c r="C746" t="str">
        <f t="shared" si="412"/>
        <v/>
      </c>
      <c r="D746" t="str">
        <f t="shared" si="407"/>
        <v/>
      </c>
      <c r="E746" t="str">
        <f t="shared" si="408"/>
        <v/>
      </c>
      <c r="F746" t="str">
        <f t="shared" si="411"/>
        <v/>
      </c>
      <c r="G746" t="str">
        <f t="shared" si="403"/>
        <v/>
      </c>
      <c r="H746" t="str">
        <f t="shared" si="413"/>
        <v/>
      </c>
      <c r="I746" s="3" t="str">
        <f>IF(LEN(H746)&gt;0,VLOOKUP(H746,DATA!$B$2:$G$526,6,FALSE),"")</f>
        <v/>
      </c>
      <c r="J746" t="str">
        <f>IF(LEN(H746)&gt;0,VLOOKUP(H746,DATA!$B$2:$G$526,2,FALSE),"")</f>
        <v/>
      </c>
      <c r="K746" t="str">
        <f>IF(LEN(H746)&gt;0,IF(MID(IF(MID(MID(C746,LEN(H746)+2,99),1,1)="(",MID(MID(C746,LEN(H746)+2,99),2,LEN(MID(C746,LEN(H746)+2,99))-2),MID(C746,LEN(H746)+2,99)),1,1)=VLOOKUP(H746,DATA!$B$2:$I$526,8,FALSE),MID(IF(MID(MID(C746,LEN(H746)+2,99),1,1)="(",MID(MID(C746,LEN(H746)+2,99),2,LEN(MID(C746,LEN(H746)+2,99))-2),MID(C746,LEN(H746)+2,99)),1,3),IF(MID(MID(C746,LEN(H746)+2,99),1,1)="(",MID(MID(C746,LEN(H746)+2,99),2,LEN(MID(C746,LEN(H746)+2,99))-2),MID(C746,LEN(H746)+2,99))),"")</f>
        <v/>
      </c>
      <c r="L746" t="str">
        <f t="shared" si="414"/>
        <v/>
      </c>
      <c r="M746" t="str">
        <f t="shared" si="433"/>
        <v/>
      </c>
      <c r="N746" t="str">
        <f t="shared" si="415"/>
        <v/>
      </c>
      <c r="O746" t="str">
        <f t="shared" si="416"/>
        <v/>
      </c>
      <c r="P746" t="str">
        <f t="shared" si="409"/>
        <v/>
      </c>
      <c r="Q746" t="str">
        <f t="shared" si="417"/>
        <v/>
      </c>
      <c r="R746" t="str">
        <f t="shared" si="418"/>
        <v/>
      </c>
      <c r="S746" t="str">
        <f t="shared" si="419"/>
        <v/>
      </c>
      <c r="T746" t="str">
        <f t="shared" si="420"/>
        <v/>
      </c>
      <c r="U746" t="str">
        <f t="shared" si="421"/>
        <v/>
      </c>
      <c r="V746" t="str">
        <f>IF(MID(I746,6,1)="T",VLOOKUP(H746,DATA!$B$2:$H$526,7,FALSE),"")</f>
        <v/>
      </c>
      <c r="W746" t="str">
        <f t="shared" si="422"/>
        <v/>
      </c>
      <c r="X746" t="str">
        <f>IF(LEN(H746)&gt;0,VLOOKUP(H746,DATA!$B$2:$F$526,5,FALSE),"")</f>
        <v/>
      </c>
      <c r="Y746" t="str">
        <f t="shared" si="423"/>
        <v/>
      </c>
      <c r="Z746" t="str">
        <f t="shared" si="424"/>
        <v/>
      </c>
      <c r="AA746" t="str">
        <f t="shared" si="425"/>
        <v/>
      </c>
      <c r="AB746" t="str">
        <f>IF(LEN(Z746)&gt;0,VLOOKUP(Z746,DATA!$K$25:$L$69,2,FALSE)&amp;IF(LEN(AA746)&gt;0,VLOOKUP(AA746,DATA!$O$25:$P$29,2,FALSE),""),"")</f>
        <v/>
      </c>
      <c r="AC746" t="str">
        <f>IF(LEN(Z746)&gt;0,VLOOKUP(Z746,DATA!$K$25:$M$69,3,FALSE),"")</f>
        <v/>
      </c>
      <c r="AD746" t="str">
        <f t="shared" si="426"/>
        <v/>
      </c>
      <c r="AE746" t="str">
        <f t="shared" si="427"/>
        <v/>
      </c>
      <c r="AF746" t="str">
        <f t="shared" si="428"/>
        <v/>
      </c>
      <c r="AG746" t="str">
        <f t="shared" si="429"/>
        <v/>
      </c>
      <c r="AH746" t="str">
        <f t="shared" si="430"/>
        <v/>
      </c>
      <c r="AI746" t="str">
        <f>IF(LEN(Q746)&gt;0,REPT("0",IF(IF(MID(I746,12,1)="F",VLOOKUP(J746,DATA!$K$2:$Y$20,14,FALSE),0)&gt;10,IF(MID(I746,12,1)="F",VLOOKUP(J746,DATA!$K$2:$Y$20,14,FALSE),0)-10,0)-LEN(X746))&amp;DEC2BIN(Q746,IF(MID(I746,12,1)="F",VLOOKUP(J746,DATA!$K$2:$Y$20,14,FALSE),0)-IF(IF(MID(I746,12,1)="F",VLOOKUP(J746,DATA!$K$2:$Y$20,14,FALSE),0)&gt;10,IF(MID(I746,12,1)="F",VLOOKUP(J746,DATA!$K$2:$Y$20,14,FALSE),0)-10,0)),"")</f>
        <v/>
      </c>
      <c r="AJ746" t="str">
        <f>IF(LEN(H746)&gt;0,IF(H746&lt;&gt;"CALL_PAL",VLOOKUP(H746,DATA!$B$2:$E$526,4,FALSE),VLOOKUP(K746,DATA!$K$72:$M$161,3,FALSE)),"")</f>
        <v/>
      </c>
      <c r="AK746" t="str">
        <f>IF(LEN(H746)&gt;0,VLOOKUP(H746,DATA!$B$2:$D$526,3,FALSE),"")</f>
        <v/>
      </c>
      <c r="AL746" t="str">
        <f t="shared" si="431"/>
        <v/>
      </c>
      <c r="AM746" t="str">
        <f t="shared" si="432"/>
        <v/>
      </c>
      <c r="AN746" t="str">
        <f t="shared" si="410"/>
        <v/>
      </c>
      <c r="AO746" t="str">
        <f t="shared" si="404"/>
        <v/>
      </c>
      <c r="AP746" t="str">
        <f t="shared" si="405"/>
        <v/>
      </c>
      <c r="AQ746" t="str">
        <f t="shared" si="402"/>
        <v/>
      </c>
    </row>
    <row r="747" spans="1:43" x14ac:dyDescent="0.25">
      <c r="A747" t="str">
        <f t="shared" si="406"/>
        <v/>
      </c>
      <c r="C747" t="str">
        <f t="shared" si="412"/>
        <v/>
      </c>
      <c r="D747" t="str">
        <f t="shared" si="407"/>
        <v/>
      </c>
      <c r="E747" t="str">
        <f t="shared" si="408"/>
        <v/>
      </c>
      <c r="F747" t="str">
        <f t="shared" si="411"/>
        <v/>
      </c>
      <c r="G747" t="str">
        <f t="shared" si="403"/>
        <v/>
      </c>
      <c r="H747" t="str">
        <f t="shared" si="413"/>
        <v/>
      </c>
      <c r="I747" s="3" t="str">
        <f>IF(LEN(H747)&gt;0,VLOOKUP(H747,DATA!$B$2:$G$526,6,FALSE),"")</f>
        <v/>
      </c>
      <c r="J747" t="str">
        <f>IF(LEN(H747)&gt;0,VLOOKUP(H747,DATA!$B$2:$G$526,2,FALSE),"")</f>
        <v/>
      </c>
      <c r="K747" t="str">
        <f>IF(LEN(H747)&gt;0,IF(MID(IF(MID(MID(C747,LEN(H747)+2,99),1,1)="(",MID(MID(C747,LEN(H747)+2,99),2,LEN(MID(C747,LEN(H747)+2,99))-2),MID(C747,LEN(H747)+2,99)),1,1)=VLOOKUP(H747,DATA!$B$2:$I$526,8,FALSE),MID(IF(MID(MID(C747,LEN(H747)+2,99),1,1)="(",MID(MID(C747,LEN(H747)+2,99),2,LEN(MID(C747,LEN(H747)+2,99))-2),MID(C747,LEN(H747)+2,99)),1,3),IF(MID(MID(C747,LEN(H747)+2,99),1,1)="(",MID(MID(C747,LEN(H747)+2,99),2,LEN(MID(C747,LEN(H747)+2,99))-2),MID(C747,LEN(H747)+2,99))),"")</f>
        <v/>
      </c>
      <c r="L747" t="str">
        <f t="shared" si="414"/>
        <v/>
      </c>
      <c r="M747" t="str">
        <f t="shared" si="433"/>
        <v/>
      </c>
      <c r="N747" t="str">
        <f t="shared" si="415"/>
        <v/>
      </c>
      <c r="O747" t="str">
        <f t="shared" si="416"/>
        <v/>
      </c>
      <c r="P747" t="str">
        <f t="shared" si="409"/>
        <v/>
      </c>
      <c r="Q747" t="str">
        <f t="shared" si="417"/>
        <v/>
      </c>
      <c r="R747" t="str">
        <f t="shared" si="418"/>
        <v/>
      </c>
      <c r="S747" t="str">
        <f t="shared" si="419"/>
        <v/>
      </c>
      <c r="T747" t="str">
        <f t="shared" si="420"/>
        <v/>
      </c>
      <c r="U747" t="str">
        <f t="shared" si="421"/>
        <v/>
      </c>
      <c r="V747" t="str">
        <f>IF(MID(I747,6,1)="T",VLOOKUP(H747,DATA!$B$2:$H$526,7,FALSE),"")</f>
        <v/>
      </c>
      <c r="W747" t="str">
        <f t="shared" si="422"/>
        <v/>
      </c>
      <c r="X747" t="str">
        <f>IF(LEN(H747)&gt;0,VLOOKUP(H747,DATA!$B$2:$F$526,5,FALSE),"")</f>
        <v/>
      </c>
      <c r="Y747" t="str">
        <f t="shared" si="423"/>
        <v/>
      </c>
      <c r="Z747" t="str">
        <f t="shared" si="424"/>
        <v/>
      </c>
      <c r="AA747" t="str">
        <f t="shared" si="425"/>
        <v/>
      </c>
      <c r="AB747" t="str">
        <f>IF(LEN(Z747)&gt;0,VLOOKUP(Z747,DATA!$K$25:$L$69,2,FALSE)&amp;IF(LEN(AA747)&gt;0,VLOOKUP(AA747,DATA!$O$25:$P$29,2,FALSE),""),"")</f>
        <v/>
      </c>
      <c r="AC747" t="str">
        <f>IF(LEN(Z747)&gt;0,VLOOKUP(Z747,DATA!$K$25:$M$69,3,FALSE),"")</f>
        <v/>
      </c>
      <c r="AD747" t="str">
        <f t="shared" si="426"/>
        <v/>
      </c>
      <c r="AE747" t="str">
        <f t="shared" si="427"/>
        <v/>
      </c>
      <c r="AF747" t="str">
        <f t="shared" si="428"/>
        <v/>
      </c>
      <c r="AG747" t="str">
        <f t="shared" si="429"/>
        <v/>
      </c>
      <c r="AH747" t="str">
        <f t="shared" si="430"/>
        <v/>
      </c>
      <c r="AI747" t="str">
        <f>IF(LEN(Q747)&gt;0,REPT("0",IF(IF(MID(I747,12,1)="F",VLOOKUP(J747,DATA!$K$2:$Y$20,14,FALSE),0)&gt;10,IF(MID(I747,12,1)="F",VLOOKUP(J747,DATA!$K$2:$Y$20,14,FALSE),0)-10,0)-LEN(X747))&amp;DEC2BIN(Q747,IF(MID(I747,12,1)="F",VLOOKUP(J747,DATA!$K$2:$Y$20,14,FALSE),0)-IF(IF(MID(I747,12,1)="F",VLOOKUP(J747,DATA!$K$2:$Y$20,14,FALSE),0)&gt;10,IF(MID(I747,12,1)="F",VLOOKUP(J747,DATA!$K$2:$Y$20,14,FALSE),0)-10,0)),"")</f>
        <v/>
      </c>
      <c r="AJ747" t="str">
        <f>IF(LEN(H747)&gt;0,IF(H747&lt;&gt;"CALL_PAL",VLOOKUP(H747,DATA!$B$2:$E$526,4,FALSE),VLOOKUP(K747,DATA!$K$72:$M$161,3,FALSE)),"")</f>
        <v/>
      </c>
      <c r="AK747" t="str">
        <f>IF(LEN(H747)&gt;0,VLOOKUP(H747,DATA!$B$2:$D$526,3,FALSE),"")</f>
        <v/>
      </c>
      <c r="AL747" t="str">
        <f t="shared" si="431"/>
        <v/>
      </c>
      <c r="AM747" t="str">
        <f t="shared" si="432"/>
        <v/>
      </c>
      <c r="AN747" t="str">
        <f t="shared" si="410"/>
        <v/>
      </c>
      <c r="AO747" t="str">
        <f t="shared" si="404"/>
        <v/>
      </c>
      <c r="AP747" t="str">
        <f t="shared" si="405"/>
        <v/>
      </c>
      <c r="AQ747" t="str">
        <f t="shared" si="402"/>
        <v/>
      </c>
    </row>
    <row r="748" spans="1:43" x14ac:dyDescent="0.25">
      <c r="A748" t="str">
        <f t="shared" si="406"/>
        <v/>
      </c>
      <c r="C748" t="str">
        <f t="shared" si="412"/>
        <v/>
      </c>
      <c r="D748" t="str">
        <f t="shared" si="407"/>
        <v/>
      </c>
      <c r="E748" t="str">
        <f t="shared" si="408"/>
        <v/>
      </c>
      <c r="F748" t="str">
        <f t="shared" si="411"/>
        <v/>
      </c>
      <c r="G748" t="str">
        <f t="shared" si="403"/>
        <v/>
      </c>
      <c r="H748" t="str">
        <f t="shared" si="413"/>
        <v/>
      </c>
      <c r="I748" s="3" t="str">
        <f>IF(LEN(H748)&gt;0,VLOOKUP(H748,DATA!$B$2:$G$526,6,FALSE),"")</f>
        <v/>
      </c>
      <c r="J748" t="str">
        <f>IF(LEN(H748)&gt;0,VLOOKUP(H748,DATA!$B$2:$G$526,2,FALSE),"")</f>
        <v/>
      </c>
      <c r="K748" t="str">
        <f>IF(LEN(H748)&gt;0,IF(MID(IF(MID(MID(C748,LEN(H748)+2,99),1,1)="(",MID(MID(C748,LEN(H748)+2,99),2,LEN(MID(C748,LEN(H748)+2,99))-2),MID(C748,LEN(H748)+2,99)),1,1)=VLOOKUP(H748,DATA!$B$2:$I$526,8,FALSE),MID(IF(MID(MID(C748,LEN(H748)+2,99),1,1)="(",MID(MID(C748,LEN(H748)+2,99),2,LEN(MID(C748,LEN(H748)+2,99))-2),MID(C748,LEN(H748)+2,99)),1,3),IF(MID(MID(C748,LEN(H748)+2,99),1,1)="(",MID(MID(C748,LEN(H748)+2,99),2,LEN(MID(C748,LEN(H748)+2,99))-2),MID(C748,LEN(H748)+2,99))),"")</f>
        <v/>
      </c>
      <c r="L748" t="str">
        <f t="shared" si="414"/>
        <v/>
      </c>
      <c r="M748" t="str">
        <f t="shared" si="433"/>
        <v/>
      </c>
      <c r="N748" t="str">
        <f t="shared" si="415"/>
        <v/>
      </c>
      <c r="O748" t="str">
        <f t="shared" si="416"/>
        <v/>
      </c>
      <c r="P748" t="str">
        <f t="shared" si="409"/>
        <v/>
      </c>
      <c r="Q748" t="str">
        <f t="shared" si="417"/>
        <v/>
      </c>
      <c r="R748" t="str">
        <f t="shared" si="418"/>
        <v/>
      </c>
      <c r="S748" t="str">
        <f t="shared" si="419"/>
        <v/>
      </c>
      <c r="T748" t="str">
        <f t="shared" si="420"/>
        <v/>
      </c>
      <c r="U748" t="str">
        <f t="shared" si="421"/>
        <v/>
      </c>
      <c r="V748" t="str">
        <f>IF(MID(I748,6,1)="T",VLOOKUP(H748,DATA!$B$2:$H$526,7,FALSE),"")</f>
        <v/>
      </c>
      <c r="W748" t="str">
        <f t="shared" si="422"/>
        <v/>
      </c>
      <c r="X748" t="str">
        <f>IF(LEN(H748)&gt;0,VLOOKUP(H748,DATA!$B$2:$F$526,5,FALSE),"")</f>
        <v/>
      </c>
      <c r="Y748" t="str">
        <f t="shared" si="423"/>
        <v/>
      </c>
      <c r="Z748" t="str">
        <f t="shared" si="424"/>
        <v/>
      </c>
      <c r="AA748" t="str">
        <f t="shared" si="425"/>
        <v/>
      </c>
      <c r="AB748" t="str">
        <f>IF(LEN(Z748)&gt;0,VLOOKUP(Z748,DATA!$K$25:$L$69,2,FALSE)&amp;IF(LEN(AA748)&gt;0,VLOOKUP(AA748,DATA!$O$25:$P$29,2,FALSE),""),"")</f>
        <v/>
      </c>
      <c r="AC748" t="str">
        <f>IF(LEN(Z748)&gt;0,VLOOKUP(Z748,DATA!$K$25:$M$69,3,FALSE),"")</f>
        <v/>
      </c>
      <c r="AD748" t="str">
        <f t="shared" si="426"/>
        <v/>
      </c>
      <c r="AE748" t="str">
        <f t="shared" si="427"/>
        <v/>
      </c>
      <c r="AF748" t="str">
        <f t="shared" si="428"/>
        <v/>
      </c>
      <c r="AG748" t="str">
        <f t="shared" si="429"/>
        <v/>
      </c>
      <c r="AH748" t="str">
        <f t="shared" si="430"/>
        <v/>
      </c>
      <c r="AI748" t="str">
        <f>IF(LEN(Q748)&gt;0,REPT("0",IF(IF(MID(I748,12,1)="F",VLOOKUP(J748,DATA!$K$2:$Y$20,14,FALSE),0)&gt;10,IF(MID(I748,12,1)="F",VLOOKUP(J748,DATA!$K$2:$Y$20,14,FALSE),0)-10,0)-LEN(X748))&amp;DEC2BIN(Q748,IF(MID(I748,12,1)="F",VLOOKUP(J748,DATA!$K$2:$Y$20,14,FALSE),0)-IF(IF(MID(I748,12,1)="F",VLOOKUP(J748,DATA!$K$2:$Y$20,14,FALSE),0)&gt;10,IF(MID(I748,12,1)="F",VLOOKUP(J748,DATA!$K$2:$Y$20,14,FALSE),0)-10,0)),"")</f>
        <v/>
      </c>
      <c r="AJ748" t="str">
        <f>IF(LEN(H748)&gt;0,IF(H748&lt;&gt;"CALL_PAL",VLOOKUP(H748,DATA!$B$2:$E$526,4,FALSE),VLOOKUP(K748,DATA!$K$72:$M$161,3,FALSE)),"")</f>
        <v/>
      </c>
      <c r="AK748" t="str">
        <f>IF(LEN(H748)&gt;0,VLOOKUP(H748,DATA!$B$2:$D$526,3,FALSE),"")</f>
        <v/>
      </c>
      <c r="AL748" t="str">
        <f t="shared" si="431"/>
        <v/>
      </c>
      <c r="AM748" t="str">
        <f t="shared" si="432"/>
        <v/>
      </c>
      <c r="AN748" t="str">
        <f t="shared" si="410"/>
        <v/>
      </c>
      <c r="AO748" t="str">
        <f t="shared" si="404"/>
        <v/>
      </c>
      <c r="AP748" t="str">
        <f t="shared" si="405"/>
        <v/>
      </c>
      <c r="AQ748" t="str">
        <f t="shared" si="402"/>
        <v/>
      </c>
    </row>
    <row r="749" spans="1:43" x14ac:dyDescent="0.25">
      <c r="A749" t="str">
        <f t="shared" si="406"/>
        <v/>
      </c>
      <c r="C749" t="str">
        <f t="shared" si="412"/>
        <v/>
      </c>
      <c r="D749" t="str">
        <f t="shared" si="407"/>
        <v/>
      </c>
      <c r="E749" t="str">
        <f t="shared" si="408"/>
        <v/>
      </c>
      <c r="F749" t="str">
        <f t="shared" si="411"/>
        <v/>
      </c>
      <c r="G749" t="str">
        <f t="shared" si="403"/>
        <v/>
      </c>
      <c r="H749" t="str">
        <f t="shared" si="413"/>
        <v/>
      </c>
      <c r="I749" s="3" t="str">
        <f>IF(LEN(H749)&gt;0,VLOOKUP(H749,DATA!$B$2:$G$526,6,FALSE),"")</f>
        <v/>
      </c>
      <c r="J749" t="str">
        <f>IF(LEN(H749)&gt;0,VLOOKUP(H749,DATA!$B$2:$G$526,2,FALSE),"")</f>
        <v/>
      </c>
      <c r="K749" t="str">
        <f>IF(LEN(H749)&gt;0,IF(MID(IF(MID(MID(C749,LEN(H749)+2,99),1,1)="(",MID(MID(C749,LEN(H749)+2,99),2,LEN(MID(C749,LEN(H749)+2,99))-2),MID(C749,LEN(H749)+2,99)),1,1)=VLOOKUP(H749,DATA!$B$2:$I$526,8,FALSE),MID(IF(MID(MID(C749,LEN(H749)+2,99),1,1)="(",MID(MID(C749,LEN(H749)+2,99),2,LEN(MID(C749,LEN(H749)+2,99))-2),MID(C749,LEN(H749)+2,99)),1,3),IF(MID(MID(C749,LEN(H749)+2,99),1,1)="(",MID(MID(C749,LEN(H749)+2,99),2,LEN(MID(C749,LEN(H749)+2,99))-2),MID(C749,LEN(H749)+2,99))),"")</f>
        <v/>
      </c>
      <c r="L749" t="str">
        <f t="shared" si="414"/>
        <v/>
      </c>
      <c r="M749" t="str">
        <f t="shared" si="433"/>
        <v/>
      </c>
      <c r="N749" t="str">
        <f t="shared" si="415"/>
        <v/>
      </c>
      <c r="O749" t="str">
        <f t="shared" si="416"/>
        <v/>
      </c>
      <c r="P749" t="str">
        <f t="shared" si="409"/>
        <v/>
      </c>
      <c r="Q749" t="str">
        <f t="shared" si="417"/>
        <v/>
      </c>
      <c r="R749" t="str">
        <f t="shared" si="418"/>
        <v/>
      </c>
      <c r="S749" t="str">
        <f t="shared" si="419"/>
        <v/>
      </c>
      <c r="T749" t="str">
        <f t="shared" si="420"/>
        <v/>
      </c>
      <c r="U749" t="str">
        <f t="shared" si="421"/>
        <v/>
      </c>
      <c r="V749" t="str">
        <f>IF(MID(I749,6,1)="T",VLOOKUP(H749,DATA!$B$2:$H$526,7,FALSE),"")</f>
        <v/>
      </c>
      <c r="W749" t="str">
        <f t="shared" si="422"/>
        <v/>
      </c>
      <c r="X749" t="str">
        <f>IF(LEN(H749)&gt;0,VLOOKUP(H749,DATA!$B$2:$F$526,5,FALSE),"")</f>
        <v/>
      </c>
      <c r="Y749" t="str">
        <f t="shared" si="423"/>
        <v/>
      </c>
      <c r="Z749" t="str">
        <f t="shared" si="424"/>
        <v/>
      </c>
      <c r="AA749" t="str">
        <f t="shared" si="425"/>
        <v/>
      </c>
      <c r="AB749" t="str">
        <f>IF(LEN(Z749)&gt;0,VLOOKUP(Z749,DATA!$K$25:$L$69,2,FALSE)&amp;IF(LEN(AA749)&gt;0,VLOOKUP(AA749,DATA!$O$25:$P$29,2,FALSE),""),"")</f>
        <v/>
      </c>
      <c r="AC749" t="str">
        <f>IF(LEN(Z749)&gt;0,VLOOKUP(Z749,DATA!$K$25:$M$69,3,FALSE),"")</f>
        <v/>
      </c>
      <c r="AD749" t="str">
        <f t="shared" si="426"/>
        <v/>
      </c>
      <c r="AE749" t="str">
        <f t="shared" si="427"/>
        <v/>
      </c>
      <c r="AF749" t="str">
        <f t="shared" si="428"/>
        <v/>
      </c>
      <c r="AG749" t="str">
        <f t="shared" si="429"/>
        <v/>
      </c>
      <c r="AH749" t="str">
        <f t="shared" si="430"/>
        <v/>
      </c>
      <c r="AI749" t="str">
        <f>IF(LEN(Q749)&gt;0,REPT("0",IF(IF(MID(I749,12,1)="F",VLOOKUP(J749,DATA!$K$2:$Y$20,14,FALSE),0)&gt;10,IF(MID(I749,12,1)="F",VLOOKUP(J749,DATA!$K$2:$Y$20,14,FALSE),0)-10,0)-LEN(X749))&amp;DEC2BIN(Q749,IF(MID(I749,12,1)="F",VLOOKUP(J749,DATA!$K$2:$Y$20,14,FALSE),0)-IF(IF(MID(I749,12,1)="F",VLOOKUP(J749,DATA!$K$2:$Y$20,14,FALSE),0)&gt;10,IF(MID(I749,12,1)="F",VLOOKUP(J749,DATA!$K$2:$Y$20,14,FALSE),0)-10,0)),"")</f>
        <v/>
      </c>
      <c r="AJ749" t="str">
        <f>IF(LEN(H749)&gt;0,IF(H749&lt;&gt;"CALL_PAL",VLOOKUP(H749,DATA!$B$2:$E$526,4,FALSE),VLOOKUP(K749,DATA!$K$72:$M$161,3,FALSE)),"")</f>
        <v/>
      </c>
      <c r="AK749" t="str">
        <f>IF(LEN(H749)&gt;0,VLOOKUP(H749,DATA!$B$2:$D$526,3,FALSE),"")</f>
        <v/>
      </c>
      <c r="AL749" t="str">
        <f t="shared" si="431"/>
        <v/>
      </c>
      <c r="AM749" t="str">
        <f t="shared" si="432"/>
        <v/>
      </c>
      <c r="AN749" t="str">
        <f t="shared" si="410"/>
        <v/>
      </c>
      <c r="AO749" t="str">
        <f t="shared" si="404"/>
        <v/>
      </c>
      <c r="AP749" t="str">
        <f t="shared" si="405"/>
        <v/>
      </c>
      <c r="AQ749" t="str">
        <f t="shared" si="402"/>
        <v/>
      </c>
    </row>
    <row r="750" spans="1:43" x14ac:dyDescent="0.25">
      <c r="A750" t="str">
        <f t="shared" si="406"/>
        <v/>
      </c>
      <c r="C750" t="str">
        <f t="shared" si="412"/>
        <v/>
      </c>
      <c r="D750" t="str">
        <f t="shared" si="407"/>
        <v/>
      </c>
      <c r="E750" t="str">
        <f t="shared" si="408"/>
        <v/>
      </c>
      <c r="F750" t="str">
        <f t="shared" si="411"/>
        <v/>
      </c>
      <c r="G750" t="str">
        <f t="shared" si="403"/>
        <v/>
      </c>
      <c r="H750" t="str">
        <f t="shared" si="413"/>
        <v/>
      </c>
      <c r="I750" s="3" t="str">
        <f>IF(LEN(H750)&gt;0,VLOOKUP(H750,DATA!$B$2:$G$526,6,FALSE),"")</f>
        <v/>
      </c>
      <c r="J750" t="str">
        <f>IF(LEN(H750)&gt;0,VLOOKUP(H750,DATA!$B$2:$G$526,2,FALSE),"")</f>
        <v/>
      </c>
      <c r="K750" t="str">
        <f>IF(LEN(H750)&gt;0,IF(MID(IF(MID(MID(C750,LEN(H750)+2,99),1,1)="(",MID(MID(C750,LEN(H750)+2,99),2,LEN(MID(C750,LEN(H750)+2,99))-2),MID(C750,LEN(H750)+2,99)),1,1)=VLOOKUP(H750,DATA!$B$2:$I$526,8,FALSE),MID(IF(MID(MID(C750,LEN(H750)+2,99),1,1)="(",MID(MID(C750,LEN(H750)+2,99),2,LEN(MID(C750,LEN(H750)+2,99))-2),MID(C750,LEN(H750)+2,99)),1,3),IF(MID(MID(C750,LEN(H750)+2,99),1,1)="(",MID(MID(C750,LEN(H750)+2,99),2,LEN(MID(C750,LEN(H750)+2,99))-2),MID(C750,LEN(H750)+2,99))),"")</f>
        <v/>
      </c>
      <c r="L750" t="str">
        <f t="shared" si="414"/>
        <v/>
      </c>
      <c r="M750" t="str">
        <f t="shared" si="433"/>
        <v/>
      </c>
      <c r="N750" t="str">
        <f t="shared" si="415"/>
        <v/>
      </c>
      <c r="O750" t="str">
        <f t="shared" si="416"/>
        <v/>
      </c>
      <c r="P750" t="str">
        <f t="shared" si="409"/>
        <v/>
      </c>
      <c r="Q750" t="str">
        <f t="shared" si="417"/>
        <v/>
      </c>
      <c r="R750" t="str">
        <f t="shared" si="418"/>
        <v/>
      </c>
      <c r="S750" t="str">
        <f t="shared" si="419"/>
        <v/>
      </c>
      <c r="T750" t="str">
        <f t="shared" si="420"/>
        <v/>
      </c>
      <c r="U750" t="str">
        <f t="shared" si="421"/>
        <v/>
      </c>
      <c r="V750" t="str">
        <f>IF(MID(I750,6,1)="T",VLOOKUP(H750,DATA!$B$2:$H$526,7,FALSE),"")</f>
        <v/>
      </c>
      <c r="W750" t="str">
        <f t="shared" si="422"/>
        <v/>
      </c>
      <c r="X750" t="str">
        <f>IF(LEN(H750)&gt;0,VLOOKUP(H750,DATA!$B$2:$F$526,5,FALSE),"")</f>
        <v/>
      </c>
      <c r="Y750" t="str">
        <f t="shared" si="423"/>
        <v/>
      </c>
      <c r="Z750" t="str">
        <f t="shared" si="424"/>
        <v/>
      </c>
      <c r="AA750" t="str">
        <f t="shared" si="425"/>
        <v/>
      </c>
      <c r="AB750" t="str">
        <f>IF(LEN(Z750)&gt;0,VLOOKUP(Z750,DATA!$K$25:$L$69,2,FALSE)&amp;IF(LEN(AA750)&gt;0,VLOOKUP(AA750,DATA!$O$25:$P$29,2,FALSE),""),"")</f>
        <v/>
      </c>
      <c r="AC750" t="str">
        <f>IF(LEN(Z750)&gt;0,VLOOKUP(Z750,DATA!$K$25:$M$69,3,FALSE),"")</f>
        <v/>
      </c>
      <c r="AD750" t="str">
        <f t="shared" si="426"/>
        <v/>
      </c>
      <c r="AE750" t="str">
        <f t="shared" si="427"/>
        <v/>
      </c>
      <c r="AF750" t="str">
        <f t="shared" si="428"/>
        <v/>
      </c>
      <c r="AG750" t="str">
        <f t="shared" si="429"/>
        <v/>
      </c>
      <c r="AH750" t="str">
        <f t="shared" si="430"/>
        <v/>
      </c>
      <c r="AI750" t="str">
        <f>IF(LEN(Q750)&gt;0,REPT("0",IF(IF(MID(I750,12,1)="F",VLOOKUP(J750,DATA!$K$2:$Y$20,14,FALSE),0)&gt;10,IF(MID(I750,12,1)="F",VLOOKUP(J750,DATA!$K$2:$Y$20,14,FALSE),0)-10,0)-LEN(X750))&amp;DEC2BIN(Q750,IF(MID(I750,12,1)="F",VLOOKUP(J750,DATA!$K$2:$Y$20,14,FALSE),0)-IF(IF(MID(I750,12,1)="F",VLOOKUP(J750,DATA!$K$2:$Y$20,14,FALSE),0)&gt;10,IF(MID(I750,12,1)="F",VLOOKUP(J750,DATA!$K$2:$Y$20,14,FALSE),0)-10,0)),"")</f>
        <v/>
      </c>
      <c r="AJ750" t="str">
        <f>IF(LEN(H750)&gt;0,IF(H750&lt;&gt;"CALL_PAL",VLOOKUP(H750,DATA!$B$2:$E$526,4,FALSE),VLOOKUP(K750,DATA!$K$72:$M$161,3,FALSE)),"")</f>
        <v/>
      </c>
      <c r="AK750" t="str">
        <f>IF(LEN(H750)&gt;0,VLOOKUP(H750,DATA!$B$2:$D$526,3,FALSE),"")</f>
        <v/>
      </c>
      <c r="AL750" t="str">
        <f t="shared" si="431"/>
        <v/>
      </c>
      <c r="AM750" t="str">
        <f t="shared" si="432"/>
        <v/>
      </c>
      <c r="AN750" t="str">
        <f t="shared" si="410"/>
        <v/>
      </c>
      <c r="AO750" t="str">
        <f t="shared" si="404"/>
        <v/>
      </c>
      <c r="AP750" t="str">
        <f t="shared" si="405"/>
        <v/>
      </c>
      <c r="AQ750" t="str">
        <f t="shared" si="402"/>
        <v/>
      </c>
    </row>
    <row r="751" spans="1:43" x14ac:dyDescent="0.25">
      <c r="A751" t="str">
        <f t="shared" si="406"/>
        <v/>
      </c>
      <c r="C751" t="str">
        <f t="shared" si="412"/>
        <v/>
      </c>
      <c r="D751" t="str">
        <f t="shared" si="407"/>
        <v/>
      </c>
      <c r="E751" t="str">
        <f t="shared" si="408"/>
        <v/>
      </c>
      <c r="F751" t="str">
        <f t="shared" si="411"/>
        <v/>
      </c>
      <c r="G751" t="str">
        <f t="shared" si="403"/>
        <v/>
      </c>
      <c r="H751" t="str">
        <f t="shared" si="413"/>
        <v/>
      </c>
      <c r="I751" s="3" t="str">
        <f>IF(LEN(H751)&gt;0,VLOOKUP(H751,DATA!$B$2:$G$526,6,FALSE),"")</f>
        <v/>
      </c>
      <c r="J751" t="str">
        <f>IF(LEN(H751)&gt;0,VLOOKUP(H751,DATA!$B$2:$G$526,2,FALSE),"")</f>
        <v/>
      </c>
      <c r="K751" t="str">
        <f>IF(LEN(H751)&gt;0,IF(MID(IF(MID(MID(C751,LEN(H751)+2,99),1,1)="(",MID(MID(C751,LEN(H751)+2,99),2,LEN(MID(C751,LEN(H751)+2,99))-2),MID(C751,LEN(H751)+2,99)),1,1)=VLOOKUP(H751,DATA!$B$2:$I$526,8,FALSE),MID(IF(MID(MID(C751,LEN(H751)+2,99),1,1)="(",MID(MID(C751,LEN(H751)+2,99),2,LEN(MID(C751,LEN(H751)+2,99))-2),MID(C751,LEN(H751)+2,99)),1,3),IF(MID(MID(C751,LEN(H751)+2,99),1,1)="(",MID(MID(C751,LEN(H751)+2,99),2,LEN(MID(C751,LEN(H751)+2,99))-2),MID(C751,LEN(H751)+2,99))),"")</f>
        <v/>
      </c>
      <c r="L751" t="str">
        <f t="shared" si="414"/>
        <v/>
      </c>
      <c r="M751" t="str">
        <f t="shared" si="433"/>
        <v/>
      </c>
      <c r="N751" t="str">
        <f t="shared" si="415"/>
        <v/>
      </c>
      <c r="O751" t="str">
        <f t="shared" si="416"/>
        <v/>
      </c>
      <c r="P751" t="str">
        <f t="shared" si="409"/>
        <v/>
      </c>
      <c r="Q751" t="str">
        <f t="shared" si="417"/>
        <v/>
      </c>
      <c r="R751" t="str">
        <f t="shared" si="418"/>
        <v/>
      </c>
      <c r="S751" t="str">
        <f t="shared" si="419"/>
        <v/>
      </c>
      <c r="T751" t="str">
        <f t="shared" si="420"/>
        <v/>
      </c>
      <c r="U751" t="str">
        <f t="shared" si="421"/>
        <v/>
      </c>
      <c r="V751" t="str">
        <f>IF(MID(I751,6,1)="T",VLOOKUP(H751,DATA!$B$2:$H$526,7,FALSE),"")</f>
        <v/>
      </c>
      <c r="W751" t="str">
        <f t="shared" si="422"/>
        <v/>
      </c>
      <c r="X751" t="str">
        <f>IF(LEN(H751)&gt;0,VLOOKUP(H751,DATA!$B$2:$F$526,5,FALSE),"")</f>
        <v/>
      </c>
      <c r="Y751" t="str">
        <f t="shared" si="423"/>
        <v/>
      </c>
      <c r="Z751" t="str">
        <f t="shared" si="424"/>
        <v/>
      </c>
      <c r="AA751" t="str">
        <f t="shared" si="425"/>
        <v/>
      </c>
      <c r="AB751" t="str">
        <f>IF(LEN(Z751)&gt;0,VLOOKUP(Z751,DATA!$K$25:$L$69,2,FALSE)&amp;IF(LEN(AA751)&gt;0,VLOOKUP(AA751,DATA!$O$25:$P$29,2,FALSE),""),"")</f>
        <v/>
      </c>
      <c r="AC751" t="str">
        <f>IF(LEN(Z751)&gt;0,VLOOKUP(Z751,DATA!$K$25:$M$69,3,FALSE),"")</f>
        <v/>
      </c>
      <c r="AD751" t="str">
        <f t="shared" si="426"/>
        <v/>
      </c>
      <c r="AE751" t="str">
        <f t="shared" si="427"/>
        <v/>
      </c>
      <c r="AF751" t="str">
        <f t="shared" si="428"/>
        <v/>
      </c>
      <c r="AG751" t="str">
        <f t="shared" si="429"/>
        <v/>
      </c>
      <c r="AH751" t="str">
        <f t="shared" si="430"/>
        <v/>
      </c>
      <c r="AI751" t="str">
        <f>IF(LEN(Q751)&gt;0,REPT("0",IF(IF(MID(I751,12,1)="F",VLOOKUP(J751,DATA!$K$2:$Y$20,14,FALSE),0)&gt;10,IF(MID(I751,12,1)="F",VLOOKUP(J751,DATA!$K$2:$Y$20,14,FALSE),0)-10,0)-LEN(X751))&amp;DEC2BIN(Q751,IF(MID(I751,12,1)="F",VLOOKUP(J751,DATA!$K$2:$Y$20,14,FALSE),0)-IF(IF(MID(I751,12,1)="F",VLOOKUP(J751,DATA!$K$2:$Y$20,14,FALSE),0)&gt;10,IF(MID(I751,12,1)="F",VLOOKUP(J751,DATA!$K$2:$Y$20,14,FALSE),0)-10,0)),"")</f>
        <v/>
      </c>
      <c r="AJ751" t="str">
        <f>IF(LEN(H751)&gt;0,IF(H751&lt;&gt;"CALL_PAL",VLOOKUP(H751,DATA!$B$2:$E$526,4,FALSE),VLOOKUP(K751,DATA!$K$72:$M$161,3,FALSE)),"")</f>
        <v/>
      </c>
      <c r="AK751" t="str">
        <f>IF(LEN(H751)&gt;0,VLOOKUP(H751,DATA!$B$2:$D$526,3,FALSE),"")</f>
        <v/>
      </c>
      <c r="AL751" t="str">
        <f t="shared" si="431"/>
        <v/>
      </c>
      <c r="AM751" t="str">
        <f t="shared" si="432"/>
        <v/>
      </c>
      <c r="AN751" t="str">
        <f t="shared" si="410"/>
        <v/>
      </c>
      <c r="AO751" t="str">
        <f t="shared" si="404"/>
        <v/>
      </c>
      <c r="AP751" t="str">
        <f t="shared" si="405"/>
        <v/>
      </c>
      <c r="AQ751" t="str">
        <f t="shared" si="402"/>
        <v/>
      </c>
    </row>
    <row r="752" spans="1:43" x14ac:dyDescent="0.25">
      <c r="A752" t="str">
        <f t="shared" si="406"/>
        <v/>
      </c>
      <c r="C752" t="str">
        <f t="shared" si="412"/>
        <v/>
      </c>
      <c r="D752" t="str">
        <f t="shared" si="407"/>
        <v/>
      </c>
      <c r="E752" t="str">
        <f t="shared" si="408"/>
        <v/>
      </c>
      <c r="F752" t="str">
        <f t="shared" si="411"/>
        <v/>
      </c>
      <c r="G752" t="str">
        <f t="shared" si="403"/>
        <v/>
      </c>
      <c r="H752" t="str">
        <f t="shared" si="413"/>
        <v/>
      </c>
      <c r="I752" s="3" t="str">
        <f>IF(LEN(H752)&gt;0,VLOOKUP(H752,DATA!$B$2:$G$526,6,FALSE),"")</f>
        <v/>
      </c>
      <c r="J752" t="str">
        <f>IF(LEN(H752)&gt;0,VLOOKUP(H752,DATA!$B$2:$G$526,2,FALSE),"")</f>
        <v/>
      </c>
      <c r="K752" t="str">
        <f>IF(LEN(H752)&gt;0,IF(MID(IF(MID(MID(C752,LEN(H752)+2,99),1,1)="(",MID(MID(C752,LEN(H752)+2,99),2,LEN(MID(C752,LEN(H752)+2,99))-2),MID(C752,LEN(H752)+2,99)),1,1)=VLOOKUP(H752,DATA!$B$2:$I$526,8,FALSE),MID(IF(MID(MID(C752,LEN(H752)+2,99),1,1)="(",MID(MID(C752,LEN(H752)+2,99),2,LEN(MID(C752,LEN(H752)+2,99))-2),MID(C752,LEN(H752)+2,99)),1,3),IF(MID(MID(C752,LEN(H752)+2,99),1,1)="(",MID(MID(C752,LEN(H752)+2,99),2,LEN(MID(C752,LEN(H752)+2,99))-2),MID(C752,LEN(H752)+2,99))),"")</f>
        <v/>
      </c>
      <c r="L752" t="str">
        <f t="shared" si="414"/>
        <v/>
      </c>
      <c r="M752" t="str">
        <f t="shared" si="433"/>
        <v/>
      </c>
      <c r="N752" t="str">
        <f t="shared" si="415"/>
        <v/>
      </c>
      <c r="O752" t="str">
        <f t="shared" si="416"/>
        <v/>
      </c>
      <c r="P752" t="str">
        <f t="shared" si="409"/>
        <v/>
      </c>
      <c r="Q752" t="str">
        <f t="shared" si="417"/>
        <v/>
      </c>
      <c r="R752" t="str">
        <f t="shared" si="418"/>
        <v/>
      </c>
      <c r="S752" t="str">
        <f t="shared" si="419"/>
        <v/>
      </c>
      <c r="T752" t="str">
        <f t="shared" si="420"/>
        <v/>
      </c>
      <c r="U752" t="str">
        <f t="shared" si="421"/>
        <v/>
      </c>
      <c r="V752" t="str">
        <f>IF(MID(I752,6,1)="T",VLOOKUP(H752,DATA!$B$2:$H$526,7,FALSE),"")</f>
        <v/>
      </c>
      <c r="W752" t="str">
        <f t="shared" si="422"/>
        <v/>
      </c>
      <c r="X752" t="str">
        <f>IF(LEN(H752)&gt;0,VLOOKUP(H752,DATA!$B$2:$F$526,5,FALSE),"")</f>
        <v/>
      </c>
      <c r="Y752" t="str">
        <f t="shared" si="423"/>
        <v/>
      </c>
      <c r="Z752" t="str">
        <f t="shared" si="424"/>
        <v/>
      </c>
      <c r="AA752" t="str">
        <f t="shared" si="425"/>
        <v/>
      </c>
      <c r="AB752" t="str">
        <f>IF(LEN(Z752)&gt;0,VLOOKUP(Z752,DATA!$K$25:$L$69,2,FALSE)&amp;IF(LEN(AA752)&gt;0,VLOOKUP(AA752,DATA!$O$25:$P$29,2,FALSE),""),"")</f>
        <v/>
      </c>
      <c r="AC752" t="str">
        <f>IF(LEN(Z752)&gt;0,VLOOKUP(Z752,DATA!$K$25:$M$69,3,FALSE),"")</f>
        <v/>
      </c>
      <c r="AD752" t="str">
        <f t="shared" si="426"/>
        <v/>
      </c>
      <c r="AE752" t="str">
        <f t="shared" si="427"/>
        <v/>
      </c>
      <c r="AF752" t="str">
        <f t="shared" si="428"/>
        <v/>
      </c>
      <c r="AG752" t="str">
        <f t="shared" si="429"/>
        <v/>
      </c>
      <c r="AH752" t="str">
        <f t="shared" si="430"/>
        <v/>
      </c>
      <c r="AI752" t="str">
        <f>IF(LEN(Q752)&gt;0,REPT("0",IF(IF(MID(I752,12,1)="F",VLOOKUP(J752,DATA!$K$2:$Y$20,14,FALSE),0)&gt;10,IF(MID(I752,12,1)="F",VLOOKUP(J752,DATA!$K$2:$Y$20,14,FALSE),0)-10,0)-LEN(X752))&amp;DEC2BIN(Q752,IF(MID(I752,12,1)="F",VLOOKUP(J752,DATA!$K$2:$Y$20,14,FALSE),0)-IF(IF(MID(I752,12,1)="F",VLOOKUP(J752,DATA!$K$2:$Y$20,14,FALSE),0)&gt;10,IF(MID(I752,12,1)="F",VLOOKUP(J752,DATA!$K$2:$Y$20,14,FALSE),0)-10,0)),"")</f>
        <v/>
      </c>
      <c r="AJ752" t="str">
        <f>IF(LEN(H752)&gt;0,IF(H752&lt;&gt;"CALL_PAL",VLOOKUP(H752,DATA!$B$2:$E$526,4,FALSE),VLOOKUP(K752,DATA!$K$72:$M$161,3,FALSE)),"")</f>
        <v/>
      </c>
      <c r="AK752" t="str">
        <f>IF(LEN(H752)&gt;0,VLOOKUP(H752,DATA!$B$2:$D$526,3,FALSE),"")</f>
        <v/>
      </c>
      <c r="AL752" t="str">
        <f t="shared" si="431"/>
        <v/>
      </c>
      <c r="AM752" t="str">
        <f t="shared" si="432"/>
        <v/>
      </c>
      <c r="AN752" t="str">
        <f t="shared" si="410"/>
        <v/>
      </c>
      <c r="AO752" t="str">
        <f t="shared" si="404"/>
        <v/>
      </c>
      <c r="AP752" t="str">
        <f t="shared" si="405"/>
        <v/>
      </c>
      <c r="AQ752" t="str">
        <f t="shared" si="402"/>
        <v/>
      </c>
    </row>
    <row r="753" spans="1:43" x14ac:dyDescent="0.25">
      <c r="A753" t="str">
        <f t="shared" si="406"/>
        <v/>
      </c>
      <c r="C753" t="str">
        <f t="shared" si="412"/>
        <v/>
      </c>
      <c r="D753" t="str">
        <f t="shared" si="407"/>
        <v/>
      </c>
      <c r="E753" t="str">
        <f t="shared" si="408"/>
        <v/>
      </c>
      <c r="F753" t="str">
        <f t="shared" si="411"/>
        <v/>
      </c>
      <c r="G753" t="str">
        <f t="shared" si="403"/>
        <v/>
      </c>
      <c r="H753" t="str">
        <f t="shared" si="413"/>
        <v/>
      </c>
      <c r="I753" s="3" t="str">
        <f>IF(LEN(H753)&gt;0,VLOOKUP(H753,DATA!$B$2:$G$526,6,FALSE),"")</f>
        <v/>
      </c>
      <c r="J753" t="str">
        <f>IF(LEN(H753)&gt;0,VLOOKUP(H753,DATA!$B$2:$G$526,2,FALSE),"")</f>
        <v/>
      </c>
      <c r="K753" t="str">
        <f>IF(LEN(H753)&gt;0,IF(MID(IF(MID(MID(C753,LEN(H753)+2,99),1,1)="(",MID(MID(C753,LEN(H753)+2,99),2,LEN(MID(C753,LEN(H753)+2,99))-2),MID(C753,LEN(H753)+2,99)),1,1)=VLOOKUP(H753,DATA!$B$2:$I$526,8,FALSE),MID(IF(MID(MID(C753,LEN(H753)+2,99),1,1)="(",MID(MID(C753,LEN(H753)+2,99),2,LEN(MID(C753,LEN(H753)+2,99))-2),MID(C753,LEN(H753)+2,99)),1,3),IF(MID(MID(C753,LEN(H753)+2,99),1,1)="(",MID(MID(C753,LEN(H753)+2,99),2,LEN(MID(C753,LEN(H753)+2,99))-2),MID(C753,LEN(H753)+2,99))),"")</f>
        <v/>
      </c>
      <c r="L753" t="str">
        <f t="shared" si="414"/>
        <v/>
      </c>
      <c r="M753" t="str">
        <f t="shared" si="433"/>
        <v/>
      </c>
      <c r="N753" t="str">
        <f t="shared" si="415"/>
        <v/>
      </c>
      <c r="O753" t="str">
        <f t="shared" si="416"/>
        <v/>
      </c>
      <c r="P753" t="str">
        <f t="shared" si="409"/>
        <v/>
      </c>
      <c r="Q753" t="str">
        <f t="shared" si="417"/>
        <v/>
      </c>
      <c r="R753" t="str">
        <f t="shared" si="418"/>
        <v/>
      </c>
      <c r="S753" t="str">
        <f t="shared" si="419"/>
        <v/>
      </c>
      <c r="T753" t="str">
        <f t="shared" si="420"/>
        <v/>
      </c>
      <c r="U753" t="str">
        <f t="shared" si="421"/>
        <v/>
      </c>
      <c r="V753" t="str">
        <f>IF(MID(I753,6,1)="T",VLOOKUP(H753,DATA!$B$2:$H$526,7,FALSE),"")</f>
        <v/>
      </c>
      <c r="W753" t="str">
        <f t="shared" si="422"/>
        <v/>
      </c>
      <c r="X753" t="str">
        <f>IF(LEN(H753)&gt;0,VLOOKUP(H753,DATA!$B$2:$F$526,5,FALSE),"")</f>
        <v/>
      </c>
      <c r="Y753" t="str">
        <f t="shared" si="423"/>
        <v/>
      </c>
      <c r="Z753" t="str">
        <f t="shared" si="424"/>
        <v/>
      </c>
      <c r="AA753" t="str">
        <f t="shared" si="425"/>
        <v/>
      </c>
      <c r="AB753" t="str">
        <f>IF(LEN(Z753)&gt;0,VLOOKUP(Z753,DATA!$K$25:$L$69,2,FALSE)&amp;IF(LEN(AA753)&gt;0,VLOOKUP(AA753,DATA!$O$25:$P$29,2,FALSE),""),"")</f>
        <v/>
      </c>
      <c r="AC753" t="str">
        <f>IF(LEN(Z753)&gt;0,VLOOKUP(Z753,DATA!$K$25:$M$69,3,FALSE),"")</f>
        <v/>
      </c>
      <c r="AD753" t="str">
        <f t="shared" si="426"/>
        <v/>
      </c>
      <c r="AE753" t="str">
        <f t="shared" si="427"/>
        <v/>
      </c>
      <c r="AF753" t="str">
        <f t="shared" si="428"/>
        <v/>
      </c>
      <c r="AG753" t="str">
        <f t="shared" si="429"/>
        <v/>
      </c>
      <c r="AH753" t="str">
        <f t="shared" si="430"/>
        <v/>
      </c>
      <c r="AI753" t="str">
        <f>IF(LEN(Q753)&gt;0,REPT("0",IF(IF(MID(I753,12,1)="F",VLOOKUP(J753,DATA!$K$2:$Y$20,14,FALSE),0)&gt;10,IF(MID(I753,12,1)="F",VLOOKUP(J753,DATA!$K$2:$Y$20,14,FALSE),0)-10,0)-LEN(X753))&amp;DEC2BIN(Q753,IF(MID(I753,12,1)="F",VLOOKUP(J753,DATA!$K$2:$Y$20,14,FALSE),0)-IF(IF(MID(I753,12,1)="F",VLOOKUP(J753,DATA!$K$2:$Y$20,14,FALSE),0)&gt;10,IF(MID(I753,12,1)="F",VLOOKUP(J753,DATA!$K$2:$Y$20,14,FALSE),0)-10,0)),"")</f>
        <v/>
      </c>
      <c r="AJ753" t="str">
        <f>IF(LEN(H753)&gt;0,IF(H753&lt;&gt;"CALL_PAL",VLOOKUP(H753,DATA!$B$2:$E$526,4,FALSE),VLOOKUP(K753,DATA!$K$72:$M$161,3,FALSE)),"")</f>
        <v/>
      </c>
      <c r="AK753" t="str">
        <f>IF(LEN(H753)&gt;0,VLOOKUP(H753,DATA!$B$2:$D$526,3,FALSE),"")</f>
        <v/>
      </c>
      <c r="AL753" t="str">
        <f t="shared" si="431"/>
        <v/>
      </c>
      <c r="AM753" t="str">
        <f t="shared" si="432"/>
        <v/>
      </c>
      <c r="AN753" t="str">
        <f t="shared" si="410"/>
        <v/>
      </c>
      <c r="AO753" t="str">
        <f t="shared" si="404"/>
        <v/>
      </c>
      <c r="AP753" t="str">
        <f t="shared" si="405"/>
        <v/>
      </c>
      <c r="AQ753" t="str">
        <f t="shared" si="402"/>
        <v/>
      </c>
    </row>
    <row r="754" spans="1:43" x14ac:dyDescent="0.25">
      <c r="A754" t="str">
        <f t="shared" si="406"/>
        <v/>
      </c>
      <c r="C754" t="str">
        <f t="shared" si="412"/>
        <v/>
      </c>
      <c r="D754" t="str">
        <f t="shared" si="407"/>
        <v/>
      </c>
      <c r="E754" t="str">
        <f t="shared" si="408"/>
        <v/>
      </c>
      <c r="F754" t="str">
        <f t="shared" si="411"/>
        <v/>
      </c>
      <c r="G754" t="str">
        <f t="shared" si="403"/>
        <v/>
      </c>
      <c r="H754" t="str">
        <f t="shared" si="413"/>
        <v/>
      </c>
      <c r="I754" s="3" t="str">
        <f>IF(LEN(H754)&gt;0,VLOOKUP(H754,DATA!$B$2:$G$526,6,FALSE),"")</f>
        <v/>
      </c>
      <c r="J754" t="str">
        <f>IF(LEN(H754)&gt;0,VLOOKUP(H754,DATA!$B$2:$G$526,2,FALSE),"")</f>
        <v/>
      </c>
      <c r="K754" t="str">
        <f>IF(LEN(H754)&gt;0,IF(MID(IF(MID(MID(C754,LEN(H754)+2,99),1,1)="(",MID(MID(C754,LEN(H754)+2,99),2,LEN(MID(C754,LEN(H754)+2,99))-2),MID(C754,LEN(H754)+2,99)),1,1)=VLOOKUP(H754,DATA!$B$2:$I$526,8,FALSE),MID(IF(MID(MID(C754,LEN(H754)+2,99),1,1)="(",MID(MID(C754,LEN(H754)+2,99),2,LEN(MID(C754,LEN(H754)+2,99))-2),MID(C754,LEN(H754)+2,99)),1,3),IF(MID(MID(C754,LEN(H754)+2,99),1,1)="(",MID(MID(C754,LEN(H754)+2,99),2,LEN(MID(C754,LEN(H754)+2,99))-2),MID(C754,LEN(H754)+2,99))),"")</f>
        <v/>
      </c>
      <c r="L754" t="str">
        <f t="shared" si="414"/>
        <v/>
      </c>
      <c r="M754" t="str">
        <f t="shared" si="433"/>
        <v/>
      </c>
      <c r="N754" t="str">
        <f t="shared" si="415"/>
        <v/>
      </c>
      <c r="O754" t="str">
        <f t="shared" si="416"/>
        <v/>
      </c>
      <c r="P754" t="str">
        <f t="shared" si="409"/>
        <v/>
      </c>
      <c r="Q754" t="str">
        <f t="shared" si="417"/>
        <v/>
      </c>
      <c r="R754" t="str">
        <f t="shared" si="418"/>
        <v/>
      </c>
      <c r="S754" t="str">
        <f t="shared" si="419"/>
        <v/>
      </c>
      <c r="T754" t="str">
        <f t="shared" si="420"/>
        <v/>
      </c>
      <c r="U754" t="str">
        <f t="shared" si="421"/>
        <v/>
      </c>
      <c r="V754" t="str">
        <f>IF(MID(I754,6,1)="T",VLOOKUP(H754,DATA!$B$2:$H$526,7,FALSE),"")</f>
        <v/>
      </c>
      <c r="W754" t="str">
        <f t="shared" si="422"/>
        <v/>
      </c>
      <c r="X754" t="str">
        <f>IF(LEN(H754)&gt;0,VLOOKUP(H754,DATA!$B$2:$F$526,5,FALSE),"")</f>
        <v/>
      </c>
      <c r="Y754" t="str">
        <f t="shared" si="423"/>
        <v/>
      </c>
      <c r="Z754" t="str">
        <f t="shared" si="424"/>
        <v/>
      </c>
      <c r="AA754" t="str">
        <f t="shared" si="425"/>
        <v/>
      </c>
      <c r="AB754" t="str">
        <f>IF(LEN(Z754)&gt;0,VLOOKUP(Z754,DATA!$K$25:$L$69,2,FALSE)&amp;IF(LEN(AA754)&gt;0,VLOOKUP(AA754,DATA!$O$25:$P$29,2,FALSE),""),"")</f>
        <v/>
      </c>
      <c r="AC754" t="str">
        <f>IF(LEN(Z754)&gt;0,VLOOKUP(Z754,DATA!$K$25:$M$69,3,FALSE),"")</f>
        <v/>
      </c>
      <c r="AD754" t="str">
        <f t="shared" si="426"/>
        <v/>
      </c>
      <c r="AE754" t="str">
        <f t="shared" si="427"/>
        <v/>
      </c>
      <c r="AF754" t="str">
        <f t="shared" si="428"/>
        <v/>
      </c>
      <c r="AG754" t="str">
        <f t="shared" si="429"/>
        <v/>
      </c>
      <c r="AH754" t="str">
        <f t="shared" si="430"/>
        <v/>
      </c>
      <c r="AI754" t="str">
        <f>IF(LEN(Q754)&gt;0,REPT("0",IF(IF(MID(I754,12,1)="F",VLOOKUP(J754,DATA!$K$2:$Y$20,14,FALSE),0)&gt;10,IF(MID(I754,12,1)="F",VLOOKUP(J754,DATA!$K$2:$Y$20,14,FALSE),0)-10,0)-LEN(X754))&amp;DEC2BIN(Q754,IF(MID(I754,12,1)="F",VLOOKUP(J754,DATA!$K$2:$Y$20,14,FALSE),0)-IF(IF(MID(I754,12,1)="F",VLOOKUP(J754,DATA!$K$2:$Y$20,14,FALSE),0)&gt;10,IF(MID(I754,12,1)="F",VLOOKUP(J754,DATA!$K$2:$Y$20,14,FALSE),0)-10,0)),"")</f>
        <v/>
      </c>
      <c r="AJ754" t="str">
        <f>IF(LEN(H754)&gt;0,IF(H754&lt;&gt;"CALL_PAL",VLOOKUP(H754,DATA!$B$2:$E$526,4,FALSE),VLOOKUP(K754,DATA!$K$72:$M$161,3,FALSE)),"")</f>
        <v/>
      </c>
      <c r="AK754" t="str">
        <f>IF(LEN(H754)&gt;0,VLOOKUP(H754,DATA!$B$2:$D$526,3,FALSE),"")</f>
        <v/>
      </c>
      <c r="AL754" t="str">
        <f t="shared" si="431"/>
        <v/>
      </c>
      <c r="AM754" t="str">
        <f t="shared" si="432"/>
        <v/>
      </c>
      <c r="AN754" t="str">
        <f t="shared" si="410"/>
        <v/>
      </c>
      <c r="AO754" t="str">
        <f t="shared" si="404"/>
        <v/>
      </c>
      <c r="AP754" t="str">
        <f t="shared" si="405"/>
        <v/>
      </c>
      <c r="AQ754" t="str">
        <f t="shared" si="402"/>
        <v/>
      </c>
    </row>
    <row r="755" spans="1:43" x14ac:dyDescent="0.25">
      <c r="A755" t="str">
        <f t="shared" si="406"/>
        <v/>
      </c>
      <c r="C755" t="str">
        <f t="shared" si="412"/>
        <v/>
      </c>
      <c r="D755" t="str">
        <f t="shared" si="407"/>
        <v/>
      </c>
      <c r="E755" t="str">
        <f t="shared" si="408"/>
        <v/>
      </c>
      <c r="F755" t="str">
        <f t="shared" si="411"/>
        <v/>
      </c>
      <c r="G755" t="str">
        <f t="shared" si="403"/>
        <v/>
      </c>
      <c r="H755" t="str">
        <f t="shared" si="413"/>
        <v/>
      </c>
      <c r="I755" s="3" t="str">
        <f>IF(LEN(H755)&gt;0,VLOOKUP(H755,DATA!$B$2:$G$526,6,FALSE),"")</f>
        <v/>
      </c>
      <c r="J755" t="str">
        <f>IF(LEN(H755)&gt;0,VLOOKUP(H755,DATA!$B$2:$G$526,2,FALSE),"")</f>
        <v/>
      </c>
      <c r="K755" t="str">
        <f>IF(LEN(H755)&gt;0,IF(MID(IF(MID(MID(C755,LEN(H755)+2,99),1,1)="(",MID(MID(C755,LEN(H755)+2,99),2,LEN(MID(C755,LEN(H755)+2,99))-2),MID(C755,LEN(H755)+2,99)),1,1)=VLOOKUP(H755,DATA!$B$2:$I$526,8,FALSE),MID(IF(MID(MID(C755,LEN(H755)+2,99),1,1)="(",MID(MID(C755,LEN(H755)+2,99),2,LEN(MID(C755,LEN(H755)+2,99))-2),MID(C755,LEN(H755)+2,99)),1,3),IF(MID(MID(C755,LEN(H755)+2,99),1,1)="(",MID(MID(C755,LEN(H755)+2,99),2,LEN(MID(C755,LEN(H755)+2,99))-2),MID(C755,LEN(H755)+2,99))),"")</f>
        <v/>
      </c>
      <c r="L755" t="str">
        <f t="shared" si="414"/>
        <v/>
      </c>
      <c r="M755" t="str">
        <f t="shared" si="433"/>
        <v/>
      </c>
      <c r="N755" t="str">
        <f t="shared" si="415"/>
        <v/>
      </c>
      <c r="O755" t="str">
        <f t="shared" si="416"/>
        <v/>
      </c>
      <c r="P755" t="str">
        <f t="shared" si="409"/>
        <v/>
      </c>
      <c r="Q755" t="str">
        <f t="shared" si="417"/>
        <v/>
      </c>
      <c r="R755" t="str">
        <f t="shared" si="418"/>
        <v/>
      </c>
      <c r="S755" t="str">
        <f t="shared" si="419"/>
        <v/>
      </c>
      <c r="T755" t="str">
        <f t="shared" si="420"/>
        <v/>
      </c>
      <c r="U755" t="str">
        <f t="shared" si="421"/>
        <v/>
      </c>
      <c r="V755" t="str">
        <f>IF(MID(I755,6,1)="T",VLOOKUP(H755,DATA!$B$2:$H$526,7,FALSE),"")</f>
        <v/>
      </c>
      <c r="W755" t="str">
        <f t="shared" si="422"/>
        <v/>
      </c>
      <c r="X755" t="str">
        <f>IF(LEN(H755)&gt;0,VLOOKUP(H755,DATA!$B$2:$F$526,5,FALSE),"")</f>
        <v/>
      </c>
      <c r="Y755" t="str">
        <f t="shared" si="423"/>
        <v/>
      </c>
      <c r="Z755" t="str">
        <f t="shared" si="424"/>
        <v/>
      </c>
      <c r="AA755" t="str">
        <f t="shared" si="425"/>
        <v/>
      </c>
      <c r="AB755" t="str">
        <f>IF(LEN(Z755)&gt;0,VLOOKUP(Z755,DATA!$K$25:$L$69,2,FALSE)&amp;IF(LEN(AA755)&gt;0,VLOOKUP(AA755,DATA!$O$25:$P$29,2,FALSE),""),"")</f>
        <v/>
      </c>
      <c r="AC755" t="str">
        <f>IF(LEN(Z755)&gt;0,VLOOKUP(Z755,DATA!$K$25:$M$69,3,FALSE),"")</f>
        <v/>
      </c>
      <c r="AD755" t="str">
        <f t="shared" si="426"/>
        <v/>
      </c>
      <c r="AE755" t="str">
        <f t="shared" si="427"/>
        <v/>
      </c>
      <c r="AF755" t="str">
        <f t="shared" si="428"/>
        <v/>
      </c>
      <c r="AG755" t="str">
        <f t="shared" si="429"/>
        <v/>
      </c>
      <c r="AH755" t="str">
        <f t="shared" si="430"/>
        <v/>
      </c>
      <c r="AI755" t="str">
        <f>IF(LEN(Q755)&gt;0,REPT("0",IF(IF(MID(I755,12,1)="F",VLOOKUP(J755,DATA!$K$2:$Y$20,14,FALSE),0)&gt;10,IF(MID(I755,12,1)="F",VLOOKUP(J755,DATA!$K$2:$Y$20,14,FALSE),0)-10,0)-LEN(X755))&amp;DEC2BIN(Q755,IF(MID(I755,12,1)="F",VLOOKUP(J755,DATA!$K$2:$Y$20,14,FALSE),0)-IF(IF(MID(I755,12,1)="F",VLOOKUP(J755,DATA!$K$2:$Y$20,14,FALSE),0)&gt;10,IF(MID(I755,12,1)="F",VLOOKUP(J755,DATA!$K$2:$Y$20,14,FALSE),0)-10,0)),"")</f>
        <v/>
      </c>
      <c r="AJ755" t="str">
        <f>IF(LEN(H755)&gt;0,IF(H755&lt;&gt;"CALL_PAL",VLOOKUP(H755,DATA!$B$2:$E$526,4,FALSE),VLOOKUP(K755,DATA!$K$72:$M$161,3,FALSE)),"")</f>
        <v/>
      </c>
      <c r="AK755" t="str">
        <f>IF(LEN(H755)&gt;0,VLOOKUP(H755,DATA!$B$2:$D$526,3,FALSE),"")</f>
        <v/>
      </c>
      <c r="AL755" t="str">
        <f t="shared" si="431"/>
        <v/>
      </c>
      <c r="AM755" t="str">
        <f t="shared" si="432"/>
        <v/>
      </c>
      <c r="AN755" t="str">
        <f t="shared" si="410"/>
        <v/>
      </c>
      <c r="AO755" t="str">
        <f t="shared" si="404"/>
        <v/>
      </c>
      <c r="AP755" t="str">
        <f t="shared" si="405"/>
        <v/>
      </c>
      <c r="AQ755" t="str">
        <f t="shared" si="402"/>
        <v/>
      </c>
    </row>
    <row r="756" spans="1:43" x14ac:dyDescent="0.25">
      <c r="A756" t="str">
        <f t="shared" si="406"/>
        <v/>
      </c>
      <c r="C756" t="str">
        <f t="shared" si="412"/>
        <v/>
      </c>
      <c r="D756" t="str">
        <f t="shared" si="407"/>
        <v/>
      </c>
      <c r="E756" t="str">
        <f t="shared" si="408"/>
        <v/>
      </c>
      <c r="F756" t="str">
        <f t="shared" si="411"/>
        <v/>
      </c>
      <c r="G756" t="str">
        <f t="shared" si="403"/>
        <v/>
      </c>
      <c r="H756" t="str">
        <f t="shared" si="413"/>
        <v/>
      </c>
      <c r="I756" s="3" t="str">
        <f>IF(LEN(H756)&gt;0,VLOOKUP(H756,DATA!$B$2:$G$526,6,FALSE),"")</f>
        <v/>
      </c>
      <c r="J756" t="str">
        <f>IF(LEN(H756)&gt;0,VLOOKUP(H756,DATA!$B$2:$G$526,2,FALSE),"")</f>
        <v/>
      </c>
      <c r="K756" t="str">
        <f>IF(LEN(H756)&gt;0,IF(MID(IF(MID(MID(C756,LEN(H756)+2,99),1,1)="(",MID(MID(C756,LEN(H756)+2,99),2,LEN(MID(C756,LEN(H756)+2,99))-2),MID(C756,LEN(H756)+2,99)),1,1)=VLOOKUP(H756,DATA!$B$2:$I$526,8,FALSE),MID(IF(MID(MID(C756,LEN(H756)+2,99),1,1)="(",MID(MID(C756,LEN(H756)+2,99),2,LEN(MID(C756,LEN(H756)+2,99))-2),MID(C756,LEN(H756)+2,99)),1,3),IF(MID(MID(C756,LEN(H756)+2,99),1,1)="(",MID(MID(C756,LEN(H756)+2,99),2,LEN(MID(C756,LEN(H756)+2,99))-2),MID(C756,LEN(H756)+2,99))),"")</f>
        <v/>
      </c>
      <c r="L756" t="str">
        <f t="shared" si="414"/>
        <v/>
      </c>
      <c r="M756" t="str">
        <f t="shared" si="433"/>
        <v/>
      </c>
      <c r="N756" t="str">
        <f t="shared" si="415"/>
        <v/>
      </c>
      <c r="O756" t="str">
        <f t="shared" si="416"/>
        <v/>
      </c>
      <c r="P756" t="str">
        <f t="shared" si="409"/>
        <v/>
      </c>
      <c r="Q756" t="str">
        <f t="shared" si="417"/>
        <v/>
      </c>
      <c r="R756" t="str">
        <f t="shared" si="418"/>
        <v/>
      </c>
      <c r="S756" t="str">
        <f t="shared" si="419"/>
        <v/>
      </c>
      <c r="T756" t="str">
        <f t="shared" si="420"/>
        <v/>
      </c>
      <c r="U756" t="str">
        <f t="shared" si="421"/>
        <v/>
      </c>
      <c r="V756" t="str">
        <f>IF(MID(I756,6,1)="T",VLOOKUP(H756,DATA!$B$2:$H$526,7,FALSE),"")</f>
        <v/>
      </c>
      <c r="W756" t="str">
        <f t="shared" si="422"/>
        <v/>
      </c>
      <c r="X756" t="str">
        <f>IF(LEN(H756)&gt;0,VLOOKUP(H756,DATA!$B$2:$F$526,5,FALSE),"")</f>
        <v/>
      </c>
      <c r="Y756" t="str">
        <f t="shared" si="423"/>
        <v/>
      </c>
      <c r="Z756" t="str">
        <f t="shared" si="424"/>
        <v/>
      </c>
      <c r="AA756" t="str">
        <f t="shared" si="425"/>
        <v/>
      </c>
      <c r="AB756" t="str">
        <f>IF(LEN(Z756)&gt;0,VLOOKUP(Z756,DATA!$K$25:$L$69,2,FALSE)&amp;IF(LEN(AA756)&gt;0,VLOOKUP(AA756,DATA!$O$25:$P$29,2,FALSE),""),"")</f>
        <v/>
      </c>
      <c r="AC756" t="str">
        <f>IF(LEN(Z756)&gt;0,VLOOKUP(Z756,DATA!$K$25:$M$69,3,FALSE),"")</f>
        <v/>
      </c>
      <c r="AD756" t="str">
        <f t="shared" si="426"/>
        <v/>
      </c>
      <c r="AE756" t="str">
        <f t="shared" si="427"/>
        <v/>
      </c>
      <c r="AF756" t="str">
        <f t="shared" si="428"/>
        <v/>
      </c>
      <c r="AG756" t="str">
        <f t="shared" si="429"/>
        <v/>
      </c>
      <c r="AH756" t="str">
        <f t="shared" si="430"/>
        <v/>
      </c>
      <c r="AI756" t="str">
        <f>IF(LEN(Q756)&gt;0,REPT("0",IF(IF(MID(I756,12,1)="F",VLOOKUP(J756,DATA!$K$2:$Y$20,14,FALSE),0)&gt;10,IF(MID(I756,12,1)="F",VLOOKUP(J756,DATA!$K$2:$Y$20,14,FALSE),0)-10,0)-LEN(X756))&amp;DEC2BIN(Q756,IF(MID(I756,12,1)="F",VLOOKUP(J756,DATA!$K$2:$Y$20,14,FALSE),0)-IF(IF(MID(I756,12,1)="F",VLOOKUP(J756,DATA!$K$2:$Y$20,14,FALSE),0)&gt;10,IF(MID(I756,12,1)="F",VLOOKUP(J756,DATA!$K$2:$Y$20,14,FALSE),0)-10,0)),"")</f>
        <v/>
      </c>
      <c r="AJ756" t="str">
        <f>IF(LEN(H756)&gt;0,IF(H756&lt;&gt;"CALL_PAL",VLOOKUP(H756,DATA!$B$2:$E$526,4,FALSE),VLOOKUP(K756,DATA!$K$72:$M$161,3,FALSE)),"")</f>
        <v/>
      </c>
      <c r="AK756" t="str">
        <f>IF(LEN(H756)&gt;0,VLOOKUP(H756,DATA!$B$2:$D$526,3,FALSE),"")</f>
        <v/>
      </c>
      <c r="AL756" t="str">
        <f t="shared" si="431"/>
        <v/>
      </c>
      <c r="AM756" t="str">
        <f t="shared" si="432"/>
        <v/>
      </c>
      <c r="AN756" t="str">
        <f t="shared" si="410"/>
        <v/>
      </c>
      <c r="AO756" t="str">
        <f t="shared" si="404"/>
        <v/>
      </c>
      <c r="AP756" t="str">
        <f t="shared" si="405"/>
        <v/>
      </c>
      <c r="AQ756" t="str">
        <f t="shared" si="402"/>
        <v/>
      </c>
    </row>
    <row r="757" spans="1:43" x14ac:dyDescent="0.25">
      <c r="A757" t="str">
        <f t="shared" si="406"/>
        <v/>
      </c>
      <c r="C757" t="str">
        <f t="shared" si="412"/>
        <v/>
      </c>
      <c r="D757" t="str">
        <f t="shared" si="407"/>
        <v/>
      </c>
      <c r="E757" t="str">
        <f t="shared" si="408"/>
        <v/>
      </c>
      <c r="F757" t="str">
        <f t="shared" si="411"/>
        <v/>
      </c>
      <c r="G757" t="str">
        <f t="shared" si="403"/>
        <v/>
      </c>
      <c r="H757" t="str">
        <f t="shared" si="413"/>
        <v/>
      </c>
      <c r="I757" s="3" t="str">
        <f>IF(LEN(H757)&gt;0,VLOOKUP(H757,DATA!$B$2:$G$526,6,FALSE),"")</f>
        <v/>
      </c>
      <c r="J757" t="str">
        <f>IF(LEN(H757)&gt;0,VLOOKUP(H757,DATA!$B$2:$G$526,2,FALSE),"")</f>
        <v/>
      </c>
      <c r="K757" t="str">
        <f>IF(LEN(H757)&gt;0,IF(MID(IF(MID(MID(C757,LEN(H757)+2,99),1,1)="(",MID(MID(C757,LEN(H757)+2,99),2,LEN(MID(C757,LEN(H757)+2,99))-2),MID(C757,LEN(H757)+2,99)),1,1)=VLOOKUP(H757,DATA!$B$2:$I$526,8,FALSE),MID(IF(MID(MID(C757,LEN(H757)+2,99),1,1)="(",MID(MID(C757,LEN(H757)+2,99),2,LEN(MID(C757,LEN(H757)+2,99))-2),MID(C757,LEN(H757)+2,99)),1,3),IF(MID(MID(C757,LEN(H757)+2,99),1,1)="(",MID(MID(C757,LEN(H757)+2,99),2,LEN(MID(C757,LEN(H757)+2,99))-2),MID(C757,LEN(H757)+2,99))),"")</f>
        <v/>
      </c>
      <c r="L757" t="str">
        <f t="shared" si="414"/>
        <v/>
      </c>
      <c r="M757" t="str">
        <f t="shared" si="433"/>
        <v/>
      </c>
      <c r="N757" t="str">
        <f t="shared" si="415"/>
        <v/>
      </c>
      <c r="O757" t="str">
        <f t="shared" si="416"/>
        <v/>
      </c>
      <c r="P757" t="str">
        <f t="shared" si="409"/>
        <v/>
      </c>
      <c r="Q757" t="str">
        <f t="shared" si="417"/>
        <v/>
      </c>
      <c r="R757" t="str">
        <f t="shared" si="418"/>
        <v/>
      </c>
      <c r="S757" t="str">
        <f t="shared" si="419"/>
        <v/>
      </c>
      <c r="T757" t="str">
        <f t="shared" si="420"/>
        <v/>
      </c>
      <c r="U757" t="str">
        <f t="shared" si="421"/>
        <v/>
      </c>
      <c r="V757" t="str">
        <f>IF(MID(I757,6,1)="T",VLOOKUP(H757,DATA!$B$2:$H$526,7,FALSE),"")</f>
        <v/>
      </c>
      <c r="W757" t="str">
        <f t="shared" si="422"/>
        <v/>
      </c>
      <c r="X757" t="str">
        <f>IF(LEN(H757)&gt;0,VLOOKUP(H757,DATA!$B$2:$F$526,5,FALSE),"")</f>
        <v/>
      </c>
      <c r="Y757" t="str">
        <f t="shared" si="423"/>
        <v/>
      </c>
      <c r="Z757" t="str">
        <f t="shared" si="424"/>
        <v/>
      </c>
      <c r="AA757" t="str">
        <f t="shared" si="425"/>
        <v/>
      </c>
      <c r="AB757" t="str">
        <f>IF(LEN(Z757)&gt;0,VLOOKUP(Z757,DATA!$K$25:$L$69,2,FALSE)&amp;IF(LEN(AA757)&gt;0,VLOOKUP(AA757,DATA!$O$25:$P$29,2,FALSE),""),"")</f>
        <v/>
      </c>
      <c r="AC757" t="str">
        <f>IF(LEN(Z757)&gt;0,VLOOKUP(Z757,DATA!$K$25:$M$69,3,FALSE),"")</f>
        <v/>
      </c>
      <c r="AD757" t="str">
        <f t="shared" si="426"/>
        <v/>
      </c>
      <c r="AE757" t="str">
        <f t="shared" si="427"/>
        <v/>
      </c>
      <c r="AF757" t="str">
        <f t="shared" si="428"/>
        <v/>
      </c>
      <c r="AG757" t="str">
        <f t="shared" si="429"/>
        <v/>
      </c>
      <c r="AH757" t="str">
        <f t="shared" si="430"/>
        <v/>
      </c>
      <c r="AI757" t="str">
        <f>IF(LEN(Q757)&gt;0,REPT("0",IF(IF(MID(I757,12,1)="F",VLOOKUP(J757,DATA!$K$2:$Y$20,14,FALSE),0)&gt;10,IF(MID(I757,12,1)="F",VLOOKUP(J757,DATA!$K$2:$Y$20,14,FALSE),0)-10,0)-LEN(X757))&amp;DEC2BIN(Q757,IF(MID(I757,12,1)="F",VLOOKUP(J757,DATA!$K$2:$Y$20,14,FALSE),0)-IF(IF(MID(I757,12,1)="F",VLOOKUP(J757,DATA!$K$2:$Y$20,14,FALSE),0)&gt;10,IF(MID(I757,12,1)="F",VLOOKUP(J757,DATA!$K$2:$Y$20,14,FALSE),0)-10,0)),"")</f>
        <v/>
      </c>
      <c r="AJ757" t="str">
        <f>IF(LEN(H757)&gt;0,IF(H757&lt;&gt;"CALL_PAL",VLOOKUP(H757,DATA!$B$2:$E$526,4,FALSE),VLOOKUP(K757,DATA!$K$72:$M$161,3,FALSE)),"")</f>
        <v/>
      </c>
      <c r="AK757" t="str">
        <f>IF(LEN(H757)&gt;0,VLOOKUP(H757,DATA!$B$2:$D$526,3,FALSE),"")</f>
        <v/>
      </c>
      <c r="AL757" t="str">
        <f t="shared" si="431"/>
        <v/>
      </c>
      <c r="AM757" t="str">
        <f t="shared" si="432"/>
        <v/>
      </c>
      <c r="AN757" t="str">
        <f t="shared" si="410"/>
        <v/>
      </c>
      <c r="AO757" t="str">
        <f t="shared" si="404"/>
        <v/>
      </c>
      <c r="AP757" t="str">
        <f t="shared" si="405"/>
        <v/>
      </c>
      <c r="AQ757" t="str">
        <f t="shared" si="402"/>
        <v/>
      </c>
    </row>
    <row r="758" spans="1:43" x14ac:dyDescent="0.25">
      <c r="A758" t="str">
        <f t="shared" si="406"/>
        <v/>
      </c>
      <c r="C758" t="str">
        <f t="shared" si="412"/>
        <v/>
      </c>
      <c r="D758" t="str">
        <f t="shared" si="407"/>
        <v/>
      </c>
      <c r="E758" t="str">
        <f t="shared" si="408"/>
        <v/>
      </c>
      <c r="F758" t="str">
        <f t="shared" si="411"/>
        <v/>
      </c>
      <c r="G758" t="str">
        <f t="shared" si="403"/>
        <v/>
      </c>
      <c r="H758" t="str">
        <f t="shared" si="413"/>
        <v/>
      </c>
      <c r="I758" s="3" t="str">
        <f>IF(LEN(H758)&gt;0,VLOOKUP(H758,DATA!$B$2:$G$526,6,FALSE),"")</f>
        <v/>
      </c>
      <c r="J758" t="str">
        <f>IF(LEN(H758)&gt;0,VLOOKUP(H758,DATA!$B$2:$G$526,2,FALSE),"")</f>
        <v/>
      </c>
      <c r="K758" t="str">
        <f>IF(LEN(H758)&gt;0,IF(MID(IF(MID(MID(C758,LEN(H758)+2,99),1,1)="(",MID(MID(C758,LEN(H758)+2,99),2,LEN(MID(C758,LEN(H758)+2,99))-2),MID(C758,LEN(H758)+2,99)),1,1)=VLOOKUP(H758,DATA!$B$2:$I$526,8,FALSE),MID(IF(MID(MID(C758,LEN(H758)+2,99),1,1)="(",MID(MID(C758,LEN(H758)+2,99),2,LEN(MID(C758,LEN(H758)+2,99))-2),MID(C758,LEN(H758)+2,99)),1,3),IF(MID(MID(C758,LEN(H758)+2,99),1,1)="(",MID(MID(C758,LEN(H758)+2,99),2,LEN(MID(C758,LEN(H758)+2,99))-2),MID(C758,LEN(H758)+2,99))),"")</f>
        <v/>
      </c>
      <c r="L758" t="str">
        <f t="shared" si="414"/>
        <v/>
      </c>
      <c r="M758" t="str">
        <f t="shared" si="433"/>
        <v/>
      </c>
      <c r="N758" t="str">
        <f t="shared" si="415"/>
        <v/>
      </c>
      <c r="O758" t="str">
        <f t="shared" si="416"/>
        <v/>
      </c>
      <c r="P758" t="str">
        <f t="shared" si="409"/>
        <v/>
      </c>
      <c r="Q758" t="str">
        <f t="shared" si="417"/>
        <v/>
      </c>
      <c r="R758" t="str">
        <f t="shared" si="418"/>
        <v/>
      </c>
      <c r="S758" t="str">
        <f t="shared" si="419"/>
        <v/>
      </c>
      <c r="T758" t="str">
        <f t="shared" si="420"/>
        <v/>
      </c>
      <c r="U758" t="str">
        <f t="shared" si="421"/>
        <v/>
      </c>
      <c r="V758" t="str">
        <f>IF(MID(I758,6,1)="T",VLOOKUP(H758,DATA!$B$2:$H$526,7,FALSE),"")</f>
        <v/>
      </c>
      <c r="W758" t="str">
        <f t="shared" si="422"/>
        <v/>
      </c>
      <c r="X758" t="str">
        <f>IF(LEN(H758)&gt;0,VLOOKUP(H758,DATA!$B$2:$F$526,5,FALSE),"")</f>
        <v/>
      </c>
      <c r="Y758" t="str">
        <f t="shared" si="423"/>
        <v/>
      </c>
      <c r="Z758" t="str">
        <f t="shared" si="424"/>
        <v/>
      </c>
      <c r="AA758" t="str">
        <f t="shared" si="425"/>
        <v/>
      </c>
      <c r="AB758" t="str">
        <f>IF(LEN(Z758)&gt;0,VLOOKUP(Z758,DATA!$K$25:$L$69,2,FALSE)&amp;IF(LEN(AA758)&gt;0,VLOOKUP(AA758,DATA!$O$25:$P$29,2,FALSE),""),"")</f>
        <v/>
      </c>
      <c r="AC758" t="str">
        <f>IF(LEN(Z758)&gt;0,VLOOKUP(Z758,DATA!$K$25:$M$69,3,FALSE),"")</f>
        <v/>
      </c>
      <c r="AD758" t="str">
        <f t="shared" si="426"/>
        <v/>
      </c>
      <c r="AE758" t="str">
        <f t="shared" si="427"/>
        <v/>
      </c>
      <c r="AF758" t="str">
        <f t="shared" si="428"/>
        <v/>
      </c>
      <c r="AG758" t="str">
        <f t="shared" si="429"/>
        <v/>
      </c>
      <c r="AH758" t="str">
        <f t="shared" si="430"/>
        <v/>
      </c>
      <c r="AI758" t="str">
        <f>IF(LEN(Q758)&gt;0,REPT("0",IF(IF(MID(I758,12,1)="F",VLOOKUP(J758,DATA!$K$2:$Y$20,14,FALSE),0)&gt;10,IF(MID(I758,12,1)="F",VLOOKUP(J758,DATA!$K$2:$Y$20,14,FALSE),0)-10,0)-LEN(X758))&amp;DEC2BIN(Q758,IF(MID(I758,12,1)="F",VLOOKUP(J758,DATA!$K$2:$Y$20,14,FALSE),0)-IF(IF(MID(I758,12,1)="F",VLOOKUP(J758,DATA!$K$2:$Y$20,14,FALSE),0)&gt;10,IF(MID(I758,12,1)="F",VLOOKUP(J758,DATA!$K$2:$Y$20,14,FALSE),0)-10,0)),"")</f>
        <v/>
      </c>
      <c r="AJ758" t="str">
        <f>IF(LEN(H758)&gt;0,IF(H758&lt;&gt;"CALL_PAL",VLOOKUP(H758,DATA!$B$2:$E$526,4,FALSE),VLOOKUP(K758,DATA!$K$72:$M$161,3,FALSE)),"")</f>
        <v/>
      </c>
      <c r="AK758" t="str">
        <f>IF(LEN(H758)&gt;0,VLOOKUP(H758,DATA!$B$2:$D$526,3,FALSE),"")</f>
        <v/>
      </c>
      <c r="AL758" t="str">
        <f t="shared" si="431"/>
        <v/>
      </c>
      <c r="AM758" t="str">
        <f t="shared" si="432"/>
        <v/>
      </c>
      <c r="AN758" t="str">
        <f t="shared" si="410"/>
        <v/>
      </c>
      <c r="AO758" t="str">
        <f t="shared" si="404"/>
        <v/>
      </c>
      <c r="AP758" t="str">
        <f t="shared" si="405"/>
        <v/>
      </c>
      <c r="AQ758" t="str">
        <f t="shared" si="402"/>
        <v/>
      </c>
    </row>
    <row r="759" spans="1:43" x14ac:dyDescent="0.25">
      <c r="A759" t="str">
        <f t="shared" si="406"/>
        <v/>
      </c>
      <c r="C759" t="str">
        <f t="shared" si="412"/>
        <v/>
      </c>
      <c r="D759" t="str">
        <f t="shared" si="407"/>
        <v/>
      </c>
      <c r="E759" t="str">
        <f t="shared" si="408"/>
        <v/>
      </c>
      <c r="F759" t="str">
        <f t="shared" si="411"/>
        <v/>
      </c>
      <c r="G759" t="str">
        <f t="shared" si="403"/>
        <v/>
      </c>
      <c r="H759" t="str">
        <f t="shared" si="413"/>
        <v/>
      </c>
      <c r="I759" s="3" t="str">
        <f>IF(LEN(H759)&gt;0,VLOOKUP(H759,DATA!$B$2:$G$526,6,FALSE),"")</f>
        <v/>
      </c>
      <c r="J759" t="str">
        <f>IF(LEN(H759)&gt;0,VLOOKUP(H759,DATA!$B$2:$G$526,2,FALSE),"")</f>
        <v/>
      </c>
      <c r="K759" t="str">
        <f>IF(LEN(H759)&gt;0,IF(MID(IF(MID(MID(C759,LEN(H759)+2,99),1,1)="(",MID(MID(C759,LEN(H759)+2,99),2,LEN(MID(C759,LEN(H759)+2,99))-2),MID(C759,LEN(H759)+2,99)),1,1)=VLOOKUP(H759,DATA!$B$2:$I$526,8,FALSE),MID(IF(MID(MID(C759,LEN(H759)+2,99),1,1)="(",MID(MID(C759,LEN(H759)+2,99),2,LEN(MID(C759,LEN(H759)+2,99))-2),MID(C759,LEN(H759)+2,99)),1,3),IF(MID(MID(C759,LEN(H759)+2,99),1,1)="(",MID(MID(C759,LEN(H759)+2,99),2,LEN(MID(C759,LEN(H759)+2,99))-2),MID(C759,LEN(H759)+2,99))),"")</f>
        <v/>
      </c>
      <c r="L759" t="str">
        <f t="shared" si="414"/>
        <v/>
      </c>
      <c r="M759" t="str">
        <f t="shared" si="433"/>
        <v/>
      </c>
      <c r="N759" t="str">
        <f t="shared" si="415"/>
        <v/>
      </c>
      <c r="O759" t="str">
        <f t="shared" si="416"/>
        <v/>
      </c>
      <c r="P759" t="str">
        <f t="shared" si="409"/>
        <v/>
      </c>
      <c r="Q759" t="str">
        <f t="shared" si="417"/>
        <v/>
      </c>
      <c r="R759" t="str">
        <f t="shared" si="418"/>
        <v/>
      </c>
      <c r="S759" t="str">
        <f t="shared" si="419"/>
        <v/>
      </c>
      <c r="T759" t="str">
        <f t="shared" si="420"/>
        <v/>
      </c>
      <c r="U759" t="str">
        <f t="shared" si="421"/>
        <v/>
      </c>
      <c r="V759" t="str">
        <f>IF(MID(I759,6,1)="T",VLOOKUP(H759,DATA!$B$2:$H$526,7,FALSE),"")</f>
        <v/>
      </c>
      <c r="W759" t="str">
        <f t="shared" si="422"/>
        <v/>
      </c>
      <c r="X759" t="str">
        <f>IF(LEN(H759)&gt;0,VLOOKUP(H759,DATA!$B$2:$F$526,5,FALSE),"")</f>
        <v/>
      </c>
      <c r="Y759" t="str">
        <f t="shared" si="423"/>
        <v/>
      </c>
      <c r="Z759" t="str">
        <f t="shared" si="424"/>
        <v/>
      </c>
      <c r="AA759" t="str">
        <f t="shared" si="425"/>
        <v/>
      </c>
      <c r="AB759" t="str">
        <f>IF(LEN(Z759)&gt;0,VLOOKUP(Z759,DATA!$K$25:$L$69,2,FALSE)&amp;IF(LEN(AA759)&gt;0,VLOOKUP(AA759,DATA!$O$25:$P$29,2,FALSE),""),"")</f>
        <v/>
      </c>
      <c r="AC759" t="str">
        <f>IF(LEN(Z759)&gt;0,VLOOKUP(Z759,DATA!$K$25:$M$69,3,FALSE),"")</f>
        <v/>
      </c>
      <c r="AD759" t="str">
        <f t="shared" si="426"/>
        <v/>
      </c>
      <c r="AE759" t="str">
        <f t="shared" si="427"/>
        <v/>
      </c>
      <c r="AF759" t="str">
        <f t="shared" si="428"/>
        <v/>
      </c>
      <c r="AG759" t="str">
        <f t="shared" si="429"/>
        <v/>
      </c>
      <c r="AH759" t="str">
        <f t="shared" si="430"/>
        <v/>
      </c>
      <c r="AI759" t="str">
        <f>IF(LEN(Q759)&gt;0,REPT("0",IF(IF(MID(I759,12,1)="F",VLOOKUP(J759,DATA!$K$2:$Y$20,14,FALSE),0)&gt;10,IF(MID(I759,12,1)="F",VLOOKUP(J759,DATA!$K$2:$Y$20,14,FALSE),0)-10,0)-LEN(X759))&amp;DEC2BIN(Q759,IF(MID(I759,12,1)="F",VLOOKUP(J759,DATA!$K$2:$Y$20,14,FALSE),0)-IF(IF(MID(I759,12,1)="F",VLOOKUP(J759,DATA!$K$2:$Y$20,14,FALSE),0)&gt;10,IF(MID(I759,12,1)="F",VLOOKUP(J759,DATA!$K$2:$Y$20,14,FALSE),0)-10,0)),"")</f>
        <v/>
      </c>
      <c r="AJ759" t="str">
        <f>IF(LEN(H759)&gt;0,IF(H759&lt;&gt;"CALL_PAL",VLOOKUP(H759,DATA!$B$2:$E$526,4,FALSE),VLOOKUP(K759,DATA!$K$72:$M$161,3,FALSE)),"")</f>
        <v/>
      </c>
      <c r="AK759" t="str">
        <f>IF(LEN(H759)&gt;0,VLOOKUP(H759,DATA!$B$2:$D$526,3,FALSE),"")</f>
        <v/>
      </c>
      <c r="AL759" t="str">
        <f t="shared" si="431"/>
        <v/>
      </c>
      <c r="AM759" t="str">
        <f t="shared" si="432"/>
        <v/>
      </c>
      <c r="AN759" t="str">
        <f t="shared" si="410"/>
        <v/>
      </c>
      <c r="AO759" t="str">
        <f t="shared" si="404"/>
        <v/>
      </c>
      <c r="AP759" t="str">
        <f t="shared" si="405"/>
        <v/>
      </c>
      <c r="AQ759" t="str">
        <f t="shared" si="402"/>
        <v/>
      </c>
    </row>
    <row r="760" spans="1:43" x14ac:dyDescent="0.25">
      <c r="A760" t="str">
        <f t="shared" si="406"/>
        <v/>
      </c>
      <c r="C760" t="str">
        <f t="shared" si="412"/>
        <v/>
      </c>
      <c r="D760" t="str">
        <f t="shared" si="407"/>
        <v/>
      </c>
      <c r="E760" t="str">
        <f t="shared" si="408"/>
        <v/>
      </c>
      <c r="F760" t="str">
        <f t="shared" si="411"/>
        <v/>
      </c>
      <c r="G760" t="str">
        <f t="shared" si="403"/>
        <v/>
      </c>
      <c r="H760" t="str">
        <f t="shared" si="413"/>
        <v/>
      </c>
      <c r="I760" s="3" t="str">
        <f>IF(LEN(H760)&gt;0,VLOOKUP(H760,DATA!$B$2:$G$526,6,FALSE),"")</f>
        <v/>
      </c>
      <c r="J760" t="str">
        <f>IF(LEN(H760)&gt;0,VLOOKUP(H760,DATA!$B$2:$G$526,2,FALSE),"")</f>
        <v/>
      </c>
      <c r="K760" t="str">
        <f>IF(LEN(H760)&gt;0,IF(MID(IF(MID(MID(C760,LEN(H760)+2,99),1,1)="(",MID(MID(C760,LEN(H760)+2,99),2,LEN(MID(C760,LEN(H760)+2,99))-2),MID(C760,LEN(H760)+2,99)),1,1)=VLOOKUP(H760,DATA!$B$2:$I$526,8,FALSE),MID(IF(MID(MID(C760,LEN(H760)+2,99),1,1)="(",MID(MID(C760,LEN(H760)+2,99),2,LEN(MID(C760,LEN(H760)+2,99))-2),MID(C760,LEN(H760)+2,99)),1,3),IF(MID(MID(C760,LEN(H760)+2,99),1,1)="(",MID(MID(C760,LEN(H760)+2,99),2,LEN(MID(C760,LEN(H760)+2,99))-2),MID(C760,LEN(H760)+2,99))),"")</f>
        <v/>
      </c>
      <c r="L760" t="str">
        <f t="shared" si="414"/>
        <v/>
      </c>
      <c r="M760" t="str">
        <f t="shared" si="433"/>
        <v/>
      </c>
      <c r="N760" t="str">
        <f t="shared" si="415"/>
        <v/>
      </c>
      <c r="O760" t="str">
        <f t="shared" si="416"/>
        <v/>
      </c>
      <c r="P760" t="str">
        <f t="shared" si="409"/>
        <v/>
      </c>
      <c r="Q760" t="str">
        <f t="shared" si="417"/>
        <v/>
      </c>
      <c r="R760" t="str">
        <f t="shared" si="418"/>
        <v/>
      </c>
      <c r="S760" t="str">
        <f t="shared" si="419"/>
        <v/>
      </c>
      <c r="T760" t="str">
        <f t="shared" si="420"/>
        <v/>
      </c>
      <c r="U760" t="str">
        <f t="shared" si="421"/>
        <v/>
      </c>
      <c r="V760" t="str">
        <f>IF(MID(I760,6,1)="T",VLOOKUP(H760,DATA!$B$2:$H$526,7,FALSE),"")</f>
        <v/>
      </c>
      <c r="W760" t="str">
        <f t="shared" si="422"/>
        <v/>
      </c>
      <c r="X760" t="str">
        <f>IF(LEN(H760)&gt;0,VLOOKUP(H760,DATA!$B$2:$F$526,5,FALSE),"")</f>
        <v/>
      </c>
      <c r="Y760" t="str">
        <f t="shared" si="423"/>
        <v/>
      </c>
      <c r="Z760" t="str">
        <f t="shared" si="424"/>
        <v/>
      </c>
      <c r="AA760" t="str">
        <f t="shared" si="425"/>
        <v/>
      </c>
      <c r="AB760" t="str">
        <f>IF(LEN(Z760)&gt;0,VLOOKUP(Z760,DATA!$K$25:$L$69,2,FALSE)&amp;IF(LEN(AA760)&gt;0,VLOOKUP(AA760,DATA!$O$25:$P$29,2,FALSE),""),"")</f>
        <v/>
      </c>
      <c r="AC760" t="str">
        <f>IF(LEN(Z760)&gt;0,VLOOKUP(Z760,DATA!$K$25:$M$69,3,FALSE),"")</f>
        <v/>
      </c>
      <c r="AD760" t="str">
        <f t="shared" si="426"/>
        <v/>
      </c>
      <c r="AE760" t="str">
        <f t="shared" si="427"/>
        <v/>
      </c>
      <c r="AF760" t="str">
        <f t="shared" si="428"/>
        <v/>
      </c>
      <c r="AG760" t="str">
        <f t="shared" si="429"/>
        <v/>
      </c>
      <c r="AH760" t="str">
        <f t="shared" si="430"/>
        <v/>
      </c>
      <c r="AI760" t="str">
        <f>IF(LEN(Q760)&gt;0,REPT("0",IF(IF(MID(I760,12,1)="F",VLOOKUP(J760,DATA!$K$2:$Y$20,14,FALSE),0)&gt;10,IF(MID(I760,12,1)="F",VLOOKUP(J760,DATA!$K$2:$Y$20,14,FALSE),0)-10,0)-LEN(X760))&amp;DEC2BIN(Q760,IF(MID(I760,12,1)="F",VLOOKUP(J760,DATA!$K$2:$Y$20,14,FALSE),0)-IF(IF(MID(I760,12,1)="F",VLOOKUP(J760,DATA!$K$2:$Y$20,14,FALSE),0)&gt;10,IF(MID(I760,12,1)="F",VLOOKUP(J760,DATA!$K$2:$Y$20,14,FALSE),0)-10,0)),"")</f>
        <v/>
      </c>
      <c r="AJ760" t="str">
        <f>IF(LEN(H760)&gt;0,IF(H760&lt;&gt;"CALL_PAL",VLOOKUP(H760,DATA!$B$2:$E$526,4,FALSE),VLOOKUP(K760,DATA!$K$72:$M$161,3,FALSE)),"")</f>
        <v/>
      </c>
      <c r="AK760" t="str">
        <f>IF(LEN(H760)&gt;0,VLOOKUP(H760,DATA!$B$2:$D$526,3,FALSE),"")</f>
        <v/>
      </c>
      <c r="AL760" t="str">
        <f t="shared" si="431"/>
        <v/>
      </c>
      <c r="AM760" t="str">
        <f t="shared" si="432"/>
        <v/>
      </c>
      <c r="AN760" t="str">
        <f t="shared" si="410"/>
        <v/>
      </c>
      <c r="AO760" t="str">
        <f t="shared" si="404"/>
        <v/>
      </c>
      <c r="AP760" t="str">
        <f t="shared" si="405"/>
        <v/>
      </c>
      <c r="AQ760" t="str">
        <f t="shared" si="402"/>
        <v/>
      </c>
    </row>
    <row r="761" spans="1:43" x14ac:dyDescent="0.25">
      <c r="A761" t="str">
        <f t="shared" si="406"/>
        <v/>
      </c>
      <c r="C761" t="str">
        <f t="shared" si="412"/>
        <v/>
      </c>
      <c r="D761" t="str">
        <f t="shared" si="407"/>
        <v/>
      </c>
      <c r="E761" t="str">
        <f t="shared" si="408"/>
        <v/>
      </c>
      <c r="F761" t="str">
        <f t="shared" si="411"/>
        <v/>
      </c>
      <c r="G761" t="str">
        <f t="shared" si="403"/>
        <v/>
      </c>
      <c r="H761" t="str">
        <f t="shared" si="413"/>
        <v/>
      </c>
      <c r="I761" s="3" t="str">
        <f>IF(LEN(H761)&gt;0,VLOOKUP(H761,DATA!$B$2:$G$526,6,FALSE),"")</f>
        <v/>
      </c>
      <c r="J761" t="str">
        <f>IF(LEN(H761)&gt;0,VLOOKUP(H761,DATA!$B$2:$G$526,2,FALSE),"")</f>
        <v/>
      </c>
      <c r="K761" t="str">
        <f>IF(LEN(H761)&gt;0,IF(MID(IF(MID(MID(C761,LEN(H761)+2,99),1,1)="(",MID(MID(C761,LEN(H761)+2,99),2,LEN(MID(C761,LEN(H761)+2,99))-2),MID(C761,LEN(H761)+2,99)),1,1)=VLOOKUP(H761,DATA!$B$2:$I$526,8,FALSE),MID(IF(MID(MID(C761,LEN(H761)+2,99),1,1)="(",MID(MID(C761,LEN(H761)+2,99),2,LEN(MID(C761,LEN(H761)+2,99))-2),MID(C761,LEN(H761)+2,99)),1,3),IF(MID(MID(C761,LEN(H761)+2,99),1,1)="(",MID(MID(C761,LEN(H761)+2,99),2,LEN(MID(C761,LEN(H761)+2,99))-2),MID(C761,LEN(H761)+2,99))),"")</f>
        <v/>
      </c>
      <c r="L761" t="str">
        <f t="shared" si="414"/>
        <v/>
      </c>
      <c r="M761" t="str">
        <f t="shared" si="433"/>
        <v/>
      </c>
      <c r="N761" t="str">
        <f t="shared" si="415"/>
        <v/>
      </c>
      <c r="O761" t="str">
        <f t="shared" si="416"/>
        <v/>
      </c>
      <c r="P761" t="str">
        <f t="shared" si="409"/>
        <v/>
      </c>
      <c r="Q761" t="str">
        <f t="shared" si="417"/>
        <v/>
      </c>
      <c r="R761" t="str">
        <f t="shared" si="418"/>
        <v/>
      </c>
      <c r="S761" t="str">
        <f t="shared" si="419"/>
        <v/>
      </c>
      <c r="T761" t="str">
        <f t="shared" si="420"/>
        <v/>
      </c>
      <c r="U761" t="str">
        <f t="shared" si="421"/>
        <v/>
      </c>
      <c r="V761" t="str">
        <f>IF(MID(I761,6,1)="T",VLOOKUP(H761,DATA!$B$2:$H$526,7,FALSE),"")</f>
        <v/>
      </c>
      <c r="W761" t="str">
        <f t="shared" si="422"/>
        <v/>
      </c>
      <c r="X761" t="str">
        <f>IF(LEN(H761)&gt;0,VLOOKUP(H761,DATA!$B$2:$F$526,5,FALSE),"")</f>
        <v/>
      </c>
      <c r="Y761" t="str">
        <f t="shared" si="423"/>
        <v/>
      </c>
      <c r="Z761" t="str">
        <f t="shared" si="424"/>
        <v/>
      </c>
      <c r="AA761" t="str">
        <f t="shared" si="425"/>
        <v/>
      </c>
      <c r="AB761" t="str">
        <f>IF(LEN(Z761)&gt;0,VLOOKUP(Z761,DATA!$K$25:$L$69,2,FALSE)&amp;IF(LEN(AA761)&gt;0,VLOOKUP(AA761,DATA!$O$25:$P$29,2,FALSE),""),"")</f>
        <v/>
      </c>
      <c r="AC761" t="str">
        <f>IF(LEN(Z761)&gt;0,VLOOKUP(Z761,DATA!$K$25:$M$69,3,FALSE),"")</f>
        <v/>
      </c>
      <c r="AD761" t="str">
        <f t="shared" si="426"/>
        <v/>
      </c>
      <c r="AE761" t="str">
        <f t="shared" si="427"/>
        <v/>
      </c>
      <c r="AF761" t="str">
        <f t="shared" si="428"/>
        <v/>
      </c>
      <c r="AG761" t="str">
        <f t="shared" si="429"/>
        <v/>
      </c>
      <c r="AH761" t="str">
        <f t="shared" si="430"/>
        <v/>
      </c>
      <c r="AI761" t="str">
        <f>IF(LEN(Q761)&gt;0,REPT("0",IF(IF(MID(I761,12,1)="F",VLOOKUP(J761,DATA!$K$2:$Y$20,14,FALSE),0)&gt;10,IF(MID(I761,12,1)="F",VLOOKUP(J761,DATA!$K$2:$Y$20,14,FALSE),0)-10,0)-LEN(X761))&amp;DEC2BIN(Q761,IF(MID(I761,12,1)="F",VLOOKUP(J761,DATA!$K$2:$Y$20,14,FALSE),0)-IF(IF(MID(I761,12,1)="F",VLOOKUP(J761,DATA!$K$2:$Y$20,14,FALSE),0)&gt;10,IF(MID(I761,12,1)="F",VLOOKUP(J761,DATA!$K$2:$Y$20,14,FALSE),0)-10,0)),"")</f>
        <v/>
      </c>
      <c r="AJ761" t="str">
        <f>IF(LEN(H761)&gt;0,IF(H761&lt;&gt;"CALL_PAL",VLOOKUP(H761,DATA!$B$2:$E$526,4,FALSE),VLOOKUP(K761,DATA!$K$72:$M$161,3,FALSE)),"")</f>
        <v/>
      </c>
      <c r="AK761" t="str">
        <f>IF(LEN(H761)&gt;0,VLOOKUP(H761,DATA!$B$2:$D$526,3,FALSE),"")</f>
        <v/>
      </c>
      <c r="AL761" t="str">
        <f t="shared" si="431"/>
        <v/>
      </c>
      <c r="AM761" t="str">
        <f t="shared" si="432"/>
        <v/>
      </c>
      <c r="AN761" t="str">
        <f t="shared" si="410"/>
        <v/>
      </c>
      <c r="AO761" t="str">
        <f t="shared" si="404"/>
        <v/>
      </c>
      <c r="AP761" t="str">
        <f t="shared" si="405"/>
        <v/>
      </c>
      <c r="AQ761" t="str">
        <f t="shared" si="402"/>
        <v/>
      </c>
    </row>
    <row r="762" spans="1:43" x14ac:dyDescent="0.25">
      <c r="A762" t="str">
        <f t="shared" si="406"/>
        <v/>
      </c>
      <c r="C762" t="str">
        <f t="shared" si="412"/>
        <v/>
      </c>
      <c r="D762" t="str">
        <f t="shared" si="407"/>
        <v/>
      </c>
      <c r="E762" t="str">
        <f t="shared" si="408"/>
        <v/>
      </c>
      <c r="F762" t="str">
        <f t="shared" si="411"/>
        <v/>
      </c>
      <c r="G762" t="str">
        <f t="shared" si="403"/>
        <v/>
      </c>
      <c r="H762" t="str">
        <f t="shared" si="413"/>
        <v/>
      </c>
      <c r="I762" s="3" t="str">
        <f>IF(LEN(H762)&gt;0,VLOOKUP(H762,DATA!$B$2:$G$526,6,FALSE),"")</f>
        <v/>
      </c>
      <c r="J762" t="str">
        <f>IF(LEN(H762)&gt;0,VLOOKUP(H762,DATA!$B$2:$G$526,2,FALSE),"")</f>
        <v/>
      </c>
      <c r="K762" t="str">
        <f>IF(LEN(H762)&gt;0,IF(MID(IF(MID(MID(C762,LEN(H762)+2,99),1,1)="(",MID(MID(C762,LEN(H762)+2,99),2,LEN(MID(C762,LEN(H762)+2,99))-2),MID(C762,LEN(H762)+2,99)),1,1)=VLOOKUP(H762,DATA!$B$2:$I$526,8,FALSE),MID(IF(MID(MID(C762,LEN(H762)+2,99),1,1)="(",MID(MID(C762,LEN(H762)+2,99),2,LEN(MID(C762,LEN(H762)+2,99))-2),MID(C762,LEN(H762)+2,99)),1,3),IF(MID(MID(C762,LEN(H762)+2,99),1,1)="(",MID(MID(C762,LEN(H762)+2,99),2,LEN(MID(C762,LEN(H762)+2,99))-2),MID(C762,LEN(H762)+2,99))),"")</f>
        <v/>
      </c>
      <c r="L762" t="str">
        <f t="shared" si="414"/>
        <v/>
      </c>
      <c r="M762" t="str">
        <f t="shared" si="433"/>
        <v/>
      </c>
      <c r="N762" t="str">
        <f t="shared" si="415"/>
        <v/>
      </c>
      <c r="O762" t="str">
        <f t="shared" si="416"/>
        <v/>
      </c>
      <c r="P762" t="str">
        <f t="shared" si="409"/>
        <v/>
      </c>
      <c r="Q762" t="str">
        <f t="shared" si="417"/>
        <v/>
      </c>
      <c r="R762" t="str">
        <f t="shared" si="418"/>
        <v/>
      </c>
      <c r="S762" t="str">
        <f t="shared" si="419"/>
        <v/>
      </c>
      <c r="T762" t="str">
        <f t="shared" si="420"/>
        <v/>
      </c>
      <c r="U762" t="str">
        <f t="shared" si="421"/>
        <v/>
      </c>
      <c r="V762" t="str">
        <f>IF(MID(I762,6,1)="T",VLOOKUP(H762,DATA!$B$2:$H$526,7,FALSE),"")</f>
        <v/>
      </c>
      <c r="W762" t="str">
        <f t="shared" si="422"/>
        <v/>
      </c>
      <c r="X762" t="str">
        <f>IF(LEN(H762)&gt;0,VLOOKUP(H762,DATA!$B$2:$F$526,5,FALSE),"")</f>
        <v/>
      </c>
      <c r="Y762" t="str">
        <f t="shared" si="423"/>
        <v/>
      </c>
      <c r="Z762" t="str">
        <f t="shared" si="424"/>
        <v/>
      </c>
      <c r="AA762" t="str">
        <f t="shared" si="425"/>
        <v/>
      </c>
      <c r="AB762" t="str">
        <f>IF(LEN(Z762)&gt;0,VLOOKUP(Z762,DATA!$K$25:$L$69,2,FALSE)&amp;IF(LEN(AA762)&gt;0,VLOOKUP(AA762,DATA!$O$25:$P$29,2,FALSE),""),"")</f>
        <v/>
      </c>
      <c r="AC762" t="str">
        <f>IF(LEN(Z762)&gt;0,VLOOKUP(Z762,DATA!$K$25:$M$69,3,FALSE),"")</f>
        <v/>
      </c>
      <c r="AD762" t="str">
        <f t="shared" si="426"/>
        <v/>
      </c>
      <c r="AE762" t="str">
        <f t="shared" si="427"/>
        <v/>
      </c>
      <c r="AF762" t="str">
        <f t="shared" si="428"/>
        <v/>
      </c>
      <c r="AG762" t="str">
        <f t="shared" si="429"/>
        <v/>
      </c>
      <c r="AH762" t="str">
        <f t="shared" si="430"/>
        <v/>
      </c>
      <c r="AI762" t="str">
        <f>IF(LEN(Q762)&gt;0,REPT("0",IF(IF(MID(I762,12,1)="F",VLOOKUP(J762,DATA!$K$2:$Y$20,14,FALSE),0)&gt;10,IF(MID(I762,12,1)="F",VLOOKUP(J762,DATA!$K$2:$Y$20,14,FALSE),0)-10,0)-LEN(X762))&amp;DEC2BIN(Q762,IF(MID(I762,12,1)="F",VLOOKUP(J762,DATA!$K$2:$Y$20,14,FALSE),0)-IF(IF(MID(I762,12,1)="F",VLOOKUP(J762,DATA!$K$2:$Y$20,14,FALSE),0)&gt;10,IF(MID(I762,12,1)="F",VLOOKUP(J762,DATA!$K$2:$Y$20,14,FALSE),0)-10,0)),"")</f>
        <v/>
      </c>
      <c r="AJ762" t="str">
        <f>IF(LEN(H762)&gt;0,IF(H762&lt;&gt;"CALL_PAL",VLOOKUP(H762,DATA!$B$2:$E$526,4,FALSE),VLOOKUP(K762,DATA!$K$72:$M$161,3,FALSE)),"")</f>
        <v/>
      </c>
      <c r="AK762" t="str">
        <f>IF(LEN(H762)&gt;0,VLOOKUP(H762,DATA!$B$2:$D$526,3,FALSE),"")</f>
        <v/>
      </c>
      <c r="AL762" t="str">
        <f t="shared" si="431"/>
        <v/>
      </c>
      <c r="AM762" t="str">
        <f t="shared" si="432"/>
        <v/>
      </c>
      <c r="AN762" t="str">
        <f t="shared" si="410"/>
        <v/>
      </c>
      <c r="AO762" t="str">
        <f t="shared" si="404"/>
        <v/>
      </c>
      <c r="AP762" t="str">
        <f t="shared" si="405"/>
        <v/>
      </c>
      <c r="AQ762" t="str">
        <f t="shared" si="402"/>
        <v/>
      </c>
    </row>
    <row r="763" spans="1:43" x14ac:dyDescent="0.25">
      <c r="A763" t="str">
        <f t="shared" si="406"/>
        <v/>
      </c>
      <c r="C763" t="str">
        <f t="shared" si="412"/>
        <v/>
      </c>
      <c r="D763" t="str">
        <f t="shared" si="407"/>
        <v/>
      </c>
      <c r="E763" t="str">
        <f t="shared" si="408"/>
        <v/>
      </c>
      <c r="F763" t="str">
        <f t="shared" si="411"/>
        <v/>
      </c>
      <c r="G763" t="str">
        <f t="shared" si="403"/>
        <v/>
      </c>
      <c r="H763" t="str">
        <f t="shared" si="413"/>
        <v/>
      </c>
      <c r="I763" s="3" t="str">
        <f>IF(LEN(H763)&gt;0,VLOOKUP(H763,DATA!$B$2:$G$526,6,FALSE),"")</f>
        <v/>
      </c>
      <c r="J763" t="str">
        <f>IF(LEN(H763)&gt;0,VLOOKUP(H763,DATA!$B$2:$G$526,2,FALSE),"")</f>
        <v/>
      </c>
      <c r="K763" t="str">
        <f>IF(LEN(H763)&gt;0,IF(MID(IF(MID(MID(C763,LEN(H763)+2,99),1,1)="(",MID(MID(C763,LEN(H763)+2,99),2,LEN(MID(C763,LEN(H763)+2,99))-2),MID(C763,LEN(H763)+2,99)),1,1)=VLOOKUP(H763,DATA!$B$2:$I$526,8,FALSE),MID(IF(MID(MID(C763,LEN(H763)+2,99),1,1)="(",MID(MID(C763,LEN(H763)+2,99),2,LEN(MID(C763,LEN(H763)+2,99))-2),MID(C763,LEN(H763)+2,99)),1,3),IF(MID(MID(C763,LEN(H763)+2,99),1,1)="(",MID(MID(C763,LEN(H763)+2,99),2,LEN(MID(C763,LEN(H763)+2,99))-2),MID(C763,LEN(H763)+2,99))),"")</f>
        <v/>
      </c>
      <c r="L763" t="str">
        <f t="shared" si="414"/>
        <v/>
      </c>
      <c r="M763" t="str">
        <f t="shared" si="433"/>
        <v/>
      </c>
      <c r="N763" t="str">
        <f t="shared" si="415"/>
        <v/>
      </c>
      <c r="O763" t="str">
        <f t="shared" si="416"/>
        <v/>
      </c>
      <c r="P763" t="str">
        <f t="shared" si="409"/>
        <v/>
      </c>
      <c r="Q763" t="str">
        <f t="shared" si="417"/>
        <v/>
      </c>
      <c r="R763" t="str">
        <f t="shared" si="418"/>
        <v/>
      </c>
      <c r="S763" t="str">
        <f t="shared" si="419"/>
        <v/>
      </c>
      <c r="T763" t="str">
        <f t="shared" si="420"/>
        <v/>
      </c>
      <c r="U763" t="str">
        <f t="shared" si="421"/>
        <v/>
      </c>
      <c r="V763" t="str">
        <f>IF(MID(I763,6,1)="T",VLOOKUP(H763,DATA!$B$2:$H$526,7,FALSE),"")</f>
        <v/>
      </c>
      <c r="W763" t="str">
        <f t="shared" si="422"/>
        <v/>
      </c>
      <c r="X763" t="str">
        <f>IF(LEN(H763)&gt;0,VLOOKUP(H763,DATA!$B$2:$F$526,5,FALSE),"")</f>
        <v/>
      </c>
      <c r="Y763" t="str">
        <f t="shared" si="423"/>
        <v/>
      </c>
      <c r="Z763" t="str">
        <f t="shared" si="424"/>
        <v/>
      </c>
      <c r="AA763" t="str">
        <f t="shared" si="425"/>
        <v/>
      </c>
      <c r="AB763" t="str">
        <f>IF(LEN(Z763)&gt;0,VLOOKUP(Z763,DATA!$K$25:$L$69,2,FALSE)&amp;IF(LEN(AA763)&gt;0,VLOOKUP(AA763,DATA!$O$25:$P$29,2,FALSE),""),"")</f>
        <v/>
      </c>
      <c r="AC763" t="str">
        <f>IF(LEN(Z763)&gt;0,VLOOKUP(Z763,DATA!$K$25:$M$69,3,FALSE),"")</f>
        <v/>
      </c>
      <c r="AD763" t="str">
        <f t="shared" si="426"/>
        <v/>
      </c>
      <c r="AE763" t="str">
        <f t="shared" si="427"/>
        <v/>
      </c>
      <c r="AF763" t="str">
        <f t="shared" si="428"/>
        <v/>
      </c>
      <c r="AG763" t="str">
        <f t="shared" si="429"/>
        <v/>
      </c>
      <c r="AH763" t="str">
        <f t="shared" si="430"/>
        <v/>
      </c>
      <c r="AI763" t="str">
        <f>IF(LEN(Q763)&gt;0,REPT("0",IF(IF(MID(I763,12,1)="F",VLOOKUP(J763,DATA!$K$2:$Y$20,14,FALSE),0)&gt;10,IF(MID(I763,12,1)="F",VLOOKUP(J763,DATA!$K$2:$Y$20,14,FALSE),0)-10,0)-LEN(X763))&amp;DEC2BIN(Q763,IF(MID(I763,12,1)="F",VLOOKUP(J763,DATA!$K$2:$Y$20,14,FALSE),0)-IF(IF(MID(I763,12,1)="F",VLOOKUP(J763,DATA!$K$2:$Y$20,14,FALSE),0)&gt;10,IF(MID(I763,12,1)="F",VLOOKUP(J763,DATA!$K$2:$Y$20,14,FALSE),0)-10,0)),"")</f>
        <v/>
      </c>
      <c r="AJ763" t="str">
        <f>IF(LEN(H763)&gt;0,IF(H763&lt;&gt;"CALL_PAL",VLOOKUP(H763,DATA!$B$2:$E$526,4,FALSE),VLOOKUP(K763,DATA!$K$72:$M$161,3,FALSE)),"")</f>
        <v/>
      </c>
      <c r="AK763" t="str">
        <f>IF(LEN(H763)&gt;0,VLOOKUP(H763,DATA!$B$2:$D$526,3,FALSE),"")</f>
        <v/>
      </c>
      <c r="AL763" t="str">
        <f t="shared" si="431"/>
        <v/>
      </c>
      <c r="AM763" t="str">
        <f t="shared" si="432"/>
        <v/>
      </c>
      <c r="AN763" t="str">
        <f t="shared" si="410"/>
        <v/>
      </c>
      <c r="AO763" t="str">
        <f t="shared" si="404"/>
        <v/>
      </c>
      <c r="AP763" t="str">
        <f t="shared" si="405"/>
        <v/>
      </c>
      <c r="AQ763" t="str">
        <f t="shared" si="402"/>
        <v/>
      </c>
    </row>
    <row r="764" spans="1:43" x14ac:dyDescent="0.25">
      <c r="A764" t="str">
        <f t="shared" si="406"/>
        <v/>
      </c>
      <c r="C764" t="str">
        <f t="shared" si="412"/>
        <v/>
      </c>
      <c r="D764" t="str">
        <f t="shared" si="407"/>
        <v/>
      </c>
      <c r="E764" t="str">
        <f t="shared" si="408"/>
        <v/>
      </c>
      <c r="F764" t="str">
        <f t="shared" si="411"/>
        <v/>
      </c>
      <c r="G764" t="str">
        <f t="shared" si="403"/>
        <v/>
      </c>
      <c r="H764" t="str">
        <f t="shared" si="413"/>
        <v/>
      </c>
      <c r="I764" s="3" t="str">
        <f>IF(LEN(H764)&gt;0,VLOOKUP(H764,DATA!$B$2:$G$526,6,FALSE),"")</f>
        <v/>
      </c>
      <c r="J764" t="str">
        <f>IF(LEN(H764)&gt;0,VLOOKUP(H764,DATA!$B$2:$G$526,2,FALSE),"")</f>
        <v/>
      </c>
      <c r="K764" t="str">
        <f>IF(LEN(H764)&gt;0,IF(MID(IF(MID(MID(C764,LEN(H764)+2,99),1,1)="(",MID(MID(C764,LEN(H764)+2,99),2,LEN(MID(C764,LEN(H764)+2,99))-2),MID(C764,LEN(H764)+2,99)),1,1)=VLOOKUP(H764,DATA!$B$2:$I$526,8,FALSE),MID(IF(MID(MID(C764,LEN(H764)+2,99),1,1)="(",MID(MID(C764,LEN(H764)+2,99),2,LEN(MID(C764,LEN(H764)+2,99))-2),MID(C764,LEN(H764)+2,99)),1,3),IF(MID(MID(C764,LEN(H764)+2,99),1,1)="(",MID(MID(C764,LEN(H764)+2,99),2,LEN(MID(C764,LEN(H764)+2,99))-2),MID(C764,LEN(H764)+2,99))),"")</f>
        <v/>
      </c>
      <c r="L764" t="str">
        <f t="shared" si="414"/>
        <v/>
      </c>
      <c r="M764" t="str">
        <f t="shared" si="433"/>
        <v/>
      </c>
      <c r="N764" t="str">
        <f t="shared" si="415"/>
        <v/>
      </c>
      <c r="O764" t="str">
        <f t="shared" si="416"/>
        <v/>
      </c>
      <c r="P764" t="str">
        <f t="shared" si="409"/>
        <v/>
      </c>
      <c r="Q764" t="str">
        <f t="shared" si="417"/>
        <v/>
      </c>
      <c r="R764" t="str">
        <f t="shared" si="418"/>
        <v/>
      </c>
      <c r="S764" t="str">
        <f t="shared" si="419"/>
        <v/>
      </c>
      <c r="T764" t="str">
        <f t="shared" si="420"/>
        <v/>
      </c>
      <c r="U764" t="str">
        <f t="shared" si="421"/>
        <v/>
      </c>
      <c r="V764" t="str">
        <f>IF(MID(I764,6,1)="T",VLOOKUP(H764,DATA!$B$2:$H$526,7,FALSE),"")</f>
        <v/>
      </c>
      <c r="W764" t="str">
        <f t="shared" si="422"/>
        <v/>
      </c>
      <c r="X764" t="str">
        <f>IF(LEN(H764)&gt;0,VLOOKUP(H764,DATA!$B$2:$F$526,5,FALSE),"")</f>
        <v/>
      </c>
      <c r="Y764" t="str">
        <f t="shared" si="423"/>
        <v/>
      </c>
      <c r="Z764" t="str">
        <f t="shared" si="424"/>
        <v/>
      </c>
      <c r="AA764" t="str">
        <f t="shared" si="425"/>
        <v/>
      </c>
      <c r="AB764" t="str">
        <f>IF(LEN(Z764)&gt;0,VLOOKUP(Z764,DATA!$K$25:$L$69,2,FALSE)&amp;IF(LEN(AA764)&gt;0,VLOOKUP(AA764,DATA!$O$25:$P$29,2,FALSE),""),"")</f>
        <v/>
      </c>
      <c r="AC764" t="str">
        <f>IF(LEN(Z764)&gt;0,VLOOKUP(Z764,DATA!$K$25:$M$69,3,FALSE),"")</f>
        <v/>
      </c>
      <c r="AD764" t="str">
        <f t="shared" si="426"/>
        <v/>
      </c>
      <c r="AE764" t="str">
        <f t="shared" si="427"/>
        <v/>
      </c>
      <c r="AF764" t="str">
        <f t="shared" si="428"/>
        <v/>
      </c>
      <c r="AG764" t="str">
        <f t="shared" si="429"/>
        <v/>
      </c>
      <c r="AH764" t="str">
        <f t="shared" si="430"/>
        <v/>
      </c>
      <c r="AI764" t="str">
        <f>IF(LEN(Q764)&gt;0,REPT("0",IF(IF(MID(I764,12,1)="F",VLOOKUP(J764,DATA!$K$2:$Y$20,14,FALSE),0)&gt;10,IF(MID(I764,12,1)="F",VLOOKUP(J764,DATA!$K$2:$Y$20,14,FALSE),0)-10,0)-LEN(X764))&amp;DEC2BIN(Q764,IF(MID(I764,12,1)="F",VLOOKUP(J764,DATA!$K$2:$Y$20,14,FALSE),0)-IF(IF(MID(I764,12,1)="F",VLOOKUP(J764,DATA!$K$2:$Y$20,14,FALSE),0)&gt;10,IF(MID(I764,12,1)="F",VLOOKUP(J764,DATA!$K$2:$Y$20,14,FALSE),0)-10,0)),"")</f>
        <v/>
      </c>
      <c r="AJ764" t="str">
        <f>IF(LEN(H764)&gt;0,IF(H764&lt;&gt;"CALL_PAL",VLOOKUP(H764,DATA!$B$2:$E$526,4,FALSE),VLOOKUP(K764,DATA!$K$72:$M$161,3,FALSE)),"")</f>
        <v/>
      </c>
      <c r="AK764" t="str">
        <f>IF(LEN(H764)&gt;0,VLOOKUP(H764,DATA!$B$2:$D$526,3,FALSE),"")</f>
        <v/>
      </c>
      <c r="AL764" t="str">
        <f t="shared" si="431"/>
        <v/>
      </c>
      <c r="AM764" t="str">
        <f t="shared" si="432"/>
        <v/>
      </c>
      <c r="AN764" t="str">
        <f t="shared" si="410"/>
        <v/>
      </c>
      <c r="AO764" t="str">
        <f t="shared" si="404"/>
        <v/>
      </c>
      <c r="AP764" t="str">
        <f t="shared" si="405"/>
        <v/>
      </c>
      <c r="AQ764" t="str">
        <f t="shared" si="402"/>
        <v/>
      </c>
    </row>
    <row r="765" spans="1:43" x14ac:dyDescent="0.25">
      <c r="A765" t="str">
        <f t="shared" si="406"/>
        <v/>
      </c>
      <c r="C765" t="str">
        <f t="shared" si="412"/>
        <v/>
      </c>
      <c r="D765" t="str">
        <f t="shared" si="407"/>
        <v/>
      </c>
      <c r="E765" t="str">
        <f t="shared" si="408"/>
        <v/>
      </c>
      <c r="F765" t="str">
        <f t="shared" si="411"/>
        <v/>
      </c>
      <c r="G765" t="str">
        <f t="shared" si="403"/>
        <v/>
      </c>
      <c r="H765" t="str">
        <f t="shared" si="413"/>
        <v/>
      </c>
      <c r="I765" s="3" t="str">
        <f>IF(LEN(H765)&gt;0,VLOOKUP(H765,DATA!$B$2:$G$526,6,FALSE),"")</f>
        <v/>
      </c>
      <c r="J765" t="str">
        <f>IF(LEN(H765)&gt;0,VLOOKUP(H765,DATA!$B$2:$G$526,2,FALSE),"")</f>
        <v/>
      </c>
      <c r="K765" t="str">
        <f>IF(LEN(H765)&gt;0,IF(MID(IF(MID(MID(C765,LEN(H765)+2,99),1,1)="(",MID(MID(C765,LEN(H765)+2,99),2,LEN(MID(C765,LEN(H765)+2,99))-2),MID(C765,LEN(H765)+2,99)),1,1)=VLOOKUP(H765,DATA!$B$2:$I$526,8,FALSE),MID(IF(MID(MID(C765,LEN(H765)+2,99),1,1)="(",MID(MID(C765,LEN(H765)+2,99),2,LEN(MID(C765,LEN(H765)+2,99))-2),MID(C765,LEN(H765)+2,99)),1,3),IF(MID(MID(C765,LEN(H765)+2,99),1,1)="(",MID(MID(C765,LEN(H765)+2,99),2,LEN(MID(C765,LEN(H765)+2,99))-2),MID(C765,LEN(H765)+2,99))),"")</f>
        <v/>
      </c>
      <c r="L765" t="str">
        <f t="shared" si="414"/>
        <v/>
      </c>
      <c r="M765" t="str">
        <f t="shared" si="433"/>
        <v/>
      </c>
      <c r="N765" t="str">
        <f t="shared" si="415"/>
        <v/>
      </c>
      <c r="O765" t="str">
        <f t="shared" si="416"/>
        <v/>
      </c>
      <c r="P765" t="str">
        <f t="shared" si="409"/>
        <v/>
      </c>
      <c r="Q765" t="str">
        <f t="shared" si="417"/>
        <v/>
      </c>
      <c r="R765" t="str">
        <f t="shared" si="418"/>
        <v/>
      </c>
      <c r="S765" t="str">
        <f t="shared" si="419"/>
        <v/>
      </c>
      <c r="T765" t="str">
        <f t="shared" si="420"/>
        <v/>
      </c>
      <c r="U765" t="str">
        <f t="shared" si="421"/>
        <v/>
      </c>
      <c r="V765" t="str">
        <f>IF(MID(I765,6,1)="T",VLOOKUP(H765,DATA!$B$2:$H$526,7,FALSE),"")</f>
        <v/>
      </c>
      <c r="W765" t="str">
        <f t="shared" si="422"/>
        <v/>
      </c>
      <c r="X765" t="str">
        <f>IF(LEN(H765)&gt;0,VLOOKUP(H765,DATA!$B$2:$F$526,5,FALSE),"")</f>
        <v/>
      </c>
      <c r="Y765" t="str">
        <f t="shared" si="423"/>
        <v/>
      </c>
      <c r="Z765" t="str">
        <f t="shared" si="424"/>
        <v/>
      </c>
      <c r="AA765" t="str">
        <f t="shared" si="425"/>
        <v/>
      </c>
      <c r="AB765" t="str">
        <f>IF(LEN(Z765)&gt;0,VLOOKUP(Z765,DATA!$K$25:$L$69,2,FALSE)&amp;IF(LEN(AA765)&gt;0,VLOOKUP(AA765,DATA!$O$25:$P$29,2,FALSE),""),"")</f>
        <v/>
      </c>
      <c r="AC765" t="str">
        <f>IF(LEN(Z765)&gt;0,VLOOKUP(Z765,DATA!$K$25:$M$69,3,FALSE),"")</f>
        <v/>
      </c>
      <c r="AD765" t="str">
        <f t="shared" si="426"/>
        <v/>
      </c>
      <c r="AE765" t="str">
        <f t="shared" si="427"/>
        <v/>
      </c>
      <c r="AF765" t="str">
        <f t="shared" si="428"/>
        <v/>
      </c>
      <c r="AG765" t="str">
        <f t="shared" si="429"/>
        <v/>
      </c>
      <c r="AH765" t="str">
        <f t="shared" si="430"/>
        <v/>
      </c>
      <c r="AI765" t="str">
        <f>IF(LEN(Q765)&gt;0,REPT("0",IF(IF(MID(I765,12,1)="F",VLOOKUP(J765,DATA!$K$2:$Y$20,14,FALSE),0)&gt;10,IF(MID(I765,12,1)="F",VLOOKUP(J765,DATA!$K$2:$Y$20,14,FALSE),0)-10,0)-LEN(X765))&amp;DEC2BIN(Q765,IF(MID(I765,12,1)="F",VLOOKUP(J765,DATA!$K$2:$Y$20,14,FALSE),0)-IF(IF(MID(I765,12,1)="F",VLOOKUP(J765,DATA!$K$2:$Y$20,14,FALSE),0)&gt;10,IF(MID(I765,12,1)="F",VLOOKUP(J765,DATA!$K$2:$Y$20,14,FALSE),0)-10,0)),"")</f>
        <v/>
      </c>
      <c r="AJ765" t="str">
        <f>IF(LEN(H765)&gt;0,IF(H765&lt;&gt;"CALL_PAL",VLOOKUP(H765,DATA!$B$2:$E$526,4,FALSE),VLOOKUP(K765,DATA!$K$72:$M$161,3,FALSE)),"")</f>
        <v/>
      </c>
      <c r="AK765" t="str">
        <f>IF(LEN(H765)&gt;0,VLOOKUP(H765,DATA!$B$2:$D$526,3,FALSE),"")</f>
        <v/>
      </c>
      <c r="AL765" t="str">
        <f t="shared" si="431"/>
        <v/>
      </c>
      <c r="AM765" t="str">
        <f t="shared" si="432"/>
        <v/>
      </c>
      <c r="AN765" t="str">
        <f t="shared" si="410"/>
        <v/>
      </c>
      <c r="AO765" t="str">
        <f t="shared" si="404"/>
        <v/>
      </c>
      <c r="AP765" t="str">
        <f t="shared" si="405"/>
        <v/>
      </c>
      <c r="AQ765" t="str">
        <f t="shared" si="402"/>
        <v/>
      </c>
    </row>
    <row r="766" spans="1:43" x14ac:dyDescent="0.25">
      <c r="A766" t="str">
        <f t="shared" si="406"/>
        <v/>
      </c>
      <c r="C766" t="str">
        <f t="shared" si="412"/>
        <v/>
      </c>
      <c r="D766" t="str">
        <f t="shared" si="407"/>
        <v/>
      </c>
      <c r="E766" t="str">
        <f t="shared" si="408"/>
        <v/>
      </c>
      <c r="F766" t="str">
        <f t="shared" si="411"/>
        <v/>
      </c>
      <c r="G766" t="str">
        <f t="shared" si="403"/>
        <v/>
      </c>
      <c r="H766" t="str">
        <f t="shared" si="413"/>
        <v/>
      </c>
      <c r="I766" s="3" t="str">
        <f>IF(LEN(H766)&gt;0,VLOOKUP(H766,DATA!$B$2:$G$526,6,FALSE),"")</f>
        <v/>
      </c>
      <c r="J766" t="str">
        <f>IF(LEN(H766)&gt;0,VLOOKUP(H766,DATA!$B$2:$G$526,2,FALSE),"")</f>
        <v/>
      </c>
      <c r="K766" t="str">
        <f>IF(LEN(H766)&gt;0,IF(MID(IF(MID(MID(C766,LEN(H766)+2,99),1,1)="(",MID(MID(C766,LEN(H766)+2,99),2,LEN(MID(C766,LEN(H766)+2,99))-2),MID(C766,LEN(H766)+2,99)),1,1)=VLOOKUP(H766,DATA!$B$2:$I$526,8,FALSE),MID(IF(MID(MID(C766,LEN(H766)+2,99),1,1)="(",MID(MID(C766,LEN(H766)+2,99),2,LEN(MID(C766,LEN(H766)+2,99))-2),MID(C766,LEN(H766)+2,99)),1,3),IF(MID(MID(C766,LEN(H766)+2,99),1,1)="(",MID(MID(C766,LEN(H766)+2,99),2,LEN(MID(C766,LEN(H766)+2,99))-2),MID(C766,LEN(H766)+2,99))),"")</f>
        <v/>
      </c>
      <c r="L766" t="str">
        <f t="shared" si="414"/>
        <v/>
      </c>
      <c r="M766" t="str">
        <f t="shared" si="433"/>
        <v/>
      </c>
      <c r="N766" t="str">
        <f t="shared" si="415"/>
        <v/>
      </c>
      <c r="O766" t="str">
        <f t="shared" si="416"/>
        <v/>
      </c>
      <c r="P766" t="str">
        <f t="shared" si="409"/>
        <v/>
      </c>
      <c r="Q766" t="str">
        <f t="shared" si="417"/>
        <v/>
      </c>
      <c r="R766" t="str">
        <f t="shared" si="418"/>
        <v/>
      </c>
      <c r="S766" t="str">
        <f t="shared" si="419"/>
        <v/>
      </c>
      <c r="T766" t="str">
        <f t="shared" si="420"/>
        <v/>
      </c>
      <c r="U766" t="str">
        <f t="shared" si="421"/>
        <v/>
      </c>
      <c r="V766" t="str">
        <f>IF(MID(I766,6,1)="T",VLOOKUP(H766,DATA!$B$2:$H$526,7,FALSE),"")</f>
        <v/>
      </c>
      <c r="W766" t="str">
        <f t="shared" si="422"/>
        <v/>
      </c>
      <c r="X766" t="str">
        <f>IF(LEN(H766)&gt;0,VLOOKUP(H766,DATA!$B$2:$F$526,5,FALSE),"")</f>
        <v/>
      </c>
      <c r="Y766" t="str">
        <f t="shared" si="423"/>
        <v/>
      </c>
      <c r="Z766" t="str">
        <f t="shared" si="424"/>
        <v/>
      </c>
      <c r="AA766" t="str">
        <f t="shared" si="425"/>
        <v/>
      </c>
      <c r="AB766" t="str">
        <f>IF(LEN(Z766)&gt;0,VLOOKUP(Z766,DATA!$K$25:$L$69,2,FALSE)&amp;IF(LEN(AA766)&gt;0,VLOOKUP(AA766,DATA!$O$25:$P$29,2,FALSE),""),"")</f>
        <v/>
      </c>
      <c r="AC766" t="str">
        <f>IF(LEN(Z766)&gt;0,VLOOKUP(Z766,DATA!$K$25:$M$69,3,FALSE),"")</f>
        <v/>
      </c>
      <c r="AD766" t="str">
        <f t="shared" si="426"/>
        <v/>
      </c>
      <c r="AE766" t="str">
        <f t="shared" si="427"/>
        <v/>
      </c>
      <c r="AF766" t="str">
        <f t="shared" si="428"/>
        <v/>
      </c>
      <c r="AG766" t="str">
        <f t="shared" si="429"/>
        <v/>
      </c>
      <c r="AH766" t="str">
        <f t="shared" si="430"/>
        <v/>
      </c>
      <c r="AI766" t="str">
        <f>IF(LEN(Q766)&gt;0,REPT("0",IF(IF(MID(I766,12,1)="F",VLOOKUP(J766,DATA!$K$2:$Y$20,14,FALSE),0)&gt;10,IF(MID(I766,12,1)="F",VLOOKUP(J766,DATA!$K$2:$Y$20,14,FALSE),0)-10,0)-LEN(X766))&amp;DEC2BIN(Q766,IF(MID(I766,12,1)="F",VLOOKUP(J766,DATA!$K$2:$Y$20,14,FALSE),0)-IF(IF(MID(I766,12,1)="F",VLOOKUP(J766,DATA!$K$2:$Y$20,14,FALSE),0)&gt;10,IF(MID(I766,12,1)="F",VLOOKUP(J766,DATA!$K$2:$Y$20,14,FALSE),0)-10,0)),"")</f>
        <v/>
      </c>
      <c r="AJ766" t="str">
        <f>IF(LEN(H766)&gt;0,IF(H766&lt;&gt;"CALL_PAL",VLOOKUP(H766,DATA!$B$2:$E$526,4,FALSE),VLOOKUP(K766,DATA!$K$72:$M$161,3,FALSE)),"")</f>
        <v/>
      </c>
      <c r="AK766" t="str">
        <f>IF(LEN(H766)&gt;0,VLOOKUP(H766,DATA!$B$2:$D$526,3,FALSE),"")</f>
        <v/>
      </c>
      <c r="AL766" t="str">
        <f t="shared" si="431"/>
        <v/>
      </c>
      <c r="AM766" t="str">
        <f t="shared" si="432"/>
        <v/>
      </c>
      <c r="AN766" t="str">
        <f t="shared" si="410"/>
        <v/>
      </c>
      <c r="AO766" t="str">
        <f t="shared" si="404"/>
        <v/>
      </c>
      <c r="AP766" t="str">
        <f t="shared" si="405"/>
        <v/>
      </c>
      <c r="AQ766" t="str">
        <f t="shared" si="402"/>
        <v/>
      </c>
    </row>
    <row r="767" spans="1:43" x14ac:dyDescent="0.25">
      <c r="A767" t="str">
        <f t="shared" si="406"/>
        <v/>
      </c>
      <c r="C767" t="str">
        <f t="shared" si="412"/>
        <v/>
      </c>
      <c r="D767" t="str">
        <f t="shared" si="407"/>
        <v/>
      </c>
      <c r="E767" t="str">
        <f t="shared" si="408"/>
        <v/>
      </c>
      <c r="F767" t="str">
        <f t="shared" si="411"/>
        <v/>
      </c>
      <c r="G767" t="str">
        <f t="shared" si="403"/>
        <v/>
      </c>
      <c r="H767" t="str">
        <f t="shared" si="413"/>
        <v/>
      </c>
      <c r="I767" s="3" t="str">
        <f>IF(LEN(H767)&gt;0,VLOOKUP(H767,DATA!$B$2:$G$526,6,FALSE),"")</f>
        <v/>
      </c>
      <c r="J767" t="str">
        <f>IF(LEN(H767)&gt;0,VLOOKUP(H767,DATA!$B$2:$G$526,2,FALSE),"")</f>
        <v/>
      </c>
      <c r="K767" t="str">
        <f>IF(LEN(H767)&gt;0,IF(MID(IF(MID(MID(C767,LEN(H767)+2,99),1,1)="(",MID(MID(C767,LEN(H767)+2,99),2,LEN(MID(C767,LEN(H767)+2,99))-2),MID(C767,LEN(H767)+2,99)),1,1)=VLOOKUP(H767,DATA!$B$2:$I$526,8,FALSE),MID(IF(MID(MID(C767,LEN(H767)+2,99),1,1)="(",MID(MID(C767,LEN(H767)+2,99),2,LEN(MID(C767,LEN(H767)+2,99))-2),MID(C767,LEN(H767)+2,99)),1,3),IF(MID(MID(C767,LEN(H767)+2,99),1,1)="(",MID(MID(C767,LEN(H767)+2,99),2,LEN(MID(C767,LEN(H767)+2,99))-2),MID(C767,LEN(H767)+2,99))),"")</f>
        <v/>
      </c>
      <c r="L767" t="str">
        <f t="shared" si="414"/>
        <v/>
      </c>
      <c r="M767" t="str">
        <f t="shared" si="433"/>
        <v/>
      </c>
      <c r="N767" t="str">
        <f t="shared" si="415"/>
        <v/>
      </c>
      <c r="O767" t="str">
        <f t="shared" si="416"/>
        <v/>
      </c>
      <c r="P767" t="str">
        <f t="shared" si="409"/>
        <v/>
      </c>
      <c r="Q767" t="str">
        <f t="shared" si="417"/>
        <v/>
      </c>
      <c r="R767" t="str">
        <f t="shared" si="418"/>
        <v/>
      </c>
      <c r="S767" t="str">
        <f t="shared" si="419"/>
        <v/>
      </c>
      <c r="T767" t="str">
        <f t="shared" si="420"/>
        <v/>
      </c>
      <c r="U767" t="str">
        <f t="shared" si="421"/>
        <v/>
      </c>
      <c r="V767" t="str">
        <f>IF(MID(I767,6,1)="T",VLOOKUP(H767,DATA!$B$2:$H$526,7,FALSE),"")</f>
        <v/>
      </c>
      <c r="W767" t="str">
        <f t="shared" si="422"/>
        <v/>
      </c>
      <c r="X767" t="str">
        <f>IF(LEN(H767)&gt;0,VLOOKUP(H767,DATA!$B$2:$F$526,5,FALSE),"")</f>
        <v/>
      </c>
      <c r="Y767" t="str">
        <f t="shared" si="423"/>
        <v/>
      </c>
      <c r="Z767" t="str">
        <f t="shared" si="424"/>
        <v/>
      </c>
      <c r="AA767" t="str">
        <f t="shared" si="425"/>
        <v/>
      </c>
      <c r="AB767" t="str">
        <f>IF(LEN(Z767)&gt;0,VLOOKUP(Z767,DATA!$K$25:$L$69,2,FALSE)&amp;IF(LEN(AA767)&gt;0,VLOOKUP(AA767,DATA!$O$25:$P$29,2,FALSE),""),"")</f>
        <v/>
      </c>
      <c r="AC767" t="str">
        <f>IF(LEN(Z767)&gt;0,VLOOKUP(Z767,DATA!$K$25:$M$69,3,FALSE),"")</f>
        <v/>
      </c>
      <c r="AD767" t="str">
        <f t="shared" si="426"/>
        <v/>
      </c>
      <c r="AE767" t="str">
        <f t="shared" si="427"/>
        <v/>
      </c>
      <c r="AF767" t="str">
        <f t="shared" si="428"/>
        <v/>
      </c>
      <c r="AG767" t="str">
        <f t="shared" si="429"/>
        <v/>
      </c>
      <c r="AH767" t="str">
        <f t="shared" si="430"/>
        <v/>
      </c>
      <c r="AI767" t="str">
        <f>IF(LEN(Q767)&gt;0,REPT("0",IF(IF(MID(I767,12,1)="F",VLOOKUP(J767,DATA!$K$2:$Y$20,14,FALSE),0)&gt;10,IF(MID(I767,12,1)="F",VLOOKUP(J767,DATA!$K$2:$Y$20,14,FALSE),0)-10,0)-LEN(X767))&amp;DEC2BIN(Q767,IF(MID(I767,12,1)="F",VLOOKUP(J767,DATA!$K$2:$Y$20,14,FALSE),0)-IF(IF(MID(I767,12,1)="F",VLOOKUP(J767,DATA!$K$2:$Y$20,14,FALSE),0)&gt;10,IF(MID(I767,12,1)="F",VLOOKUP(J767,DATA!$K$2:$Y$20,14,FALSE),0)-10,0)),"")</f>
        <v/>
      </c>
      <c r="AJ767" t="str">
        <f>IF(LEN(H767)&gt;0,IF(H767&lt;&gt;"CALL_PAL",VLOOKUP(H767,DATA!$B$2:$E$526,4,FALSE),VLOOKUP(K767,DATA!$K$72:$M$161,3,FALSE)),"")</f>
        <v/>
      </c>
      <c r="AK767" t="str">
        <f>IF(LEN(H767)&gt;0,VLOOKUP(H767,DATA!$B$2:$D$526,3,FALSE),"")</f>
        <v/>
      </c>
      <c r="AL767" t="str">
        <f t="shared" si="431"/>
        <v/>
      </c>
      <c r="AM767" t="str">
        <f t="shared" si="432"/>
        <v/>
      </c>
      <c r="AN767" t="str">
        <f t="shared" si="410"/>
        <v/>
      </c>
      <c r="AO767" t="str">
        <f t="shared" si="404"/>
        <v/>
      </c>
      <c r="AP767" t="str">
        <f t="shared" si="405"/>
        <v/>
      </c>
      <c r="AQ767" t="str">
        <f t="shared" si="402"/>
        <v/>
      </c>
    </row>
    <row r="768" spans="1:43" x14ac:dyDescent="0.25">
      <c r="A768" t="str">
        <f t="shared" si="406"/>
        <v/>
      </c>
      <c r="C768" t="str">
        <f t="shared" si="412"/>
        <v/>
      </c>
      <c r="D768" t="str">
        <f t="shared" si="407"/>
        <v/>
      </c>
      <c r="E768" t="str">
        <f t="shared" si="408"/>
        <v/>
      </c>
      <c r="F768" t="str">
        <f t="shared" si="411"/>
        <v/>
      </c>
      <c r="G768" t="str">
        <f t="shared" si="403"/>
        <v/>
      </c>
      <c r="H768" t="str">
        <f t="shared" si="413"/>
        <v/>
      </c>
      <c r="I768" s="3" t="str">
        <f>IF(LEN(H768)&gt;0,VLOOKUP(H768,DATA!$B$2:$G$526,6,FALSE),"")</f>
        <v/>
      </c>
      <c r="J768" t="str">
        <f>IF(LEN(H768)&gt;0,VLOOKUP(H768,DATA!$B$2:$G$526,2,FALSE),"")</f>
        <v/>
      </c>
      <c r="K768" t="str">
        <f>IF(LEN(H768)&gt;0,IF(MID(IF(MID(MID(C768,LEN(H768)+2,99),1,1)="(",MID(MID(C768,LEN(H768)+2,99),2,LEN(MID(C768,LEN(H768)+2,99))-2),MID(C768,LEN(H768)+2,99)),1,1)=VLOOKUP(H768,DATA!$B$2:$I$526,8,FALSE),MID(IF(MID(MID(C768,LEN(H768)+2,99),1,1)="(",MID(MID(C768,LEN(H768)+2,99),2,LEN(MID(C768,LEN(H768)+2,99))-2),MID(C768,LEN(H768)+2,99)),1,3),IF(MID(MID(C768,LEN(H768)+2,99),1,1)="(",MID(MID(C768,LEN(H768)+2,99),2,LEN(MID(C768,LEN(H768)+2,99))-2),MID(C768,LEN(H768)+2,99))),"")</f>
        <v/>
      </c>
      <c r="L768" t="str">
        <f t="shared" si="414"/>
        <v/>
      </c>
      <c r="M768" t="str">
        <f t="shared" si="433"/>
        <v/>
      </c>
      <c r="N768" t="str">
        <f t="shared" si="415"/>
        <v/>
      </c>
      <c r="O768" t="str">
        <f t="shared" si="416"/>
        <v/>
      </c>
      <c r="P768" t="str">
        <f t="shared" si="409"/>
        <v/>
      </c>
      <c r="Q768" t="str">
        <f t="shared" si="417"/>
        <v/>
      </c>
      <c r="R768" t="str">
        <f t="shared" si="418"/>
        <v/>
      </c>
      <c r="S768" t="str">
        <f t="shared" si="419"/>
        <v/>
      </c>
      <c r="T768" t="str">
        <f t="shared" si="420"/>
        <v/>
      </c>
      <c r="U768" t="str">
        <f t="shared" si="421"/>
        <v/>
      </c>
      <c r="V768" t="str">
        <f>IF(MID(I768,6,1)="T",VLOOKUP(H768,DATA!$B$2:$H$526,7,FALSE),"")</f>
        <v/>
      </c>
      <c r="W768" t="str">
        <f t="shared" si="422"/>
        <v/>
      </c>
      <c r="X768" t="str">
        <f>IF(LEN(H768)&gt;0,VLOOKUP(H768,DATA!$B$2:$F$526,5,FALSE),"")</f>
        <v/>
      </c>
      <c r="Y768" t="str">
        <f t="shared" si="423"/>
        <v/>
      </c>
      <c r="Z768" t="str">
        <f t="shared" si="424"/>
        <v/>
      </c>
      <c r="AA768" t="str">
        <f t="shared" si="425"/>
        <v/>
      </c>
      <c r="AB768" t="str">
        <f>IF(LEN(Z768)&gt;0,VLOOKUP(Z768,DATA!$K$25:$L$69,2,FALSE)&amp;IF(LEN(AA768)&gt;0,VLOOKUP(AA768,DATA!$O$25:$P$29,2,FALSE),""),"")</f>
        <v/>
      </c>
      <c r="AC768" t="str">
        <f>IF(LEN(Z768)&gt;0,VLOOKUP(Z768,DATA!$K$25:$M$69,3,FALSE),"")</f>
        <v/>
      </c>
      <c r="AD768" t="str">
        <f t="shared" si="426"/>
        <v/>
      </c>
      <c r="AE768" t="str">
        <f t="shared" si="427"/>
        <v/>
      </c>
      <c r="AF768" t="str">
        <f t="shared" si="428"/>
        <v/>
      </c>
      <c r="AG768" t="str">
        <f t="shared" si="429"/>
        <v/>
      </c>
      <c r="AH768" t="str">
        <f t="shared" si="430"/>
        <v/>
      </c>
      <c r="AI768" t="str">
        <f>IF(LEN(Q768)&gt;0,REPT("0",IF(IF(MID(I768,12,1)="F",VLOOKUP(J768,DATA!$K$2:$Y$20,14,FALSE),0)&gt;10,IF(MID(I768,12,1)="F",VLOOKUP(J768,DATA!$K$2:$Y$20,14,FALSE),0)-10,0)-LEN(X768))&amp;DEC2BIN(Q768,IF(MID(I768,12,1)="F",VLOOKUP(J768,DATA!$K$2:$Y$20,14,FALSE),0)-IF(IF(MID(I768,12,1)="F",VLOOKUP(J768,DATA!$K$2:$Y$20,14,FALSE),0)&gt;10,IF(MID(I768,12,1)="F",VLOOKUP(J768,DATA!$K$2:$Y$20,14,FALSE),0)-10,0)),"")</f>
        <v/>
      </c>
      <c r="AJ768" t="str">
        <f>IF(LEN(H768)&gt;0,IF(H768&lt;&gt;"CALL_PAL",VLOOKUP(H768,DATA!$B$2:$E$526,4,FALSE),VLOOKUP(K768,DATA!$K$72:$M$161,3,FALSE)),"")</f>
        <v/>
      </c>
      <c r="AK768" t="str">
        <f>IF(LEN(H768)&gt;0,VLOOKUP(H768,DATA!$B$2:$D$526,3,FALSE),"")</f>
        <v/>
      </c>
      <c r="AL768" t="str">
        <f t="shared" si="431"/>
        <v/>
      </c>
      <c r="AM768" t="str">
        <f t="shared" si="432"/>
        <v/>
      </c>
      <c r="AN768" t="str">
        <f t="shared" si="410"/>
        <v/>
      </c>
      <c r="AO768" t="str">
        <f t="shared" si="404"/>
        <v/>
      </c>
      <c r="AP768" t="str">
        <f t="shared" si="405"/>
        <v/>
      </c>
      <c r="AQ768" t="str">
        <f t="shared" si="402"/>
        <v/>
      </c>
    </row>
    <row r="769" spans="1:43" x14ac:dyDescent="0.25">
      <c r="A769" t="str">
        <f t="shared" si="406"/>
        <v/>
      </c>
      <c r="C769" t="str">
        <f t="shared" si="412"/>
        <v/>
      </c>
      <c r="D769" t="str">
        <f t="shared" si="407"/>
        <v/>
      </c>
      <c r="E769" t="str">
        <f t="shared" si="408"/>
        <v/>
      </c>
      <c r="F769" t="str">
        <f t="shared" si="411"/>
        <v/>
      </c>
      <c r="G769" t="str">
        <f t="shared" si="403"/>
        <v/>
      </c>
      <c r="H769" t="str">
        <f t="shared" si="413"/>
        <v/>
      </c>
      <c r="I769" s="3" t="str">
        <f>IF(LEN(H769)&gt;0,VLOOKUP(H769,DATA!$B$2:$G$526,6,FALSE),"")</f>
        <v/>
      </c>
      <c r="J769" t="str">
        <f>IF(LEN(H769)&gt;0,VLOOKUP(H769,DATA!$B$2:$G$526,2,FALSE),"")</f>
        <v/>
      </c>
      <c r="K769" t="str">
        <f>IF(LEN(H769)&gt;0,IF(MID(IF(MID(MID(C769,LEN(H769)+2,99),1,1)="(",MID(MID(C769,LEN(H769)+2,99),2,LEN(MID(C769,LEN(H769)+2,99))-2),MID(C769,LEN(H769)+2,99)),1,1)=VLOOKUP(H769,DATA!$B$2:$I$526,8,FALSE),MID(IF(MID(MID(C769,LEN(H769)+2,99),1,1)="(",MID(MID(C769,LEN(H769)+2,99),2,LEN(MID(C769,LEN(H769)+2,99))-2),MID(C769,LEN(H769)+2,99)),1,3),IF(MID(MID(C769,LEN(H769)+2,99),1,1)="(",MID(MID(C769,LEN(H769)+2,99),2,LEN(MID(C769,LEN(H769)+2,99))-2),MID(C769,LEN(H769)+2,99))),"")</f>
        <v/>
      </c>
      <c r="L769" t="str">
        <f t="shared" si="414"/>
        <v/>
      </c>
      <c r="M769" t="str">
        <f t="shared" si="433"/>
        <v/>
      </c>
      <c r="N769" t="str">
        <f t="shared" si="415"/>
        <v/>
      </c>
      <c r="O769" t="str">
        <f t="shared" si="416"/>
        <v/>
      </c>
      <c r="P769" t="str">
        <f t="shared" si="409"/>
        <v/>
      </c>
      <c r="Q769" t="str">
        <f t="shared" si="417"/>
        <v/>
      </c>
      <c r="R769" t="str">
        <f t="shared" si="418"/>
        <v/>
      </c>
      <c r="S769" t="str">
        <f t="shared" si="419"/>
        <v/>
      </c>
      <c r="T769" t="str">
        <f t="shared" si="420"/>
        <v/>
      </c>
      <c r="U769" t="str">
        <f t="shared" si="421"/>
        <v/>
      </c>
      <c r="V769" t="str">
        <f>IF(MID(I769,6,1)="T",VLOOKUP(H769,DATA!$B$2:$H$526,7,FALSE),"")</f>
        <v/>
      </c>
      <c r="W769" t="str">
        <f t="shared" si="422"/>
        <v/>
      </c>
      <c r="X769" t="str">
        <f>IF(LEN(H769)&gt;0,VLOOKUP(H769,DATA!$B$2:$F$526,5,FALSE),"")</f>
        <v/>
      </c>
      <c r="Y769" t="str">
        <f t="shared" si="423"/>
        <v/>
      </c>
      <c r="Z769" t="str">
        <f t="shared" si="424"/>
        <v/>
      </c>
      <c r="AA769" t="str">
        <f t="shared" si="425"/>
        <v/>
      </c>
      <c r="AB769" t="str">
        <f>IF(LEN(Z769)&gt;0,VLOOKUP(Z769,DATA!$K$25:$L$69,2,FALSE)&amp;IF(LEN(AA769)&gt;0,VLOOKUP(AA769,DATA!$O$25:$P$29,2,FALSE),""),"")</f>
        <v/>
      </c>
      <c r="AC769" t="str">
        <f>IF(LEN(Z769)&gt;0,VLOOKUP(Z769,DATA!$K$25:$M$69,3,FALSE),"")</f>
        <v/>
      </c>
      <c r="AD769" t="str">
        <f t="shared" si="426"/>
        <v/>
      </c>
      <c r="AE769" t="str">
        <f t="shared" si="427"/>
        <v/>
      </c>
      <c r="AF769" t="str">
        <f t="shared" si="428"/>
        <v/>
      </c>
      <c r="AG769" t="str">
        <f t="shared" si="429"/>
        <v/>
      </c>
      <c r="AH769" t="str">
        <f t="shared" si="430"/>
        <v/>
      </c>
      <c r="AI769" t="str">
        <f>IF(LEN(Q769)&gt;0,REPT("0",IF(IF(MID(I769,12,1)="F",VLOOKUP(J769,DATA!$K$2:$Y$20,14,FALSE),0)&gt;10,IF(MID(I769,12,1)="F",VLOOKUP(J769,DATA!$K$2:$Y$20,14,FALSE),0)-10,0)-LEN(X769))&amp;DEC2BIN(Q769,IF(MID(I769,12,1)="F",VLOOKUP(J769,DATA!$K$2:$Y$20,14,FALSE),0)-IF(IF(MID(I769,12,1)="F",VLOOKUP(J769,DATA!$K$2:$Y$20,14,FALSE),0)&gt;10,IF(MID(I769,12,1)="F",VLOOKUP(J769,DATA!$K$2:$Y$20,14,FALSE),0)-10,0)),"")</f>
        <v/>
      </c>
      <c r="AJ769" t="str">
        <f>IF(LEN(H769)&gt;0,IF(H769&lt;&gt;"CALL_PAL",VLOOKUP(H769,DATA!$B$2:$E$526,4,FALSE),VLOOKUP(K769,DATA!$K$72:$M$161,3,FALSE)),"")</f>
        <v/>
      </c>
      <c r="AK769" t="str">
        <f>IF(LEN(H769)&gt;0,VLOOKUP(H769,DATA!$B$2:$D$526,3,FALSE),"")</f>
        <v/>
      </c>
      <c r="AL769" t="str">
        <f t="shared" si="431"/>
        <v/>
      </c>
      <c r="AM769" t="str">
        <f t="shared" si="432"/>
        <v/>
      </c>
      <c r="AN769" t="str">
        <f t="shared" si="410"/>
        <v/>
      </c>
      <c r="AO769" t="str">
        <f t="shared" si="404"/>
        <v/>
      </c>
      <c r="AP769" t="str">
        <f t="shared" si="405"/>
        <v/>
      </c>
      <c r="AQ769" t="str">
        <f t="shared" si="402"/>
        <v/>
      </c>
    </row>
    <row r="770" spans="1:43" x14ac:dyDescent="0.25">
      <c r="A770" t="str">
        <f t="shared" si="406"/>
        <v/>
      </c>
      <c r="C770" t="str">
        <f t="shared" si="412"/>
        <v/>
      </c>
      <c r="D770" t="str">
        <f t="shared" si="407"/>
        <v/>
      </c>
      <c r="E770" t="str">
        <f t="shared" si="408"/>
        <v/>
      </c>
      <c r="F770" t="str">
        <f t="shared" si="411"/>
        <v/>
      </c>
      <c r="G770" t="str">
        <f t="shared" si="403"/>
        <v/>
      </c>
      <c r="H770" t="str">
        <f t="shared" si="413"/>
        <v/>
      </c>
      <c r="I770" s="3" t="str">
        <f>IF(LEN(H770)&gt;0,VLOOKUP(H770,DATA!$B$2:$G$526,6,FALSE),"")</f>
        <v/>
      </c>
      <c r="J770" t="str">
        <f>IF(LEN(H770)&gt;0,VLOOKUP(H770,DATA!$B$2:$G$526,2,FALSE),"")</f>
        <v/>
      </c>
      <c r="K770" t="str">
        <f>IF(LEN(H770)&gt;0,IF(MID(IF(MID(MID(C770,LEN(H770)+2,99),1,1)="(",MID(MID(C770,LEN(H770)+2,99),2,LEN(MID(C770,LEN(H770)+2,99))-2),MID(C770,LEN(H770)+2,99)),1,1)=VLOOKUP(H770,DATA!$B$2:$I$526,8,FALSE),MID(IF(MID(MID(C770,LEN(H770)+2,99),1,1)="(",MID(MID(C770,LEN(H770)+2,99),2,LEN(MID(C770,LEN(H770)+2,99))-2),MID(C770,LEN(H770)+2,99)),1,3),IF(MID(MID(C770,LEN(H770)+2,99),1,1)="(",MID(MID(C770,LEN(H770)+2,99),2,LEN(MID(C770,LEN(H770)+2,99))-2),MID(C770,LEN(H770)+2,99))),"")</f>
        <v/>
      </c>
      <c r="L770" t="str">
        <f t="shared" si="414"/>
        <v/>
      </c>
      <c r="M770" t="str">
        <f t="shared" si="433"/>
        <v/>
      </c>
      <c r="N770" t="str">
        <f t="shared" si="415"/>
        <v/>
      </c>
      <c r="O770" t="str">
        <f t="shared" si="416"/>
        <v/>
      </c>
      <c r="P770" t="str">
        <f t="shared" si="409"/>
        <v/>
      </c>
      <c r="Q770" t="str">
        <f t="shared" si="417"/>
        <v/>
      </c>
      <c r="R770" t="str">
        <f t="shared" si="418"/>
        <v/>
      </c>
      <c r="S770" t="str">
        <f t="shared" si="419"/>
        <v/>
      </c>
      <c r="T770" t="str">
        <f t="shared" si="420"/>
        <v/>
      </c>
      <c r="U770" t="str">
        <f t="shared" si="421"/>
        <v/>
      </c>
      <c r="V770" t="str">
        <f>IF(MID(I770,6,1)="T",VLOOKUP(H770,DATA!$B$2:$H$526,7,FALSE),"")</f>
        <v/>
      </c>
      <c r="W770" t="str">
        <f t="shared" si="422"/>
        <v/>
      </c>
      <c r="X770" t="str">
        <f>IF(LEN(H770)&gt;0,VLOOKUP(H770,DATA!$B$2:$F$526,5,FALSE),"")</f>
        <v/>
      </c>
      <c r="Y770" t="str">
        <f t="shared" si="423"/>
        <v/>
      </c>
      <c r="Z770" t="str">
        <f t="shared" si="424"/>
        <v/>
      </c>
      <c r="AA770" t="str">
        <f t="shared" si="425"/>
        <v/>
      </c>
      <c r="AB770" t="str">
        <f>IF(LEN(Z770)&gt;0,VLOOKUP(Z770,DATA!$K$25:$L$69,2,FALSE)&amp;IF(LEN(AA770)&gt;0,VLOOKUP(AA770,DATA!$O$25:$P$29,2,FALSE),""),"")</f>
        <v/>
      </c>
      <c r="AC770" t="str">
        <f>IF(LEN(Z770)&gt;0,VLOOKUP(Z770,DATA!$K$25:$M$69,3,FALSE),"")</f>
        <v/>
      </c>
      <c r="AD770" t="str">
        <f t="shared" si="426"/>
        <v/>
      </c>
      <c r="AE770" t="str">
        <f t="shared" si="427"/>
        <v/>
      </c>
      <c r="AF770" t="str">
        <f t="shared" si="428"/>
        <v/>
      </c>
      <c r="AG770" t="str">
        <f t="shared" si="429"/>
        <v/>
      </c>
      <c r="AH770" t="str">
        <f t="shared" si="430"/>
        <v/>
      </c>
      <c r="AI770" t="str">
        <f>IF(LEN(Q770)&gt;0,REPT("0",IF(IF(MID(I770,12,1)="F",VLOOKUP(J770,DATA!$K$2:$Y$20,14,FALSE),0)&gt;10,IF(MID(I770,12,1)="F",VLOOKUP(J770,DATA!$K$2:$Y$20,14,FALSE),0)-10,0)-LEN(X770))&amp;DEC2BIN(Q770,IF(MID(I770,12,1)="F",VLOOKUP(J770,DATA!$K$2:$Y$20,14,FALSE),0)-IF(IF(MID(I770,12,1)="F",VLOOKUP(J770,DATA!$K$2:$Y$20,14,FALSE),0)&gt;10,IF(MID(I770,12,1)="F",VLOOKUP(J770,DATA!$K$2:$Y$20,14,FALSE),0)-10,0)),"")</f>
        <v/>
      </c>
      <c r="AJ770" t="str">
        <f>IF(LEN(H770)&gt;0,IF(H770&lt;&gt;"CALL_PAL",VLOOKUP(H770,DATA!$B$2:$E$526,4,FALSE),VLOOKUP(K770,DATA!$K$72:$M$161,3,FALSE)),"")</f>
        <v/>
      </c>
      <c r="AK770" t="str">
        <f>IF(LEN(H770)&gt;0,VLOOKUP(H770,DATA!$B$2:$D$526,3,FALSE),"")</f>
        <v/>
      </c>
      <c r="AL770" t="str">
        <f t="shared" si="431"/>
        <v/>
      </c>
      <c r="AM770" t="str">
        <f t="shared" si="432"/>
        <v/>
      </c>
      <c r="AN770" t="str">
        <f t="shared" si="410"/>
        <v/>
      </c>
      <c r="AO770" t="str">
        <f t="shared" si="404"/>
        <v/>
      </c>
      <c r="AP770" t="str">
        <f t="shared" si="405"/>
        <v/>
      </c>
      <c r="AQ770" t="str">
        <f t="shared" si="402"/>
        <v/>
      </c>
    </row>
    <row r="771" spans="1:43" x14ac:dyDescent="0.25">
      <c r="A771" t="str">
        <f t="shared" si="406"/>
        <v/>
      </c>
      <c r="C771" t="str">
        <f t="shared" si="412"/>
        <v/>
      </c>
      <c r="D771" t="str">
        <f t="shared" si="407"/>
        <v/>
      </c>
      <c r="E771" t="str">
        <f t="shared" si="408"/>
        <v/>
      </c>
      <c r="F771" t="str">
        <f t="shared" si="411"/>
        <v/>
      </c>
      <c r="G771" t="str">
        <f t="shared" si="403"/>
        <v/>
      </c>
      <c r="H771" t="str">
        <f t="shared" si="413"/>
        <v/>
      </c>
      <c r="I771" s="3" t="str">
        <f>IF(LEN(H771)&gt;0,VLOOKUP(H771,DATA!$B$2:$G$526,6,FALSE),"")</f>
        <v/>
      </c>
      <c r="J771" t="str">
        <f>IF(LEN(H771)&gt;0,VLOOKUP(H771,DATA!$B$2:$G$526,2,FALSE),"")</f>
        <v/>
      </c>
      <c r="K771" t="str">
        <f>IF(LEN(H771)&gt;0,IF(MID(IF(MID(MID(C771,LEN(H771)+2,99),1,1)="(",MID(MID(C771,LEN(H771)+2,99),2,LEN(MID(C771,LEN(H771)+2,99))-2),MID(C771,LEN(H771)+2,99)),1,1)=VLOOKUP(H771,DATA!$B$2:$I$526,8,FALSE),MID(IF(MID(MID(C771,LEN(H771)+2,99),1,1)="(",MID(MID(C771,LEN(H771)+2,99),2,LEN(MID(C771,LEN(H771)+2,99))-2),MID(C771,LEN(H771)+2,99)),1,3),IF(MID(MID(C771,LEN(H771)+2,99),1,1)="(",MID(MID(C771,LEN(H771)+2,99),2,LEN(MID(C771,LEN(H771)+2,99))-2),MID(C771,LEN(H771)+2,99))),"")</f>
        <v/>
      </c>
      <c r="L771" t="str">
        <f t="shared" si="414"/>
        <v/>
      </c>
      <c r="M771" t="str">
        <f t="shared" si="433"/>
        <v/>
      </c>
      <c r="N771" t="str">
        <f t="shared" si="415"/>
        <v/>
      </c>
      <c r="O771" t="str">
        <f t="shared" si="416"/>
        <v/>
      </c>
      <c r="P771" t="str">
        <f t="shared" si="409"/>
        <v/>
      </c>
      <c r="Q771" t="str">
        <f t="shared" si="417"/>
        <v/>
      </c>
      <c r="R771" t="str">
        <f t="shared" si="418"/>
        <v/>
      </c>
      <c r="S771" t="str">
        <f t="shared" si="419"/>
        <v/>
      </c>
      <c r="T771" t="str">
        <f t="shared" si="420"/>
        <v/>
      </c>
      <c r="U771" t="str">
        <f t="shared" si="421"/>
        <v/>
      </c>
      <c r="V771" t="str">
        <f>IF(MID(I771,6,1)="T",VLOOKUP(H771,DATA!$B$2:$H$526,7,FALSE),"")</f>
        <v/>
      </c>
      <c r="W771" t="str">
        <f t="shared" si="422"/>
        <v/>
      </c>
      <c r="X771" t="str">
        <f>IF(LEN(H771)&gt;0,VLOOKUP(H771,DATA!$B$2:$F$526,5,FALSE),"")</f>
        <v/>
      </c>
      <c r="Y771" t="str">
        <f t="shared" si="423"/>
        <v/>
      </c>
      <c r="Z771" t="str">
        <f t="shared" si="424"/>
        <v/>
      </c>
      <c r="AA771" t="str">
        <f t="shared" si="425"/>
        <v/>
      </c>
      <c r="AB771" t="str">
        <f>IF(LEN(Z771)&gt;0,VLOOKUP(Z771,DATA!$K$25:$L$69,2,FALSE)&amp;IF(LEN(AA771)&gt;0,VLOOKUP(AA771,DATA!$O$25:$P$29,2,FALSE),""),"")</f>
        <v/>
      </c>
      <c r="AC771" t="str">
        <f>IF(LEN(Z771)&gt;0,VLOOKUP(Z771,DATA!$K$25:$M$69,3,FALSE),"")</f>
        <v/>
      </c>
      <c r="AD771" t="str">
        <f t="shared" si="426"/>
        <v/>
      </c>
      <c r="AE771" t="str">
        <f t="shared" si="427"/>
        <v/>
      </c>
      <c r="AF771" t="str">
        <f t="shared" si="428"/>
        <v/>
      </c>
      <c r="AG771" t="str">
        <f t="shared" si="429"/>
        <v/>
      </c>
      <c r="AH771" t="str">
        <f t="shared" si="430"/>
        <v/>
      </c>
      <c r="AI771" t="str">
        <f>IF(LEN(Q771)&gt;0,REPT("0",IF(IF(MID(I771,12,1)="F",VLOOKUP(J771,DATA!$K$2:$Y$20,14,FALSE),0)&gt;10,IF(MID(I771,12,1)="F",VLOOKUP(J771,DATA!$K$2:$Y$20,14,FALSE),0)-10,0)-LEN(X771))&amp;DEC2BIN(Q771,IF(MID(I771,12,1)="F",VLOOKUP(J771,DATA!$K$2:$Y$20,14,FALSE),0)-IF(IF(MID(I771,12,1)="F",VLOOKUP(J771,DATA!$K$2:$Y$20,14,FALSE),0)&gt;10,IF(MID(I771,12,1)="F",VLOOKUP(J771,DATA!$K$2:$Y$20,14,FALSE),0)-10,0)),"")</f>
        <v/>
      </c>
      <c r="AJ771" t="str">
        <f>IF(LEN(H771)&gt;0,IF(H771&lt;&gt;"CALL_PAL",VLOOKUP(H771,DATA!$B$2:$E$526,4,FALSE),VLOOKUP(K771,DATA!$K$72:$M$161,3,FALSE)),"")</f>
        <v/>
      </c>
      <c r="AK771" t="str">
        <f>IF(LEN(H771)&gt;0,VLOOKUP(H771,DATA!$B$2:$D$526,3,FALSE),"")</f>
        <v/>
      </c>
      <c r="AL771" t="str">
        <f t="shared" si="431"/>
        <v/>
      </c>
      <c r="AM771" t="str">
        <f t="shared" si="432"/>
        <v/>
      </c>
      <c r="AN771" t="str">
        <f t="shared" si="410"/>
        <v/>
      </c>
      <c r="AO771" t="str">
        <f t="shared" si="404"/>
        <v/>
      </c>
      <c r="AP771" t="str">
        <f t="shared" si="405"/>
        <v/>
      </c>
      <c r="AQ771" t="str">
        <f t="shared" ref="AQ771:AQ834" si="434">IF(B771="","",IF(G771=G772,"",INT(G771/64)*64=G771))</f>
        <v/>
      </c>
    </row>
    <row r="772" spans="1:43" x14ac:dyDescent="0.25">
      <c r="A772" t="str">
        <f t="shared" si="406"/>
        <v/>
      </c>
      <c r="C772" t="str">
        <f t="shared" si="412"/>
        <v/>
      </c>
      <c r="D772" t="str">
        <f t="shared" si="407"/>
        <v/>
      </c>
      <c r="E772" t="str">
        <f t="shared" si="408"/>
        <v/>
      </c>
      <c r="F772" t="str">
        <f t="shared" si="411"/>
        <v/>
      </c>
      <c r="G772" t="str">
        <f t="shared" ref="G772:G835" si="435">IF(LEN(C772)&gt;0,IF(IFERROR(FIND(":",C772)&gt;0,FALSE),G771+16-MOD(G771+16,16),IF(E772,G771+F771-MOD(G771+F771,F771),G771)),"")</f>
        <v/>
      </c>
      <c r="H772" t="str">
        <f t="shared" si="413"/>
        <v/>
      </c>
      <c r="I772" s="3" t="str">
        <f>IF(LEN(H772)&gt;0,VLOOKUP(H772,DATA!$B$2:$G$526,6,FALSE),"")</f>
        <v/>
      </c>
      <c r="J772" t="str">
        <f>IF(LEN(H772)&gt;0,VLOOKUP(H772,DATA!$B$2:$G$526,2,FALSE),"")</f>
        <v/>
      </c>
      <c r="K772" t="str">
        <f>IF(LEN(H772)&gt;0,IF(MID(IF(MID(MID(C772,LEN(H772)+2,99),1,1)="(",MID(MID(C772,LEN(H772)+2,99),2,LEN(MID(C772,LEN(H772)+2,99))-2),MID(C772,LEN(H772)+2,99)),1,1)=VLOOKUP(H772,DATA!$B$2:$I$526,8,FALSE),MID(IF(MID(MID(C772,LEN(H772)+2,99),1,1)="(",MID(MID(C772,LEN(H772)+2,99),2,LEN(MID(C772,LEN(H772)+2,99))-2),MID(C772,LEN(H772)+2,99)),1,3),IF(MID(MID(C772,LEN(H772)+2,99),1,1)="(",MID(MID(C772,LEN(H772)+2,99),2,LEN(MID(C772,LEN(H772)+2,99))-2),MID(C772,LEN(H772)+2,99))),"")</f>
        <v/>
      </c>
      <c r="L772" t="str">
        <f t="shared" si="414"/>
        <v/>
      </c>
      <c r="M772" t="str">
        <f t="shared" si="433"/>
        <v/>
      </c>
      <c r="N772" t="str">
        <f t="shared" si="415"/>
        <v/>
      </c>
      <c r="O772" t="str">
        <f t="shared" si="416"/>
        <v/>
      </c>
      <c r="P772" t="str">
        <f t="shared" si="409"/>
        <v/>
      </c>
      <c r="Q772" t="str">
        <f t="shared" si="417"/>
        <v/>
      </c>
      <c r="R772" t="str">
        <f t="shared" si="418"/>
        <v/>
      </c>
      <c r="S772" t="str">
        <f t="shared" si="419"/>
        <v/>
      </c>
      <c r="T772" t="str">
        <f t="shared" si="420"/>
        <v/>
      </c>
      <c r="U772" t="str">
        <f t="shared" si="421"/>
        <v/>
      </c>
      <c r="V772" t="str">
        <f>IF(MID(I772,6,1)="T",VLOOKUP(H772,DATA!$B$2:$H$526,7,FALSE),"")</f>
        <v/>
      </c>
      <c r="W772" t="str">
        <f t="shared" si="422"/>
        <v/>
      </c>
      <c r="X772" t="str">
        <f>IF(LEN(H772)&gt;0,VLOOKUP(H772,DATA!$B$2:$F$526,5,FALSE),"")</f>
        <v/>
      </c>
      <c r="Y772" t="str">
        <f t="shared" si="423"/>
        <v/>
      </c>
      <c r="Z772" t="str">
        <f t="shared" si="424"/>
        <v/>
      </c>
      <c r="AA772" t="str">
        <f t="shared" si="425"/>
        <v/>
      </c>
      <c r="AB772" t="str">
        <f>IF(LEN(Z772)&gt;0,VLOOKUP(Z772,DATA!$K$25:$L$69,2,FALSE)&amp;IF(LEN(AA772)&gt;0,VLOOKUP(AA772,DATA!$O$25:$P$29,2,FALSE),""),"")</f>
        <v/>
      </c>
      <c r="AC772" t="str">
        <f>IF(LEN(Z772)&gt;0,VLOOKUP(Z772,DATA!$K$25:$M$69,3,FALSE),"")</f>
        <v/>
      </c>
      <c r="AD772" t="str">
        <f t="shared" si="426"/>
        <v/>
      </c>
      <c r="AE772" t="str">
        <f t="shared" si="427"/>
        <v/>
      </c>
      <c r="AF772" t="str">
        <f t="shared" si="428"/>
        <v/>
      </c>
      <c r="AG772" t="str">
        <f t="shared" si="429"/>
        <v/>
      </c>
      <c r="AH772" t="str">
        <f t="shared" si="430"/>
        <v/>
      </c>
      <c r="AI772" t="str">
        <f>IF(LEN(Q772)&gt;0,REPT("0",IF(IF(MID(I772,12,1)="F",VLOOKUP(J772,DATA!$K$2:$Y$20,14,FALSE),0)&gt;10,IF(MID(I772,12,1)="F",VLOOKUP(J772,DATA!$K$2:$Y$20,14,FALSE),0)-10,0)-LEN(X772))&amp;DEC2BIN(Q772,IF(MID(I772,12,1)="F",VLOOKUP(J772,DATA!$K$2:$Y$20,14,FALSE),0)-IF(IF(MID(I772,12,1)="F",VLOOKUP(J772,DATA!$K$2:$Y$20,14,FALSE),0)&gt;10,IF(MID(I772,12,1)="F",VLOOKUP(J772,DATA!$K$2:$Y$20,14,FALSE),0)-10,0)),"")</f>
        <v/>
      </c>
      <c r="AJ772" t="str">
        <f>IF(LEN(H772)&gt;0,IF(H772&lt;&gt;"CALL_PAL",VLOOKUP(H772,DATA!$B$2:$E$526,4,FALSE),VLOOKUP(K772,DATA!$K$72:$M$161,3,FALSE)),"")</f>
        <v/>
      </c>
      <c r="AK772" t="str">
        <f>IF(LEN(H772)&gt;0,VLOOKUP(H772,DATA!$B$2:$D$526,3,FALSE),"")</f>
        <v/>
      </c>
      <c r="AL772" t="str">
        <f t="shared" si="431"/>
        <v/>
      </c>
      <c r="AM772" t="str">
        <f t="shared" si="432"/>
        <v/>
      </c>
      <c r="AN772" t="str">
        <f t="shared" si="410"/>
        <v/>
      </c>
      <c r="AO772" t="str">
        <f t="shared" ref="AO772:AO835" si="436">IF(B772&lt;&gt;"",G772-G771,"")</f>
        <v/>
      </c>
      <c r="AP772" t="str">
        <f t="shared" si="405"/>
        <v/>
      </c>
      <c r="AQ772" t="str">
        <f t="shared" si="434"/>
        <v/>
      </c>
    </row>
    <row r="773" spans="1:43" x14ac:dyDescent="0.25">
      <c r="A773" t="str">
        <f t="shared" si="406"/>
        <v/>
      </c>
      <c r="C773" t="str">
        <f t="shared" si="412"/>
        <v/>
      </c>
      <c r="D773" t="str">
        <f t="shared" si="407"/>
        <v/>
      </c>
      <c r="E773" t="str">
        <f t="shared" si="408"/>
        <v/>
      </c>
      <c r="F773" t="str">
        <f t="shared" si="411"/>
        <v/>
      </c>
      <c r="G773" t="str">
        <f t="shared" si="435"/>
        <v/>
      </c>
      <c r="H773" t="str">
        <f t="shared" si="413"/>
        <v/>
      </c>
      <c r="I773" s="3" t="str">
        <f>IF(LEN(H773)&gt;0,VLOOKUP(H773,DATA!$B$2:$G$526,6,FALSE),"")</f>
        <v/>
      </c>
      <c r="J773" t="str">
        <f>IF(LEN(H773)&gt;0,VLOOKUP(H773,DATA!$B$2:$G$526,2,FALSE),"")</f>
        <v/>
      </c>
      <c r="K773" t="str">
        <f>IF(LEN(H773)&gt;0,IF(MID(IF(MID(MID(C773,LEN(H773)+2,99),1,1)="(",MID(MID(C773,LEN(H773)+2,99),2,LEN(MID(C773,LEN(H773)+2,99))-2),MID(C773,LEN(H773)+2,99)),1,1)=VLOOKUP(H773,DATA!$B$2:$I$526,8,FALSE),MID(IF(MID(MID(C773,LEN(H773)+2,99),1,1)="(",MID(MID(C773,LEN(H773)+2,99),2,LEN(MID(C773,LEN(H773)+2,99))-2),MID(C773,LEN(H773)+2,99)),1,3),IF(MID(MID(C773,LEN(H773)+2,99),1,1)="(",MID(MID(C773,LEN(H773)+2,99),2,LEN(MID(C773,LEN(H773)+2,99))-2),MID(C773,LEN(H773)+2,99))),"")</f>
        <v/>
      </c>
      <c r="L773" t="str">
        <f t="shared" si="414"/>
        <v/>
      </c>
      <c r="M773" t="str">
        <f t="shared" si="433"/>
        <v/>
      </c>
      <c r="N773" t="str">
        <f t="shared" si="415"/>
        <v/>
      </c>
      <c r="O773" t="str">
        <f t="shared" si="416"/>
        <v/>
      </c>
      <c r="P773" t="str">
        <f t="shared" si="409"/>
        <v/>
      </c>
      <c r="Q773" t="str">
        <f t="shared" si="417"/>
        <v/>
      </c>
      <c r="R773" t="str">
        <f t="shared" si="418"/>
        <v/>
      </c>
      <c r="S773" t="str">
        <f t="shared" si="419"/>
        <v/>
      </c>
      <c r="T773" t="str">
        <f t="shared" si="420"/>
        <v/>
      </c>
      <c r="U773" t="str">
        <f t="shared" si="421"/>
        <v/>
      </c>
      <c r="V773" t="str">
        <f>IF(MID(I773,6,1)="T",VLOOKUP(H773,DATA!$B$2:$H$526,7,FALSE),"")</f>
        <v/>
      </c>
      <c r="W773" t="str">
        <f t="shared" si="422"/>
        <v/>
      </c>
      <c r="X773" t="str">
        <f>IF(LEN(H773)&gt;0,VLOOKUP(H773,DATA!$B$2:$F$526,5,FALSE),"")</f>
        <v/>
      </c>
      <c r="Y773" t="str">
        <f t="shared" si="423"/>
        <v/>
      </c>
      <c r="Z773" t="str">
        <f t="shared" si="424"/>
        <v/>
      </c>
      <c r="AA773" t="str">
        <f t="shared" si="425"/>
        <v/>
      </c>
      <c r="AB773" t="str">
        <f>IF(LEN(Z773)&gt;0,VLOOKUP(Z773,DATA!$K$25:$L$69,2,FALSE)&amp;IF(LEN(AA773)&gt;0,VLOOKUP(AA773,DATA!$O$25:$P$29,2,FALSE),""),"")</f>
        <v/>
      </c>
      <c r="AC773" t="str">
        <f>IF(LEN(Z773)&gt;0,VLOOKUP(Z773,DATA!$K$25:$M$69,3,FALSE),"")</f>
        <v/>
      </c>
      <c r="AD773" t="str">
        <f t="shared" si="426"/>
        <v/>
      </c>
      <c r="AE773" t="str">
        <f t="shared" si="427"/>
        <v/>
      </c>
      <c r="AF773" t="str">
        <f t="shared" si="428"/>
        <v/>
      </c>
      <c r="AG773" t="str">
        <f t="shared" si="429"/>
        <v/>
      </c>
      <c r="AH773" t="str">
        <f t="shared" si="430"/>
        <v/>
      </c>
      <c r="AI773" t="str">
        <f>IF(LEN(Q773)&gt;0,REPT("0",IF(IF(MID(I773,12,1)="F",VLOOKUP(J773,DATA!$K$2:$Y$20,14,FALSE),0)&gt;10,IF(MID(I773,12,1)="F",VLOOKUP(J773,DATA!$K$2:$Y$20,14,FALSE),0)-10,0)-LEN(X773))&amp;DEC2BIN(Q773,IF(MID(I773,12,1)="F",VLOOKUP(J773,DATA!$K$2:$Y$20,14,FALSE),0)-IF(IF(MID(I773,12,1)="F",VLOOKUP(J773,DATA!$K$2:$Y$20,14,FALSE),0)&gt;10,IF(MID(I773,12,1)="F",VLOOKUP(J773,DATA!$K$2:$Y$20,14,FALSE),0)-10,0)),"")</f>
        <v/>
      </c>
      <c r="AJ773" t="str">
        <f>IF(LEN(H773)&gt;0,IF(H773&lt;&gt;"CALL_PAL",VLOOKUP(H773,DATA!$B$2:$E$526,4,FALSE),VLOOKUP(K773,DATA!$K$72:$M$161,3,FALSE)),"")</f>
        <v/>
      </c>
      <c r="AK773" t="str">
        <f>IF(LEN(H773)&gt;0,VLOOKUP(H773,DATA!$B$2:$D$526,3,FALSE),"")</f>
        <v/>
      </c>
      <c r="AL773" t="str">
        <f t="shared" si="431"/>
        <v/>
      </c>
      <c r="AM773" t="str">
        <f t="shared" si="432"/>
        <v/>
      </c>
      <c r="AN773" t="str">
        <f t="shared" si="410"/>
        <v/>
      </c>
      <c r="AO773" t="str">
        <f t="shared" si="436"/>
        <v/>
      </c>
      <c r="AP773" t="str">
        <f t="shared" ref="AP773:AP836" si="437">IF(B773="","",IF(G773=G774,"",INT(G773/16)*16=G773))</f>
        <v/>
      </c>
      <c r="AQ773" t="str">
        <f t="shared" si="434"/>
        <v/>
      </c>
    </row>
    <row r="774" spans="1:43" x14ac:dyDescent="0.25">
      <c r="A774" t="str">
        <f t="shared" ref="A774:A837" si="438">IF(LEN(G774)&gt;0,DEC2HEX(G774+IF(AN773,1,0),8),"")</f>
        <v/>
      </c>
      <c r="C774" t="str">
        <f t="shared" si="412"/>
        <v/>
      </c>
      <c r="D774" t="str">
        <f t="shared" ref="D774:D837" si="439">IF(LEN(C774)&gt;0,IF(MID(C774,1,IFERROR(FIND(" ",C774),2)-1)=".BASE","",IF(MID(C774,1,4)=".VAR",MID(C774,FIND(" ",C774)+1,99),"")),"")</f>
        <v/>
      </c>
      <c r="E774" t="str">
        <f t="shared" si="408"/>
        <v/>
      </c>
      <c r="F774" t="str">
        <f t="shared" si="411"/>
        <v/>
      </c>
      <c r="G774" t="str">
        <f t="shared" si="435"/>
        <v/>
      </c>
      <c r="H774" t="str">
        <f t="shared" si="413"/>
        <v/>
      </c>
      <c r="I774" s="3" t="str">
        <f>IF(LEN(H774)&gt;0,VLOOKUP(H774,DATA!$B$2:$G$526,6,FALSE),"")</f>
        <v/>
      </c>
      <c r="J774" t="str">
        <f>IF(LEN(H774)&gt;0,VLOOKUP(H774,DATA!$B$2:$G$526,2,FALSE),"")</f>
        <v/>
      </c>
      <c r="K774" t="str">
        <f>IF(LEN(H774)&gt;0,IF(MID(IF(MID(MID(C774,LEN(H774)+2,99),1,1)="(",MID(MID(C774,LEN(H774)+2,99),2,LEN(MID(C774,LEN(H774)+2,99))-2),MID(C774,LEN(H774)+2,99)),1,1)=VLOOKUP(H774,DATA!$B$2:$I$526,8,FALSE),MID(IF(MID(MID(C774,LEN(H774)+2,99),1,1)="(",MID(MID(C774,LEN(H774)+2,99),2,LEN(MID(C774,LEN(H774)+2,99))-2),MID(C774,LEN(H774)+2,99)),1,3),IF(MID(MID(C774,LEN(H774)+2,99),1,1)="(",MID(MID(C774,LEN(H774)+2,99),2,LEN(MID(C774,LEN(H774)+2,99))-2),MID(C774,LEN(H774)+2,99))),"")</f>
        <v/>
      </c>
      <c r="L774" t="str">
        <f t="shared" si="414"/>
        <v/>
      </c>
      <c r="M774" t="str">
        <f t="shared" si="433"/>
        <v/>
      </c>
      <c r="N774" t="str">
        <f t="shared" si="415"/>
        <v/>
      </c>
      <c r="O774" t="str">
        <f t="shared" si="416"/>
        <v/>
      </c>
      <c r="P774" t="str">
        <f t="shared" si="409"/>
        <v/>
      </c>
      <c r="Q774" t="str">
        <f t="shared" si="417"/>
        <v/>
      </c>
      <c r="R774" t="str">
        <f t="shared" si="418"/>
        <v/>
      </c>
      <c r="S774" t="str">
        <f t="shared" si="419"/>
        <v/>
      </c>
      <c r="T774" t="str">
        <f t="shared" si="420"/>
        <v/>
      </c>
      <c r="U774" t="str">
        <f t="shared" si="421"/>
        <v/>
      </c>
      <c r="V774" t="str">
        <f>IF(MID(I774,6,1)="T",VLOOKUP(H774,DATA!$B$2:$H$526,7,FALSE),"")</f>
        <v/>
      </c>
      <c r="W774" t="str">
        <f t="shared" si="422"/>
        <v/>
      </c>
      <c r="X774" t="str">
        <f>IF(LEN(H774)&gt;0,VLOOKUP(H774,DATA!$B$2:$F$526,5,FALSE),"")</f>
        <v/>
      </c>
      <c r="Y774" t="str">
        <f t="shared" si="423"/>
        <v/>
      </c>
      <c r="Z774" t="str">
        <f t="shared" si="424"/>
        <v/>
      </c>
      <c r="AA774" t="str">
        <f t="shared" si="425"/>
        <v/>
      </c>
      <c r="AB774" t="str">
        <f>IF(LEN(Z774)&gt;0,VLOOKUP(Z774,DATA!$K$25:$L$69,2,FALSE)&amp;IF(LEN(AA774)&gt;0,VLOOKUP(AA774,DATA!$O$25:$P$29,2,FALSE),""),"")</f>
        <v/>
      </c>
      <c r="AC774" t="str">
        <f>IF(LEN(Z774)&gt;0,VLOOKUP(Z774,DATA!$K$25:$M$69,3,FALSE),"")</f>
        <v/>
      </c>
      <c r="AD774" t="str">
        <f t="shared" si="426"/>
        <v/>
      </c>
      <c r="AE774" t="str">
        <f t="shared" si="427"/>
        <v/>
      </c>
      <c r="AF774" t="str">
        <f t="shared" si="428"/>
        <v/>
      </c>
      <c r="AG774" t="str">
        <f t="shared" si="429"/>
        <v/>
      </c>
      <c r="AH774" t="str">
        <f t="shared" si="430"/>
        <v/>
      </c>
      <c r="AI774" t="str">
        <f>IF(LEN(Q774)&gt;0,REPT("0",IF(IF(MID(I774,12,1)="F",VLOOKUP(J774,DATA!$K$2:$Y$20,14,FALSE),0)&gt;10,IF(MID(I774,12,1)="F",VLOOKUP(J774,DATA!$K$2:$Y$20,14,FALSE),0)-10,0)-LEN(X774))&amp;DEC2BIN(Q774,IF(MID(I774,12,1)="F",VLOOKUP(J774,DATA!$K$2:$Y$20,14,FALSE),0)-IF(IF(MID(I774,12,1)="F",VLOOKUP(J774,DATA!$K$2:$Y$20,14,FALSE),0)&gt;10,IF(MID(I774,12,1)="F",VLOOKUP(J774,DATA!$K$2:$Y$20,14,FALSE),0)-10,0)),"")</f>
        <v/>
      </c>
      <c r="AJ774" t="str">
        <f>IF(LEN(H774)&gt;0,IF(H774&lt;&gt;"CALL_PAL",VLOOKUP(H774,DATA!$B$2:$E$526,4,FALSE),VLOOKUP(K774,DATA!$K$72:$M$161,3,FALSE)),"")</f>
        <v/>
      </c>
      <c r="AK774" t="str">
        <f>IF(LEN(H774)&gt;0,VLOOKUP(H774,DATA!$B$2:$D$526,3,FALSE),"")</f>
        <v/>
      </c>
      <c r="AL774" t="str">
        <f t="shared" si="431"/>
        <v/>
      </c>
      <c r="AM774" t="str">
        <f t="shared" si="432"/>
        <v/>
      </c>
      <c r="AN774" t="str">
        <f t="shared" si="410"/>
        <v/>
      </c>
      <c r="AO774" t="str">
        <f t="shared" si="436"/>
        <v/>
      </c>
      <c r="AP774" t="str">
        <f t="shared" si="437"/>
        <v/>
      </c>
      <c r="AQ774" t="str">
        <f t="shared" si="434"/>
        <v/>
      </c>
    </row>
    <row r="775" spans="1:43" x14ac:dyDescent="0.25">
      <c r="A775" t="str">
        <f t="shared" si="438"/>
        <v/>
      </c>
      <c r="C775" t="str">
        <f t="shared" si="412"/>
        <v/>
      </c>
      <c r="D775" t="str">
        <f t="shared" si="439"/>
        <v/>
      </c>
      <c r="E775" t="str">
        <f t="shared" si="408"/>
        <v/>
      </c>
      <c r="F775" t="str">
        <f t="shared" si="411"/>
        <v/>
      </c>
      <c r="G775" t="str">
        <f t="shared" si="435"/>
        <v/>
      </c>
      <c r="H775" t="str">
        <f t="shared" si="413"/>
        <v/>
      </c>
      <c r="I775" s="3" t="str">
        <f>IF(LEN(H775)&gt;0,VLOOKUP(H775,DATA!$B$2:$G$526,6,FALSE),"")</f>
        <v/>
      </c>
      <c r="J775" t="str">
        <f>IF(LEN(H775)&gt;0,VLOOKUP(H775,DATA!$B$2:$G$526,2,FALSE),"")</f>
        <v/>
      </c>
      <c r="K775" t="str">
        <f>IF(LEN(H775)&gt;0,IF(MID(IF(MID(MID(C775,LEN(H775)+2,99),1,1)="(",MID(MID(C775,LEN(H775)+2,99),2,LEN(MID(C775,LEN(H775)+2,99))-2),MID(C775,LEN(H775)+2,99)),1,1)=VLOOKUP(H775,DATA!$B$2:$I$526,8,FALSE),MID(IF(MID(MID(C775,LEN(H775)+2,99),1,1)="(",MID(MID(C775,LEN(H775)+2,99),2,LEN(MID(C775,LEN(H775)+2,99))-2),MID(C775,LEN(H775)+2,99)),1,3),IF(MID(MID(C775,LEN(H775)+2,99),1,1)="(",MID(MID(C775,LEN(H775)+2,99),2,LEN(MID(C775,LEN(H775)+2,99))-2),MID(C775,LEN(H775)+2,99))),"")</f>
        <v/>
      </c>
      <c r="L775" t="str">
        <f t="shared" si="414"/>
        <v/>
      </c>
      <c r="M775" t="str">
        <f t="shared" si="433"/>
        <v/>
      </c>
      <c r="N775" t="str">
        <f t="shared" si="415"/>
        <v/>
      </c>
      <c r="O775" t="str">
        <f t="shared" si="416"/>
        <v/>
      </c>
      <c r="P775" t="str">
        <f t="shared" si="409"/>
        <v/>
      </c>
      <c r="Q775" t="str">
        <f t="shared" si="417"/>
        <v/>
      </c>
      <c r="R775" t="str">
        <f t="shared" si="418"/>
        <v/>
      </c>
      <c r="S775" t="str">
        <f t="shared" si="419"/>
        <v/>
      </c>
      <c r="T775" t="str">
        <f t="shared" si="420"/>
        <v/>
      </c>
      <c r="U775" t="str">
        <f t="shared" si="421"/>
        <v/>
      </c>
      <c r="V775" t="str">
        <f>IF(MID(I775,6,1)="T",VLOOKUP(H775,DATA!$B$2:$H$526,7,FALSE),"")</f>
        <v/>
      </c>
      <c r="W775" t="str">
        <f t="shared" si="422"/>
        <v/>
      </c>
      <c r="X775" t="str">
        <f>IF(LEN(H775)&gt;0,VLOOKUP(H775,DATA!$B$2:$F$526,5,FALSE),"")</f>
        <v/>
      </c>
      <c r="Y775" t="str">
        <f t="shared" si="423"/>
        <v/>
      </c>
      <c r="Z775" t="str">
        <f t="shared" si="424"/>
        <v/>
      </c>
      <c r="AA775" t="str">
        <f t="shared" si="425"/>
        <v/>
      </c>
      <c r="AB775" t="str">
        <f>IF(LEN(Z775)&gt;0,VLOOKUP(Z775,DATA!$K$25:$L$69,2,FALSE)&amp;IF(LEN(AA775)&gt;0,VLOOKUP(AA775,DATA!$O$25:$P$29,2,FALSE),""),"")</f>
        <v/>
      </c>
      <c r="AC775" t="str">
        <f>IF(LEN(Z775)&gt;0,VLOOKUP(Z775,DATA!$K$25:$M$69,3,FALSE),"")</f>
        <v/>
      </c>
      <c r="AD775" t="str">
        <f t="shared" si="426"/>
        <v/>
      </c>
      <c r="AE775" t="str">
        <f t="shared" si="427"/>
        <v/>
      </c>
      <c r="AF775" t="str">
        <f t="shared" si="428"/>
        <v/>
      </c>
      <c r="AG775" t="str">
        <f t="shared" si="429"/>
        <v/>
      </c>
      <c r="AH775" t="str">
        <f t="shared" si="430"/>
        <v/>
      </c>
      <c r="AI775" t="str">
        <f>IF(LEN(Q775)&gt;0,REPT("0",IF(IF(MID(I775,12,1)="F",VLOOKUP(J775,DATA!$K$2:$Y$20,14,FALSE),0)&gt;10,IF(MID(I775,12,1)="F",VLOOKUP(J775,DATA!$K$2:$Y$20,14,FALSE),0)-10,0)-LEN(X775))&amp;DEC2BIN(Q775,IF(MID(I775,12,1)="F",VLOOKUP(J775,DATA!$K$2:$Y$20,14,FALSE),0)-IF(IF(MID(I775,12,1)="F",VLOOKUP(J775,DATA!$K$2:$Y$20,14,FALSE),0)&gt;10,IF(MID(I775,12,1)="F",VLOOKUP(J775,DATA!$K$2:$Y$20,14,FALSE),0)-10,0)),"")</f>
        <v/>
      </c>
      <c r="AJ775" t="str">
        <f>IF(LEN(H775)&gt;0,IF(H775&lt;&gt;"CALL_PAL",VLOOKUP(H775,DATA!$B$2:$E$526,4,FALSE),VLOOKUP(K775,DATA!$K$72:$M$161,3,FALSE)),"")</f>
        <v/>
      </c>
      <c r="AK775" t="str">
        <f>IF(LEN(H775)&gt;0,VLOOKUP(H775,DATA!$B$2:$D$526,3,FALSE),"")</f>
        <v/>
      </c>
      <c r="AL775" t="str">
        <f t="shared" si="431"/>
        <v/>
      </c>
      <c r="AM775" t="str">
        <f t="shared" si="432"/>
        <v/>
      </c>
      <c r="AN775" t="str">
        <f t="shared" si="410"/>
        <v/>
      </c>
      <c r="AO775" t="str">
        <f t="shared" si="436"/>
        <v/>
      </c>
      <c r="AP775" t="str">
        <f t="shared" si="437"/>
        <v/>
      </c>
      <c r="AQ775" t="str">
        <f t="shared" si="434"/>
        <v/>
      </c>
    </row>
    <row r="776" spans="1:43" x14ac:dyDescent="0.25">
      <c r="A776" t="str">
        <f t="shared" si="438"/>
        <v/>
      </c>
      <c r="C776" t="str">
        <f t="shared" si="412"/>
        <v/>
      </c>
      <c r="D776" t="str">
        <f t="shared" si="439"/>
        <v/>
      </c>
      <c r="E776" t="str">
        <f t="shared" ref="E776:E839" si="440">IF(LEN(C776)&gt;0,AND(MID(C775,1,2)&lt;&gt;".B",MID(C775,1,2)&lt;&gt;".P",NOT(IFERROR(FIND(":",C775)&gt;0,FALSE))),"")</f>
        <v/>
      </c>
      <c r="F776" t="str">
        <f t="shared" si="411"/>
        <v/>
      </c>
      <c r="G776" t="str">
        <f t="shared" si="435"/>
        <v/>
      </c>
      <c r="H776" t="str">
        <f t="shared" si="413"/>
        <v/>
      </c>
      <c r="I776" s="3" t="str">
        <f>IF(LEN(H776)&gt;0,VLOOKUP(H776,DATA!$B$2:$G$526,6,FALSE),"")</f>
        <v/>
      </c>
      <c r="J776" t="str">
        <f>IF(LEN(H776)&gt;0,VLOOKUP(H776,DATA!$B$2:$G$526,2,FALSE),"")</f>
        <v/>
      </c>
      <c r="K776" t="str">
        <f>IF(LEN(H776)&gt;0,IF(MID(IF(MID(MID(C776,LEN(H776)+2,99),1,1)="(",MID(MID(C776,LEN(H776)+2,99),2,LEN(MID(C776,LEN(H776)+2,99))-2),MID(C776,LEN(H776)+2,99)),1,1)=VLOOKUP(H776,DATA!$B$2:$I$526,8,FALSE),MID(IF(MID(MID(C776,LEN(H776)+2,99),1,1)="(",MID(MID(C776,LEN(H776)+2,99),2,LEN(MID(C776,LEN(H776)+2,99))-2),MID(C776,LEN(H776)+2,99)),1,3),IF(MID(MID(C776,LEN(H776)+2,99),1,1)="(",MID(MID(C776,LEN(H776)+2,99),2,LEN(MID(C776,LEN(H776)+2,99))-2),MID(C776,LEN(H776)+2,99))),"")</f>
        <v/>
      </c>
      <c r="L776" t="str">
        <f t="shared" si="414"/>
        <v/>
      </c>
      <c r="M776" t="str">
        <f t="shared" si="433"/>
        <v/>
      </c>
      <c r="N776" t="str">
        <f t="shared" si="415"/>
        <v/>
      </c>
      <c r="O776" t="str">
        <f t="shared" si="416"/>
        <v/>
      </c>
      <c r="P776" t="str">
        <f t="shared" si="409"/>
        <v/>
      </c>
      <c r="Q776" t="str">
        <f t="shared" si="417"/>
        <v/>
      </c>
      <c r="R776" t="str">
        <f t="shared" si="418"/>
        <v/>
      </c>
      <c r="S776" t="str">
        <f t="shared" si="419"/>
        <v/>
      </c>
      <c r="T776" t="str">
        <f t="shared" si="420"/>
        <v/>
      </c>
      <c r="U776" t="str">
        <f t="shared" si="421"/>
        <v/>
      </c>
      <c r="V776" t="str">
        <f>IF(MID(I776,6,1)="T",VLOOKUP(H776,DATA!$B$2:$H$526,7,FALSE),"")</f>
        <v/>
      </c>
      <c r="W776" t="str">
        <f t="shared" si="422"/>
        <v/>
      </c>
      <c r="X776" t="str">
        <f>IF(LEN(H776)&gt;0,VLOOKUP(H776,DATA!$B$2:$F$526,5,FALSE),"")</f>
        <v/>
      </c>
      <c r="Y776" t="str">
        <f t="shared" si="423"/>
        <v/>
      </c>
      <c r="Z776" t="str">
        <f t="shared" si="424"/>
        <v/>
      </c>
      <c r="AA776" t="str">
        <f t="shared" si="425"/>
        <v/>
      </c>
      <c r="AB776" t="str">
        <f>IF(LEN(Z776)&gt;0,VLOOKUP(Z776,DATA!$K$25:$L$69,2,FALSE)&amp;IF(LEN(AA776)&gt;0,VLOOKUP(AA776,DATA!$O$25:$P$29,2,FALSE),""),"")</f>
        <v/>
      </c>
      <c r="AC776" t="str">
        <f>IF(LEN(Z776)&gt;0,VLOOKUP(Z776,DATA!$K$25:$M$69,3,FALSE),"")</f>
        <v/>
      </c>
      <c r="AD776" t="str">
        <f t="shared" si="426"/>
        <v/>
      </c>
      <c r="AE776" t="str">
        <f t="shared" si="427"/>
        <v/>
      </c>
      <c r="AF776" t="str">
        <f t="shared" si="428"/>
        <v/>
      </c>
      <c r="AG776" t="str">
        <f t="shared" si="429"/>
        <v/>
      </c>
      <c r="AH776" t="str">
        <f t="shared" si="430"/>
        <v/>
      </c>
      <c r="AI776" t="str">
        <f>IF(LEN(Q776)&gt;0,REPT("0",IF(IF(MID(I776,12,1)="F",VLOOKUP(J776,DATA!$K$2:$Y$20,14,FALSE),0)&gt;10,IF(MID(I776,12,1)="F",VLOOKUP(J776,DATA!$K$2:$Y$20,14,FALSE),0)-10,0)-LEN(X776))&amp;DEC2BIN(Q776,IF(MID(I776,12,1)="F",VLOOKUP(J776,DATA!$K$2:$Y$20,14,FALSE),0)-IF(IF(MID(I776,12,1)="F",VLOOKUP(J776,DATA!$K$2:$Y$20,14,FALSE),0)&gt;10,IF(MID(I776,12,1)="F",VLOOKUP(J776,DATA!$K$2:$Y$20,14,FALSE),0)-10,0)),"")</f>
        <v/>
      </c>
      <c r="AJ776" t="str">
        <f>IF(LEN(H776)&gt;0,IF(H776&lt;&gt;"CALL_PAL",VLOOKUP(H776,DATA!$B$2:$E$526,4,FALSE),VLOOKUP(K776,DATA!$K$72:$M$161,3,FALSE)),"")</f>
        <v/>
      </c>
      <c r="AK776" t="str">
        <f>IF(LEN(H776)&gt;0,VLOOKUP(H776,DATA!$B$2:$D$526,3,FALSE),"")</f>
        <v/>
      </c>
      <c r="AL776" t="str">
        <f t="shared" si="431"/>
        <v/>
      </c>
      <c r="AM776" t="str">
        <f t="shared" si="432"/>
        <v/>
      </c>
      <c r="AN776" t="str">
        <f t="shared" si="410"/>
        <v/>
      </c>
      <c r="AO776" t="str">
        <f t="shared" si="436"/>
        <v/>
      </c>
      <c r="AP776" t="str">
        <f t="shared" si="437"/>
        <v/>
      </c>
      <c r="AQ776" t="str">
        <f t="shared" si="434"/>
        <v/>
      </c>
    </row>
    <row r="777" spans="1:43" x14ac:dyDescent="0.25">
      <c r="A777" t="str">
        <f t="shared" si="438"/>
        <v/>
      </c>
      <c r="C777" t="str">
        <f t="shared" si="412"/>
        <v/>
      </c>
      <c r="D777" t="str">
        <f t="shared" si="439"/>
        <v/>
      </c>
      <c r="E777" t="str">
        <f t="shared" si="440"/>
        <v/>
      </c>
      <c r="F777" t="str">
        <f t="shared" si="411"/>
        <v/>
      </c>
      <c r="G777" t="str">
        <f t="shared" si="435"/>
        <v/>
      </c>
      <c r="H777" t="str">
        <f t="shared" si="413"/>
        <v/>
      </c>
      <c r="I777" s="3" t="str">
        <f>IF(LEN(H777)&gt;0,VLOOKUP(H777,DATA!$B$2:$G$526,6,FALSE),"")</f>
        <v/>
      </c>
      <c r="J777" t="str">
        <f>IF(LEN(H777)&gt;0,VLOOKUP(H777,DATA!$B$2:$G$526,2,FALSE),"")</f>
        <v/>
      </c>
      <c r="K777" t="str">
        <f>IF(LEN(H777)&gt;0,IF(MID(IF(MID(MID(C777,LEN(H777)+2,99),1,1)="(",MID(MID(C777,LEN(H777)+2,99),2,LEN(MID(C777,LEN(H777)+2,99))-2),MID(C777,LEN(H777)+2,99)),1,1)=VLOOKUP(H777,DATA!$B$2:$I$526,8,FALSE),MID(IF(MID(MID(C777,LEN(H777)+2,99),1,1)="(",MID(MID(C777,LEN(H777)+2,99),2,LEN(MID(C777,LEN(H777)+2,99))-2),MID(C777,LEN(H777)+2,99)),1,3),IF(MID(MID(C777,LEN(H777)+2,99),1,1)="(",MID(MID(C777,LEN(H777)+2,99),2,LEN(MID(C777,LEN(H777)+2,99))-2),MID(C777,LEN(H777)+2,99))),"")</f>
        <v/>
      </c>
      <c r="L777" t="str">
        <f t="shared" si="414"/>
        <v/>
      </c>
      <c r="M777" t="str">
        <f t="shared" si="433"/>
        <v/>
      </c>
      <c r="N777" t="str">
        <f t="shared" si="415"/>
        <v/>
      </c>
      <c r="O777" t="str">
        <f t="shared" si="416"/>
        <v/>
      </c>
      <c r="P777" t="str">
        <f t="shared" si="409"/>
        <v/>
      </c>
      <c r="Q777" t="str">
        <f t="shared" si="417"/>
        <v/>
      </c>
      <c r="R777" t="str">
        <f t="shared" si="418"/>
        <v/>
      </c>
      <c r="S777" t="str">
        <f t="shared" si="419"/>
        <v/>
      </c>
      <c r="T777" t="str">
        <f t="shared" si="420"/>
        <v/>
      </c>
      <c r="U777" t="str">
        <f t="shared" si="421"/>
        <v/>
      </c>
      <c r="V777" t="str">
        <f>IF(MID(I777,6,1)="T",VLOOKUP(H777,DATA!$B$2:$H$526,7,FALSE),"")</f>
        <v/>
      </c>
      <c r="W777" t="str">
        <f t="shared" si="422"/>
        <v/>
      </c>
      <c r="X777" t="str">
        <f>IF(LEN(H777)&gt;0,VLOOKUP(H777,DATA!$B$2:$F$526,5,FALSE),"")</f>
        <v/>
      </c>
      <c r="Y777" t="str">
        <f t="shared" si="423"/>
        <v/>
      </c>
      <c r="Z777" t="str">
        <f t="shared" si="424"/>
        <v/>
      </c>
      <c r="AA777" t="str">
        <f t="shared" si="425"/>
        <v/>
      </c>
      <c r="AB777" t="str">
        <f>IF(LEN(Z777)&gt;0,VLOOKUP(Z777,DATA!$K$25:$L$69,2,FALSE)&amp;IF(LEN(AA777)&gt;0,VLOOKUP(AA777,DATA!$O$25:$P$29,2,FALSE),""),"")</f>
        <v/>
      </c>
      <c r="AC777" t="str">
        <f>IF(LEN(Z777)&gt;0,VLOOKUP(Z777,DATA!$K$25:$M$69,3,FALSE),"")</f>
        <v/>
      </c>
      <c r="AD777" t="str">
        <f t="shared" si="426"/>
        <v/>
      </c>
      <c r="AE777" t="str">
        <f t="shared" si="427"/>
        <v/>
      </c>
      <c r="AF777" t="str">
        <f t="shared" si="428"/>
        <v/>
      </c>
      <c r="AG777" t="str">
        <f t="shared" si="429"/>
        <v/>
      </c>
      <c r="AH777" t="str">
        <f t="shared" si="430"/>
        <v/>
      </c>
      <c r="AI777" t="str">
        <f>IF(LEN(Q777)&gt;0,REPT("0",IF(IF(MID(I777,12,1)="F",VLOOKUP(J777,DATA!$K$2:$Y$20,14,FALSE),0)&gt;10,IF(MID(I777,12,1)="F",VLOOKUP(J777,DATA!$K$2:$Y$20,14,FALSE),0)-10,0)-LEN(X777))&amp;DEC2BIN(Q777,IF(MID(I777,12,1)="F",VLOOKUP(J777,DATA!$K$2:$Y$20,14,FALSE),0)-IF(IF(MID(I777,12,1)="F",VLOOKUP(J777,DATA!$K$2:$Y$20,14,FALSE),0)&gt;10,IF(MID(I777,12,1)="F",VLOOKUP(J777,DATA!$K$2:$Y$20,14,FALSE),0)-10,0)),"")</f>
        <v/>
      </c>
      <c r="AJ777" t="str">
        <f>IF(LEN(H777)&gt;0,IF(H777&lt;&gt;"CALL_PAL",VLOOKUP(H777,DATA!$B$2:$E$526,4,FALSE),VLOOKUP(K777,DATA!$K$72:$M$161,3,FALSE)),"")</f>
        <v/>
      </c>
      <c r="AK777" t="str">
        <f>IF(LEN(H777)&gt;0,VLOOKUP(H777,DATA!$B$2:$D$526,3,FALSE),"")</f>
        <v/>
      </c>
      <c r="AL777" t="str">
        <f t="shared" si="431"/>
        <v/>
      </c>
      <c r="AM777" t="str">
        <f t="shared" si="432"/>
        <v/>
      </c>
      <c r="AN777" t="str">
        <f t="shared" si="410"/>
        <v/>
      </c>
      <c r="AO777" t="str">
        <f t="shared" si="436"/>
        <v/>
      </c>
      <c r="AP777" t="str">
        <f t="shared" si="437"/>
        <v/>
      </c>
      <c r="AQ777" t="str">
        <f t="shared" si="434"/>
        <v/>
      </c>
    </row>
    <row r="778" spans="1:43" x14ac:dyDescent="0.25">
      <c r="A778" t="str">
        <f t="shared" si="438"/>
        <v/>
      </c>
      <c r="C778" t="str">
        <f t="shared" si="412"/>
        <v/>
      </c>
      <c r="D778" t="str">
        <f t="shared" si="439"/>
        <v/>
      </c>
      <c r="E778" t="str">
        <f t="shared" si="440"/>
        <v/>
      </c>
      <c r="F778" t="str">
        <f t="shared" si="411"/>
        <v/>
      </c>
      <c r="G778" t="str">
        <f t="shared" si="435"/>
        <v/>
      </c>
      <c r="H778" t="str">
        <f t="shared" si="413"/>
        <v/>
      </c>
      <c r="I778" s="3" t="str">
        <f>IF(LEN(H778)&gt;0,VLOOKUP(H778,DATA!$B$2:$G$526,6,FALSE),"")</f>
        <v/>
      </c>
      <c r="J778" t="str">
        <f>IF(LEN(H778)&gt;0,VLOOKUP(H778,DATA!$B$2:$G$526,2,FALSE),"")</f>
        <v/>
      </c>
      <c r="K778" t="str">
        <f>IF(LEN(H778)&gt;0,IF(MID(IF(MID(MID(C778,LEN(H778)+2,99),1,1)="(",MID(MID(C778,LEN(H778)+2,99),2,LEN(MID(C778,LEN(H778)+2,99))-2),MID(C778,LEN(H778)+2,99)),1,1)=VLOOKUP(H778,DATA!$B$2:$I$526,8,FALSE),MID(IF(MID(MID(C778,LEN(H778)+2,99),1,1)="(",MID(MID(C778,LEN(H778)+2,99),2,LEN(MID(C778,LEN(H778)+2,99))-2),MID(C778,LEN(H778)+2,99)),1,3),IF(MID(MID(C778,LEN(H778)+2,99),1,1)="(",MID(MID(C778,LEN(H778)+2,99),2,LEN(MID(C778,LEN(H778)+2,99))-2),MID(C778,LEN(H778)+2,99))),"")</f>
        <v/>
      </c>
      <c r="L778" t="str">
        <f t="shared" si="414"/>
        <v/>
      </c>
      <c r="M778" t="str">
        <f t="shared" si="433"/>
        <v/>
      </c>
      <c r="N778" t="str">
        <f t="shared" si="415"/>
        <v/>
      </c>
      <c r="O778" t="str">
        <f t="shared" si="416"/>
        <v/>
      </c>
      <c r="P778" t="str">
        <f t="shared" si="409"/>
        <v/>
      </c>
      <c r="Q778" t="str">
        <f t="shared" si="417"/>
        <v/>
      </c>
      <c r="R778" t="str">
        <f t="shared" si="418"/>
        <v/>
      </c>
      <c r="S778" t="str">
        <f t="shared" si="419"/>
        <v/>
      </c>
      <c r="T778" t="str">
        <f t="shared" si="420"/>
        <v/>
      </c>
      <c r="U778" t="str">
        <f t="shared" si="421"/>
        <v/>
      </c>
      <c r="V778" t="str">
        <f>IF(MID(I778,6,1)="T",VLOOKUP(H778,DATA!$B$2:$H$526,7,FALSE),"")</f>
        <v/>
      </c>
      <c r="W778" t="str">
        <f t="shared" si="422"/>
        <v/>
      </c>
      <c r="X778" t="str">
        <f>IF(LEN(H778)&gt;0,VLOOKUP(H778,DATA!$B$2:$F$526,5,FALSE),"")</f>
        <v/>
      </c>
      <c r="Y778" t="str">
        <f t="shared" si="423"/>
        <v/>
      </c>
      <c r="Z778" t="str">
        <f t="shared" si="424"/>
        <v/>
      </c>
      <c r="AA778" t="str">
        <f t="shared" si="425"/>
        <v/>
      </c>
      <c r="AB778" t="str">
        <f>IF(LEN(Z778)&gt;0,VLOOKUP(Z778,DATA!$K$25:$L$69,2,FALSE)&amp;IF(LEN(AA778)&gt;0,VLOOKUP(AA778,DATA!$O$25:$P$29,2,FALSE),""),"")</f>
        <v/>
      </c>
      <c r="AC778" t="str">
        <f>IF(LEN(Z778)&gt;0,VLOOKUP(Z778,DATA!$K$25:$M$69,3,FALSE),"")</f>
        <v/>
      </c>
      <c r="AD778" t="str">
        <f t="shared" si="426"/>
        <v/>
      </c>
      <c r="AE778" t="str">
        <f t="shared" si="427"/>
        <v/>
      </c>
      <c r="AF778" t="str">
        <f t="shared" si="428"/>
        <v/>
      </c>
      <c r="AG778" t="str">
        <f t="shared" si="429"/>
        <v/>
      </c>
      <c r="AH778" t="str">
        <f t="shared" si="430"/>
        <v/>
      </c>
      <c r="AI778" t="str">
        <f>IF(LEN(Q778)&gt;0,REPT("0",IF(IF(MID(I778,12,1)="F",VLOOKUP(J778,DATA!$K$2:$Y$20,14,FALSE),0)&gt;10,IF(MID(I778,12,1)="F",VLOOKUP(J778,DATA!$K$2:$Y$20,14,FALSE),0)-10,0)-LEN(X778))&amp;DEC2BIN(Q778,IF(MID(I778,12,1)="F",VLOOKUP(J778,DATA!$K$2:$Y$20,14,FALSE),0)-IF(IF(MID(I778,12,1)="F",VLOOKUP(J778,DATA!$K$2:$Y$20,14,FALSE),0)&gt;10,IF(MID(I778,12,1)="F",VLOOKUP(J778,DATA!$K$2:$Y$20,14,FALSE),0)-10,0)),"")</f>
        <v/>
      </c>
      <c r="AJ778" t="str">
        <f>IF(LEN(H778)&gt;0,IF(H778&lt;&gt;"CALL_PAL",VLOOKUP(H778,DATA!$B$2:$E$526,4,FALSE),VLOOKUP(K778,DATA!$K$72:$M$161,3,FALSE)),"")</f>
        <v/>
      </c>
      <c r="AK778" t="str">
        <f>IF(LEN(H778)&gt;0,VLOOKUP(H778,DATA!$B$2:$D$526,3,FALSE),"")</f>
        <v/>
      </c>
      <c r="AL778" t="str">
        <f t="shared" si="431"/>
        <v/>
      </c>
      <c r="AM778" t="str">
        <f t="shared" si="432"/>
        <v/>
      </c>
      <c r="AN778" t="str">
        <f t="shared" si="410"/>
        <v/>
      </c>
      <c r="AO778" t="str">
        <f t="shared" si="436"/>
        <v/>
      </c>
      <c r="AP778" t="str">
        <f t="shared" si="437"/>
        <v/>
      </c>
      <c r="AQ778" t="str">
        <f t="shared" si="434"/>
        <v/>
      </c>
    </row>
    <row r="779" spans="1:43" x14ac:dyDescent="0.25">
      <c r="A779" t="str">
        <f t="shared" si="438"/>
        <v/>
      </c>
      <c r="C779" t="str">
        <f t="shared" si="412"/>
        <v/>
      </c>
      <c r="D779" t="str">
        <f t="shared" si="439"/>
        <v/>
      </c>
      <c r="E779" t="str">
        <f t="shared" si="440"/>
        <v/>
      </c>
      <c r="F779" t="str">
        <f t="shared" si="411"/>
        <v/>
      </c>
      <c r="G779" t="str">
        <f t="shared" si="435"/>
        <v/>
      </c>
      <c r="H779" t="str">
        <f t="shared" si="413"/>
        <v/>
      </c>
      <c r="I779" s="3" t="str">
        <f>IF(LEN(H779)&gt;0,VLOOKUP(H779,DATA!$B$2:$G$526,6,FALSE),"")</f>
        <v/>
      </c>
      <c r="J779" t="str">
        <f>IF(LEN(H779)&gt;0,VLOOKUP(H779,DATA!$B$2:$G$526,2,FALSE),"")</f>
        <v/>
      </c>
      <c r="K779" t="str">
        <f>IF(LEN(H779)&gt;0,IF(MID(IF(MID(MID(C779,LEN(H779)+2,99),1,1)="(",MID(MID(C779,LEN(H779)+2,99),2,LEN(MID(C779,LEN(H779)+2,99))-2),MID(C779,LEN(H779)+2,99)),1,1)=VLOOKUP(H779,DATA!$B$2:$I$526,8,FALSE),MID(IF(MID(MID(C779,LEN(H779)+2,99),1,1)="(",MID(MID(C779,LEN(H779)+2,99),2,LEN(MID(C779,LEN(H779)+2,99))-2),MID(C779,LEN(H779)+2,99)),1,3),IF(MID(MID(C779,LEN(H779)+2,99),1,1)="(",MID(MID(C779,LEN(H779)+2,99),2,LEN(MID(C779,LEN(H779)+2,99))-2),MID(C779,LEN(H779)+2,99))),"")</f>
        <v/>
      </c>
      <c r="L779" t="str">
        <f t="shared" si="414"/>
        <v/>
      </c>
      <c r="M779" t="str">
        <f t="shared" si="433"/>
        <v/>
      </c>
      <c r="N779" t="str">
        <f t="shared" si="415"/>
        <v/>
      </c>
      <c r="O779" t="str">
        <f t="shared" si="416"/>
        <v/>
      </c>
      <c r="P779" t="str">
        <f t="shared" si="409"/>
        <v/>
      </c>
      <c r="Q779" t="str">
        <f t="shared" si="417"/>
        <v/>
      </c>
      <c r="R779" t="str">
        <f t="shared" si="418"/>
        <v/>
      </c>
      <c r="S779" t="str">
        <f t="shared" si="419"/>
        <v/>
      </c>
      <c r="T779" t="str">
        <f t="shared" si="420"/>
        <v/>
      </c>
      <c r="U779" t="str">
        <f t="shared" si="421"/>
        <v/>
      </c>
      <c r="V779" t="str">
        <f>IF(MID(I779,6,1)="T",VLOOKUP(H779,DATA!$B$2:$H$526,7,FALSE),"")</f>
        <v/>
      </c>
      <c r="W779" t="str">
        <f t="shared" si="422"/>
        <v/>
      </c>
      <c r="X779" t="str">
        <f>IF(LEN(H779)&gt;0,VLOOKUP(H779,DATA!$B$2:$F$526,5,FALSE),"")</f>
        <v/>
      </c>
      <c r="Y779" t="str">
        <f t="shared" si="423"/>
        <v/>
      </c>
      <c r="Z779" t="str">
        <f t="shared" si="424"/>
        <v/>
      </c>
      <c r="AA779" t="str">
        <f t="shared" si="425"/>
        <v/>
      </c>
      <c r="AB779" t="str">
        <f>IF(LEN(Z779)&gt;0,VLOOKUP(Z779,DATA!$K$25:$L$69,2,FALSE)&amp;IF(LEN(AA779)&gt;0,VLOOKUP(AA779,DATA!$O$25:$P$29,2,FALSE),""),"")</f>
        <v/>
      </c>
      <c r="AC779" t="str">
        <f>IF(LEN(Z779)&gt;0,VLOOKUP(Z779,DATA!$K$25:$M$69,3,FALSE),"")</f>
        <v/>
      </c>
      <c r="AD779" t="str">
        <f t="shared" si="426"/>
        <v/>
      </c>
      <c r="AE779" t="str">
        <f t="shared" si="427"/>
        <v/>
      </c>
      <c r="AF779" t="str">
        <f t="shared" si="428"/>
        <v/>
      </c>
      <c r="AG779" t="str">
        <f t="shared" si="429"/>
        <v/>
      </c>
      <c r="AH779" t="str">
        <f t="shared" si="430"/>
        <v/>
      </c>
      <c r="AI779" t="str">
        <f>IF(LEN(Q779)&gt;0,REPT("0",IF(IF(MID(I779,12,1)="F",VLOOKUP(J779,DATA!$K$2:$Y$20,14,FALSE),0)&gt;10,IF(MID(I779,12,1)="F",VLOOKUP(J779,DATA!$K$2:$Y$20,14,FALSE),0)-10,0)-LEN(X779))&amp;DEC2BIN(Q779,IF(MID(I779,12,1)="F",VLOOKUP(J779,DATA!$K$2:$Y$20,14,FALSE),0)-IF(IF(MID(I779,12,1)="F",VLOOKUP(J779,DATA!$K$2:$Y$20,14,FALSE),0)&gt;10,IF(MID(I779,12,1)="F",VLOOKUP(J779,DATA!$K$2:$Y$20,14,FALSE),0)-10,0)),"")</f>
        <v/>
      </c>
      <c r="AJ779" t="str">
        <f>IF(LEN(H779)&gt;0,IF(H779&lt;&gt;"CALL_PAL",VLOOKUP(H779,DATA!$B$2:$E$526,4,FALSE),VLOOKUP(K779,DATA!$K$72:$M$161,3,FALSE)),"")</f>
        <v/>
      </c>
      <c r="AK779" t="str">
        <f>IF(LEN(H779)&gt;0,VLOOKUP(H779,DATA!$B$2:$D$526,3,FALSE),"")</f>
        <v/>
      </c>
      <c r="AL779" t="str">
        <f t="shared" si="431"/>
        <v/>
      </c>
      <c r="AM779" t="str">
        <f t="shared" si="432"/>
        <v/>
      </c>
      <c r="AN779" t="str">
        <f t="shared" si="410"/>
        <v/>
      </c>
      <c r="AO779" t="str">
        <f t="shared" si="436"/>
        <v/>
      </c>
      <c r="AP779" t="str">
        <f t="shared" si="437"/>
        <v/>
      </c>
      <c r="AQ779" t="str">
        <f t="shared" si="434"/>
        <v/>
      </c>
    </row>
    <row r="780" spans="1:43" x14ac:dyDescent="0.25">
      <c r="A780" t="str">
        <f t="shared" si="438"/>
        <v/>
      </c>
      <c r="C780" t="str">
        <f t="shared" si="412"/>
        <v/>
      </c>
      <c r="D780" t="str">
        <f t="shared" si="439"/>
        <v/>
      </c>
      <c r="E780" t="str">
        <f t="shared" si="440"/>
        <v/>
      </c>
      <c r="F780" t="str">
        <f t="shared" si="411"/>
        <v/>
      </c>
      <c r="G780" t="str">
        <f t="shared" si="435"/>
        <v/>
      </c>
      <c r="H780" t="str">
        <f t="shared" si="413"/>
        <v/>
      </c>
      <c r="I780" s="3" t="str">
        <f>IF(LEN(H780)&gt;0,VLOOKUP(H780,DATA!$B$2:$G$526,6,FALSE),"")</f>
        <v/>
      </c>
      <c r="J780" t="str">
        <f>IF(LEN(H780)&gt;0,VLOOKUP(H780,DATA!$B$2:$G$526,2,FALSE),"")</f>
        <v/>
      </c>
      <c r="K780" t="str">
        <f>IF(LEN(H780)&gt;0,IF(MID(IF(MID(MID(C780,LEN(H780)+2,99),1,1)="(",MID(MID(C780,LEN(H780)+2,99),2,LEN(MID(C780,LEN(H780)+2,99))-2),MID(C780,LEN(H780)+2,99)),1,1)=VLOOKUP(H780,DATA!$B$2:$I$526,8,FALSE),MID(IF(MID(MID(C780,LEN(H780)+2,99),1,1)="(",MID(MID(C780,LEN(H780)+2,99),2,LEN(MID(C780,LEN(H780)+2,99))-2),MID(C780,LEN(H780)+2,99)),1,3),IF(MID(MID(C780,LEN(H780)+2,99),1,1)="(",MID(MID(C780,LEN(H780)+2,99),2,LEN(MID(C780,LEN(H780)+2,99))-2),MID(C780,LEN(H780)+2,99))),"")</f>
        <v/>
      </c>
      <c r="L780" t="str">
        <f t="shared" si="414"/>
        <v/>
      </c>
      <c r="M780" t="str">
        <f t="shared" si="433"/>
        <v/>
      </c>
      <c r="N780" t="str">
        <f t="shared" si="415"/>
        <v/>
      </c>
      <c r="O780" t="str">
        <f t="shared" si="416"/>
        <v/>
      </c>
      <c r="P780" t="str">
        <f t="shared" si="409"/>
        <v/>
      </c>
      <c r="Q780" t="str">
        <f t="shared" si="417"/>
        <v/>
      </c>
      <c r="R780" t="str">
        <f t="shared" si="418"/>
        <v/>
      </c>
      <c r="S780" t="str">
        <f t="shared" si="419"/>
        <v/>
      </c>
      <c r="T780" t="str">
        <f t="shared" si="420"/>
        <v/>
      </c>
      <c r="U780" t="str">
        <f t="shared" si="421"/>
        <v/>
      </c>
      <c r="V780" t="str">
        <f>IF(MID(I780,6,1)="T",VLOOKUP(H780,DATA!$B$2:$H$526,7,FALSE),"")</f>
        <v/>
      </c>
      <c r="W780" t="str">
        <f t="shared" si="422"/>
        <v/>
      </c>
      <c r="X780" t="str">
        <f>IF(LEN(H780)&gt;0,VLOOKUP(H780,DATA!$B$2:$F$526,5,FALSE),"")</f>
        <v/>
      </c>
      <c r="Y780" t="str">
        <f t="shared" si="423"/>
        <v/>
      </c>
      <c r="Z780" t="str">
        <f t="shared" si="424"/>
        <v/>
      </c>
      <c r="AA780" t="str">
        <f t="shared" si="425"/>
        <v/>
      </c>
      <c r="AB780" t="str">
        <f>IF(LEN(Z780)&gt;0,VLOOKUP(Z780,DATA!$K$25:$L$69,2,FALSE)&amp;IF(LEN(AA780)&gt;0,VLOOKUP(AA780,DATA!$O$25:$P$29,2,FALSE),""),"")</f>
        <v/>
      </c>
      <c r="AC780" t="str">
        <f>IF(LEN(Z780)&gt;0,VLOOKUP(Z780,DATA!$K$25:$M$69,3,FALSE),"")</f>
        <v/>
      </c>
      <c r="AD780" t="str">
        <f t="shared" si="426"/>
        <v/>
      </c>
      <c r="AE780" t="str">
        <f t="shared" si="427"/>
        <v/>
      </c>
      <c r="AF780" t="str">
        <f t="shared" si="428"/>
        <v/>
      </c>
      <c r="AG780" t="str">
        <f t="shared" si="429"/>
        <v/>
      </c>
      <c r="AH780" t="str">
        <f t="shared" si="430"/>
        <v/>
      </c>
      <c r="AI780" t="str">
        <f>IF(LEN(Q780)&gt;0,REPT("0",IF(IF(MID(I780,12,1)="F",VLOOKUP(J780,DATA!$K$2:$Y$20,14,FALSE),0)&gt;10,IF(MID(I780,12,1)="F",VLOOKUP(J780,DATA!$K$2:$Y$20,14,FALSE),0)-10,0)-LEN(X780))&amp;DEC2BIN(Q780,IF(MID(I780,12,1)="F",VLOOKUP(J780,DATA!$K$2:$Y$20,14,FALSE),0)-IF(IF(MID(I780,12,1)="F",VLOOKUP(J780,DATA!$K$2:$Y$20,14,FALSE),0)&gt;10,IF(MID(I780,12,1)="F",VLOOKUP(J780,DATA!$K$2:$Y$20,14,FALSE),0)-10,0)),"")</f>
        <v/>
      </c>
      <c r="AJ780" t="str">
        <f>IF(LEN(H780)&gt;0,IF(H780&lt;&gt;"CALL_PAL",VLOOKUP(H780,DATA!$B$2:$E$526,4,FALSE),VLOOKUP(K780,DATA!$K$72:$M$161,3,FALSE)),"")</f>
        <v/>
      </c>
      <c r="AK780" t="str">
        <f>IF(LEN(H780)&gt;0,VLOOKUP(H780,DATA!$B$2:$D$526,3,FALSE),"")</f>
        <v/>
      </c>
      <c r="AL780" t="str">
        <f t="shared" si="431"/>
        <v/>
      </c>
      <c r="AM780" t="str">
        <f t="shared" si="432"/>
        <v/>
      </c>
      <c r="AN780" t="str">
        <f t="shared" si="410"/>
        <v/>
      </c>
      <c r="AO780" t="str">
        <f t="shared" si="436"/>
        <v/>
      </c>
      <c r="AP780" t="str">
        <f t="shared" si="437"/>
        <v/>
      </c>
      <c r="AQ780" t="str">
        <f t="shared" si="434"/>
        <v/>
      </c>
    </row>
    <row r="781" spans="1:43" x14ac:dyDescent="0.25">
      <c r="A781" t="str">
        <f t="shared" si="438"/>
        <v/>
      </c>
      <c r="C781" t="str">
        <f t="shared" si="412"/>
        <v/>
      </c>
      <c r="D781" t="str">
        <f t="shared" si="439"/>
        <v/>
      </c>
      <c r="E781" t="str">
        <f t="shared" si="440"/>
        <v/>
      </c>
      <c r="F781" t="str">
        <f t="shared" si="411"/>
        <v/>
      </c>
      <c r="G781" t="str">
        <f t="shared" si="435"/>
        <v/>
      </c>
      <c r="H781" t="str">
        <f t="shared" si="413"/>
        <v/>
      </c>
      <c r="I781" s="3" t="str">
        <f>IF(LEN(H781)&gt;0,VLOOKUP(H781,DATA!$B$2:$G$526,6,FALSE),"")</f>
        <v/>
      </c>
      <c r="J781" t="str">
        <f>IF(LEN(H781)&gt;0,VLOOKUP(H781,DATA!$B$2:$G$526,2,FALSE),"")</f>
        <v/>
      </c>
      <c r="K781" t="str">
        <f>IF(LEN(H781)&gt;0,IF(MID(IF(MID(MID(C781,LEN(H781)+2,99),1,1)="(",MID(MID(C781,LEN(H781)+2,99),2,LEN(MID(C781,LEN(H781)+2,99))-2),MID(C781,LEN(H781)+2,99)),1,1)=VLOOKUP(H781,DATA!$B$2:$I$526,8,FALSE),MID(IF(MID(MID(C781,LEN(H781)+2,99),1,1)="(",MID(MID(C781,LEN(H781)+2,99),2,LEN(MID(C781,LEN(H781)+2,99))-2),MID(C781,LEN(H781)+2,99)),1,3),IF(MID(MID(C781,LEN(H781)+2,99),1,1)="(",MID(MID(C781,LEN(H781)+2,99),2,LEN(MID(C781,LEN(H781)+2,99))-2),MID(C781,LEN(H781)+2,99))),"")</f>
        <v/>
      </c>
      <c r="L781" t="str">
        <f t="shared" si="414"/>
        <v/>
      </c>
      <c r="M781" t="str">
        <f t="shared" si="433"/>
        <v/>
      </c>
      <c r="N781" t="str">
        <f t="shared" si="415"/>
        <v/>
      </c>
      <c r="O781" t="str">
        <f t="shared" si="416"/>
        <v/>
      </c>
      <c r="P781" t="str">
        <f t="shared" si="409"/>
        <v/>
      </c>
      <c r="Q781" t="str">
        <f t="shared" si="417"/>
        <v/>
      </c>
      <c r="R781" t="str">
        <f t="shared" si="418"/>
        <v/>
      </c>
      <c r="S781" t="str">
        <f t="shared" si="419"/>
        <v/>
      </c>
      <c r="T781" t="str">
        <f t="shared" si="420"/>
        <v/>
      </c>
      <c r="U781" t="str">
        <f t="shared" si="421"/>
        <v/>
      </c>
      <c r="V781" t="str">
        <f>IF(MID(I781,6,1)="T",VLOOKUP(H781,DATA!$B$2:$H$526,7,FALSE),"")</f>
        <v/>
      </c>
      <c r="W781" t="str">
        <f t="shared" si="422"/>
        <v/>
      </c>
      <c r="X781" t="str">
        <f>IF(LEN(H781)&gt;0,VLOOKUP(H781,DATA!$B$2:$F$526,5,FALSE),"")</f>
        <v/>
      </c>
      <c r="Y781" t="str">
        <f t="shared" si="423"/>
        <v/>
      </c>
      <c r="Z781" t="str">
        <f t="shared" si="424"/>
        <v/>
      </c>
      <c r="AA781" t="str">
        <f t="shared" si="425"/>
        <v/>
      </c>
      <c r="AB781" t="str">
        <f>IF(LEN(Z781)&gt;0,VLOOKUP(Z781,DATA!$K$25:$L$69,2,FALSE)&amp;IF(LEN(AA781)&gt;0,VLOOKUP(AA781,DATA!$O$25:$P$29,2,FALSE),""),"")</f>
        <v/>
      </c>
      <c r="AC781" t="str">
        <f>IF(LEN(Z781)&gt;0,VLOOKUP(Z781,DATA!$K$25:$M$69,3,FALSE),"")</f>
        <v/>
      </c>
      <c r="AD781" t="str">
        <f t="shared" si="426"/>
        <v/>
      </c>
      <c r="AE781" t="str">
        <f t="shared" si="427"/>
        <v/>
      </c>
      <c r="AF781" t="str">
        <f t="shared" si="428"/>
        <v/>
      </c>
      <c r="AG781" t="str">
        <f t="shared" si="429"/>
        <v/>
      </c>
      <c r="AH781" t="str">
        <f t="shared" si="430"/>
        <v/>
      </c>
      <c r="AI781" t="str">
        <f>IF(LEN(Q781)&gt;0,REPT("0",IF(IF(MID(I781,12,1)="F",VLOOKUP(J781,DATA!$K$2:$Y$20,14,FALSE),0)&gt;10,IF(MID(I781,12,1)="F",VLOOKUP(J781,DATA!$K$2:$Y$20,14,FALSE),0)-10,0)-LEN(X781))&amp;DEC2BIN(Q781,IF(MID(I781,12,1)="F",VLOOKUP(J781,DATA!$K$2:$Y$20,14,FALSE),0)-IF(IF(MID(I781,12,1)="F",VLOOKUP(J781,DATA!$K$2:$Y$20,14,FALSE),0)&gt;10,IF(MID(I781,12,1)="F",VLOOKUP(J781,DATA!$K$2:$Y$20,14,FALSE),0)-10,0)),"")</f>
        <v/>
      </c>
      <c r="AJ781" t="str">
        <f>IF(LEN(H781)&gt;0,IF(H781&lt;&gt;"CALL_PAL",VLOOKUP(H781,DATA!$B$2:$E$526,4,FALSE),VLOOKUP(K781,DATA!$K$72:$M$161,3,FALSE)),"")</f>
        <v/>
      </c>
      <c r="AK781" t="str">
        <f>IF(LEN(H781)&gt;0,VLOOKUP(H781,DATA!$B$2:$D$526,3,FALSE),"")</f>
        <v/>
      </c>
      <c r="AL781" t="str">
        <f t="shared" si="431"/>
        <v/>
      </c>
      <c r="AM781" t="str">
        <f t="shared" si="432"/>
        <v/>
      </c>
      <c r="AN781" t="str">
        <f t="shared" si="410"/>
        <v/>
      </c>
      <c r="AO781" t="str">
        <f t="shared" si="436"/>
        <v/>
      </c>
      <c r="AP781" t="str">
        <f t="shared" si="437"/>
        <v/>
      </c>
      <c r="AQ781" t="str">
        <f t="shared" si="434"/>
        <v/>
      </c>
    </row>
    <row r="782" spans="1:43" x14ac:dyDescent="0.25">
      <c r="A782" t="str">
        <f t="shared" si="438"/>
        <v/>
      </c>
      <c r="C782" t="str">
        <f t="shared" si="412"/>
        <v/>
      </c>
      <c r="D782" t="str">
        <f t="shared" si="439"/>
        <v/>
      </c>
      <c r="E782" t="str">
        <f t="shared" si="440"/>
        <v/>
      </c>
      <c r="F782" t="str">
        <f t="shared" si="411"/>
        <v/>
      </c>
      <c r="G782" t="str">
        <f t="shared" si="435"/>
        <v/>
      </c>
      <c r="H782" t="str">
        <f t="shared" si="413"/>
        <v/>
      </c>
      <c r="I782" s="3" t="str">
        <f>IF(LEN(H782)&gt;0,VLOOKUP(H782,DATA!$B$2:$G$526,6,FALSE),"")</f>
        <v/>
      </c>
      <c r="J782" t="str">
        <f>IF(LEN(H782)&gt;0,VLOOKUP(H782,DATA!$B$2:$G$526,2,FALSE),"")</f>
        <v/>
      </c>
      <c r="K782" t="str">
        <f>IF(LEN(H782)&gt;0,IF(MID(IF(MID(MID(C782,LEN(H782)+2,99),1,1)="(",MID(MID(C782,LEN(H782)+2,99),2,LEN(MID(C782,LEN(H782)+2,99))-2),MID(C782,LEN(H782)+2,99)),1,1)=VLOOKUP(H782,DATA!$B$2:$I$526,8,FALSE),MID(IF(MID(MID(C782,LEN(H782)+2,99),1,1)="(",MID(MID(C782,LEN(H782)+2,99),2,LEN(MID(C782,LEN(H782)+2,99))-2),MID(C782,LEN(H782)+2,99)),1,3),IF(MID(MID(C782,LEN(H782)+2,99),1,1)="(",MID(MID(C782,LEN(H782)+2,99),2,LEN(MID(C782,LEN(H782)+2,99))-2),MID(C782,LEN(H782)+2,99))),"")</f>
        <v/>
      </c>
      <c r="L782" t="str">
        <f t="shared" si="414"/>
        <v/>
      </c>
      <c r="M782" t="str">
        <f t="shared" si="433"/>
        <v/>
      </c>
      <c r="N782" t="str">
        <f t="shared" si="415"/>
        <v/>
      </c>
      <c r="O782" t="str">
        <f t="shared" si="416"/>
        <v/>
      </c>
      <c r="P782" t="str">
        <f t="shared" ref="P782:P845" si="441">IF(MID(I782,12,1)="F",IFERROR(VLOOKUP(L782&amp;":",C:G,5,FALSE),""),"")</f>
        <v/>
      </c>
      <c r="Q782" t="str">
        <f t="shared" si="417"/>
        <v/>
      </c>
      <c r="R782" t="str">
        <f t="shared" si="418"/>
        <v/>
      </c>
      <c r="S782" t="str">
        <f t="shared" si="419"/>
        <v/>
      </c>
      <c r="T782" t="str">
        <f t="shared" si="420"/>
        <v/>
      </c>
      <c r="U782" t="str">
        <f t="shared" si="421"/>
        <v/>
      </c>
      <c r="V782" t="str">
        <f>IF(MID(I782,6,1)="T",VLOOKUP(H782,DATA!$B$2:$H$526,7,FALSE),"")</f>
        <v/>
      </c>
      <c r="W782" t="str">
        <f t="shared" si="422"/>
        <v/>
      </c>
      <c r="X782" t="str">
        <f>IF(LEN(H782)&gt;0,VLOOKUP(H782,DATA!$B$2:$F$526,5,FALSE),"")</f>
        <v/>
      </c>
      <c r="Y782" t="str">
        <f t="shared" si="423"/>
        <v/>
      </c>
      <c r="Z782" t="str">
        <f t="shared" si="424"/>
        <v/>
      </c>
      <c r="AA782" t="str">
        <f t="shared" si="425"/>
        <v/>
      </c>
      <c r="AB782" t="str">
        <f>IF(LEN(Z782)&gt;0,VLOOKUP(Z782,DATA!$K$25:$L$69,2,FALSE)&amp;IF(LEN(AA782)&gt;0,VLOOKUP(AA782,DATA!$O$25:$P$29,2,FALSE),""),"")</f>
        <v/>
      </c>
      <c r="AC782" t="str">
        <f>IF(LEN(Z782)&gt;0,VLOOKUP(Z782,DATA!$K$25:$M$69,3,FALSE),"")</f>
        <v/>
      </c>
      <c r="AD782" t="str">
        <f t="shared" si="426"/>
        <v/>
      </c>
      <c r="AE782" t="str">
        <f t="shared" si="427"/>
        <v/>
      </c>
      <c r="AF782" t="str">
        <f t="shared" si="428"/>
        <v/>
      </c>
      <c r="AG782" t="str">
        <f t="shared" si="429"/>
        <v/>
      </c>
      <c r="AH782" t="str">
        <f t="shared" si="430"/>
        <v/>
      </c>
      <c r="AI782" t="str">
        <f>IF(LEN(Q782)&gt;0,REPT("0",IF(IF(MID(I782,12,1)="F",VLOOKUP(J782,DATA!$K$2:$Y$20,14,FALSE),0)&gt;10,IF(MID(I782,12,1)="F",VLOOKUP(J782,DATA!$K$2:$Y$20,14,FALSE),0)-10,0)-LEN(X782))&amp;DEC2BIN(Q782,IF(MID(I782,12,1)="F",VLOOKUP(J782,DATA!$K$2:$Y$20,14,FALSE),0)-IF(IF(MID(I782,12,1)="F",VLOOKUP(J782,DATA!$K$2:$Y$20,14,FALSE),0)&gt;10,IF(MID(I782,12,1)="F",VLOOKUP(J782,DATA!$K$2:$Y$20,14,FALSE),0)-10,0)),"")</f>
        <v/>
      </c>
      <c r="AJ782" t="str">
        <f>IF(LEN(H782)&gt;0,IF(H782&lt;&gt;"CALL_PAL",VLOOKUP(H782,DATA!$B$2:$E$526,4,FALSE),VLOOKUP(K782,DATA!$K$72:$M$161,3,FALSE)),"")</f>
        <v/>
      </c>
      <c r="AK782" t="str">
        <f>IF(LEN(H782)&gt;0,VLOOKUP(H782,DATA!$B$2:$D$526,3,FALSE),"")</f>
        <v/>
      </c>
      <c r="AL782" t="str">
        <f t="shared" si="431"/>
        <v/>
      </c>
      <c r="AM782" t="str">
        <f t="shared" si="432"/>
        <v/>
      </c>
      <c r="AN782" t="str">
        <f t="shared" si="410"/>
        <v/>
      </c>
      <c r="AO782" t="str">
        <f t="shared" si="436"/>
        <v/>
      </c>
      <c r="AP782" t="str">
        <f t="shared" si="437"/>
        <v/>
      </c>
      <c r="AQ782" t="str">
        <f t="shared" si="434"/>
        <v/>
      </c>
    </row>
    <row r="783" spans="1:43" x14ac:dyDescent="0.25">
      <c r="A783" t="str">
        <f t="shared" si="438"/>
        <v/>
      </c>
      <c r="C783" t="str">
        <f t="shared" si="412"/>
        <v/>
      </c>
      <c r="D783" t="str">
        <f t="shared" si="439"/>
        <v/>
      </c>
      <c r="E783" t="str">
        <f t="shared" si="440"/>
        <v/>
      </c>
      <c r="F783" t="str">
        <f t="shared" si="411"/>
        <v/>
      </c>
      <c r="G783" t="str">
        <f t="shared" si="435"/>
        <v/>
      </c>
      <c r="H783" t="str">
        <f t="shared" si="413"/>
        <v/>
      </c>
      <c r="I783" s="3" t="str">
        <f>IF(LEN(H783)&gt;0,VLOOKUP(H783,DATA!$B$2:$G$526,6,FALSE),"")</f>
        <v/>
      </c>
      <c r="J783" t="str">
        <f>IF(LEN(H783)&gt;0,VLOOKUP(H783,DATA!$B$2:$G$526,2,FALSE),"")</f>
        <v/>
      </c>
      <c r="K783" t="str">
        <f>IF(LEN(H783)&gt;0,IF(MID(IF(MID(MID(C783,LEN(H783)+2,99),1,1)="(",MID(MID(C783,LEN(H783)+2,99),2,LEN(MID(C783,LEN(H783)+2,99))-2),MID(C783,LEN(H783)+2,99)),1,1)=VLOOKUP(H783,DATA!$B$2:$I$526,8,FALSE),MID(IF(MID(MID(C783,LEN(H783)+2,99),1,1)="(",MID(MID(C783,LEN(H783)+2,99),2,LEN(MID(C783,LEN(H783)+2,99))-2),MID(C783,LEN(H783)+2,99)),1,3),IF(MID(MID(C783,LEN(H783)+2,99),1,1)="(",MID(MID(C783,LEN(H783)+2,99),2,LEN(MID(C783,LEN(H783)+2,99))-2),MID(C783,LEN(H783)+2,99))),"")</f>
        <v/>
      </c>
      <c r="L783" t="str">
        <f t="shared" si="414"/>
        <v/>
      </c>
      <c r="M783" t="str">
        <f t="shared" si="433"/>
        <v/>
      </c>
      <c r="N783" t="str">
        <f t="shared" si="415"/>
        <v/>
      </c>
      <c r="O783" t="str">
        <f t="shared" si="416"/>
        <v/>
      </c>
      <c r="P783" t="str">
        <f t="shared" si="441"/>
        <v/>
      </c>
      <c r="Q783" t="str">
        <f t="shared" si="417"/>
        <v/>
      </c>
      <c r="R783" t="str">
        <f t="shared" si="418"/>
        <v/>
      </c>
      <c r="S783" t="str">
        <f t="shared" si="419"/>
        <v/>
      </c>
      <c r="T783" t="str">
        <f t="shared" si="420"/>
        <v/>
      </c>
      <c r="U783" t="str">
        <f t="shared" si="421"/>
        <v/>
      </c>
      <c r="V783" t="str">
        <f>IF(MID(I783,6,1)="T",VLOOKUP(H783,DATA!$B$2:$H$526,7,FALSE),"")</f>
        <v/>
      </c>
      <c r="W783" t="str">
        <f t="shared" si="422"/>
        <v/>
      </c>
      <c r="X783" t="str">
        <f>IF(LEN(H783)&gt;0,VLOOKUP(H783,DATA!$B$2:$F$526,5,FALSE),"")</f>
        <v/>
      </c>
      <c r="Y783" t="str">
        <f t="shared" si="423"/>
        <v/>
      </c>
      <c r="Z783" t="str">
        <f t="shared" si="424"/>
        <v/>
      </c>
      <c r="AA783" t="str">
        <f t="shared" si="425"/>
        <v/>
      </c>
      <c r="AB783" t="str">
        <f>IF(LEN(Z783)&gt;0,VLOOKUP(Z783,DATA!$K$25:$L$69,2,FALSE)&amp;IF(LEN(AA783)&gt;0,VLOOKUP(AA783,DATA!$O$25:$P$29,2,FALSE),""),"")</f>
        <v/>
      </c>
      <c r="AC783" t="str">
        <f>IF(LEN(Z783)&gt;0,VLOOKUP(Z783,DATA!$K$25:$M$69,3,FALSE),"")</f>
        <v/>
      </c>
      <c r="AD783" t="str">
        <f t="shared" si="426"/>
        <v/>
      </c>
      <c r="AE783" t="str">
        <f t="shared" si="427"/>
        <v/>
      </c>
      <c r="AF783" t="str">
        <f t="shared" si="428"/>
        <v/>
      </c>
      <c r="AG783" t="str">
        <f t="shared" si="429"/>
        <v/>
      </c>
      <c r="AH783" t="str">
        <f t="shared" si="430"/>
        <v/>
      </c>
      <c r="AI783" t="str">
        <f>IF(LEN(Q783)&gt;0,REPT("0",IF(IF(MID(I783,12,1)="F",VLOOKUP(J783,DATA!$K$2:$Y$20,14,FALSE),0)&gt;10,IF(MID(I783,12,1)="F",VLOOKUP(J783,DATA!$K$2:$Y$20,14,FALSE),0)-10,0)-LEN(X783))&amp;DEC2BIN(Q783,IF(MID(I783,12,1)="F",VLOOKUP(J783,DATA!$K$2:$Y$20,14,FALSE),0)-IF(IF(MID(I783,12,1)="F",VLOOKUP(J783,DATA!$K$2:$Y$20,14,FALSE),0)&gt;10,IF(MID(I783,12,1)="F",VLOOKUP(J783,DATA!$K$2:$Y$20,14,FALSE),0)-10,0)),"")</f>
        <v/>
      </c>
      <c r="AJ783" t="str">
        <f>IF(LEN(H783)&gt;0,IF(H783&lt;&gt;"CALL_PAL",VLOOKUP(H783,DATA!$B$2:$E$526,4,FALSE),VLOOKUP(K783,DATA!$K$72:$M$161,3,FALSE)),"")</f>
        <v/>
      </c>
      <c r="AK783" t="str">
        <f>IF(LEN(H783)&gt;0,VLOOKUP(H783,DATA!$B$2:$D$526,3,FALSE),"")</f>
        <v/>
      </c>
      <c r="AL783" t="str">
        <f t="shared" si="431"/>
        <v/>
      </c>
      <c r="AM783" t="str">
        <f t="shared" si="432"/>
        <v/>
      </c>
      <c r="AN783" t="str">
        <f t="shared" si="410"/>
        <v/>
      </c>
      <c r="AO783" t="str">
        <f t="shared" si="436"/>
        <v/>
      </c>
      <c r="AP783" t="str">
        <f t="shared" si="437"/>
        <v/>
      </c>
      <c r="AQ783" t="str">
        <f t="shared" si="434"/>
        <v/>
      </c>
    </row>
    <row r="784" spans="1:43" x14ac:dyDescent="0.25">
      <c r="A784" t="str">
        <f t="shared" si="438"/>
        <v/>
      </c>
      <c r="C784" t="str">
        <f t="shared" si="412"/>
        <v/>
      </c>
      <c r="D784" t="str">
        <f t="shared" si="439"/>
        <v/>
      </c>
      <c r="E784" t="str">
        <f t="shared" si="440"/>
        <v/>
      </c>
      <c r="F784" t="str">
        <f t="shared" si="411"/>
        <v/>
      </c>
      <c r="G784" t="str">
        <f t="shared" si="435"/>
        <v/>
      </c>
      <c r="H784" t="str">
        <f t="shared" si="413"/>
        <v/>
      </c>
      <c r="I784" s="3" t="str">
        <f>IF(LEN(H784)&gt;0,VLOOKUP(H784,DATA!$B$2:$G$526,6,FALSE),"")</f>
        <v/>
      </c>
      <c r="J784" t="str">
        <f>IF(LEN(H784)&gt;0,VLOOKUP(H784,DATA!$B$2:$G$526,2,FALSE),"")</f>
        <v/>
      </c>
      <c r="K784" t="str">
        <f>IF(LEN(H784)&gt;0,IF(MID(IF(MID(MID(C784,LEN(H784)+2,99),1,1)="(",MID(MID(C784,LEN(H784)+2,99),2,LEN(MID(C784,LEN(H784)+2,99))-2),MID(C784,LEN(H784)+2,99)),1,1)=VLOOKUP(H784,DATA!$B$2:$I$526,8,FALSE),MID(IF(MID(MID(C784,LEN(H784)+2,99),1,1)="(",MID(MID(C784,LEN(H784)+2,99),2,LEN(MID(C784,LEN(H784)+2,99))-2),MID(C784,LEN(H784)+2,99)),1,3),IF(MID(MID(C784,LEN(H784)+2,99),1,1)="(",MID(MID(C784,LEN(H784)+2,99),2,LEN(MID(C784,LEN(H784)+2,99))-2),MID(C784,LEN(H784)+2,99))),"")</f>
        <v/>
      </c>
      <c r="L784" t="str">
        <f t="shared" si="414"/>
        <v/>
      </c>
      <c r="M784" t="str">
        <f t="shared" si="433"/>
        <v/>
      </c>
      <c r="N784" t="str">
        <f t="shared" si="415"/>
        <v/>
      </c>
      <c r="O784" t="str">
        <f t="shared" si="416"/>
        <v/>
      </c>
      <c r="P784" t="str">
        <f t="shared" si="441"/>
        <v/>
      </c>
      <c r="Q784" t="str">
        <f t="shared" si="417"/>
        <v/>
      </c>
      <c r="R784" t="str">
        <f t="shared" si="418"/>
        <v/>
      </c>
      <c r="S784" t="str">
        <f t="shared" si="419"/>
        <v/>
      </c>
      <c r="T784" t="str">
        <f t="shared" si="420"/>
        <v/>
      </c>
      <c r="U784" t="str">
        <f t="shared" si="421"/>
        <v/>
      </c>
      <c r="V784" t="str">
        <f>IF(MID(I784,6,1)="T",VLOOKUP(H784,DATA!$B$2:$H$526,7,FALSE),"")</f>
        <v/>
      </c>
      <c r="W784" t="str">
        <f t="shared" si="422"/>
        <v/>
      </c>
      <c r="X784" t="str">
        <f>IF(LEN(H784)&gt;0,VLOOKUP(H784,DATA!$B$2:$F$526,5,FALSE),"")</f>
        <v/>
      </c>
      <c r="Y784" t="str">
        <f t="shared" si="423"/>
        <v/>
      </c>
      <c r="Z784" t="str">
        <f t="shared" si="424"/>
        <v/>
      </c>
      <c r="AA784" t="str">
        <f t="shared" si="425"/>
        <v/>
      </c>
      <c r="AB784" t="str">
        <f>IF(LEN(Z784)&gt;0,VLOOKUP(Z784,DATA!$K$25:$L$69,2,FALSE)&amp;IF(LEN(AA784)&gt;0,VLOOKUP(AA784,DATA!$O$25:$P$29,2,FALSE),""),"")</f>
        <v/>
      </c>
      <c r="AC784" t="str">
        <f>IF(LEN(Z784)&gt;0,VLOOKUP(Z784,DATA!$K$25:$M$69,3,FALSE),"")</f>
        <v/>
      </c>
      <c r="AD784" t="str">
        <f t="shared" si="426"/>
        <v/>
      </c>
      <c r="AE784" t="str">
        <f t="shared" si="427"/>
        <v/>
      </c>
      <c r="AF784" t="str">
        <f t="shared" si="428"/>
        <v/>
      </c>
      <c r="AG784" t="str">
        <f t="shared" si="429"/>
        <v/>
      </c>
      <c r="AH784" t="str">
        <f t="shared" si="430"/>
        <v/>
      </c>
      <c r="AI784" t="str">
        <f>IF(LEN(Q784)&gt;0,REPT("0",IF(IF(MID(I784,12,1)="F",VLOOKUP(J784,DATA!$K$2:$Y$20,14,FALSE),0)&gt;10,IF(MID(I784,12,1)="F",VLOOKUP(J784,DATA!$K$2:$Y$20,14,FALSE),0)-10,0)-LEN(X784))&amp;DEC2BIN(Q784,IF(MID(I784,12,1)="F",VLOOKUP(J784,DATA!$K$2:$Y$20,14,FALSE),0)-IF(IF(MID(I784,12,1)="F",VLOOKUP(J784,DATA!$K$2:$Y$20,14,FALSE),0)&gt;10,IF(MID(I784,12,1)="F",VLOOKUP(J784,DATA!$K$2:$Y$20,14,FALSE),0)-10,0)),"")</f>
        <v/>
      </c>
      <c r="AJ784" t="str">
        <f>IF(LEN(H784)&gt;0,IF(H784&lt;&gt;"CALL_PAL",VLOOKUP(H784,DATA!$B$2:$E$526,4,FALSE),VLOOKUP(K784,DATA!$K$72:$M$161,3,FALSE)),"")</f>
        <v/>
      </c>
      <c r="AK784" t="str">
        <f>IF(LEN(H784)&gt;0,VLOOKUP(H784,DATA!$B$2:$D$526,3,FALSE),"")</f>
        <v/>
      </c>
      <c r="AL784" t="str">
        <f t="shared" si="431"/>
        <v/>
      </c>
      <c r="AM784" t="str">
        <f t="shared" si="432"/>
        <v/>
      </c>
      <c r="AN784" t="str">
        <f t="shared" si="410"/>
        <v/>
      </c>
      <c r="AO784" t="str">
        <f t="shared" si="436"/>
        <v/>
      </c>
      <c r="AP784" t="str">
        <f t="shared" si="437"/>
        <v/>
      </c>
      <c r="AQ784" t="str">
        <f t="shared" si="434"/>
        <v/>
      </c>
    </row>
    <row r="785" spans="1:43" x14ac:dyDescent="0.25">
      <c r="A785" t="str">
        <f t="shared" si="438"/>
        <v/>
      </c>
      <c r="C785" t="str">
        <f t="shared" si="412"/>
        <v/>
      </c>
      <c r="D785" t="str">
        <f t="shared" si="439"/>
        <v/>
      </c>
      <c r="E785" t="str">
        <f t="shared" si="440"/>
        <v/>
      </c>
      <c r="F785" t="str">
        <f t="shared" si="411"/>
        <v/>
      </c>
      <c r="G785" t="str">
        <f t="shared" si="435"/>
        <v/>
      </c>
      <c r="H785" t="str">
        <f t="shared" si="413"/>
        <v/>
      </c>
      <c r="I785" s="3" t="str">
        <f>IF(LEN(H785)&gt;0,VLOOKUP(H785,DATA!$B$2:$G$526,6,FALSE),"")</f>
        <v/>
      </c>
      <c r="J785" t="str">
        <f>IF(LEN(H785)&gt;0,VLOOKUP(H785,DATA!$B$2:$G$526,2,FALSE),"")</f>
        <v/>
      </c>
      <c r="K785" t="str">
        <f>IF(LEN(H785)&gt;0,IF(MID(IF(MID(MID(C785,LEN(H785)+2,99),1,1)="(",MID(MID(C785,LEN(H785)+2,99),2,LEN(MID(C785,LEN(H785)+2,99))-2),MID(C785,LEN(H785)+2,99)),1,1)=VLOOKUP(H785,DATA!$B$2:$I$526,8,FALSE),MID(IF(MID(MID(C785,LEN(H785)+2,99),1,1)="(",MID(MID(C785,LEN(H785)+2,99),2,LEN(MID(C785,LEN(H785)+2,99))-2),MID(C785,LEN(H785)+2,99)),1,3),IF(MID(MID(C785,LEN(H785)+2,99),1,1)="(",MID(MID(C785,LEN(H785)+2,99),2,LEN(MID(C785,LEN(H785)+2,99))-2),MID(C785,LEN(H785)+2,99))),"")</f>
        <v/>
      </c>
      <c r="L785" t="str">
        <f t="shared" si="414"/>
        <v/>
      </c>
      <c r="M785" t="str">
        <f t="shared" si="433"/>
        <v/>
      </c>
      <c r="N785" t="str">
        <f t="shared" si="415"/>
        <v/>
      </c>
      <c r="O785" t="str">
        <f t="shared" si="416"/>
        <v/>
      </c>
      <c r="P785" t="str">
        <f t="shared" si="441"/>
        <v/>
      </c>
      <c r="Q785" t="str">
        <f t="shared" si="417"/>
        <v/>
      </c>
      <c r="R785" t="str">
        <f t="shared" si="418"/>
        <v/>
      </c>
      <c r="S785" t="str">
        <f t="shared" si="419"/>
        <v/>
      </c>
      <c r="T785" t="str">
        <f t="shared" si="420"/>
        <v/>
      </c>
      <c r="U785" t="str">
        <f t="shared" si="421"/>
        <v/>
      </c>
      <c r="V785" t="str">
        <f>IF(MID(I785,6,1)="T",VLOOKUP(H785,DATA!$B$2:$H$526,7,FALSE),"")</f>
        <v/>
      </c>
      <c r="W785" t="str">
        <f t="shared" si="422"/>
        <v/>
      </c>
      <c r="X785" t="str">
        <f>IF(LEN(H785)&gt;0,VLOOKUP(H785,DATA!$B$2:$F$526,5,FALSE),"")</f>
        <v/>
      </c>
      <c r="Y785" t="str">
        <f t="shared" si="423"/>
        <v/>
      </c>
      <c r="Z785" t="str">
        <f t="shared" si="424"/>
        <v/>
      </c>
      <c r="AA785" t="str">
        <f t="shared" si="425"/>
        <v/>
      </c>
      <c r="AB785" t="str">
        <f>IF(LEN(Z785)&gt;0,VLOOKUP(Z785,DATA!$K$25:$L$69,2,FALSE)&amp;IF(LEN(AA785)&gt;0,VLOOKUP(AA785,DATA!$O$25:$P$29,2,FALSE),""),"")</f>
        <v/>
      </c>
      <c r="AC785" t="str">
        <f>IF(LEN(Z785)&gt;0,VLOOKUP(Z785,DATA!$K$25:$M$69,3,FALSE),"")</f>
        <v/>
      </c>
      <c r="AD785" t="str">
        <f t="shared" si="426"/>
        <v/>
      </c>
      <c r="AE785" t="str">
        <f t="shared" si="427"/>
        <v/>
      </c>
      <c r="AF785" t="str">
        <f t="shared" si="428"/>
        <v/>
      </c>
      <c r="AG785" t="str">
        <f t="shared" si="429"/>
        <v/>
      </c>
      <c r="AH785" t="str">
        <f t="shared" si="430"/>
        <v/>
      </c>
      <c r="AI785" t="str">
        <f>IF(LEN(Q785)&gt;0,REPT("0",IF(IF(MID(I785,12,1)="F",VLOOKUP(J785,DATA!$K$2:$Y$20,14,FALSE),0)&gt;10,IF(MID(I785,12,1)="F",VLOOKUP(J785,DATA!$K$2:$Y$20,14,FALSE),0)-10,0)-LEN(X785))&amp;DEC2BIN(Q785,IF(MID(I785,12,1)="F",VLOOKUP(J785,DATA!$K$2:$Y$20,14,FALSE),0)-IF(IF(MID(I785,12,1)="F",VLOOKUP(J785,DATA!$K$2:$Y$20,14,FALSE),0)&gt;10,IF(MID(I785,12,1)="F",VLOOKUP(J785,DATA!$K$2:$Y$20,14,FALSE),0)-10,0)),"")</f>
        <v/>
      </c>
      <c r="AJ785" t="str">
        <f>IF(LEN(H785)&gt;0,IF(H785&lt;&gt;"CALL_PAL",VLOOKUP(H785,DATA!$B$2:$E$526,4,FALSE),VLOOKUP(K785,DATA!$K$72:$M$161,3,FALSE)),"")</f>
        <v/>
      </c>
      <c r="AK785" t="str">
        <f>IF(LEN(H785)&gt;0,VLOOKUP(H785,DATA!$B$2:$D$526,3,FALSE),"")</f>
        <v/>
      </c>
      <c r="AL785" t="str">
        <f t="shared" si="431"/>
        <v/>
      </c>
      <c r="AM785" t="str">
        <f t="shared" si="432"/>
        <v/>
      </c>
      <c r="AN785" t="str">
        <f t="shared" si="410"/>
        <v/>
      </c>
      <c r="AO785" t="str">
        <f t="shared" si="436"/>
        <v/>
      </c>
      <c r="AP785" t="str">
        <f t="shared" si="437"/>
        <v/>
      </c>
      <c r="AQ785" t="str">
        <f t="shared" si="434"/>
        <v/>
      </c>
    </row>
    <row r="786" spans="1:43" x14ac:dyDescent="0.25">
      <c r="A786" t="str">
        <f t="shared" si="438"/>
        <v/>
      </c>
      <c r="C786" t="str">
        <f t="shared" si="412"/>
        <v/>
      </c>
      <c r="D786" t="str">
        <f t="shared" si="439"/>
        <v/>
      </c>
      <c r="E786" t="str">
        <f t="shared" si="440"/>
        <v/>
      </c>
      <c r="F786" t="str">
        <f t="shared" si="411"/>
        <v/>
      </c>
      <c r="G786" t="str">
        <f t="shared" si="435"/>
        <v/>
      </c>
      <c r="H786" t="str">
        <f t="shared" si="413"/>
        <v/>
      </c>
      <c r="I786" s="3" t="str">
        <f>IF(LEN(H786)&gt;0,VLOOKUP(H786,DATA!$B$2:$G$526,6,FALSE),"")</f>
        <v/>
      </c>
      <c r="J786" t="str">
        <f>IF(LEN(H786)&gt;0,VLOOKUP(H786,DATA!$B$2:$G$526,2,FALSE),"")</f>
        <v/>
      </c>
      <c r="K786" t="str">
        <f>IF(LEN(H786)&gt;0,IF(MID(IF(MID(MID(C786,LEN(H786)+2,99),1,1)="(",MID(MID(C786,LEN(H786)+2,99),2,LEN(MID(C786,LEN(H786)+2,99))-2),MID(C786,LEN(H786)+2,99)),1,1)=VLOOKUP(H786,DATA!$B$2:$I$526,8,FALSE),MID(IF(MID(MID(C786,LEN(H786)+2,99),1,1)="(",MID(MID(C786,LEN(H786)+2,99),2,LEN(MID(C786,LEN(H786)+2,99))-2),MID(C786,LEN(H786)+2,99)),1,3),IF(MID(MID(C786,LEN(H786)+2,99),1,1)="(",MID(MID(C786,LEN(H786)+2,99),2,LEN(MID(C786,LEN(H786)+2,99))-2),MID(C786,LEN(H786)+2,99))),"")</f>
        <v/>
      </c>
      <c r="L786" t="str">
        <f t="shared" si="414"/>
        <v/>
      </c>
      <c r="M786" t="str">
        <f t="shared" si="433"/>
        <v/>
      </c>
      <c r="N786" t="str">
        <f t="shared" si="415"/>
        <v/>
      </c>
      <c r="O786" t="str">
        <f t="shared" si="416"/>
        <v/>
      </c>
      <c r="P786" t="str">
        <f t="shared" si="441"/>
        <v/>
      </c>
      <c r="Q786" t="str">
        <f t="shared" si="417"/>
        <v/>
      </c>
      <c r="R786" t="str">
        <f t="shared" si="418"/>
        <v/>
      </c>
      <c r="S786" t="str">
        <f t="shared" si="419"/>
        <v/>
      </c>
      <c r="T786" t="str">
        <f t="shared" si="420"/>
        <v/>
      </c>
      <c r="U786" t="str">
        <f t="shared" si="421"/>
        <v/>
      </c>
      <c r="V786" t="str">
        <f>IF(MID(I786,6,1)="T",VLOOKUP(H786,DATA!$B$2:$H$526,7,FALSE),"")</f>
        <v/>
      </c>
      <c r="W786" t="str">
        <f t="shared" si="422"/>
        <v/>
      </c>
      <c r="X786" t="str">
        <f>IF(LEN(H786)&gt;0,VLOOKUP(H786,DATA!$B$2:$F$526,5,FALSE),"")</f>
        <v/>
      </c>
      <c r="Y786" t="str">
        <f t="shared" si="423"/>
        <v/>
      </c>
      <c r="Z786" t="str">
        <f t="shared" si="424"/>
        <v/>
      </c>
      <c r="AA786" t="str">
        <f t="shared" si="425"/>
        <v/>
      </c>
      <c r="AB786" t="str">
        <f>IF(LEN(Z786)&gt;0,VLOOKUP(Z786,DATA!$K$25:$L$69,2,FALSE)&amp;IF(LEN(AA786)&gt;0,VLOOKUP(AA786,DATA!$O$25:$P$29,2,FALSE),""),"")</f>
        <v/>
      </c>
      <c r="AC786" t="str">
        <f>IF(LEN(Z786)&gt;0,VLOOKUP(Z786,DATA!$K$25:$M$69,3,FALSE),"")</f>
        <v/>
      </c>
      <c r="AD786" t="str">
        <f t="shared" si="426"/>
        <v/>
      </c>
      <c r="AE786" t="str">
        <f t="shared" si="427"/>
        <v/>
      </c>
      <c r="AF786" t="str">
        <f t="shared" si="428"/>
        <v/>
      </c>
      <c r="AG786" t="str">
        <f t="shared" si="429"/>
        <v/>
      </c>
      <c r="AH786" t="str">
        <f t="shared" si="430"/>
        <v/>
      </c>
      <c r="AI786" t="str">
        <f>IF(LEN(Q786)&gt;0,REPT("0",IF(IF(MID(I786,12,1)="F",VLOOKUP(J786,DATA!$K$2:$Y$20,14,FALSE),0)&gt;10,IF(MID(I786,12,1)="F",VLOOKUP(J786,DATA!$K$2:$Y$20,14,FALSE),0)-10,0)-LEN(X786))&amp;DEC2BIN(Q786,IF(MID(I786,12,1)="F",VLOOKUP(J786,DATA!$K$2:$Y$20,14,FALSE),0)-IF(IF(MID(I786,12,1)="F",VLOOKUP(J786,DATA!$K$2:$Y$20,14,FALSE),0)&gt;10,IF(MID(I786,12,1)="F",VLOOKUP(J786,DATA!$K$2:$Y$20,14,FALSE),0)-10,0)),"")</f>
        <v/>
      </c>
      <c r="AJ786" t="str">
        <f>IF(LEN(H786)&gt;0,IF(H786&lt;&gt;"CALL_PAL",VLOOKUP(H786,DATA!$B$2:$E$526,4,FALSE),VLOOKUP(K786,DATA!$K$72:$M$161,3,FALSE)),"")</f>
        <v/>
      </c>
      <c r="AK786" t="str">
        <f>IF(LEN(H786)&gt;0,VLOOKUP(H786,DATA!$B$2:$D$526,3,FALSE),"")</f>
        <v/>
      </c>
      <c r="AL786" t="str">
        <f t="shared" si="431"/>
        <v/>
      </c>
      <c r="AM786" t="str">
        <f t="shared" si="432"/>
        <v/>
      </c>
      <c r="AN786" t="str">
        <f t="shared" si="410"/>
        <v/>
      </c>
      <c r="AO786" t="str">
        <f t="shared" si="436"/>
        <v/>
      </c>
      <c r="AP786" t="str">
        <f t="shared" si="437"/>
        <v/>
      </c>
      <c r="AQ786" t="str">
        <f t="shared" si="434"/>
        <v/>
      </c>
    </row>
    <row r="787" spans="1:43" x14ac:dyDescent="0.25">
      <c r="A787" t="str">
        <f t="shared" si="438"/>
        <v/>
      </c>
      <c r="C787" t="str">
        <f t="shared" si="412"/>
        <v/>
      </c>
      <c r="D787" t="str">
        <f t="shared" si="439"/>
        <v/>
      </c>
      <c r="E787" t="str">
        <f t="shared" si="440"/>
        <v/>
      </c>
      <c r="F787" t="str">
        <f t="shared" si="411"/>
        <v/>
      </c>
      <c r="G787" t="str">
        <f t="shared" si="435"/>
        <v/>
      </c>
      <c r="H787" t="str">
        <f t="shared" si="413"/>
        <v/>
      </c>
      <c r="I787" s="3" t="str">
        <f>IF(LEN(H787)&gt;0,VLOOKUP(H787,DATA!$B$2:$G$526,6,FALSE),"")</f>
        <v/>
      </c>
      <c r="J787" t="str">
        <f>IF(LEN(H787)&gt;0,VLOOKUP(H787,DATA!$B$2:$G$526,2,FALSE),"")</f>
        <v/>
      </c>
      <c r="K787" t="str">
        <f>IF(LEN(H787)&gt;0,IF(MID(IF(MID(MID(C787,LEN(H787)+2,99),1,1)="(",MID(MID(C787,LEN(H787)+2,99),2,LEN(MID(C787,LEN(H787)+2,99))-2),MID(C787,LEN(H787)+2,99)),1,1)=VLOOKUP(H787,DATA!$B$2:$I$526,8,FALSE),MID(IF(MID(MID(C787,LEN(H787)+2,99),1,1)="(",MID(MID(C787,LEN(H787)+2,99),2,LEN(MID(C787,LEN(H787)+2,99))-2),MID(C787,LEN(H787)+2,99)),1,3),IF(MID(MID(C787,LEN(H787)+2,99),1,1)="(",MID(MID(C787,LEN(H787)+2,99),2,LEN(MID(C787,LEN(H787)+2,99))-2),MID(C787,LEN(H787)+2,99))),"")</f>
        <v/>
      </c>
      <c r="L787" t="str">
        <f t="shared" si="414"/>
        <v/>
      </c>
      <c r="M787" t="str">
        <f t="shared" si="433"/>
        <v/>
      </c>
      <c r="N787" t="str">
        <f t="shared" si="415"/>
        <v/>
      </c>
      <c r="O787" t="str">
        <f t="shared" si="416"/>
        <v/>
      </c>
      <c r="P787" t="str">
        <f t="shared" si="441"/>
        <v/>
      </c>
      <c r="Q787" t="str">
        <f t="shared" si="417"/>
        <v/>
      </c>
      <c r="R787" t="str">
        <f t="shared" si="418"/>
        <v/>
      </c>
      <c r="S787" t="str">
        <f t="shared" si="419"/>
        <v/>
      </c>
      <c r="T787" t="str">
        <f t="shared" si="420"/>
        <v/>
      </c>
      <c r="U787" t="str">
        <f t="shared" si="421"/>
        <v/>
      </c>
      <c r="V787" t="str">
        <f>IF(MID(I787,6,1)="T",VLOOKUP(H787,DATA!$B$2:$H$526,7,FALSE),"")</f>
        <v/>
      </c>
      <c r="W787" t="str">
        <f t="shared" si="422"/>
        <v/>
      </c>
      <c r="X787" t="str">
        <f>IF(LEN(H787)&gt;0,VLOOKUP(H787,DATA!$B$2:$F$526,5,FALSE),"")</f>
        <v/>
      </c>
      <c r="Y787" t="str">
        <f t="shared" si="423"/>
        <v/>
      </c>
      <c r="Z787" t="str">
        <f t="shared" si="424"/>
        <v/>
      </c>
      <c r="AA787" t="str">
        <f t="shared" si="425"/>
        <v/>
      </c>
      <c r="AB787" t="str">
        <f>IF(LEN(Z787)&gt;0,VLOOKUP(Z787,DATA!$K$25:$L$69,2,FALSE)&amp;IF(LEN(AA787)&gt;0,VLOOKUP(AA787,DATA!$O$25:$P$29,2,FALSE),""),"")</f>
        <v/>
      </c>
      <c r="AC787" t="str">
        <f>IF(LEN(Z787)&gt;0,VLOOKUP(Z787,DATA!$K$25:$M$69,3,FALSE),"")</f>
        <v/>
      </c>
      <c r="AD787" t="str">
        <f t="shared" si="426"/>
        <v/>
      </c>
      <c r="AE787" t="str">
        <f t="shared" si="427"/>
        <v/>
      </c>
      <c r="AF787" t="str">
        <f t="shared" si="428"/>
        <v/>
      </c>
      <c r="AG787" t="str">
        <f t="shared" si="429"/>
        <v/>
      </c>
      <c r="AH787" t="str">
        <f t="shared" si="430"/>
        <v/>
      </c>
      <c r="AI787" t="str">
        <f>IF(LEN(Q787)&gt;0,REPT("0",IF(IF(MID(I787,12,1)="F",VLOOKUP(J787,DATA!$K$2:$Y$20,14,FALSE),0)&gt;10,IF(MID(I787,12,1)="F",VLOOKUP(J787,DATA!$K$2:$Y$20,14,FALSE),0)-10,0)-LEN(X787))&amp;DEC2BIN(Q787,IF(MID(I787,12,1)="F",VLOOKUP(J787,DATA!$K$2:$Y$20,14,FALSE),0)-IF(IF(MID(I787,12,1)="F",VLOOKUP(J787,DATA!$K$2:$Y$20,14,FALSE),0)&gt;10,IF(MID(I787,12,1)="F",VLOOKUP(J787,DATA!$K$2:$Y$20,14,FALSE),0)-10,0)),"")</f>
        <v/>
      </c>
      <c r="AJ787" t="str">
        <f>IF(LEN(H787)&gt;0,IF(H787&lt;&gt;"CALL_PAL",VLOOKUP(H787,DATA!$B$2:$E$526,4,FALSE),VLOOKUP(K787,DATA!$K$72:$M$161,3,FALSE)),"")</f>
        <v/>
      </c>
      <c r="AK787" t="str">
        <f>IF(LEN(H787)&gt;0,VLOOKUP(H787,DATA!$B$2:$D$526,3,FALSE),"")</f>
        <v/>
      </c>
      <c r="AL787" t="str">
        <f t="shared" si="431"/>
        <v/>
      </c>
      <c r="AM787" t="str">
        <f t="shared" si="432"/>
        <v/>
      </c>
      <c r="AN787" t="str">
        <f t="shared" si="410"/>
        <v/>
      </c>
      <c r="AO787" t="str">
        <f t="shared" si="436"/>
        <v/>
      </c>
      <c r="AP787" t="str">
        <f t="shared" si="437"/>
        <v/>
      </c>
      <c r="AQ787" t="str">
        <f t="shared" si="434"/>
        <v/>
      </c>
    </row>
    <row r="788" spans="1:43" x14ac:dyDescent="0.25">
      <c r="A788" t="str">
        <f t="shared" si="438"/>
        <v/>
      </c>
      <c r="C788" t="str">
        <f t="shared" si="412"/>
        <v/>
      </c>
      <c r="D788" t="str">
        <f t="shared" si="439"/>
        <v/>
      </c>
      <c r="E788" t="str">
        <f t="shared" si="440"/>
        <v/>
      </c>
      <c r="F788" t="str">
        <f t="shared" si="411"/>
        <v/>
      </c>
      <c r="G788" t="str">
        <f t="shared" si="435"/>
        <v/>
      </c>
      <c r="H788" t="str">
        <f t="shared" si="413"/>
        <v/>
      </c>
      <c r="I788" s="3" t="str">
        <f>IF(LEN(H788)&gt;0,VLOOKUP(H788,DATA!$B$2:$G$526,6,FALSE),"")</f>
        <v/>
      </c>
      <c r="J788" t="str">
        <f>IF(LEN(H788)&gt;0,VLOOKUP(H788,DATA!$B$2:$G$526,2,FALSE),"")</f>
        <v/>
      </c>
      <c r="K788" t="str">
        <f>IF(LEN(H788)&gt;0,IF(MID(IF(MID(MID(C788,LEN(H788)+2,99),1,1)="(",MID(MID(C788,LEN(H788)+2,99),2,LEN(MID(C788,LEN(H788)+2,99))-2),MID(C788,LEN(H788)+2,99)),1,1)=VLOOKUP(H788,DATA!$B$2:$I$526,8,FALSE),MID(IF(MID(MID(C788,LEN(H788)+2,99),1,1)="(",MID(MID(C788,LEN(H788)+2,99),2,LEN(MID(C788,LEN(H788)+2,99))-2),MID(C788,LEN(H788)+2,99)),1,3),IF(MID(MID(C788,LEN(H788)+2,99),1,1)="(",MID(MID(C788,LEN(H788)+2,99),2,LEN(MID(C788,LEN(H788)+2,99))-2),MID(C788,LEN(H788)+2,99))),"")</f>
        <v/>
      </c>
      <c r="L788" t="str">
        <f t="shared" si="414"/>
        <v/>
      </c>
      <c r="M788" t="str">
        <f t="shared" si="433"/>
        <v/>
      </c>
      <c r="N788" t="str">
        <f t="shared" si="415"/>
        <v/>
      </c>
      <c r="O788" t="str">
        <f t="shared" si="416"/>
        <v/>
      </c>
      <c r="P788" t="str">
        <f t="shared" si="441"/>
        <v/>
      </c>
      <c r="Q788" t="str">
        <f t="shared" si="417"/>
        <v/>
      </c>
      <c r="R788" t="str">
        <f t="shared" si="418"/>
        <v/>
      </c>
      <c r="S788" t="str">
        <f t="shared" si="419"/>
        <v/>
      </c>
      <c r="T788" t="str">
        <f t="shared" si="420"/>
        <v/>
      </c>
      <c r="U788" t="str">
        <f t="shared" si="421"/>
        <v/>
      </c>
      <c r="V788" t="str">
        <f>IF(MID(I788,6,1)="T",VLOOKUP(H788,DATA!$B$2:$H$526,7,FALSE),"")</f>
        <v/>
      </c>
      <c r="W788" t="str">
        <f t="shared" si="422"/>
        <v/>
      </c>
      <c r="X788" t="str">
        <f>IF(LEN(H788)&gt;0,VLOOKUP(H788,DATA!$B$2:$F$526,5,FALSE),"")</f>
        <v/>
      </c>
      <c r="Y788" t="str">
        <f t="shared" si="423"/>
        <v/>
      </c>
      <c r="Z788" t="str">
        <f t="shared" si="424"/>
        <v/>
      </c>
      <c r="AA788" t="str">
        <f t="shared" si="425"/>
        <v/>
      </c>
      <c r="AB788" t="str">
        <f>IF(LEN(Z788)&gt;0,VLOOKUP(Z788,DATA!$K$25:$L$69,2,FALSE)&amp;IF(LEN(AA788)&gt;0,VLOOKUP(AA788,DATA!$O$25:$P$29,2,FALSE),""),"")</f>
        <v/>
      </c>
      <c r="AC788" t="str">
        <f>IF(LEN(Z788)&gt;0,VLOOKUP(Z788,DATA!$K$25:$M$69,3,FALSE),"")</f>
        <v/>
      </c>
      <c r="AD788" t="str">
        <f t="shared" si="426"/>
        <v/>
      </c>
      <c r="AE788" t="str">
        <f t="shared" si="427"/>
        <v/>
      </c>
      <c r="AF788" t="str">
        <f t="shared" si="428"/>
        <v/>
      </c>
      <c r="AG788" t="str">
        <f t="shared" si="429"/>
        <v/>
      </c>
      <c r="AH788" t="str">
        <f t="shared" si="430"/>
        <v/>
      </c>
      <c r="AI788" t="str">
        <f>IF(LEN(Q788)&gt;0,REPT("0",IF(IF(MID(I788,12,1)="F",VLOOKUP(J788,DATA!$K$2:$Y$20,14,FALSE),0)&gt;10,IF(MID(I788,12,1)="F",VLOOKUP(J788,DATA!$K$2:$Y$20,14,FALSE),0)-10,0)-LEN(X788))&amp;DEC2BIN(Q788,IF(MID(I788,12,1)="F",VLOOKUP(J788,DATA!$K$2:$Y$20,14,FALSE),0)-IF(IF(MID(I788,12,1)="F",VLOOKUP(J788,DATA!$K$2:$Y$20,14,FALSE),0)&gt;10,IF(MID(I788,12,1)="F",VLOOKUP(J788,DATA!$K$2:$Y$20,14,FALSE),0)-10,0)),"")</f>
        <v/>
      </c>
      <c r="AJ788" t="str">
        <f>IF(LEN(H788)&gt;0,IF(H788&lt;&gt;"CALL_PAL",VLOOKUP(H788,DATA!$B$2:$E$526,4,FALSE),VLOOKUP(K788,DATA!$K$72:$M$161,3,FALSE)),"")</f>
        <v/>
      </c>
      <c r="AK788" t="str">
        <f>IF(LEN(H788)&gt;0,VLOOKUP(H788,DATA!$B$2:$D$526,3,FALSE),"")</f>
        <v/>
      </c>
      <c r="AL788" t="str">
        <f t="shared" si="431"/>
        <v/>
      </c>
      <c r="AM788" t="str">
        <f t="shared" si="432"/>
        <v/>
      </c>
      <c r="AN788" t="str">
        <f t="shared" si="410"/>
        <v/>
      </c>
      <c r="AO788" t="str">
        <f t="shared" si="436"/>
        <v/>
      </c>
      <c r="AP788" t="str">
        <f t="shared" si="437"/>
        <v/>
      </c>
      <c r="AQ788" t="str">
        <f t="shared" si="434"/>
        <v/>
      </c>
    </row>
    <row r="789" spans="1:43" x14ac:dyDescent="0.25">
      <c r="A789" t="str">
        <f t="shared" si="438"/>
        <v/>
      </c>
      <c r="C789" t="str">
        <f t="shared" si="412"/>
        <v/>
      </c>
      <c r="D789" t="str">
        <f t="shared" si="439"/>
        <v/>
      </c>
      <c r="E789" t="str">
        <f t="shared" si="440"/>
        <v/>
      </c>
      <c r="F789" t="str">
        <f t="shared" si="411"/>
        <v/>
      </c>
      <c r="G789" t="str">
        <f t="shared" si="435"/>
        <v/>
      </c>
      <c r="H789" t="str">
        <f t="shared" si="413"/>
        <v/>
      </c>
      <c r="I789" s="3" t="str">
        <f>IF(LEN(H789)&gt;0,VLOOKUP(H789,DATA!$B$2:$G$526,6,FALSE),"")</f>
        <v/>
      </c>
      <c r="J789" t="str">
        <f>IF(LEN(H789)&gt;0,VLOOKUP(H789,DATA!$B$2:$G$526,2,FALSE),"")</f>
        <v/>
      </c>
      <c r="K789" t="str">
        <f>IF(LEN(H789)&gt;0,IF(MID(IF(MID(MID(C789,LEN(H789)+2,99),1,1)="(",MID(MID(C789,LEN(H789)+2,99),2,LEN(MID(C789,LEN(H789)+2,99))-2),MID(C789,LEN(H789)+2,99)),1,1)=VLOOKUP(H789,DATA!$B$2:$I$526,8,FALSE),MID(IF(MID(MID(C789,LEN(H789)+2,99),1,1)="(",MID(MID(C789,LEN(H789)+2,99),2,LEN(MID(C789,LEN(H789)+2,99))-2),MID(C789,LEN(H789)+2,99)),1,3),IF(MID(MID(C789,LEN(H789)+2,99),1,1)="(",MID(MID(C789,LEN(H789)+2,99),2,LEN(MID(C789,LEN(H789)+2,99))-2),MID(C789,LEN(H789)+2,99))),"")</f>
        <v/>
      </c>
      <c r="L789" t="str">
        <f t="shared" si="414"/>
        <v/>
      </c>
      <c r="M789" t="str">
        <f t="shared" si="433"/>
        <v/>
      </c>
      <c r="N789" t="str">
        <f t="shared" si="415"/>
        <v/>
      </c>
      <c r="O789" t="str">
        <f t="shared" si="416"/>
        <v/>
      </c>
      <c r="P789" t="str">
        <f t="shared" si="441"/>
        <v/>
      </c>
      <c r="Q789" t="str">
        <f t="shared" si="417"/>
        <v/>
      </c>
      <c r="R789" t="str">
        <f t="shared" si="418"/>
        <v/>
      </c>
      <c r="S789" t="str">
        <f t="shared" si="419"/>
        <v/>
      </c>
      <c r="T789" t="str">
        <f t="shared" si="420"/>
        <v/>
      </c>
      <c r="U789" t="str">
        <f t="shared" si="421"/>
        <v/>
      </c>
      <c r="V789" t="str">
        <f>IF(MID(I789,6,1)="T",VLOOKUP(H789,DATA!$B$2:$H$526,7,FALSE),"")</f>
        <v/>
      </c>
      <c r="W789" t="str">
        <f t="shared" si="422"/>
        <v/>
      </c>
      <c r="X789" t="str">
        <f>IF(LEN(H789)&gt;0,VLOOKUP(H789,DATA!$B$2:$F$526,5,FALSE),"")</f>
        <v/>
      </c>
      <c r="Y789" t="str">
        <f t="shared" si="423"/>
        <v/>
      </c>
      <c r="Z789" t="str">
        <f t="shared" si="424"/>
        <v/>
      </c>
      <c r="AA789" t="str">
        <f t="shared" si="425"/>
        <v/>
      </c>
      <c r="AB789" t="str">
        <f>IF(LEN(Z789)&gt;0,VLOOKUP(Z789,DATA!$K$25:$L$69,2,FALSE)&amp;IF(LEN(AA789)&gt;0,VLOOKUP(AA789,DATA!$O$25:$P$29,2,FALSE),""),"")</f>
        <v/>
      </c>
      <c r="AC789" t="str">
        <f>IF(LEN(Z789)&gt;0,VLOOKUP(Z789,DATA!$K$25:$M$69,3,FALSE),"")</f>
        <v/>
      </c>
      <c r="AD789" t="str">
        <f t="shared" si="426"/>
        <v/>
      </c>
      <c r="AE789" t="str">
        <f t="shared" si="427"/>
        <v/>
      </c>
      <c r="AF789" t="str">
        <f t="shared" si="428"/>
        <v/>
      </c>
      <c r="AG789" t="str">
        <f t="shared" si="429"/>
        <v/>
      </c>
      <c r="AH789" t="str">
        <f t="shared" si="430"/>
        <v/>
      </c>
      <c r="AI789" t="str">
        <f>IF(LEN(Q789)&gt;0,REPT("0",IF(IF(MID(I789,12,1)="F",VLOOKUP(J789,DATA!$K$2:$Y$20,14,FALSE),0)&gt;10,IF(MID(I789,12,1)="F",VLOOKUP(J789,DATA!$K$2:$Y$20,14,FALSE),0)-10,0)-LEN(X789))&amp;DEC2BIN(Q789,IF(MID(I789,12,1)="F",VLOOKUP(J789,DATA!$K$2:$Y$20,14,FALSE),0)-IF(IF(MID(I789,12,1)="F",VLOOKUP(J789,DATA!$K$2:$Y$20,14,FALSE),0)&gt;10,IF(MID(I789,12,1)="F",VLOOKUP(J789,DATA!$K$2:$Y$20,14,FALSE),0)-10,0)),"")</f>
        <v/>
      </c>
      <c r="AJ789" t="str">
        <f>IF(LEN(H789)&gt;0,IF(H789&lt;&gt;"CALL_PAL",VLOOKUP(H789,DATA!$B$2:$E$526,4,FALSE),VLOOKUP(K789,DATA!$K$72:$M$161,3,FALSE)),"")</f>
        <v/>
      </c>
      <c r="AK789" t="str">
        <f>IF(LEN(H789)&gt;0,VLOOKUP(H789,DATA!$B$2:$D$526,3,FALSE),"")</f>
        <v/>
      </c>
      <c r="AL789" t="str">
        <f t="shared" si="431"/>
        <v/>
      </c>
      <c r="AM789" t="str">
        <f t="shared" si="432"/>
        <v/>
      </c>
      <c r="AN789" t="str">
        <f t="shared" si="410"/>
        <v/>
      </c>
      <c r="AO789" t="str">
        <f t="shared" si="436"/>
        <v/>
      </c>
      <c r="AP789" t="str">
        <f t="shared" si="437"/>
        <v/>
      </c>
      <c r="AQ789" t="str">
        <f t="shared" si="434"/>
        <v/>
      </c>
    </row>
    <row r="790" spans="1:43" x14ac:dyDescent="0.25">
      <c r="A790" t="str">
        <f t="shared" si="438"/>
        <v/>
      </c>
      <c r="C790" t="str">
        <f t="shared" si="412"/>
        <v/>
      </c>
      <c r="D790" t="str">
        <f t="shared" si="439"/>
        <v/>
      </c>
      <c r="E790" t="str">
        <f t="shared" si="440"/>
        <v/>
      </c>
      <c r="F790" t="str">
        <f t="shared" si="411"/>
        <v/>
      </c>
      <c r="G790" t="str">
        <f t="shared" si="435"/>
        <v/>
      </c>
      <c r="H790" t="str">
        <f t="shared" si="413"/>
        <v/>
      </c>
      <c r="I790" s="3" t="str">
        <f>IF(LEN(H790)&gt;0,VLOOKUP(H790,DATA!$B$2:$G$526,6,FALSE),"")</f>
        <v/>
      </c>
      <c r="J790" t="str">
        <f>IF(LEN(H790)&gt;0,VLOOKUP(H790,DATA!$B$2:$G$526,2,FALSE),"")</f>
        <v/>
      </c>
      <c r="K790" t="str">
        <f>IF(LEN(H790)&gt;0,IF(MID(IF(MID(MID(C790,LEN(H790)+2,99),1,1)="(",MID(MID(C790,LEN(H790)+2,99),2,LEN(MID(C790,LEN(H790)+2,99))-2),MID(C790,LEN(H790)+2,99)),1,1)=VLOOKUP(H790,DATA!$B$2:$I$526,8,FALSE),MID(IF(MID(MID(C790,LEN(H790)+2,99),1,1)="(",MID(MID(C790,LEN(H790)+2,99),2,LEN(MID(C790,LEN(H790)+2,99))-2),MID(C790,LEN(H790)+2,99)),1,3),IF(MID(MID(C790,LEN(H790)+2,99),1,1)="(",MID(MID(C790,LEN(H790)+2,99),2,LEN(MID(C790,LEN(H790)+2,99))-2),MID(C790,LEN(H790)+2,99))),"")</f>
        <v/>
      </c>
      <c r="L790" t="str">
        <f t="shared" si="414"/>
        <v/>
      </c>
      <c r="M790" t="str">
        <f t="shared" si="433"/>
        <v/>
      </c>
      <c r="N790" t="str">
        <f t="shared" si="415"/>
        <v/>
      </c>
      <c r="O790" t="str">
        <f t="shared" si="416"/>
        <v/>
      </c>
      <c r="P790" t="str">
        <f t="shared" si="441"/>
        <v/>
      </c>
      <c r="Q790" t="str">
        <f t="shared" si="417"/>
        <v/>
      </c>
      <c r="R790" t="str">
        <f t="shared" si="418"/>
        <v/>
      </c>
      <c r="S790" t="str">
        <f t="shared" si="419"/>
        <v/>
      </c>
      <c r="T790" t="str">
        <f t="shared" si="420"/>
        <v/>
      </c>
      <c r="U790" t="str">
        <f t="shared" si="421"/>
        <v/>
      </c>
      <c r="V790" t="str">
        <f>IF(MID(I790,6,1)="T",VLOOKUP(H790,DATA!$B$2:$H$526,7,FALSE),"")</f>
        <v/>
      </c>
      <c r="W790" t="str">
        <f t="shared" si="422"/>
        <v/>
      </c>
      <c r="X790" t="str">
        <f>IF(LEN(H790)&gt;0,VLOOKUP(H790,DATA!$B$2:$F$526,5,FALSE),"")</f>
        <v/>
      </c>
      <c r="Y790" t="str">
        <f t="shared" si="423"/>
        <v/>
      </c>
      <c r="Z790" t="str">
        <f t="shared" si="424"/>
        <v/>
      </c>
      <c r="AA790" t="str">
        <f t="shared" si="425"/>
        <v/>
      </c>
      <c r="AB790" t="str">
        <f>IF(LEN(Z790)&gt;0,VLOOKUP(Z790,DATA!$K$25:$L$69,2,FALSE)&amp;IF(LEN(AA790)&gt;0,VLOOKUP(AA790,DATA!$O$25:$P$29,2,FALSE),""),"")</f>
        <v/>
      </c>
      <c r="AC790" t="str">
        <f>IF(LEN(Z790)&gt;0,VLOOKUP(Z790,DATA!$K$25:$M$69,3,FALSE),"")</f>
        <v/>
      </c>
      <c r="AD790" t="str">
        <f t="shared" si="426"/>
        <v/>
      </c>
      <c r="AE790" t="str">
        <f t="shared" si="427"/>
        <v/>
      </c>
      <c r="AF790" t="str">
        <f t="shared" si="428"/>
        <v/>
      </c>
      <c r="AG790" t="str">
        <f t="shared" si="429"/>
        <v/>
      </c>
      <c r="AH790" t="str">
        <f t="shared" si="430"/>
        <v/>
      </c>
      <c r="AI790" t="str">
        <f>IF(LEN(Q790)&gt;0,REPT("0",IF(IF(MID(I790,12,1)="F",VLOOKUP(J790,DATA!$K$2:$Y$20,14,FALSE),0)&gt;10,IF(MID(I790,12,1)="F",VLOOKUP(J790,DATA!$K$2:$Y$20,14,FALSE),0)-10,0)-LEN(X790))&amp;DEC2BIN(Q790,IF(MID(I790,12,1)="F",VLOOKUP(J790,DATA!$K$2:$Y$20,14,FALSE),0)-IF(IF(MID(I790,12,1)="F",VLOOKUP(J790,DATA!$K$2:$Y$20,14,FALSE),0)&gt;10,IF(MID(I790,12,1)="F",VLOOKUP(J790,DATA!$K$2:$Y$20,14,FALSE),0)-10,0)),"")</f>
        <v/>
      </c>
      <c r="AJ790" t="str">
        <f>IF(LEN(H790)&gt;0,IF(H790&lt;&gt;"CALL_PAL",VLOOKUP(H790,DATA!$B$2:$E$526,4,FALSE),VLOOKUP(K790,DATA!$K$72:$M$161,3,FALSE)),"")</f>
        <v/>
      </c>
      <c r="AK790" t="str">
        <f>IF(LEN(H790)&gt;0,VLOOKUP(H790,DATA!$B$2:$D$526,3,FALSE),"")</f>
        <v/>
      </c>
      <c r="AL790" t="str">
        <f t="shared" si="431"/>
        <v/>
      </c>
      <c r="AM790" t="str">
        <f t="shared" si="432"/>
        <v/>
      </c>
      <c r="AN790" t="str">
        <f t="shared" ref="AN790:AN853" si="442">IF(LEN(C790)&gt;0,IF(C790=".PAL ON",TRUE,IF(C790=".PAL OFF",FALSE,IF(ROW()&lt;&gt;2,AN789,FALSE))),"")</f>
        <v/>
      </c>
      <c r="AO790" t="str">
        <f t="shared" si="436"/>
        <v/>
      </c>
      <c r="AP790" t="str">
        <f t="shared" si="437"/>
        <v/>
      </c>
      <c r="AQ790" t="str">
        <f t="shared" si="434"/>
        <v/>
      </c>
    </row>
    <row r="791" spans="1:43" x14ac:dyDescent="0.25">
      <c r="A791" t="str">
        <f t="shared" si="438"/>
        <v/>
      </c>
      <c r="C791" t="str">
        <f t="shared" si="412"/>
        <v/>
      </c>
      <c r="D791" t="str">
        <f t="shared" si="439"/>
        <v/>
      </c>
      <c r="E791" t="str">
        <f t="shared" si="440"/>
        <v/>
      </c>
      <c r="F791" t="str">
        <f t="shared" si="411"/>
        <v/>
      </c>
      <c r="G791" t="str">
        <f t="shared" si="435"/>
        <v/>
      </c>
      <c r="H791" t="str">
        <f t="shared" si="413"/>
        <v/>
      </c>
      <c r="I791" s="3" t="str">
        <f>IF(LEN(H791)&gt;0,VLOOKUP(H791,DATA!$B$2:$G$526,6,FALSE),"")</f>
        <v/>
      </c>
      <c r="J791" t="str">
        <f>IF(LEN(H791)&gt;0,VLOOKUP(H791,DATA!$B$2:$G$526,2,FALSE),"")</f>
        <v/>
      </c>
      <c r="K791" t="str">
        <f>IF(LEN(H791)&gt;0,IF(MID(IF(MID(MID(C791,LEN(H791)+2,99),1,1)="(",MID(MID(C791,LEN(H791)+2,99),2,LEN(MID(C791,LEN(H791)+2,99))-2),MID(C791,LEN(H791)+2,99)),1,1)=VLOOKUP(H791,DATA!$B$2:$I$526,8,FALSE),MID(IF(MID(MID(C791,LEN(H791)+2,99),1,1)="(",MID(MID(C791,LEN(H791)+2,99),2,LEN(MID(C791,LEN(H791)+2,99))-2),MID(C791,LEN(H791)+2,99)),1,3),IF(MID(MID(C791,LEN(H791)+2,99),1,1)="(",MID(MID(C791,LEN(H791)+2,99),2,LEN(MID(C791,LEN(H791)+2,99))-2),MID(C791,LEN(H791)+2,99))),"")</f>
        <v/>
      </c>
      <c r="L791" t="str">
        <f t="shared" si="414"/>
        <v/>
      </c>
      <c r="M791" t="str">
        <f t="shared" si="433"/>
        <v/>
      </c>
      <c r="N791" t="str">
        <f t="shared" si="415"/>
        <v/>
      </c>
      <c r="O791" t="str">
        <f t="shared" si="416"/>
        <v/>
      </c>
      <c r="P791" t="str">
        <f t="shared" si="441"/>
        <v/>
      </c>
      <c r="Q791" t="str">
        <f t="shared" si="417"/>
        <v/>
      </c>
      <c r="R791" t="str">
        <f t="shared" si="418"/>
        <v/>
      </c>
      <c r="S791" t="str">
        <f t="shared" si="419"/>
        <v/>
      </c>
      <c r="T791" t="str">
        <f t="shared" si="420"/>
        <v/>
      </c>
      <c r="U791" t="str">
        <f t="shared" si="421"/>
        <v/>
      </c>
      <c r="V791" t="str">
        <f>IF(MID(I791,6,1)="T",VLOOKUP(H791,DATA!$B$2:$H$526,7,FALSE),"")</f>
        <v/>
      </c>
      <c r="W791" t="str">
        <f t="shared" si="422"/>
        <v/>
      </c>
      <c r="X791" t="str">
        <f>IF(LEN(H791)&gt;0,VLOOKUP(H791,DATA!$B$2:$F$526,5,FALSE),"")</f>
        <v/>
      </c>
      <c r="Y791" t="str">
        <f t="shared" si="423"/>
        <v/>
      </c>
      <c r="Z791" t="str">
        <f t="shared" si="424"/>
        <v/>
      </c>
      <c r="AA791" t="str">
        <f t="shared" si="425"/>
        <v/>
      </c>
      <c r="AB791" t="str">
        <f>IF(LEN(Z791)&gt;0,VLOOKUP(Z791,DATA!$K$25:$L$69,2,FALSE)&amp;IF(LEN(AA791)&gt;0,VLOOKUP(AA791,DATA!$O$25:$P$29,2,FALSE),""),"")</f>
        <v/>
      </c>
      <c r="AC791" t="str">
        <f>IF(LEN(Z791)&gt;0,VLOOKUP(Z791,DATA!$K$25:$M$69,3,FALSE),"")</f>
        <v/>
      </c>
      <c r="AD791" t="str">
        <f t="shared" si="426"/>
        <v/>
      </c>
      <c r="AE791" t="str">
        <f t="shared" si="427"/>
        <v/>
      </c>
      <c r="AF791" t="str">
        <f t="shared" si="428"/>
        <v/>
      </c>
      <c r="AG791" t="str">
        <f t="shared" si="429"/>
        <v/>
      </c>
      <c r="AH791" t="str">
        <f t="shared" si="430"/>
        <v/>
      </c>
      <c r="AI791" t="str">
        <f>IF(LEN(Q791)&gt;0,REPT("0",IF(IF(MID(I791,12,1)="F",VLOOKUP(J791,DATA!$K$2:$Y$20,14,FALSE),0)&gt;10,IF(MID(I791,12,1)="F",VLOOKUP(J791,DATA!$K$2:$Y$20,14,FALSE),0)-10,0)-LEN(X791))&amp;DEC2BIN(Q791,IF(MID(I791,12,1)="F",VLOOKUP(J791,DATA!$K$2:$Y$20,14,FALSE),0)-IF(IF(MID(I791,12,1)="F",VLOOKUP(J791,DATA!$K$2:$Y$20,14,FALSE),0)&gt;10,IF(MID(I791,12,1)="F",VLOOKUP(J791,DATA!$K$2:$Y$20,14,FALSE),0)-10,0)),"")</f>
        <v/>
      </c>
      <c r="AJ791" t="str">
        <f>IF(LEN(H791)&gt;0,IF(H791&lt;&gt;"CALL_PAL",VLOOKUP(H791,DATA!$B$2:$E$526,4,FALSE),VLOOKUP(K791,DATA!$K$72:$M$161,3,FALSE)),"")</f>
        <v/>
      </c>
      <c r="AK791" t="str">
        <f>IF(LEN(H791)&gt;0,VLOOKUP(H791,DATA!$B$2:$D$526,3,FALSE),"")</f>
        <v/>
      </c>
      <c r="AL791" t="str">
        <f t="shared" si="431"/>
        <v/>
      </c>
      <c r="AM791" t="str">
        <f t="shared" si="432"/>
        <v/>
      </c>
      <c r="AN791" t="str">
        <f t="shared" si="442"/>
        <v/>
      </c>
      <c r="AO791" t="str">
        <f t="shared" si="436"/>
        <v/>
      </c>
      <c r="AP791" t="str">
        <f t="shared" si="437"/>
        <v/>
      </c>
      <c r="AQ791" t="str">
        <f t="shared" si="434"/>
        <v/>
      </c>
    </row>
    <row r="792" spans="1:43" x14ac:dyDescent="0.25">
      <c r="A792" t="str">
        <f t="shared" si="438"/>
        <v/>
      </c>
      <c r="C792" t="str">
        <f t="shared" si="412"/>
        <v/>
      </c>
      <c r="D792" t="str">
        <f t="shared" si="439"/>
        <v/>
      </c>
      <c r="E792" t="str">
        <f t="shared" si="440"/>
        <v/>
      </c>
      <c r="F792" t="str">
        <f t="shared" si="411"/>
        <v/>
      </c>
      <c r="G792" t="str">
        <f t="shared" si="435"/>
        <v/>
      </c>
      <c r="H792" t="str">
        <f t="shared" si="413"/>
        <v/>
      </c>
      <c r="I792" s="3" t="str">
        <f>IF(LEN(H792)&gt;0,VLOOKUP(H792,DATA!$B$2:$G$526,6,FALSE),"")</f>
        <v/>
      </c>
      <c r="J792" t="str">
        <f>IF(LEN(H792)&gt;0,VLOOKUP(H792,DATA!$B$2:$G$526,2,FALSE),"")</f>
        <v/>
      </c>
      <c r="K792" t="str">
        <f>IF(LEN(H792)&gt;0,IF(MID(IF(MID(MID(C792,LEN(H792)+2,99),1,1)="(",MID(MID(C792,LEN(H792)+2,99),2,LEN(MID(C792,LEN(H792)+2,99))-2),MID(C792,LEN(H792)+2,99)),1,1)=VLOOKUP(H792,DATA!$B$2:$I$526,8,FALSE),MID(IF(MID(MID(C792,LEN(H792)+2,99),1,1)="(",MID(MID(C792,LEN(H792)+2,99),2,LEN(MID(C792,LEN(H792)+2,99))-2),MID(C792,LEN(H792)+2,99)),1,3),IF(MID(MID(C792,LEN(H792)+2,99),1,1)="(",MID(MID(C792,LEN(H792)+2,99),2,LEN(MID(C792,LEN(H792)+2,99))-2),MID(C792,LEN(H792)+2,99))),"")</f>
        <v/>
      </c>
      <c r="L792" t="str">
        <f t="shared" si="414"/>
        <v/>
      </c>
      <c r="M792" t="str">
        <f t="shared" si="433"/>
        <v/>
      </c>
      <c r="N792" t="str">
        <f t="shared" si="415"/>
        <v/>
      </c>
      <c r="O792" t="str">
        <f t="shared" si="416"/>
        <v/>
      </c>
      <c r="P792" t="str">
        <f t="shared" si="441"/>
        <v/>
      </c>
      <c r="Q792" t="str">
        <f t="shared" si="417"/>
        <v/>
      </c>
      <c r="R792" t="str">
        <f t="shared" si="418"/>
        <v/>
      </c>
      <c r="S792" t="str">
        <f t="shared" si="419"/>
        <v/>
      </c>
      <c r="T792" t="str">
        <f t="shared" si="420"/>
        <v/>
      </c>
      <c r="U792" t="str">
        <f t="shared" si="421"/>
        <v/>
      </c>
      <c r="V792" t="str">
        <f>IF(MID(I792,6,1)="T",VLOOKUP(H792,DATA!$B$2:$H$526,7,FALSE),"")</f>
        <v/>
      </c>
      <c r="W792" t="str">
        <f t="shared" si="422"/>
        <v/>
      </c>
      <c r="X792" t="str">
        <f>IF(LEN(H792)&gt;0,VLOOKUP(H792,DATA!$B$2:$F$526,5,FALSE),"")</f>
        <v/>
      </c>
      <c r="Y792" t="str">
        <f t="shared" si="423"/>
        <v/>
      </c>
      <c r="Z792" t="str">
        <f t="shared" si="424"/>
        <v/>
      </c>
      <c r="AA792" t="str">
        <f t="shared" si="425"/>
        <v/>
      </c>
      <c r="AB792" t="str">
        <f>IF(LEN(Z792)&gt;0,VLOOKUP(Z792,DATA!$K$25:$L$69,2,FALSE)&amp;IF(LEN(AA792)&gt;0,VLOOKUP(AA792,DATA!$O$25:$P$29,2,FALSE),""),"")</f>
        <v/>
      </c>
      <c r="AC792" t="str">
        <f>IF(LEN(Z792)&gt;0,VLOOKUP(Z792,DATA!$K$25:$M$69,3,FALSE),"")</f>
        <v/>
      </c>
      <c r="AD792" t="str">
        <f t="shared" si="426"/>
        <v/>
      </c>
      <c r="AE792" t="str">
        <f t="shared" si="427"/>
        <v/>
      </c>
      <c r="AF792" t="str">
        <f t="shared" si="428"/>
        <v/>
      </c>
      <c r="AG792" t="str">
        <f t="shared" si="429"/>
        <v/>
      </c>
      <c r="AH792" t="str">
        <f t="shared" si="430"/>
        <v/>
      </c>
      <c r="AI792" t="str">
        <f>IF(LEN(Q792)&gt;0,REPT("0",IF(IF(MID(I792,12,1)="F",VLOOKUP(J792,DATA!$K$2:$Y$20,14,FALSE),0)&gt;10,IF(MID(I792,12,1)="F",VLOOKUP(J792,DATA!$K$2:$Y$20,14,FALSE),0)-10,0)-LEN(X792))&amp;DEC2BIN(Q792,IF(MID(I792,12,1)="F",VLOOKUP(J792,DATA!$K$2:$Y$20,14,FALSE),0)-IF(IF(MID(I792,12,1)="F",VLOOKUP(J792,DATA!$K$2:$Y$20,14,FALSE),0)&gt;10,IF(MID(I792,12,1)="F",VLOOKUP(J792,DATA!$K$2:$Y$20,14,FALSE),0)-10,0)),"")</f>
        <v/>
      </c>
      <c r="AJ792" t="str">
        <f>IF(LEN(H792)&gt;0,IF(H792&lt;&gt;"CALL_PAL",VLOOKUP(H792,DATA!$B$2:$E$526,4,FALSE),VLOOKUP(K792,DATA!$K$72:$M$161,3,FALSE)),"")</f>
        <v/>
      </c>
      <c r="AK792" t="str">
        <f>IF(LEN(H792)&gt;0,VLOOKUP(H792,DATA!$B$2:$D$526,3,FALSE),"")</f>
        <v/>
      </c>
      <c r="AL792" t="str">
        <f t="shared" si="431"/>
        <v/>
      </c>
      <c r="AM792" t="str">
        <f t="shared" si="432"/>
        <v/>
      </c>
      <c r="AN792" t="str">
        <f t="shared" si="442"/>
        <v/>
      </c>
      <c r="AO792" t="str">
        <f t="shared" si="436"/>
        <v/>
      </c>
      <c r="AP792" t="str">
        <f t="shared" si="437"/>
        <v/>
      </c>
      <c r="AQ792" t="str">
        <f t="shared" si="434"/>
        <v/>
      </c>
    </row>
    <row r="793" spans="1:43" x14ac:dyDescent="0.25">
      <c r="A793" t="str">
        <f t="shared" si="438"/>
        <v/>
      </c>
      <c r="C793" t="str">
        <f t="shared" si="412"/>
        <v/>
      </c>
      <c r="D793" t="str">
        <f t="shared" si="439"/>
        <v/>
      </c>
      <c r="E793" t="str">
        <f t="shared" si="440"/>
        <v/>
      </c>
      <c r="F793" t="str">
        <f t="shared" si="411"/>
        <v/>
      </c>
      <c r="G793" t="str">
        <f t="shared" si="435"/>
        <v/>
      </c>
      <c r="H793" t="str">
        <f t="shared" si="413"/>
        <v/>
      </c>
      <c r="I793" s="3" t="str">
        <f>IF(LEN(H793)&gt;0,VLOOKUP(H793,DATA!$B$2:$G$526,6,FALSE),"")</f>
        <v/>
      </c>
      <c r="J793" t="str">
        <f>IF(LEN(H793)&gt;0,VLOOKUP(H793,DATA!$B$2:$G$526,2,FALSE),"")</f>
        <v/>
      </c>
      <c r="K793" t="str">
        <f>IF(LEN(H793)&gt;0,IF(MID(IF(MID(MID(C793,LEN(H793)+2,99),1,1)="(",MID(MID(C793,LEN(H793)+2,99),2,LEN(MID(C793,LEN(H793)+2,99))-2),MID(C793,LEN(H793)+2,99)),1,1)=VLOOKUP(H793,DATA!$B$2:$I$526,8,FALSE),MID(IF(MID(MID(C793,LEN(H793)+2,99),1,1)="(",MID(MID(C793,LEN(H793)+2,99),2,LEN(MID(C793,LEN(H793)+2,99))-2),MID(C793,LEN(H793)+2,99)),1,3),IF(MID(MID(C793,LEN(H793)+2,99),1,1)="(",MID(MID(C793,LEN(H793)+2,99),2,LEN(MID(C793,LEN(H793)+2,99))-2),MID(C793,LEN(H793)+2,99))),"")</f>
        <v/>
      </c>
      <c r="L793" t="str">
        <f t="shared" si="414"/>
        <v/>
      </c>
      <c r="M793" t="str">
        <f t="shared" si="433"/>
        <v/>
      </c>
      <c r="N793" t="str">
        <f t="shared" si="415"/>
        <v/>
      </c>
      <c r="O793" t="str">
        <f t="shared" si="416"/>
        <v/>
      </c>
      <c r="P793" t="str">
        <f t="shared" si="441"/>
        <v/>
      </c>
      <c r="Q793" t="str">
        <f t="shared" si="417"/>
        <v/>
      </c>
      <c r="R793" t="str">
        <f t="shared" si="418"/>
        <v/>
      </c>
      <c r="S793" t="str">
        <f t="shared" si="419"/>
        <v/>
      </c>
      <c r="T793" t="str">
        <f t="shared" si="420"/>
        <v/>
      </c>
      <c r="U793" t="str">
        <f t="shared" si="421"/>
        <v/>
      </c>
      <c r="V793" t="str">
        <f>IF(MID(I793,6,1)="T",VLOOKUP(H793,DATA!$B$2:$H$526,7,FALSE),"")</f>
        <v/>
      </c>
      <c r="W793" t="str">
        <f t="shared" si="422"/>
        <v/>
      </c>
      <c r="X793" t="str">
        <f>IF(LEN(H793)&gt;0,VLOOKUP(H793,DATA!$B$2:$F$526,5,FALSE),"")</f>
        <v/>
      </c>
      <c r="Y793" t="str">
        <f t="shared" si="423"/>
        <v/>
      </c>
      <c r="Z793" t="str">
        <f t="shared" si="424"/>
        <v/>
      </c>
      <c r="AA793" t="str">
        <f t="shared" si="425"/>
        <v/>
      </c>
      <c r="AB793" t="str">
        <f>IF(LEN(Z793)&gt;0,VLOOKUP(Z793,DATA!$K$25:$L$69,2,FALSE)&amp;IF(LEN(AA793)&gt;0,VLOOKUP(AA793,DATA!$O$25:$P$29,2,FALSE),""),"")</f>
        <v/>
      </c>
      <c r="AC793" t="str">
        <f>IF(LEN(Z793)&gt;0,VLOOKUP(Z793,DATA!$K$25:$M$69,3,FALSE),"")</f>
        <v/>
      </c>
      <c r="AD793" t="str">
        <f t="shared" si="426"/>
        <v/>
      </c>
      <c r="AE793" t="str">
        <f t="shared" si="427"/>
        <v/>
      </c>
      <c r="AF793" t="str">
        <f t="shared" si="428"/>
        <v/>
      </c>
      <c r="AG793" t="str">
        <f t="shared" si="429"/>
        <v/>
      </c>
      <c r="AH793" t="str">
        <f t="shared" si="430"/>
        <v/>
      </c>
      <c r="AI793" t="str">
        <f>IF(LEN(Q793)&gt;0,REPT("0",IF(IF(MID(I793,12,1)="F",VLOOKUP(J793,DATA!$K$2:$Y$20,14,FALSE),0)&gt;10,IF(MID(I793,12,1)="F",VLOOKUP(J793,DATA!$K$2:$Y$20,14,FALSE),0)-10,0)-LEN(X793))&amp;DEC2BIN(Q793,IF(MID(I793,12,1)="F",VLOOKUP(J793,DATA!$K$2:$Y$20,14,FALSE),0)-IF(IF(MID(I793,12,1)="F",VLOOKUP(J793,DATA!$K$2:$Y$20,14,FALSE),0)&gt;10,IF(MID(I793,12,1)="F",VLOOKUP(J793,DATA!$K$2:$Y$20,14,FALSE),0)-10,0)),"")</f>
        <v/>
      </c>
      <c r="AJ793" t="str">
        <f>IF(LEN(H793)&gt;0,IF(H793&lt;&gt;"CALL_PAL",VLOOKUP(H793,DATA!$B$2:$E$526,4,FALSE),VLOOKUP(K793,DATA!$K$72:$M$161,3,FALSE)),"")</f>
        <v/>
      </c>
      <c r="AK793" t="str">
        <f>IF(LEN(H793)&gt;0,VLOOKUP(H793,DATA!$B$2:$D$526,3,FALSE),"")</f>
        <v/>
      </c>
      <c r="AL793" t="str">
        <f t="shared" si="431"/>
        <v/>
      </c>
      <c r="AM793" t="str">
        <f t="shared" si="432"/>
        <v/>
      </c>
      <c r="AN793" t="str">
        <f t="shared" si="442"/>
        <v/>
      </c>
      <c r="AO793" t="str">
        <f t="shared" si="436"/>
        <v/>
      </c>
      <c r="AP793" t="str">
        <f t="shared" si="437"/>
        <v/>
      </c>
      <c r="AQ793" t="str">
        <f t="shared" si="434"/>
        <v/>
      </c>
    </row>
    <row r="794" spans="1:43" x14ac:dyDescent="0.25">
      <c r="A794" t="str">
        <f t="shared" si="438"/>
        <v/>
      </c>
      <c r="C794" t="str">
        <f t="shared" si="412"/>
        <v/>
      </c>
      <c r="D794" t="str">
        <f t="shared" si="439"/>
        <v/>
      </c>
      <c r="E794" t="str">
        <f t="shared" si="440"/>
        <v/>
      </c>
      <c r="F794" t="str">
        <f t="shared" ref="F794:F857" si="443">IF(LEN(C794)&gt;0,IF(MID(C794,1,2)=".V",IF(MID(C794,6,1)="B",1,IF(MID(C794,6,1)="W",2,IF(MID(C794,6,1)="L",4,IF(MID(C794,6,1)="Q",8,4)))),IF(MID(C794,1,2)=".P",0,4)),"")</f>
        <v/>
      </c>
      <c r="G794" t="str">
        <f t="shared" si="435"/>
        <v/>
      </c>
      <c r="H794" t="str">
        <f t="shared" si="413"/>
        <v/>
      </c>
      <c r="I794" s="3" t="str">
        <f>IF(LEN(H794)&gt;0,VLOOKUP(H794,DATA!$B$2:$G$526,6,FALSE),"")</f>
        <v/>
      </c>
      <c r="J794" t="str">
        <f>IF(LEN(H794)&gt;0,VLOOKUP(H794,DATA!$B$2:$G$526,2,FALSE),"")</f>
        <v/>
      </c>
      <c r="K794" t="str">
        <f>IF(LEN(H794)&gt;0,IF(MID(IF(MID(MID(C794,LEN(H794)+2,99),1,1)="(",MID(MID(C794,LEN(H794)+2,99),2,LEN(MID(C794,LEN(H794)+2,99))-2),MID(C794,LEN(H794)+2,99)),1,1)=VLOOKUP(H794,DATA!$B$2:$I$526,8,FALSE),MID(IF(MID(MID(C794,LEN(H794)+2,99),1,1)="(",MID(MID(C794,LEN(H794)+2,99),2,LEN(MID(C794,LEN(H794)+2,99))-2),MID(C794,LEN(H794)+2,99)),1,3),IF(MID(MID(C794,LEN(H794)+2,99),1,1)="(",MID(MID(C794,LEN(H794)+2,99),2,LEN(MID(C794,LEN(H794)+2,99))-2),MID(C794,LEN(H794)+2,99))),"")</f>
        <v/>
      </c>
      <c r="L794" t="str">
        <f t="shared" si="414"/>
        <v/>
      </c>
      <c r="M794" t="str">
        <f t="shared" si="433"/>
        <v/>
      </c>
      <c r="N794" t="str">
        <f t="shared" si="415"/>
        <v/>
      </c>
      <c r="O794" t="str">
        <f t="shared" si="416"/>
        <v/>
      </c>
      <c r="P794" t="str">
        <f t="shared" si="441"/>
        <v/>
      </c>
      <c r="Q794" t="str">
        <f t="shared" si="417"/>
        <v/>
      </c>
      <c r="R794" t="str">
        <f t="shared" si="418"/>
        <v/>
      </c>
      <c r="S794" t="str">
        <f t="shared" si="419"/>
        <v/>
      </c>
      <c r="T794" t="str">
        <f t="shared" si="420"/>
        <v/>
      </c>
      <c r="U794" t="str">
        <f t="shared" si="421"/>
        <v/>
      </c>
      <c r="V794" t="str">
        <f>IF(MID(I794,6,1)="T",VLOOKUP(H794,DATA!$B$2:$H$526,7,FALSE),"")</f>
        <v/>
      </c>
      <c r="W794" t="str">
        <f t="shared" si="422"/>
        <v/>
      </c>
      <c r="X794" t="str">
        <f>IF(LEN(H794)&gt;0,VLOOKUP(H794,DATA!$B$2:$F$526,5,FALSE),"")</f>
        <v/>
      </c>
      <c r="Y794" t="str">
        <f t="shared" si="423"/>
        <v/>
      </c>
      <c r="Z794" t="str">
        <f t="shared" si="424"/>
        <v/>
      </c>
      <c r="AA794" t="str">
        <f t="shared" si="425"/>
        <v/>
      </c>
      <c r="AB794" t="str">
        <f>IF(LEN(Z794)&gt;0,VLOOKUP(Z794,DATA!$K$25:$L$69,2,FALSE)&amp;IF(LEN(AA794)&gt;0,VLOOKUP(AA794,DATA!$O$25:$P$29,2,FALSE),""),"")</f>
        <v/>
      </c>
      <c r="AC794" t="str">
        <f>IF(LEN(Z794)&gt;0,VLOOKUP(Z794,DATA!$K$25:$M$69,3,FALSE),"")</f>
        <v/>
      </c>
      <c r="AD794" t="str">
        <f t="shared" si="426"/>
        <v/>
      </c>
      <c r="AE794" t="str">
        <f t="shared" si="427"/>
        <v/>
      </c>
      <c r="AF794" t="str">
        <f t="shared" si="428"/>
        <v/>
      </c>
      <c r="AG794" t="str">
        <f t="shared" si="429"/>
        <v/>
      </c>
      <c r="AH794" t="str">
        <f t="shared" si="430"/>
        <v/>
      </c>
      <c r="AI794" t="str">
        <f>IF(LEN(Q794)&gt;0,REPT("0",IF(IF(MID(I794,12,1)="F",VLOOKUP(J794,DATA!$K$2:$Y$20,14,FALSE),0)&gt;10,IF(MID(I794,12,1)="F",VLOOKUP(J794,DATA!$K$2:$Y$20,14,FALSE),0)-10,0)-LEN(X794))&amp;DEC2BIN(Q794,IF(MID(I794,12,1)="F",VLOOKUP(J794,DATA!$K$2:$Y$20,14,FALSE),0)-IF(IF(MID(I794,12,1)="F",VLOOKUP(J794,DATA!$K$2:$Y$20,14,FALSE),0)&gt;10,IF(MID(I794,12,1)="F",VLOOKUP(J794,DATA!$K$2:$Y$20,14,FALSE),0)-10,0)),"")</f>
        <v/>
      </c>
      <c r="AJ794" t="str">
        <f>IF(LEN(H794)&gt;0,IF(H794&lt;&gt;"CALL_PAL",VLOOKUP(H794,DATA!$B$2:$E$526,4,FALSE),VLOOKUP(K794,DATA!$K$72:$M$161,3,FALSE)),"")</f>
        <v/>
      </c>
      <c r="AK794" t="str">
        <f>IF(LEN(H794)&gt;0,VLOOKUP(H794,DATA!$B$2:$D$526,3,FALSE),"")</f>
        <v/>
      </c>
      <c r="AL794" t="str">
        <f t="shared" si="431"/>
        <v/>
      </c>
      <c r="AM794" t="str">
        <f t="shared" si="432"/>
        <v/>
      </c>
      <c r="AN794" t="str">
        <f t="shared" si="442"/>
        <v/>
      </c>
      <c r="AO794" t="str">
        <f t="shared" si="436"/>
        <v/>
      </c>
      <c r="AP794" t="str">
        <f t="shared" si="437"/>
        <v/>
      </c>
      <c r="AQ794" t="str">
        <f t="shared" si="434"/>
        <v/>
      </c>
    </row>
    <row r="795" spans="1:43" x14ac:dyDescent="0.25">
      <c r="A795" t="str">
        <f t="shared" si="438"/>
        <v/>
      </c>
      <c r="C795" t="str">
        <f t="shared" si="412"/>
        <v/>
      </c>
      <c r="D795" t="str">
        <f t="shared" si="439"/>
        <v/>
      </c>
      <c r="E795" t="str">
        <f t="shared" si="440"/>
        <v/>
      </c>
      <c r="F795" t="str">
        <f t="shared" si="443"/>
        <v/>
      </c>
      <c r="G795" t="str">
        <f t="shared" si="435"/>
        <v/>
      </c>
      <c r="H795" t="str">
        <f t="shared" si="413"/>
        <v/>
      </c>
      <c r="I795" s="3" t="str">
        <f>IF(LEN(H795)&gt;0,VLOOKUP(H795,DATA!$B$2:$G$526,6,FALSE),"")</f>
        <v/>
      </c>
      <c r="J795" t="str">
        <f>IF(LEN(H795)&gt;0,VLOOKUP(H795,DATA!$B$2:$G$526,2,FALSE),"")</f>
        <v/>
      </c>
      <c r="K795" t="str">
        <f>IF(LEN(H795)&gt;0,IF(MID(IF(MID(MID(C795,LEN(H795)+2,99),1,1)="(",MID(MID(C795,LEN(H795)+2,99),2,LEN(MID(C795,LEN(H795)+2,99))-2),MID(C795,LEN(H795)+2,99)),1,1)=VLOOKUP(H795,DATA!$B$2:$I$526,8,FALSE),MID(IF(MID(MID(C795,LEN(H795)+2,99),1,1)="(",MID(MID(C795,LEN(H795)+2,99),2,LEN(MID(C795,LEN(H795)+2,99))-2),MID(C795,LEN(H795)+2,99)),1,3),IF(MID(MID(C795,LEN(H795)+2,99),1,1)="(",MID(MID(C795,LEN(H795)+2,99),2,LEN(MID(C795,LEN(H795)+2,99))-2),MID(C795,LEN(H795)+2,99))),"")</f>
        <v/>
      </c>
      <c r="L795" t="str">
        <f t="shared" si="414"/>
        <v/>
      </c>
      <c r="M795" t="str">
        <f t="shared" si="433"/>
        <v/>
      </c>
      <c r="N795" t="str">
        <f t="shared" si="415"/>
        <v/>
      </c>
      <c r="O795" t="str">
        <f t="shared" si="416"/>
        <v/>
      </c>
      <c r="P795" t="str">
        <f t="shared" si="441"/>
        <v/>
      </c>
      <c r="Q795" t="str">
        <f t="shared" si="417"/>
        <v/>
      </c>
      <c r="R795" t="str">
        <f t="shared" si="418"/>
        <v/>
      </c>
      <c r="S795" t="str">
        <f t="shared" si="419"/>
        <v/>
      </c>
      <c r="T795" t="str">
        <f t="shared" si="420"/>
        <v/>
      </c>
      <c r="U795" t="str">
        <f t="shared" si="421"/>
        <v/>
      </c>
      <c r="V795" t="str">
        <f>IF(MID(I795,6,1)="T",VLOOKUP(H795,DATA!$B$2:$H$526,7,FALSE),"")</f>
        <v/>
      </c>
      <c r="W795" t="str">
        <f t="shared" si="422"/>
        <v/>
      </c>
      <c r="X795" t="str">
        <f>IF(LEN(H795)&gt;0,VLOOKUP(H795,DATA!$B$2:$F$526,5,FALSE),"")</f>
        <v/>
      </c>
      <c r="Y795" t="str">
        <f t="shared" si="423"/>
        <v/>
      </c>
      <c r="Z795" t="str">
        <f t="shared" si="424"/>
        <v/>
      </c>
      <c r="AA795" t="str">
        <f t="shared" si="425"/>
        <v/>
      </c>
      <c r="AB795" t="str">
        <f>IF(LEN(Z795)&gt;0,VLOOKUP(Z795,DATA!$K$25:$L$69,2,FALSE)&amp;IF(LEN(AA795)&gt;0,VLOOKUP(AA795,DATA!$O$25:$P$29,2,FALSE),""),"")</f>
        <v/>
      </c>
      <c r="AC795" t="str">
        <f>IF(LEN(Z795)&gt;0,VLOOKUP(Z795,DATA!$K$25:$M$69,3,FALSE),"")</f>
        <v/>
      </c>
      <c r="AD795" t="str">
        <f t="shared" si="426"/>
        <v/>
      </c>
      <c r="AE795" t="str">
        <f t="shared" si="427"/>
        <v/>
      </c>
      <c r="AF795" t="str">
        <f t="shared" si="428"/>
        <v/>
      </c>
      <c r="AG795" t="str">
        <f t="shared" si="429"/>
        <v/>
      </c>
      <c r="AH795" t="str">
        <f t="shared" si="430"/>
        <v/>
      </c>
      <c r="AI795" t="str">
        <f>IF(LEN(Q795)&gt;0,REPT("0",IF(IF(MID(I795,12,1)="F",VLOOKUP(J795,DATA!$K$2:$Y$20,14,FALSE),0)&gt;10,IF(MID(I795,12,1)="F",VLOOKUP(J795,DATA!$K$2:$Y$20,14,FALSE),0)-10,0)-LEN(X795))&amp;DEC2BIN(Q795,IF(MID(I795,12,1)="F",VLOOKUP(J795,DATA!$K$2:$Y$20,14,FALSE),0)-IF(IF(MID(I795,12,1)="F",VLOOKUP(J795,DATA!$K$2:$Y$20,14,FALSE),0)&gt;10,IF(MID(I795,12,1)="F",VLOOKUP(J795,DATA!$K$2:$Y$20,14,FALSE),0)-10,0)),"")</f>
        <v/>
      </c>
      <c r="AJ795" t="str">
        <f>IF(LEN(H795)&gt;0,IF(H795&lt;&gt;"CALL_PAL",VLOOKUP(H795,DATA!$B$2:$E$526,4,FALSE),VLOOKUP(K795,DATA!$K$72:$M$161,3,FALSE)),"")</f>
        <v/>
      </c>
      <c r="AK795" t="str">
        <f>IF(LEN(H795)&gt;0,VLOOKUP(H795,DATA!$B$2:$D$526,3,FALSE),"")</f>
        <v/>
      </c>
      <c r="AL795" t="str">
        <f t="shared" si="431"/>
        <v/>
      </c>
      <c r="AM795" t="str">
        <f t="shared" si="432"/>
        <v/>
      </c>
      <c r="AN795" t="str">
        <f t="shared" si="442"/>
        <v/>
      </c>
      <c r="AO795" t="str">
        <f t="shared" si="436"/>
        <v/>
      </c>
      <c r="AP795" t="str">
        <f t="shared" si="437"/>
        <v/>
      </c>
      <c r="AQ795" t="str">
        <f t="shared" si="434"/>
        <v/>
      </c>
    </row>
    <row r="796" spans="1:43" x14ac:dyDescent="0.25">
      <c r="A796" t="str">
        <f t="shared" si="438"/>
        <v/>
      </c>
      <c r="C796" t="str">
        <f t="shared" ref="C796:C859" si="444">IF(LEN(B796)&gt;0,TRIM(B796),"")</f>
        <v/>
      </c>
      <c r="D796" t="str">
        <f t="shared" si="439"/>
        <v/>
      </c>
      <c r="E796" t="str">
        <f t="shared" si="440"/>
        <v/>
      </c>
      <c r="F796" t="str">
        <f t="shared" si="443"/>
        <v/>
      </c>
      <c r="G796" t="str">
        <f t="shared" si="435"/>
        <v/>
      </c>
      <c r="H796" t="str">
        <f t="shared" ref="H796:H859" si="445">IF(LEN(C796)&gt;0,IF(IFERROR(FIND(":",C796)&gt;0,FALSE),"",IF(MID(C796,1,1)=".","",TRIM(MID(C796,1,IFERROR(FIND(" ",C796)-1,LEN(C796)))))),"")</f>
        <v/>
      </c>
      <c r="I796" s="3" t="str">
        <f>IF(LEN(H796)&gt;0,VLOOKUP(H796,DATA!$B$2:$G$526,6,FALSE),"")</f>
        <v/>
      </c>
      <c r="J796" t="str">
        <f>IF(LEN(H796)&gt;0,VLOOKUP(H796,DATA!$B$2:$G$526,2,FALSE),"")</f>
        <v/>
      </c>
      <c r="K796" t="str">
        <f>IF(LEN(H796)&gt;0,IF(MID(IF(MID(MID(C796,LEN(H796)+2,99),1,1)="(",MID(MID(C796,LEN(H796)+2,99),2,LEN(MID(C796,LEN(H796)+2,99))-2),MID(C796,LEN(H796)+2,99)),1,1)=VLOOKUP(H796,DATA!$B$2:$I$526,8,FALSE),MID(IF(MID(MID(C796,LEN(H796)+2,99),1,1)="(",MID(MID(C796,LEN(H796)+2,99),2,LEN(MID(C796,LEN(H796)+2,99))-2),MID(C796,LEN(H796)+2,99)),1,3),IF(MID(MID(C796,LEN(H796)+2,99),1,1)="(",MID(MID(C796,LEN(H796)+2,99),2,LEN(MID(C796,LEN(H796)+2,99))-2),MID(C796,LEN(H796)+2,99))),"")</f>
        <v/>
      </c>
      <c r="L796" t="str">
        <f t="shared" ref="L796:L859" si="446">TRIM(MID(IF(LEN(H796)&gt;0,IF(FIND(K796,C796)+LEN(K796)+1&lt;LEN(C796),MID(C796,FIND(K796,C796)+LEN(K796)+1,99),""),""), 1, IFERROR(FIND(",",IF(LEN(H796)&gt;0,IF(FIND(K796,C796)+LEN(K796)+1&lt;LEN(C796),MID(C796,FIND(K796,C796)+LEN(K796)+1,99),""),""))-1,LEN(IF(LEN(H796)&gt;0,IF(FIND(K796,C796)+LEN(K796)+1&lt;LEN(C796),MID(C796,FIND(K796,C796)+LEN(K796)+1,99),""),"")))))</f>
        <v/>
      </c>
      <c r="M796" t="str">
        <f t="shared" si="433"/>
        <v/>
      </c>
      <c r="N796" t="str">
        <f t="shared" ref="N796:N859" si="447">IF(MID(I796,5,1)="L",IFERROR(FIND("#",L796)=1,FALSE),"")</f>
        <v/>
      </c>
      <c r="O796" t="str">
        <f t="shared" ref="O796:O859" si="448">IF(MID(I796,4,1)="Z",IF(N796,FALSE,TRUE),"")</f>
        <v/>
      </c>
      <c r="P796" t="str">
        <f t="shared" si="441"/>
        <v/>
      </c>
      <c r="Q796" t="str">
        <f t="shared" ref="Q796:Q859" si="449">IF(LEN(P796)&gt;0,P796-(G796+4),IF(AND(MID(I796,12,1)="F",LEN(L796)&gt;0,MID(L796,1,1)&lt;&gt;"R",MID(L796,1,1)&lt;&gt;"F",MID(L796,1,1)&lt;&gt;"#"),INT(MID(L796,1,FIND("(",L796)-1)),""))</f>
        <v/>
      </c>
      <c r="R796" t="str">
        <f t="shared" ref="R796:R859" si="450">IF(AND(MID(I796,3,1)="B",LEN(P796)=0,LEN(Q796)&lt;&gt;0),MID(L796,LEN(Q796)+2,3),"")</f>
        <v/>
      </c>
      <c r="S796" t="str">
        <f t="shared" ref="S796:S859" si="451">IF(LEN(I796)&gt;0,IF(MID(I796,2,1)="A",IFERROR(FIND("A31",J796)&gt;0,FALSE),""),"")</f>
        <v/>
      </c>
      <c r="T796" t="str">
        <f t="shared" ref="T796:T859" si="452">IF(LEN(I796)&gt;0,IF(MID(I796,3,1)="B",IFERROR(FIND("B31",J796)&gt;0,IF(H796="HW_MFPR",TRUE,FALSE)),""),"")</f>
        <v/>
      </c>
      <c r="U796" t="str">
        <f t="shared" ref="U796:U859" si="453">IF(LEN(I796)&gt;0,IF(MID(I796,13,1)="C",IFERROR(FIND("C31",J796)&gt;0,FALSE),""),"")</f>
        <v/>
      </c>
      <c r="V796" t="str">
        <f>IF(MID(I796,6,1)="T",VLOOKUP(H796,DATA!$B$2:$H$526,7,FALSE),"")</f>
        <v/>
      </c>
      <c r="W796" t="str">
        <f t="shared" ref="W796:W859" si="454">IF(MID(I796,7,1)="E",DEC2BIN(IF(M796="L",0,1),1),"")</f>
        <v/>
      </c>
      <c r="X796" t="str">
        <f>IF(LEN(H796)&gt;0,VLOOKUP(H796,DATA!$B$2:$F$526,5,FALSE),"")</f>
        <v/>
      </c>
      <c r="Y796" t="str">
        <f t="shared" ref="Y796:Y859" si="455">IF(LEN(X796)&gt;0,DEC2BIN(IF(AND(LEN(M796)&gt;0,MID(M796,1,1)="S"),1,0),1),"")</f>
        <v/>
      </c>
      <c r="Z796" t="str">
        <f t="shared" ref="Z796:Z859" si="456">IF(MID(I796,10,1)="I",MID(L796,1,IFERROR(FIND("(",L796)-1,LEN(L796))),"")</f>
        <v/>
      </c>
      <c r="AA796" t="str">
        <f t="shared" ref="AA796:AA859" si="457">IF(AND(LEN(Z796)&gt;0,LEN(Z796)&lt;&gt;LEN(L796)),MID(L796,LEN(Z796)+2,LEN(L796)-LEN(Z796)-2),"")</f>
        <v/>
      </c>
      <c r="AB796" t="str">
        <f>IF(LEN(Z796)&gt;0,VLOOKUP(Z796,DATA!$K$25:$L$69,2,FALSE)&amp;IF(LEN(AA796)&gt;0,VLOOKUP(AA796,DATA!$O$25:$P$29,2,FALSE),""),"")</f>
        <v/>
      </c>
      <c r="AC796" t="str">
        <f>IF(LEN(Z796)&gt;0,VLOOKUP(Z796,DATA!$K$25:$M$69,3,FALSE),"")</f>
        <v/>
      </c>
      <c r="AD796" t="str">
        <f t="shared" ref="AD796:AD859" si="458">IF(MID(I796,2,1)="A",DEC2BIN(IF(S796,"31",MID(K796,2,2)),5),"")</f>
        <v/>
      </c>
      <c r="AE796" t="str">
        <f t="shared" ref="AE796:AE859" si="459">IF(MID(I796,3,1)="B",IF(T796,DEC2BIN("31",5),IF(S796,DEC2BIN(MID(K796,2,2),5),IF(LEN(R796)&gt;0,DEC2BIN(MID(R796,2,2),5),IF(OR(LEN(P796)&gt;0,LEN(Z796)&gt;0,N796),"",DEC2BIN(MID(L796,2,2),5))))),"")</f>
        <v/>
      </c>
      <c r="AF796" t="str">
        <f t="shared" ref="AF796:AF859" si="460">IF(AND(LEN(O796)&gt;0,O796),"0000","")</f>
        <v/>
      </c>
      <c r="AG796" t="str">
        <f t="shared" ref="AG796:AG859" si="461">IF(AND(LEN(N796)&gt;0,N796),DEC2BIN(MID(L796,2,LEN(L796)-1),8)&amp;"1","")</f>
        <v/>
      </c>
      <c r="AH796" t="str">
        <f t="shared" ref="AH796:AH859" si="462">IF(MID(I796,13,1)="C",DEC2BIN(IF(U796,31,MID(M796,2,2)),5),"")</f>
        <v/>
      </c>
      <c r="AI796" t="str">
        <f>IF(LEN(Q796)&gt;0,REPT("0",IF(IF(MID(I796,12,1)="F",VLOOKUP(J796,DATA!$K$2:$Y$20,14,FALSE),0)&gt;10,IF(MID(I796,12,1)="F",VLOOKUP(J796,DATA!$K$2:$Y$20,14,FALSE),0)-10,0)-LEN(X796))&amp;DEC2BIN(Q796,IF(MID(I796,12,1)="F",VLOOKUP(J796,DATA!$K$2:$Y$20,14,FALSE),0)-IF(IF(MID(I796,12,1)="F",VLOOKUP(J796,DATA!$K$2:$Y$20,14,FALSE),0)&gt;10,IF(MID(I796,12,1)="F",VLOOKUP(J796,DATA!$K$2:$Y$20,14,FALSE),0)-10,0)),"")</f>
        <v/>
      </c>
      <c r="AJ796" t="str">
        <f>IF(LEN(H796)&gt;0,IF(H796&lt;&gt;"CALL_PAL",VLOOKUP(H796,DATA!$B$2:$E$526,4,FALSE),VLOOKUP(K796,DATA!$K$72:$M$161,3,FALSE)),"")</f>
        <v/>
      </c>
      <c r="AK796" t="str">
        <f>IF(LEN(H796)&gt;0,VLOOKUP(H796,DATA!$B$2:$D$526,3,FALSE),"")</f>
        <v/>
      </c>
      <c r="AL796" t="str">
        <f t="shared" ref="AL796:AL859" si="463">AK796&amp;AD796&amp;AE796&amp;V796&amp;W796&amp;X796&amp;Y796&amp;AB796&amp;AC796&amp;AF796&amp;AG796&amp;AI796&amp;AJ796&amp;AH796</f>
        <v/>
      </c>
      <c r="AM796" t="str">
        <f t="shared" ref="AM796:AM859" si="464">IF(LEN(AL796)&gt;0,BIN2HEX(MID(AL796,1,8),2)&amp;BIN2HEX(MID(AL796,9,8),2)&amp;BIN2HEX(MID(AL796,17,8),2)&amp;BIN2HEX(MID(AL796,25,8),2),"")</f>
        <v/>
      </c>
      <c r="AN796" t="str">
        <f t="shared" si="442"/>
        <v/>
      </c>
      <c r="AO796" t="str">
        <f t="shared" si="436"/>
        <v/>
      </c>
      <c r="AP796" t="str">
        <f t="shared" si="437"/>
        <v/>
      </c>
      <c r="AQ796" t="str">
        <f t="shared" si="434"/>
        <v/>
      </c>
    </row>
    <row r="797" spans="1:43" x14ac:dyDescent="0.25">
      <c r="A797" t="str">
        <f t="shared" si="438"/>
        <v/>
      </c>
      <c r="C797" t="str">
        <f t="shared" si="444"/>
        <v/>
      </c>
      <c r="D797" t="str">
        <f t="shared" si="439"/>
        <v/>
      </c>
      <c r="E797" t="str">
        <f t="shared" si="440"/>
        <v/>
      </c>
      <c r="F797" t="str">
        <f t="shared" si="443"/>
        <v/>
      </c>
      <c r="G797" t="str">
        <f t="shared" si="435"/>
        <v/>
      </c>
      <c r="H797" t="str">
        <f t="shared" si="445"/>
        <v/>
      </c>
      <c r="I797" s="3" t="str">
        <f>IF(LEN(H797)&gt;0,VLOOKUP(H797,DATA!$B$2:$G$526,6,FALSE),"")</f>
        <v/>
      </c>
      <c r="J797" t="str">
        <f>IF(LEN(H797)&gt;0,VLOOKUP(H797,DATA!$B$2:$G$526,2,FALSE),"")</f>
        <v/>
      </c>
      <c r="K797" t="str">
        <f>IF(LEN(H797)&gt;0,IF(MID(IF(MID(MID(C797,LEN(H797)+2,99),1,1)="(",MID(MID(C797,LEN(H797)+2,99),2,LEN(MID(C797,LEN(H797)+2,99))-2),MID(C797,LEN(H797)+2,99)),1,1)=VLOOKUP(H797,DATA!$B$2:$I$526,8,FALSE),MID(IF(MID(MID(C797,LEN(H797)+2,99),1,1)="(",MID(MID(C797,LEN(H797)+2,99),2,LEN(MID(C797,LEN(H797)+2,99))-2),MID(C797,LEN(H797)+2,99)),1,3),IF(MID(MID(C797,LEN(H797)+2,99),1,1)="(",MID(MID(C797,LEN(H797)+2,99),2,LEN(MID(C797,LEN(H797)+2,99))-2),MID(C797,LEN(H797)+2,99))),"")</f>
        <v/>
      </c>
      <c r="L797" t="str">
        <f t="shared" si="446"/>
        <v/>
      </c>
      <c r="M797" t="str">
        <f t="shared" si="433"/>
        <v/>
      </c>
      <c r="N797" t="str">
        <f t="shared" si="447"/>
        <v/>
      </c>
      <c r="O797" t="str">
        <f t="shared" si="448"/>
        <v/>
      </c>
      <c r="P797" t="str">
        <f t="shared" si="441"/>
        <v/>
      </c>
      <c r="Q797" t="str">
        <f t="shared" si="449"/>
        <v/>
      </c>
      <c r="R797" t="str">
        <f t="shared" si="450"/>
        <v/>
      </c>
      <c r="S797" t="str">
        <f t="shared" si="451"/>
        <v/>
      </c>
      <c r="T797" t="str">
        <f t="shared" si="452"/>
        <v/>
      </c>
      <c r="U797" t="str">
        <f t="shared" si="453"/>
        <v/>
      </c>
      <c r="V797" t="str">
        <f>IF(MID(I797,6,1)="T",VLOOKUP(H797,DATA!$B$2:$H$526,7,FALSE),"")</f>
        <v/>
      </c>
      <c r="W797" t="str">
        <f t="shared" si="454"/>
        <v/>
      </c>
      <c r="X797" t="str">
        <f>IF(LEN(H797)&gt;0,VLOOKUP(H797,DATA!$B$2:$F$526,5,FALSE),"")</f>
        <v/>
      </c>
      <c r="Y797" t="str">
        <f t="shared" si="455"/>
        <v/>
      </c>
      <c r="Z797" t="str">
        <f t="shared" si="456"/>
        <v/>
      </c>
      <c r="AA797" t="str">
        <f t="shared" si="457"/>
        <v/>
      </c>
      <c r="AB797" t="str">
        <f>IF(LEN(Z797)&gt;0,VLOOKUP(Z797,DATA!$K$25:$L$69,2,FALSE)&amp;IF(LEN(AA797)&gt;0,VLOOKUP(AA797,DATA!$O$25:$P$29,2,FALSE),""),"")</f>
        <v/>
      </c>
      <c r="AC797" t="str">
        <f>IF(LEN(Z797)&gt;0,VLOOKUP(Z797,DATA!$K$25:$M$69,3,FALSE),"")</f>
        <v/>
      </c>
      <c r="AD797" t="str">
        <f t="shared" si="458"/>
        <v/>
      </c>
      <c r="AE797" t="str">
        <f t="shared" si="459"/>
        <v/>
      </c>
      <c r="AF797" t="str">
        <f t="shared" si="460"/>
        <v/>
      </c>
      <c r="AG797" t="str">
        <f t="shared" si="461"/>
        <v/>
      </c>
      <c r="AH797" t="str">
        <f t="shared" si="462"/>
        <v/>
      </c>
      <c r="AI797" t="str">
        <f>IF(LEN(Q797)&gt;0,REPT("0",IF(IF(MID(I797,12,1)="F",VLOOKUP(J797,DATA!$K$2:$Y$20,14,FALSE),0)&gt;10,IF(MID(I797,12,1)="F",VLOOKUP(J797,DATA!$K$2:$Y$20,14,FALSE),0)-10,0)-LEN(X797))&amp;DEC2BIN(Q797,IF(MID(I797,12,1)="F",VLOOKUP(J797,DATA!$K$2:$Y$20,14,FALSE),0)-IF(IF(MID(I797,12,1)="F",VLOOKUP(J797,DATA!$K$2:$Y$20,14,FALSE),0)&gt;10,IF(MID(I797,12,1)="F",VLOOKUP(J797,DATA!$K$2:$Y$20,14,FALSE),0)-10,0)),"")</f>
        <v/>
      </c>
      <c r="AJ797" t="str">
        <f>IF(LEN(H797)&gt;0,IF(H797&lt;&gt;"CALL_PAL",VLOOKUP(H797,DATA!$B$2:$E$526,4,FALSE),VLOOKUP(K797,DATA!$K$72:$M$161,3,FALSE)),"")</f>
        <v/>
      </c>
      <c r="AK797" t="str">
        <f>IF(LEN(H797)&gt;0,VLOOKUP(H797,DATA!$B$2:$D$526,3,FALSE),"")</f>
        <v/>
      </c>
      <c r="AL797" t="str">
        <f t="shared" si="463"/>
        <v/>
      </c>
      <c r="AM797" t="str">
        <f t="shared" si="464"/>
        <v/>
      </c>
      <c r="AN797" t="str">
        <f t="shared" si="442"/>
        <v/>
      </c>
      <c r="AO797" t="str">
        <f t="shared" si="436"/>
        <v/>
      </c>
      <c r="AP797" t="str">
        <f t="shared" si="437"/>
        <v/>
      </c>
      <c r="AQ797" t="str">
        <f t="shared" si="434"/>
        <v/>
      </c>
    </row>
    <row r="798" spans="1:43" x14ac:dyDescent="0.25">
      <c r="A798" t="str">
        <f t="shared" si="438"/>
        <v/>
      </c>
      <c r="C798" t="str">
        <f t="shared" si="444"/>
        <v/>
      </c>
      <c r="D798" t="str">
        <f t="shared" si="439"/>
        <v/>
      </c>
      <c r="E798" t="str">
        <f t="shared" si="440"/>
        <v/>
      </c>
      <c r="F798" t="str">
        <f t="shared" si="443"/>
        <v/>
      </c>
      <c r="G798" t="str">
        <f t="shared" si="435"/>
        <v/>
      </c>
      <c r="H798" t="str">
        <f t="shared" si="445"/>
        <v/>
      </c>
      <c r="I798" s="3" t="str">
        <f>IF(LEN(H798)&gt;0,VLOOKUP(H798,DATA!$B$2:$G$526,6,FALSE),"")</f>
        <v/>
      </c>
      <c r="J798" t="str">
        <f>IF(LEN(H798)&gt;0,VLOOKUP(H798,DATA!$B$2:$G$526,2,FALSE),"")</f>
        <v/>
      </c>
      <c r="K798" t="str">
        <f>IF(LEN(H798)&gt;0,IF(MID(IF(MID(MID(C798,LEN(H798)+2,99),1,1)="(",MID(MID(C798,LEN(H798)+2,99),2,LEN(MID(C798,LEN(H798)+2,99))-2),MID(C798,LEN(H798)+2,99)),1,1)=VLOOKUP(H798,DATA!$B$2:$I$526,8,FALSE),MID(IF(MID(MID(C798,LEN(H798)+2,99),1,1)="(",MID(MID(C798,LEN(H798)+2,99),2,LEN(MID(C798,LEN(H798)+2,99))-2),MID(C798,LEN(H798)+2,99)),1,3),IF(MID(MID(C798,LEN(H798)+2,99),1,1)="(",MID(MID(C798,LEN(H798)+2,99),2,LEN(MID(C798,LEN(H798)+2,99))-2),MID(C798,LEN(H798)+2,99))),"")</f>
        <v/>
      </c>
      <c r="L798" t="str">
        <f t="shared" si="446"/>
        <v/>
      </c>
      <c r="M798" t="str">
        <f t="shared" si="433"/>
        <v/>
      </c>
      <c r="N798" t="str">
        <f t="shared" si="447"/>
        <v/>
      </c>
      <c r="O798" t="str">
        <f t="shared" si="448"/>
        <v/>
      </c>
      <c r="P798" t="str">
        <f t="shared" si="441"/>
        <v/>
      </c>
      <c r="Q798" t="str">
        <f t="shared" si="449"/>
        <v/>
      </c>
      <c r="R798" t="str">
        <f t="shared" si="450"/>
        <v/>
      </c>
      <c r="S798" t="str">
        <f t="shared" si="451"/>
        <v/>
      </c>
      <c r="T798" t="str">
        <f t="shared" si="452"/>
        <v/>
      </c>
      <c r="U798" t="str">
        <f t="shared" si="453"/>
        <v/>
      </c>
      <c r="V798" t="str">
        <f>IF(MID(I798,6,1)="T",VLOOKUP(H798,DATA!$B$2:$H$526,7,FALSE),"")</f>
        <v/>
      </c>
      <c r="W798" t="str">
        <f t="shared" si="454"/>
        <v/>
      </c>
      <c r="X798" t="str">
        <f>IF(LEN(H798)&gt;0,VLOOKUP(H798,DATA!$B$2:$F$526,5,FALSE),"")</f>
        <v/>
      </c>
      <c r="Y798" t="str">
        <f t="shared" si="455"/>
        <v/>
      </c>
      <c r="Z798" t="str">
        <f t="shared" si="456"/>
        <v/>
      </c>
      <c r="AA798" t="str">
        <f t="shared" si="457"/>
        <v/>
      </c>
      <c r="AB798" t="str">
        <f>IF(LEN(Z798)&gt;0,VLOOKUP(Z798,DATA!$K$25:$L$69,2,FALSE)&amp;IF(LEN(AA798)&gt;0,VLOOKUP(AA798,DATA!$O$25:$P$29,2,FALSE),""),"")</f>
        <v/>
      </c>
      <c r="AC798" t="str">
        <f>IF(LEN(Z798)&gt;0,VLOOKUP(Z798,DATA!$K$25:$M$69,3,FALSE),"")</f>
        <v/>
      </c>
      <c r="AD798" t="str">
        <f t="shared" si="458"/>
        <v/>
      </c>
      <c r="AE798" t="str">
        <f t="shared" si="459"/>
        <v/>
      </c>
      <c r="AF798" t="str">
        <f t="shared" si="460"/>
        <v/>
      </c>
      <c r="AG798" t="str">
        <f t="shared" si="461"/>
        <v/>
      </c>
      <c r="AH798" t="str">
        <f t="shared" si="462"/>
        <v/>
      </c>
      <c r="AI798" t="str">
        <f>IF(LEN(Q798)&gt;0,REPT("0",IF(IF(MID(I798,12,1)="F",VLOOKUP(J798,DATA!$K$2:$Y$20,14,FALSE),0)&gt;10,IF(MID(I798,12,1)="F",VLOOKUP(J798,DATA!$K$2:$Y$20,14,FALSE),0)-10,0)-LEN(X798))&amp;DEC2BIN(Q798,IF(MID(I798,12,1)="F",VLOOKUP(J798,DATA!$K$2:$Y$20,14,FALSE),0)-IF(IF(MID(I798,12,1)="F",VLOOKUP(J798,DATA!$K$2:$Y$20,14,FALSE),0)&gt;10,IF(MID(I798,12,1)="F",VLOOKUP(J798,DATA!$K$2:$Y$20,14,FALSE),0)-10,0)),"")</f>
        <v/>
      </c>
      <c r="AJ798" t="str">
        <f>IF(LEN(H798)&gt;0,IF(H798&lt;&gt;"CALL_PAL",VLOOKUP(H798,DATA!$B$2:$E$526,4,FALSE),VLOOKUP(K798,DATA!$K$72:$M$161,3,FALSE)),"")</f>
        <v/>
      </c>
      <c r="AK798" t="str">
        <f>IF(LEN(H798)&gt;0,VLOOKUP(H798,DATA!$B$2:$D$526,3,FALSE),"")</f>
        <v/>
      </c>
      <c r="AL798" t="str">
        <f t="shared" si="463"/>
        <v/>
      </c>
      <c r="AM798" t="str">
        <f t="shared" si="464"/>
        <v/>
      </c>
      <c r="AN798" t="str">
        <f t="shared" si="442"/>
        <v/>
      </c>
      <c r="AO798" t="str">
        <f t="shared" si="436"/>
        <v/>
      </c>
      <c r="AP798" t="str">
        <f t="shared" si="437"/>
        <v/>
      </c>
      <c r="AQ798" t="str">
        <f t="shared" si="434"/>
        <v/>
      </c>
    </row>
    <row r="799" spans="1:43" x14ac:dyDescent="0.25">
      <c r="A799" t="str">
        <f t="shared" si="438"/>
        <v/>
      </c>
      <c r="C799" t="str">
        <f t="shared" si="444"/>
        <v/>
      </c>
      <c r="D799" t="str">
        <f t="shared" si="439"/>
        <v/>
      </c>
      <c r="E799" t="str">
        <f t="shared" si="440"/>
        <v/>
      </c>
      <c r="F799" t="str">
        <f t="shared" si="443"/>
        <v/>
      </c>
      <c r="G799" t="str">
        <f t="shared" si="435"/>
        <v/>
      </c>
      <c r="H799" t="str">
        <f t="shared" si="445"/>
        <v/>
      </c>
      <c r="I799" s="3" t="str">
        <f>IF(LEN(H799)&gt;0,VLOOKUP(H799,DATA!$B$2:$G$526,6,FALSE),"")</f>
        <v/>
      </c>
      <c r="J799" t="str">
        <f>IF(LEN(H799)&gt;0,VLOOKUP(H799,DATA!$B$2:$G$526,2,FALSE),"")</f>
        <v/>
      </c>
      <c r="K799" t="str">
        <f>IF(LEN(H799)&gt;0,IF(MID(IF(MID(MID(C799,LEN(H799)+2,99),1,1)="(",MID(MID(C799,LEN(H799)+2,99),2,LEN(MID(C799,LEN(H799)+2,99))-2),MID(C799,LEN(H799)+2,99)),1,1)=VLOOKUP(H799,DATA!$B$2:$I$526,8,FALSE),MID(IF(MID(MID(C799,LEN(H799)+2,99),1,1)="(",MID(MID(C799,LEN(H799)+2,99),2,LEN(MID(C799,LEN(H799)+2,99))-2),MID(C799,LEN(H799)+2,99)),1,3),IF(MID(MID(C799,LEN(H799)+2,99),1,1)="(",MID(MID(C799,LEN(H799)+2,99),2,LEN(MID(C799,LEN(H799)+2,99))-2),MID(C799,LEN(H799)+2,99))),"")</f>
        <v/>
      </c>
      <c r="L799" t="str">
        <f t="shared" si="446"/>
        <v/>
      </c>
      <c r="M799" t="str">
        <f t="shared" si="433"/>
        <v/>
      </c>
      <c r="N799" t="str">
        <f t="shared" si="447"/>
        <v/>
      </c>
      <c r="O799" t="str">
        <f t="shared" si="448"/>
        <v/>
      </c>
      <c r="P799" t="str">
        <f t="shared" si="441"/>
        <v/>
      </c>
      <c r="Q799" t="str">
        <f t="shared" si="449"/>
        <v/>
      </c>
      <c r="R799" t="str">
        <f t="shared" si="450"/>
        <v/>
      </c>
      <c r="S799" t="str">
        <f t="shared" si="451"/>
        <v/>
      </c>
      <c r="T799" t="str">
        <f t="shared" si="452"/>
        <v/>
      </c>
      <c r="U799" t="str">
        <f t="shared" si="453"/>
        <v/>
      </c>
      <c r="V799" t="str">
        <f>IF(MID(I799,6,1)="T",VLOOKUP(H799,DATA!$B$2:$H$526,7,FALSE),"")</f>
        <v/>
      </c>
      <c r="W799" t="str">
        <f t="shared" si="454"/>
        <v/>
      </c>
      <c r="X799" t="str">
        <f>IF(LEN(H799)&gt;0,VLOOKUP(H799,DATA!$B$2:$F$526,5,FALSE),"")</f>
        <v/>
      </c>
      <c r="Y799" t="str">
        <f t="shared" si="455"/>
        <v/>
      </c>
      <c r="Z799" t="str">
        <f t="shared" si="456"/>
        <v/>
      </c>
      <c r="AA799" t="str">
        <f t="shared" si="457"/>
        <v/>
      </c>
      <c r="AB799" t="str">
        <f>IF(LEN(Z799)&gt;0,VLOOKUP(Z799,DATA!$K$25:$L$69,2,FALSE)&amp;IF(LEN(AA799)&gt;0,VLOOKUP(AA799,DATA!$O$25:$P$29,2,FALSE),""),"")</f>
        <v/>
      </c>
      <c r="AC799" t="str">
        <f>IF(LEN(Z799)&gt;0,VLOOKUP(Z799,DATA!$K$25:$M$69,3,FALSE),"")</f>
        <v/>
      </c>
      <c r="AD799" t="str">
        <f t="shared" si="458"/>
        <v/>
      </c>
      <c r="AE799" t="str">
        <f t="shared" si="459"/>
        <v/>
      </c>
      <c r="AF799" t="str">
        <f t="shared" si="460"/>
        <v/>
      </c>
      <c r="AG799" t="str">
        <f t="shared" si="461"/>
        <v/>
      </c>
      <c r="AH799" t="str">
        <f t="shared" si="462"/>
        <v/>
      </c>
      <c r="AI799" t="str">
        <f>IF(LEN(Q799)&gt;0,REPT("0",IF(IF(MID(I799,12,1)="F",VLOOKUP(J799,DATA!$K$2:$Y$20,14,FALSE),0)&gt;10,IF(MID(I799,12,1)="F",VLOOKUP(J799,DATA!$K$2:$Y$20,14,FALSE),0)-10,0)-LEN(X799))&amp;DEC2BIN(Q799,IF(MID(I799,12,1)="F",VLOOKUP(J799,DATA!$K$2:$Y$20,14,FALSE),0)-IF(IF(MID(I799,12,1)="F",VLOOKUP(J799,DATA!$K$2:$Y$20,14,FALSE),0)&gt;10,IF(MID(I799,12,1)="F",VLOOKUP(J799,DATA!$K$2:$Y$20,14,FALSE),0)-10,0)),"")</f>
        <v/>
      </c>
      <c r="AJ799" t="str">
        <f>IF(LEN(H799)&gt;0,IF(H799&lt;&gt;"CALL_PAL",VLOOKUP(H799,DATA!$B$2:$E$526,4,FALSE),VLOOKUP(K799,DATA!$K$72:$M$161,3,FALSE)),"")</f>
        <v/>
      </c>
      <c r="AK799" t="str">
        <f>IF(LEN(H799)&gt;0,VLOOKUP(H799,DATA!$B$2:$D$526,3,FALSE),"")</f>
        <v/>
      </c>
      <c r="AL799" t="str">
        <f t="shared" si="463"/>
        <v/>
      </c>
      <c r="AM799" t="str">
        <f t="shared" si="464"/>
        <v/>
      </c>
      <c r="AN799" t="str">
        <f t="shared" si="442"/>
        <v/>
      </c>
      <c r="AO799" t="str">
        <f t="shared" si="436"/>
        <v/>
      </c>
      <c r="AP799" t="str">
        <f t="shared" si="437"/>
        <v/>
      </c>
      <c r="AQ799" t="str">
        <f t="shared" si="434"/>
        <v/>
      </c>
    </row>
    <row r="800" spans="1:43" x14ac:dyDescent="0.25">
      <c r="A800" t="str">
        <f t="shared" si="438"/>
        <v/>
      </c>
      <c r="C800" t="str">
        <f t="shared" si="444"/>
        <v/>
      </c>
      <c r="D800" t="str">
        <f t="shared" si="439"/>
        <v/>
      </c>
      <c r="E800" t="str">
        <f t="shared" si="440"/>
        <v/>
      </c>
      <c r="F800" t="str">
        <f t="shared" si="443"/>
        <v/>
      </c>
      <c r="G800" t="str">
        <f t="shared" si="435"/>
        <v/>
      </c>
      <c r="H800" t="str">
        <f t="shared" si="445"/>
        <v/>
      </c>
      <c r="I800" s="3" t="str">
        <f>IF(LEN(H800)&gt;0,VLOOKUP(H800,DATA!$B$2:$G$526,6,FALSE),"")</f>
        <v/>
      </c>
      <c r="J800" t="str">
        <f>IF(LEN(H800)&gt;0,VLOOKUP(H800,DATA!$B$2:$G$526,2,FALSE),"")</f>
        <v/>
      </c>
      <c r="K800" t="str">
        <f>IF(LEN(H800)&gt;0,IF(MID(IF(MID(MID(C800,LEN(H800)+2,99),1,1)="(",MID(MID(C800,LEN(H800)+2,99),2,LEN(MID(C800,LEN(H800)+2,99))-2),MID(C800,LEN(H800)+2,99)),1,1)=VLOOKUP(H800,DATA!$B$2:$I$526,8,FALSE),MID(IF(MID(MID(C800,LEN(H800)+2,99),1,1)="(",MID(MID(C800,LEN(H800)+2,99),2,LEN(MID(C800,LEN(H800)+2,99))-2),MID(C800,LEN(H800)+2,99)),1,3),IF(MID(MID(C800,LEN(H800)+2,99),1,1)="(",MID(MID(C800,LEN(H800)+2,99),2,LEN(MID(C800,LEN(H800)+2,99))-2),MID(C800,LEN(H800)+2,99))),"")</f>
        <v/>
      </c>
      <c r="L800" t="str">
        <f t="shared" si="446"/>
        <v/>
      </c>
      <c r="M800" t="str">
        <f t="shared" si="433"/>
        <v/>
      </c>
      <c r="N800" t="str">
        <f t="shared" si="447"/>
        <v/>
      </c>
      <c r="O800" t="str">
        <f t="shared" si="448"/>
        <v/>
      </c>
      <c r="P800" t="str">
        <f t="shared" si="441"/>
        <v/>
      </c>
      <c r="Q800" t="str">
        <f t="shared" si="449"/>
        <v/>
      </c>
      <c r="R800" t="str">
        <f t="shared" si="450"/>
        <v/>
      </c>
      <c r="S800" t="str">
        <f t="shared" si="451"/>
        <v/>
      </c>
      <c r="T800" t="str">
        <f t="shared" si="452"/>
        <v/>
      </c>
      <c r="U800" t="str">
        <f t="shared" si="453"/>
        <v/>
      </c>
      <c r="V800" t="str">
        <f>IF(MID(I800,6,1)="T",VLOOKUP(H800,DATA!$B$2:$H$526,7,FALSE),"")</f>
        <v/>
      </c>
      <c r="W800" t="str">
        <f t="shared" si="454"/>
        <v/>
      </c>
      <c r="X800" t="str">
        <f>IF(LEN(H800)&gt;0,VLOOKUP(H800,DATA!$B$2:$F$526,5,FALSE),"")</f>
        <v/>
      </c>
      <c r="Y800" t="str">
        <f t="shared" si="455"/>
        <v/>
      </c>
      <c r="Z800" t="str">
        <f t="shared" si="456"/>
        <v/>
      </c>
      <c r="AA800" t="str">
        <f t="shared" si="457"/>
        <v/>
      </c>
      <c r="AB800" t="str">
        <f>IF(LEN(Z800)&gt;0,VLOOKUP(Z800,DATA!$K$25:$L$69,2,FALSE)&amp;IF(LEN(AA800)&gt;0,VLOOKUP(AA800,DATA!$O$25:$P$29,2,FALSE),""),"")</f>
        <v/>
      </c>
      <c r="AC800" t="str">
        <f>IF(LEN(Z800)&gt;0,VLOOKUP(Z800,DATA!$K$25:$M$69,3,FALSE),"")</f>
        <v/>
      </c>
      <c r="AD800" t="str">
        <f t="shared" si="458"/>
        <v/>
      </c>
      <c r="AE800" t="str">
        <f t="shared" si="459"/>
        <v/>
      </c>
      <c r="AF800" t="str">
        <f t="shared" si="460"/>
        <v/>
      </c>
      <c r="AG800" t="str">
        <f t="shared" si="461"/>
        <v/>
      </c>
      <c r="AH800" t="str">
        <f t="shared" si="462"/>
        <v/>
      </c>
      <c r="AI800" t="str">
        <f>IF(LEN(Q800)&gt;0,REPT("0",IF(IF(MID(I800,12,1)="F",VLOOKUP(J800,DATA!$K$2:$Y$20,14,FALSE),0)&gt;10,IF(MID(I800,12,1)="F",VLOOKUP(J800,DATA!$K$2:$Y$20,14,FALSE),0)-10,0)-LEN(X800))&amp;DEC2BIN(Q800,IF(MID(I800,12,1)="F",VLOOKUP(J800,DATA!$K$2:$Y$20,14,FALSE),0)-IF(IF(MID(I800,12,1)="F",VLOOKUP(J800,DATA!$K$2:$Y$20,14,FALSE),0)&gt;10,IF(MID(I800,12,1)="F",VLOOKUP(J800,DATA!$K$2:$Y$20,14,FALSE),0)-10,0)),"")</f>
        <v/>
      </c>
      <c r="AJ800" t="str">
        <f>IF(LEN(H800)&gt;0,IF(H800&lt;&gt;"CALL_PAL",VLOOKUP(H800,DATA!$B$2:$E$526,4,FALSE),VLOOKUP(K800,DATA!$K$72:$M$161,3,FALSE)),"")</f>
        <v/>
      </c>
      <c r="AK800" t="str">
        <f>IF(LEN(H800)&gt;0,VLOOKUP(H800,DATA!$B$2:$D$526,3,FALSE),"")</f>
        <v/>
      </c>
      <c r="AL800" t="str">
        <f t="shared" si="463"/>
        <v/>
      </c>
      <c r="AM800" t="str">
        <f t="shared" si="464"/>
        <v/>
      </c>
      <c r="AN800" t="str">
        <f t="shared" si="442"/>
        <v/>
      </c>
      <c r="AO800" t="str">
        <f t="shared" si="436"/>
        <v/>
      </c>
      <c r="AP800" t="str">
        <f t="shared" si="437"/>
        <v/>
      </c>
      <c r="AQ800" t="str">
        <f t="shared" si="434"/>
        <v/>
      </c>
    </row>
    <row r="801" spans="1:43" x14ac:dyDescent="0.25">
      <c r="A801" t="str">
        <f t="shared" si="438"/>
        <v/>
      </c>
      <c r="C801" t="str">
        <f t="shared" si="444"/>
        <v/>
      </c>
      <c r="D801" t="str">
        <f t="shared" si="439"/>
        <v/>
      </c>
      <c r="E801" t="str">
        <f t="shared" si="440"/>
        <v/>
      </c>
      <c r="F801" t="str">
        <f t="shared" si="443"/>
        <v/>
      </c>
      <c r="G801" t="str">
        <f t="shared" si="435"/>
        <v/>
      </c>
      <c r="H801" t="str">
        <f t="shared" si="445"/>
        <v/>
      </c>
      <c r="I801" s="3" t="str">
        <f>IF(LEN(H801)&gt;0,VLOOKUP(H801,DATA!$B$2:$G$526,6,FALSE),"")</f>
        <v/>
      </c>
      <c r="J801" t="str">
        <f>IF(LEN(H801)&gt;0,VLOOKUP(H801,DATA!$B$2:$G$526,2,FALSE),"")</f>
        <v/>
      </c>
      <c r="K801" t="str">
        <f>IF(LEN(H801)&gt;0,IF(MID(IF(MID(MID(C801,LEN(H801)+2,99),1,1)="(",MID(MID(C801,LEN(H801)+2,99),2,LEN(MID(C801,LEN(H801)+2,99))-2),MID(C801,LEN(H801)+2,99)),1,1)=VLOOKUP(H801,DATA!$B$2:$I$526,8,FALSE),MID(IF(MID(MID(C801,LEN(H801)+2,99),1,1)="(",MID(MID(C801,LEN(H801)+2,99),2,LEN(MID(C801,LEN(H801)+2,99))-2),MID(C801,LEN(H801)+2,99)),1,3),IF(MID(MID(C801,LEN(H801)+2,99),1,1)="(",MID(MID(C801,LEN(H801)+2,99),2,LEN(MID(C801,LEN(H801)+2,99))-2),MID(C801,LEN(H801)+2,99))),"")</f>
        <v/>
      </c>
      <c r="L801" t="str">
        <f t="shared" si="446"/>
        <v/>
      </c>
      <c r="M801" t="str">
        <f t="shared" si="433"/>
        <v/>
      </c>
      <c r="N801" t="str">
        <f t="shared" si="447"/>
        <v/>
      </c>
      <c r="O801" t="str">
        <f t="shared" si="448"/>
        <v/>
      </c>
      <c r="P801" t="str">
        <f t="shared" si="441"/>
        <v/>
      </c>
      <c r="Q801" t="str">
        <f t="shared" si="449"/>
        <v/>
      </c>
      <c r="R801" t="str">
        <f t="shared" si="450"/>
        <v/>
      </c>
      <c r="S801" t="str">
        <f t="shared" si="451"/>
        <v/>
      </c>
      <c r="T801" t="str">
        <f t="shared" si="452"/>
        <v/>
      </c>
      <c r="U801" t="str">
        <f t="shared" si="453"/>
        <v/>
      </c>
      <c r="V801" t="str">
        <f>IF(MID(I801,6,1)="T",VLOOKUP(H801,DATA!$B$2:$H$526,7,FALSE),"")</f>
        <v/>
      </c>
      <c r="W801" t="str">
        <f t="shared" si="454"/>
        <v/>
      </c>
      <c r="X801" t="str">
        <f>IF(LEN(H801)&gt;0,VLOOKUP(H801,DATA!$B$2:$F$526,5,FALSE),"")</f>
        <v/>
      </c>
      <c r="Y801" t="str">
        <f t="shared" si="455"/>
        <v/>
      </c>
      <c r="Z801" t="str">
        <f t="shared" si="456"/>
        <v/>
      </c>
      <c r="AA801" t="str">
        <f t="shared" si="457"/>
        <v/>
      </c>
      <c r="AB801" t="str">
        <f>IF(LEN(Z801)&gt;0,VLOOKUP(Z801,DATA!$K$25:$L$69,2,FALSE)&amp;IF(LEN(AA801)&gt;0,VLOOKUP(AA801,DATA!$O$25:$P$29,2,FALSE),""),"")</f>
        <v/>
      </c>
      <c r="AC801" t="str">
        <f>IF(LEN(Z801)&gt;0,VLOOKUP(Z801,DATA!$K$25:$M$69,3,FALSE),"")</f>
        <v/>
      </c>
      <c r="AD801" t="str">
        <f t="shared" si="458"/>
        <v/>
      </c>
      <c r="AE801" t="str">
        <f t="shared" si="459"/>
        <v/>
      </c>
      <c r="AF801" t="str">
        <f t="shared" si="460"/>
        <v/>
      </c>
      <c r="AG801" t="str">
        <f t="shared" si="461"/>
        <v/>
      </c>
      <c r="AH801" t="str">
        <f t="shared" si="462"/>
        <v/>
      </c>
      <c r="AI801" t="str">
        <f>IF(LEN(Q801)&gt;0,REPT("0",IF(IF(MID(I801,12,1)="F",VLOOKUP(J801,DATA!$K$2:$Y$20,14,FALSE),0)&gt;10,IF(MID(I801,12,1)="F",VLOOKUP(J801,DATA!$K$2:$Y$20,14,FALSE),0)-10,0)-LEN(X801))&amp;DEC2BIN(Q801,IF(MID(I801,12,1)="F",VLOOKUP(J801,DATA!$K$2:$Y$20,14,FALSE),0)-IF(IF(MID(I801,12,1)="F",VLOOKUP(J801,DATA!$K$2:$Y$20,14,FALSE),0)&gt;10,IF(MID(I801,12,1)="F",VLOOKUP(J801,DATA!$K$2:$Y$20,14,FALSE),0)-10,0)),"")</f>
        <v/>
      </c>
      <c r="AJ801" t="str">
        <f>IF(LEN(H801)&gt;0,IF(H801&lt;&gt;"CALL_PAL",VLOOKUP(H801,DATA!$B$2:$E$526,4,FALSE),VLOOKUP(K801,DATA!$K$72:$M$161,3,FALSE)),"")</f>
        <v/>
      </c>
      <c r="AK801" t="str">
        <f>IF(LEN(H801)&gt;0,VLOOKUP(H801,DATA!$B$2:$D$526,3,FALSE),"")</f>
        <v/>
      </c>
      <c r="AL801" t="str">
        <f t="shared" si="463"/>
        <v/>
      </c>
      <c r="AM801" t="str">
        <f t="shared" si="464"/>
        <v/>
      </c>
      <c r="AN801" t="str">
        <f t="shared" si="442"/>
        <v/>
      </c>
      <c r="AO801" t="str">
        <f t="shared" si="436"/>
        <v/>
      </c>
      <c r="AP801" t="str">
        <f t="shared" si="437"/>
        <v/>
      </c>
      <c r="AQ801" t="str">
        <f t="shared" si="434"/>
        <v/>
      </c>
    </row>
    <row r="802" spans="1:43" x14ac:dyDescent="0.25">
      <c r="A802" t="str">
        <f t="shared" si="438"/>
        <v/>
      </c>
      <c r="C802" t="str">
        <f t="shared" si="444"/>
        <v/>
      </c>
      <c r="D802" t="str">
        <f t="shared" si="439"/>
        <v/>
      </c>
      <c r="E802" t="str">
        <f t="shared" si="440"/>
        <v/>
      </c>
      <c r="F802" t="str">
        <f t="shared" si="443"/>
        <v/>
      </c>
      <c r="G802" t="str">
        <f t="shared" si="435"/>
        <v/>
      </c>
      <c r="H802" t="str">
        <f t="shared" si="445"/>
        <v/>
      </c>
      <c r="I802" s="3" t="str">
        <f>IF(LEN(H802)&gt;0,VLOOKUP(H802,DATA!$B$2:$G$526,6,FALSE),"")</f>
        <v/>
      </c>
      <c r="J802" t="str">
        <f>IF(LEN(H802)&gt;0,VLOOKUP(H802,DATA!$B$2:$G$526,2,FALSE),"")</f>
        <v/>
      </c>
      <c r="K802" t="str">
        <f>IF(LEN(H802)&gt;0,IF(MID(IF(MID(MID(C802,LEN(H802)+2,99),1,1)="(",MID(MID(C802,LEN(H802)+2,99),2,LEN(MID(C802,LEN(H802)+2,99))-2),MID(C802,LEN(H802)+2,99)),1,1)=VLOOKUP(H802,DATA!$B$2:$I$526,8,FALSE),MID(IF(MID(MID(C802,LEN(H802)+2,99),1,1)="(",MID(MID(C802,LEN(H802)+2,99),2,LEN(MID(C802,LEN(H802)+2,99))-2),MID(C802,LEN(H802)+2,99)),1,3),IF(MID(MID(C802,LEN(H802)+2,99),1,1)="(",MID(MID(C802,LEN(H802)+2,99),2,LEN(MID(C802,LEN(H802)+2,99))-2),MID(C802,LEN(H802)+2,99))),"")</f>
        <v/>
      </c>
      <c r="L802" t="str">
        <f t="shared" si="446"/>
        <v/>
      </c>
      <c r="M802" t="str">
        <f t="shared" si="433"/>
        <v/>
      </c>
      <c r="N802" t="str">
        <f t="shared" si="447"/>
        <v/>
      </c>
      <c r="O802" t="str">
        <f t="shared" si="448"/>
        <v/>
      </c>
      <c r="P802" t="str">
        <f t="shared" si="441"/>
        <v/>
      </c>
      <c r="Q802" t="str">
        <f t="shared" si="449"/>
        <v/>
      </c>
      <c r="R802" t="str">
        <f t="shared" si="450"/>
        <v/>
      </c>
      <c r="S802" t="str">
        <f t="shared" si="451"/>
        <v/>
      </c>
      <c r="T802" t="str">
        <f t="shared" si="452"/>
        <v/>
      </c>
      <c r="U802" t="str">
        <f t="shared" si="453"/>
        <v/>
      </c>
      <c r="V802" t="str">
        <f>IF(MID(I802,6,1)="T",VLOOKUP(H802,DATA!$B$2:$H$526,7,FALSE),"")</f>
        <v/>
      </c>
      <c r="W802" t="str">
        <f t="shared" si="454"/>
        <v/>
      </c>
      <c r="X802" t="str">
        <f>IF(LEN(H802)&gt;0,VLOOKUP(H802,DATA!$B$2:$F$526,5,FALSE),"")</f>
        <v/>
      </c>
      <c r="Y802" t="str">
        <f t="shared" si="455"/>
        <v/>
      </c>
      <c r="Z802" t="str">
        <f t="shared" si="456"/>
        <v/>
      </c>
      <c r="AA802" t="str">
        <f t="shared" si="457"/>
        <v/>
      </c>
      <c r="AB802" t="str">
        <f>IF(LEN(Z802)&gt;0,VLOOKUP(Z802,DATA!$K$25:$L$69,2,FALSE)&amp;IF(LEN(AA802)&gt;0,VLOOKUP(AA802,DATA!$O$25:$P$29,2,FALSE),""),"")</f>
        <v/>
      </c>
      <c r="AC802" t="str">
        <f>IF(LEN(Z802)&gt;0,VLOOKUP(Z802,DATA!$K$25:$M$69,3,FALSE),"")</f>
        <v/>
      </c>
      <c r="AD802" t="str">
        <f t="shared" si="458"/>
        <v/>
      </c>
      <c r="AE802" t="str">
        <f t="shared" si="459"/>
        <v/>
      </c>
      <c r="AF802" t="str">
        <f t="shared" si="460"/>
        <v/>
      </c>
      <c r="AG802" t="str">
        <f t="shared" si="461"/>
        <v/>
      </c>
      <c r="AH802" t="str">
        <f t="shared" si="462"/>
        <v/>
      </c>
      <c r="AI802" t="str">
        <f>IF(LEN(Q802)&gt;0,REPT("0",IF(IF(MID(I802,12,1)="F",VLOOKUP(J802,DATA!$K$2:$Y$20,14,FALSE),0)&gt;10,IF(MID(I802,12,1)="F",VLOOKUP(J802,DATA!$K$2:$Y$20,14,FALSE),0)-10,0)-LEN(X802))&amp;DEC2BIN(Q802,IF(MID(I802,12,1)="F",VLOOKUP(J802,DATA!$K$2:$Y$20,14,FALSE),0)-IF(IF(MID(I802,12,1)="F",VLOOKUP(J802,DATA!$K$2:$Y$20,14,FALSE),0)&gt;10,IF(MID(I802,12,1)="F",VLOOKUP(J802,DATA!$K$2:$Y$20,14,FALSE),0)-10,0)),"")</f>
        <v/>
      </c>
      <c r="AJ802" t="str">
        <f>IF(LEN(H802)&gt;0,IF(H802&lt;&gt;"CALL_PAL",VLOOKUP(H802,DATA!$B$2:$E$526,4,FALSE),VLOOKUP(K802,DATA!$K$72:$M$161,3,FALSE)),"")</f>
        <v/>
      </c>
      <c r="AK802" t="str">
        <f>IF(LEN(H802)&gt;0,VLOOKUP(H802,DATA!$B$2:$D$526,3,FALSE),"")</f>
        <v/>
      </c>
      <c r="AL802" t="str">
        <f t="shared" si="463"/>
        <v/>
      </c>
      <c r="AM802" t="str">
        <f t="shared" si="464"/>
        <v/>
      </c>
      <c r="AN802" t="str">
        <f t="shared" si="442"/>
        <v/>
      </c>
      <c r="AO802" t="str">
        <f t="shared" si="436"/>
        <v/>
      </c>
      <c r="AP802" t="str">
        <f t="shared" si="437"/>
        <v/>
      </c>
      <c r="AQ802" t="str">
        <f t="shared" si="434"/>
        <v/>
      </c>
    </row>
    <row r="803" spans="1:43" x14ac:dyDescent="0.25">
      <c r="A803" t="str">
        <f t="shared" si="438"/>
        <v/>
      </c>
      <c r="C803" t="str">
        <f t="shared" si="444"/>
        <v/>
      </c>
      <c r="D803" t="str">
        <f t="shared" si="439"/>
        <v/>
      </c>
      <c r="E803" t="str">
        <f t="shared" si="440"/>
        <v/>
      </c>
      <c r="F803" t="str">
        <f t="shared" si="443"/>
        <v/>
      </c>
      <c r="G803" t="str">
        <f t="shared" si="435"/>
        <v/>
      </c>
      <c r="H803" t="str">
        <f t="shared" si="445"/>
        <v/>
      </c>
      <c r="I803" s="3" t="str">
        <f>IF(LEN(H803)&gt;0,VLOOKUP(H803,DATA!$B$2:$G$526,6,FALSE),"")</f>
        <v/>
      </c>
      <c r="J803" t="str">
        <f>IF(LEN(H803)&gt;0,VLOOKUP(H803,DATA!$B$2:$G$526,2,FALSE),"")</f>
        <v/>
      </c>
      <c r="K803" t="str">
        <f>IF(LEN(H803)&gt;0,IF(MID(IF(MID(MID(C803,LEN(H803)+2,99),1,1)="(",MID(MID(C803,LEN(H803)+2,99),2,LEN(MID(C803,LEN(H803)+2,99))-2),MID(C803,LEN(H803)+2,99)),1,1)=VLOOKUP(H803,DATA!$B$2:$I$526,8,FALSE),MID(IF(MID(MID(C803,LEN(H803)+2,99),1,1)="(",MID(MID(C803,LEN(H803)+2,99),2,LEN(MID(C803,LEN(H803)+2,99))-2),MID(C803,LEN(H803)+2,99)),1,3),IF(MID(MID(C803,LEN(H803)+2,99),1,1)="(",MID(MID(C803,LEN(H803)+2,99),2,LEN(MID(C803,LEN(H803)+2,99))-2),MID(C803,LEN(H803)+2,99))),"")</f>
        <v/>
      </c>
      <c r="L803" t="str">
        <f t="shared" si="446"/>
        <v/>
      </c>
      <c r="M803" t="str">
        <f t="shared" si="433"/>
        <v/>
      </c>
      <c r="N803" t="str">
        <f t="shared" si="447"/>
        <v/>
      </c>
      <c r="O803" t="str">
        <f t="shared" si="448"/>
        <v/>
      </c>
      <c r="P803" t="str">
        <f t="shared" si="441"/>
        <v/>
      </c>
      <c r="Q803" t="str">
        <f t="shared" si="449"/>
        <v/>
      </c>
      <c r="R803" t="str">
        <f t="shared" si="450"/>
        <v/>
      </c>
      <c r="S803" t="str">
        <f t="shared" si="451"/>
        <v/>
      </c>
      <c r="T803" t="str">
        <f t="shared" si="452"/>
        <v/>
      </c>
      <c r="U803" t="str">
        <f t="shared" si="453"/>
        <v/>
      </c>
      <c r="V803" t="str">
        <f>IF(MID(I803,6,1)="T",VLOOKUP(H803,DATA!$B$2:$H$526,7,FALSE),"")</f>
        <v/>
      </c>
      <c r="W803" t="str">
        <f t="shared" si="454"/>
        <v/>
      </c>
      <c r="X803" t="str">
        <f>IF(LEN(H803)&gt;0,VLOOKUP(H803,DATA!$B$2:$F$526,5,FALSE),"")</f>
        <v/>
      </c>
      <c r="Y803" t="str">
        <f t="shared" si="455"/>
        <v/>
      </c>
      <c r="Z803" t="str">
        <f t="shared" si="456"/>
        <v/>
      </c>
      <c r="AA803" t="str">
        <f t="shared" si="457"/>
        <v/>
      </c>
      <c r="AB803" t="str">
        <f>IF(LEN(Z803)&gt;0,VLOOKUP(Z803,DATA!$K$25:$L$69,2,FALSE)&amp;IF(LEN(AA803)&gt;0,VLOOKUP(AA803,DATA!$O$25:$P$29,2,FALSE),""),"")</f>
        <v/>
      </c>
      <c r="AC803" t="str">
        <f>IF(LEN(Z803)&gt;0,VLOOKUP(Z803,DATA!$K$25:$M$69,3,FALSE),"")</f>
        <v/>
      </c>
      <c r="AD803" t="str">
        <f t="shared" si="458"/>
        <v/>
      </c>
      <c r="AE803" t="str">
        <f t="shared" si="459"/>
        <v/>
      </c>
      <c r="AF803" t="str">
        <f t="shared" si="460"/>
        <v/>
      </c>
      <c r="AG803" t="str">
        <f t="shared" si="461"/>
        <v/>
      </c>
      <c r="AH803" t="str">
        <f t="shared" si="462"/>
        <v/>
      </c>
      <c r="AI803" t="str">
        <f>IF(LEN(Q803)&gt;0,REPT("0",IF(IF(MID(I803,12,1)="F",VLOOKUP(J803,DATA!$K$2:$Y$20,14,FALSE),0)&gt;10,IF(MID(I803,12,1)="F",VLOOKUP(J803,DATA!$K$2:$Y$20,14,FALSE),0)-10,0)-LEN(X803))&amp;DEC2BIN(Q803,IF(MID(I803,12,1)="F",VLOOKUP(J803,DATA!$K$2:$Y$20,14,FALSE),0)-IF(IF(MID(I803,12,1)="F",VLOOKUP(J803,DATA!$K$2:$Y$20,14,FALSE),0)&gt;10,IF(MID(I803,12,1)="F",VLOOKUP(J803,DATA!$K$2:$Y$20,14,FALSE),0)-10,0)),"")</f>
        <v/>
      </c>
      <c r="AJ803" t="str">
        <f>IF(LEN(H803)&gt;0,IF(H803&lt;&gt;"CALL_PAL",VLOOKUP(H803,DATA!$B$2:$E$526,4,FALSE),VLOOKUP(K803,DATA!$K$72:$M$161,3,FALSE)),"")</f>
        <v/>
      </c>
      <c r="AK803" t="str">
        <f>IF(LEN(H803)&gt;0,VLOOKUP(H803,DATA!$B$2:$D$526,3,FALSE),"")</f>
        <v/>
      </c>
      <c r="AL803" t="str">
        <f t="shared" si="463"/>
        <v/>
      </c>
      <c r="AM803" t="str">
        <f t="shared" si="464"/>
        <v/>
      </c>
      <c r="AN803" t="str">
        <f t="shared" si="442"/>
        <v/>
      </c>
      <c r="AO803" t="str">
        <f t="shared" si="436"/>
        <v/>
      </c>
      <c r="AP803" t="str">
        <f t="shared" si="437"/>
        <v/>
      </c>
      <c r="AQ803" t="str">
        <f t="shared" si="434"/>
        <v/>
      </c>
    </row>
    <row r="804" spans="1:43" x14ac:dyDescent="0.25">
      <c r="A804" t="str">
        <f t="shared" si="438"/>
        <v/>
      </c>
      <c r="C804" t="str">
        <f t="shared" si="444"/>
        <v/>
      </c>
      <c r="D804" t="str">
        <f t="shared" si="439"/>
        <v/>
      </c>
      <c r="E804" t="str">
        <f t="shared" si="440"/>
        <v/>
      </c>
      <c r="F804" t="str">
        <f t="shared" si="443"/>
        <v/>
      </c>
      <c r="G804" t="str">
        <f t="shared" si="435"/>
        <v/>
      </c>
      <c r="H804" t="str">
        <f t="shared" si="445"/>
        <v/>
      </c>
      <c r="I804" s="3" t="str">
        <f>IF(LEN(H804)&gt;0,VLOOKUP(H804,DATA!$B$2:$G$526,6,FALSE),"")</f>
        <v/>
      </c>
      <c r="J804" t="str">
        <f>IF(LEN(H804)&gt;0,VLOOKUP(H804,DATA!$B$2:$G$526,2,FALSE),"")</f>
        <v/>
      </c>
      <c r="K804" t="str">
        <f>IF(LEN(H804)&gt;0,IF(MID(IF(MID(MID(C804,LEN(H804)+2,99),1,1)="(",MID(MID(C804,LEN(H804)+2,99),2,LEN(MID(C804,LEN(H804)+2,99))-2),MID(C804,LEN(H804)+2,99)),1,1)=VLOOKUP(H804,DATA!$B$2:$I$526,8,FALSE),MID(IF(MID(MID(C804,LEN(H804)+2,99),1,1)="(",MID(MID(C804,LEN(H804)+2,99),2,LEN(MID(C804,LEN(H804)+2,99))-2),MID(C804,LEN(H804)+2,99)),1,3),IF(MID(MID(C804,LEN(H804)+2,99),1,1)="(",MID(MID(C804,LEN(H804)+2,99),2,LEN(MID(C804,LEN(H804)+2,99))-2),MID(C804,LEN(H804)+2,99))),"")</f>
        <v/>
      </c>
      <c r="L804" t="str">
        <f t="shared" si="446"/>
        <v/>
      </c>
      <c r="M804" t="str">
        <f t="shared" ref="M804:M867" si="465">TRIM(IF(LEN(L804)&gt;0,MID(C804,FIND(L804,C804,LEN(H804)+LEN(K804)+1)+LEN(L804)+1,LEN(C804)),""))</f>
        <v/>
      </c>
      <c r="N804" t="str">
        <f t="shared" si="447"/>
        <v/>
      </c>
      <c r="O804" t="str">
        <f t="shared" si="448"/>
        <v/>
      </c>
      <c r="P804" t="str">
        <f t="shared" si="441"/>
        <v/>
      </c>
      <c r="Q804" t="str">
        <f t="shared" si="449"/>
        <v/>
      </c>
      <c r="R804" t="str">
        <f t="shared" si="450"/>
        <v/>
      </c>
      <c r="S804" t="str">
        <f t="shared" si="451"/>
        <v/>
      </c>
      <c r="T804" t="str">
        <f t="shared" si="452"/>
        <v/>
      </c>
      <c r="U804" t="str">
        <f t="shared" si="453"/>
        <v/>
      </c>
      <c r="V804" t="str">
        <f>IF(MID(I804,6,1)="T",VLOOKUP(H804,DATA!$B$2:$H$526,7,FALSE),"")</f>
        <v/>
      </c>
      <c r="W804" t="str">
        <f t="shared" si="454"/>
        <v/>
      </c>
      <c r="X804" t="str">
        <f>IF(LEN(H804)&gt;0,VLOOKUP(H804,DATA!$B$2:$F$526,5,FALSE),"")</f>
        <v/>
      </c>
      <c r="Y804" t="str">
        <f t="shared" si="455"/>
        <v/>
      </c>
      <c r="Z804" t="str">
        <f t="shared" si="456"/>
        <v/>
      </c>
      <c r="AA804" t="str">
        <f t="shared" si="457"/>
        <v/>
      </c>
      <c r="AB804" t="str">
        <f>IF(LEN(Z804)&gt;0,VLOOKUP(Z804,DATA!$K$25:$L$69,2,FALSE)&amp;IF(LEN(AA804)&gt;0,VLOOKUP(AA804,DATA!$O$25:$P$29,2,FALSE),""),"")</f>
        <v/>
      </c>
      <c r="AC804" t="str">
        <f>IF(LEN(Z804)&gt;0,VLOOKUP(Z804,DATA!$K$25:$M$69,3,FALSE),"")</f>
        <v/>
      </c>
      <c r="AD804" t="str">
        <f t="shared" si="458"/>
        <v/>
      </c>
      <c r="AE804" t="str">
        <f t="shared" si="459"/>
        <v/>
      </c>
      <c r="AF804" t="str">
        <f t="shared" si="460"/>
        <v/>
      </c>
      <c r="AG804" t="str">
        <f t="shared" si="461"/>
        <v/>
      </c>
      <c r="AH804" t="str">
        <f t="shared" si="462"/>
        <v/>
      </c>
      <c r="AI804" t="str">
        <f>IF(LEN(Q804)&gt;0,REPT("0",IF(IF(MID(I804,12,1)="F",VLOOKUP(J804,DATA!$K$2:$Y$20,14,FALSE),0)&gt;10,IF(MID(I804,12,1)="F",VLOOKUP(J804,DATA!$K$2:$Y$20,14,FALSE),0)-10,0)-LEN(X804))&amp;DEC2BIN(Q804,IF(MID(I804,12,1)="F",VLOOKUP(J804,DATA!$K$2:$Y$20,14,FALSE),0)-IF(IF(MID(I804,12,1)="F",VLOOKUP(J804,DATA!$K$2:$Y$20,14,FALSE),0)&gt;10,IF(MID(I804,12,1)="F",VLOOKUP(J804,DATA!$K$2:$Y$20,14,FALSE),0)-10,0)),"")</f>
        <v/>
      </c>
      <c r="AJ804" t="str">
        <f>IF(LEN(H804)&gt;0,IF(H804&lt;&gt;"CALL_PAL",VLOOKUP(H804,DATA!$B$2:$E$526,4,FALSE),VLOOKUP(K804,DATA!$K$72:$M$161,3,FALSE)),"")</f>
        <v/>
      </c>
      <c r="AK804" t="str">
        <f>IF(LEN(H804)&gt;0,VLOOKUP(H804,DATA!$B$2:$D$526,3,FALSE),"")</f>
        <v/>
      </c>
      <c r="AL804" t="str">
        <f t="shared" si="463"/>
        <v/>
      </c>
      <c r="AM804" t="str">
        <f t="shared" si="464"/>
        <v/>
      </c>
      <c r="AN804" t="str">
        <f t="shared" si="442"/>
        <v/>
      </c>
      <c r="AO804" t="str">
        <f t="shared" si="436"/>
        <v/>
      </c>
      <c r="AP804" t="str">
        <f t="shared" si="437"/>
        <v/>
      </c>
      <c r="AQ804" t="str">
        <f t="shared" si="434"/>
        <v/>
      </c>
    </row>
    <row r="805" spans="1:43" x14ac:dyDescent="0.25">
      <c r="A805" t="str">
        <f t="shared" si="438"/>
        <v/>
      </c>
      <c r="C805" t="str">
        <f t="shared" si="444"/>
        <v/>
      </c>
      <c r="D805" t="str">
        <f t="shared" si="439"/>
        <v/>
      </c>
      <c r="E805" t="str">
        <f t="shared" si="440"/>
        <v/>
      </c>
      <c r="F805" t="str">
        <f t="shared" si="443"/>
        <v/>
      </c>
      <c r="G805" t="str">
        <f t="shared" si="435"/>
        <v/>
      </c>
      <c r="H805" t="str">
        <f t="shared" si="445"/>
        <v/>
      </c>
      <c r="I805" s="3" t="str">
        <f>IF(LEN(H805)&gt;0,VLOOKUP(H805,DATA!$B$2:$G$526,6,FALSE),"")</f>
        <v/>
      </c>
      <c r="J805" t="str">
        <f>IF(LEN(H805)&gt;0,VLOOKUP(H805,DATA!$B$2:$G$526,2,FALSE),"")</f>
        <v/>
      </c>
      <c r="K805" t="str">
        <f>IF(LEN(H805)&gt;0,IF(MID(IF(MID(MID(C805,LEN(H805)+2,99),1,1)="(",MID(MID(C805,LEN(H805)+2,99),2,LEN(MID(C805,LEN(H805)+2,99))-2),MID(C805,LEN(H805)+2,99)),1,1)=VLOOKUP(H805,DATA!$B$2:$I$526,8,FALSE),MID(IF(MID(MID(C805,LEN(H805)+2,99),1,1)="(",MID(MID(C805,LEN(H805)+2,99),2,LEN(MID(C805,LEN(H805)+2,99))-2),MID(C805,LEN(H805)+2,99)),1,3),IF(MID(MID(C805,LEN(H805)+2,99),1,1)="(",MID(MID(C805,LEN(H805)+2,99),2,LEN(MID(C805,LEN(H805)+2,99))-2),MID(C805,LEN(H805)+2,99))),"")</f>
        <v/>
      </c>
      <c r="L805" t="str">
        <f t="shared" si="446"/>
        <v/>
      </c>
      <c r="M805" t="str">
        <f t="shared" si="465"/>
        <v/>
      </c>
      <c r="N805" t="str">
        <f t="shared" si="447"/>
        <v/>
      </c>
      <c r="O805" t="str">
        <f t="shared" si="448"/>
        <v/>
      </c>
      <c r="P805" t="str">
        <f t="shared" si="441"/>
        <v/>
      </c>
      <c r="Q805" t="str">
        <f t="shared" si="449"/>
        <v/>
      </c>
      <c r="R805" t="str">
        <f t="shared" si="450"/>
        <v/>
      </c>
      <c r="S805" t="str">
        <f t="shared" si="451"/>
        <v/>
      </c>
      <c r="T805" t="str">
        <f t="shared" si="452"/>
        <v/>
      </c>
      <c r="U805" t="str">
        <f t="shared" si="453"/>
        <v/>
      </c>
      <c r="V805" t="str">
        <f>IF(MID(I805,6,1)="T",VLOOKUP(H805,DATA!$B$2:$H$526,7,FALSE),"")</f>
        <v/>
      </c>
      <c r="W805" t="str">
        <f t="shared" si="454"/>
        <v/>
      </c>
      <c r="X805" t="str">
        <f>IF(LEN(H805)&gt;0,VLOOKUP(H805,DATA!$B$2:$F$526,5,FALSE),"")</f>
        <v/>
      </c>
      <c r="Y805" t="str">
        <f t="shared" si="455"/>
        <v/>
      </c>
      <c r="Z805" t="str">
        <f t="shared" si="456"/>
        <v/>
      </c>
      <c r="AA805" t="str">
        <f t="shared" si="457"/>
        <v/>
      </c>
      <c r="AB805" t="str">
        <f>IF(LEN(Z805)&gt;0,VLOOKUP(Z805,DATA!$K$25:$L$69,2,FALSE)&amp;IF(LEN(AA805)&gt;0,VLOOKUP(AA805,DATA!$O$25:$P$29,2,FALSE),""),"")</f>
        <v/>
      </c>
      <c r="AC805" t="str">
        <f>IF(LEN(Z805)&gt;0,VLOOKUP(Z805,DATA!$K$25:$M$69,3,FALSE),"")</f>
        <v/>
      </c>
      <c r="AD805" t="str">
        <f t="shared" si="458"/>
        <v/>
      </c>
      <c r="AE805" t="str">
        <f t="shared" si="459"/>
        <v/>
      </c>
      <c r="AF805" t="str">
        <f t="shared" si="460"/>
        <v/>
      </c>
      <c r="AG805" t="str">
        <f t="shared" si="461"/>
        <v/>
      </c>
      <c r="AH805" t="str">
        <f t="shared" si="462"/>
        <v/>
      </c>
      <c r="AI805" t="str">
        <f>IF(LEN(Q805)&gt;0,REPT("0",IF(IF(MID(I805,12,1)="F",VLOOKUP(J805,DATA!$K$2:$Y$20,14,FALSE),0)&gt;10,IF(MID(I805,12,1)="F",VLOOKUP(J805,DATA!$K$2:$Y$20,14,FALSE),0)-10,0)-LEN(X805))&amp;DEC2BIN(Q805,IF(MID(I805,12,1)="F",VLOOKUP(J805,DATA!$K$2:$Y$20,14,FALSE),0)-IF(IF(MID(I805,12,1)="F",VLOOKUP(J805,DATA!$K$2:$Y$20,14,FALSE),0)&gt;10,IF(MID(I805,12,1)="F",VLOOKUP(J805,DATA!$K$2:$Y$20,14,FALSE),0)-10,0)),"")</f>
        <v/>
      </c>
      <c r="AJ805" t="str">
        <f>IF(LEN(H805)&gt;0,IF(H805&lt;&gt;"CALL_PAL",VLOOKUP(H805,DATA!$B$2:$E$526,4,FALSE),VLOOKUP(K805,DATA!$K$72:$M$161,3,FALSE)),"")</f>
        <v/>
      </c>
      <c r="AK805" t="str">
        <f>IF(LEN(H805)&gt;0,VLOOKUP(H805,DATA!$B$2:$D$526,3,FALSE),"")</f>
        <v/>
      </c>
      <c r="AL805" t="str">
        <f t="shared" si="463"/>
        <v/>
      </c>
      <c r="AM805" t="str">
        <f t="shared" si="464"/>
        <v/>
      </c>
      <c r="AN805" t="str">
        <f t="shared" si="442"/>
        <v/>
      </c>
      <c r="AO805" t="str">
        <f t="shared" si="436"/>
        <v/>
      </c>
      <c r="AP805" t="str">
        <f t="shared" si="437"/>
        <v/>
      </c>
      <c r="AQ805" t="str">
        <f t="shared" si="434"/>
        <v/>
      </c>
    </row>
    <row r="806" spans="1:43" x14ac:dyDescent="0.25">
      <c r="A806" t="str">
        <f t="shared" si="438"/>
        <v/>
      </c>
      <c r="C806" t="str">
        <f t="shared" si="444"/>
        <v/>
      </c>
      <c r="D806" t="str">
        <f t="shared" si="439"/>
        <v/>
      </c>
      <c r="E806" t="str">
        <f t="shared" si="440"/>
        <v/>
      </c>
      <c r="F806" t="str">
        <f t="shared" si="443"/>
        <v/>
      </c>
      <c r="G806" t="str">
        <f t="shared" si="435"/>
        <v/>
      </c>
      <c r="H806" t="str">
        <f t="shared" si="445"/>
        <v/>
      </c>
      <c r="I806" s="3" t="str">
        <f>IF(LEN(H806)&gt;0,VLOOKUP(H806,DATA!$B$2:$G$526,6,FALSE),"")</f>
        <v/>
      </c>
      <c r="J806" t="str">
        <f>IF(LEN(H806)&gt;0,VLOOKUP(H806,DATA!$B$2:$G$526,2,FALSE),"")</f>
        <v/>
      </c>
      <c r="K806" t="str">
        <f>IF(LEN(H806)&gt;0,IF(MID(IF(MID(MID(C806,LEN(H806)+2,99),1,1)="(",MID(MID(C806,LEN(H806)+2,99),2,LEN(MID(C806,LEN(H806)+2,99))-2),MID(C806,LEN(H806)+2,99)),1,1)=VLOOKUP(H806,DATA!$B$2:$I$526,8,FALSE),MID(IF(MID(MID(C806,LEN(H806)+2,99),1,1)="(",MID(MID(C806,LEN(H806)+2,99),2,LEN(MID(C806,LEN(H806)+2,99))-2),MID(C806,LEN(H806)+2,99)),1,3),IF(MID(MID(C806,LEN(H806)+2,99),1,1)="(",MID(MID(C806,LEN(H806)+2,99),2,LEN(MID(C806,LEN(H806)+2,99))-2),MID(C806,LEN(H806)+2,99))),"")</f>
        <v/>
      </c>
      <c r="L806" t="str">
        <f t="shared" si="446"/>
        <v/>
      </c>
      <c r="M806" t="str">
        <f t="shared" si="465"/>
        <v/>
      </c>
      <c r="N806" t="str">
        <f t="shared" si="447"/>
        <v/>
      </c>
      <c r="O806" t="str">
        <f t="shared" si="448"/>
        <v/>
      </c>
      <c r="P806" t="str">
        <f t="shared" si="441"/>
        <v/>
      </c>
      <c r="Q806" t="str">
        <f t="shared" si="449"/>
        <v/>
      </c>
      <c r="R806" t="str">
        <f t="shared" si="450"/>
        <v/>
      </c>
      <c r="S806" t="str">
        <f t="shared" si="451"/>
        <v/>
      </c>
      <c r="T806" t="str">
        <f t="shared" si="452"/>
        <v/>
      </c>
      <c r="U806" t="str">
        <f t="shared" si="453"/>
        <v/>
      </c>
      <c r="V806" t="str">
        <f>IF(MID(I806,6,1)="T",VLOOKUP(H806,DATA!$B$2:$H$526,7,FALSE),"")</f>
        <v/>
      </c>
      <c r="W806" t="str">
        <f t="shared" si="454"/>
        <v/>
      </c>
      <c r="X806" t="str">
        <f>IF(LEN(H806)&gt;0,VLOOKUP(H806,DATA!$B$2:$F$526,5,FALSE),"")</f>
        <v/>
      </c>
      <c r="Y806" t="str">
        <f t="shared" si="455"/>
        <v/>
      </c>
      <c r="Z806" t="str">
        <f t="shared" si="456"/>
        <v/>
      </c>
      <c r="AA806" t="str">
        <f t="shared" si="457"/>
        <v/>
      </c>
      <c r="AB806" t="str">
        <f>IF(LEN(Z806)&gt;0,VLOOKUP(Z806,DATA!$K$25:$L$69,2,FALSE)&amp;IF(LEN(AA806)&gt;0,VLOOKUP(AA806,DATA!$O$25:$P$29,2,FALSE),""),"")</f>
        <v/>
      </c>
      <c r="AC806" t="str">
        <f>IF(LEN(Z806)&gt;0,VLOOKUP(Z806,DATA!$K$25:$M$69,3,FALSE),"")</f>
        <v/>
      </c>
      <c r="AD806" t="str">
        <f t="shared" si="458"/>
        <v/>
      </c>
      <c r="AE806" t="str">
        <f t="shared" si="459"/>
        <v/>
      </c>
      <c r="AF806" t="str">
        <f t="shared" si="460"/>
        <v/>
      </c>
      <c r="AG806" t="str">
        <f t="shared" si="461"/>
        <v/>
      </c>
      <c r="AH806" t="str">
        <f t="shared" si="462"/>
        <v/>
      </c>
      <c r="AI806" t="str">
        <f>IF(LEN(Q806)&gt;0,REPT("0",IF(IF(MID(I806,12,1)="F",VLOOKUP(J806,DATA!$K$2:$Y$20,14,FALSE),0)&gt;10,IF(MID(I806,12,1)="F",VLOOKUP(J806,DATA!$K$2:$Y$20,14,FALSE),0)-10,0)-LEN(X806))&amp;DEC2BIN(Q806,IF(MID(I806,12,1)="F",VLOOKUP(J806,DATA!$K$2:$Y$20,14,FALSE),0)-IF(IF(MID(I806,12,1)="F",VLOOKUP(J806,DATA!$K$2:$Y$20,14,FALSE),0)&gt;10,IF(MID(I806,12,1)="F",VLOOKUP(J806,DATA!$K$2:$Y$20,14,FALSE),0)-10,0)),"")</f>
        <v/>
      </c>
      <c r="AJ806" t="str">
        <f>IF(LEN(H806)&gt;0,IF(H806&lt;&gt;"CALL_PAL",VLOOKUP(H806,DATA!$B$2:$E$526,4,FALSE),VLOOKUP(K806,DATA!$K$72:$M$161,3,FALSE)),"")</f>
        <v/>
      </c>
      <c r="AK806" t="str">
        <f>IF(LEN(H806)&gt;0,VLOOKUP(H806,DATA!$B$2:$D$526,3,FALSE),"")</f>
        <v/>
      </c>
      <c r="AL806" t="str">
        <f t="shared" si="463"/>
        <v/>
      </c>
      <c r="AM806" t="str">
        <f t="shared" si="464"/>
        <v/>
      </c>
      <c r="AN806" t="str">
        <f t="shared" si="442"/>
        <v/>
      </c>
      <c r="AO806" t="str">
        <f t="shared" si="436"/>
        <v/>
      </c>
      <c r="AP806" t="str">
        <f t="shared" si="437"/>
        <v/>
      </c>
      <c r="AQ806" t="str">
        <f t="shared" si="434"/>
        <v/>
      </c>
    </row>
    <row r="807" spans="1:43" x14ac:dyDescent="0.25">
      <c r="A807" t="str">
        <f t="shared" si="438"/>
        <v/>
      </c>
      <c r="C807" t="str">
        <f t="shared" si="444"/>
        <v/>
      </c>
      <c r="D807" t="str">
        <f t="shared" si="439"/>
        <v/>
      </c>
      <c r="E807" t="str">
        <f t="shared" si="440"/>
        <v/>
      </c>
      <c r="F807" t="str">
        <f t="shared" si="443"/>
        <v/>
      </c>
      <c r="G807" t="str">
        <f t="shared" si="435"/>
        <v/>
      </c>
      <c r="H807" t="str">
        <f t="shared" si="445"/>
        <v/>
      </c>
      <c r="I807" s="3" t="str">
        <f>IF(LEN(H807)&gt;0,VLOOKUP(H807,DATA!$B$2:$G$526,6,FALSE),"")</f>
        <v/>
      </c>
      <c r="J807" t="str">
        <f>IF(LEN(H807)&gt;0,VLOOKUP(H807,DATA!$B$2:$G$526,2,FALSE),"")</f>
        <v/>
      </c>
      <c r="K807" t="str">
        <f>IF(LEN(H807)&gt;0,IF(MID(IF(MID(MID(C807,LEN(H807)+2,99),1,1)="(",MID(MID(C807,LEN(H807)+2,99),2,LEN(MID(C807,LEN(H807)+2,99))-2),MID(C807,LEN(H807)+2,99)),1,1)=VLOOKUP(H807,DATA!$B$2:$I$526,8,FALSE),MID(IF(MID(MID(C807,LEN(H807)+2,99),1,1)="(",MID(MID(C807,LEN(H807)+2,99),2,LEN(MID(C807,LEN(H807)+2,99))-2),MID(C807,LEN(H807)+2,99)),1,3),IF(MID(MID(C807,LEN(H807)+2,99),1,1)="(",MID(MID(C807,LEN(H807)+2,99),2,LEN(MID(C807,LEN(H807)+2,99))-2),MID(C807,LEN(H807)+2,99))),"")</f>
        <v/>
      </c>
      <c r="L807" t="str">
        <f t="shared" si="446"/>
        <v/>
      </c>
      <c r="M807" t="str">
        <f t="shared" si="465"/>
        <v/>
      </c>
      <c r="N807" t="str">
        <f t="shared" si="447"/>
        <v/>
      </c>
      <c r="O807" t="str">
        <f t="shared" si="448"/>
        <v/>
      </c>
      <c r="P807" t="str">
        <f t="shared" si="441"/>
        <v/>
      </c>
      <c r="Q807" t="str">
        <f t="shared" si="449"/>
        <v/>
      </c>
      <c r="R807" t="str">
        <f t="shared" si="450"/>
        <v/>
      </c>
      <c r="S807" t="str">
        <f t="shared" si="451"/>
        <v/>
      </c>
      <c r="T807" t="str">
        <f t="shared" si="452"/>
        <v/>
      </c>
      <c r="U807" t="str">
        <f t="shared" si="453"/>
        <v/>
      </c>
      <c r="V807" t="str">
        <f>IF(MID(I807,6,1)="T",VLOOKUP(H807,DATA!$B$2:$H$526,7,FALSE),"")</f>
        <v/>
      </c>
      <c r="W807" t="str">
        <f t="shared" si="454"/>
        <v/>
      </c>
      <c r="X807" t="str">
        <f>IF(LEN(H807)&gt;0,VLOOKUP(H807,DATA!$B$2:$F$526,5,FALSE),"")</f>
        <v/>
      </c>
      <c r="Y807" t="str">
        <f t="shared" si="455"/>
        <v/>
      </c>
      <c r="Z807" t="str">
        <f t="shared" si="456"/>
        <v/>
      </c>
      <c r="AA807" t="str">
        <f t="shared" si="457"/>
        <v/>
      </c>
      <c r="AB807" t="str">
        <f>IF(LEN(Z807)&gt;0,VLOOKUP(Z807,DATA!$K$25:$L$69,2,FALSE)&amp;IF(LEN(AA807)&gt;0,VLOOKUP(AA807,DATA!$O$25:$P$29,2,FALSE),""),"")</f>
        <v/>
      </c>
      <c r="AC807" t="str">
        <f>IF(LEN(Z807)&gt;0,VLOOKUP(Z807,DATA!$K$25:$M$69,3,FALSE),"")</f>
        <v/>
      </c>
      <c r="AD807" t="str">
        <f t="shared" si="458"/>
        <v/>
      </c>
      <c r="AE807" t="str">
        <f t="shared" si="459"/>
        <v/>
      </c>
      <c r="AF807" t="str">
        <f t="shared" si="460"/>
        <v/>
      </c>
      <c r="AG807" t="str">
        <f t="shared" si="461"/>
        <v/>
      </c>
      <c r="AH807" t="str">
        <f t="shared" si="462"/>
        <v/>
      </c>
      <c r="AI807" t="str">
        <f>IF(LEN(Q807)&gt;0,REPT("0",IF(IF(MID(I807,12,1)="F",VLOOKUP(J807,DATA!$K$2:$Y$20,14,FALSE),0)&gt;10,IF(MID(I807,12,1)="F",VLOOKUP(J807,DATA!$K$2:$Y$20,14,FALSE),0)-10,0)-LEN(X807))&amp;DEC2BIN(Q807,IF(MID(I807,12,1)="F",VLOOKUP(J807,DATA!$K$2:$Y$20,14,FALSE),0)-IF(IF(MID(I807,12,1)="F",VLOOKUP(J807,DATA!$K$2:$Y$20,14,FALSE),0)&gt;10,IF(MID(I807,12,1)="F",VLOOKUP(J807,DATA!$K$2:$Y$20,14,FALSE),0)-10,0)),"")</f>
        <v/>
      </c>
      <c r="AJ807" t="str">
        <f>IF(LEN(H807)&gt;0,IF(H807&lt;&gt;"CALL_PAL",VLOOKUP(H807,DATA!$B$2:$E$526,4,FALSE),VLOOKUP(K807,DATA!$K$72:$M$161,3,FALSE)),"")</f>
        <v/>
      </c>
      <c r="AK807" t="str">
        <f>IF(LEN(H807)&gt;0,VLOOKUP(H807,DATA!$B$2:$D$526,3,FALSE),"")</f>
        <v/>
      </c>
      <c r="AL807" t="str">
        <f t="shared" si="463"/>
        <v/>
      </c>
      <c r="AM807" t="str">
        <f t="shared" si="464"/>
        <v/>
      </c>
      <c r="AN807" t="str">
        <f t="shared" si="442"/>
        <v/>
      </c>
      <c r="AO807" t="str">
        <f t="shared" si="436"/>
        <v/>
      </c>
      <c r="AP807" t="str">
        <f t="shared" si="437"/>
        <v/>
      </c>
      <c r="AQ807" t="str">
        <f t="shared" si="434"/>
        <v/>
      </c>
    </row>
    <row r="808" spans="1:43" x14ac:dyDescent="0.25">
      <c r="A808" t="str">
        <f t="shared" si="438"/>
        <v/>
      </c>
      <c r="C808" t="str">
        <f t="shared" si="444"/>
        <v/>
      </c>
      <c r="D808" t="str">
        <f t="shared" si="439"/>
        <v/>
      </c>
      <c r="E808" t="str">
        <f t="shared" si="440"/>
        <v/>
      </c>
      <c r="F808" t="str">
        <f t="shared" si="443"/>
        <v/>
      </c>
      <c r="G808" t="str">
        <f t="shared" si="435"/>
        <v/>
      </c>
      <c r="H808" t="str">
        <f t="shared" si="445"/>
        <v/>
      </c>
      <c r="I808" s="3" t="str">
        <f>IF(LEN(H808)&gt;0,VLOOKUP(H808,DATA!$B$2:$G$526,6,FALSE),"")</f>
        <v/>
      </c>
      <c r="J808" t="str">
        <f>IF(LEN(H808)&gt;0,VLOOKUP(H808,DATA!$B$2:$G$526,2,FALSE),"")</f>
        <v/>
      </c>
      <c r="K808" t="str">
        <f>IF(LEN(H808)&gt;0,IF(MID(IF(MID(MID(C808,LEN(H808)+2,99),1,1)="(",MID(MID(C808,LEN(H808)+2,99),2,LEN(MID(C808,LEN(H808)+2,99))-2),MID(C808,LEN(H808)+2,99)),1,1)=VLOOKUP(H808,DATA!$B$2:$I$526,8,FALSE),MID(IF(MID(MID(C808,LEN(H808)+2,99),1,1)="(",MID(MID(C808,LEN(H808)+2,99),2,LEN(MID(C808,LEN(H808)+2,99))-2),MID(C808,LEN(H808)+2,99)),1,3),IF(MID(MID(C808,LEN(H808)+2,99),1,1)="(",MID(MID(C808,LEN(H808)+2,99),2,LEN(MID(C808,LEN(H808)+2,99))-2),MID(C808,LEN(H808)+2,99))),"")</f>
        <v/>
      </c>
      <c r="L808" t="str">
        <f t="shared" si="446"/>
        <v/>
      </c>
      <c r="M808" t="str">
        <f t="shared" si="465"/>
        <v/>
      </c>
      <c r="N808" t="str">
        <f t="shared" si="447"/>
        <v/>
      </c>
      <c r="O808" t="str">
        <f t="shared" si="448"/>
        <v/>
      </c>
      <c r="P808" t="str">
        <f t="shared" si="441"/>
        <v/>
      </c>
      <c r="Q808" t="str">
        <f t="shared" si="449"/>
        <v/>
      </c>
      <c r="R808" t="str">
        <f t="shared" si="450"/>
        <v/>
      </c>
      <c r="S808" t="str">
        <f t="shared" si="451"/>
        <v/>
      </c>
      <c r="T808" t="str">
        <f t="shared" si="452"/>
        <v/>
      </c>
      <c r="U808" t="str">
        <f t="shared" si="453"/>
        <v/>
      </c>
      <c r="V808" t="str">
        <f>IF(MID(I808,6,1)="T",VLOOKUP(H808,DATA!$B$2:$H$526,7,FALSE),"")</f>
        <v/>
      </c>
      <c r="W808" t="str">
        <f t="shared" si="454"/>
        <v/>
      </c>
      <c r="X808" t="str">
        <f>IF(LEN(H808)&gt;0,VLOOKUP(H808,DATA!$B$2:$F$526,5,FALSE),"")</f>
        <v/>
      </c>
      <c r="Y808" t="str">
        <f t="shared" si="455"/>
        <v/>
      </c>
      <c r="Z808" t="str">
        <f t="shared" si="456"/>
        <v/>
      </c>
      <c r="AA808" t="str">
        <f t="shared" si="457"/>
        <v/>
      </c>
      <c r="AB808" t="str">
        <f>IF(LEN(Z808)&gt;0,VLOOKUP(Z808,DATA!$K$25:$L$69,2,FALSE)&amp;IF(LEN(AA808)&gt;0,VLOOKUP(AA808,DATA!$O$25:$P$29,2,FALSE),""),"")</f>
        <v/>
      </c>
      <c r="AC808" t="str">
        <f>IF(LEN(Z808)&gt;0,VLOOKUP(Z808,DATA!$K$25:$M$69,3,FALSE),"")</f>
        <v/>
      </c>
      <c r="AD808" t="str">
        <f t="shared" si="458"/>
        <v/>
      </c>
      <c r="AE808" t="str">
        <f t="shared" si="459"/>
        <v/>
      </c>
      <c r="AF808" t="str">
        <f t="shared" si="460"/>
        <v/>
      </c>
      <c r="AG808" t="str">
        <f t="shared" si="461"/>
        <v/>
      </c>
      <c r="AH808" t="str">
        <f t="shared" si="462"/>
        <v/>
      </c>
      <c r="AI808" t="str">
        <f>IF(LEN(Q808)&gt;0,REPT("0",IF(IF(MID(I808,12,1)="F",VLOOKUP(J808,DATA!$K$2:$Y$20,14,FALSE),0)&gt;10,IF(MID(I808,12,1)="F",VLOOKUP(J808,DATA!$K$2:$Y$20,14,FALSE),0)-10,0)-LEN(X808))&amp;DEC2BIN(Q808,IF(MID(I808,12,1)="F",VLOOKUP(J808,DATA!$K$2:$Y$20,14,FALSE),0)-IF(IF(MID(I808,12,1)="F",VLOOKUP(J808,DATA!$K$2:$Y$20,14,FALSE),0)&gt;10,IF(MID(I808,12,1)="F",VLOOKUP(J808,DATA!$K$2:$Y$20,14,FALSE),0)-10,0)),"")</f>
        <v/>
      </c>
      <c r="AJ808" t="str">
        <f>IF(LEN(H808)&gt;0,IF(H808&lt;&gt;"CALL_PAL",VLOOKUP(H808,DATA!$B$2:$E$526,4,FALSE),VLOOKUP(K808,DATA!$K$72:$M$161,3,FALSE)),"")</f>
        <v/>
      </c>
      <c r="AK808" t="str">
        <f>IF(LEN(H808)&gt;0,VLOOKUP(H808,DATA!$B$2:$D$526,3,FALSE),"")</f>
        <v/>
      </c>
      <c r="AL808" t="str">
        <f t="shared" si="463"/>
        <v/>
      </c>
      <c r="AM808" t="str">
        <f t="shared" si="464"/>
        <v/>
      </c>
      <c r="AN808" t="str">
        <f t="shared" si="442"/>
        <v/>
      </c>
      <c r="AO808" t="str">
        <f t="shared" si="436"/>
        <v/>
      </c>
      <c r="AP808" t="str">
        <f t="shared" si="437"/>
        <v/>
      </c>
      <c r="AQ808" t="str">
        <f t="shared" si="434"/>
        <v/>
      </c>
    </row>
    <row r="809" spans="1:43" x14ac:dyDescent="0.25">
      <c r="A809" t="str">
        <f t="shared" si="438"/>
        <v/>
      </c>
      <c r="C809" t="str">
        <f t="shared" si="444"/>
        <v/>
      </c>
      <c r="D809" t="str">
        <f t="shared" si="439"/>
        <v/>
      </c>
      <c r="E809" t="str">
        <f t="shared" si="440"/>
        <v/>
      </c>
      <c r="F809" t="str">
        <f t="shared" si="443"/>
        <v/>
      </c>
      <c r="G809" t="str">
        <f t="shared" si="435"/>
        <v/>
      </c>
      <c r="H809" t="str">
        <f t="shared" si="445"/>
        <v/>
      </c>
      <c r="I809" s="3" t="str">
        <f>IF(LEN(H809)&gt;0,VLOOKUP(H809,DATA!$B$2:$G$526,6,FALSE),"")</f>
        <v/>
      </c>
      <c r="J809" t="str">
        <f>IF(LEN(H809)&gt;0,VLOOKUP(H809,DATA!$B$2:$G$526,2,FALSE),"")</f>
        <v/>
      </c>
      <c r="K809" t="str">
        <f>IF(LEN(H809)&gt;0,IF(MID(IF(MID(MID(C809,LEN(H809)+2,99),1,1)="(",MID(MID(C809,LEN(H809)+2,99),2,LEN(MID(C809,LEN(H809)+2,99))-2),MID(C809,LEN(H809)+2,99)),1,1)=VLOOKUP(H809,DATA!$B$2:$I$526,8,FALSE),MID(IF(MID(MID(C809,LEN(H809)+2,99),1,1)="(",MID(MID(C809,LEN(H809)+2,99),2,LEN(MID(C809,LEN(H809)+2,99))-2),MID(C809,LEN(H809)+2,99)),1,3),IF(MID(MID(C809,LEN(H809)+2,99),1,1)="(",MID(MID(C809,LEN(H809)+2,99),2,LEN(MID(C809,LEN(H809)+2,99))-2),MID(C809,LEN(H809)+2,99))),"")</f>
        <v/>
      </c>
      <c r="L809" t="str">
        <f t="shared" si="446"/>
        <v/>
      </c>
      <c r="M809" t="str">
        <f t="shared" si="465"/>
        <v/>
      </c>
      <c r="N809" t="str">
        <f t="shared" si="447"/>
        <v/>
      </c>
      <c r="O809" t="str">
        <f t="shared" si="448"/>
        <v/>
      </c>
      <c r="P809" t="str">
        <f t="shared" si="441"/>
        <v/>
      </c>
      <c r="Q809" t="str">
        <f t="shared" si="449"/>
        <v/>
      </c>
      <c r="R809" t="str">
        <f t="shared" si="450"/>
        <v/>
      </c>
      <c r="S809" t="str">
        <f t="shared" si="451"/>
        <v/>
      </c>
      <c r="T809" t="str">
        <f t="shared" si="452"/>
        <v/>
      </c>
      <c r="U809" t="str">
        <f t="shared" si="453"/>
        <v/>
      </c>
      <c r="V809" t="str">
        <f>IF(MID(I809,6,1)="T",VLOOKUP(H809,DATA!$B$2:$H$526,7,FALSE),"")</f>
        <v/>
      </c>
      <c r="W809" t="str">
        <f t="shared" si="454"/>
        <v/>
      </c>
      <c r="X809" t="str">
        <f>IF(LEN(H809)&gt;0,VLOOKUP(H809,DATA!$B$2:$F$526,5,FALSE),"")</f>
        <v/>
      </c>
      <c r="Y809" t="str">
        <f t="shared" si="455"/>
        <v/>
      </c>
      <c r="Z809" t="str">
        <f t="shared" si="456"/>
        <v/>
      </c>
      <c r="AA809" t="str">
        <f t="shared" si="457"/>
        <v/>
      </c>
      <c r="AB809" t="str">
        <f>IF(LEN(Z809)&gt;0,VLOOKUP(Z809,DATA!$K$25:$L$69,2,FALSE)&amp;IF(LEN(AA809)&gt;0,VLOOKUP(AA809,DATA!$O$25:$P$29,2,FALSE),""),"")</f>
        <v/>
      </c>
      <c r="AC809" t="str">
        <f>IF(LEN(Z809)&gt;0,VLOOKUP(Z809,DATA!$K$25:$M$69,3,FALSE),"")</f>
        <v/>
      </c>
      <c r="AD809" t="str">
        <f t="shared" si="458"/>
        <v/>
      </c>
      <c r="AE809" t="str">
        <f t="shared" si="459"/>
        <v/>
      </c>
      <c r="AF809" t="str">
        <f t="shared" si="460"/>
        <v/>
      </c>
      <c r="AG809" t="str">
        <f t="shared" si="461"/>
        <v/>
      </c>
      <c r="AH809" t="str">
        <f t="shared" si="462"/>
        <v/>
      </c>
      <c r="AI809" t="str">
        <f>IF(LEN(Q809)&gt;0,REPT("0",IF(IF(MID(I809,12,1)="F",VLOOKUP(J809,DATA!$K$2:$Y$20,14,FALSE),0)&gt;10,IF(MID(I809,12,1)="F",VLOOKUP(J809,DATA!$K$2:$Y$20,14,FALSE),0)-10,0)-LEN(X809))&amp;DEC2BIN(Q809,IF(MID(I809,12,1)="F",VLOOKUP(J809,DATA!$K$2:$Y$20,14,FALSE),0)-IF(IF(MID(I809,12,1)="F",VLOOKUP(J809,DATA!$K$2:$Y$20,14,FALSE),0)&gt;10,IF(MID(I809,12,1)="F",VLOOKUP(J809,DATA!$K$2:$Y$20,14,FALSE),0)-10,0)),"")</f>
        <v/>
      </c>
      <c r="AJ809" t="str">
        <f>IF(LEN(H809)&gt;0,IF(H809&lt;&gt;"CALL_PAL",VLOOKUP(H809,DATA!$B$2:$E$526,4,FALSE),VLOOKUP(K809,DATA!$K$72:$M$161,3,FALSE)),"")</f>
        <v/>
      </c>
      <c r="AK809" t="str">
        <f>IF(LEN(H809)&gt;0,VLOOKUP(H809,DATA!$B$2:$D$526,3,FALSE),"")</f>
        <v/>
      </c>
      <c r="AL809" t="str">
        <f t="shared" si="463"/>
        <v/>
      </c>
      <c r="AM809" t="str">
        <f t="shared" si="464"/>
        <v/>
      </c>
      <c r="AN809" t="str">
        <f t="shared" si="442"/>
        <v/>
      </c>
      <c r="AO809" t="str">
        <f t="shared" si="436"/>
        <v/>
      </c>
      <c r="AP809" t="str">
        <f t="shared" si="437"/>
        <v/>
      </c>
      <c r="AQ809" t="str">
        <f t="shared" si="434"/>
        <v/>
      </c>
    </row>
    <row r="810" spans="1:43" x14ac:dyDescent="0.25">
      <c r="A810" t="str">
        <f t="shared" si="438"/>
        <v/>
      </c>
      <c r="C810" t="str">
        <f t="shared" si="444"/>
        <v/>
      </c>
      <c r="D810" t="str">
        <f t="shared" si="439"/>
        <v/>
      </c>
      <c r="E810" t="str">
        <f t="shared" si="440"/>
        <v/>
      </c>
      <c r="F810" t="str">
        <f t="shared" si="443"/>
        <v/>
      </c>
      <c r="G810" t="str">
        <f t="shared" si="435"/>
        <v/>
      </c>
      <c r="H810" t="str">
        <f t="shared" si="445"/>
        <v/>
      </c>
      <c r="I810" s="3" t="str">
        <f>IF(LEN(H810)&gt;0,VLOOKUP(H810,DATA!$B$2:$G$526,6,FALSE),"")</f>
        <v/>
      </c>
      <c r="J810" t="str">
        <f>IF(LEN(H810)&gt;0,VLOOKUP(H810,DATA!$B$2:$G$526,2,FALSE),"")</f>
        <v/>
      </c>
      <c r="K810" t="str">
        <f>IF(LEN(H810)&gt;0,IF(MID(IF(MID(MID(C810,LEN(H810)+2,99),1,1)="(",MID(MID(C810,LEN(H810)+2,99),2,LEN(MID(C810,LEN(H810)+2,99))-2),MID(C810,LEN(H810)+2,99)),1,1)=VLOOKUP(H810,DATA!$B$2:$I$526,8,FALSE),MID(IF(MID(MID(C810,LEN(H810)+2,99),1,1)="(",MID(MID(C810,LEN(H810)+2,99),2,LEN(MID(C810,LEN(H810)+2,99))-2),MID(C810,LEN(H810)+2,99)),1,3),IF(MID(MID(C810,LEN(H810)+2,99),1,1)="(",MID(MID(C810,LEN(H810)+2,99),2,LEN(MID(C810,LEN(H810)+2,99))-2),MID(C810,LEN(H810)+2,99))),"")</f>
        <v/>
      </c>
      <c r="L810" t="str">
        <f t="shared" si="446"/>
        <v/>
      </c>
      <c r="M810" t="str">
        <f t="shared" si="465"/>
        <v/>
      </c>
      <c r="N810" t="str">
        <f t="shared" si="447"/>
        <v/>
      </c>
      <c r="O810" t="str">
        <f t="shared" si="448"/>
        <v/>
      </c>
      <c r="P810" t="str">
        <f t="shared" si="441"/>
        <v/>
      </c>
      <c r="Q810" t="str">
        <f t="shared" si="449"/>
        <v/>
      </c>
      <c r="R810" t="str">
        <f t="shared" si="450"/>
        <v/>
      </c>
      <c r="S810" t="str">
        <f t="shared" si="451"/>
        <v/>
      </c>
      <c r="T810" t="str">
        <f t="shared" si="452"/>
        <v/>
      </c>
      <c r="U810" t="str">
        <f t="shared" si="453"/>
        <v/>
      </c>
      <c r="V810" t="str">
        <f>IF(MID(I810,6,1)="T",VLOOKUP(H810,DATA!$B$2:$H$526,7,FALSE),"")</f>
        <v/>
      </c>
      <c r="W810" t="str">
        <f t="shared" si="454"/>
        <v/>
      </c>
      <c r="X810" t="str">
        <f>IF(LEN(H810)&gt;0,VLOOKUP(H810,DATA!$B$2:$F$526,5,FALSE),"")</f>
        <v/>
      </c>
      <c r="Y810" t="str">
        <f t="shared" si="455"/>
        <v/>
      </c>
      <c r="Z810" t="str">
        <f t="shared" si="456"/>
        <v/>
      </c>
      <c r="AA810" t="str">
        <f t="shared" si="457"/>
        <v/>
      </c>
      <c r="AB810" t="str">
        <f>IF(LEN(Z810)&gt;0,VLOOKUP(Z810,DATA!$K$25:$L$69,2,FALSE)&amp;IF(LEN(AA810)&gt;0,VLOOKUP(AA810,DATA!$O$25:$P$29,2,FALSE),""),"")</f>
        <v/>
      </c>
      <c r="AC810" t="str">
        <f>IF(LEN(Z810)&gt;0,VLOOKUP(Z810,DATA!$K$25:$M$69,3,FALSE),"")</f>
        <v/>
      </c>
      <c r="AD810" t="str">
        <f t="shared" si="458"/>
        <v/>
      </c>
      <c r="AE810" t="str">
        <f t="shared" si="459"/>
        <v/>
      </c>
      <c r="AF810" t="str">
        <f t="shared" si="460"/>
        <v/>
      </c>
      <c r="AG810" t="str">
        <f t="shared" si="461"/>
        <v/>
      </c>
      <c r="AH810" t="str">
        <f t="shared" si="462"/>
        <v/>
      </c>
      <c r="AI810" t="str">
        <f>IF(LEN(Q810)&gt;0,REPT("0",IF(IF(MID(I810,12,1)="F",VLOOKUP(J810,DATA!$K$2:$Y$20,14,FALSE),0)&gt;10,IF(MID(I810,12,1)="F",VLOOKUP(J810,DATA!$K$2:$Y$20,14,FALSE),0)-10,0)-LEN(X810))&amp;DEC2BIN(Q810,IF(MID(I810,12,1)="F",VLOOKUP(J810,DATA!$K$2:$Y$20,14,FALSE),0)-IF(IF(MID(I810,12,1)="F",VLOOKUP(J810,DATA!$K$2:$Y$20,14,FALSE),0)&gt;10,IF(MID(I810,12,1)="F",VLOOKUP(J810,DATA!$K$2:$Y$20,14,FALSE),0)-10,0)),"")</f>
        <v/>
      </c>
      <c r="AJ810" t="str">
        <f>IF(LEN(H810)&gt;0,IF(H810&lt;&gt;"CALL_PAL",VLOOKUP(H810,DATA!$B$2:$E$526,4,FALSE),VLOOKUP(K810,DATA!$K$72:$M$161,3,FALSE)),"")</f>
        <v/>
      </c>
      <c r="AK810" t="str">
        <f>IF(LEN(H810)&gt;0,VLOOKUP(H810,DATA!$B$2:$D$526,3,FALSE),"")</f>
        <v/>
      </c>
      <c r="AL810" t="str">
        <f t="shared" si="463"/>
        <v/>
      </c>
      <c r="AM810" t="str">
        <f t="shared" si="464"/>
        <v/>
      </c>
      <c r="AN810" t="str">
        <f t="shared" si="442"/>
        <v/>
      </c>
      <c r="AO810" t="str">
        <f t="shared" si="436"/>
        <v/>
      </c>
      <c r="AP810" t="str">
        <f t="shared" si="437"/>
        <v/>
      </c>
      <c r="AQ810" t="str">
        <f t="shared" si="434"/>
        <v/>
      </c>
    </row>
    <row r="811" spans="1:43" x14ac:dyDescent="0.25">
      <c r="A811" t="str">
        <f t="shared" si="438"/>
        <v/>
      </c>
      <c r="C811" t="str">
        <f t="shared" si="444"/>
        <v/>
      </c>
      <c r="D811" t="str">
        <f t="shared" si="439"/>
        <v/>
      </c>
      <c r="E811" t="str">
        <f t="shared" si="440"/>
        <v/>
      </c>
      <c r="F811" t="str">
        <f t="shared" si="443"/>
        <v/>
      </c>
      <c r="G811" t="str">
        <f t="shared" si="435"/>
        <v/>
      </c>
      <c r="H811" t="str">
        <f t="shared" si="445"/>
        <v/>
      </c>
      <c r="I811" s="3" t="str">
        <f>IF(LEN(H811)&gt;0,VLOOKUP(H811,DATA!$B$2:$G$526,6,FALSE),"")</f>
        <v/>
      </c>
      <c r="J811" t="str">
        <f>IF(LEN(H811)&gt;0,VLOOKUP(H811,DATA!$B$2:$G$526,2,FALSE),"")</f>
        <v/>
      </c>
      <c r="K811" t="str">
        <f>IF(LEN(H811)&gt;0,IF(MID(IF(MID(MID(C811,LEN(H811)+2,99),1,1)="(",MID(MID(C811,LEN(H811)+2,99),2,LEN(MID(C811,LEN(H811)+2,99))-2),MID(C811,LEN(H811)+2,99)),1,1)=VLOOKUP(H811,DATA!$B$2:$I$526,8,FALSE),MID(IF(MID(MID(C811,LEN(H811)+2,99),1,1)="(",MID(MID(C811,LEN(H811)+2,99),2,LEN(MID(C811,LEN(H811)+2,99))-2),MID(C811,LEN(H811)+2,99)),1,3),IF(MID(MID(C811,LEN(H811)+2,99),1,1)="(",MID(MID(C811,LEN(H811)+2,99),2,LEN(MID(C811,LEN(H811)+2,99))-2),MID(C811,LEN(H811)+2,99))),"")</f>
        <v/>
      </c>
      <c r="L811" t="str">
        <f t="shared" si="446"/>
        <v/>
      </c>
      <c r="M811" t="str">
        <f t="shared" si="465"/>
        <v/>
      </c>
      <c r="N811" t="str">
        <f t="shared" si="447"/>
        <v/>
      </c>
      <c r="O811" t="str">
        <f t="shared" si="448"/>
        <v/>
      </c>
      <c r="P811" t="str">
        <f t="shared" si="441"/>
        <v/>
      </c>
      <c r="Q811" t="str">
        <f t="shared" si="449"/>
        <v/>
      </c>
      <c r="R811" t="str">
        <f t="shared" si="450"/>
        <v/>
      </c>
      <c r="S811" t="str">
        <f t="shared" si="451"/>
        <v/>
      </c>
      <c r="T811" t="str">
        <f t="shared" si="452"/>
        <v/>
      </c>
      <c r="U811" t="str">
        <f t="shared" si="453"/>
        <v/>
      </c>
      <c r="V811" t="str">
        <f>IF(MID(I811,6,1)="T",VLOOKUP(H811,DATA!$B$2:$H$526,7,FALSE),"")</f>
        <v/>
      </c>
      <c r="W811" t="str">
        <f t="shared" si="454"/>
        <v/>
      </c>
      <c r="X811" t="str">
        <f>IF(LEN(H811)&gt;0,VLOOKUP(H811,DATA!$B$2:$F$526,5,FALSE),"")</f>
        <v/>
      </c>
      <c r="Y811" t="str">
        <f t="shared" si="455"/>
        <v/>
      </c>
      <c r="Z811" t="str">
        <f t="shared" si="456"/>
        <v/>
      </c>
      <c r="AA811" t="str">
        <f t="shared" si="457"/>
        <v/>
      </c>
      <c r="AB811" t="str">
        <f>IF(LEN(Z811)&gt;0,VLOOKUP(Z811,DATA!$K$25:$L$69,2,FALSE)&amp;IF(LEN(AA811)&gt;0,VLOOKUP(AA811,DATA!$O$25:$P$29,2,FALSE),""),"")</f>
        <v/>
      </c>
      <c r="AC811" t="str">
        <f>IF(LEN(Z811)&gt;0,VLOOKUP(Z811,DATA!$K$25:$M$69,3,FALSE),"")</f>
        <v/>
      </c>
      <c r="AD811" t="str">
        <f t="shared" si="458"/>
        <v/>
      </c>
      <c r="AE811" t="str">
        <f t="shared" si="459"/>
        <v/>
      </c>
      <c r="AF811" t="str">
        <f t="shared" si="460"/>
        <v/>
      </c>
      <c r="AG811" t="str">
        <f t="shared" si="461"/>
        <v/>
      </c>
      <c r="AH811" t="str">
        <f t="shared" si="462"/>
        <v/>
      </c>
      <c r="AI811" t="str">
        <f>IF(LEN(Q811)&gt;0,REPT("0",IF(IF(MID(I811,12,1)="F",VLOOKUP(J811,DATA!$K$2:$Y$20,14,FALSE),0)&gt;10,IF(MID(I811,12,1)="F",VLOOKUP(J811,DATA!$K$2:$Y$20,14,FALSE),0)-10,0)-LEN(X811))&amp;DEC2BIN(Q811,IF(MID(I811,12,1)="F",VLOOKUP(J811,DATA!$K$2:$Y$20,14,FALSE),0)-IF(IF(MID(I811,12,1)="F",VLOOKUP(J811,DATA!$K$2:$Y$20,14,FALSE),0)&gt;10,IF(MID(I811,12,1)="F",VLOOKUP(J811,DATA!$K$2:$Y$20,14,FALSE),0)-10,0)),"")</f>
        <v/>
      </c>
      <c r="AJ811" t="str">
        <f>IF(LEN(H811)&gt;0,IF(H811&lt;&gt;"CALL_PAL",VLOOKUP(H811,DATA!$B$2:$E$526,4,FALSE),VLOOKUP(K811,DATA!$K$72:$M$161,3,FALSE)),"")</f>
        <v/>
      </c>
      <c r="AK811" t="str">
        <f>IF(LEN(H811)&gt;0,VLOOKUP(H811,DATA!$B$2:$D$526,3,FALSE),"")</f>
        <v/>
      </c>
      <c r="AL811" t="str">
        <f t="shared" si="463"/>
        <v/>
      </c>
      <c r="AM811" t="str">
        <f t="shared" si="464"/>
        <v/>
      </c>
      <c r="AN811" t="str">
        <f t="shared" si="442"/>
        <v/>
      </c>
      <c r="AO811" t="str">
        <f t="shared" si="436"/>
        <v/>
      </c>
      <c r="AP811" t="str">
        <f t="shared" si="437"/>
        <v/>
      </c>
      <c r="AQ811" t="str">
        <f t="shared" si="434"/>
        <v/>
      </c>
    </row>
    <row r="812" spans="1:43" x14ac:dyDescent="0.25">
      <c r="A812" t="str">
        <f t="shared" si="438"/>
        <v/>
      </c>
      <c r="C812" t="str">
        <f t="shared" si="444"/>
        <v/>
      </c>
      <c r="D812" t="str">
        <f t="shared" si="439"/>
        <v/>
      </c>
      <c r="E812" t="str">
        <f t="shared" si="440"/>
        <v/>
      </c>
      <c r="F812" t="str">
        <f t="shared" si="443"/>
        <v/>
      </c>
      <c r="G812" t="str">
        <f t="shared" si="435"/>
        <v/>
      </c>
      <c r="H812" t="str">
        <f t="shared" si="445"/>
        <v/>
      </c>
      <c r="I812" s="3" t="str">
        <f>IF(LEN(H812)&gt;0,VLOOKUP(H812,DATA!$B$2:$G$526,6,FALSE),"")</f>
        <v/>
      </c>
      <c r="J812" t="str">
        <f>IF(LEN(H812)&gt;0,VLOOKUP(H812,DATA!$B$2:$G$526,2,FALSE),"")</f>
        <v/>
      </c>
      <c r="K812" t="str">
        <f>IF(LEN(H812)&gt;0,IF(MID(IF(MID(MID(C812,LEN(H812)+2,99),1,1)="(",MID(MID(C812,LEN(H812)+2,99),2,LEN(MID(C812,LEN(H812)+2,99))-2),MID(C812,LEN(H812)+2,99)),1,1)=VLOOKUP(H812,DATA!$B$2:$I$526,8,FALSE),MID(IF(MID(MID(C812,LEN(H812)+2,99),1,1)="(",MID(MID(C812,LEN(H812)+2,99),2,LEN(MID(C812,LEN(H812)+2,99))-2),MID(C812,LEN(H812)+2,99)),1,3),IF(MID(MID(C812,LEN(H812)+2,99),1,1)="(",MID(MID(C812,LEN(H812)+2,99),2,LEN(MID(C812,LEN(H812)+2,99))-2),MID(C812,LEN(H812)+2,99))),"")</f>
        <v/>
      </c>
      <c r="L812" t="str">
        <f t="shared" si="446"/>
        <v/>
      </c>
      <c r="M812" t="str">
        <f t="shared" si="465"/>
        <v/>
      </c>
      <c r="N812" t="str">
        <f t="shared" si="447"/>
        <v/>
      </c>
      <c r="O812" t="str">
        <f t="shared" si="448"/>
        <v/>
      </c>
      <c r="P812" t="str">
        <f t="shared" si="441"/>
        <v/>
      </c>
      <c r="Q812" t="str">
        <f t="shared" si="449"/>
        <v/>
      </c>
      <c r="R812" t="str">
        <f t="shared" si="450"/>
        <v/>
      </c>
      <c r="S812" t="str">
        <f t="shared" si="451"/>
        <v/>
      </c>
      <c r="T812" t="str">
        <f t="shared" si="452"/>
        <v/>
      </c>
      <c r="U812" t="str">
        <f t="shared" si="453"/>
        <v/>
      </c>
      <c r="V812" t="str">
        <f>IF(MID(I812,6,1)="T",VLOOKUP(H812,DATA!$B$2:$H$526,7,FALSE),"")</f>
        <v/>
      </c>
      <c r="W812" t="str">
        <f t="shared" si="454"/>
        <v/>
      </c>
      <c r="X812" t="str">
        <f>IF(LEN(H812)&gt;0,VLOOKUP(H812,DATA!$B$2:$F$526,5,FALSE),"")</f>
        <v/>
      </c>
      <c r="Y812" t="str">
        <f t="shared" si="455"/>
        <v/>
      </c>
      <c r="Z812" t="str">
        <f t="shared" si="456"/>
        <v/>
      </c>
      <c r="AA812" t="str">
        <f t="shared" si="457"/>
        <v/>
      </c>
      <c r="AB812" t="str">
        <f>IF(LEN(Z812)&gt;0,VLOOKUP(Z812,DATA!$K$25:$L$69,2,FALSE)&amp;IF(LEN(AA812)&gt;0,VLOOKUP(AA812,DATA!$O$25:$P$29,2,FALSE),""),"")</f>
        <v/>
      </c>
      <c r="AC812" t="str">
        <f>IF(LEN(Z812)&gt;0,VLOOKUP(Z812,DATA!$K$25:$M$69,3,FALSE),"")</f>
        <v/>
      </c>
      <c r="AD812" t="str">
        <f t="shared" si="458"/>
        <v/>
      </c>
      <c r="AE812" t="str">
        <f t="shared" si="459"/>
        <v/>
      </c>
      <c r="AF812" t="str">
        <f t="shared" si="460"/>
        <v/>
      </c>
      <c r="AG812" t="str">
        <f t="shared" si="461"/>
        <v/>
      </c>
      <c r="AH812" t="str">
        <f t="shared" si="462"/>
        <v/>
      </c>
      <c r="AI812" t="str">
        <f>IF(LEN(Q812)&gt;0,REPT("0",IF(IF(MID(I812,12,1)="F",VLOOKUP(J812,DATA!$K$2:$Y$20,14,FALSE),0)&gt;10,IF(MID(I812,12,1)="F",VLOOKUP(J812,DATA!$K$2:$Y$20,14,FALSE),0)-10,0)-LEN(X812))&amp;DEC2BIN(Q812,IF(MID(I812,12,1)="F",VLOOKUP(J812,DATA!$K$2:$Y$20,14,FALSE),0)-IF(IF(MID(I812,12,1)="F",VLOOKUP(J812,DATA!$K$2:$Y$20,14,FALSE),0)&gt;10,IF(MID(I812,12,1)="F",VLOOKUP(J812,DATA!$K$2:$Y$20,14,FALSE),0)-10,0)),"")</f>
        <v/>
      </c>
      <c r="AJ812" t="str">
        <f>IF(LEN(H812)&gt;0,IF(H812&lt;&gt;"CALL_PAL",VLOOKUP(H812,DATA!$B$2:$E$526,4,FALSE),VLOOKUP(K812,DATA!$K$72:$M$161,3,FALSE)),"")</f>
        <v/>
      </c>
      <c r="AK812" t="str">
        <f>IF(LEN(H812)&gt;0,VLOOKUP(H812,DATA!$B$2:$D$526,3,FALSE),"")</f>
        <v/>
      </c>
      <c r="AL812" t="str">
        <f t="shared" si="463"/>
        <v/>
      </c>
      <c r="AM812" t="str">
        <f t="shared" si="464"/>
        <v/>
      </c>
      <c r="AN812" t="str">
        <f t="shared" si="442"/>
        <v/>
      </c>
      <c r="AO812" t="str">
        <f t="shared" si="436"/>
        <v/>
      </c>
      <c r="AP812" t="str">
        <f t="shared" si="437"/>
        <v/>
      </c>
      <c r="AQ812" t="str">
        <f t="shared" si="434"/>
        <v/>
      </c>
    </row>
    <row r="813" spans="1:43" x14ac:dyDescent="0.25">
      <c r="A813" t="str">
        <f t="shared" si="438"/>
        <v/>
      </c>
      <c r="C813" t="str">
        <f t="shared" si="444"/>
        <v/>
      </c>
      <c r="D813" t="str">
        <f t="shared" si="439"/>
        <v/>
      </c>
      <c r="E813" t="str">
        <f t="shared" si="440"/>
        <v/>
      </c>
      <c r="F813" t="str">
        <f t="shared" si="443"/>
        <v/>
      </c>
      <c r="G813" t="str">
        <f t="shared" si="435"/>
        <v/>
      </c>
      <c r="H813" t="str">
        <f t="shared" si="445"/>
        <v/>
      </c>
      <c r="I813" s="3" t="str">
        <f>IF(LEN(H813)&gt;0,VLOOKUP(H813,DATA!$B$2:$G$526,6,FALSE),"")</f>
        <v/>
      </c>
      <c r="J813" t="str">
        <f>IF(LEN(H813)&gt;0,VLOOKUP(H813,DATA!$B$2:$G$526,2,FALSE),"")</f>
        <v/>
      </c>
      <c r="K813" t="str">
        <f>IF(LEN(H813)&gt;0,IF(MID(IF(MID(MID(C813,LEN(H813)+2,99),1,1)="(",MID(MID(C813,LEN(H813)+2,99),2,LEN(MID(C813,LEN(H813)+2,99))-2),MID(C813,LEN(H813)+2,99)),1,1)=VLOOKUP(H813,DATA!$B$2:$I$526,8,FALSE),MID(IF(MID(MID(C813,LEN(H813)+2,99),1,1)="(",MID(MID(C813,LEN(H813)+2,99),2,LEN(MID(C813,LEN(H813)+2,99))-2),MID(C813,LEN(H813)+2,99)),1,3),IF(MID(MID(C813,LEN(H813)+2,99),1,1)="(",MID(MID(C813,LEN(H813)+2,99),2,LEN(MID(C813,LEN(H813)+2,99))-2),MID(C813,LEN(H813)+2,99))),"")</f>
        <v/>
      </c>
      <c r="L813" t="str">
        <f t="shared" si="446"/>
        <v/>
      </c>
      <c r="M813" t="str">
        <f t="shared" si="465"/>
        <v/>
      </c>
      <c r="N813" t="str">
        <f t="shared" si="447"/>
        <v/>
      </c>
      <c r="O813" t="str">
        <f t="shared" si="448"/>
        <v/>
      </c>
      <c r="P813" t="str">
        <f t="shared" si="441"/>
        <v/>
      </c>
      <c r="Q813" t="str">
        <f t="shared" si="449"/>
        <v/>
      </c>
      <c r="R813" t="str">
        <f t="shared" si="450"/>
        <v/>
      </c>
      <c r="S813" t="str">
        <f t="shared" si="451"/>
        <v/>
      </c>
      <c r="T813" t="str">
        <f t="shared" si="452"/>
        <v/>
      </c>
      <c r="U813" t="str">
        <f t="shared" si="453"/>
        <v/>
      </c>
      <c r="V813" t="str">
        <f>IF(MID(I813,6,1)="T",VLOOKUP(H813,DATA!$B$2:$H$526,7,FALSE),"")</f>
        <v/>
      </c>
      <c r="W813" t="str">
        <f t="shared" si="454"/>
        <v/>
      </c>
      <c r="X813" t="str">
        <f>IF(LEN(H813)&gt;0,VLOOKUP(H813,DATA!$B$2:$F$526,5,FALSE),"")</f>
        <v/>
      </c>
      <c r="Y813" t="str">
        <f t="shared" si="455"/>
        <v/>
      </c>
      <c r="Z813" t="str">
        <f t="shared" si="456"/>
        <v/>
      </c>
      <c r="AA813" t="str">
        <f t="shared" si="457"/>
        <v/>
      </c>
      <c r="AB813" t="str">
        <f>IF(LEN(Z813)&gt;0,VLOOKUP(Z813,DATA!$K$25:$L$69,2,FALSE)&amp;IF(LEN(AA813)&gt;0,VLOOKUP(AA813,DATA!$O$25:$P$29,2,FALSE),""),"")</f>
        <v/>
      </c>
      <c r="AC813" t="str">
        <f>IF(LEN(Z813)&gt;0,VLOOKUP(Z813,DATA!$K$25:$M$69,3,FALSE),"")</f>
        <v/>
      </c>
      <c r="AD813" t="str">
        <f t="shared" si="458"/>
        <v/>
      </c>
      <c r="AE813" t="str">
        <f t="shared" si="459"/>
        <v/>
      </c>
      <c r="AF813" t="str">
        <f t="shared" si="460"/>
        <v/>
      </c>
      <c r="AG813" t="str">
        <f t="shared" si="461"/>
        <v/>
      </c>
      <c r="AH813" t="str">
        <f t="shared" si="462"/>
        <v/>
      </c>
      <c r="AI813" t="str">
        <f>IF(LEN(Q813)&gt;0,REPT("0",IF(IF(MID(I813,12,1)="F",VLOOKUP(J813,DATA!$K$2:$Y$20,14,FALSE),0)&gt;10,IF(MID(I813,12,1)="F",VLOOKUP(J813,DATA!$K$2:$Y$20,14,FALSE),0)-10,0)-LEN(X813))&amp;DEC2BIN(Q813,IF(MID(I813,12,1)="F",VLOOKUP(J813,DATA!$K$2:$Y$20,14,FALSE),0)-IF(IF(MID(I813,12,1)="F",VLOOKUP(J813,DATA!$K$2:$Y$20,14,FALSE),0)&gt;10,IF(MID(I813,12,1)="F",VLOOKUP(J813,DATA!$K$2:$Y$20,14,FALSE),0)-10,0)),"")</f>
        <v/>
      </c>
      <c r="AJ813" t="str">
        <f>IF(LEN(H813)&gt;0,IF(H813&lt;&gt;"CALL_PAL",VLOOKUP(H813,DATA!$B$2:$E$526,4,FALSE),VLOOKUP(K813,DATA!$K$72:$M$161,3,FALSE)),"")</f>
        <v/>
      </c>
      <c r="AK813" t="str">
        <f>IF(LEN(H813)&gt;0,VLOOKUP(H813,DATA!$B$2:$D$526,3,FALSE),"")</f>
        <v/>
      </c>
      <c r="AL813" t="str">
        <f t="shared" si="463"/>
        <v/>
      </c>
      <c r="AM813" t="str">
        <f t="shared" si="464"/>
        <v/>
      </c>
      <c r="AN813" t="str">
        <f t="shared" si="442"/>
        <v/>
      </c>
      <c r="AO813" t="str">
        <f t="shared" si="436"/>
        <v/>
      </c>
      <c r="AP813" t="str">
        <f t="shared" si="437"/>
        <v/>
      </c>
      <c r="AQ813" t="str">
        <f t="shared" si="434"/>
        <v/>
      </c>
    </row>
    <row r="814" spans="1:43" x14ac:dyDescent="0.25">
      <c r="A814" t="str">
        <f t="shared" si="438"/>
        <v/>
      </c>
      <c r="C814" t="str">
        <f t="shared" si="444"/>
        <v/>
      </c>
      <c r="D814" t="str">
        <f t="shared" si="439"/>
        <v/>
      </c>
      <c r="E814" t="str">
        <f t="shared" si="440"/>
        <v/>
      </c>
      <c r="F814" t="str">
        <f t="shared" si="443"/>
        <v/>
      </c>
      <c r="G814" t="str">
        <f t="shared" si="435"/>
        <v/>
      </c>
      <c r="H814" t="str">
        <f t="shared" si="445"/>
        <v/>
      </c>
      <c r="I814" s="3" t="str">
        <f>IF(LEN(H814)&gt;0,VLOOKUP(H814,DATA!$B$2:$G$526,6,FALSE),"")</f>
        <v/>
      </c>
      <c r="J814" t="str">
        <f>IF(LEN(H814)&gt;0,VLOOKUP(H814,DATA!$B$2:$G$526,2,FALSE),"")</f>
        <v/>
      </c>
      <c r="K814" t="str">
        <f>IF(LEN(H814)&gt;0,IF(MID(IF(MID(MID(C814,LEN(H814)+2,99),1,1)="(",MID(MID(C814,LEN(H814)+2,99),2,LEN(MID(C814,LEN(H814)+2,99))-2),MID(C814,LEN(H814)+2,99)),1,1)=VLOOKUP(H814,DATA!$B$2:$I$526,8,FALSE),MID(IF(MID(MID(C814,LEN(H814)+2,99),1,1)="(",MID(MID(C814,LEN(H814)+2,99),2,LEN(MID(C814,LEN(H814)+2,99))-2),MID(C814,LEN(H814)+2,99)),1,3),IF(MID(MID(C814,LEN(H814)+2,99),1,1)="(",MID(MID(C814,LEN(H814)+2,99),2,LEN(MID(C814,LEN(H814)+2,99))-2),MID(C814,LEN(H814)+2,99))),"")</f>
        <v/>
      </c>
      <c r="L814" t="str">
        <f t="shared" si="446"/>
        <v/>
      </c>
      <c r="M814" t="str">
        <f t="shared" si="465"/>
        <v/>
      </c>
      <c r="N814" t="str">
        <f t="shared" si="447"/>
        <v/>
      </c>
      <c r="O814" t="str">
        <f t="shared" si="448"/>
        <v/>
      </c>
      <c r="P814" t="str">
        <f t="shared" si="441"/>
        <v/>
      </c>
      <c r="Q814" t="str">
        <f t="shared" si="449"/>
        <v/>
      </c>
      <c r="R814" t="str">
        <f t="shared" si="450"/>
        <v/>
      </c>
      <c r="S814" t="str">
        <f t="shared" si="451"/>
        <v/>
      </c>
      <c r="T814" t="str">
        <f t="shared" si="452"/>
        <v/>
      </c>
      <c r="U814" t="str">
        <f t="shared" si="453"/>
        <v/>
      </c>
      <c r="V814" t="str">
        <f>IF(MID(I814,6,1)="T",VLOOKUP(H814,DATA!$B$2:$H$526,7,FALSE),"")</f>
        <v/>
      </c>
      <c r="W814" t="str">
        <f t="shared" si="454"/>
        <v/>
      </c>
      <c r="X814" t="str">
        <f>IF(LEN(H814)&gt;0,VLOOKUP(H814,DATA!$B$2:$F$526,5,FALSE),"")</f>
        <v/>
      </c>
      <c r="Y814" t="str">
        <f t="shared" si="455"/>
        <v/>
      </c>
      <c r="Z814" t="str">
        <f t="shared" si="456"/>
        <v/>
      </c>
      <c r="AA814" t="str">
        <f t="shared" si="457"/>
        <v/>
      </c>
      <c r="AB814" t="str">
        <f>IF(LEN(Z814)&gt;0,VLOOKUP(Z814,DATA!$K$25:$L$69,2,FALSE)&amp;IF(LEN(AA814)&gt;0,VLOOKUP(AA814,DATA!$O$25:$P$29,2,FALSE),""),"")</f>
        <v/>
      </c>
      <c r="AC814" t="str">
        <f>IF(LEN(Z814)&gt;0,VLOOKUP(Z814,DATA!$K$25:$M$69,3,FALSE),"")</f>
        <v/>
      </c>
      <c r="AD814" t="str">
        <f t="shared" si="458"/>
        <v/>
      </c>
      <c r="AE814" t="str">
        <f t="shared" si="459"/>
        <v/>
      </c>
      <c r="AF814" t="str">
        <f t="shared" si="460"/>
        <v/>
      </c>
      <c r="AG814" t="str">
        <f t="shared" si="461"/>
        <v/>
      </c>
      <c r="AH814" t="str">
        <f t="shared" si="462"/>
        <v/>
      </c>
      <c r="AI814" t="str">
        <f>IF(LEN(Q814)&gt;0,REPT("0",IF(IF(MID(I814,12,1)="F",VLOOKUP(J814,DATA!$K$2:$Y$20,14,FALSE),0)&gt;10,IF(MID(I814,12,1)="F",VLOOKUP(J814,DATA!$K$2:$Y$20,14,FALSE),0)-10,0)-LEN(X814))&amp;DEC2BIN(Q814,IF(MID(I814,12,1)="F",VLOOKUP(J814,DATA!$K$2:$Y$20,14,FALSE),0)-IF(IF(MID(I814,12,1)="F",VLOOKUP(J814,DATA!$K$2:$Y$20,14,FALSE),0)&gt;10,IF(MID(I814,12,1)="F",VLOOKUP(J814,DATA!$K$2:$Y$20,14,FALSE),0)-10,0)),"")</f>
        <v/>
      </c>
      <c r="AJ814" t="str">
        <f>IF(LEN(H814)&gt;0,IF(H814&lt;&gt;"CALL_PAL",VLOOKUP(H814,DATA!$B$2:$E$526,4,FALSE),VLOOKUP(K814,DATA!$K$72:$M$161,3,FALSE)),"")</f>
        <v/>
      </c>
      <c r="AK814" t="str">
        <f>IF(LEN(H814)&gt;0,VLOOKUP(H814,DATA!$B$2:$D$526,3,FALSE),"")</f>
        <v/>
      </c>
      <c r="AL814" t="str">
        <f t="shared" si="463"/>
        <v/>
      </c>
      <c r="AM814" t="str">
        <f t="shared" si="464"/>
        <v/>
      </c>
      <c r="AN814" t="str">
        <f t="shared" si="442"/>
        <v/>
      </c>
      <c r="AO814" t="str">
        <f t="shared" si="436"/>
        <v/>
      </c>
      <c r="AP814" t="str">
        <f t="shared" si="437"/>
        <v/>
      </c>
      <c r="AQ814" t="str">
        <f t="shared" si="434"/>
        <v/>
      </c>
    </row>
    <row r="815" spans="1:43" x14ac:dyDescent="0.25">
      <c r="A815" t="str">
        <f t="shared" si="438"/>
        <v/>
      </c>
      <c r="C815" t="str">
        <f t="shared" si="444"/>
        <v/>
      </c>
      <c r="D815" t="str">
        <f t="shared" si="439"/>
        <v/>
      </c>
      <c r="E815" t="str">
        <f t="shared" si="440"/>
        <v/>
      </c>
      <c r="F815" t="str">
        <f t="shared" si="443"/>
        <v/>
      </c>
      <c r="G815" t="str">
        <f t="shared" si="435"/>
        <v/>
      </c>
      <c r="H815" t="str">
        <f t="shared" si="445"/>
        <v/>
      </c>
      <c r="I815" s="3" t="str">
        <f>IF(LEN(H815)&gt;0,VLOOKUP(H815,DATA!$B$2:$G$526,6,FALSE),"")</f>
        <v/>
      </c>
      <c r="J815" t="str">
        <f>IF(LEN(H815)&gt;0,VLOOKUP(H815,DATA!$B$2:$G$526,2,FALSE),"")</f>
        <v/>
      </c>
      <c r="K815" t="str">
        <f>IF(LEN(H815)&gt;0,IF(MID(IF(MID(MID(C815,LEN(H815)+2,99),1,1)="(",MID(MID(C815,LEN(H815)+2,99),2,LEN(MID(C815,LEN(H815)+2,99))-2),MID(C815,LEN(H815)+2,99)),1,1)=VLOOKUP(H815,DATA!$B$2:$I$526,8,FALSE),MID(IF(MID(MID(C815,LEN(H815)+2,99),1,1)="(",MID(MID(C815,LEN(H815)+2,99),2,LEN(MID(C815,LEN(H815)+2,99))-2),MID(C815,LEN(H815)+2,99)),1,3),IF(MID(MID(C815,LEN(H815)+2,99),1,1)="(",MID(MID(C815,LEN(H815)+2,99),2,LEN(MID(C815,LEN(H815)+2,99))-2),MID(C815,LEN(H815)+2,99))),"")</f>
        <v/>
      </c>
      <c r="L815" t="str">
        <f t="shared" si="446"/>
        <v/>
      </c>
      <c r="M815" t="str">
        <f t="shared" si="465"/>
        <v/>
      </c>
      <c r="N815" t="str">
        <f t="shared" si="447"/>
        <v/>
      </c>
      <c r="O815" t="str">
        <f t="shared" si="448"/>
        <v/>
      </c>
      <c r="P815" t="str">
        <f t="shared" si="441"/>
        <v/>
      </c>
      <c r="Q815" t="str">
        <f t="shared" si="449"/>
        <v/>
      </c>
      <c r="R815" t="str">
        <f t="shared" si="450"/>
        <v/>
      </c>
      <c r="S815" t="str">
        <f t="shared" si="451"/>
        <v/>
      </c>
      <c r="T815" t="str">
        <f t="shared" si="452"/>
        <v/>
      </c>
      <c r="U815" t="str">
        <f t="shared" si="453"/>
        <v/>
      </c>
      <c r="V815" t="str">
        <f>IF(MID(I815,6,1)="T",VLOOKUP(H815,DATA!$B$2:$H$526,7,FALSE),"")</f>
        <v/>
      </c>
      <c r="W815" t="str">
        <f t="shared" si="454"/>
        <v/>
      </c>
      <c r="X815" t="str">
        <f>IF(LEN(H815)&gt;0,VLOOKUP(H815,DATA!$B$2:$F$526,5,FALSE),"")</f>
        <v/>
      </c>
      <c r="Y815" t="str">
        <f t="shared" si="455"/>
        <v/>
      </c>
      <c r="Z815" t="str">
        <f t="shared" si="456"/>
        <v/>
      </c>
      <c r="AA815" t="str">
        <f t="shared" si="457"/>
        <v/>
      </c>
      <c r="AB815" t="str">
        <f>IF(LEN(Z815)&gt;0,VLOOKUP(Z815,DATA!$K$25:$L$69,2,FALSE)&amp;IF(LEN(AA815)&gt;0,VLOOKUP(AA815,DATA!$O$25:$P$29,2,FALSE),""),"")</f>
        <v/>
      </c>
      <c r="AC815" t="str">
        <f>IF(LEN(Z815)&gt;0,VLOOKUP(Z815,DATA!$K$25:$M$69,3,FALSE),"")</f>
        <v/>
      </c>
      <c r="AD815" t="str">
        <f t="shared" si="458"/>
        <v/>
      </c>
      <c r="AE815" t="str">
        <f t="shared" si="459"/>
        <v/>
      </c>
      <c r="AF815" t="str">
        <f t="shared" si="460"/>
        <v/>
      </c>
      <c r="AG815" t="str">
        <f t="shared" si="461"/>
        <v/>
      </c>
      <c r="AH815" t="str">
        <f t="shared" si="462"/>
        <v/>
      </c>
      <c r="AI815" t="str">
        <f>IF(LEN(Q815)&gt;0,REPT("0",IF(IF(MID(I815,12,1)="F",VLOOKUP(J815,DATA!$K$2:$Y$20,14,FALSE),0)&gt;10,IF(MID(I815,12,1)="F",VLOOKUP(J815,DATA!$K$2:$Y$20,14,FALSE),0)-10,0)-LEN(X815))&amp;DEC2BIN(Q815,IF(MID(I815,12,1)="F",VLOOKUP(J815,DATA!$K$2:$Y$20,14,FALSE),0)-IF(IF(MID(I815,12,1)="F",VLOOKUP(J815,DATA!$K$2:$Y$20,14,FALSE),0)&gt;10,IF(MID(I815,12,1)="F",VLOOKUP(J815,DATA!$K$2:$Y$20,14,FALSE),0)-10,0)),"")</f>
        <v/>
      </c>
      <c r="AJ815" t="str">
        <f>IF(LEN(H815)&gt;0,IF(H815&lt;&gt;"CALL_PAL",VLOOKUP(H815,DATA!$B$2:$E$526,4,FALSE),VLOOKUP(K815,DATA!$K$72:$M$161,3,FALSE)),"")</f>
        <v/>
      </c>
      <c r="AK815" t="str">
        <f>IF(LEN(H815)&gt;0,VLOOKUP(H815,DATA!$B$2:$D$526,3,FALSE),"")</f>
        <v/>
      </c>
      <c r="AL815" t="str">
        <f t="shared" si="463"/>
        <v/>
      </c>
      <c r="AM815" t="str">
        <f t="shared" si="464"/>
        <v/>
      </c>
      <c r="AN815" t="str">
        <f t="shared" si="442"/>
        <v/>
      </c>
      <c r="AO815" t="str">
        <f t="shared" si="436"/>
        <v/>
      </c>
      <c r="AP815" t="str">
        <f t="shared" si="437"/>
        <v/>
      </c>
      <c r="AQ815" t="str">
        <f t="shared" si="434"/>
        <v/>
      </c>
    </row>
    <row r="816" spans="1:43" x14ac:dyDescent="0.25">
      <c r="A816" t="str">
        <f t="shared" si="438"/>
        <v/>
      </c>
      <c r="C816" t="str">
        <f t="shared" si="444"/>
        <v/>
      </c>
      <c r="D816" t="str">
        <f t="shared" si="439"/>
        <v/>
      </c>
      <c r="E816" t="str">
        <f t="shared" si="440"/>
        <v/>
      </c>
      <c r="F816" t="str">
        <f t="shared" si="443"/>
        <v/>
      </c>
      <c r="G816" t="str">
        <f t="shared" si="435"/>
        <v/>
      </c>
      <c r="H816" t="str">
        <f t="shared" si="445"/>
        <v/>
      </c>
      <c r="I816" s="3" t="str">
        <f>IF(LEN(H816)&gt;0,VLOOKUP(H816,DATA!$B$2:$G$526,6,FALSE),"")</f>
        <v/>
      </c>
      <c r="J816" t="str">
        <f>IF(LEN(H816)&gt;0,VLOOKUP(H816,DATA!$B$2:$G$526,2,FALSE),"")</f>
        <v/>
      </c>
      <c r="K816" t="str">
        <f>IF(LEN(H816)&gt;0,IF(MID(IF(MID(MID(C816,LEN(H816)+2,99),1,1)="(",MID(MID(C816,LEN(H816)+2,99),2,LEN(MID(C816,LEN(H816)+2,99))-2),MID(C816,LEN(H816)+2,99)),1,1)=VLOOKUP(H816,DATA!$B$2:$I$526,8,FALSE),MID(IF(MID(MID(C816,LEN(H816)+2,99),1,1)="(",MID(MID(C816,LEN(H816)+2,99),2,LEN(MID(C816,LEN(H816)+2,99))-2),MID(C816,LEN(H816)+2,99)),1,3),IF(MID(MID(C816,LEN(H816)+2,99),1,1)="(",MID(MID(C816,LEN(H816)+2,99),2,LEN(MID(C816,LEN(H816)+2,99))-2),MID(C816,LEN(H816)+2,99))),"")</f>
        <v/>
      </c>
      <c r="L816" t="str">
        <f t="shared" si="446"/>
        <v/>
      </c>
      <c r="M816" t="str">
        <f t="shared" si="465"/>
        <v/>
      </c>
      <c r="N816" t="str">
        <f t="shared" si="447"/>
        <v/>
      </c>
      <c r="O816" t="str">
        <f t="shared" si="448"/>
        <v/>
      </c>
      <c r="P816" t="str">
        <f t="shared" si="441"/>
        <v/>
      </c>
      <c r="Q816" t="str">
        <f t="shared" si="449"/>
        <v/>
      </c>
      <c r="R816" t="str">
        <f t="shared" si="450"/>
        <v/>
      </c>
      <c r="S816" t="str">
        <f t="shared" si="451"/>
        <v/>
      </c>
      <c r="T816" t="str">
        <f t="shared" si="452"/>
        <v/>
      </c>
      <c r="U816" t="str">
        <f t="shared" si="453"/>
        <v/>
      </c>
      <c r="V816" t="str">
        <f>IF(MID(I816,6,1)="T",VLOOKUP(H816,DATA!$B$2:$H$526,7,FALSE),"")</f>
        <v/>
      </c>
      <c r="W816" t="str">
        <f t="shared" si="454"/>
        <v/>
      </c>
      <c r="X816" t="str">
        <f>IF(LEN(H816)&gt;0,VLOOKUP(H816,DATA!$B$2:$F$526,5,FALSE),"")</f>
        <v/>
      </c>
      <c r="Y816" t="str">
        <f t="shared" si="455"/>
        <v/>
      </c>
      <c r="Z816" t="str">
        <f t="shared" si="456"/>
        <v/>
      </c>
      <c r="AA816" t="str">
        <f t="shared" si="457"/>
        <v/>
      </c>
      <c r="AB816" t="str">
        <f>IF(LEN(Z816)&gt;0,VLOOKUP(Z816,DATA!$K$25:$L$69,2,FALSE)&amp;IF(LEN(AA816)&gt;0,VLOOKUP(AA816,DATA!$O$25:$P$29,2,FALSE),""),"")</f>
        <v/>
      </c>
      <c r="AC816" t="str">
        <f>IF(LEN(Z816)&gt;0,VLOOKUP(Z816,DATA!$K$25:$M$69,3,FALSE),"")</f>
        <v/>
      </c>
      <c r="AD816" t="str">
        <f t="shared" si="458"/>
        <v/>
      </c>
      <c r="AE816" t="str">
        <f t="shared" si="459"/>
        <v/>
      </c>
      <c r="AF816" t="str">
        <f t="shared" si="460"/>
        <v/>
      </c>
      <c r="AG816" t="str">
        <f t="shared" si="461"/>
        <v/>
      </c>
      <c r="AH816" t="str">
        <f t="shared" si="462"/>
        <v/>
      </c>
      <c r="AI816" t="str">
        <f>IF(LEN(Q816)&gt;0,REPT("0",IF(IF(MID(I816,12,1)="F",VLOOKUP(J816,DATA!$K$2:$Y$20,14,FALSE),0)&gt;10,IF(MID(I816,12,1)="F",VLOOKUP(J816,DATA!$K$2:$Y$20,14,FALSE),0)-10,0)-LEN(X816))&amp;DEC2BIN(Q816,IF(MID(I816,12,1)="F",VLOOKUP(J816,DATA!$K$2:$Y$20,14,FALSE),0)-IF(IF(MID(I816,12,1)="F",VLOOKUP(J816,DATA!$K$2:$Y$20,14,FALSE),0)&gt;10,IF(MID(I816,12,1)="F",VLOOKUP(J816,DATA!$K$2:$Y$20,14,FALSE),0)-10,0)),"")</f>
        <v/>
      </c>
      <c r="AJ816" t="str">
        <f>IF(LEN(H816)&gt;0,IF(H816&lt;&gt;"CALL_PAL",VLOOKUP(H816,DATA!$B$2:$E$526,4,FALSE),VLOOKUP(K816,DATA!$K$72:$M$161,3,FALSE)),"")</f>
        <v/>
      </c>
      <c r="AK816" t="str">
        <f>IF(LEN(H816)&gt;0,VLOOKUP(H816,DATA!$B$2:$D$526,3,FALSE),"")</f>
        <v/>
      </c>
      <c r="AL816" t="str">
        <f t="shared" si="463"/>
        <v/>
      </c>
      <c r="AM816" t="str">
        <f t="shared" si="464"/>
        <v/>
      </c>
      <c r="AN816" t="str">
        <f t="shared" si="442"/>
        <v/>
      </c>
      <c r="AO816" t="str">
        <f t="shared" si="436"/>
        <v/>
      </c>
      <c r="AP816" t="str">
        <f t="shared" si="437"/>
        <v/>
      </c>
      <c r="AQ816" t="str">
        <f t="shared" si="434"/>
        <v/>
      </c>
    </row>
    <row r="817" spans="1:43" x14ac:dyDescent="0.25">
      <c r="A817" t="str">
        <f t="shared" si="438"/>
        <v/>
      </c>
      <c r="C817" t="str">
        <f t="shared" si="444"/>
        <v/>
      </c>
      <c r="D817" t="str">
        <f t="shared" si="439"/>
        <v/>
      </c>
      <c r="E817" t="str">
        <f t="shared" si="440"/>
        <v/>
      </c>
      <c r="F817" t="str">
        <f t="shared" si="443"/>
        <v/>
      </c>
      <c r="G817" t="str">
        <f t="shared" si="435"/>
        <v/>
      </c>
      <c r="H817" t="str">
        <f t="shared" si="445"/>
        <v/>
      </c>
      <c r="I817" s="3" t="str">
        <f>IF(LEN(H817)&gt;0,VLOOKUP(H817,DATA!$B$2:$G$526,6,FALSE),"")</f>
        <v/>
      </c>
      <c r="J817" t="str">
        <f>IF(LEN(H817)&gt;0,VLOOKUP(H817,DATA!$B$2:$G$526,2,FALSE),"")</f>
        <v/>
      </c>
      <c r="K817" t="str">
        <f>IF(LEN(H817)&gt;0,IF(MID(IF(MID(MID(C817,LEN(H817)+2,99),1,1)="(",MID(MID(C817,LEN(H817)+2,99),2,LEN(MID(C817,LEN(H817)+2,99))-2),MID(C817,LEN(H817)+2,99)),1,1)=VLOOKUP(H817,DATA!$B$2:$I$526,8,FALSE),MID(IF(MID(MID(C817,LEN(H817)+2,99),1,1)="(",MID(MID(C817,LEN(H817)+2,99),2,LEN(MID(C817,LEN(H817)+2,99))-2),MID(C817,LEN(H817)+2,99)),1,3),IF(MID(MID(C817,LEN(H817)+2,99),1,1)="(",MID(MID(C817,LEN(H817)+2,99),2,LEN(MID(C817,LEN(H817)+2,99))-2),MID(C817,LEN(H817)+2,99))),"")</f>
        <v/>
      </c>
      <c r="L817" t="str">
        <f t="shared" si="446"/>
        <v/>
      </c>
      <c r="M817" t="str">
        <f t="shared" si="465"/>
        <v/>
      </c>
      <c r="N817" t="str">
        <f t="shared" si="447"/>
        <v/>
      </c>
      <c r="O817" t="str">
        <f t="shared" si="448"/>
        <v/>
      </c>
      <c r="P817" t="str">
        <f t="shared" si="441"/>
        <v/>
      </c>
      <c r="Q817" t="str">
        <f t="shared" si="449"/>
        <v/>
      </c>
      <c r="R817" t="str">
        <f t="shared" si="450"/>
        <v/>
      </c>
      <c r="S817" t="str">
        <f t="shared" si="451"/>
        <v/>
      </c>
      <c r="T817" t="str">
        <f t="shared" si="452"/>
        <v/>
      </c>
      <c r="U817" t="str">
        <f t="shared" si="453"/>
        <v/>
      </c>
      <c r="V817" t="str">
        <f>IF(MID(I817,6,1)="T",VLOOKUP(H817,DATA!$B$2:$H$526,7,FALSE),"")</f>
        <v/>
      </c>
      <c r="W817" t="str">
        <f t="shared" si="454"/>
        <v/>
      </c>
      <c r="X817" t="str">
        <f>IF(LEN(H817)&gt;0,VLOOKUP(H817,DATA!$B$2:$F$526,5,FALSE),"")</f>
        <v/>
      </c>
      <c r="Y817" t="str">
        <f t="shared" si="455"/>
        <v/>
      </c>
      <c r="Z817" t="str">
        <f t="shared" si="456"/>
        <v/>
      </c>
      <c r="AA817" t="str">
        <f t="shared" si="457"/>
        <v/>
      </c>
      <c r="AB817" t="str">
        <f>IF(LEN(Z817)&gt;0,VLOOKUP(Z817,DATA!$K$25:$L$69,2,FALSE)&amp;IF(LEN(AA817)&gt;0,VLOOKUP(AA817,DATA!$O$25:$P$29,2,FALSE),""),"")</f>
        <v/>
      </c>
      <c r="AC817" t="str">
        <f>IF(LEN(Z817)&gt;0,VLOOKUP(Z817,DATA!$K$25:$M$69,3,FALSE),"")</f>
        <v/>
      </c>
      <c r="AD817" t="str">
        <f t="shared" si="458"/>
        <v/>
      </c>
      <c r="AE817" t="str">
        <f t="shared" si="459"/>
        <v/>
      </c>
      <c r="AF817" t="str">
        <f t="shared" si="460"/>
        <v/>
      </c>
      <c r="AG817" t="str">
        <f t="shared" si="461"/>
        <v/>
      </c>
      <c r="AH817" t="str">
        <f t="shared" si="462"/>
        <v/>
      </c>
      <c r="AI817" t="str">
        <f>IF(LEN(Q817)&gt;0,REPT("0",IF(IF(MID(I817,12,1)="F",VLOOKUP(J817,DATA!$K$2:$Y$20,14,FALSE),0)&gt;10,IF(MID(I817,12,1)="F",VLOOKUP(J817,DATA!$K$2:$Y$20,14,FALSE),0)-10,0)-LEN(X817))&amp;DEC2BIN(Q817,IF(MID(I817,12,1)="F",VLOOKUP(J817,DATA!$K$2:$Y$20,14,FALSE),0)-IF(IF(MID(I817,12,1)="F",VLOOKUP(J817,DATA!$K$2:$Y$20,14,FALSE),0)&gt;10,IF(MID(I817,12,1)="F",VLOOKUP(J817,DATA!$K$2:$Y$20,14,FALSE),0)-10,0)),"")</f>
        <v/>
      </c>
      <c r="AJ817" t="str">
        <f>IF(LEN(H817)&gt;0,IF(H817&lt;&gt;"CALL_PAL",VLOOKUP(H817,DATA!$B$2:$E$526,4,FALSE),VLOOKUP(K817,DATA!$K$72:$M$161,3,FALSE)),"")</f>
        <v/>
      </c>
      <c r="AK817" t="str">
        <f>IF(LEN(H817)&gt;0,VLOOKUP(H817,DATA!$B$2:$D$526,3,FALSE),"")</f>
        <v/>
      </c>
      <c r="AL817" t="str">
        <f t="shared" si="463"/>
        <v/>
      </c>
      <c r="AM817" t="str">
        <f t="shared" si="464"/>
        <v/>
      </c>
      <c r="AN817" t="str">
        <f t="shared" si="442"/>
        <v/>
      </c>
      <c r="AO817" t="str">
        <f t="shared" si="436"/>
        <v/>
      </c>
      <c r="AP817" t="str">
        <f t="shared" si="437"/>
        <v/>
      </c>
      <c r="AQ817" t="str">
        <f t="shared" si="434"/>
        <v/>
      </c>
    </row>
    <row r="818" spans="1:43" x14ac:dyDescent="0.25">
      <c r="A818" t="str">
        <f t="shared" si="438"/>
        <v/>
      </c>
      <c r="C818" t="str">
        <f t="shared" si="444"/>
        <v/>
      </c>
      <c r="D818" t="str">
        <f t="shared" si="439"/>
        <v/>
      </c>
      <c r="E818" t="str">
        <f t="shared" si="440"/>
        <v/>
      </c>
      <c r="F818" t="str">
        <f t="shared" si="443"/>
        <v/>
      </c>
      <c r="G818" t="str">
        <f t="shared" si="435"/>
        <v/>
      </c>
      <c r="H818" t="str">
        <f t="shared" si="445"/>
        <v/>
      </c>
      <c r="I818" s="3" t="str">
        <f>IF(LEN(H818)&gt;0,VLOOKUP(H818,DATA!$B$2:$G$526,6,FALSE),"")</f>
        <v/>
      </c>
      <c r="J818" t="str">
        <f>IF(LEN(H818)&gt;0,VLOOKUP(H818,DATA!$B$2:$G$526,2,FALSE),"")</f>
        <v/>
      </c>
      <c r="K818" t="str">
        <f>IF(LEN(H818)&gt;0,IF(MID(IF(MID(MID(C818,LEN(H818)+2,99),1,1)="(",MID(MID(C818,LEN(H818)+2,99),2,LEN(MID(C818,LEN(H818)+2,99))-2),MID(C818,LEN(H818)+2,99)),1,1)=VLOOKUP(H818,DATA!$B$2:$I$526,8,FALSE),MID(IF(MID(MID(C818,LEN(H818)+2,99),1,1)="(",MID(MID(C818,LEN(H818)+2,99),2,LEN(MID(C818,LEN(H818)+2,99))-2),MID(C818,LEN(H818)+2,99)),1,3),IF(MID(MID(C818,LEN(H818)+2,99),1,1)="(",MID(MID(C818,LEN(H818)+2,99),2,LEN(MID(C818,LEN(H818)+2,99))-2),MID(C818,LEN(H818)+2,99))),"")</f>
        <v/>
      </c>
      <c r="L818" t="str">
        <f t="shared" si="446"/>
        <v/>
      </c>
      <c r="M818" t="str">
        <f t="shared" si="465"/>
        <v/>
      </c>
      <c r="N818" t="str">
        <f t="shared" si="447"/>
        <v/>
      </c>
      <c r="O818" t="str">
        <f t="shared" si="448"/>
        <v/>
      </c>
      <c r="P818" t="str">
        <f t="shared" si="441"/>
        <v/>
      </c>
      <c r="Q818" t="str">
        <f t="shared" si="449"/>
        <v/>
      </c>
      <c r="R818" t="str">
        <f t="shared" si="450"/>
        <v/>
      </c>
      <c r="S818" t="str">
        <f t="shared" si="451"/>
        <v/>
      </c>
      <c r="T818" t="str">
        <f t="shared" si="452"/>
        <v/>
      </c>
      <c r="U818" t="str">
        <f t="shared" si="453"/>
        <v/>
      </c>
      <c r="V818" t="str">
        <f>IF(MID(I818,6,1)="T",VLOOKUP(H818,DATA!$B$2:$H$526,7,FALSE),"")</f>
        <v/>
      </c>
      <c r="W818" t="str">
        <f t="shared" si="454"/>
        <v/>
      </c>
      <c r="X818" t="str">
        <f>IF(LEN(H818)&gt;0,VLOOKUP(H818,DATA!$B$2:$F$526,5,FALSE),"")</f>
        <v/>
      </c>
      <c r="Y818" t="str">
        <f t="shared" si="455"/>
        <v/>
      </c>
      <c r="Z818" t="str">
        <f t="shared" si="456"/>
        <v/>
      </c>
      <c r="AA818" t="str">
        <f t="shared" si="457"/>
        <v/>
      </c>
      <c r="AB818" t="str">
        <f>IF(LEN(Z818)&gt;0,VLOOKUP(Z818,DATA!$K$25:$L$69,2,FALSE)&amp;IF(LEN(AA818)&gt;0,VLOOKUP(AA818,DATA!$O$25:$P$29,2,FALSE),""),"")</f>
        <v/>
      </c>
      <c r="AC818" t="str">
        <f>IF(LEN(Z818)&gt;0,VLOOKUP(Z818,DATA!$K$25:$M$69,3,FALSE),"")</f>
        <v/>
      </c>
      <c r="AD818" t="str">
        <f t="shared" si="458"/>
        <v/>
      </c>
      <c r="AE818" t="str">
        <f t="shared" si="459"/>
        <v/>
      </c>
      <c r="AF818" t="str">
        <f t="shared" si="460"/>
        <v/>
      </c>
      <c r="AG818" t="str">
        <f t="shared" si="461"/>
        <v/>
      </c>
      <c r="AH818" t="str">
        <f t="shared" si="462"/>
        <v/>
      </c>
      <c r="AI818" t="str">
        <f>IF(LEN(Q818)&gt;0,REPT("0",IF(IF(MID(I818,12,1)="F",VLOOKUP(J818,DATA!$K$2:$Y$20,14,FALSE),0)&gt;10,IF(MID(I818,12,1)="F",VLOOKUP(J818,DATA!$K$2:$Y$20,14,FALSE),0)-10,0)-LEN(X818))&amp;DEC2BIN(Q818,IF(MID(I818,12,1)="F",VLOOKUP(J818,DATA!$K$2:$Y$20,14,FALSE),0)-IF(IF(MID(I818,12,1)="F",VLOOKUP(J818,DATA!$K$2:$Y$20,14,FALSE),0)&gt;10,IF(MID(I818,12,1)="F",VLOOKUP(J818,DATA!$K$2:$Y$20,14,FALSE),0)-10,0)),"")</f>
        <v/>
      </c>
      <c r="AJ818" t="str">
        <f>IF(LEN(H818)&gt;0,IF(H818&lt;&gt;"CALL_PAL",VLOOKUP(H818,DATA!$B$2:$E$526,4,FALSE),VLOOKUP(K818,DATA!$K$72:$M$161,3,FALSE)),"")</f>
        <v/>
      </c>
      <c r="AK818" t="str">
        <f>IF(LEN(H818)&gt;0,VLOOKUP(H818,DATA!$B$2:$D$526,3,FALSE),"")</f>
        <v/>
      </c>
      <c r="AL818" t="str">
        <f t="shared" si="463"/>
        <v/>
      </c>
      <c r="AM818" t="str">
        <f t="shared" si="464"/>
        <v/>
      </c>
      <c r="AN818" t="str">
        <f t="shared" si="442"/>
        <v/>
      </c>
      <c r="AO818" t="str">
        <f t="shared" si="436"/>
        <v/>
      </c>
      <c r="AP818" t="str">
        <f t="shared" si="437"/>
        <v/>
      </c>
      <c r="AQ818" t="str">
        <f t="shared" si="434"/>
        <v/>
      </c>
    </row>
    <row r="819" spans="1:43" x14ac:dyDescent="0.25">
      <c r="A819" t="str">
        <f t="shared" si="438"/>
        <v/>
      </c>
      <c r="C819" t="str">
        <f t="shared" si="444"/>
        <v/>
      </c>
      <c r="D819" t="str">
        <f t="shared" si="439"/>
        <v/>
      </c>
      <c r="E819" t="str">
        <f t="shared" si="440"/>
        <v/>
      </c>
      <c r="F819" t="str">
        <f t="shared" si="443"/>
        <v/>
      </c>
      <c r="G819" t="str">
        <f t="shared" si="435"/>
        <v/>
      </c>
      <c r="H819" t="str">
        <f t="shared" si="445"/>
        <v/>
      </c>
      <c r="I819" s="3" t="str">
        <f>IF(LEN(H819)&gt;0,VLOOKUP(H819,DATA!$B$2:$G$526,6,FALSE),"")</f>
        <v/>
      </c>
      <c r="J819" t="str">
        <f>IF(LEN(H819)&gt;0,VLOOKUP(H819,DATA!$B$2:$G$526,2,FALSE),"")</f>
        <v/>
      </c>
      <c r="K819" t="str">
        <f>IF(LEN(H819)&gt;0,IF(MID(IF(MID(MID(C819,LEN(H819)+2,99),1,1)="(",MID(MID(C819,LEN(H819)+2,99),2,LEN(MID(C819,LEN(H819)+2,99))-2),MID(C819,LEN(H819)+2,99)),1,1)=VLOOKUP(H819,DATA!$B$2:$I$526,8,FALSE),MID(IF(MID(MID(C819,LEN(H819)+2,99),1,1)="(",MID(MID(C819,LEN(H819)+2,99),2,LEN(MID(C819,LEN(H819)+2,99))-2),MID(C819,LEN(H819)+2,99)),1,3),IF(MID(MID(C819,LEN(H819)+2,99),1,1)="(",MID(MID(C819,LEN(H819)+2,99),2,LEN(MID(C819,LEN(H819)+2,99))-2),MID(C819,LEN(H819)+2,99))),"")</f>
        <v/>
      </c>
      <c r="L819" t="str">
        <f t="shared" si="446"/>
        <v/>
      </c>
      <c r="M819" t="str">
        <f t="shared" si="465"/>
        <v/>
      </c>
      <c r="N819" t="str">
        <f t="shared" si="447"/>
        <v/>
      </c>
      <c r="O819" t="str">
        <f t="shared" si="448"/>
        <v/>
      </c>
      <c r="P819" t="str">
        <f t="shared" si="441"/>
        <v/>
      </c>
      <c r="Q819" t="str">
        <f t="shared" si="449"/>
        <v/>
      </c>
      <c r="R819" t="str">
        <f t="shared" si="450"/>
        <v/>
      </c>
      <c r="S819" t="str">
        <f t="shared" si="451"/>
        <v/>
      </c>
      <c r="T819" t="str">
        <f t="shared" si="452"/>
        <v/>
      </c>
      <c r="U819" t="str">
        <f t="shared" si="453"/>
        <v/>
      </c>
      <c r="V819" t="str">
        <f>IF(MID(I819,6,1)="T",VLOOKUP(H819,DATA!$B$2:$H$526,7,FALSE),"")</f>
        <v/>
      </c>
      <c r="W819" t="str">
        <f t="shared" si="454"/>
        <v/>
      </c>
      <c r="X819" t="str">
        <f>IF(LEN(H819)&gt;0,VLOOKUP(H819,DATA!$B$2:$F$526,5,FALSE),"")</f>
        <v/>
      </c>
      <c r="Y819" t="str">
        <f t="shared" si="455"/>
        <v/>
      </c>
      <c r="Z819" t="str">
        <f t="shared" si="456"/>
        <v/>
      </c>
      <c r="AA819" t="str">
        <f t="shared" si="457"/>
        <v/>
      </c>
      <c r="AB819" t="str">
        <f>IF(LEN(Z819)&gt;0,VLOOKUP(Z819,DATA!$K$25:$L$69,2,FALSE)&amp;IF(LEN(AA819)&gt;0,VLOOKUP(AA819,DATA!$O$25:$P$29,2,FALSE),""),"")</f>
        <v/>
      </c>
      <c r="AC819" t="str">
        <f>IF(LEN(Z819)&gt;0,VLOOKUP(Z819,DATA!$K$25:$M$69,3,FALSE),"")</f>
        <v/>
      </c>
      <c r="AD819" t="str">
        <f t="shared" si="458"/>
        <v/>
      </c>
      <c r="AE819" t="str">
        <f t="shared" si="459"/>
        <v/>
      </c>
      <c r="AF819" t="str">
        <f t="shared" si="460"/>
        <v/>
      </c>
      <c r="AG819" t="str">
        <f t="shared" si="461"/>
        <v/>
      </c>
      <c r="AH819" t="str">
        <f t="shared" si="462"/>
        <v/>
      </c>
      <c r="AI819" t="str">
        <f>IF(LEN(Q819)&gt;0,REPT("0",IF(IF(MID(I819,12,1)="F",VLOOKUP(J819,DATA!$K$2:$Y$20,14,FALSE),0)&gt;10,IF(MID(I819,12,1)="F",VLOOKUP(J819,DATA!$K$2:$Y$20,14,FALSE),0)-10,0)-LEN(X819))&amp;DEC2BIN(Q819,IF(MID(I819,12,1)="F",VLOOKUP(J819,DATA!$K$2:$Y$20,14,FALSE),0)-IF(IF(MID(I819,12,1)="F",VLOOKUP(J819,DATA!$K$2:$Y$20,14,FALSE),0)&gt;10,IF(MID(I819,12,1)="F",VLOOKUP(J819,DATA!$K$2:$Y$20,14,FALSE),0)-10,0)),"")</f>
        <v/>
      </c>
      <c r="AJ819" t="str">
        <f>IF(LEN(H819)&gt;0,IF(H819&lt;&gt;"CALL_PAL",VLOOKUP(H819,DATA!$B$2:$E$526,4,FALSE),VLOOKUP(K819,DATA!$K$72:$M$161,3,FALSE)),"")</f>
        <v/>
      </c>
      <c r="AK819" t="str">
        <f>IF(LEN(H819)&gt;0,VLOOKUP(H819,DATA!$B$2:$D$526,3,FALSE),"")</f>
        <v/>
      </c>
      <c r="AL819" t="str">
        <f t="shared" si="463"/>
        <v/>
      </c>
      <c r="AM819" t="str">
        <f t="shared" si="464"/>
        <v/>
      </c>
      <c r="AN819" t="str">
        <f t="shared" si="442"/>
        <v/>
      </c>
      <c r="AO819" t="str">
        <f t="shared" si="436"/>
        <v/>
      </c>
      <c r="AP819" t="str">
        <f t="shared" si="437"/>
        <v/>
      </c>
      <c r="AQ819" t="str">
        <f t="shared" si="434"/>
        <v/>
      </c>
    </row>
    <row r="820" spans="1:43" x14ac:dyDescent="0.25">
      <c r="A820" t="str">
        <f t="shared" si="438"/>
        <v/>
      </c>
      <c r="C820" t="str">
        <f t="shared" si="444"/>
        <v/>
      </c>
      <c r="D820" t="str">
        <f t="shared" si="439"/>
        <v/>
      </c>
      <c r="E820" t="str">
        <f t="shared" si="440"/>
        <v/>
      </c>
      <c r="F820" t="str">
        <f t="shared" si="443"/>
        <v/>
      </c>
      <c r="G820" t="str">
        <f t="shared" si="435"/>
        <v/>
      </c>
      <c r="H820" t="str">
        <f t="shared" si="445"/>
        <v/>
      </c>
      <c r="I820" s="3" t="str">
        <f>IF(LEN(H820)&gt;0,VLOOKUP(H820,DATA!$B$2:$G$526,6,FALSE),"")</f>
        <v/>
      </c>
      <c r="J820" t="str">
        <f>IF(LEN(H820)&gt;0,VLOOKUP(H820,DATA!$B$2:$G$526,2,FALSE),"")</f>
        <v/>
      </c>
      <c r="K820" t="str">
        <f>IF(LEN(H820)&gt;0,IF(MID(IF(MID(MID(C820,LEN(H820)+2,99),1,1)="(",MID(MID(C820,LEN(H820)+2,99),2,LEN(MID(C820,LEN(H820)+2,99))-2),MID(C820,LEN(H820)+2,99)),1,1)=VLOOKUP(H820,DATA!$B$2:$I$526,8,FALSE),MID(IF(MID(MID(C820,LEN(H820)+2,99),1,1)="(",MID(MID(C820,LEN(H820)+2,99),2,LEN(MID(C820,LEN(H820)+2,99))-2),MID(C820,LEN(H820)+2,99)),1,3),IF(MID(MID(C820,LEN(H820)+2,99),1,1)="(",MID(MID(C820,LEN(H820)+2,99),2,LEN(MID(C820,LEN(H820)+2,99))-2),MID(C820,LEN(H820)+2,99))),"")</f>
        <v/>
      </c>
      <c r="L820" t="str">
        <f t="shared" si="446"/>
        <v/>
      </c>
      <c r="M820" t="str">
        <f t="shared" si="465"/>
        <v/>
      </c>
      <c r="N820" t="str">
        <f t="shared" si="447"/>
        <v/>
      </c>
      <c r="O820" t="str">
        <f t="shared" si="448"/>
        <v/>
      </c>
      <c r="P820" t="str">
        <f t="shared" si="441"/>
        <v/>
      </c>
      <c r="Q820" t="str">
        <f t="shared" si="449"/>
        <v/>
      </c>
      <c r="R820" t="str">
        <f t="shared" si="450"/>
        <v/>
      </c>
      <c r="S820" t="str">
        <f t="shared" si="451"/>
        <v/>
      </c>
      <c r="T820" t="str">
        <f t="shared" si="452"/>
        <v/>
      </c>
      <c r="U820" t="str">
        <f t="shared" si="453"/>
        <v/>
      </c>
      <c r="V820" t="str">
        <f>IF(MID(I820,6,1)="T",VLOOKUP(H820,DATA!$B$2:$H$526,7,FALSE),"")</f>
        <v/>
      </c>
      <c r="W820" t="str">
        <f t="shared" si="454"/>
        <v/>
      </c>
      <c r="X820" t="str">
        <f>IF(LEN(H820)&gt;0,VLOOKUP(H820,DATA!$B$2:$F$526,5,FALSE),"")</f>
        <v/>
      </c>
      <c r="Y820" t="str">
        <f t="shared" si="455"/>
        <v/>
      </c>
      <c r="Z820" t="str">
        <f t="shared" si="456"/>
        <v/>
      </c>
      <c r="AA820" t="str">
        <f t="shared" si="457"/>
        <v/>
      </c>
      <c r="AB820" t="str">
        <f>IF(LEN(Z820)&gt;0,VLOOKUP(Z820,DATA!$K$25:$L$69,2,FALSE)&amp;IF(LEN(AA820)&gt;0,VLOOKUP(AA820,DATA!$O$25:$P$29,2,FALSE),""),"")</f>
        <v/>
      </c>
      <c r="AC820" t="str">
        <f>IF(LEN(Z820)&gt;0,VLOOKUP(Z820,DATA!$K$25:$M$69,3,FALSE),"")</f>
        <v/>
      </c>
      <c r="AD820" t="str">
        <f t="shared" si="458"/>
        <v/>
      </c>
      <c r="AE820" t="str">
        <f t="shared" si="459"/>
        <v/>
      </c>
      <c r="AF820" t="str">
        <f t="shared" si="460"/>
        <v/>
      </c>
      <c r="AG820" t="str">
        <f t="shared" si="461"/>
        <v/>
      </c>
      <c r="AH820" t="str">
        <f t="shared" si="462"/>
        <v/>
      </c>
      <c r="AI820" t="str">
        <f>IF(LEN(Q820)&gt;0,REPT("0",IF(IF(MID(I820,12,1)="F",VLOOKUP(J820,DATA!$K$2:$Y$20,14,FALSE),0)&gt;10,IF(MID(I820,12,1)="F",VLOOKUP(J820,DATA!$K$2:$Y$20,14,FALSE),0)-10,0)-LEN(X820))&amp;DEC2BIN(Q820,IF(MID(I820,12,1)="F",VLOOKUP(J820,DATA!$K$2:$Y$20,14,FALSE),0)-IF(IF(MID(I820,12,1)="F",VLOOKUP(J820,DATA!$K$2:$Y$20,14,FALSE),0)&gt;10,IF(MID(I820,12,1)="F",VLOOKUP(J820,DATA!$K$2:$Y$20,14,FALSE),0)-10,0)),"")</f>
        <v/>
      </c>
      <c r="AJ820" t="str">
        <f>IF(LEN(H820)&gt;0,IF(H820&lt;&gt;"CALL_PAL",VLOOKUP(H820,DATA!$B$2:$E$526,4,FALSE),VLOOKUP(K820,DATA!$K$72:$M$161,3,FALSE)),"")</f>
        <v/>
      </c>
      <c r="AK820" t="str">
        <f>IF(LEN(H820)&gt;0,VLOOKUP(H820,DATA!$B$2:$D$526,3,FALSE),"")</f>
        <v/>
      </c>
      <c r="AL820" t="str">
        <f t="shared" si="463"/>
        <v/>
      </c>
      <c r="AM820" t="str">
        <f t="shared" si="464"/>
        <v/>
      </c>
      <c r="AN820" t="str">
        <f t="shared" si="442"/>
        <v/>
      </c>
      <c r="AO820" t="str">
        <f t="shared" si="436"/>
        <v/>
      </c>
      <c r="AP820" t="str">
        <f t="shared" si="437"/>
        <v/>
      </c>
      <c r="AQ820" t="str">
        <f t="shared" si="434"/>
        <v/>
      </c>
    </row>
    <row r="821" spans="1:43" x14ac:dyDescent="0.25">
      <c r="A821" t="str">
        <f t="shared" si="438"/>
        <v/>
      </c>
      <c r="C821" t="str">
        <f t="shared" si="444"/>
        <v/>
      </c>
      <c r="D821" t="str">
        <f t="shared" si="439"/>
        <v/>
      </c>
      <c r="E821" t="str">
        <f t="shared" si="440"/>
        <v/>
      </c>
      <c r="F821" t="str">
        <f t="shared" si="443"/>
        <v/>
      </c>
      <c r="G821" t="str">
        <f t="shared" si="435"/>
        <v/>
      </c>
      <c r="H821" t="str">
        <f t="shared" si="445"/>
        <v/>
      </c>
      <c r="I821" s="3" t="str">
        <f>IF(LEN(H821)&gt;0,VLOOKUP(H821,DATA!$B$2:$G$526,6,FALSE),"")</f>
        <v/>
      </c>
      <c r="J821" t="str">
        <f>IF(LEN(H821)&gt;0,VLOOKUP(H821,DATA!$B$2:$G$526,2,FALSE),"")</f>
        <v/>
      </c>
      <c r="K821" t="str">
        <f>IF(LEN(H821)&gt;0,IF(MID(IF(MID(MID(C821,LEN(H821)+2,99),1,1)="(",MID(MID(C821,LEN(H821)+2,99),2,LEN(MID(C821,LEN(H821)+2,99))-2),MID(C821,LEN(H821)+2,99)),1,1)=VLOOKUP(H821,DATA!$B$2:$I$526,8,FALSE),MID(IF(MID(MID(C821,LEN(H821)+2,99),1,1)="(",MID(MID(C821,LEN(H821)+2,99),2,LEN(MID(C821,LEN(H821)+2,99))-2),MID(C821,LEN(H821)+2,99)),1,3),IF(MID(MID(C821,LEN(H821)+2,99),1,1)="(",MID(MID(C821,LEN(H821)+2,99),2,LEN(MID(C821,LEN(H821)+2,99))-2),MID(C821,LEN(H821)+2,99))),"")</f>
        <v/>
      </c>
      <c r="L821" t="str">
        <f t="shared" si="446"/>
        <v/>
      </c>
      <c r="M821" t="str">
        <f t="shared" si="465"/>
        <v/>
      </c>
      <c r="N821" t="str">
        <f t="shared" si="447"/>
        <v/>
      </c>
      <c r="O821" t="str">
        <f t="shared" si="448"/>
        <v/>
      </c>
      <c r="P821" t="str">
        <f t="shared" si="441"/>
        <v/>
      </c>
      <c r="Q821" t="str">
        <f t="shared" si="449"/>
        <v/>
      </c>
      <c r="R821" t="str">
        <f t="shared" si="450"/>
        <v/>
      </c>
      <c r="S821" t="str">
        <f t="shared" si="451"/>
        <v/>
      </c>
      <c r="T821" t="str">
        <f t="shared" si="452"/>
        <v/>
      </c>
      <c r="U821" t="str">
        <f t="shared" si="453"/>
        <v/>
      </c>
      <c r="V821" t="str">
        <f>IF(MID(I821,6,1)="T",VLOOKUP(H821,DATA!$B$2:$H$526,7,FALSE),"")</f>
        <v/>
      </c>
      <c r="W821" t="str">
        <f t="shared" si="454"/>
        <v/>
      </c>
      <c r="X821" t="str">
        <f>IF(LEN(H821)&gt;0,VLOOKUP(H821,DATA!$B$2:$F$526,5,FALSE),"")</f>
        <v/>
      </c>
      <c r="Y821" t="str">
        <f t="shared" si="455"/>
        <v/>
      </c>
      <c r="Z821" t="str">
        <f t="shared" si="456"/>
        <v/>
      </c>
      <c r="AA821" t="str">
        <f t="shared" si="457"/>
        <v/>
      </c>
      <c r="AB821" t="str">
        <f>IF(LEN(Z821)&gt;0,VLOOKUP(Z821,DATA!$K$25:$L$69,2,FALSE)&amp;IF(LEN(AA821)&gt;0,VLOOKUP(AA821,DATA!$O$25:$P$29,2,FALSE),""),"")</f>
        <v/>
      </c>
      <c r="AC821" t="str">
        <f>IF(LEN(Z821)&gt;0,VLOOKUP(Z821,DATA!$K$25:$M$69,3,FALSE),"")</f>
        <v/>
      </c>
      <c r="AD821" t="str">
        <f t="shared" si="458"/>
        <v/>
      </c>
      <c r="AE821" t="str">
        <f t="shared" si="459"/>
        <v/>
      </c>
      <c r="AF821" t="str">
        <f t="shared" si="460"/>
        <v/>
      </c>
      <c r="AG821" t="str">
        <f t="shared" si="461"/>
        <v/>
      </c>
      <c r="AH821" t="str">
        <f t="shared" si="462"/>
        <v/>
      </c>
      <c r="AI821" t="str">
        <f>IF(LEN(Q821)&gt;0,REPT("0",IF(IF(MID(I821,12,1)="F",VLOOKUP(J821,DATA!$K$2:$Y$20,14,FALSE),0)&gt;10,IF(MID(I821,12,1)="F",VLOOKUP(J821,DATA!$K$2:$Y$20,14,FALSE),0)-10,0)-LEN(X821))&amp;DEC2BIN(Q821,IF(MID(I821,12,1)="F",VLOOKUP(J821,DATA!$K$2:$Y$20,14,FALSE),0)-IF(IF(MID(I821,12,1)="F",VLOOKUP(J821,DATA!$K$2:$Y$20,14,FALSE),0)&gt;10,IF(MID(I821,12,1)="F",VLOOKUP(J821,DATA!$K$2:$Y$20,14,FALSE),0)-10,0)),"")</f>
        <v/>
      </c>
      <c r="AJ821" t="str">
        <f>IF(LEN(H821)&gt;0,IF(H821&lt;&gt;"CALL_PAL",VLOOKUP(H821,DATA!$B$2:$E$526,4,FALSE),VLOOKUP(K821,DATA!$K$72:$M$161,3,FALSE)),"")</f>
        <v/>
      </c>
      <c r="AK821" t="str">
        <f>IF(LEN(H821)&gt;0,VLOOKUP(H821,DATA!$B$2:$D$526,3,FALSE),"")</f>
        <v/>
      </c>
      <c r="AL821" t="str">
        <f t="shared" si="463"/>
        <v/>
      </c>
      <c r="AM821" t="str">
        <f t="shared" si="464"/>
        <v/>
      </c>
      <c r="AN821" t="str">
        <f t="shared" si="442"/>
        <v/>
      </c>
      <c r="AO821" t="str">
        <f t="shared" si="436"/>
        <v/>
      </c>
      <c r="AP821" t="str">
        <f t="shared" si="437"/>
        <v/>
      </c>
      <c r="AQ821" t="str">
        <f t="shared" si="434"/>
        <v/>
      </c>
    </row>
    <row r="822" spans="1:43" x14ac:dyDescent="0.25">
      <c r="A822" t="str">
        <f t="shared" si="438"/>
        <v/>
      </c>
      <c r="C822" t="str">
        <f t="shared" si="444"/>
        <v/>
      </c>
      <c r="D822" t="str">
        <f t="shared" si="439"/>
        <v/>
      </c>
      <c r="E822" t="str">
        <f t="shared" si="440"/>
        <v/>
      </c>
      <c r="F822" t="str">
        <f t="shared" si="443"/>
        <v/>
      </c>
      <c r="G822" t="str">
        <f t="shared" si="435"/>
        <v/>
      </c>
      <c r="H822" t="str">
        <f t="shared" si="445"/>
        <v/>
      </c>
      <c r="I822" s="3" t="str">
        <f>IF(LEN(H822)&gt;0,VLOOKUP(H822,DATA!$B$2:$G$526,6,FALSE),"")</f>
        <v/>
      </c>
      <c r="J822" t="str">
        <f>IF(LEN(H822)&gt;0,VLOOKUP(H822,DATA!$B$2:$G$526,2,FALSE),"")</f>
        <v/>
      </c>
      <c r="K822" t="str">
        <f>IF(LEN(H822)&gt;0,IF(MID(IF(MID(MID(C822,LEN(H822)+2,99),1,1)="(",MID(MID(C822,LEN(H822)+2,99),2,LEN(MID(C822,LEN(H822)+2,99))-2),MID(C822,LEN(H822)+2,99)),1,1)=VLOOKUP(H822,DATA!$B$2:$I$526,8,FALSE),MID(IF(MID(MID(C822,LEN(H822)+2,99),1,1)="(",MID(MID(C822,LEN(H822)+2,99),2,LEN(MID(C822,LEN(H822)+2,99))-2),MID(C822,LEN(H822)+2,99)),1,3),IF(MID(MID(C822,LEN(H822)+2,99),1,1)="(",MID(MID(C822,LEN(H822)+2,99),2,LEN(MID(C822,LEN(H822)+2,99))-2),MID(C822,LEN(H822)+2,99))),"")</f>
        <v/>
      </c>
      <c r="L822" t="str">
        <f t="shared" si="446"/>
        <v/>
      </c>
      <c r="M822" t="str">
        <f t="shared" si="465"/>
        <v/>
      </c>
      <c r="N822" t="str">
        <f t="shared" si="447"/>
        <v/>
      </c>
      <c r="O822" t="str">
        <f t="shared" si="448"/>
        <v/>
      </c>
      <c r="P822" t="str">
        <f t="shared" si="441"/>
        <v/>
      </c>
      <c r="Q822" t="str">
        <f t="shared" si="449"/>
        <v/>
      </c>
      <c r="R822" t="str">
        <f t="shared" si="450"/>
        <v/>
      </c>
      <c r="S822" t="str">
        <f t="shared" si="451"/>
        <v/>
      </c>
      <c r="T822" t="str">
        <f t="shared" si="452"/>
        <v/>
      </c>
      <c r="U822" t="str">
        <f t="shared" si="453"/>
        <v/>
      </c>
      <c r="V822" t="str">
        <f>IF(MID(I822,6,1)="T",VLOOKUP(H822,DATA!$B$2:$H$526,7,FALSE),"")</f>
        <v/>
      </c>
      <c r="W822" t="str">
        <f t="shared" si="454"/>
        <v/>
      </c>
      <c r="X822" t="str">
        <f>IF(LEN(H822)&gt;0,VLOOKUP(H822,DATA!$B$2:$F$526,5,FALSE),"")</f>
        <v/>
      </c>
      <c r="Y822" t="str">
        <f t="shared" si="455"/>
        <v/>
      </c>
      <c r="Z822" t="str">
        <f t="shared" si="456"/>
        <v/>
      </c>
      <c r="AA822" t="str">
        <f t="shared" si="457"/>
        <v/>
      </c>
      <c r="AB822" t="str">
        <f>IF(LEN(Z822)&gt;0,VLOOKUP(Z822,DATA!$K$25:$L$69,2,FALSE)&amp;IF(LEN(AA822)&gt;0,VLOOKUP(AA822,DATA!$O$25:$P$29,2,FALSE),""),"")</f>
        <v/>
      </c>
      <c r="AC822" t="str">
        <f>IF(LEN(Z822)&gt;0,VLOOKUP(Z822,DATA!$K$25:$M$69,3,FALSE),"")</f>
        <v/>
      </c>
      <c r="AD822" t="str">
        <f t="shared" si="458"/>
        <v/>
      </c>
      <c r="AE822" t="str">
        <f t="shared" si="459"/>
        <v/>
      </c>
      <c r="AF822" t="str">
        <f t="shared" si="460"/>
        <v/>
      </c>
      <c r="AG822" t="str">
        <f t="shared" si="461"/>
        <v/>
      </c>
      <c r="AH822" t="str">
        <f t="shared" si="462"/>
        <v/>
      </c>
      <c r="AI822" t="str">
        <f>IF(LEN(Q822)&gt;0,REPT("0",IF(IF(MID(I822,12,1)="F",VLOOKUP(J822,DATA!$K$2:$Y$20,14,FALSE),0)&gt;10,IF(MID(I822,12,1)="F",VLOOKUP(J822,DATA!$K$2:$Y$20,14,FALSE),0)-10,0)-LEN(X822))&amp;DEC2BIN(Q822,IF(MID(I822,12,1)="F",VLOOKUP(J822,DATA!$K$2:$Y$20,14,FALSE),0)-IF(IF(MID(I822,12,1)="F",VLOOKUP(J822,DATA!$K$2:$Y$20,14,FALSE),0)&gt;10,IF(MID(I822,12,1)="F",VLOOKUP(J822,DATA!$K$2:$Y$20,14,FALSE),0)-10,0)),"")</f>
        <v/>
      </c>
      <c r="AJ822" t="str">
        <f>IF(LEN(H822)&gt;0,IF(H822&lt;&gt;"CALL_PAL",VLOOKUP(H822,DATA!$B$2:$E$526,4,FALSE),VLOOKUP(K822,DATA!$K$72:$M$161,3,FALSE)),"")</f>
        <v/>
      </c>
      <c r="AK822" t="str">
        <f>IF(LEN(H822)&gt;0,VLOOKUP(H822,DATA!$B$2:$D$526,3,FALSE),"")</f>
        <v/>
      </c>
      <c r="AL822" t="str">
        <f t="shared" si="463"/>
        <v/>
      </c>
      <c r="AM822" t="str">
        <f t="shared" si="464"/>
        <v/>
      </c>
      <c r="AN822" t="str">
        <f t="shared" si="442"/>
        <v/>
      </c>
      <c r="AO822" t="str">
        <f t="shared" si="436"/>
        <v/>
      </c>
      <c r="AP822" t="str">
        <f t="shared" si="437"/>
        <v/>
      </c>
      <c r="AQ822" t="str">
        <f t="shared" si="434"/>
        <v/>
      </c>
    </row>
    <row r="823" spans="1:43" x14ac:dyDescent="0.25">
      <c r="A823" t="str">
        <f t="shared" si="438"/>
        <v/>
      </c>
      <c r="C823" t="str">
        <f t="shared" si="444"/>
        <v/>
      </c>
      <c r="D823" t="str">
        <f t="shared" si="439"/>
        <v/>
      </c>
      <c r="E823" t="str">
        <f t="shared" si="440"/>
        <v/>
      </c>
      <c r="F823" t="str">
        <f t="shared" si="443"/>
        <v/>
      </c>
      <c r="G823" t="str">
        <f t="shared" si="435"/>
        <v/>
      </c>
      <c r="H823" t="str">
        <f t="shared" si="445"/>
        <v/>
      </c>
      <c r="I823" s="3" t="str">
        <f>IF(LEN(H823)&gt;0,VLOOKUP(H823,DATA!$B$2:$G$526,6,FALSE),"")</f>
        <v/>
      </c>
      <c r="J823" t="str">
        <f>IF(LEN(H823)&gt;0,VLOOKUP(H823,DATA!$B$2:$G$526,2,FALSE),"")</f>
        <v/>
      </c>
      <c r="K823" t="str">
        <f>IF(LEN(H823)&gt;0,IF(MID(IF(MID(MID(C823,LEN(H823)+2,99),1,1)="(",MID(MID(C823,LEN(H823)+2,99),2,LEN(MID(C823,LEN(H823)+2,99))-2),MID(C823,LEN(H823)+2,99)),1,1)=VLOOKUP(H823,DATA!$B$2:$I$526,8,FALSE),MID(IF(MID(MID(C823,LEN(H823)+2,99),1,1)="(",MID(MID(C823,LEN(H823)+2,99),2,LEN(MID(C823,LEN(H823)+2,99))-2),MID(C823,LEN(H823)+2,99)),1,3),IF(MID(MID(C823,LEN(H823)+2,99),1,1)="(",MID(MID(C823,LEN(H823)+2,99),2,LEN(MID(C823,LEN(H823)+2,99))-2),MID(C823,LEN(H823)+2,99))),"")</f>
        <v/>
      </c>
      <c r="L823" t="str">
        <f t="shared" si="446"/>
        <v/>
      </c>
      <c r="M823" t="str">
        <f t="shared" si="465"/>
        <v/>
      </c>
      <c r="N823" t="str">
        <f t="shared" si="447"/>
        <v/>
      </c>
      <c r="O823" t="str">
        <f t="shared" si="448"/>
        <v/>
      </c>
      <c r="P823" t="str">
        <f t="shared" si="441"/>
        <v/>
      </c>
      <c r="Q823" t="str">
        <f t="shared" si="449"/>
        <v/>
      </c>
      <c r="R823" t="str">
        <f t="shared" si="450"/>
        <v/>
      </c>
      <c r="S823" t="str">
        <f t="shared" si="451"/>
        <v/>
      </c>
      <c r="T823" t="str">
        <f t="shared" si="452"/>
        <v/>
      </c>
      <c r="U823" t="str">
        <f t="shared" si="453"/>
        <v/>
      </c>
      <c r="V823" t="str">
        <f>IF(MID(I823,6,1)="T",VLOOKUP(H823,DATA!$B$2:$H$526,7,FALSE),"")</f>
        <v/>
      </c>
      <c r="W823" t="str">
        <f t="shared" si="454"/>
        <v/>
      </c>
      <c r="X823" t="str">
        <f>IF(LEN(H823)&gt;0,VLOOKUP(H823,DATA!$B$2:$F$526,5,FALSE),"")</f>
        <v/>
      </c>
      <c r="Y823" t="str">
        <f t="shared" si="455"/>
        <v/>
      </c>
      <c r="Z823" t="str">
        <f t="shared" si="456"/>
        <v/>
      </c>
      <c r="AA823" t="str">
        <f t="shared" si="457"/>
        <v/>
      </c>
      <c r="AB823" t="str">
        <f>IF(LEN(Z823)&gt;0,VLOOKUP(Z823,DATA!$K$25:$L$69,2,FALSE)&amp;IF(LEN(AA823)&gt;0,VLOOKUP(AA823,DATA!$O$25:$P$29,2,FALSE),""),"")</f>
        <v/>
      </c>
      <c r="AC823" t="str">
        <f>IF(LEN(Z823)&gt;0,VLOOKUP(Z823,DATA!$K$25:$M$69,3,FALSE),"")</f>
        <v/>
      </c>
      <c r="AD823" t="str">
        <f t="shared" si="458"/>
        <v/>
      </c>
      <c r="AE823" t="str">
        <f t="shared" si="459"/>
        <v/>
      </c>
      <c r="AF823" t="str">
        <f t="shared" si="460"/>
        <v/>
      </c>
      <c r="AG823" t="str">
        <f t="shared" si="461"/>
        <v/>
      </c>
      <c r="AH823" t="str">
        <f t="shared" si="462"/>
        <v/>
      </c>
      <c r="AI823" t="str">
        <f>IF(LEN(Q823)&gt;0,REPT("0",IF(IF(MID(I823,12,1)="F",VLOOKUP(J823,DATA!$K$2:$Y$20,14,FALSE),0)&gt;10,IF(MID(I823,12,1)="F",VLOOKUP(J823,DATA!$K$2:$Y$20,14,FALSE),0)-10,0)-LEN(X823))&amp;DEC2BIN(Q823,IF(MID(I823,12,1)="F",VLOOKUP(J823,DATA!$K$2:$Y$20,14,FALSE),0)-IF(IF(MID(I823,12,1)="F",VLOOKUP(J823,DATA!$K$2:$Y$20,14,FALSE),0)&gt;10,IF(MID(I823,12,1)="F",VLOOKUP(J823,DATA!$K$2:$Y$20,14,FALSE),0)-10,0)),"")</f>
        <v/>
      </c>
      <c r="AJ823" t="str">
        <f>IF(LEN(H823)&gt;0,IF(H823&lt;&gt;"CALL_PAL",VLOOKUP(H823,DATA!$B$2:$E$526,4,FALSE),VLOOKUP(K823,DATA!$K$72:$M$161,3,FALSE)),"")</f>
        <v/>
      </c>
      <c r="AK823" t="str">
        <f>IF(LEN(H823)&gt;0,VLOOKUP(H823,DATA!$B$2:$D$526,3,FALSE),"")</f>
        <v/>
      </c>
      <c r="AL823" t="str">
        <f t="shared" si="463"/>
        <v/>
      </c>
      <c r="AM823" t="str">
        <f t="shared" si="464"/>
        <v/>
      </c>
      <c r="AN823" t="str">
        <f t="shared" si="442"/>
        <v/>
      </c>
      <c r="AO823" t="str">
        <f t="shared" si="436"/>
        <v/>
      </c>
      <c r="AP823" t="str">
        <f t="shared" si="437"/>
        <v/>
      </c>
      <c r="AQ823" t="str">
        <f t="shared" si="434"/>
        <v/>
      </c>
    </row>
    <row r="824" spans="1:43" x14ac:dyDescent="0.25">
      <c r="A824" t="str">
        <f t="shared" si="438"/>
        <v/>
      </c>
      <c r="C824" t="str">
        <f t="shared" si="444"/>
        <v/>
      </c>
      <c r="D824" t="str">
        <f t="shared" si="439"/>
        <v/>
      </c>
      <c r="E824" t="str">
        <f t="shared" si="440"/>
        <v/>
      </c>
      <c r="F824" t="str">
        <f t="shared" si="443"/>
        <v/>
      </c>
      <c r="G824" t="str">
        <f t="shared" si="435"/>
        <v/>
      </c>
      <c r="H824" t="str">
        <f t="shared" si="445"/>
        <v/>
      </c>
      <c r="I824" s="3" t="str">
        <f>IF(LEN(H824)&gt;0,VLOOKUP(H824,DATA!$B$2:$G$526,6,FALSE),"")</f>
        <v/>
      </c>
      <c r="J824" t="str">
        <f>IF(LEN(H824)&gt;0,VLOOKUP(H824,DATA!$B$2:$G$526,2,FALSE),"")</f>
        <v/>
      </c>
      <c r="K824" t="str">
        <f>IF(LEN(H824)&gt;0,IF(MID(IF(MID(MID(C824,LEN(H824)+2,99),1,1)="(",MID(MID(C824,LEN(H824)+2,99),2,LEN(MID(C824,LEN(H824)+2,99))-2),MID(C824,LEN(H824)+2,99)),1,1)=VLOOKUP(H824,DATA!$B$2:$I$526,8,FALSE),MID(IF(MID(MID(C824,LEN(H824)+2,99),1,1)="(",MID(MID(C824,LEN(H824)+2,99),2,LEN(MID(C824,LEN(H824)+2,99))-2),MID(C824,LEN(H824)+2,99)),1,3),IF(MID(MID(C824,LEN(H824)+2,99),1,1)="(",MID(MID(C824,LEN(H824)+2,99),2,LEN(MID(C824,LEN(H824)+2,99))-2),MID(C824,LEN(H824)+2,99))),"")</f>
        <v/>
      </c>
      <c r="L824" t="str">
        <f t="shared" si="446"/>
        <v/>
      </c>
      <c r="M824" t="str">
        <f t="shared" si="465"/>
        <v/>
      </c>
      <c r="N824" t="str">
        <f t="shared" si="447"/>
        <v/>
      </c>
      <c r="O824" t="str">
        <f t="shared" si="448"/>
        <v/>
      </c>
      <c r="P824" t="str">
        <f t="shared" si="441"/>
        <v/>
      </c>
      <c r="Q824" t="str">
        <f t="shared" si="449"/>
        <v/>
      </c>
      <c r="R824" t="str">
        <f t="shared" si="450"/>
        <v/>
      </c>
      <c r="S824" t="str">
        <f t="shared" si="451"/>
        <v/>
      </c>
      <c r="T824" t="str">
        <f t="shared" si="452"/>
        <v/>
      </c>
      <c r="U824" t="str">
        <f t="shared" si="453"/>
        <v/>
      </c>
      <c r="V824" t="str">
        <f>IF(MID(I824,6,1)="T",VLOOKUP(H824,DATA!$B$2:$H$526,7,FALSE),"")</f>
        <v/>
      </c>
      <c r="W824" t="str">
        <f t="shared" si="454"/>
        <v/>
      </c>
      <c r="X824" t="str">
        <f>IF(LEN(H824)&gt;0,VLOOKUP(H824,DATA!$B$2:$F$526,5,FALSE),"")</f>
        <v/>
      </c>
      <c r="Y824" t="str">
        <f t="shared" si="455"/>
        <v/>
      </c>
      <c r="Z824" t="str">
        <f t="shared" si="456"/>
        <v/>
      </c>
      <c r="AA824" t="str">
        <f t="shared" si="457"/>
        <v/>
      </c>
      <c r="AB824" t="str">
        <f>IF(LEN(Z824)&gt;0,VLOOKUP(Z824,DATA!$K$25:$L$69,2,FALSE)&amp;IF(LEN(AA824)&gt;0,VLOOKUP(AA824,DATA!$O$25:$P$29,2,FALSE),""),"")</f>
        <v/>
      </c>
      <c r="AC824" t="str">
        <f>IF(LEN(Z824)&gt;0,VLOOKUP(Z824,DATA!$K$25:$M$69,3,FALSE),"")</f>
        <v/>
      </c>
      <c r="AD824" t="str">
        <f t="shared" si="458"/>
        <v/>
      </c>
      <c r="AE824" t="str">
        <f t="shared" si="459"/>
        <v/>
      </c>
      <c r="AF824" t="str">
        <f t="shared" si="460"/>
        <v/>
      </c>
      <c r="AG824" t="str">
        <f t="shared" si="461"/>
        <v/>
      </c>
      <c r="AH824" t="str">
        <f t="shared" si="462"/>
        <v/>
      </c>
      <c r="AI824" t="str">
        <f>IF(LEN(Q824)&gt;0,REPT("0",IF(IF(MID(I824,12,1)="F",VLOOKUP(J824,DATA!$K$2:$Y$20,14,FALSE),0)&gt;10,IF(MID(I824,12,1)="F",VLOOKUP(J824,DATA!$K$2:$Y$20,14,FALSE),0)-10,0)-LEN(X824))&amp;DEC2BIN(Q824,IF(MID(I824,12,1)="F",VLOOKUP(J824,DATA!$K$2:$Y$20,14,FALSE),0)-IF(IF(MID(I824,12,1)="F",VLOOKUP(J824,DATA!$K$2:$Y$20,14,FALSE),0)&gt;10,IF(MID(I824,12,1)="F",VLOOKUP(J824,DATA!$K$2:$Y$20,14,FALSE),0)-10,0)),"")</f>
        <v/>
      </c>
      <c r="AJ824" t="str">
        <f>IF(LEN(H824)&gt;0,IF(H824&lt;&gt;"CALL_PAL",VLOOKUP(H824,DATA!$B$2:$E$526,4,FALSE),VLOOKUP(K824,DATA!$K$72:$M$161,3,FALSE)),"")</f>
        <v/>
      </c>
      <c r="AK824" t="str">
        <f>IF(LEN(H824)&gt;0,VLOOKUP(H824,DATA!$B$2:$D$526,3,FALSE),"")</f>
        <v/>
      </c>
      <c r="AL824" t="str">
        <f t="shared" si="463"/>
        <v/>
      </c>
      <c r="AM824" t="str">
        <f t="shared" si="464"/>
        <v/>
      </c>
      <c r="AN824" t="str">
        <f t="shared" si="442"/>
        <v/>
      </c>
      <c r="AO824" t="str">
        <f t="shared" si="436"/>
        <v/>
      </c>
      <c r="AP824" t="str">
        <f t="shared" si="437"/>
        <v/>
      </c>
      <c r="AQ824" t="str">
        <f t="shared" si="434"/>
        <v/>
      </c>
    </row>
    <row r="825" spans="1:43" x14ac:dyDescent="0.25">
      <c r="A825" t="str">
        <f t="shared" si="438"/>
        <v/>
      </c>
      <c r="C825" t="str">
        <f t="shared" si="444"/>
        <v/>
      </c>
      <c r="D825" t="str">
        <f t="shared" si="439"/>
        <v/>
      </c>
      <c r="E825" t="str">
        <f t="shared" si="440"/>
        <v/>
      </c>
      <c r="F825" t="str">
        <f t="shared" si="443"/>
        <v/>
      </c>
      <c r="G825" t="str">
        <f t="shared" si="435"/>
        <v/>
      </c>
      <c r="H825" t="str">
        <f t="shared" si="445"/>
        <v/>
      </c>
      <c r="I825" s="3" t="str">
        <f>IF(LEN(H825)&gt;0,VLOOKUP(H825,DATA!$B$2:$G$526,6,FALSE),"")</f>
        <v/>
      </c>
      <c r="J825" t="str">
        <f>IF(LEN(H825)&gt;0,VLOOKUP(H825,DATA!$B$2:$G$526,2,FALSE),"")</f>
        <v/>
      </c>
      <c r="K825" t="str">
        <f>IF(LEN(H825)&gt;0,IF(MID(IF(MID(MID(C825,LEN(H825)+2,99),1,1)="(",MID(MID(C825,LEN(H825)+2,99),2,LEN(MID(C825,LEN(H825)+2,99))-2),MID(C825,LEN(H825)+2,99)),1,1)=VLOOKUP(H825,DATA!$B$2:$I$526,8,FALSE),MID(IF(MID(MID(C825,LEN(H825)+2,99),1,1)="(",MID(MID(C825,LEN(H825)+2,99),2,LEN(MID(C825,LEN(H825)+2,99))-2),MID(C825,LEN(H825)+2,99)),1,3),IF(MID(MID(C825,LEN(H825)+2,99),1,1)="(",MID(MID(C825,LEN(H825)+2,99),2,LEN(MID(C825,LEN(H825)+2,99))-2),MID(C825,LEN(H825)+2,99))),"")</f>
        <v/>
      </c>
      <c r="L825" t="str">
        <f t="shared" si="446"/>
        <v/>
      </c>
      <c r="M825" t="str">
        <f t="shared" si="465"/>
        <v/>
      </c>
      <c r="N825" t="str">
        <f t="shared" si="447"/>
        <v/>
      </c>
      <c r="O825" t="str">
        <f t="shared" si="448"/>
        <v/>
      </c>
      <c r="P825" t="str">
        <f t="shared" si="441"/>
        <v/>
      </c>
      <c r="Q825" t="str">
        <f t="shared" si="449"/>
        <v/>
      </c>
      <c r="R825" t="str">
        <f t="shared" si="450"/>
        <v/>
      </c>
      <c r="S825" t="str">
        <f t="shared" si="451"/>
        <v/>
      </c>
      <c r="T825" t="str">
        <f t="shared" si="452"/>
        <v/>
      </c>
      <c r="U825" t="str">
        <f t="shared" si="453"/>
        <v/>
      </c>
      <c r="V825" t="str">
        <f>IF(MID(I825,6,1)="T",VLOOKUP(H825,DATA!$B$2:$H$526,7,FALSE),"")</f>
        <v/>
      </c>
      <c r="W825" t="str">
        <f t="shared" si="454"/>
        <v/>
      </c>
      <c r="X825" t="str">
        <f>IF(LEN(H825)&gt;0,VLOOKUP(H825,DATA!$B$2:$F$526,5,FALSE),"")</f>
        <v/>
      </c>
      <c r="Y825" t="str">
        <f t="shared" si="455"/>
        <v/>
      </c>
      <c r="Z825" t="str">
        <f t="shared" si="456"/>
        <v/>
      </c>
      <c r="AA825" t="str">
        <f t="shared" si="457"/>
        <v/>
      </c>
      <c r="AB825" t="str">
        <f>IF(LEN(Z825)&gt;0,VLOOKUP(Z825,DATA!$K$25:$L$69,2,FALSE)&amp;IF(LEN(AA825)&gt;0,VLOOKUP(AA825,DATA!$O$25:$P$29,2,FALSE),""),"")</f>
        <v/>
      </c>
      <c r="AC825" t="str">
        <f>IF(LEN(Z825)&gt;0,VLOOKUP(Z825,DATA!$K$25:$M$69,3,FALSE),"")</f>
        <v/>
      </c>
      <c r="AD825" t="str">
        <f t="shared" si="458"/>
        <v/>
      </c>
      <c r="AE825" t="str">
        <f t="shared" si="459"/>
        <v/>
      </c>
      <c r="AF825" t="str">
        <f t="shared" si="460"/>
        <v/>
      </c>
      <c r="AG825" t="str">
        <f t="shared" si="461"/>
        <v/>
      </c>
      <c r="AH825" t="str">
        <f t="shared" si="462"/>
        <v/>
      </c>
      <c r="AI825" t="str">
        <f>IF(LEN(Q825)&gt;0,REPT("0",IF(IF(MID(I825,12,1)="F",VLOOKUP(J825,DATA!$K$2:$Y$20,14,FALSE),0)&gt;10,IF(MID(I825,12,1)="F",VLOOKUP(J825,DATA!$K$2:$Y$20,14,FALSE),0)-10,0)-LEN(X825))&amp;DEC2BIN(Q825,IF(MID(I825,12,1)="F",VLOOKUP(J825,DATA!$K$2:$Y$20,14,FALSE),0)-IF(IF(MID(I825,12,1)="F",VLOOKUP(J825,DATA!$K$2:$Y$20,14,FALSE),0)&gt;10,IF(MID(I825,12,1)="F",VLOOKUP(J825,DATA!$K$2:$Y$20,14,FALSE),0)-10,0)),"")</f>
        <v/>
      </c>
      <c r="AJ825" t="str">
        <f>IF(LEN(H825)&gt;0,IF(H825&lt;&gt;"CALL_PAL",VLOOKUP(H825,DATA!$B$2:$E$526,4,FALSE),VLOOKUP(K825,DATA!$K$72:$M$161,3,FALSE)),"")</f>
        <v/>
      </c>
      <c r="AK825" t="str">
        <f>IF(LEN(H825)&gt;0,VLOOKUP(H825,DATA!$B$2:$D$526,3,FALSE),"")</f>
        <v/>
      </c>
      <c r="AL825" t="str">
        <f t="shared" si="463"/>
        <v/>
      </c>
      <c r="AM825" t="str">
        <f t="shared" si="464"/>
        <v/>
      </c>
      <c r="AN825" t="str">
        <f t="shared" si="442"/>
        <v/>
      </c>
      <c r="AO825" t="str">
        <f t="shared" si="436"/>
        <v/>
      </c>
      <c r="AP825" t="str">
        <f t="shared" si="437"/>
        <v/>
      </c>
      <c r="AQ825" t="str">
        <f t="shared" si="434"/>
        <v/>
      </c>
    </row>
    <row r="826" spans="1:43" x14ac:dyDescent="0.25">
      <c r="A826" t="str">
        <f t="shared" si="438"/>
        <v/>
      </c>
      <c r="C826" t="str">
        <f t="shared" si="444"/>
        <v/>
      </c>
      <c r="D826" t="str">
        <f t="shared" si="439"/>
        <v/>
      </c>
      <c r="E826" t="str">
        <f t="shared" si="440"/>
        <v/>
      </c>
      <c r="F826" t="str">
        <f t="shared" si="443"/>
        <v/>
      </c>
      <c r="G826" t="str">
        <f t="shared" si="435"/>
        <v/>
      </c>
      <c r="H826" t="str">
        <f t="shared" si="445"/>
        <v/>
      </c>
      <c r="I826" s="3" t="str">
        <f>IF(LEN(H826)&gt;0,VLOOKUP(H826,DATA!$B$2:$G$526,6,FALSE),"")</f>
        <v/>
      </c>
      <c r="J826" t="str">
        <f>IF(LEN(H826)&gt;0,VLOOKUP(H826,DATA!$B$2:$G$526,2,FALSE),"")</f>
        <v/>
      </c>
      <c r="K826" t="str">
        <f>IF(LEN(H826)&gt;0,IF(MID(IF(MID(MID(C826,LEN(H826)+2,99),1,1)="(",MID(MID(C826,LEN(H826)+2,99),2,LEN(MID(C826,LEN(H826)+2,99))-2),MID(C826,LEN(H826)+2,99)),1,1)=VLOOKUP(H826,DATA!$B$2:$I$526,8,FALSE),MID(IF(MID(MID(C826,LEN(H826)+2,99),1,1)="(",MID(MID(C826,LEN(H826)+2,99),2,LEN(MID(C826,LEN(H826)+2,99))-2),MID(C826,LEN(H826)+2,99)),1,3),IF(MID(MID(C826,LEN(H826)+2,99),1,1)="(",MID(MID(C826,LEN(H826)+2,99),2,LEN(MID(C826,LEN(H826)+2,99))-2),MID(C826,LEN(H826)+2,99))),"")</f>
        <v/>
      </c>
      <c r="L826" t="str">
        <f t="shared" si="446"/>
        <v/>
      </c>
      <c r="M826" t="str">
        <f t="shared" si="465"/>
        <v/>
      </c>
      <c r="N826" t="str">
        <f t="shared" si="447"/>
        <v/>
      </c>
      <c r="O826" t="str">
        <f t="shared" si="448"/>
        <v/>
      </c>
      <c r="P826" t="str">
        <f t="shared" si="441"/>
        <v/>
      </c>
      <c r="Q826" t="str">
        <f t="shared" si="449"/>
        <v/>
      </c>
      <c r="R826" t="str">
        <f t="shared" si="450"/>
        <v/>
      </c>
      <c r="S826" t="str">
        <f t="shared" si="451"/>
        <v/>
      </c>
      <c r="T826" t="str">
        <f t="shared" si="452"/>
        <v/>
      </c>
      <c r="U826" t="str">
        <f t="shared" si="453"/>
        <v/>
      </c>
      <c r="V826" t="str">
        <f>IF(MID(I826,6,1)="T",VLOOKUP(H826,DATA!$B$2:$H$526,7,FALSE),"")</f>
        <v/>
      </c>
      <c r="W826" t="str">
        <f t="shared" si="454"/>
        <v/>
      </c>
      <c r="X826" t="str">
        <f>IF(LEN(H826)&gt;0,VLOOKUP(H826,DATA!$B$2:$F$526,5,FALSE),"")</f>
        <v/>
      </c>
      <c r="Y826" t="str">
        <f t="shared" si="455"/>
        <v/>
      </c>
      <c r="Z826" t="str">
        <f t="shared" si="456"/>
        <v/>
      </c>
      <c r="AA826" t="str">
        <f t="shared" si="457"/>
        <v/>
      </c>
      <c r="AB826" t="str">
        <f>IF(LEN(Z826)&gt;0,VLOOKUP(Z826,DATA!$K$25:$L$69,2,FALSE)&amp;IF(LEN(AA826)&gt;0,VLOOKUP(AA826,DATA!$O$25:$P$29,2,FALSE),""),"")</f>
        <v/>
      </c>
      <c r="AC826" t="str">
        <f>IF(LEN(Z826)&gt;0,VLOOKUP(Z826,DATA!$K$25:$M$69,3,FALSE),"")</f>
        <v/>
      </c>
      <c r="AD826" t="str">
        <f t="shared" si="458"/>
        <v/>
      </c>
      <c r="AE826" t="str">
        <f t="shared" si="459"/>
        <v/>
      </c>
      <c r="AF826" t="str">
        <f t="shared" si="460"/>
        <v/>
      </c>
      <c r="AG826" t="str">
        <f t="shared" si="461"/>
        <v/>
      </c>
      <c r="AH826" t="str">
        <f t="shared" si="462"/>
        <v/>
      </c>
      <c r="AI826" t="str">
        <f>IF(LEN(Q826)&gt;0,REPT("0",IF(IF(MID(I826,12,1)="F",VLOOKUP(J826,DATA!$K$2:$Y$20,14,FALSE),0)&gt;10,IF(MID(I826,12,1)="F",VLOOKUP(J826,DATA!$K$2:$Y$20,14,FALSE),0)-10,0)-LEN(X826))&amp;DEC2BIN(Q826,IF(MID(I826,12,1)="F",VLOOKUP(J826,DATA!$K$2:$Y$20,14,FALSE),0)-IF(IF(MID(I826,12,1)="F",VLOOKUP(J826,DATA!$K$2:$Y$20,14,FALSE),0)&gt;10,IF(MID(I826,12,1)="F",VLOOKUP(J826,DATA!$K$2:$Y$20,14,FALSE),0)-10,0)),"")</f>
        <v/>
      </c>
      <c r="AJ826" t="str">
        <f>IF(LEN(H826)&gt;0,IF(H826&lt;&gt;"CALL_PAL",VLOOKUP(H826,DATA!$B$2:$E$526,4,FALSE),VLOOKUP(K826,DATA!$K$72:$M$161,3,FALSE)),"")</f>
        <v/>
      </c>
      <c r="AK826" t="str">
        <f>IF(LEN(H826)&gt;0,VLOOKUP(H826,DATA!$B$2:$D$526,3,FALSE),"")</f>
        <v/>
      </c>
      <c r="AL826" t="str">
        <f t="shared" si="463"/>
        <v/>
      </c>
      <c r="AM826" t="str">
        <f t="shared" si="464"/>
        <v/>
      </c>
      <c r="AN826" t="str">
        <f t="shared" si="442"/>
        <v/>
      </c>
      <c r="AO826" t="str">
        <f t="shared" si="436"/>
        <v/>
      </c>
      <c r="AP826" t="str">
        <f t="shared" si="437"/>
        <v/>
      </c>
      <c r="AQ826" t="str">
        <f t="shared" si="434"/>
        <v/>
      </c>
    </row>
    <row r="827" spans="1:43" x14ac:dyDescent="0.25">
      <c r="A827" t="str">
        <f t="shared" si="438"/>
        <v/>
      </c>
      <c r="C827" t="str">
        <f t="shared" si="444"/>
        <v/>
      </c>
      <c r="D827" t="str">
        <f t="shared" si="439"/>
        <v/>
      </c>
      <c r="E827" t="str">
        <f t="shared" si="440"/>
        <v/>
      </c>
      <c r="F827" t="str">
        <f t="shared" si="443"/>
        <v/>
      </c>
      <c r="G827" t="str">
        <f t="shared" si="435"/>
        <v/>
      </c>
      <c r="H827" t="str">
        <f t="shared" si="445"/>
        <v/>
      </c>
      <c r="I827" s="3" t="str">
        <f>IF(LEN(H827)&gt;0,VLOOKUP(H827,DATA!$B$2:$G$526,6,FALSE),"")</f>
        <v/>
      </c>
      <c r="J827" t="str">
        <f>IF(LEN(H827)&gt;0,VLOOKUP(H827,DATA!$B$2:$G$526,2,FALSE),"")</f>
        <v/>
      </c>
      <c r="K827" t="str">
        <f>IF(LEN(H827)&gt;0,IF(MID(IF(MID(MID(C827,LEN(H827)+2,99),1,1)="(",MID(MID(C827,LEN(H827)+2,99),2,LEN(MID(C827,LEN(H827)+2,99))-2),MID(C827,LEN(H827)+2,99)),1,1)=VLOOKUP(H827,DATA!$B$2:$I$526,8,FALSE),MID(IF(MID(MID(C827,LEN(H827)+2,99),1,1)="(",MID(MID(C827,LEN(H827)+2,99),2,LEN(MID(C827,LEN(H827)+2,99))-2),MID(C827,LEN(H827)+2,99)),1,3),IF(MID(MID(C827,LEN(H827)+2,99),1,1)="(",MID(MID(C827,LEN(H827)+2,99),2,LEN(MID(C827,LEN(H827)+2,99))-2),MID(C827,LEN(H827)+2,99))),"")</f>
        <v/>
      </c>
      <c r="L827" t="str">
        <f t="shared" si="446"/>
        <v/>
      </c>
      <c r="M827" t="str">
        <f t="shared" si="465"/>
        <v/>
      </c>
      <c r="N827" t="str">
        <f t="shared" si="447"/>
        <v/>
      </c>
      <c r="O827" t="str">
        <f t="shared" si="448"/>
        <v/>
      </c>
      <c r="P827" t="str">
        <f t="shared" si="441"/>
        <v/>
      </c>
      <c r="Q827" t="str">
        <f t="shared" si="449"/>
        <v/>
      </c>
      <c r="R827" t="str">
        <f t="shared" si="450"/>
        <v/>
      </c>
      <c r="S827" t="str">
        <f t="shared" si="451"/>
        <v/>
      </c>
      <c r="T827" t="str">
        <f t="shared" si="452"/>
        <v/>
      </c>
      <c r="U827" t="str">
        <f t="shared" si="453"/>
        <v/>
      </c>
      <c r="V827" t="str">
        <f>IF(MID(I827,6,1)="T",VLOOKUP(H827,DATA!$B$2:$H$526,7,FALSE),"")</f>
        <v/>
      </c>
      <c r="W827" t="str">
        <f t="shared" si="454"/>
        <v/>
      </c>
      <c r="X827" t="str">
        <f>IF(LEN(H827)&gt;0,VLOOKUP(H827,DATA!$B$2:$F$526,5,FALSE),"")</f>
        <v/>
      </c>
      <c r="Y827" t="str">
        <f t="shared" si="455"/>
        <v/>
      </c>
      <c r="Z827" t="str">
        <f t="shared" si="456"/>
        <v/>
      </c>
      <c r="AA827" t="str">
        <f t="shared" si="457"/>
        <v/>
      </c>
      <c r="AB827" t="str">
        <f>IF(LEN(Z827)&gt;0,VLOOKUP(Z827,DATA!$K$25:$L$69,2,FALSE)&amp;IF(LEN(AA827)&gt;0,VLOOKUP(AA827,DATA!$O$25:$P$29,2,FALSE),""),"")</f>
        <v/>
      </c>
      <c r="AC827" t="str">
        <f>IF(LEN(Z827)&gt;0,VLOOKUP(Z827,DATA!$K$25:$M$69,3,FALSE),"")</f>
        <v/>
      </c>
      <c r="AD827" t="str">
        <f t="shared" si="458"/>
        <v/>
      </c>
      <c r="AE827" t="str">
        <f t="shared" si="459"/>
        <v/>
      </c>
      <c r="AF827" t="str">
        <f t="shared" si="460"/>
        <v/>
      </c>
      <c r="AG827" t="str">
        <f t="shared" si="461"/>
        <v/>
      </c>
      <c r="AH827" t="str">
        <f t="shared" si="462"/>
        <v/>
      </c>
      <c r="AI827" t="str">
        <f>IF(LEN(Q827)&gt;0,REPT("0",IF(IF(MID(I827,12,1)="F",VLOOKUP(J827,DATA!$K$2:$Y$20,14,FALSE),0)&gt;10,IF(MID(I827,12,1)="F",VLOOKUP(J827,DATA!$K$2:$Y$20,14,FALSE),0)-10,0)-LEN(X827))&amp;DEC2BIN(Q827,IF(MID(I827,12,1)="F",VLOOKUP(J827,DATA!$K$2:$Y$20,14,FALSE),0)-IF(IF(MID(I827,12,1)="F",VLOOKUP(J827,DATA!$K$2:$Y$20,14,FALSE),0)&gt;10,IF(MID(I827,12,1)="F",VLOOKUP(J827,DATA!$K$2:$Y$20,14,FALSE),0)-10,0)),"")</f>
        <v/>
      </c>
      <c r="AJ827" t="str">
        <f>IF(LEN(H827)&gt;0,IF(H827&lt;&gt;"CALL_PAL",VLOOKUP(H827,DATA!$B$2:$E$526,4,FALSE),VLOOKUP(K827,DATA!$K$72:$M$161,3,FALSE)),"")</f>
        <v/>
      </c>
      <c r="AK827" t="str">
        <f>IF(LEN(H827)&gt;0,VLOOKUP(H827,DATA!$B$2:$D$526,3,FALSE),"")</f>
        <v/>
      </c>
      <c r="AL827" t="str">
        <f t="shared" si="463"/>
        <v/>
      </c>
      <c r="AM827" t="str">
        <f t="shared" si="464"/>
        <v/>
      </c>
      <c r="AN827" t="str">
        <f t="shared" si="442"/>
        <v/>
      </c>
      <c r="AO827" t="str">
        <f t="shared" si="436"/>
        <v/>
      </c>
      <c r="AP827" t="str">
        <f t="shared" si="437"/>
        <v/>
      </c>
      <c r="AQ827" t="str">
        <f t="shared" si="434"/>
        <v/>
      </c>
    </row>
    <row r="828" spans="1:43" x14ac:dyDescent="0.25">
      <c r="A828" t="str">
        <f t="shared" si="438"/>
        <v/>
      </c>
      <c r="C828" t="str">
        <f t="shared" si="444"/>
        <v/>
      </c>
      <c r="D828" t="str">
        <f t="shared" si="439"/>
        <v/>
      </c>
      <c r="E828" t="str">
        <f t="shared" si="440"/>
        <v/>
      </c>
      <c r="F828" t="str">
        <f t="shared" si="443"/>
        <v/>
      </c>
      <c r="G828" t="str">
        <f t="shared" si="435"/>
        <v/>
      </c>
      <c r="H828" t="str">
        <f t="shared" si="445"/>
        <v/>
      </c>
      <c r="I828" s="3" t="str">
        <f>IF(LEN(H828)&gt;0,VLOOKUP(H828,DATA!$B$2:$G$526,6,FALSE),"")</f>
        <v/>
      </c>
      <c r="J828" t="str">
        <f>IF(LEN(H828)&gt;0,VLOOKUP(H828,DATA!$B$2:$G$526,2,FALSE),"")</f>
        <v/>
      </c>
      <c r="K828" t="str">
        <f>IF(LEN(H828)&gt;0,IF(MID(IF(MID(MID(C828,LEN(H828)+2,99),1,1)="(",MID(MID(C828,LEN(H828)+2,99),2,LEN(MID(C828,LEN(H828)+2,99))-2),MID(C828,LEN(H828)+2,99)),1,1)=VLOOKUP(H828,DATA!$B$2:$I$526,8,FALSE),MID(IF(MID(MID(C828,LEN(H828)+2,99),1,1)="(",MID(MID(C828,LEN(H828)+2,99),2,LEN(MID(C828,LEN(H828)+2,99))-2),MID(C828,LEN(H828)+2,99)),1,3),IF(MID(MID(C828,LEN(H828)+2,99),1,1)="(",MID(MID(C828,LEN(H828)+2,99),2,LEN(MID(C828,LEN(H828)+2,99))-2),MID(C828,LEN(H828)+2,99))),"")</f>
        <v/>
      </c>
      <c r="L828" t="str">
        <f t="shared" si="446"/>
        <v/>
      </c>
      <c r="M828" t="str">
        <f t="shared" si="465"/>
        <v/>
      </c>
      <c r="N828" t="str">
        <f t="shared" si="447"/>
        <v/>
      </c>
      <c r="O828" t="str">
        <f t="shared" si="448"/>
        <v/>
      </c>
      <c r="P828" t="str">
        <f t="shared" si="441"/>
        <v/>
      </c>
      <c r="Q828" t="str">
        <f t="shared" si="449"/>
        <v/>
      </c>
      <c r="R828" t="str">
        <f t="shared" si="450"/>
        <v/>
      </c>
      <c r="S828" t="str">
        <f t="shared" si="451"/>
        <v/>
      </c>
      <c r="T828" t="str">
        <f t="shared" si="452"/>
        <v/>
      </c>
      <c r="U828" t="str">
        <f t="shared" si="453"/>
        <v/>
      </c>
      <c r="V828" t="str">
        <f>IF(MID(I828,6,1)="T",VLOOKUP(H828,DATA!$B$2:$H$526,7,FALSE),"")</f>
        <v/>
      </c>
      <c r="W828" t="str">
        <f t="shared" si="454"/>
        <v/>
      </c>
      <c r="X828" t="str">
        <f>IF(LEN(H828)&gt;0,VLOOKUP(H828,DATA!$B$2:$F$526,5,FALSE),"")</f>
        <v/>
      </c>
      <c r="Y828" t="str">
        <f t="shared" si="455"/>
        <v/>
      </c>
      <c r="Z828" t="str">
        <f t="shared" si="456"/>
        <v/>
      </c>
      <c r="AA828" t="str">
        <f t="shared" si="457"/>
        <v/>
      </c>
      <c r="AB828" t="str">
        <f>IF(LEN(Z828)&gt;0,VLOOKUP(Z828,DATA!$K$25:$L$69,2,FALSE)&amp;IF(LEN(AA828)&gt;0,VLOOKUP(AA828,DATA!$O$25:$P$29,2,FALSE),""),"")</f>
        <v/>
      </c>
      <c r="AC828" t="str">
        <f>IF(LEN(Z828)&gt;0,VLOOKUP(Z828,DATA!$K$25:$M$69,3,FALSE),"")</f>
        <v/>
      </c>
      <c r="AD828" t="str">
        <f t="shared" si="458"/>
        <v/>
      </c>
      <c r="AE828" t="str">
        <f t="shared" si="459"/>
        <v/>
      </c>
      <c r="AF828" t="str">
        <f t="shared" si="460"/>
        <v/>
      </c>
      <c r="AG828" t="str">
        <f t="shared" si="461"/>
        <v/>
      </c>
      <c r="AH828" t="str">
        <f t="shared" si="462"/>
        <v/>
      </c>
      <c r="AI828" t="str">
        <f>IF(LEN(Q828)&gt;0,REPT("0",IF(IF(MID(I828,12,1)="F",VLOOKUP(J828,DATA!$K$2:$Y$20,14,FALSE),0)&gt;10,IF(MID(I828,12,1)="F",VLOOKUP(J828,DATA!$K$2:$Y$20,14,FALSE),0)-10,0)-LEN(X828))&amp;DEC2BIN(Q828,IF(MID(I828,12,1)="F",VLOOKUP(J828,DATA!$K$2:$Y$20,14,FALSE),0)-IF(IF(MID(I828,12,1)="F",VLOOKUP(J828,DATA!$K$2:$Y$20,14,FALSE),0)&gt;10,IF(MID(I828,12,1)="F",VLOOKUP(J828,DATA!$K$2:$Y$20,14,FALSE),0)-10,0)),"")</f>
        <v/>
      </c>
      <c r="AJ828" t="str">
        <f>IF(LEN(H828)&gt;0,IF(H828&lt;&gt;"CALL_PAL",VLOOKUP(H828,DATA!$B$2:$E$526,4,FALSE),VLOOKUP(K828,DATA!$K$72:$M$161,3,FALSE)),"")</f>
        <v/>
      </c>
      <c r="AK828" t="str">
        <f>IF(LEN(H828)&gt;0,VLOOKUP(H828,DATA!$B$2:$D$526,3,FALSE),"")</f>
        <v/>
      </c>
      <c r="AL828" t="str">
        <f t="shared" si="463"/>
        <v/>
      </c>
      <c r="AM828" t="str">
        <f t="shared" si="464"/>
        <v/>
      </c>
      <c r="AN828" t="str">
        <f t="shared" si="442"/>
        <v/>
      </c>
      <c r="AO828" t="str">
        <f t="shared" si="436"/>
        <v/>
      </c>
      <c r="AP828" t="str">
        <f t="shared" si="437"/>
        <v/>
      </c>
      <c r="AQ828" t="str">
        <f t="shared" si="434"/>
        <v/>
      </c>
    </row>
    <row r="829" spans="1:43" x14ac:dyDescent="0.25">
      <c r="A829" t="str">
        <f t="shared" si="438"/>
        <v/>
      </c>
      <c r="C829" t="str">
        <f t="shared" si="444"/>
        <v/>
      </c>
      <c r="D829" t="str">
        <f t="shared" si="439"/>
        <v/>
      </c>
      <c r="E829" t="str">
        <f t="shared" si="440"/>
        <v/>
      </c>
      <c r="F829" t="str">
        <f t="shared" si="443"/>
        <v/>
      </c>
      <c r="G829" t="str">
        <f t="shared" si="435"/>
        <v/>
      </c>
      <c r="H829" t="str">
        <f t="shared" si="445"/>
        <v/>
      </c>
      <c r="I829" s="3" t="str">
        <f>IF(LEN(H829)&gt;0,VLOOKUP(H829,DATA!$B$2:$G$526,6,FALSE),"")</f>
        <v/>
      </c>
      <c r="J829" t="str">
        <f>IF(LEN(H829)&gt;0,VLOOKUP(H829,DATA!$B$2:$G$526,2,FALSE),"")</f>
        <v/>
      </c>
      <c r="K829" t="str">
        <f>IF(LEN(H829)&gt;0,IF(MID(IF(MID(MID(C829,LEN(H829)+2,99),1,1)="(",MID(MID(C829,LEN(H829)+2,99),2,LEN(MID(C829,LEN(H829)+2,99))-2),MID(C829,LEN(H829)+2,99)),1,1)=VLOOKUP(H829,DATA!$B$2:$I$526,8,FALSE),MID(IF(MID(MID(C829,LEN(H829)+2,99),1,1)="(",MID(MID(C829,LEN(H829)+2,99),2,LEN(MID(C829,LEN(H829)+2,99))-2),MID(C829,LEN(H829)+2,99)),1,3),IF(MID(MID(C829,LEN(H829)+2,99),1,1)="(",MID(MID(C829,LEN(H829)+2,99),2,LEN(MID(C829,LEN(H829)+2,99))-2),MID(C829,LEN(H829)+2,99))),"")</f>
        <v/>
      </c>
      <c r="L829" t="str">
        <f t="shared" si="446"/>
        <v/>
      </c>
      <c r="M829" t="str">
        <f t="shared" si="465"/>
        <v/>
      </c>
      <c r="N829" t="str">
        <f t="shared" si="447"/>
        <v/>
      </c>
      <c r="O829" t="str">
        <f t="shared" si="448"/>
        <v/>
      </c>
      <c r="P829" t="str">
        <f t="shared" si="441"/>
        <v/>
      </c>
      <c r="Q829" t="str">
        <f t="shared" si="449"/>
        <v/>
      </c>
      <c r="R829" t="str">
        <f t="shared" si="450"/>
        <v/>
      </c>
      <c r="S829" t="str">
        <f t="shared" si="451"/>
        <v/>
      </c>
      <c r="T829" t="str">
        <f t="shared" si="452"/>
        <v/>
      </c>
      <c r="U829" t="str">
        <f t="shared" si="453"/>
        <v/>
      </c>
      <c r="V829" t="str">
        <f>IF(MID(I829,6,1)="T",VLOOKUP(H829,DATA!$B$2:$H$526,7,FALSE),"")</f>
        <v/>
      </c>
      <c r="W829" t="str">
        <f t="shared" si="454"/>
        <v/>
      </c>
      <c r="X829" t="str">
        <f>IF(LEN(H829)&gt;0,VLOOKUP(H829,DATA!$B$2:$F$526,5,FALSE),"")</f>
        <v/>
      </c>
      <c r="Y829" t="str">
        <f t="shared" si="455"/>
        <v/>
      </c>
      <c r="Z829" t="str">
        <f t="shared" si="456"/>
        <v/>
      </c>
      <c r="AA829" t="str">
        <f t="shared" si="457"/>
        <v/>
      </c>
      <c r="AB829" t="str">
        <f>IF(LEN(Z829)&gt;0,VLOOKUP(Z829,DATA!$K$25:$L$69,2,FALSE)&amp;IF(LEN(AA829)&gt;0,VLOOKUP(AA829,DATA!$O$25:$P$29,2,FALSE),""),"")</f>
        <v/>
      </c>
      <c r="AC829" t="str">
        <f>IF(LEN(Z829)&gt;0,VLOOKUP(Z829,DATA!$K$25:$M$69,3,FALSE),"")</f>
        <v/>
      </c>
      <c r="AD829" t="str">
        <f t="shared" si="458"/>
        <v/>
      </c>
      <c r="AE829" t="str">
        <f t="shared" si="459"/>
        <v/>
      </c>
      <c r="AF829" t="str">
        <f t="shared" si="460"/>
        <v/>
      </c>
      <c r="AG829" t="str">
        <f t="shared" si="461"/>
        <v/>
      </c>
      <c r="AH829" t="str">
        <f t="shared" si="462"/>
        <v/>
      </c>
      <c r="AI829" t="str">
        <f>IF(LEN(Q829)&gt;0,REPT("0",IF(IF(MID(I829,12,1)="F",VLOOKUP(J829,DATA!$K$2:$Y$20,14,FALSE),0)&gt;10,IF(MID(I829,12,1)="F",VLOOKUP(J829,DATA!$K$2:$Y$20,14,FALSE),0)-10,0)-LEN(X829))&amp;DEC2BIN(Q829,IF(MID(I829,12,1)="F",VLOOKUP(J829,DATA!$K$2:$Y$20,14,FALSE),0)-IF(IF(MID(I829,12,1)="F",VLOOKUP(J829,DATA!$K$2:$Y$20,14,FALSE),0)&gt;10,IF(MID(I829,12,1)="F",VLOOKUP(J829,DATA!$K$2:$Y$20,14,FALSE),0)-10,0)),"")</f>
        <v/>
      </c>
      <c r="AJ829" t="str">
        <f>IF(LEN(H829)&gt;0,IF(H829&lt;&gt;"CALL_PAL",VLOOKUP(H829,DATA!$B$2:$E$526,4,FALSE),VLOOKUP(K829,DATA!$K$72:$M$161,3,FALSE)),"")</f>
        <v/>
      </c>
      <c r="AK829" t="str">
        <f>IF(LEN(H829)&gt;0,VLOOKUP(H829,DATA!$B$2:$D$526,3,FALSE),"")</f>
        <v/>
      </c>
      <c r="AL829" t="str">
        <f t="shared" si="463"/>
        <v/>
      </c>
      <c r="AM829" t="str">
        <f t="shared" si="464"/>
        <v/>
      </c>
      <c r="AN829" t="str">
        <f t="shared" si="442"/>
        <v/>
      </c>
      <c r="AO829" t="str">
        <f t="shared" si="436"/>
        <v/>
      </c>
      <c r="AP829" t="str">
        <f t="shared" si="437"/>
        <v/>
      </c>
      <c r="AQ829" t="str">
        <f t="shared" si="434"/>
        <v/>
      </c>
    </row>
    <row r="830" spans="1:43" x14ac:dyDescent="0.25">
      <c r="A830" t="str">
        <f t="shared" si="438"/>
        <v/>
      </c>
      <c r="C830" t="str">
        <f t="shared" si="444"/>
        <v/>
      </c>
      <c r="D830" t="str">
        <f t="shared" si="439"/>
        <v/>
      </c>
      <c r="E830" t="str">
        <f t="shared" si="440"/>
        <v/>
      </c>
      <c r="F830" t="str">
        <f t="shared" si="443"/>
        <v/>
      </c>
      <c r="G830" t="str">
        <f t="shared" si="435"/>
        <v/>
      </c>
      <c r="H830" t="str">
        <f t="shared" si="445"/>
        <v/>
      </c>
      <c r="I830" s="3" t="str">
        <f>IF(LEN(H830)&gt;0,VLOOKUP(H830,DATA!$B$2:$G$526,6,FALSE),"")</f>
        <v/>
      </c>
      <c r="J830" t="str">
        <f>IF(LEN(H830)&gt;0,VLOOKUP(H830,DATA!$B$2:$G$526,2,FALSE),"")</f>
        <v/>
      </c>
      <c r="K830" t="str">
        <f>IF(LEN(H830)&gt;0,IF(MID(IF(MID(MID(C830,LEN(H830)+2,99),1,1)="(",MID(MID(C830,LEN(H830)+2,99),2,LEN(MID(C830,LEN(H830)+2,99))-2),MID(C830,LEN(H830)+2,99)),1,1)=VLOOKUP(H830,DATA!$B$2:$I$526,8,FALSE),MID(IF(MID(MID(C830,LEN(H830)+2,99),1,1)="(",MID(MID(C830,LEN(H830)+2,99),2,LEN(MID(C830,LEN(H830)+2,99))-2),MID(C830,LEN(H830)+2,99)),1,3),IF(MID(MID(C830,LEN(H830)+2,99),1,1)="(",MID(MID(C830,LEN(H830)+2,99),2,LEN(MID(C830,LEN(H830)+2,99))-2),MID(C830,LEN(H830)+2,99))),"")</f>
        <v/>
      </c>
      <c r="L830" t="str">
        <f t="shared" si="446"/>
        <v/>
      </c>
      <c r="M830" t="str">
        <f t="shared" si="465"/>
        <v/>
      </c>
      <c r="N830" t="str">
        <f t="shared" si="447"/>
        <v/>
      </c>
      <c r="O830" t="str">
        <f t="shared" si="448"/>
        <v/>
      </c>
      <c r="P830" t="str">
        <f t="shared" si="441"/>
        <v/>
      </c>
      <c r="Q830" t="str">
        <f t="shared" si="449"/>
        <v/>
      </c>
      <c r="R830" t="str">
        <f t="shared" si="450"/>
        <v/>
      </c>
      <c r="S830" t="str">
        <f t="shared" si="451"/>
        <v/>
      </c>
      <c r="T830" t="str">
        <f t="shared" si="452"/>
        <v/>
      </c>
      <c r="U830" t="str">
        <f t="shared" si="453"/>
        <v/>
      </c>
      <c r="V830" t="str">
        <f>IF(MID(I830,6,1)="T",VLOOKUP(H830,DATA!$B$2:$H$526,7,FALSE),"")</f>
        <v/>
      </c>
      <c r="W830" t="str">
        <f t="shared" si="454"/>
        <v/>
      </c>
      <c r="X830" t="str">
        <f>IF(LEN(H830)&gt;0,VLOOKUP(H830,DATA!$B$2:$F$526,5,FALSE),"")</f>
        <v/>
      </c>
      <c r="Y830" t="str">
        <f t="shared" si="455"/>
        <v/>
      </c>
      <c r="Z830" t="str">
        <f t="shared" si="456"/>
        <v/>
      </c>
      <c r="AA830" t="str">
        <f t="shared" si="457"/>
        <v/>
      </c>
      <c r="AB830" t="str">
        <f>IF(LEN(Z830)&gt;0,VLOOKUP(Z830,DATA!$K$25:$L$69,2,FALSE)&amp;IF(LEN(AA830)&gt;0,VLOOKUP(AA830,DATA!$O$25:$P$29,2,FALSE),""),"")</f>
        <v/>
      </c>
      <c r="AC830" t="str">
        <f>IF(LEN(Z830)&gt;0,VLOOKUP(Z830,DATA!$K$25:$M$69,3,FALSE),"")</f>
        <v/>
      </c>
      <c r="AD830" t="str">
        <f t="shared" si="458"/>
        <v/>
      </c>
      <c r="AE830" t="str">
        <f t="shared" si="459"/>
        <v/>
      </c>
      <c r="AF830" t="str">
        <f t="shared" si="460"/>
        <v/>
      </c>
      <c r="AG830" t="str">
        <f t="shared" si="461"/>
        <v/>
      </c>
      <c r="AH830" t="str">
        <f t="shared" si="462"/>
        <v/>
      </c>
      <c r="AI830" t="str">
        <f>IF(LEN(Q830)&gt;0,REPT("0",IF(IF(MID(I830,12,1)="F",VLOOKUP(J830,DATA!$K$2:$Y$20,14,FALSE),0)&gt;10,IF(MID(I830,12,1)="F",VLOOKUP(J830,DATA!$K$2:$Y$20,14,FALSE),0)-10,0)-LEN(X830))&amp;DEC2BIN(Q830,IF(MID(I830,12,1)="F",VLOOKUP(J830,DATA!$K$2:$Y$20,14,FALSE),0)-IF(IF(MID(I830,12,1)="F",VLOOKUP(J830,DATA!$K$2:$Y$20,14,FALSE),0)&gt;10,IF(MID(I830,12,1)="F",VLOOKUP(J830,DATA!$K$2:$Y$20,14,FALSE),0)-10,0)),"")</f>
        <v/>
      </c>
      <c r="AJ830" t="str">
        <f>IF(LEN(H830)&gt;0,IF(H830&lt;&gt;"CALL_PAL",VLOOKUP(H830,DATA!$B$2:$E$526,4,FALSE),VLOOKUP(K830,DATA!$K$72:$M$161,3,FALSE)),"")</f>
        <v/>
      </c>
      <c r="AK830" t="str">
        <f>IF(LEN(H830)&gt;0,VLOOKUP(H830,DATA!$B$2:$D$526,3,FALSE),"")</f>
        <v/>
      </c>
      <c r="AL830" t="str">
        <f t="shared" si="463"/>
        <v/>
      </c>
      <c r="AM830" t="str">
        <f t="shared" si="464"/>
        <v/>
      </c>
      <c r="AN830" t="str">
        <f t="shared" si="442"/>
        <v/>
      </c>
      <c r="AO830" t="str">
        <f t="shared" si="436"/>
        <v/>
      </c>
      <c r="AP830" t="str">
        <f t="shared" si="437"/>
        <v/>
      </c>
      <c r="AQ830" t="str">
        <f t="shared" si="434"/>
        <v/>
      </c>
    </row>
    <row r="831" spans="1:43" x14ac:dyDescent="0.25">
      <c r="A831" t="str">
        <f t="shared" si="438"/>
        <v/>
      </c>
      <c r="C831" t="str">
        <f t="shared" si="444"/>
        <v/>
      </c>
      <c r="D831" t="str">
        <f t="shared" si="439"/>
        <v/>
      </c>
      <c r="E831" t="str">
        <f t="shared" si="440"/>
        <v/>
      </c>
      <c r="F831" t="str">
        <f t="shared" si="443"/>
        <v/>
      </c>
      <c r="G831" t="str">
        <f t="shared" si="435"/>
        <v/>
      </c>
      <c r="H831" t="str">
        <f t="shared" si="445"/>
        <v/>
      </c>
      <c r="I831" s="3" t="str">
        <f>IF(LEN(H831)&gt;0,VLOOKUP(H831,DATA!$B$2:$G$526,6,FALSE),"")</f>
        <v/>
      </c>
      <c r="J831" t="str">
        <f>IF(LEN(H831)&gt;0,VLOOKUP(H831,DATA!$B$2:$G$526,2,FALSE),"")</f>
        <v/>
      </c>
      <c r="K831" t="str">
        <f>IF(LEN(H831)&gt;0,IF(MID(IF(MID(MID(C831,LEN(H831)+2,99),1,1)="(",MID(MID(C831,LEN(H831)+2,99),2,LEN(MID(C831,LEN(H831)+2,99))-2),MID(C831,LEN(H831)+2,99)),1,1)=VLOOKUP(H831,DATA!$B$2:$I$526,8,FALSE),MID(IF(MID(MID(C831,LEN(H831)+2,99),1,1)="(",MID(MID(C831,LEN(H831)+2,99),2,LEN(MID(C831,LEN(H831)+2,99))-2),MID(C831,LEN(H831)+2,99)),1,3),IF(MID(MID(C831,LEN(H831)+2,99),1,1)="(",MID(MID(C831,LEN(H831)+2,99),2,LEN(MID(C831,LEN(H831)+2,99))-2),MID(C831,LEN(H831)+2,99))),"")</f>
        <v/>
      </c>
      <c r="L831" t="str">
        <f t="shared" si="446"/>
        <v/>
      </c>
      <c r="M831" t="str">
        <f t="shared" si="465"/>
        <v/>
      </c>
      <c r="N831" t="str">
        <f t="shared" si="447"/>
        <v/>
      </c>
      <c r="O831" t="str">
        <f t="shared" si="448"/>
        <v/>
      </c>
      <c r="P831" t="str">
        <f t="shared" si="441"/>
        <v/>
      </c>
      <c r="Q831" t="str">
        <f t="shared" si="449"/>
        <v/>
      </c>
      <c r="R831" t="str">
        <f t="shared" si="450"/>
        <v/>
      </c>
      <c r="S831" t="str">
        <f t="shared" si="451"/>
        <v/>
      </c>
      <c r="T831" t="str">
        <f t="shared" si="452"/>
        <v/>
      </c>
      <c r="U831" t="str">
        <f t="shared" si="453"/>
        <v/>
      </c>
      <c r="V831" t="str">
        <f>IF(MID(I831,6,1)="T",VLOOKUP(H831,DATA!$B$2:$H$526,7,FALSE),"")</f>
        <v/>
      </c>
      <c r="W831" t="str">
        <f t="shared" si="454"/>
        <v/>
      </c>
      <c r="X831" t="str">
        <f>IF(LEN(H831)&gt;0,VLOOKUP(H831,DATA!$B$2:$F$526,5,FALSE),"")</f>
        <v/>
      </c>
      <c r="Y831" t="str">
        <f t="shared" si="455"/>
        <v/>
      </c>
      <c r="Z831" t="str">
        <f t="shared" si="456"/>
        <v/>
      </c>
      <c r="AA831" t="str">
        <f t="shared" si="457"/>
        <v/>
      </c>
      <c r="AB831" t="str">
        <f>IF(LEN(Z831)&gt;0,VLOOKUP(Z831,DATA!$K$25:$L$69,2,FALSE)&amp;IF(LEN(AA831)&gt;0,VLOOKUP(AA831,DATA!$O$25:$P$29,2,FALSE),""),"")</f>
        <v/>
      </c>
      <c r="AC831" t="str">
        <f>IF(LEN(Z831)&gt;0,VLOOKUP(Z831,DATA!$K$25:$M$69,3,FALSE),"")</f>
        <v/>
      </c>
      <c r="AD831" t="str">
        <f t="shared" si="458"/>
        <v/>
      </c>
      <c r="AE831" t="str">
        <f t="shared" si="459"/>
        <v/>
      </c>
      <c r="AF831" t="str">
        <f t="shared" si="460"/>
        <v/>
      </c>
      <c r="AG831" t="str">
        <f t="shared" si="461"/>
        <v/>
      </c>
      <c r="AH831" t="str">
        <f t="shared" si="462"/>
        <v/>
      </c>
      <c r="AI831" t="str">
        <f>IF(LEN(Q831)&gt;0,REPT("0",IF(IF(MID(I831,12,1)="F",VLOOKUP(J831,DATA!$K$2:$Y$20,14,FALSE),0)&gt;10,IF(MID(I831,12,1)="F",VLOOKUP(J831,DATA!$K$2:$Y$20,14,FALSE),0)-10,0)-LEN(X831))&amp;DEC2BIN(Q831,IF(MID(I831,12,1)="F",VLOOKUP(J831,DATA!$K$2:$Y$20,14,FALSE),0)-IF(IF(MID(I831,12,1)="F",VLOOKUP(J831,DATA!$K$2:$Y$20,14,FALSE),0)&gt;10,IF(MID(I831,12,1)="F",VLOOKUP(J831,DATA!$K$2:$Y$20,14,FALSE),0)-10,0)),"")</f>
        <v/>
      </c>
      <c r="AJ831" t="str">
        <f>IF(LEN(H831)&gt;0,IF(H831&lt;&gt;"CALL_PAL",VLOOKUP(H831,DATA!$B$2:$E$526,4,FALSE),VLOOKUP(K831,DATA!$K$72:$M$161,3,FALSE)),"")</f>
        <v/>
      </c>
      <c r="AK831" t="str">
        <f>IF(LEN(H831)&gt;0,VLOOKUP(H831,DATA!$B$2:$D$526,3,FALSE),"")</f>
        <v/>
      </c>
      <c r="AL831" t="str">
        <f t="shared" si="463"/>
        <v/>
      </c>
      <c r="AM831" t="str">
        <f t="shared" si="464"/>
        <v/>
      </c>
      <c r="AN831" t="str">
        <f t="shared" si="442"/>
        <v/>
      </c>
      <c r="AO831" t="str">
        <f t="shared" si="436"/>
        <v/>
      </c>
      <c r="AP831" t="str">
        <f t="shared" si="437"/>
        <v/>
      </c>
      <c r="AQ831" t="str">
        <f t="shared" si="434"/>
        <v/>
      </c>
    </row>
    <row r="832" spans="1:43" x14ac:dyDescent="0.25">
      <c r="A832" t="str">
        <f t="shared" si="438"/>
        <v/>
      </c>
      <c r="C832" t="str">
        <f t="shared" si="444"/>
        <v/>
      </c>
      <c r="D832" t="str">
        <f t="shared" si="439"/>
        <v/>
      </c>
      <c r="E832" t="str">
        <f t="shared" si="440"/>
        <v/>
      </c>
      <c r="F832" t="str">
        <f t="shared" si="443"/>
        <v/>
      </c>
      <c r="G832" t="str">
        <f t="shared" si="435"/>
        <v/>
      </c>
      <c r="H832" t="str">
        <f t="shared" si="445"/>
        <v/>
      </c>
      <c r="I832" s="3" t="str">
        <f>IF(LEN(H832)&gt;0,VLOOKUP(H832,DATA!$B$2:$G$526,6,FALSE),"")</f>
        <v/>
      </c>
      <c r="J832" t="str">
        <f>IF(LEN(H832)&gt;0,VLOOKUP(H832,DATA!$B$2:$G$526,2,FALSE),"")</f>
        <v/>
      </c>
      <c r="K832" t="str">
        <f>IF(LEN(H832)&gt;0,IF(MID(IF(MID(MID(C832,LEN(H832)+2,99),1,1)="(",MID(MID(C832,LEN(H832)+2,99),2,LEN(MID(C832,LEN(H832)+2,99))-2),MID(C832,LEN(H832)+2,99)),1,1)=VLOOKUP(H832,DATA!$B$2:$I$526,8,FALSE),MID(IF(MID(MID(C832,LEN(H832)+2,99),1,1)="(",MID(MID(C832,LEN(H832)+2,99),2,LEN(MID(C832,LEN(H832)+2,99))-2),MID(C832,LEN(H832)+2,99)),1,3),IF(MID(MID(C832,LEN(H832)+2,99),1,1)="(",MID(MID(C832,LEN(H832)+2,99),2,LEN(MID(C832,LEN(H832)+2,99))-2),MID(C832,LEN(H832)+2,99))),"")</f>
        <v/>
      </c>
      <c r="L832" t="str">
        <f t="shared" si="446"/>
        <v/>
      </c>
      <c r="M832" t="str">
        <f t="shared" si="465"/>
        <v/>
      </c>
      <c r="N832" t="str">
        <f t="shared" si="447"/>
        <v/>
      </c>
      <c r="O832" t="str">
        <f t="shared" si="448"/>
        <v/>
      </c>
      <c r="P832" t="str">
        <f t="shared" si="441"/>
        <v/>
      </c>
      <c r="Q832" t="str">
        <f t="shared" si="449"/>
        <v/>
      </c>
      <c r="R832" t="str">
        <f t="shared" si="450"/>
        <v/>
      </c>
      <c r="S832" t="str">
        <f t="shared" si="451"/>
        <v/>
      </c>
      <c r="T832" t="str">
        <f t="shared" si="452"/>
        <v/>
      </c>
      <c r="U832" t="str">
        <f t="shared" si="453"/>
        <v/>
      </c>
      <c r="V832" t="str">
        <f>IF(MID(I832,6,1)="T",VLOOKUP(H832,DATA!$B$2:$H$526,7,FALSE),"")</f>
        <v/>
      </c>
      <c r="W832" t="str">
        <f t="shared" si="454"/>
        <v/>
      </c>
      <c r="X832" t="str">
        <f>IF(LEN(H832)&gt;0,VLOOKUP(H832,DATA!$B$2:$F$526,5,FALSE),"")</f>
        <v/>
      </c>
      <c r="Y832" t="str">
        <f t="shared" si="455"/>
        <v/>
      </c>
      <c r="Z832" t="str">
        <f t="shared" si="456"/>
        <v/>
      </c>
      <c r="AA832" t="str">
        <f t="shared" si="457"/>
        <v/>
      </c>
      <c r="AB832" t="str">
        <f>IF(LEN(Z832)&gt;0,VLOOKUP(Z832,DATA!$K$25:$L$69,2,FALSE)&amp;IF(LEN(AA832)&gt;0,VLOOKUP(AA832,DATA!$O$25:$P$29,2,FALSE),""),"")</f>
        <v/>
      </c>
      <c r="AC832" t="str">
        <f>IF(LEN(Z832)&gt;0,VLOOKUP(Z832,DATA!$K$25:$M$69,3,FALSE),"")</f>
        <v/>
      </c>
      <c r="AD832" t="str">
        <f t="shared" si="458"/>
        <v/>
      </c>
      <c r="AE832" t="str">
        <f t="shared" si="459"/>
        <v/>
      </c>
      <c r="AF832" t="str">
        <f t="shared" si="460"/>
        <v/>
      </c>
      <c r="AG832" t="str">
        <f t="shared" si="461"/>
        <v/>
      </c>
      <c r="AH832" t="str">
        <f t="shared" si="462"/>
        <v/>
      </c>
      <c r="AI832" t="str">
        <f>IF(LEN(Q832)&gt;0,REPT("0",IF(IF(MID(I832,12,1)="F",VLOOKUP(J832,DATA!$K$2:$Y$20,14,FALSE),0)&gt;10,IF(MID(I832,12,1)="F",VLOOKUP(J832,DATA!$K$2:$Y$20,14,FALSE),0)-10,0)-LEN(X832))&amp;DEC2BIN(Q832,IF(MID(I832,12,1)="F",VLOOKUP(J832,DATA!$K$2:$Y$20,14,FALSE),0)-IF(IF(MID(I832,12,1)="F",VLOOKUP(J832,DATA!$K$2:$Y$20,14,FALSE),0)&gt;10,IF(MID(I832,12,1)="F",VLOOKUP(J832,DATA!$K$2:$Y$20,14,FALSE),0)-10,0)),"")</f>
        <v/>
      </c>
      <c r="AJ832" t="str">
        <f>IF(LEN(H832)&gt;0,IF(H832&lt;&gt;"CALL_PAL",VLOOKUP(H832,DATA!$B$2:$E$526,4,FALSE),VLOOKUP(K832,DATA!$K$72:$M$161,3,FALSE)),"")</f>
        <v/>
      </c>
      <c r="AK832" t="str">
        <f>IF(LEN(H832)&gt;0,VLOOKUP(H832,DATA!$B$2:$D$526,3,FALSE),"")</f>
        <v/>
      </c>
      <c r="AL832" t="str">
        <f t="shared" si="463"/>
        <v/>
      </c>
      <c r="AM832" t="str">
        <f t="shared" si="464"/>
        <v/>
      </c>
      <c r="AN832" t="str">
        <f t="shared" si="442"/>
        <v/>
      </c>
      <c r="AO832" t="str">
        <f t="shared" si="436"/>
        <v/>
      </c>
      <c r="AP832" t="str">
        <f t="shared" si="437"/>
        <v/>
      </c>
      <c r="AQ832" t="str">
        <f t="shared" si="434"/>
        <v/>
      </c>
    </row>
    <row r="833" spans="1:43" x14ac:dyDescent="0.25">
      <c r="A833" t="str">
        <f t="shared" si="438"/>
        <v/>
      </c>
      <c r="C833" t="str">
        <f t="shared" si="444"/>
        <v/>
      </c>
      <c r="D833" t="str">
        <f t="shared" si="439"/>
        <v/>
      </c>
      <c r="E833" t="str">
        <f t="shared" si="440"/>
        <v/>
      </c>
      <c r="F833" t="str">
        <f t="shared" si="443"/>
        <v/>
      </c>
      <c r="G833" t="str">
        <f t="shared" si="435"/>
        <v/>
      </c>
      <c r="H833" t="str">
        <f t="shared" si="445"/>
        <v/>
      </c>
      <c r="I833" s="3" t="str">
        <f>IF(LEN(H833)&gt;0,VLOOKUP(H833,DATA!$B$2:$G$526,6,FALSE),"")</f>
        <v/>
      </c>
      <c r="J833" t="str">
        <f>IF(LEN(H833)&gt;0,VLOOKUP(H833,DATA!$B$2:$G$526,2,FALSE),"")</f>
        <v/>
      </c>
      <c r="K833" t="str">
        <f>IF(LEN(H833)&gt;0,IF(MID(IF(MID(MID(C833,LEN(H833)+2,99),1,1)="(",MID(MID(C833,LEN(H833)+2,99),2,LEN(MID(C833,LEN(H833)+2,99))-2),MID(C833,LEN(H833)+2,99)),1,1)=VLOOKUP(H833,DATA!$B$2:$I$526,8,FALSE),MID(IF(MID(MID(C833,LEN(H833)+2,99),1,1)="(",MID(MID(C833,LEN(H833)+2,99),2,LEN(MID(C833,LEN(H833)+2,99))-2),MID(C833,LEN(H833)+2,99)),1,3),IF(MID(MID(C833,LEN(H833)+2,99),1,1)="(",MID(MID(C833,LEN(H833)+2,99),2,LEN(MID(C833,LEN(H833)+2,99))-2),MID(C833,LEN(H833)+2,99))),"")</f>
        <v/>
      </c>
      <c r="L833" t="str">
        <f t="shared" si="446"/>
        <v/>
      </c>
      <c r="M833" t="str">
        <f t="shared" si="465"/>
        <v/>
      </c>
      <c r="N833" t="str">
        <f t="shared" si="447"/>
        <v/>
      </c>
      <c r="O833" t="str">
        <f t="shared" si="448"/>
        <v/>
      </c>
      <c r="P833" t="str">
        <f t="shared" si="441"/>
        <v/>
      </c>
      <c r="Q833" t="str">
        <f t="shared" si="449"/>
        <v/>
      </c>
      <c r="R833" t="str">
        <f t="shared" si="450"/>
        <v/>
      </c>
      <c r="S833" t="str">
        <f t="shared" si="451"/>
        <v/>
      </c>
      <c r="T833" t="str">
        <f t="shared" si="452"/>
        <v/>
      </c>
      <c r="U833" t="str">
        <f t="shared" si="453"/>
        <v/>
      </c>
      <c r="V833" t="str">
        <f>IF(MID(I833,6,1)="T",VLOOKUP(H833,DATA!$B$2:$H$526,7,FALSE),"")</f>
        <v/>
      </c>
      <c r="W833" t="str">
        <f t="shared" si="454"/>
        <v/>
      </c>
      <c r="X833" t="str">
        <f>IF(LEN(H833)&gt;0,VLOOKUP(H833,DATA!$B$2:$F$526,5,FALSE),"")</f>
        <v/>
      </c>
      <c r="Y833" t="str">
        <f t="shared" si="455"/>
        <v/>
      </c>
      <c r="Z833" t="str">
        <f t="shared" si="456"/>
        <v/>
      </c>
      <c r="AA833" t="str">
        <f t="shared" si="457"/>
        <v/>
      </c>
      <c r="AB833" t="str">
        <f>IF(LEN(Z833)&gt;0,VLOOKUP(Z833,DATA!$K$25:$L$69,2,FALSE)&amp;IF(LEN(AA833)&gt;0,VLOOKUP(AA833,DATA!$O$25:$P$29,2,FALSE),""),"")</f>
        <v/>
      </c>
      <c r="AC833" t="str">
        <f>IF(LEN(Z833)&gt;0,VLOOKUP(Z833,DATA!$K$25:$M$69,3,FALSE),"")</f>
        <v/>
      </c>
      <c r="AD833" t="str">
        <f t="shared" si="458"/>
        <v/>
      </c>
      <c r="AE833" t="str">
        <f t="shared" si="459"/>
        <v/>
      </c>
      <c r="AF833" t="str">
        <f t="shared" si="460"/>
        <v/>
      </c>
      <c r="AG833" t="str">
        <f t="shared" si="461"/>
        <v/>
      </c>
      <c r="AH833" t="str">
        <f t="shared" si="462"/>
        <v/>
      </c>
      <c r="AI833" t="str">
        <f>IF(LEN(Q833)&gt;0,REPT("0",IF(IF(MID(I833,12,1)="F",VLOOKUP(J833,DATA!$K$2:$Y$20,14,FALSE),0)&gt;10,IF(MID(I833,12,1)="F",VLOOKUP(J833,DATA!$K$2:$Y$20,14,FALSE),0)-10,0)-LEN(X833))&amp;DEC2BIN(Q833,IF(MID(I833,12,1)="F",VLOOKUP(J833,DATA!$K$2:$Y$20,14,FALSE),0)-IF(IF(MID(I833,12,1)="F",VLOOKUP(J833,DATA!$K$2:$Y$20,14,FALSE),0)&gt;10,IF(MID(I833,12,1)="F",VLOOKUP(J833,DATA!$K$2:$Y$20,14,FALSE),0)-10,0)),"")</f>
        <v/>
      </c>
      <c r="AJ833" t="str">
        <f>IF(LEN(H833)&gt;0,IF(H833&lt;&gt;"CALL_PAL",VLOOKUP(H833,DATA!$B$2:$E$526,4,FALSE),VLOOKUP(K833,DATA!$K$72:$M$161,3,FALSE)),"")</f>
        <v/>
      </c>
      <c r="AK833" t="str">
        <f>IF(LEN(H833)&gt;0,VLOOKUP(H833,DATA!$B$2:$D$526,3,FALSE),"")</f>
        <v/>
      </c>
      <c r="AL833" t="str">
        <f t="shared" si="463"/>
        <v/>
      </c>
      <c r="AM833" t="str">
        <f t="shared" si="464"/>
        <v/>
      </c>
      <c r="AN833" t="str">
        <f t="shared" si="442"/>
        <v/>
      </c>
      <c r="AO833" t="str">
        <f t="shared" si="436"/>
        <v/>
      </c>
      <c r="AP833" t="str">
        <f t="shared" si="437"/>
        <v/>
      </c>
      <c r="AQ833" t="str">
        <f t="shared" si="434"/>
        <v/>
      </c>
    </row>
    <row r="834" spans="1:43" x14ac:dyDescent="0.25">
      <c r="A834" t="str">
        <f t="shared" si="438"/>
        <v/>
      </c>
      <c r="C834" t="str">
        <f t="shared" si="444"/>
        <v/>
      </c>
      <c r="D834" t="str">
        <f t="shared" si="439"/>
        <v/>
      </c>
      <c r="E834" t="str">
        <f t="shared" si="440"/>
        <v/>
      </c>
      <c r="F834" t="str">
        <f t="shared" si="443"/>
        <v/>
      </c>
      <c r="G834" t="str">
        <f t="shared" si="435"/>
        <v/>
      </c>
      <c r="H834" t="str">
        <f t="shared" si="445"/>
        <v/>
      </c>
      <c r="I834" s="3" t="str">
        <f>IF(LEN(H834)&gt;0,VLOOKUP(H834,DATA!$B$2:$G$526,6,FALSE),"")</f>
        <v/>
      </c>
      <c r="J834" t="str">
        <f>IF(LEN(H834)&gt;0,VLOOKUP(H834,DATA!$B$2:$G$526,2,FALSE),"")</f>
        <v/>
      </c>
      <c r="K834" t="str">
        <f>IF(LEN(H834)&gt;0,IF(MID(IF(MID(MID(C834,LEN(H834)+2,99),1,1)="(",MID(MID(C834,LEN(H834)+2,99),2,LEN(MID(C834,LEN(H834)+2,99))-2),MID(C834,LEN(H834)+2,99)),1,1)=VLOOKUP(H834,DATA!$B$2:$I$526,8,FALSE),MID(IF(MID(MID(C834,LEN(H834)+2,99),1,1)="(",MID(MID(C834,LEN(H834)+2,99),2,LEN(MID(C834,LEN(H834)+2,99))-2),MID(C834,LEN(H834)+2,99)),1,3),IF(MID(MID(C834,LEN(H834)+2,99),1,1)="(",MID(MID(C834,LEN(H834)+2,99),2,LEN(MID(C834,LEN(H834)+2,99))-2),MID(C834,LEN(H834)+2,99))),"")</f>
        <v/>
      </c>
      <c r="L834" t="str">
        <f t="shared" si="446"/>
        <v/>
      </c>
      <c r="M834" t="str">
        <f t="shared" si="465"/>
        <v/>
      </c>
      <c r="N834" t="str">
        <f t="shared" si="447"/>
        <v/>
      </c>
      <c r="O834" t="str">
        <f t="shared" si="448"/>
        <v/>
      </c>
      <c r="P834" t="str">
        <f t="shared" si="441"/>
        <v/>
      </c>
      <c r="Q834" t="str">
        <f t="shared" si="449"/>
        <v/>
      </c>
      <c r="R834" t="str">
        <f t="shared" si="450"/>
        <v/>
      </c>
      <c r="S834" t="str">
        <f t="shared" si="451"/>
        <v/>
      </c>
      <c r="T834" t="str">
        <f t="shared" si="452"/>
        <v/>
      </c>
      <c r="U834" t="str">
        <f t="shared" si="453"/>
        <v/>
      </c>
      <c r="V834" t="str">
        <f>IF(MID(I834,6,1)="T",VLOOKUP(H834,DATA!$B$2:$H$526,7,FALSE),"")</f>
        <v/>
      </c>
      <c r="W834" t="str">
        <f t="shared" si="454"/>
        <v/>
      </c>
      <c r="X834" t="str">
        <f>IF(LEN(H834)&gt;0,VLOOKUP(H834,DATA!$B$2:$F$526,5,FALSE),"")</f>
        <v/>
      </c>
      <c r="Y834" t="str">
        <f t="shared" si="455"/>
        <v/>
      </c>
      <c r="Z834" t="str">
        <f t="shared" si="456"/>
        <v/>
      </c>
      <c r="AA834" t="str">
        <f t="shared" si="457"/>
        <v/>
      </c>
      <c r="AB834" t="str">
        <f>IF(LEN(Z834)&gt;0,VLOOKUP(Z834,DATA!$K$25:$L$69,2,FALSE)&amp;IF(LEN(AA834)&gt;0,VLOOKUP(AA834,DATA!$O$25:$P$29,2,FALSE),""),"")</f>
        <v/>
      </c>
      <c r="AC834" t="str">
        <f>IF(LEN(Z834)&gt;0,VLOOKUP(Z834,DATA!$K$25:$M$69,3,FALSE),"")</f>
        <v/>
      </c>
      <c r="AD834" t="str">
        <f t="shared" si="458"/>
        <v/>
      </c>
      <c r="AE834" t="str">
        <f t="shared" si="459"/>
        <v/>
      </c>
      <c r="AF834" t="str">
        <f t="shared" si="460"/>
        <v/>
      </c>
      <c r="AG834" t="str">
        <f t="shared" si="461"/>
        <v/>
      </c>
      <c r="AH834" t="str">
        <f t="shared" si="462"/>
        <v/>
      </c>
      <c r="AI834" t="str">
        <f>IF(LEN(Q834)&gt;0,REPT("0",IF(IF(MID(I834,12,1)="F",VLOOKUP(J834,DATA!$K$2:$Y$20,14,FALSE),0)&gt;10,IF(MID(I834,12,1)="F",VLOOKUP(J834,DATA!$K$2:$Y$20,14,FALSE),0)-10,0)-LEN(X834))&amp;DEC2BIN(Q834,IF(MID(I834,12,1)="F",VLOOKUP(J834,DATA!$K$2:$Y$20,14,FALSE),0)-IF(IF(MID(I834,12,1)="F",VLOOKUP(J834,DATA!$K$2:$Y$20,14,FALSE),0)&gt;10,IF(MID(I834,12,1)="F",VLOOKUP(J834,DATA!$K$2:$Y$20,14,FALSE),0)-10,0)),"")</f>
        <v/>
      </c>
      <c r="AJ834" t="str">
        <f>IF(LEN(H834)&gt;0,IF(H834&lt;&gt;"CALL_PAL",VLOOKUP(H834,DATA!$B$2:$E$526,4,FALSE),VLOOKUP(K834,DATA!$K$72:$M$161,3,FALSE)),"")</f>
        <v/>
      </c>
      <c r="AK834" t="str">
        <f>IF(LEN(H834)&gt;0,VLOOKUP(H834,DATA!$B$2:$D$526,3,FALSE),"")</f>
        <v/>
      </c>
      <c r="AL834" t="str">
        <f t="shared" si="463"/>
        <v/>
      </c>
      <c r="AM834" t="str">
        <f t="shared" si="464"/>
        <v/>
      </c>
      <c r="AN834" t="str">
        <f t="shared" si="442"/>
        <v/>
      </c>
      <c r="AO834" t="str">
        <f t="shared" si="436"/>
        <v/>
      </c>
      <c r="AP834" t="str">
        <f t="shared" si="437"/>
        <v/>
      </c>
      <c r="AQ834" t="str">
        <f t="shared" si="434"/>
        <v/>
      </c>
    </row>
    <row r="835" spans="1:43" x14ac:dyDescent="0.25">
      <c r="A835" t="str">
        <f t="shared" si="438"/>
        <v/>
      </c>
      <c r="C835" t="str">
        <f t="shared" si="444"/>
        <v/>
      </c>
      <c r="D835" t="str">
        <f t="shared" si="439"/>
        <v/>
      </c>
      <c r="E835" t="str">
        <f t="shared" si="440"/>
        <v/>
      </c>
      <c r="F835" t="str">
        <f t="shared" si="443"/>
        <v/>
      </c>
      <c r="G835" t="str">
        <f t="shared" si="435"/>
        <v/>
      </c>
      <c r="H835" t="str">
        <f t="shared" si="445"/>
        <v/>
      </c>
      <c r="I835" s="3" t="str">
        <f>IF(LEN(H835)&gt;0,VLOOKUP(H835,DATA!$B$2:$G$526,6,FALSE),"")</f>
        <v/>
      </c>
      <c r="J835" t="str">
        <f>IF(LEN(H835)&gt;0,VLOOKUP(H835,DATA!$B$2:$G$526,2,FALSE),"")</f>
        <v/>
      </c>
      <c r="K835" t="str">
        <f>IF(LEN(H835)&gt;0,IF(MID(IF(MID(MID(C835,LEN(H835)+2,99),1,1)="(",MID(MID(C835,LEN(H835)+2,99),2,LEN(MID(C835,LEN(H835)+2,99))-2),MID(C835,LEN(H835)+2,99)),1,1)=VLOOKUP(H835,DATA!$B$2:$I$526,8,FALSE),MID(IF(MID(MID(C835,LEN(H835)+2,99),1,1)="(",MID(MID(C835,LEN(H835)+2,99),2,LEN(MID(C835,LEN(H835)+2,99))-2),MID(C835,LEN(H835)+2,99)),1,3),IF(MID(MID(C835,LEN(H835)+2,99),1,1)="(",MID(MID(C835,LEN(H835)+2,99),2,LEN(MID(C835,LEN(H835)+2,99))-2),MID(C835,LEN(H835)+2,99))),"")</f>
        <v/>
      </c>
      <c r="L835" t="str">
        <f t="shared" si="446"/>
        <v/>
      </c>
      <c r="M835" t="str">
        <f t="shared" si="465"/>
        <v/>
      </c>
      <c r="N835" t="str">
        <f t="shared" si="447"/>
        <v/>
      </c>
      <c r="O835" t="str">
        <f t="shared" si="448"/>
        <v/>
      </c>
      <c r="P835" t="str">
        <f t="shared" si="441"/>
        <v/>
      </c>
      <c r="Q835" t="str">
        <f t="shared" si="449"/>
        <v/>
      </c>
      <c r="R835" t="str">
        <f t="shared" si="450"/>
        <v/>
      </c>
      <c r="S835" t="str">
        <f t="shared" si="451"/>
        <v/>
      </c>
      <c r="T835" t="str">
        <f t="shared" si="452"/>
        <v/>
      </c>
      <c r="U835" t="str">
        <f t="shared" si="453"/>
        <v/>
      </c>
      <c r="V835" t="str">
        <f>IF(MID(I835,6,1)="T",VLOOKUP(H835,DATA!$B$2:$H$526,7,FALSE),"")</f>
        <v/>
      </c>
      <c r="W835" t="str">
        <f t="shared" si="454"/>
        <v/>
      </c>
      <c r="X835" t="str">
        <f>IF(LEN(H835)&gt;0,VLOOKUP(H835,DATA!$B$2:$F$526,5,FALSE),"")</f>
        <v/>
      </c>
      <c r="Y835" t="str">
        <f t="shared" si="455"/>
        <v/>
      </c>
      <c r="Z835" t="str">
        <f t="shared" si="456"/>
        <v/>
      </c>
      <c r="AA835" t="str">
        <f t="shared" si="457"/>
        <v/>
      </c>
      <c r="AB835" t="str">
        <f>IF(LEN(Z835)&gt;0,VLOOKUP(Z835,DATA!$K$25:$L$69,2,FALSE)&amp;IF(LEN(AA835)&gt;0,VLOOKUP(AA835,DATA!$O$25:$P$29,2,FALSE),""),"")</f>
        <v/>
      </c>
      <c r="AC835" t="str">
        <f>IF(LEN(Z835)&gt;0,VLOOKUP(Z835,DATA!$K$25:$M$69,3,FALSE),"")</f>
        <v/>
      </c>
      <c r="AD835" t="str">
        <f t="shared" si="458"/>
        <v/>
      </c>
      <c r="AE835" t="str">
        <f t="shared" si="459"/>
        <v/>
      </c>
      <c r="AF835" t="str">
        <f t="shared" si="460"/>
        <v/>
      </c>
      <c r="AG835" t="str">
        <f t="shared" si="461"/>
        <v/>
      </c>
      <c r="AH835" t="str">
        <f t="shared" si="462"/>
        <v/>
      </c>
      <c r="AI835" t="str">
        <f>IF(LEN(Q835)&gt;0,REPT("0",IF(IF(MID(I835,12,1)="F",VLOOKUP(J835,DATA!$K$2:$Y$20,14,FALSE),0)&gt;10,IF(MID(I835,12,1)="F",VLOOKUP(J835,DATA!$K$2:$Y$20,14,FALSE),0)-10,0)-LEN(X835))&amp;DEC2BIN(Q835,IF(MID(I835,12,1)="F",VLOOKUP(J835,DATA!$K$2:$Y$20,14,FALSE),0)-IF(IF(MID(I835,12,1)="F",VLOOKUP(J835,DATA!$K$2:$Y$20,14,FALSE),0)&gt;10,IF(MID(I835,12,1)="F",VLOOKUP(J835,DATA!$K$2:$Y$20,14,FALSE),0)-10,0)),"")</f>
        <v/>
      </c>
      <c r="AJ835" t="str">
        <f>IF(LEN(H835)&gt;0,IF(H835&lt;&gt;"CALL_PAL",VLOOKUP(H835,DATA!$B$2:$E$526,4,FALSE),VLOOKUP(K835,DATA!$K$72:$M$161,3,FALSE)),"")</f>
        <v/>
      </c>
      <c r="AK835" t="str">
        <f>IF(LEN(H835)&gt;0,VLOOKUP(H835,DATA!$B$2:$D$526,3,FALSE),"")</f>
        <v/>
      </c>
      <c r="AL835" t="str">
        <f t="shared" si="463"/>
        <v/>
      </c>
      <c r="AM835" t="str">
        <f t="shared" si="464"/>
        <v/>
      </c>
      <c r="AN835" t="str">
        <f t="shared" si="442"/>
        <v/>
      </c>
      <c r="AO835" t="str">
        <f t="shared" si="436"/>
        <v/>
      </c>
      <c r="AP835" t="str">
        <f t="shared" si="437"/>
        <v/>
      </c>
      <c r="AQ835" t="str">
        <f t="shared" ref="AQ835:AQ898" si="466">IF(B835="","",IF(G835=G836,"",INT(G835/64)*64=G835))</f>
        <v/>
      </c>
    </row>
    <row r="836" spans="1:43" x14ac:dyDescent="0.25">
      <c r="A836" t="str">
        <f t="shared" si="438"/>
        <v/>
      </c>
      <c r="C836" t="str">
        <f t="shared" si="444"/>
        <v/>
      </c>
      <c r="D836" t="str">
        <f t="shared" si="439"/>
        <v/>
      </c>
      <c r="E836" t="str">
        <f t="shared" si="440"/>
        <v/>
      </c>
      <c r="F836" t="str">
        <f t="shared" si="443"/>
        <v/>
      </c>
      <c r="G836" t="str">
        <f t="shared" ref="G836:G899" si="467">IF(LEN(C836)&gt;0,IF(IFERROR(FIND(":",C836)&gt;0,FALSE),G835+16-MOD(G835+16,16),IF(E836,G835+F835-MOD(G835+F835,F835),G835)),"")</f>
        <v/>
      </c>
      <c r="H836" t="str">
        <f t="shared" si="445"/>
        <v/>
      </c>
      <c r="I836" s="3" t="str">
        <f>IF(LEN(H836)&gt;0,VLOOKUP(H836,DATA!$B$2:$G$526,6,FALSE),"")</f>
        <v/>
      </c>
      <c r="J836" t="str">
        <f>IF(LEN(H836)&gt;0,VLOOKUP(H836,DATA!$B$2:$G$526,2,FALSE),"")</f>
        <v/>
      </c>
      <c r="K836" t="str">
        <f>IF(LEN(H836)&gt;0,IF(MID(IF(MID(MID(C836,LEN(H836)+2,99),1,1)="(",MID(MID(C836,LEN(H836)+2,99),2,LEN(MID(C836,LEN(H836)+2,99))-2),MID(C836,LEN(H836)+2,99)),1,1)=VLOOKUP(H836,DATA!$B$2:$I$526,8,FALSE),MID(IF(MID(MID(C836,LEN(H836)+2,99),1,1)="(",MID(MID(C836,LEN(H836)+2,99),2,LEN(MID(C836,LEN(H836)+2,99))-2),MID(C836,LEN(H836)+2,99)),1,3),IF(MID(MID(C836,LEN(H836)+2,99),1,1)="(",MID(MID(C836,LEN(H836)+2,99),2,LEN(MID(C836,LEN(H836)+2,99))-2),MID(C836,LEN(H836)+2,99))),"")</f>
        <v/>
      </c>
      <c r="L836" t="str">
        <f t="shared" si="446"/>
        <v/>
      </c>
      <c r="M836" t="str">
        <f t="shared" si="465"/>
        <v/>
      </c>
      <c r="N836" t="str">
        <f t="shared" si="447"/>
        <v/>
      </c>
      <c r="O836" t="str">
        <f t="shared" si="448"/>
        <v/>
      </c>
      <c r="P836" t="str">
        <f t="shared" si="441"/>
        <v/>
      </c>
      <c r="Q836" t="str">
        <f t="shared" si="449"/>
        <v/>
      </c>
      <c r="R836" t="str">
        <f t="shared" si="450"/>
        <v/>
      </c>
      <c r="S836" t="str">
        <f t="shared" si="451"/>
        <v/>
      </c>
      <c r="T836" t="str">
        <f t="shared" si="452"/>
        <v/>
      </c>
      <c r="U836" t="str">
        <f t="shared" si="453"/>
        <v/>
      </c>
      <c r="V836" t="str">
        <f>IF(MID(I836,6,1)="T",VLOOKUP(H836,DATA!$B$2:$H$526,7,FALSE),"")</f>
        <v/>
      </c>
      <c r="W836" t="str">
        <f t="shared" si="454"/>
        <v/>
      </c>
      <c r="X836" t="str">
        <f>IF(LEN(H836)&gt;0,VLOOKUP(H836,DATA!$B$2:$F$526,5,FALSE),"")</f>
        <v/>
      </c>
      <c r="Y836" t="str">
        <f t="shared" si="455"/>
        <v/>
      </c>
      <c r="Z836" t="str">
        <f t="shared" si="456"/>
        <v/>
      </c>
      <c r="AA836" t="str">
        <f t="shared" si="457"/>
        <v/>
      </c>
      <c r="AB836" t="str">
        <f>IF(LEN(Z836)&gt;0,VLOOKUP(Z836,DATA!$K$25:$L$69,2,FALSE)&amp;IF(LEN(AA836)&gt;0,VLOOKUP(AA836,DATA!$O$25:$P$29,2,FALSE),""),"")</f>
        <v/>
      </c>
      <c r="AC836" t="str">
        <f>IF(LEN(Z836)&gt;0,VLOOKUP(Z836,DATA!$K$25:$M$69,3,FALSE),"")</f>
        <v/>
      </c>
      <c r="AD836" t="str">
        <f t="shared" si="458"/>
        <v/>
      </c>
      <c r="AE836" t="str">
        <f t="shared" si="459"/>
        <v/>
      </c>
      <c r="AF836" t="str">
        <f t="shared" si="460"/>
        <v/>
      </c>
      <c r="AG836" t="str">
        <f t="shared" si="461"/>
        <v/>
      </c>
      <c r="AH836" t="str">
        <f t="shared" si="462"/>
        <v/>
      </c>
      <c r="AI836" t="str">
        <f>IF(LEN(Q836)&gt;0,REPT("0",IF(IF(MID(I836,12,1)="F",VLOOKUP(J836,DATA!$K$2:$Y$20,14,FALSE),0)&gt;10,IF(MID(I836,12,1)="F",VLOOKUP(J836,DATA!$K$2:$Y$20,14,FALSE),0)-10,0)-LEN(X836))&amp;DEC2BIN(Q836,IF(MID(I836,12,1)="F",VLOOKUP(J836,DATA!$K$2:$Y$20,14,FALSE),0)-IF(IF(MID(I836,12,1)="F",VLOOKUP(J836,DATA!$K$2:$Y$20,14,FALSE),0)&gt;10,IF(MID(I836,12,1)="F",VLOOKUP(J836,DATA!$K$2:$Y$20,14,FALSE),0)-10,0)),"")</f>
        <v/>
      </c>
      <c r="AJ836" t="str">
        <f>IF(LEN(H836)&gt;0,IF(H836&lt;&gt;"CALL_PAL",VLOOKUP(H836,DATA!$B$2:$E$526,4,FALSE),VLOOKUP(K836,DATA!$K$72:$M$161,3,FALSE)),"")</f>
        <v/>
      </c>
      <c r="AK836" t="str">
        <f>IF(LEN(H836)&gt;0,VLOOKUP(H836,DATA!$B$2:$D$526,3,FALSE),"")</f>
        <v/>
      </c>
      <c r="AL836" t="str">
        <f t="shared" si="463"/>
        <v/>
      </c>
      <c r="AM836" t="str">
        <f t="shared" si="464"/>
        <v/>
      </c>
      <c r="AN836" t="str">
        <f t="shared" si="442"/>
        <v/>
      </c>
      <c r="AO836" t="str">
        <f t="shared" ref="AO836:AO899" si="468">IF(B836&lt;&gt;"",G836-G835,"")</f>
        <v/>
      </c>
      <c r="AP836" t="str">
        <f t="shared" si="437"/>
        <v/>
      </c>
      <c r="AQ836" t="str">
        <f t="shared" si="466"/>
        <v/>
      </c>
    </row>
    <row r="837" spans="1:43" x14ac:dyDescent="0.25">
      <c r="A837" t="str">
        <f t="shared" si="438"/>
        <v/>
      </c>
      <c r="C837" t="str">
        <f t="shared" si="444"/>
        <v/>
      </c>
      <c r="D837" t="str">
        <f t="shared" si="439"/>
        <v/>
      </c>
      <c r="E837" t="str">
        <f t="shared" si="440"/>
        <v/>
      </c>
      <c r="F837" t="str">
        <f t="shared" si="443"/>
        <v/>
      </c>
      <c r="G837" t="str">
        <f t="shared" si="467"/>
        <v/>
      </c>
      <c r="H837" t="str">
        <f t="shared" si="445"/>
        <v/>
      </c>
      <c r="I837" s="3" t="str">
        <f>IF(LEN(H837)&gt;0,VLOOKUP(H837,DATA!$B$2:$G$526,6,FALSE),"")</f>
        <v/>
      </c>
      <c r="J837" t="str">
        <f>IF(LEN(H837)&gt;0,VLOOKUP(H837,DATA!$B$2:$G$526,2,FALSE),"")</f>
        <v/>
      </c>
      <c r="K837" t="str">
        <f>IF(LEN(H837)&gt;0,IF(MID(IF(MID(MID(C837,LEN(H837)+2,99),1,1)="(",MID(MID(C837,LEN(H837)+2,99),2,LEN(MID(C837,LEN(H837)+2,99))-2),MID(C837,LEN(H837)+2,99)),1,1)=VLOOKUP(H837,DATA!$B$2:$I$526,8,FALSE),MID(IF(MID(MID(C837,LEN(H837)+2,99),1,1)="(",MID(MID(C837,LEN(H837)+2,99),2,LEN(MID(C837,LEN(H837)+2,99))-2),MID(C837,LEN(H837)+2,99)),1,3),IF(MID(MID(C837,LEN(H837)+2,99),1,1)="(",MID(MID(C837,LEN(H837)+2,99),2,LEN(MID(C837,LEN(H837)+2,99))-2),MID(C837,LEN(H837)+2,99))),"")</f>
        <v/>
      </c>
      <c r="L837" t="str">
        <f t="shared" si="446"/>
        <v/>
      </c>
      <c r="M837" t="str">
        <f t="shared" si="465"/>
        <v/>
      </c>
      <c r="N837" t="str">
        <f t="shared" si="447"/>
        <v/>
      </c>
      <c r="O837" t="str">
        <f t="shared" si="448"/>
        <v/>
      </c>
      <c r="P837" t="str">
        <f t="shared" si="441"/>
        <v/>
      </c>
      <c r="Q837" t="str">
        <f t="shared" si="449"/>
        <v/>
      </c>
      <c r="R837" t="str">
        <f t="shared" si="450"/>
        <v/>
      </c>
      <c r="S837" t="str">
        <f t="shared" si="451"/>
        <v/>
      </c>
      <c r="T837" t="str">
        <f t="shared" si="452"/>
        <v/>
      </c>
      <c r="U837" t="str">
        <f t="shared" si="453"/>
        <v/>
      </c>
      <c r="V837" t="str">
        <f>IF(MID(I837,6,1)="T",VLOOKUP(H837,DATA!$B$2:$H$526,7,FALSE),"")</f>
        <v/>
      </c>
      <c r="W837" t="str">
        <f t="shared" si="454"/>
        <v/>
      </c>
      <c r="X837" t="str">
        <f>IF(LEN(H837)&gt;0,VLOOKUP(H837,DATA!$B$2:$F$526,5,FALSE),"")</f>
        <v/>
      </c>
      <c r="Y837" t="str">
        <f t="shared" si="455"/>
        <v/>
      </c>
      <c r="Z837" t="str">
        <f t="shared" si="456"/>
        <v/>
      </c>
      <c r="AA837" t="str">
        <f t="shared" si="457"/>
        <v/>
      </c>
      <c r="AB837" t="str">
        <f>IF(LEN(Z837)&gt;0,VLOOKUP(Z837,DATA!$K$25:$L$69,2,FALSE)&amp;IF(LEN(AA837)&gt;0,VLOOKUP(AA837,DATA!$O$25:$P$29,2,FALSE),""),"")</f>
        <v/>
      </c>
      <c r="AC837" t="str">
        <f>IF(LEN(Z837)&gt;0,VLOOKUP(Z837,DATA!$K$25:$M$69,3,FALSE),"")</f>
        <v/>
      </c>
      <c r="AD837" t="str">
        <f t="shared" si="458"/>
        <v/>
      </c>
      <c r="AE837" t="str">
        <f t="shared" si="459"/>
        <v/>
      </c>
      <c r="AF837" t="str">
        <f t="shared" si="460"/>
        <v/>
      </c>
      <c r="AG837" t="str">
        <f t="shared" si="461"/>
        <v/>
      </c>
      <c r="AH837" t="str">
        <f t="shared" si="462"/>
        <v/>
      </c>
      <c r="AI837" t="str">
        <f>IF(LEN(Q837)&gt;0,REPT("0",IF(IF(MID(I837,12,1)="F",VLOOKUP(J837,DATA!$K$2:$Y$20,14,FALSE),0)&gt;10,IF(MID(I837,12,1)="F",VLOOKUP(J837,DATA!$K$2:$Y$20,14,FALSE),0)-10,0)-LEN(X837))&amp;DEC2BIN(Q837,IF(MID(I837,12,1)="F",VLOOKUP(J837,DATA!$K$2:$Y$20,14,FALSE),0)-IF(IF(MID(I837,12,1)="F",VLOOKUP(J837,DATA!$K$2:$Y$20,14,FALSE),0)&gt;10,IF(MID(I837,12,1)="F",VLOOKUP(J837,DATA!$K$2:$Y$20,14,FALSE),0)-10,0)),"")</f>
        <v/>
      </c>
      <c r="AJ837" t="str">
        <f>IF(LEN(H837)&gt;0,IF(H837&lt;&gt;"CALL_PAL",VLOOKUP(H837,DATA!$B$2:$E$526,4,FALSE),VLOOKUP(K837,DATA!$K$72:$M$161,3,FALSE)),"")</f>
        <v/>
      </c>
      <c r="AK837" t="str">
        <f>IF(LEN(H837)&gt;0,VLOOKUP(H837,DATA!$B$2:$D$526,3,FALSE),"")</f>
        <v/>
      </c>
      <c r="AL837" t="str">
        <f t="shared" si="463"/>
        <v/>
      </c>
      <c r="AM837" t="str">
        <f t="shared" si="464"/>
        <v/>
      </c>
      <c r="AN837" t="str">
        <f t="shared" si="442"/>
        <v/>
      </c>
      <c r="AO837" t="str">
        <f t="shared" si="468"/>
        <v/>
      </c>
      <c r="AP837" t="str">
        <f t="shared" ref="AP837:AP900" si="469">IF(B837="","",IF(G837=G838,"",INT(G837/16)*16=G837))</f>
        <v/>
      </c>
      <c r="AQ837" t="str">
        <f t="shared" si="466"/>
        <v/>
      </c>
    </row>
    <row r="838" spans="1:43" x14ac:dyDescent="0.25">
      <c r="A838" t="str">
        <f t="shared" ref="A838:A901" si="470">IF(LEN(G838)&gt;0,DEC2HEX(G838+IF(AN837,1,0),8),"")</f>
        <v/>
      </c>
      <c r="C838" t="str">
        <f t="shared" si="444"/>
        <v/>
      </c>
      <c r="D838" t="str">
        <f t="shared" ref="D838:D901" si="471">IF(LEN(C838)&gt;0,IF(MID(C838,1,IFERROR(FIND(" ",C838),2)-1)=".BASE","",IF(MID(C838,1,4)=".VAR",MID(C838,FIND(" ",C838)+1,99),"")),"")</f>
        <v/>
      </c>
      <c r="E838" t="str">
        <f t="shared" si="440"/>
        <v/>
      </c>
      <c r="F838" t="str">
        <f t="shared" si="443"/>
        <v/>
      </c>
      <c r="G838" t="str">
        <f t="shared" si="467"/>
        <v/>
      </c>
      <c r="H838" t="str">
        <f t="shared" si="445"/>
        <v/>
      </c>
      <c r="I838" s="3" t="str">
        <f>IF(LEN(H838)&gt;0,VLOOKUP(H838,DATA!$B$2:$G$526,6,FALSE),"")</f>
        <v/>
      </c>
      <c r="J838" t="str">
        <f>IF(LEN(H838)&gt;0,VLOOKUP(H838,DATA!$B$2:$G$526,2,FALSE),"")</f>
        <v/>
      </c>
      <c r="K838" t="str">
        <f>IF(LEN(H838)&gt;0,IF(MID(IF(MID(MID(C838,LEN(H838)+2,99),1,1)="(",MID(MID(C838,LEN(H838)+2,99),2,LEN(MID(C838,LEN(H838)+2,99))-2),MID(C838,LEN(H838)+2,99)),1,1)=VLOOKUP(H838,DATA!$B$2:$I$526,8,FALSE),MID(IF(MID(MID(C838,LEN(H838)+2,99),1,1)="(",MID(MID(C838,LEN(H838)+2,99),2,LEN(MID(C838,LEN(H838)+2,99))-2),MID(C838,LEN(H838)+2,99)),1,3),IF(MID(MID(C838,LEN(H838)+2,99),1,1)="(",MID(MID(C838,LEN(H838)+2,99),2,LEN(MID(C838,LEN(H838)+2,99))-2),MID(C838,LEN(H838)+2,99))),"")</f>
        <v/>
      </c>
      <c r="L838" t="str">
        <f t="shared" si="446"/>
        <v/>
      </c>
      <c r="M838" t="str">
        <f t="shared" si="465"/>
        <v/>
      </c>
      <c r="N838" t="str">
        <f t="shared" si="447"/>
        <v/>
      </c>
      <c r="O838" t="str">
        <f t="shared" si="448"/>
        <v/>
      </c>
      <c r="P838" t="str">
        <f t="shared" si="441"/>
        <v/>
      </c>
      <c r="Q838" t="str">
        <f t="shared" si="449"/>
        <v/>
      </c>
      <c r="R838" t="str">
        <f t="shared" si="450"/>
        <v/>
      </c>
      <c r="S838" t="str">
        <f t="shared" si="451"/>
        <v/>
      </c>
      <c r="T838" t="str">
        <f t="shared" si="452"/>
        <v/>
      </c>
      <c r="U838" t="str">
        <f t="shared" si="453"/>
        <v/>
      </c>
      <c r="V838" t="str">
        <f>IF(MID(I838,6,1)="T",VLOOKUP(H838,DATA!$B$2:$H$526,7,FALSE),"")</f>
        <v/>
      </c>
      <c r="W838" t="str">
        <f t="shared" si="454"/>
        <v/>
      </c>
      <c r="X838" t="str">
        <f>IF(LEN(H838)&gt;0,VLOOKUP(H838,DATA!$B$2:$F$526,5,FALSE),"")</f>
        <v/>
      </c>
      <c r="Y838" t="str">
        <f t="shared" si="455"/>
        <v/>
      </c>
      <c r="Z838" t="str">
        <f t="shared" si="456"/>
        <v/>
      </c>
      <c r="AA838" t="str">
        <f t="shared" si="457"/>
        <v/>
      </c>
      <c r="AB838" t="str">
        <f>IF(LEN(Z838)&gt;0,VLOOKUP(Z838,DATA!$K$25:$L$69,2,FALSE)&amp;IF(LEN(AA838)&gt;0,VLOOKUP(AA838,DATA!$O$25:$P$29,2,FALSE),""),"")</f>
        <v/>
      </c>
      <c r="AC838" t="str">
        <f>IF(LEN(Z838)&gt;0,VLOOKUP(Z838,DATA!$K$25:$M$69,3,FALSE),"")</f>
        <v/>
      </c>
      <c r="AD838" t="str">
        <f t="shared" si="458"/>
        <v/>
      </c>
      <c r="AE838" t="str">
        <f t="shared" si="459"/>
        <v/>
      </c>
      <c r="AF838" t="str">
        <f t="shared" si="460"/>
        <v/>
      </c>
      <c r="AG838" t="str">
        <f t="shared" si="461"/>
        <v/>
      </c>
      <c r="AH838" t="str">
        <f t="shared" si="462"/>
        <v/>
      </c>
      <c r="AI838" t="str">
        <f>IF(LEN(Q838)&gt;0,REPT("0",IF(IF(MID(I838,12,1)="F",VLOOKUP(J838,DATA!$K$2:$Y$20,14,FALSE),0)&gt;10,IF(MID(I838,12,1)="F",VLOOKUP(J838,DATA!$K$2:$Y$20,14,FALSE),0)-10,0)-LEN(X838))&amp;DEC2BIN(Q838,IF(MID(I838,12,1)="F",VLOOKUP(J838,DATA!$K$2:$Y$20,14,FALSE),0)-IF(IF(MID(I838,12,1)="F",VLOOKUP(J838,DATA!$K$2:$Y$20,14,FALSE),0)&gt;10,IF(MID(I838,12,1)="F",VLOOKUP(J838,DATA!$K$2:$Y$20,14,FALSE),0)-10,0)),"")</f>
        <v/>
      </c>
      <c r="AJ838" t="str">
        <f>IF(LEN(H838)&gt;0,IF(H838&lt;&gt;"CALL_PAL",VLOOKUP(H838,DATA!$B$2:$E$526,4,FALSE),VLOOKUP(K838,DATA!$K$72:$M$161,3,FALSE)),"")</f>
        <v/>
      </c>
      <c r="AK838" t="str">
        <f>IF(LEN(H838)&gt;0,VLOOKUP(H838,DATA!$B$2:$D$526,3,FALSE),"")</f>
        <v/>
      </c>
      <c r="AL838" t="str">
        <f t="shared" si="463"/>
        <v/>
      </c>
      <c r="AM838" t="str">
        <f t="shared" si="464"/>
        <v/>
      </c>
      <c r="AN838" t="str">
        <f t="shared" si="442"/>
        <v/>
      </c>
      <c r="AO838" t="str">
        <f t="shared" si="468"/>
        <v/>
      </c>
      <c r="AP838" t="str">
        <f t="shared" si="469"/>
        <v/>
      </c>
      <c r="AQ838" t="str">
        <f t="shared" si="466"/>
        <v/>
      </c>
    </row>
    <row r="839" spans="1:43" x14ac:dyDescent="0.25">
      <c r="A839" t="str">
        <f t="shared" si="470"/>
        <v/>
      </c>
      <c r="C839" t="str">
        <f t="shared" si="444"/>
        <v/>
      </c>
      <c r="D839" t="str">
        <f t="shared" si="471"/>
        <v/>
      </c>
      <c r="E839" t="str">
        <f t="shared" si="440"/>
        <v/>
      </c>
      <c r="F839" t="str">
        <f t="shared" si="443"/>
        <v/>
      </c>
      <c r="G839" t="str">
        <f t="shared" si="467"/>
        <v/>
      </c>
      <c r="H839" t="str">
        <f t="shared" si="445"/>
        <v/>
      </c>
      <c r="I839" s="3" t="str">
        <f>IF(LEN(H839)&gt;0,VLOOKUP(H839,DATA!$B$2:$G$526,6,FALSE),"")</f>
        <v/>
      </c>
      <c r="J839" t="str">
        <f>IF(LEN(H839)&gt;0,VLOOKUP(H839,DATA!$B$2:$G$526,2,FALSE),"")</f>
        <v/>
      </c>
      <c r="K839" t="str">
        <f>IF(LEN(H839)&gt;0,IF(MID(IF(MID(MID(C839,LEN(H839)+2,99),1,1)="(",MID(MID(C839,LEN(H839)+2,99),2,LEN(MID(C839,LEN(H839)+2,99))-2),MID(C839,LEN(H839)+2,99)),1,1)=VLOOKUP(H839,DATA!$B$2:$I$526,8,FALSE),MID(IF(MID(MID(C839,LEN(H839)+2,99),1,1)="(",MID(MID(C839,LEN(H839)+2,99),2,LEN(MID(C839,LEN(H839)+2,99))-2),MID(C839,LEN(H839)+2,99)),1,3),IF(MID(MID(C839,LEN(H839)+2,99),1,1)="(",MID(MID(C839,LEN(H839)+2,99),2,LEN(MID(C839,LEN(H839)+2,99))-2),MID(C839,LEN(H839)+2,99))),"")</f>
        <v/>
      </c>
      <c r="L839" t="str">
        <f t="shared" si="446"/>
        <v/>
      </c>
      <c r="M839" t="str">
        <f t="shared" si="465"/>
        <v/>
      </c>
      <c r="N839" t="str">
        <f t="shared" si="447"/>
        <v/>
      </c>
      <c r="O839" t="str">
        <f t="shared" si="448"/>
        <v/>
      </c>
      <c r="P839" t="str">
        <f t="shared" si="441"/>
        <v/>
      </c>
      <c r="Q839" t="str">
        <f t="shared" si="449"/>
        <v/>
      </c>
      <c r="R839" t="str">
        <f t="shared" si="450"/>
        <v/>
      </c>
      <c r="S839" t="str">
        <f t="shared" si="451"/>
        <v/>
      </c>
      <c r="T839" t="str">
        <f t="shared" si="452"/>
        <v/>
      </c>
      <c r="U839" t="str">
        <f t="shared" si="453"/>
        <v/>
      </c>
      <c r="V839" t="str">
        <f>IF(MID(I839,6,1)="T",VLOOKUP(H839,DATA!$B$2:$H$526,7,FALSE),"")</f>
        <v/>
      </c>
      <c r="W839" t="str">
        <f t="shared" si="454"/>
        <v/>
      </c>
      <c r="X839" t="str">
        <f>IF(LEN(H839)&gt;0,VLOOKUP(H839,DATA!$B$2:$F$526,5,FALSE),"")</f>
        <v/>
      </c>
      <c r="Y839" t="str">
        <f t="shared" si="455"/>
        <v/>
      </c>
      <c r="Z839" t="str">
        <f t="shared" si="456"/>
        <v/>
      </c>
      <c r="AA839" t="str">
        <f t="shared" si="457"/>
        <v/>
      </c>
      <c r="AB839" t="str">
        <f>IF(LEN(Z839)&gt;0,VLOOKUP(Z839,DATA!$K$25:$L$69,2,FALSE)&amp;IF(LEN(AA839)&gt;0,VLOOKUP(AA839,DATA!$O$25:$P$29,2,FALSE),""),"")</f>
        <v/>
      </c>
      <c r="AC839" t="str">
        <f>IF(LEN(Z839)&gt;0,VLOOKUP(Z839,DATA!$K$25:$M$69,3,FALSE),"")</f>
        <v/>
      </c>
      <c r="AD839" t="str">
        <f t="shared" si="458"/>
        <v/>
      </c>
      <c r="AE839" t="str">
        <f t="shared" si="459"/>
        <v/>
      </c>
      <c r="AF839" t="str">
        <f t="shared" si="460"/>
        <v/>
      </c>
      <c r="AG839" t="str">
        <f t="shared" si="461"/>
        <v/>
      </c>
      <c r="AH839" t="str">
        <f t="shared" si="462"/>
        <v/>
      </c>
      <c r="AI839" t="str">
        <f>IF(LEN(Q839)&gt;0,REPT("0",IF(IF(MID(I839,12,1)="F",VLOOKUP(J839,DATA!$K$2:$Y$20,14,FALSE),0)&gt;10,IF(MID(I839,12,1)="F",VLOOKUP(J839,DATA!$K$2:$Y$20,14,FALSE),0)-10,0)-LEN(X839))&amp;DEC2BIN(Q839,IF(MID(I839,12,1)="F",VLOOKUP(J839,DATA!$K$2:$Y$20,14,FALSE),0)-IF(IF(MID(I839,12,1)="F",VLOOKUP(J839,DATA!$K$2:$Y$20,14,FALSE),0)&gt;10,IF(MID(I839,12,1)="F",VLOOKUP(J839,DATA!$K$2:$Y$20,14,FALSE),0)-10,0)),"")</f>
        <v/>
      </c>
      <c r="AJ839" t="str">
        <f>IF(LEN(H839)&gt;0,IF(H839&lt;&gt;"CALL_PAL",VLOOKUP(H839,DATA!$B$2:$E$526,4,FALSE),VLOOKUP(K839,DATA!$K$72:$M$161,3,FALSE)),"")</f>
        <v/>
      </c>
      <c r="AK839" t="str">
        <f>IF(LEN(H839)&gt;0,VLOOKUP(H839,DATA!$B$2:$D$526,3,FALSE),"")</f>
        <v/>
      </c>
      <c r="AL839" t="str">
        <f t="shared" si="463"/>
        <v/>
      </c>
      <c r="AM839" t="str">
        <f t="shared" si="464"/>
        <v/>
      </c>
      <c r="AN839" t="str">
        <f t="shared" si="442"/>
        <v/>
      </c>
      <c r="AO839" t="str">
        <f t="shared" si="468"/>
        <v/>
      </c>
      <c r="AP839" t="str">
        <f t="shared" si="469"/>
        <v/>
      </c>
      <c r="AQ839" t="str">
        <f t="shared" si="466"/>
        <v/>
      </c>
    </row>
    <row r="840" spans="1:43" x14ac:dyDescent="0.25">
      <c r="A840" t="str">
        <f t="shared" si="470"/>
        <v/>
      </c>
      <c r="C840" t="str">
        <f t="shared" si="444"/>
        <v/>
      </c>
      <c r="D840" t="str">
        <f t="shared" si="471"/>
        <v/>
      </c>
      <c r="E840" t="str">
        <f t="shared" ref="E840:E903" si="472">IF(LEN(C840)&gt;0,AND(MID(C839,1,2)&lt;&gt;".B",MID(C839,1,2)&lt;&gt;".P",NOT(IFERROR(FIND(":",C839)&gt;0,FALSE))),"")</f>
        <v/>
      </c>
      <c r="F840" t="str">
        <f t="shared" si="443"/>
        <v/>
      </c>
      <c r="G840" t="str">
        <f t="shared" si="467"/>
        <v/>
      </c>
      <c r="H840" t="str">
        <f t="shared" si="445"/>
        <v/>
      </c>
      <c r="I840" s="3" t="str">
        <f>IF(LEN(H840)&gt;0,VLOOKUP(H840,DATA!$B$2:$G$526,6,FALSE),"")</f>
        <v/>
      </c>
      <c r="J840" t="str">
        <f>IF(LEN(H840)&gt;0,VLOOKUP(H840,DATA!$B$2:$G$526,2,FALSE),"")</f>
        <v/>
      </c>
      <c r="K840" t="str">
        <f>IF(LEN(H840)&gt;0,IF(MID(IF(MID(MID(C840,LEN(H840)+2,99),1,1)="(",MID(MID(C840,LEN(H840)+2,99),2,LEN(MID(C840,LEN(H840)+2,99))-2),MID(C840,LEN(H840)+2,99)),1,1)=VLOOKUP(H840,DATA!$B$2:$I$526,8,FALSE),MID(IF(MID(MID(C840,LEN(H840)+2,99),1,1)="(",MID(MID(C840,LEN(H840)+2,99),2,LEN(MID(C840,LEN(H840)+2,99))-2),MID(C840,LEN(H840)+2,99)),1,3),IF(MID(MID(C840,LEN(H840)+2,99),1,1)="(",MID(MID(C840,LEN(H840)+2,99),2,LEN(MID(C840,LEN(H840)+2,99))-2),MID(C840,LEN(H840)+2,99))),"")</f>
        <v/>
      </c>
      <c r="L840" t="str">
        <f t="shared" si="446"/>
        <v/>
      </c>
      <c r="M840" t="str">
        <f t="shared" si="465"/>
        <v/>
      </c>
      <c r="N840" t="str">
        <f t="shared" si="447"/>
        <v/>
      </c>
      <c r="O840" t="str">
        <f t="shared" si="448"/>
        <v/>
      </c>
      <c r="P840" t="str">
        <f t="shared" si="441"/>
        <v/>
      </c>
      <c r="Q840" t="str">
        <f t="shared" si="449"/>
        <v/>
      </c>
      <c r="R840" t="str">
        <f t="shared" si="450"/>
        <v/>
      </c>
      <c r="S840" t="str">
        <f t="shared" si="451"/>
        <v/>
      </c>
      <c r="T840" t="str">
        <f t="shared" si="452"/>
        <v/>
      </c>
      <c r="U840" t="str">
        <f t="shared" si="453"/>
        <v/>
      </c>
      <c r="V840" t="str">
        <f>IF(MID(I840,6,1)="T",VLOOKUP(H840,DATA!$B$2:$H$526,7,FALSE),"")</f>
        <v/>
      </c>
      <c r="W840" t="str">
        <f t="shared" si="454"/>
        <v/>
      </c>
      <c r="X840" t="str">
        <f>IF(LEN(H840)&gt;0,VLOOKUP(H840,DATA!$B$2:$F$526,5,FALSE),"")</f>
        <v/>
      </c>
      <c r="Y840" t="str">
        <f t="shared" si="455"/>
        <v/>
      </c>
      <c r="Z840" t="str">
        <f t="shared" si="456"/>
        <v/>
      </c>
      <c r="AA840" t="str">
        <f t="shared" si="457"/>
        <v/>
      </c>
      <c r="AB840" t="str">
        <f>IF(LEN(Z840)&gt;0,VLOOKUP(Z840,DATA!$K$25:$L$69,2,FALSE)&amp;IF(LEN(AA840)&gt;0,VLOOKUP(AA840,DATA!$O$25:$P$29,2,FALSE),""),"")</f>
        <v/>
      </c>
      <c r="AC840" t="str">
        <f>IF(LEN(Z840)&gt;0,VLOOKUP(Z840,DATA!$K$25:$M$69,3,FALSE),"")</f>
        <v/>
      </c>
      <c r="AD840" t="str">
        <f t="shared" si="458"/>
        <v/>
      </c>
      <c r="AE840" t="str">
        <f t="shared" si="459"/>
        <v/>
      </c>
      <c r="AF840" t="str">
        <f t="shared" si="460"/>
        <v/>
      </c>
      <c r="AG840" t="str">
        <f t="shared" si="461"/>
        <v/>
      </c>
      <c r="AH840" t="str">
        <f t="shared" si="462"/>
        <v/>
      </c>
      <c r="AI840" t="str">
        <f>IF(LEN(Q840)&gt;0,REPT("0",IF(IF(MID(I840,12,1)="F",VLOOKUP(J840,DATA!$K$2:$Y$20,14,FALSE),0)&gt;10,IF(MID(I840,12,1)="F",VLOOKUP(J840,DATA!$K$2:$Y$20,14,FALSE),0)-10,0)-LEN(X840))&amp;DEC2BIN(Q840,IF(MID(I840,12,1)="F",VLOOKUP(J840,DATA!$K$2:$Y$20,14,FALSE),0)-IF(IF(MID(I840,12,1)="F",VLOOKUP(J840,DATA!$K$2:$Y$20,14,FALSE),0)&gt;10,IF(MID(I840,12,1)="F",VLOOKUP(J840,DATA!$K$2:$Y$20,14,FALSE),0)-10,0)),"")</f>
        <v/>
      </c>
      <c r="AJ840" t="str">
        <f>IF(LEN(H840)&gt;0,IF(H840&lt;&gt;"CALL_PAL",VLOOKUP(H840,DATA!$B$2:$E$526,4,FALSE),VLOOKUP(K840,DATA!$K$72:$M$161,3,FALSE)),"")</f>
        <v/>
      </c>
      <c r="AK840" t="str">
        <f>IF(LEN(H840)&gt;0,VLOOKUP(H840,DATA!$B$2:$D$526,3,FALSE),"")</f>
        <v/>
      </c>
      <c r="AL840" t="str">
        <f t="shared" si="463"/>
        <v/>
      </c>
      <c r="AM840" t="str">
        <f t="shared" si="464"/>
        <v/>
      </c>
      <c r="AN840" t="str">
        <f t="shared" si="442"/>
        <v/>
      </c>
      <c r="AO840" t="str">
        <f t="shared" si="468"/>
        <v/>
      </c>
      <c r="AP840" t="str">
        <f t="shared" si="469"/>
        <v/>
      </c>
      <c r="AQ840" t="str">
        <f t="shared" si="466"/>
        <v/>
      </c>
    </row>
    <row r="841" spans="1:43" x14ac:dyDescent="0.25">
      <c r="A841" t="str">
        <f t="shared" si="470"/>
        <v/>
      </c>
      <c r="C841" t="str">
        <f t="shared" si="444"/>
        <v/>
      </c>
      <c r="D841" t="str">
        <f t="shared" si="471"/>
        <v/>
      </c>
      <c r="E841" t="str">
        <f t="shared" si="472"/>
        <v/>
      </c>
      <c r="F841" t="str">
        <f t="shared" si="443"/>
        <v/>
      </c>
      <c r="G841" t="str">
        <f t="shared" si="467"/>
        <v/>
      </c>
      <c r="H841" t="str">
        <f t="shared" si="445"/>
        <v/>
      </c>
      <c r="I841" s="3" t="str">
        <f>IF(LEN(H841)&gt;0,VLOOKUP(H841,DATA!$B$2:$G$526,6,FALSE),"")</f>
        <v/>
      </c>
      <c r="J841" t="str">
        <f>IF(LEN(H841)&gt;0,VLOOKUP(H841,DATA!$B$2:$G$526,2,FALSE),"")</f>
        <v/>
      </c>
      <c r="K841" t="str">
        <f>IF(LEN(H841)&gt;0,IF(MID(IF(MID(MID(C841,LEN(H841)+2,99),1,1)="(",MID(MID(C841,LEN(H841)+2,99),2,LEN(MID(C841,LEN(H841)+2,99))-2),MID(C841,LEN(H841)+2,99)),1,1)=VLOOKUP(H841,DATA!$B$2:$I$526,8,FALSE),MID(IF(MID(MID(C841,LEN(H841)+2,99),1,1)="(",MID(MID(C841,LEN(H841)+2,99),2,LEN(MID(C841,LEN(H841)+2,99))-2),MID(C841,LEN(H841)+2,99)),1,3),IF(MID(MID(C841,LEN(H841)+2,99),1,1)="(",MID(MID(C841,LEN(H841)+2,99),2,LEN(MID(C841,LEN(H841)+2,99))-2),MID(C841,LEN(H841)+2,99))),"")</f>
        <v/>
      </c>
      <c r="L841" t="str">
        <f t="shared" si="446"/>
        <v/>
      </c>
      <c r="M841" t="str">
        <f t="shared" si="465"/>
        <v/>
      </c>
      <c r="N841" t="str">
        <f t="shared" si="447"/>
        <v/>
      </c>
      <c r="O841" t="str">
        <f t="shared" si="448"/>
        <v/>
      </c>
      <c r="P841" t="str">
        <f t="shared" si="441"/>
        <v/>
      </c>
      <c r="Q841" t="str">
        <f t="shared" si="449"/>
        <v/>
      </c>
      <c r="R841" t="str">
        <f t="shared" si="450"/>
        <v/>
      </c>
      <c r="S841" t="str">
        <f t="shared" si="451"/>
        <v/>
      </c>
      <c r="T841" t="str">
        <f t="shared" si="452"/>
        <v/>
      </c>
      <c r="U841" t="str">
        <f t="shared" si="453"/>
        <v/>
      </c>
      <c r="V841" t="str">
        <f>IF(MID(I841,6,1)="T",VLOOKUP(H841,DATA!$B$2:$H$526,7,FALSE),"")</f>
        <v/>
      </c>
      <c r="W841" t="str">
        <f t="shared" si="454"/>
        <v/>
      </c>
      <c r="X841" t="str">
        <f>IF(LEN(H841)&gt;0,VLOOKUP(H841,DATA!$B$2:$F$526,5,FALSE),"")</f>
        <v/>
      </c>
      <c r="Y841" t="str">
        <f t="shared" si="455"/>
        <v/>
      </c>
      <c r="Z841" t="str">
        <f t="shared" si="456"/>
        <v/>
      </c>
      <c r="AA841" t="str">
        <f t="shared" si="457"/>
        <v/>
      </c>
      <c r="AB841" t="str">
        <f>IF(LEN(Z841)&gt;0,VLOOKUP(Z841,DATA!$K$25:$L$69,2,FALSE)&amp;IF(LEN(AA841)&gt;0,VLOOKUP(AA841,DATA!$O$25:$P$29,2,FALSE),""),"")</f>
        <v/>
      </c>
      <c r="AC841" t="str">
        <f>IF(LEN(Z841)&gt;0,VLOOKUP(Z841,DATA!$K$25:$M$69,3,FALSE),"")</f>
        <v/>
      </c>
      <c r="AD841" t="str">
        <f t="shared" si="458"/>
        <v/>
      </c>
      <c r="AE841" t="str">
        <f t="shared" si="459"/>
        <v/>
      </c>
      <c r="AF841" t="str">
        <f t="shared" si="460"/>
        <v/>
      </c>
      <c r="AG841" t="str">
        <f t="shared" si="461"/>
        <v/>
      </c>
      <c r="AH841" t="str">
        <f t="shared" si="462"/>
        <v/>
      </c>
      <c r="AI841" t="str">
        <f>IF(LEN(Q841)&gt;0,REPT("0",IF(IF(MID(I841,12,1)="F",VLOOKUP(J841,DATA!$K$2:$Y$20,14,FALSE),0)&gt;10,IF(MID(I841,12,1)="F",VLOOKUP(J841,DATA!$K$2:$Y$20,14,FALSE),0)-10,0)-LEN(X841))&amp;DEC2BIN(Q841,IF(MID(I841,12,1)="F",VLOOKUP(J841,DATA!$K$2:$Y$20,14,FALSE),0)-IF(IF(MID(I841,12,1)="F",VLOOKUP(J841,DATA!$K$2:$Y$20,14,FALSE),0)&gt;10,IF(MID(I841,12,1)="F",VLOOKUP(J841,DATA!$K$2:$Y$20,14,FALSE),0)-10,0)),"")</f>
        <v/>
      </c>
      <c r="AJ841" t="str">
        <f>IF(LEN(H841)&gt;0,IF(H841&lt;&gt;"CALL_PAL",VLOOKUP(H841,DATA!$B$2:$E$526,4,FALSE),VLOOKUP(K841,DATA!$K$72:$M$161,3,FALSE)),"")</f>
        <v/>
      </c>
      <c r="AK841" t="str">
        <f>IF(LEN(H841)&gt;0,VLOOKUP(H841,DATA!$B$2:$D$526,3,FALSE),"")</f>
        <v/>
      </c>
      <c r="AL841" t="str">
        <f t="shared" si="463"/>
        <v/>
      </c>
      <c r="AM841" t="str">
        <f t="shared" si="464"/>
        <v/>
      </c>
      <c r="AN841" t="str">
        <f t="shared" si="442"/>
        <v/>
      </c>
      <c r="AO841" t="str">
        <f t="shared" si="468"/>
        <v/>
      </c>
      <c r="AP841" t="str">
        <f t="shared" si="469"/>
        <v/>
      </c>
      <c r="AQ841" t="str">
        <f t="shared" si="466"/>
        <v/>
      </c>
    </row>
    <row r="842" spans="1:43" x14ac:dyDescent="0.25">
      <c r="A842" t="str">
        <f t="shared" si="470"/>
        <v/>
      </c>
      <c r="C842" t="str">
        <f t="shared" si="444"/>
        <v/>
      </c>
      <c r="D842" t="str">
        <f t="shared" si="471"/>
        <v/>
      </c>
      <c r="E842" t="str">
        <f t="shared" si="472"/>
        <v/>
      </c>
      <c r="F842" t="str">
        <f t="shared" si="443"/>
        <v/>
      </c>
      <c r="G842" t="str">
        <f t="shared" si="467"/>
        <v/>
      </c>
      <c r="H842" t="str">
        <f t="shared" si="445"/>
        <v/>
      </c>
      <c r="I842" s="3" t="str">
        <f>IF(LEN(H842)&gt;0,VLOOKUP(H842,DATA!$B$2:$G$526,6,FALSE),"")</f>
        <v/>
      </c>
      <c r="J842" t="str">
        <f>IF(LEN(H842)&gt;0,VLOOKUP(H842,DATA!$B$2:$G$526,2,FALSE),"")</f>
        <v/>
      </c>
      <c r="K842" t="str">
        <f>IF(LEN(H842)&gt;0,IF(MID(IF(MID(MID(C842,LEN(H842)+2,99),1,1)="(",MID(MID(C842,LEN(H842)+2,99),2,LEN(MID(C842,LEN(H842)+2,99))-2),MID(C842,LEN(H842)+2,99)),1,1)=VLOOKUP(H842,DATA!$B$2:$I$526,8,FALSE),MID(IF(MID(MID(C842,LEN(H842)+2,99),1,1)="(",MID(MID(C842,LEN(H842)+2,99),2,LEN(MID(C842,LEN(H842)+2,99))-2),MID(C842,LEN(H842)+2,99)),1,3),IF(MID(MID(C842,LEN(H842)+2,99),1,1)="(",MID(MID(C842,LEN(H842)+2,99),2,LEN(MID(C842,LEN(H842)+2,99))-2),MID(C842,LEN(H842)+2,99))),"")</f>
        <v/>
      </c>
      <c r="L842" t="str">
        <f t="shared" si="446"/>
        <v/>
      </c>
      <c r="M842" t="str">
        <f t="shared" si="465"/>
        <v/>
      </c>
      <c r="N842" t="str">
        <f t="shared" si="447"/>
        <v/>
      </c>
      <c r="O842" t="str">
        <f t="shared" si="448"/>
        <v/>
      </c>
      <c r="P842" t="str">
        <f t="shared" si="441"/>
        <v/>
      </c>
      <c r="Q842" t="str">
        <f t="shared" si="449"/>
        <v/>
      </c>
      <c r="R842" t="str">
        <f t="shared" si="450"/>
        <v/>
      </c>
      <c r="S842" t="str">
        <f t="shared" si="451"/>
        <v/>
      </c>
      <c r="T842" t="str">
        <f t="shared" si="452"/>
        <v/>
      </c>
      <c r="U842" t="str">
        <f t="shared" si="453"/>
        <v/>
      </c>
      <c r="V842" t="str">
        <f>IF(MID(I842,6,1)="T",VLOOKUP(H842,DATA!$B$2:$H$526,7,FALSE),"")</f>
        <v/>
      </c>
      <c r="W842" t="str">
        <f t="shared" si="454"/>
        <v/>
      </c>
      <c r="X842" t="str">
        <f>IF(LEN(H842)&gt;0,VLOOKUP(H842,DATA!$B$2:$F$526,5,FALSE),"")</f>
        <v/>
      </c>
      <c r="Y842" t="str">
        <f t="shared" si="455"/>
        <v/>
      </c>
      <c r="Z842" t="str">
        <f t="shared" si="456"/>
        <v/>
      </c>
      <c r="AA842" t="str">
        <f t="shared" si="457"/>
        <v/>
      </c>
      <c r="AB842" t="str">
        <f>IF(LEN(Z842)&gt;0,VLOOKUP(Z842,DATA!$K$25:$L$69,2,FALSE)&amp;IF(LEN(AA842)&gt;0,VLOOKUP(AA842,DATA!$O$25:$P$29,2,FALSE),""),"")</f>
        <v/>
      </c>
      <c r="AC842" t="str">
        <f>IF(LEN(Z842)&gt;0,VLOOKUP(Z842,DATA!$K$25:$M$69,3,FALSE),"")</f>
        <v/>
      </c>
      <c r="AD842" t="str">
        <f t="shared" si="458"/>
        <v/>
      </c>
      <c r="AE842" t="str">
        <f t="shared" si="459"/>
        <v/>
      </c>
      <c r="AF842" t="str">
        <f t="shared" si="460"/>
        <v/>
      </c>
      <c r="AG842" t="str">
        <f t="shared" si="461"/>
        <v/>
      </c>
      <c r="AH842" t="str">
        <f t="shared" si="462"/>
        <v/>
      </c>
      <c r="AI842" t="str">
        <f>IF(LEN(Q842)&gt;0,REPT("0",IF(IF(MID(I842,12,1)="F",VLOOKUP(J842,DATA!$K$2:$Y$20,14,FALSE),0)&gt;10,IF(MID(I842,12,1)="F",VLOOKUP(J842,DATA!$K$2:$Y$20,14,FALSE),0)-10,0)-LEN(X842))&amp;DEC2BIN(Q842,IF(MID(I842,12,1)="F",VLOOKUP(J842,DATA!$K$2:$Y$20,14,FALSE),0)-IF(IF(MID(I842,12,1)="F",VLOOKUP(J842,DATA!$K$2:$Y$20,14,FALSE),0)&gt;10,IF(MID(I842,12,1)="F",VLOOKUP(J842,DATA!$K$2:$Y$20,14,FALSE),0)-10,0)),"")</f>
        <v/>
      </c>
      <c r="AJ842" t="str">
        <f>IF(LEN(H842)&gt;0,IF(H842&lt;&gt;"CALL_PAL",VLOOKUP(H842,DATA!$B$2:$E$526,4,FALSE),VLOOKUP(K842,DATA!$K$72:$M$161,3,FALSE)),"")</f>
        <v/>
      </c>
      <c r="AK842" t="str">
        <f>IF(LEN(H842)&gt;0,VLOOKUP(H842,DATA!$B$2:$D$526,3,FALSE),"")</f>
        <v/>
      </c>
      <c r="AL842" t="str">
        <f t="shared" si="463"/>
        <v/>
      </c>
      <c r="AM842" t="str">
        <f t="shared" si="464"/>
        <v/>
      </c>
      <c r="AN842" t="str">
        <f t="shared" si="442"/>
        <v/>
      </c>
      <c r="AO842" t="str">
        <f t="shared" si="468"/>
        <v/>
      </c>
      <c r="AP842" t="str">
        <f t="shared" si="469"/>
        <v/>
      </c>
      <c r="AQ842" t="str">
        <f t="shared" si="466"/>
        <v/>
      </c>
    </row>
    <row r="843" spans="1:43" x14ac:dyDescent="0.25">
      <c r="A843" t="str">
        <f t="shared" si="470"/>
        <v/>
      </c>
      <c r="C843" t="str">
        <f t="shared" si="444"/>
        <v/>
      </c>
      <c r="D843" t="str">
        <f t="shared" si="471"/>
        <v/>
      </c>
      <c r="E843" t="str">
        <f t="shared" si="472"/>
        <v/>
      </c>
      <c r="F843" t="str">
        <f t="shared" si="443"/>
        <v/>
      </c>
      <c r="G843" t="str">
        <f t="shared" si="467"/>
        <v/>
      </c>
      <c r="H843" t="str">
        <f t="shared" si="445"/>
        <v/>
      </c>
      <c r="I843" s="3" t="str">
        <f>IF(LEN(H843)&gt;0,VLOOKUP(H843,DATA!$B$2:$G$526,6,FALSE),"")</f>
        <v/>
      </c>
      <c r="J843" t="str">
        <f>IF(LEN(H843)&gt;0,VLOOKUP(H843,DATA!$B$2:$G$526,2,FALSE),"")</f>
        <v/>
      </c>
      <c r="K843" t="str">
        <f>IF(LEN(H843)&gt;0,IF(MID(IF(MID(MID(C843,LEN(H843)+2,99),1,1)="(",MID(MID(C843,LEN(H843)+2,99),2,LEN(MID(C843,LEN(H843)+2,99))-2),MID(C843,LEN(H843)+2,99)),1,1)=VLOOKUP(H843,DATA!$B$2:$I$526,8,FALSE),MID(IF(MID(MID(C843,LEN(H843)+2,99),1,1)="(",MID(MID(C843,LEN(H843)+2,99),2,LEN(MID(C843,LEN(H843)+2,99))-2),MID(C843,LEN(H843)+2,99)),1,3),IF(MID(MID(C843,LEN(H843)+2,99),1,1)="(",MID(MID(C843,LEN(H843)+2,99),2,LEN(MID(C843,LEN(H843)+2,99))-2),MID(C843,LEN(H843)+2,99))),"")</f>
        <v/>
      </c>
      <c r="L843" t="str">
        <f t="shared" si="446"/>
        <v/>
      </c>
      <c r="M843" t="str">
        <f t="shared" si="465"/>
        <v/>
      </c>
      <c r="N843" t="str">
        <f t="shared" si="447"/>
        <v/>
      </c>
      <c r="O843" t="str">
        <f t="shared" si="448"/>
        <v/>
      </c>
      <c r="P843" t="str">
        <f t="shared" si="441"/>
        <v/>
      </c>
      <c r="Q843" t="str">
        <f t="shared" si="449"/>
        <v/>
      </c>
      <c r="R843" t="str">
        <f t="shared" si="450"/>
        <v/>
      </c>
      <c r="S843" t="str">
        <f t="shared" si="451"/>
        <v/>
      </c>
      <c r="T843" t="str">
        <f t="shared" si="452"/>
        <v/>
      </c>
      <c r="U843" t="str">
        <f t="shared" si="453"/>
        <v/>
      </c>
      <c r="V843" t="str">
        <f>IF(MID(I843,6,1)="T",VLOOKUP(H843,DATA!$B$2:$H$526,7,FALSE),"")</f>
        <v/>
      </c>
      <c r="W843" t="str">
        <f t="shared" si="454"/>
        <v/>
      </c>
      <c r="X843" t="str">
        <f>IF(LEN(H843)&gt;0,VLOOKUP(H843,DATA!$B$2:$F$526,5,FALSE),"")</f>
        <v/>
      </c>
      <c r="Y843" t="str">
        <f t="shared" si="455"/>
        <v/>
      </c>
      <c r="Z843" t="str">
        <f t="shared" si="456"/>
        <v/>
      </c>
      <c r="AA843" t="str">
        <f t="shared" si="457"/>
        <v/>
      </c>
      <c r="AB843" t="str">
        <f>IF(LEN(Z843)&gt;0,VLOOKUP(Z843,DATA!$K$25:$L$69,2,FALSE)&amp;IF(LEN(AA843)&gt;0,VLOOKUP(AA843,DATA!$O$25:$P$29,2,FALSE),""),"")</f>
        <v/>
      </c>
      <c r="AC843" t="str">
        <f>IF(LEN(Z843)&gt;0,VLOOKUP(Z843,DATA!$K$25:$M$69,3,FALSE),"")</f>
        <v/>
      </c>
      <c r="AD843" t="str">
        <f t="shared" si="458"/>
        <v/>
      </c>
      <c r="AE843" t="str">
        <f t="shared" si="459"/>
        <v/>
      </c>
      <c r="AF843" t="str">
        <f t="shared" si="460"/>
        <v/>
      </c>
      <c r="AG843" t="str">
        <f t="shared" si="461"/>
        <v/>
      </c>
      <c r="AH843" t="str">
        <f t="shared" si="462"/>
        <v/>
      </c>
      <c r="AI843" t="str">
        <f>IF(LEN(Q843)&gt;0,REPT("0",IF(IF(MID(I843,12,1)="F",VLOOKUP(J843,DATA!$K$2:$Y$20,14,FALSE),0)&gt;10,IF(MID(I843,12,1)="F",VLOOKUP(J843,DATA!$K$2:$Y$20,14,FALSE),0)-10,0)-LEN(X843))&amp;DEC2BIN(Q843,IF(MID(I843,12,1)="F",VLOOKUP(J843,DATA!$K$2:$Y$20,14,FALSE),0)-IF(IF(MID(I843,12,1)="F",VLOOKUP(J843,DATA!$K$2:$Y$20,14,FALSE),0)&gt;10,IF(MID(I843,12,1)="F",VLOOKUP(J843,DATA!$K$2:$Y$20,14,FALSE),0)-10,0)),"")</f>
        <v/>
      </c>
      <c r="AJ843" t="str">
        <f>IF(LEN(H843)&gt;0,IF(H843&lt;&gt;"CALL_PAL",VLOOKUP(H843,DATA!$B$2:$E$526,4,FALSE),VLOOKUP(K843,DATA!$K$72:$M$161,3,FALSE)),"")</f>
        <v/>
      </c>
      <c r="AK843" t="str">
        <f>IF(LEN(H843)&gt;0,VLOOKUP(H843,DATA!$B$2:$D$526,3,FALSE),"")</f>
        <v/>
      </c>
      <c r="AL843" t="str">
        <f t="shared" si="463"/>
        <v/>
      </c>
      <c r="AM843" t="str">
        <f t="shared" si="464"/>
        <v/>
      </c>
      <c r="AN843" t="str">
        <f t="shared" si="442"/>
        <v/>
      </c>
      <c r="AO843" t="str">
        <f t="shared" si="468"/>
        <v/>
      </c>
      <c r="AP843" t="str">
        <f t="shared" si="469"/>
        <v/>
      </c>
      <c r="AQ843" t="str">
        <f t="shared" si="466"/>
        <v/>
      </c>
    </row>
    <row r="844" spans="1:43" x14ac:dyDescent="0.25">
      <c r="A844" t="str">
        <f t="shared" si="470"/>
        <v/>
      </c>
      <c r="C844" t="str">
        <f t="shared" si="444"/>
        <v/>
      </c>
      <c r="D844" t="str">
        <f t="shared" si="471"/>
        <v/>
      </c>
      <c r="E844" t="str">
        <f t="shared" si="472"/>
        <v/>
      </c>
      <c r="F844" t="str">
        <f t="shared" si="443"/>
        <v/>
      </c>
      <c r="G844" t="str">
        <f t="shared" si="467"/>
        <v/>
      </c>
      <c r="H844" t="str">
        <f t="shared" si="445"/>
        <v/>
      </c>
      <c r="I844" s="3" t="str">
        <f>IF(LEN(H844)&gt;0,VLOOKUP(H844,DATA!$B$2:$G$526,6,FALSE),"")</f>
        <v/>
      </c>
      <c r="J844" t="str">
        <f>IF(LEN(H844)&gt;0,VLOOKUP(H844,DATA!$B$2:$G$526,2,FALSE),"")</f>
        <v/>
      </c>
      <c r="K844" t="str">
        <f>IF(LEN(H844)&gt;0,IF(MID(IF(MID(MID(C844,LEN(H844)+2,99),1,1)="(",MID(MID(C844,LEN(H844)+2,99),2,LEN(MID(C844,LEN(H844)+2,99))-2),MID(C844,LEN(H844)+2,99)),1,1)=VLOOKUP(H844,DATA!$B$2:$I$526,8,FALSE),MID(IF(MID(MID(C844,LEN(H844)+2,99),1,1)="(",MID(MID(C844,LEN(H844)+2,99),2,LEN(MID(C844,LEN(H844)+2,99))-2),MID(C844,LEN(H844)+2,99)),1,3),IF(MID(MID(C844,LEN(H844)+2,99),1,1)="(",MID(MID(C844,LEN(H844)+2,99),2,LEN(MID(C844,LEN(H844)+2,99))-2),MID(C844,LEN(H844)+2,99))),"")</f>
        <v/>
      </c>
      <c r="L844" t="str">
        <f t="shared" si="446"/>
        <v/>
      </c>
      <c r="M844" t="str">
        <f t="shared" si="465"/>
        <v/>
      </c>
      <c r="N844" t="str">
        <f t="shared" si="447"/>
        <v/>
      </c>
      <c r="O844" t="str">
        <f t="shared" si="448"/>
        <v/>
      </c>
      <c r="P844" t="str">
        <f t="shared" si="441"/>
        <v/>
      </c>
      <c r="Q844" t="str">
        <f t="shared" si="449"/>
        <v/>
      </c>
      <c r="R844" t="str">
        <f t="shared" si="450"/>
        <v/>
      </c>
      <c r="S844" t="str">
        <f t="shared" si="451"/>
        <v/>
      </c>
      <c r="T844" t="str">
        <f t="shared" si="452"/>
        <v/>
      </c>
      <c r="U844" t="str">
        <f t="shared" si="453"/>
        <v/>
      </c>
      <c r="V844" t="str">
        <f>IF(MID(I844,6,1)="T",VLOOKUP(H844,DATA!$B$2:$H$526,7,FALSE),"")</f>
        <v/>
      </c>
      <c r="W844" t="str">
        <f t="shared" si="454"/>
        <v/>
      </c>
      <c r="X844" t="str">
        <f>IF(LEN(H844)&gt;0,VLOOKUP(H844,DATA!$B$2:$F$526,5,FALSE),"")</f>
        <v/>
      </c>
      <c r="Y844" t="str">
        <f t="shared" si="455"/>
        <v/>
      </c>
      <c r="Z844" t="str">
        <f t="shared" si="456"/>
        <v/>
      </c>
      <c r="AA844" t="str">
        <f t="shared" si="457"/>
        <v/>
      </c>
      <c r="AB844" t="str">
        <f>IF(LEN(Z844)&gt;0,VLOOKUP(Z844,DATA!$K$25:$L$69,2,FALSE)&amp;IF(LEN(AA844)&gt;0,VLOOKUP(AA844,DATA!$O$25:$P$29,2,FALSE),""),"")</f>
        <v/>
      </c>
      <c r="AC844" t="str">
        <f>IF(LEN(Z844)&gt;0,VLOOKUP(Z844,DATA!$K$25:$M$69,3,FALSE),"")</f>
        <v/>
      </c>
      <c r="AD844" t="str">
        <f t="shared" si="458"/>
        <v/>
      </c>
      <c r="AE844" t="str">
        <f t="shared" si="459"/>
        <v/>
      </c>
      <c r="AF844" t="str">
        <f t="shared" si="460"/>
        <v/>
      </c>
      <c r="AG844" t="str">
        <f t="shared" si="461"/>
        <v/>
      </c>
      <c r="AH844" t="str">
        <f t="shared" si="462"/>
        <v/>
      </c>
      <c r="AI844" t="str">
        <f>IF(LEN(Q844)&gt;0,REPT("0",IF(IF(MID(I844,12,1)="F",VLOOKUP(J844,DATA!$K$2:$Y$20,14,FALSE),0)&gt;10,IF(MID(I844,12,1)="F",VLOOKUP(J844,DATA!$K$2:$Y$20,14,FALSE),0)-10,0)-LEN(X844))&amp;DEC2BIN(Q844,IF(MID(I844,12,1)="F",VLOOKUP(J844,DATA!$K$2:$Y$20,14,FALSE),0)-IF(IF(MID(I844,12,1)="F",VLOOKUP(J844,DATA!$K$2:$Y$20,14,FALSE),0)&gt;10,IF(MID(I844,12,1)="F",VLOOKUP(J844,DATA!$K$2:$Y$20,14,FALSE),0)-10,0)),"")</f>
        <v/>
      </c>
      <c r="AJ844" t="str">
        <f>IF(LEN(H844)&gt;0,IF(H844&lt;&gt;"CALL_PAL",VLOOKUP(H844,DATA!$B$2:$E$526,4,FALSE),VLOOKUP(K844,DATA!$K$72:$M$161,3,FALSE)),"")</f>
        <v/>
      </c>
      <c r="AK844" t="str">
        <f>IF(LEN(H844)&gt;0,VLOOKUP(H844,DATA!$B$2:$D$526,3,FALSE),"")</f>
        <v/>
      </c>
      <c r="AL844" t="str">
        <f t="shared" si="463"/>
        <v/>
      </c>
      <c r="AM844" t="str">
        <f t="shared" si="464"/>
        <v/>
      </c>
      <c r="AN844" t="str">
        <f t="shared" si="442"/>
        <v/>
      </c>
      <c r="AO844" t="str">
        <f t="shared" si="468"/>
        <v/>
      </c>
      <c r="AP844" t="str">
        <f t="shared" si="469"/>
        <v/>
      </c>
      <c r="AQ844" t="str">
        <f t="shared" si="466"/>
        <v/>
      </c>
    </row>
    <row r="845" spans="1:43" x14ac:dyDescent="0.25">
      <c r="A845" t="str">
        <f t="shared" si="470"/>
        <v/>
      </c>
      <c r="C845" t="str">
        <f t="shared" si="444"/>
        <v/>
      </c>
      <c r="D845" t="str">
        <f t="shared" si="471"/>
        <v/>
      </c>
      <c r="E845" t="str">
        <f t="shared" si="472"/>
        <v/>
      </c>
      <c r="F845" t="str">
        <f t="shared" si="443"/>
        <v/>
      </c>
      <c r="G845" t="str">
        <f t="shared" si="467"/>
        <v/>
      </c>
      <c r="H845" t="str">
        <f t="shared" si="445"/>
        <v/>
      </c>
      <c r="I845" s="3" t="str">
        <f>IF(LEN(H845)&gt;0,VLOOKUP(H845,DATA!$B$2:$G$526,6,FALSE),"")</f>
        <v/>
      </c>
      <c r="J845" t="str">
        <f>IF(LEN(H845)&gt;0,VLOOKUP(H845,DATA!$B$2:$G$526,2,FALSE),"")</f>
        <v/>
      </c>
      <c r="K845" t="str">
        <f>IF(LEN(H845)&gt;0,IF(MID(IF(MID(MID(C845,LEN(H845)+2,99),1,1)="(",MID(MID(C845,LEN(H845)+2,99),2,LEN(MID(C845,LEN(H845)+2,99))-2),MID(C845,LEN(H845)+2,99)),1,1)=VLOOKUP(H845,DATA!$B$2:$I$526,8,FALSE),MID(IF(MID(MID(C845,LEN(H845)+2,99),1,1)="(",MID(MID(C845,LEN(H845)+2,99),2,LEN(MID(C845,LEN(H845)+2,99))-2),MID(C845,LEN(H845)+2,99)),1,3),IF(MID(MID(C845,LEN(H845)+2,99),1,1)="(",MID(MID(C845,LEN(H845)+2,99),2,LEN(MID(C845,LEN(H845)+2,99))-2),MID(C845,LEN(H845)+2,99))),"")</f>
        <v/>
      </c>
      <c r="L845" t="str">
        <f t="shared" si="446"/>
        <v/>
      </c>
      <c r="M845" t="str">
        <f t="shared" si="465"/>
        <v/>
      </c>
      <c r="N845" t="str">
        <f t="shared" si="447"/>
        <v/>
      </c>
      <c r="O845" t="str">
        <f t="shared" si="448"/>
        <v/>
      </c>
      <c r="P845" t="str">
        <f t="shared" si="441"/>
        <v/>
      </c>
      <c r="Q845" t="str">
        <f t="shared" si="449"/>
        <v/>
      </c>
      <c r="R845" t="str">
        <f t="shared" si="450"/>
        <v/>
      </c>
      <c r="S845" t="str">
        <f t="shared" si="451"/>
        <v/>
      </c>
      <c r="T845" t="str">
        <f t="shared" si="452"/>
        <v/>
      </c>
      <c r="U845" t="str">
        <f t="shared" si="453"/>
        <v/>
      </c>
      <c r="V845" t="str">
        <f>IF(MID(I845,6,1)="T",VLOOKUP(H845,DATA!$B$2:$H$526,7,FALSE),"")</f>
        <v/>
      </c>
      <c r="W845" t="str">
        <f t="shared" si="454"/>
        <v/>
      </c>
      <c r="X845" t="str">
        <f>IF(LEN(H845)&gt;0,VLOOKUP(H845,DATA!$B$2:$F$526,5,FALSE),"")</f>
        <v/>
      </c>
      <c r="Y845" t="str">
        <f t="shared" si="455"/>
        <v/>
      </c>
      <c r="Z845" t="str">
        <f t="shared" si="456"/>
        <v/>
      </c>
      <c r="AA845" t="str">
        <f t="shared" si="457"/>
        <v/>
      </c>
      <c r="AB845" t="str">
        <f>IF(LEN(Z845)&gt;0,VLOOKUP(Z845,DATA!$K$25:$L$69,2,FALSE)&amp;IF(LEN(AA845)&gt;0,VLOOKUP(AA845,DATA!$O$25:$P$29,2,FALSE),""),"")</f>
        <v/>
      </c>
      <c r="AC845" t="str">
        <f>IF(LEN(Z845)&gt;0,VLOOKUP(Z845,DATA!$K$25:$M$69,3,FALSE),"")</f>
        <v/>
      </c>
      <c r="AD845" t="str">
        <f t="shared" si="458"/>
        <v/>
      </c>
      <c r="AE845" t="str">
        <f t="shared" si="459"/>
        <v/>
      </c>
      <c r="AF845" t="str">
        <f t="shared" si="460"/>
        <v/>
      </c>
      <c r="AG845" t="str">
        <f t="shared" si="461"/>
        <v/>
      </c>
      <c r="AH845" t="str">
        <f t="shared" si="462"/>
        <v/>
      </c>
      <c r="AI845" t="str">
        <f>IF(LEN(Q845)&gt;0,REPT("0",IF(IF(MID(I845,12,1)="F",VLOOKUP(J845,DATA!$K$2:$Y$20,14,FALSE),0)&gt;10,IF(MID(I845,12,1)="F",VLOOKUP(J845,DATA!$K$2:$Y$20,14,FALSE),0)-10,0)-LEN(X845))&amp;DEC2BIN(Q845,IF(MID(I845,12,1)="F",VLOOKUP(J845,DATA!$K$2:$Y$20,14,FALSE),0)-IF(IF(MID(I845,12,1)="F",VLOOKUP(J845,DATA!$K$2:$Y$20,14,FALSE),0)&gt;10,IF(MID(I845,12,1)="F",VLOOKUP(J845,DATA!$K$2:$Y$20,14,FALSE),0)-10,0)),"")</f>
        <v/>
      </c>
      <c r="AJ845" t="str">
        <f>IF(LEN(H845)&gt;0,IF(H845&lt;&gt;"CALL_PAL",VLOOKUP(H845,DATA!$B$2:$E$526,4,FALSE),VLOOKUP(K845,DATA!$K$72:$M$161,3,FALSE)),"")</f>
        <v/>
      </c>
      <c r="AK845" t="str">
        <f>IF(LEN(H845)&gt;0,VLOOKUP(H845,DATA!$B$2:$D$526,3,FALSE),"")</f>
        <v/>
      </c>
      <c r="AL845" t="str">
        <f t="shared" si="463"/>
        <v/>
      </c>
      <c r="AM845" t="str">
        <f t="shared" si="464"/>
        <v/>
      </c>
      <c r="AN845" t="str">
        <f t="shared" si="442"/>
        <v/>
      </c>
      <c r="AO845" t="str">
        <f t="shared" si="468"/>
        <v/>
      </c>
      <c r="AP845" t="str">
        <f t="shared" si="469"/>
        <v/>
      </c>
      <c r="AQ845" t="str">
        <f t="shared" si="466"/>
        <v/>
      </c>
    </row>
    <row r="846" spans="1:43" x14ac:dyDescent="0.25">
      <c r="A846" t="str">
        <f t="shared" si="470"/>
        <v/>
      </c>
      <c r="C846" t="str">
        <f t="shared" si="444"/>
        <v/>
      </c>
      <c r="D846" t="str">
        <f t="shared" si="471"/>
        <v/>
      </c>
      <c r="E846" t="str">
        <f t="shared" si="472"/>
        <v/>
      </c>
      <c r="F846" t="str">
        <f t="shared" si="443"/>
        <v/>
      </c>
      <c r="G846" t="str">
        <f t="shared" si="467"/>
        <v/>
      </c>
      <c r="H846" t="str">
        <f t="shared" si="445"/>
        <v/>
      </c>
      <c r="I846" s="3" t="str">
        <f>IF(LEN(H846)&gt;0,VLOOKUP(H846,DATA!$B$2:$G$526,6,FALSE),"")</f>
        <v/>
      </c>
      <c r="J846" t="str">
        <f>IF(LEN(H846)&gt;0,VLOOKUP(H846,DATA!$B$2:$G$526,2,FALSE),"")</f>
        <v/>
      </c>
      <c r="K846" t="str">
        <f>IF(LEN(H846)&gt;0,IF(MID(IF(MID(MID(C846,LEN(H846)+2,99),1,1)="(",MID(MID(C846,LEN(H846)+2,99),2,LEN(MID(C846,LEN(H846)+2,99))-2),MID(C846,LEN(H846)+2,99)),1,1)=VLOOKUP(H846,DATA!$B$2:$I$526,8,FALSE),MID(IF(MID(MID(C846,LEN(H846)+2,99),1,1)="(",MID(MID(C846,LEN(H846)+2,99),2,LEN(MID(C846,LEN(H846)+2,99))-2),MID(C846,LEN(H846)+2,99)),1,3),IF(MID(MID(C846,LEN(H846)+2,99),1,1)="(",MID(MID(C846,LEN(H846)+2,99),2,LEN(MID(C846,LEN(H846)+2,99))-2),MID(C846,LEN(H846)+2,99))),"")</f>
        <v/>
      </c>
      <c r="L846" t="str">
        <f t="shared" si="446"/>
        <v/>
      </c>
      <c r="M846" t="str">
        <f t="shared" si="465"/>
        <v/>
      </c>
      <c r="N846" t="str">
        <f t="shared" si="447"/>
        <v/>
      </c>
      <c r="O846" t="str">
        <f t="shared" si="448"/>
        <v/>
      </c>
      <c r="P846" t="str">
        <f t="shared" ref="P846:P909" si="473">IF(MID(I846,12,1)="F",IFERROR(VLOOKUP(L846&amp;":",C:G,5,FALSE),""),"")</f>
        <v/>
      </c>
      <c r="Q846" t="str">
        <f t="shared" si="449"/>
        <v/>
      </c>
      <c r="R846" t="str">
        <f t="shared" si="450"/>
        <v/>
      </c>
      <c r="S846" t="str">
        <f t="shared" si="451"/>
        <v/>
      </c>
      <c r="T846" t="str">
        <f t="shared" si="452"/>
        <v/>
      </c>
      <c r="U846" t="str">
        <f t="shared" si="453"/>
        <v/>
      </c>
      <c r="V846" t="str">
        <f>IF(MID(I846,6,1)="T",VLOOKUP(H846,DATA!$B$2:$H$526,7,FALSE),"")</f>
        <v/>
      </c>
      <c r="W846" t="str">
        <f t="shared" si="454"/>
        <v/>
      </c>
      <c r="X846" t="str">
        <f>IF(LEN(H846)&gt;0,VLOOKUP(H846,DATA!$B$2:$F$526,5,FALSE),"")</f>
        <v/>
      </c>
      <c r="Y846" t="str">
        <f t="shared" si="455"/>
        <v/>
      </c>
      <c r="Z846" t="str">
        <f t="shared" si="456"/>
        <v/>
      </c>
      <c r="AA846" t="str">
        <f t="shared" si="457"/>
        <v/>
      </c>
      <c r="AB846" t="str">
        <f>IF(LEN(Z846)&gt;0,VLOOKUP(Z846,DATA!$K$25:$L$69,2,FALSE)&amp;IF(LEN(AA846)&gt;0,VLOOKUP(AA846,DATA!$O$25:$P$29,2,FALSE),""),"")</f>
        <v/>
      </c>
      <c r="AC846" t="str">
        <f>IF(LEN(Z846)&gt;0,VLOOKUP(Z846,DATA!$K$25:$M$69,3,FALSE),"")</f>
        <v/>
      </c>
      <c r="AD846" t="str">
        <f t="shared" si="458"/>
        <v/>
      </c>
      <c r="AE846" t="str">
        <f t="shared" si="459"/>
        <v/>
      </c>
      <c r="AF846" t="str">
        <f t="shared" si="460"/>
        <v/>
      </c>
      <c r="AG846" t="str">
        <f t="shared" si="461"/>
        <v/>
      </c>
      <c r="AH846" t="str">
        <f t="shared" si="462"/>
        <v/>
      </c>
      <c r="AI846" t="str">
        <f>IF(LEN(Q846)&gt;0,REPT("0",IF(IF(MID(I846,12,1)="F",VLOOKUP(J846,DATA!$K$2:$Y$20,14,FALSE),0)&gt;10,IF(MID(I846,12,1)="F",VLOOKUP(J846,DATA!$K$2:$Y$20,14,FALSE),0)-10,0)-LEN(X846))&amp;DEC2BIN(Q846,IF(MID(I846,12,1)="F",VLOOKUP(J846,DATA!$K$2:$Y$20,14,FALSE),0)-IF(IF(MID(I846,12,1)="F",VLOOKUP(J846,DATA!$K$2:$Y$20,14,FALSE),0)&gt;10,IF(MID(I846,12,1)="F",VLOOKUP(J846,DATA!$K$2:$Y$20,14,FALSE),0)-10,0)),"")</f>
        <v/>
      </c>
      <c r="AJ846" t="str">
        <f>IF(LEN(H846)&gt;0,IF(H846&lt;&gt;"CALL_PAL",VLOOKUP(H846,DATA!$B$2:$E$526,4,FALSE),VLOOKUP(K846,DATA!$K$72:$M$161,3,FALSE)),"")</f>
        <v/>
      </c>
      <c r="AK846" t="str">
        <f>IF(LEN(H846)&gt;0,VLOOKUP(H846,DATA!$B$2:$D$526,3,FALSE),"")</f>
        <v/>
      </c>
      <c r="AL846" t="str">
        <f t="shared" si="463"/>
        <v/>
      </c>
      <c r="AM846" t="str">
        <f t="shared" si="464"/>
        <v/>
      </c>
      <c r="AN846" t="str">
        <f t="shared" si="442"/>
        <v/>
      </c>
      <c r="AO846" t="str">
        <f t="shared" si="468"/>
        <v/>
      </c>
      <c r="AP846" t="str">
        <f t="shared" si="469"/>
        <v/>
      </c>
      <c r="AQ846" t="str">
        <f t="shared" si="466"/>
        <v/>
      </c>
    </row>
    <row r="847" spans="1:43" x14ac:dyDescent="0.25">
      <c r="A847" t="str">
        <f t="shared" si="470"/>
        <v/>
      </c>
      <c r="C847" t="str">
        <f t="shared" si="444"/>
        <v/>
      </c>
      <c r="D847" t="str">
        <f t="shared" si="471"/>
        <v/>
      </c>
      <c r="E847" t="str">
        <f t="shared" si="472"/>
        <v/>
      </c>
      <c r="F847" t="str">
        <f t="shared" si="443"/>
        <v/>
      </c>
      <c r="G847" t="str">
        <f t="shared" si="467"/>
        <v/>
      </c>
      <c r="H847" t="str">
        <f t="shared" si="445"/>
        <v/>
      </c>
      <c r="I847" s="3" t="str">
        <f>IF(LEN(H847)&gt;0,VLOOKUP(H847,DATA!$B$2:$G$526,6,FALSE),"")</f>
        <v/>
      </c>
      <c r="J847" t="str">
        <f>IF(LEN(H847)&gt;0,VLOOKUP(H847,DATA!$B$2:$G$526,2,FALSE),"")</f>
        <v/>
      </c>
      <c r="K847" t="str">
        <f>IF(LEN(H847)&gt;0,IF(MID(IF(MID(MID(C847,LEN(H847)+2,99),1,1)="(",MID(MID(C847,LEN(H847)+2,99),2,LEN(MID(C847,LEN(H847)+2,99))-2),MID(C847,LEN(H847)+2,99)),1,1)=VLOOKUP(H847,DATA!$B$2:$I$526,8,FALSE),MID(IF(MID(MID(C847,LEN(H847)+2,99),1,1)="(",MID(MID(C847,LEN(H847)+2,99),2,LEN(MID(C847,LEN(H847)+2,99))-2),MID(C847,LEN(H847)+2,99)),1,3),IF(MID(MID(C847,LEN(H847)+2,99),1,1)="(",MID(MID(C847,LEN(H847)+2,99),2,LEN(MID(C847,LEN(H847)+2,99))-2),MID(C847,LEN(H847)+2,99))),"")</f>
        <v/>
      </c>
      <c r="L847" t="str">
        <f t="shared" si="446"/>
        <v/>
      </c>
      <c r="M847" t="str">
        <f t="shared" si="465"/>
        <v/>
      </c>
      <c r="N847" t="str">
        <f t="shared" si="447"/>
        <v/>
      </c>
      <c r="O847" t="str">
        <f t="shared" si="448"/>
        <v/>
      </c>
      <c r="P847" t="str">
        <f t="shared" si="473"/>
        <v/>
      </c>
      <c r="Q847" t="str">
        <f t="shared" si="449"/>
        <v/>
      </c>
      <c r="R847" t="str">
        <f t="shared" si="450"/>
        <v/>
      </c>
      <c r="S847" t="str">
        <f t="shared" si="451"/>
        <v/>
      </c>
      <c r="T847" t="str">
        <f t="shared" si="452"/>
        <v/>
      </c>
      <c r="U847" t="str">
        <f t="shared" si="453"/>
        <v/>
      </c>
      <c r="V847" t="str">
        <f>IF(MID(I847,6,1)="T",VLOOKUP(H847,DATA!$B$2:$H$526,7,FALSE),"")</f>
        <v/>
      </c>
      <c r="W847" t="str">
        <f t="shared" si="454"/>
        <v/>
      </c>
      <c r="X847" t="str">
        <f>IF(LEN(H847)&gt;0,VLOOKUP(H847,DATA!$B$2:$F$526,5,FALSE),"")</f>
        <v/>
      </c>
      <c r="Y847" t="str">
        <f t="shared" si="455"/>
        <v/>
      </c>
      <c r="Z847" t="str">
        <f t="shared" si="456"/>
        <v/>
      </c>
      <c r="AA847" t="str">
        <f t="shared" si="457"/>
        <v/>
      </c>
      <c r="AB847" t="str">
        <f>IF(LEN(Z847)&gt;0,VLOOKUP(Z847,DATA!$K$25:$L$69,2,FALSE)&amp;IF(LEN(AA847)&gt;0,VLOOKUP(AA847,DATA!$O$25:$P$29,2,FALSE),""),"")</f>
        <v/>
      </c>
      <c r="AC847" t="str">
        <f>IF(LEN(Z847)&gt;0,VLOOKUP(Z847,DATA!$K$25:$M$69,3,FALSE),"")</f>
        <v/>
      </c>
      <c r="AD847" t="str">
        <f t="shared" si="458"/>
        <v/>
      </c>
      <c r="AE847" t="str">
        <f t="shared" si="459"/>
        <v/>
      </c>
      <c r="AF847" t="str">
        <f t="shared" si="460"/>
        <v/>
      </c>
      <c r="AG847" t="str">
        <f t="shared" si="461"/>
        <v/>
      </c>
      <c r="AH847" t="str">
        <f t="shared" si="462"/>
        <v/>
      </c>
      <c r="AI847" t="str">
        <f>IF(LEN(Q847)&gt;0,REPT("0",IF(IF(MID(I847,12,1)="F",VLOOKUP(J847,DATA!$K$2:$Y$20,14,FALSE),0)&gt;10,IF(MID(I847,12,1)="F",VLOOKUP(J847,DATA!$K$2:$Y$20,14,FALSE),0)-10,0)-LEN(X847))&amp;DEC2BIN(Q847,IF(MID(I847,12,1)="F",VLOOKUP(J847,DATA!$K$2:$Y$20,14,FALSE),0)-IF(IF(MID(I847,12,1)="F",VLOOKUP(J847,DATA!$K$2:$Y$20,14,FALSE),0)&gt;10,IF(MID(I847,12,1)="F",VLOOKUP(J847,DATA!$K$2:$Y$20,14,FALSE),0)-10,0)),"")</f>
        <v/>
      </c>
      <c r="AJ847" t="str">
        <f>IF(LEN(H847)&gt;0,IF(H847&lt;&gt;"CALL_PAL",VLOOKUP(H847,DATA!$B$2:$E$526,4,FALSE),VLOOKUP(K847,DATA!$K$72:$M$161,3,FALSE)),"")</f>
        <v/>
      </c>
      <c r="AK847" t="str">
        <f>IF(LEN(H847)&gt;0,VLOOKUP(H847,DATA!$B$2:$D$526,3,FALSE),"")</f>
        <v/>
      </c>
      <c r="AL847" t="str">
        <f t="shared" si="463"/>
        <v/>
      </c>
      <c r="AM847" t="str">
        <f t="shared" si="464"/>
        <v/>
      </c>
      <c r="AN847" t="str">
        <f t="shared" si="442"/>
        <v/>
      </c>
      <c r="AO847" t="str">
        <f t="shared" si="468"/>
        <v/>
      </c>
      <c r="AP847" t="str">
        <f t="shared" si="469"/>
        <v/>
      </c>
      <c r="AQ847" t="str">
        <f t="shared" si="466"/>
        <v/>
      </c>
    </row>
    <row r="848" spans="1:43" x14ac:dyDescent="0.25">
      <c r="A848" t="str">
        <f t="shared" si="470"/>
        <v/>
      </c>
      <c r="C848" t="str">
        <f t="shared" si="444"/>
        <v/>
      </c>
      <c r="D848" t="str">
        <f t="shared" si="471"/>
        <v/>
      </c>
      <c r="E848" t="str">
        <f t="shared" si="472"/>
        <v/>
      </c>
      <c r="F848" t="str">
        <f t="shared" si="443"/>
        <v/>
      </c>
      <c r="G848" t="str">
        <f t="shared" si="467"/>
        <v/>
      </c>
      <c r="H848" t="str">
        <f t="shared" si="445"/>
        <v/>
      </c>
      <c r="I848" s="3" t="str">
        <f>IF(LEN(H848)&gt;0,VLOOKUP(H848,DATA!$B$2:$G$526,6,FALSE),"")</f>
        <v/>
      </c>
      <c r="J848" t="str">
        <f>IF(LEN(H848)&gt;0,VLOOKUP(H848,DATA!$B$2:$G$526,2,FALSE),"")</f>
        <v/>
      </c>
      <c r="K848" t="str">
        <f>IF(LEN(H848)&gt;0,IF(MID(IF(MID(MID(C848,LEN(H848)+2,99),1,1)="(",MID(MID(C848,LEN(H848)+2,99),2,LEN(MID(C848,LEN(H848)+2,99))-2),MID(C848,LEN(H848)+2,99)),1,1)=VLOOKUP(H848,DATA!$B$2:$I$526,8,FALSE),MID(IF(MID(MID(C848,LEN(H848)+2,99),1,1)="(",MID(MID(C848,LEN(H848)+2,99),2,LEN(MID(C848,LEN(H848)+2,99))-2),MID(C848,LEN(H848)+2,99)),1,3),IF(MID(MID(C848,LEN(H848)+2,99),1,1)="(",MID(MID(C848,LEN(H848)+2,99),2,LEN(MID(C848,LEN(H848)+2,99))-2),MID(C848,LEN(H848)+2,99))),"")</f>
        <v/>
      </c>
      <c r="L848" t="str">
        <f t="shared" si="446"/>
        <v/>
      </c>
      <c r="M848" t="str">
        <f t="shared" si="465"/>
        <v/>
      </c>
      <c r="N848" t="str">
        <f t="shared" si="447"/>
        <v/>
      </c>
      <c r="O848" t="str">
        <f t="shared" si="448"/>
        <v/>
      </c>
      <c r="P848" t="str">
        <f t="shared" si="473"/>
        <v/>
      </c>
      <c r="Q848" t="str">
        <f t="shared" si="449"/>
        <v/>
      </c>
      <c r="R848" t="str">
        <f t="shared" si="450"/>
        <v/>
      </c>
      <c r="S848" t="str">
        <f t="shared" si="451"/>
        <v/>
      </c>
      <c r="T848" t="str">
        <f t="shared" si="452"/>
        <v/>
      </c>
      <c r="U848" t="str">
        <f t="shared" si="453"/>
        <v/>
      </c>
      <c r="V848" t="str">
        <f>IF(MID(I848,6,1)="T",VLOOKUP(H848,DATA!$B$2:$H$526,7,FALSE),"")</f>
        <v/>
      </c>
      <c r="W848" t="str">
        <f t="shared" si="454"/>
        <v/>
      </c>
      <c r="X848" t="str">
        <f>IF(LEN(H848)&gt;0,VLOOKUP(H848,DATA!$B$2:$F$526,5,FALSE),"")</f>
        <v/>
      </c>
      <c r="Y848" t="str">
        <f t="shared" si="455"/>
        <v/>
      </c>
      <c r="Z848" t="str">
        <f t="shared" si="456"/>
        <v/>
      </c>
      <c r="AA848" t="str">
        <f t="shared" si="457"/>
        <v/>
      </c>
      <c r="AB848" t="str">
        <f>IF(LEN(Z848)&gt;0,VLOOKUP(Z848,DATA!$K$25:$L$69,2,FALSE)&amp;IF(LEN(AA848)&gt;0,VLOOKUP(AA848,DATA!$O$25:$P$29,2,FALSE),""),"")</f>
        <v/>
      </c>
      <c r="AC848" t="str">
        <f>IF(LEN(Z848)&gt;0,VLOOKUP(Z848,DATA!$K$25:$M$69,3,FALSE),"")</f>
        <v/>
      </c>
      <c r="AD848" t="str">
        <f t="shared" si="458"/>
        <v/>
      </c>
      <c r="AE848" t="str">
        <f t="shared" si="459"/>
        <v/>
      </c>
      <c r="AF848" t="str">
        <f t="shared" si="460"/>
        <v/>
      </c>
      <c r="AG848" t="str">
        <f t="shared" si="461"/>
        <v/>
      </c>
      <c r="AH848" t="str">
        <f t="shared" si="462"/>
        <v/>
      </c>
      <c r="AI848" t="str">
        <f>IF(LEN(Q848)&gt;0,REPT("0",IF(IF(MID(I848,12,1)="F",VLOOKUP(J848,DATA!$K$2:$Y$20,14,FALSE),0)&gt;10,IF(MID(I848,12,1)="F",VLOOKUP(J848,DATA!$K$2:$Y$20,14,FALSE),0)-10,0)-LEN(X848))&amp;DEC2BIN(Q848,IF(MID(I848,12,1)="F",VLOOKUP(J848,DATA!$K$2:$Y$20,14,FALSE),0)-IF(IF(MID(I848,12,1)="F",VLOOKUP(J848,DATA!$K$2:$Y$20,14,FALSE),0)&gt;10,IF(MID(I848,12,1)="F",VLOOKUP(J848,DATA!$K$2:$Y$20,14,FALSE),0)-10,0)),"")</f>
        <v/>
      </c>
      <c r="AJ848" t="str">
        <f>IF(LEN(H848)&gt;0,IF(H848&lt;&gt;"CALL_PAL",VLOOKUP(H848,DATA!$B$2:$E$526,4,FALSE),VLOOKUP(K848,DATA!$K$72:$M$161,3,FALSE)),"")</f>
        <v/>
      </c>
      <c r="AK848" t="str">
        <f>IF(LEN(H848)&gt;0,VLOOKUP(H848,DATA!$B$2:$D$526,3,FALSE),"")</f>
        <v/>
      </c>
      <c r="AL848" t="str">
        <f t="shared" si="463"/>
        <v/>
      </c>
      <c r="AM848" t="str">
        <f t="shared" si="464"/>
        <v/>
      </c>
      <c r="AN848" t="str">
        <f t="shared" si="442"/>
        <v/>
      </c>
      <c r="AO848" t="str">
        <f t="shared" si="468"/>
        <v/>
      </c>
      <c r="AP848" t="str">
        <f t="shared" si="469"/>
        <v/>
      </c>
      <c r="AQ848" t="str">
        <f t="shared" si="466"/>
        <v/>
      </c>
    </row>
    <row r="849" spans="1:43" x14ac:dyDescent="0.25">
      <c r="A849" t="str">
        <f t="shared" si="470"/>
        <v/>
      </c>
      <c r="C849" t="str">
        <f t="shared" si="444"/>
        <v/>
      </c>
      <c r="D849" t="str">
        <f t="shared" si="471"/>
        <v/>
      </c>
      <c r="E849" t="str">
        <f t="shared" si="472"/>
        <v/>
      </c>
      <c r="F849" t="str">
        <f t="shared" si="443"/>
        <v/>
      </c>
      <c r="G849" t="str">
        <f t="shared" si="467"/>
        <v/>
      </c>
      <c r="H849" t="str">
        <f t="shared" si="445"/>
        <v/>
      </c>
      <c r="I849" s="3" t="str">
        <f>IF(LEN(H849)&gt;0,VLOOKUP(H849,DATA!$B$2:$G$526,6,FALSE),"")</f>
        <v/>
      </c>
      <c r="J849" t="str">
        <f>IF(LEN(H849)&gt;0,VLOOKUP(H849,DATA!$B$2:$G$526,2,FALSE),"")</f>
        <v/>
      </c>
      <c r="K849" t="str">
        <f>IF(LEN(H849)&gt;0,IF(MID(IF(MID(MID(C849,LEN(H849)+2,99),1,1)="(",MID(MID(C849,LEN(H849)+2,99),2,LEN(MID(C849,LEN(H849)+2,99))-2),MID(C849,LEN(H849)+2,99)),1,1)=VLOOKUP(H849,DATA!$B$2:$I$526,8,FALSE),MID(IF(MID(MID(C849,LEN(H849)+2,99),1,1)="(",MID(MID(C849,LEN(H849)+2,99),2,LEN(MID(C849,LEN(H849)+2,99))-2),MID(C849,LEN(H849)+2,99)),1,3),IF(MID(MID(C849,LEN(H849)+2,99),1,1)="(",MID(MID(C849,LEN(H849)+2,99),2,LEN(MID(C849,LEN(H849)+2,99))-2),MID(C849,LEN(H849)+2,99))),"")</f>
        <v/>
      </c>
      <c r="L849" t="str">
        <f t="shared" si="446"/>
        <v/>
      </c>
      <c r="M849" t="str">
        <f t="shared" si="465"/>
        <v/>
      </c>
      <c r="N849" t="str">
        <f t="shared" si="447"/>
        <v/>
      </c>
      <c r="O849" t="str">
        <f t="shared" si="448"/>
        <v/>
      </c>
      <c r="P849" t="str">
        <f t="shared" si="473"/>
        <v/>
      </c>
      <c r="Q849" t="str">
        <f t="shared" si="449"/>
        <v/>
      </c>
      <c r="R849" t="str">
        <f t="shared" si="450"/>
        <v/>
      </c>
      <c r="S849" t="str">
        <f t="shared" si="451"/>
        <v/>
      </c>
      <c r="T849" t="str">
        <f t="shared" si="452"/>
        <v/>
      </c>
      <c r="U849" t="str">
        <f t="shared" si="453"/>
        <v/>
      </c>
      <c r="V849" t="str">
        <f>IF(MID(I849,6,1)="T",VLOOKUP(H849,DATA!$B$2:$H$526,7,FALSE),"")</f>
        <v/>
      </c>
      <c r="W849" t="str">
        <f t="shared" si="454"/>
        <v/>
      </c>
      <c r="X849" t="str">
        <f>IF(LEN(H849)&gt;0,VLOOKUP(H849,DATA!$B$2:$F$526,5,FALSE),"")</f>
        <v/>
      </c>
      <c r="Y849" t="str">
        <f t="shared" si="455"/>
        <v/>
      </c>
      <c r="Z849" t="str">
        <f t="shared" si="456"/>
        <v/>
      </c>
      <c r="AA849" t="str">
        <f t="shared" si="457"/>
        <v/>
      </c>
      <c r="AB849" t="str">
        <f>IF(LEN(Z849)&gt;0,VLOOKUP(Z849,DATA!$K$25:$L$69,2,FALSE)&amp;IF(LEN(AA849)&gt;0,VLOOKUP(AA849,DATA!$O$25:$P$29,2,FALSE),""),"")</f>
        <v/>
      </c>
      <c r="AC849" t="str">
        <f>IF(LEN(Z849)&gt;0,VLOOKUP(Z849,DATA!$K$25:$M$69,3,FALSE),"")</f>
        <v/>
      </c>
      <c r="AD849" t="str">
        <f t="shared" si="458"/>
        <v/>
      </c>
      <c r="AE849" t="str">
        <f t="shared" si="459"/>
        <v/>
      </c>
      <c r="AF849" t="str">
        <f t="shared" si="460"/>
        <v/>
      </c>
      <c r="AG849" t="str">
        <f t="shared" si="461"/>
        <v/>
      </c>
      <c r="AH849" t="str">
        <f t="shared" si="462"/>
        <v/>
      </c>
      <c r="AI849" t="str">
        <f>IF(LEN(Q849)&gt;0,REPT("0",IF(IF(MID(I849,12,1)="F",VLOOKUP(J849,DATA!$K$2:$Y$20,14,FALSE),0)&gt;10,IF(MID(I849,12,1)="F",VLOOKUP(J849,DATA!$K$2:$Y$20,14,FALSE),0)-10,0)-LEN(X849))&amp;DEC2BIN(Q849,IF(MID(I849,12,1)="F",VLOOKUP(J849,DATA!$K$2:$Y$20,14,FALSE),0)-IF(IF(MID(I849,12,1)="F",VLOOKUP(J849,DATA!$K$2:$Y$20,14,FALSE),0)&gt;10,IF(MID(I849,12,1)="F",VLOOKUP(J849,DATA!$K$2:$Y$20,14,FALSE),0)-10,0)),"")</f>
        <v/>
      </c>
      <c r="AJ849" t="str">
        <f>IF(LEN(H849)&gt;0,IF(H849&lt;&gt;"CALL_PAL",VLOOKUP(H849,DATA!$B$2:$E$526,4,FALSE),VLOOKUP(K849,DATA!$K$72:$M$161,3,FALSE)),"")</f>
        <v/>
      </c>
      <c r="AK849" t="str">
        <f>IF(LEN(H849)&gt;0,VLOOKUP(H849,DATA!$B$2:$D$526,3,FALSE),"")</f>
        <v/>
      </c>
      <c r="AL849" t="str">
        <f t="shared" si="463"/>
        <v/>
      </c>
      <c r="AM849" t="str">
        <f t="shared" si="464"/>
        <v/>
      </c>
      <c r="AN849" t="str">
        <f t="shared" si="442"/>
        <v/>
      </c>
      <c r="AO849" t="str">
        <f t="shared" si="468"/>
        <v/>
      </c>
      <c r="AP849" t="str">
        <f t="shared" si="469"/>
        <v/>
      </c>
      <c r="AQ849" t="str">
        <f t="shared" si="466"/>
        <v/>
      </c>
    </row>
    <row r="850" spans="1:43" x14ac:dyDescent="0.25">
      <c r="A850" t="str">
        <f t="shared" si="470"/>
        <v/>
      </c>
      <c r="C850" t="str">
        <f t="shared" si="444"/>
        <v/>
      </c>
      <c r="D850" t="str">
        <f t="shared" si="471"/>
        <v/>
      </c>
      <c r="E850" t="str">
        <f t="shared" si="472"/>
        <v/>
      </c>
      <c r="F850" t="str">
        <f t="shared" si="443"/>
        <v/>
      </c>
      <c r="G850" t="str">
        <f t="shared" si="467"/>
        <v/>
      </c>
      <c r="H850" t="str">
        <f t="shared" si="445"/>
        <v/>
      </c>
      <c r="I850" s="3" t="str">
        <f>IF(LEN(H850)&gt;0,VLOOKUP(H850,DATA!$B$2:$G$526,6,FALSE),"")</f>
        <v/>
      </c>
      <c r="J850" t="str">
        <f>IF(LEN(H850)&gt;0,VLOOKUP(H850,DATA!$B$2:$G$526,2,FALSE),"")</f>
        <v/>
      </c>
      <c r="K850" t="str">
        <f>IF(LEN(H850)&gt;0,IF(MID(IF(MID(MID(C850,LEN(H850)+2,99),1,1)="(",MID(MID(C850,LEN(H850)+2,99),2,LEN(MID(C850,LEN(H850)+2,99))-2),MID(C850,LEN(H850)+2,99)),1,1)=VLOOKUP(H850,DATA!$B$2:$I$526,8,FALSE),MID(IF(MID(MID(C850,LEN(H850)+2,99),1,1)="(",MID(MID(C850,LEN(H850)+2,99),2,LEN(MID(C850,LEN(H850)+2,99))-2),MID(C850,LEN(H850)+2,99)),1,3),IF(MID(MID(C850,LEN(H850)+2,99),1,1)="(",MID(MID(C850,LEN(H850)+2,99),2,LEN(MID(C850,LEN(H850)+2,99))-2),MID(C850,LEN(H850)+2,99))),"")</f>
        <v/>
      </c>
      <c r="L850" t="str">
        <f t="shared" si="446"/>
        <v/>
      </c>
      <c r="M850" t="str">
        <f t="shared" si="465"/>
        <v/>
      </c>
      <c r="N850" t="str">
        <f t="shared" si="447"/>
        <v/>
      </c>
      <c r="O850" t="str">
        <f t="shared" si="448"/>
        <v/>
      </c>
      <c r="P850" t="str">
        <f t="shared" si="473"/>
        <v/>
      </c>
      <c r="Q850" t="str">
        <f t="shared" si="449"/>
        <v/>
      </c>
      <c r="R850" t="str">
        <f t="shared" si="450"/>
        <v/>
      </c>
      <c r="S850" t="str">
        <f t="shared" si="451"/>
        <v/>
      </c>
      <c r="T850" t="str">
        <f t="shared" si="452"/>
        <v/>
      </c>
      <c r="U850" t="str">
        <f t="shared" si="453"/>
        <v/>
      </c>
      <c r="V850" t="str">
        <f>IF(MID(I850,6,1)="T",VLOOKUP(H850,DATA!$B$2:$H$526,7,FALSE),"")</f>
        <v/>
      </c>
      <c r="W850" t="str">
        <f t="shared" si="454"/>
        <v/>
      </c>
      <c r="X850" t="str">
        <f>IF(LEN(H850)&gt;0,VLOOKUP(H850,DATA!$B$2:$F$526,5,FALSE),"")</f>
        <v/>
      </c>
      <c r="Y850" t="str">
        <f t="shared" si="455"/>
        <v/>
      </c>
      <c r="Z850" t="str">
        <f t="shared" si="456"/>
        <v/>
      </c>
      <c r="AA850" t="str">
        <f t="shared" si="457"/>
        <v/>
      </c>
      <c r="AB850" t="str">
        <f>IF(LEN(Z850)&gt;0,VLOOKUP(Z850,DATA!$K$25:$L$69,2,FALSE)&amp;IF(LEN(AA850)&gt;0,VLOOKUP(AA850,DATA!$O$25:$P$29,2,FALSE),""),"")</f>
        <v/>
      </c>
      <c r="AC850" t="str">
        <f>IF(LEN(Z850)&gt;0,VLOOKUP(Z850,DATA!$K$25:$M$69,3,FALSE),"")</f>
        <v/>
      </c>
      <c r="AD850" t="str">
        <f t="shared" si="458"/>
        <v/>
      </c>
      <c r="AE850" t="str">
        <f t="shared" si="459"/>
        <v/>
      </c>
      <c r="AF850" t="str">
        <f t="shared" si="460"/>
        <v/>
      </c>
      <c r="AG850" t="str">
        <f t="shared" si="461"/>
        <v/>
      </c>
      <c r="AH850" t="str">
        <f t="shared" si="462"/>
        <v/>
      </c>
      <c r="AI850" t="str">
        <f>IF(LEN(Q850)&gt;0,REPT("0",IF(IF(MID(I850,12,1)="F",VLOOKUP(J850,DATA!$K$2:$Y$20,14,FALSE),0)&gt;10,IF(MID(I850,12,1)="F",VLOOKUP(J850,DATA!$K$2:$Y$20,14,FALSE),0)-10,0)-LEN(X850))&amp;DEC2BIN(Q850,IF(MID(I850,12,1)="F",VLOOKUP(J850,DATA!$K$2:$Y$20,14,FALSE),0)-IF(IF(MID(I850,12,1)="F",VLOOKUP(J850,DATA!$K$2:$Y$20,14,FALSE),0)&gt;10,IF(MID(I850,12,1)="F",VLOOKUP(J850,DATA!$K$2:$Y$20,14,FALSE),0)-10,0)),"")</f>
        <v/>
      </c>
      <c r="AJ850" t="str">
        <f>IF(LEN(H850)&gt;0,IF(H850&lt;&gt;"CALL_PAL",VLOOKUP(H850,DATA!$B$2:$E$526,4,FALSE),VLOOKUP(K850,DATA!$K$72:$M$161,3,FALSE)),"")</f>
        <v/>
      </c>
      <c r="AK850" t="str">
        <f>IF(LEN(H850)&gt;0,VLOOKUP(H850,DATA!$B$2:$D$526,3,FALSE),"")</f>
        <v/>
      </c>
      <c r="AL850" t="str">
        <f t="shared" si="463"/>
        <v/>
      </c>
      <c r="AM850" t="str">
        <f t="shared" si="464"/>
        <v/>
      </c>
      <c r="AN850" t="str">
        <f t="shared" si="442"/>
        <v/>
      </c>
      <c r="AO850" t="str">
        <f t="shared" si="468"/>
        <v/>
      </c>
      <c r="AP850" t="str">
        <f t="shared" si="469"/>
        <v/>
      </c>
      <c r="AQ850" t="str">
        <f t="shared" si="466"/>
        <v/>
      </c>
    </row>
    <row r="851" spans="1:43" x14ac:dyDescent="0.25">
      <c r="A851" t="str">
        <f t="shared" si="470"/>
        <v/>
      </c>
      <c r="C851" t="str">
        <f t="shared" si="444"/>
        <v/>
      </c>
      <c r="D851" t="str">
        <f t="shared" si="471"/>
        <v/>
      </c>
      <c r="E851" t="str">
        <f t="shared" si="472"/>
        <v/>
      </c>
      <c r="F851" t="str">
        <f t="shared" si="443"/>
        <v/>
      </c>
      <c r="G851" t="str">
        <f t="shared" si="467"/>
        <v/>
      </c>
      <c r="H851" t="str">
        <f t="shared" si="445"/>
        <v/>
      </c>
      <c r="I851" s="3" t="str">
        <f>IF(LEN(H851)&gt;0,VLOOKUP(H851,DATA!$B$2:$G$526,6,FALSE),"")</f>
        <v/>
      </c>
      <c r="J851" t="str">
        <f>IF(LEN(H851)&gt;0,VLOOKUP(H851,DATA!$B$2:$G$526,2,FALSE),"")</f>
        <v/>
      </c>
      <c r="K851" t="str">
        <f>IF(LEN(H851)&gt;0,IF(MID(IF(MID(MID(C851,LEN(H851)+2,99),1,1)="(",MID(MID(C851,LEN(H851)+2,99),2,LEN(MID(C851,LEN(H851)+2,99))-2),MID(C851,LEN(H851)+2,99)),1,1)=VLOOKUP(H851,DATA!$B$2:$I$526,8,FALSE),MID(IF(MID(MID(C851,LEN(H851)+2,99),1,1)="(",MID(MID(C851,LEN(H851)+2,99),2,LEN(MID(C851,LEN(H851)+2,99))-2),MID(C851,LEN(H851)+2,99)),1,3),IF(MID(MID(C851,LEN(H851)+2,99),1,1)="(",MID(MID(C851,LEN(H851)+2,99),2,LEN(MID(C851,LEN(H851)+2,99))-2),MID(C851,LEN(H851)+2,99))),"")</f>
        <v/>
      </c>
      <c r="L851" t="str">
        <f t="shared" si="446"/>
        <v/>
      </c>
      <c r="M851" t="str">
        <f t="shared" si="465"/>
        <v/>
      </c>
      <c r="N851" t="str">
        <f t="shared" si="447"/>
        <v/>
      </c>
      <c r="O851" t="str">
        <f t="shared" si="448"/>
        <v/>
      </c>
      <c r="P851" t="str">
        <f t="shared" si="473"/>
        <v/>
      </c>
      <c r="Q851" t="str">
        <f t="shared" si="449"/>
        <v/>
      </c>
      <c r="R851" t="str">
        <f t="shared" si="450"/>
        <v/>
      </c>
      <c r="S851" t="str">
        <f t="shared" si="451"/>
        <v/>
      </c>
      <c r="T851" t="str">
        <f t="shared" si="452"/>
        <v/>
      </c>
      <c r="U851" t="str">
        <f t="shared" si="453"/>
        <v/>
      </c>
      <c r="V851" t="str">
        <f>IF(MID(I851,6,1)="T",VLOOKUP(H851,DATA!$B$2:$H$526,7,FALSE),"")</f>
        <v/>
      </c>
      <c r="W851" t="str">
        <f t="shared" si="454"/>
        <v/>
      </c>
      <c r="X851" t="str">
        <f>IF(LEN(H851)&gt;0,VLOOKUP(H851,DATA!$B$2:$F$526,5,FALSE),"")</f>
        <v/>
      </c>
      <c r="Y851" t="str">
        <f t="shared" si="455"/>
        <v/>
      </c>
      <c r="Z851" t="str">
        <f t="shared" si="456"/>
        <v/>
      </c>
      <c r="AA851" t="str">
        <f t="shared" si="457"/>
        <v/>
      </c>
      <c r="AB851" t="str">
        <f>IF(LEN(Z851)&gt;0,VLOOKUP(Z851,DATA!$K$25:$L$69,2,FALSE)&amp;IF(LEN(AA851)&gt;0,VLOOKUP(AA851,DATA!$O$25:$P$29,2,FALSE),""),"")</f>
        <v/>
      </c>
      <c r="AC851" t="str">
        <f>IF(LEN(Z851)&gt;0,VLOOKUP(Z851,DATA!$K$25:$M$69,3,FALSE),"")</f>
        <v/>
      </c>
      <c r="AD851" t="str">
        <f t="shared" si="458"/>
        <v/>
      </c>
      <c r="AE851" t="str">
        <f t="shared" si="459"/>
        <v/>
      </c>
      <c r="AF851" t="str">
        <f t="shared" si="460"/>
        <v/>
      </c>
      <c r="AG851" t="str">
        <f t="shared" si="461"/>
        <v/>
      </c>
      <c r="AH851" t="str">
        <f t="shared" si="462"/>
        <v/>
      </c>
      <c r="AI851" t="str">
        <f>IF(LEN(Q851)&gt;0,REPT("0",IF(IF(MID(I851,12,1)="F",VLOOKUP(J851,DATA!$K$2:$Y$20,14,FALSE),0)&gt;10,IF(MID(I851,12,1)="F",VLOOKUP(J851,DATA!$K$2:$Y$20,14,FALSE),0)-10,0)-LEN(X851))&amp;DEC2BIN(Q851,IF(MID(I851,12,1)="F",VLOOKUP(J851,DATA!$K$2:$Y$20,14,FALSE),0)-IF(IF(MID(I851,12,1)="F",VLOOKUP(J851,DATA!$K$2:$Y$20,14,FALSE),0)&gt;10,IF(MID(I851,12,1)="F",VLOOKUP(J851,DATA!$K$2:$Y$20,14,FALSE),0)-10,0)),"")</f>
        <v/>
      </c>
      <c r="AJ851" t="str">
        <f>IF(LEN(H851)&gt;0,IF(H851&lt;&gt;"CALL_PAL",VLOOKUP(H851,DATA!$B$2:$E$526,4,FALSE),VLOOKUP(K851,DATA!$K$72:$M$161,3,FALSE)),"")</f>
        <v/>
      </c>
      <c r="AK851" t="str">
        <f>IF(LEN(H851)&gt;0,VLOOKUP(H851,DATA!$B$2:$D$526,3,FALSE),"")</f>
        <v/>
      </c>
      <c r="AL851" t="str">
        <f t="shared" si="463"/>
        <v/>
      </c>
      <c r="AM851" t="str">
        <f t="shared" si="464"/>
        <v/>
      </c>
      <c r="AN851" t="str">
        <f t="shared" si="442"/>
        <v/>
      </c>
      <c r="AO851" t="str">
        <f t="shared" si="468"/>
        <v/>
      </c>
      <c r="AP851" t="str">
        <f t="shared" si="469"/>
        <v/>
      </c>
      <c r="AQ851" t="str">
        <f t="shared" si="466"/>
        <v/>
      </c>
    </row>
    <row r="852" spans="1:43" x14ac:dyDescent="0.25">
      <c r="A852" t="str">
        <f t="shared" si="470"/>
        <v/>
      </c>
      <c r="C852" t="str">
        <f t="shared" si="444"/>
        <v/>
      </c>
      <c r="D852" t="str">
        <f t="shared" si="471"/>
        <v/>
      </c>
      <c r="E852" t="str">
        <f t="shared" si="472"/>
        <v/>
      </c>
      <c r="F852" t="str">
        <f t="shared" si="443"/>
        <v/>
      </c>
      <c r="G852" t="str">
        <f t="shared" si="467"/>
        <v/>
      </c>
      <c r="H852" t="str">
        <f t="shared" si="445"/>
        <v/>
      </c>
      <c r="I852" s="3" t="str">
        <f>IF(LEN(H852)&gt;0,VLOOKUP(H852,DATA!$B$2:$G$526,6,FALSE),"")</f>
        <v/>
      </c>
      <c r="J852" t="str">
        <f>IF(LEN(H852)&gt;0,VLOOKUP(H852,DATA!$B$2:$G$526,2,FALSE),"")</f>
        <v/>
      </c>
      <c r="K852" t="str">
        <f>IF(LEN(H852)&gt;0,IF(MID(IF(MID(MID(C852,LEN(H852)+2,99),1,1)="(",MID(MID(C852,LEN(H852)+2,99),2,LEN(MID(C852,LEN(H852)+2,99))-2),MID(C852,LEN(H852)+2,99)),1,1)=VLOOKUP(H852,DATA!$B$2:$I$526,8,FALSE),MID(IF(MID(MID(C852,LEN(H852)+2,99),1,1)="(",MID(MID(C852,LEN(H852)+2,99),2,LEN(MID(C852,LEN(H852)+2,99))-2),MID(C852,LEN(H852)+2,99)),1,3),IF(MID(MID(C852,LEN(H852)+2,99),1,1)="(",MID(MID(C852,LEN(H852)+2,99),2,LEN(MID(C852,LEN(H852)+2,99))-2),MID(C852,LEN(H852)+2,99))),"")</f>
        <v/>
      </c>
      <c r="L852" t="str">
        <f t="shared" si="446"/>
        <v/>
      </c>
      <c r="M852" t="str">
        <f t="shared" si="465"/>
        <v/>
      </c>
      <c r="N852" t="str">
        <f t="shared" si="447"/>
        <v/>
      </c>
      <c r="O852" t="str">
        <f t="shared" si="448"/>
        <v/>
      </c>
      <c r="P852" t="str">
        <f t="shared" si="473"/>
        <v/>
      </c>
      <c r="Q852" t="str">
        <f t="shared" si="449"/>
        <v/>
      </c>
      <c r="R852" t="str">
        <f t="shared" si="450"/>
        <v/>
      </c>
      <c r="S852" t="str">
        <f t="shared" si="451"/>
        <v/>
      </c>
      <c r="T852" t="str">
        <f t="shared" si="452"/>
        <v/>
      </c>
      <c r="U852" t="str">
        <f t="shared" si="453"/>
        <v/>
      </c>
      <c r="V852" t="str">
        <f>IF(MID(I852,6,1)="T",VLOOKUP(H852,DATA!$B$2:$H$526,7,FALSE),"")</f>
        <v/>
      </c>
      <c r="W852" t="str">
        <f t="shared" si="454"/>
        <v/>
      </c>
      <c r="X852" t="str">
        <f>IF(LEN(H852)&gt;0,VLOOKUP(H852,DATA!$B$2:$F$526,5,FALSE),"")</f>
        <v/>
      </c>
      <c r="Y852" t="str">
        <f t="shared" si="455"/>
        <v/>
      </c>
      <c r="Z852" t="str">
        <f t="shared" si="456"/>
        <v/>
      </c>
      <c r="AA852" t="str">
        <f t="shared" si="457"/>
        <v/>
      </c>
      <c r="AB852" t="str">
        <f>IF(LEN(Z852)&gt;0,VLOOKUP(Z852,DATA!$K$25:$L$69,2,FALSE)&amp;IF(LEN(AA852)&gt;0,VLOOKUP(AA852,DATA!$O$25:$P$29,2,FALSE),""),"")</f>
        <v/>
      </c>
      <c r="AC852" t="str">
        <f>IF(LEN(Z852)&gt;0,VLOOKUP(Z852,DATA!$K$25:$M$69,3,FALSE),"")</f>
        <v/>
      </c>
      <c r="AD852" t="str">
        <f t="shared" si="458"/>
        <v/>
      </c>
      <c r="AE852" t="str">
        <f t="shared" si="459"/>
        <v/>
      </c>
      <c r="AF852" t="str">
        <f t="shared" si="460"/>
        <v/>
      </c>
      <c r="AG852" t="str">
        <f t="shared" si="461"/>
        <v/>
      </c>
      <c r="AH852" t="str">
        <f t="shared" si="462"/>
        <v/>
      </c>
      <c r="AI852" t="str">
        <f>IF(LEN(Q852)&gt;0,REPT("0",IF(IF(MID(I852,12,1)="F",VLOOKUP(J852,DATA!$K$2:$Y$20,14,FALSE),0)&gt;10,IF(MID(I852,12,1)="F",VLOOKUP(J852,DATA!$K$2:$Y$20,14,FALSE),0)-10,0)-LEN(X852))&amp;DEC2BIN(Q852,IF(MID(I852,12,1)="F",VLOOKUP(J852,DATA!$K$2:$Y$20,14,FALSE),0)-IF(IF(MID(I852,12,1)="F",VLOOKUP(J852,DATA!$K$2:$Y$20,14,FALSE),0)&gt;10,IF(MID(I852,12,1)="F",VLOOKUP(J852,DATA!$K$2:$Y$20,14,FALSE),0)-10,0)),"")</f>
        <v/>
      </c>
      <c r="AJ852" t="str">
        <f>IF(LEN(H852)&gt;0,IF(H852&lt;&gt;"CALL_PAL",VLOOKUP(H852,DATA!$B$2:$E$526,4,FALSE),VLOOKUP(K852,DATA!$K$72:$M$161,3,FALSE)),"")</f>
        <v/>
      </c>
      <c r="AK852" t="str">
        <f>IF(LEN(H852)&gt;0,VLOOKUP(H852,DATA!$B$2:$D$526,3,FALSE),"")</f>
        <v/>
      </c>
      <c r="AL852" t="str">
        <f t="shared" si="463"/>
        <v/>
      </c>
      <c r="AM852" t="str">
        <f t="shared" si="464"/>
        <v/>
      </c>
      <c r="AN852" t="str">
        <f t="shared" si="442"/>
        <v/>
      </c>
      <c r="AO852" t="str">
        <f t="shared" si="468"/>
        <v/>
      </c>
      <c r="AP852" t="str">
        <f t="shared" si="469"/>
        <v/>
      </c>
      <c r="AQ852" t="str">
        <f t="shared" si="466"/>
        <v/>
      </c>
    </row>
    <row r="853" spans="1:43" x14ac:dyDescent="0.25">
      <c r="A853" t="str">
        <f t="shared" si="470"/>
        <v/>
      </c>
      <c r="C853" t="str">
        <f t="shared" si="444"/>
        <v/>
      </c>
      <c r="D853" t="str">
        <f t="shared" si="471"/>
        <v/>
      </c>
      <c r="E853" t="str">
        <f t="shared" si="472"/>
        <v/>
      </c>
      <c r="F853" t="str">
        <f t="shared" si="443"/>
        <v/>
      </c>
      <c r="G853" t="str">
        <f t="shared" si="467"/>
        <v/>
      </c>
      <c r="H853" t="str">
        <f t="shared" si="445"/>
        <v/>
      </c>
      <c r="I853" s="3" t="str">
        <f>IF(LEN(H853)&gt;0,VLOOKUP(H853,DATA!$B$2:$G$526,6,FALSE),"")</f>
        <v/>
      </c>
      <c r="J853" t="str">
        <f>IF(LEN(H853)&gt;0,VLOOKUP(H853,DATA!$B$2:$G$526,2,FALSE),"")</f>
        <v/>
      </c>
      <c r="K853" t="str">
        <f>IF(LEN(H853)&gt;0,IF(MID(IF(MID(MID(C853,LEN(H853)+2,99),1,1)="(",MID(MID(C853,LEN(H853)+2,99),2,LEN(MID(C853,LEN(H853)+2,99))-2),MID(C853,LEN(H853)+2,99)),1,1)=VLOOKUP(H853,DATA!$B$2:$I$526,8,FALSE),MID(IF(MID(MID(C853,LEN(H853)+2,99),1,1)="(",MID(MID(C853,LEN(H853)+2,99),2,LEN(MID(C853,LEN(H853)+2,99))-2),MID(C853,LEN(H853)+2,99)),1,3),IF(MID(MID(C853,LEN(H853)+2,99),1,1)="(",MID(MID(C853,LEN(H853)+2,99),2,LEN(MID(C853,LEN(H853)+2,99))-2),MID(C853,LEN(H853)+2,99))),"")</f>
        <v/>
      </c>
      <c r="L853" t="str">
        <f t="shared" si="446"/>
        <v/>
      </c>
      <c r="M853" t="str">
        <f t="shared" si="465"/>
        <v/>
      </c>
      <c r="N853" t="str">
        <f t="shared" si="447"/>
        <v/>
      </c>
      <c r="O853" t="str">
        <f t="shared" si="448"/>
        <v/>
      </c>
      <c r="P853" t="str">
        <f t="shared" si="473"/>
        <v/>
      </c>
      <c r="Q853" t="str">
        <f t="shared" si="449"/>
        <v/>
      </c>
      <c r="R853" t="str">
        <f t="shared" si="450"/>
        <v/>
      </c>
      <c r="S853" t="str">
        <f t="shared" si="451"/>
        <v/>
      </c>
      <c r="T853" t="str">
        <f t="shared" si="452"/>
        <v/>
      </c>
      <c r="U853" t="str">
        <f t="shared" si="453"/>
        <v/>
      </c>
      <c r="V853" t="str">
        <f>IF(MID(I853,6,1)="T",VLOOKUP(H853,DATA!$B$2:$H$526,7,FALSE),"")</f>
        <v/>
      </c>
      <c r="W853" t="str">
        <f t="shared" si="454"/>
        <v/>
      </c>
      <c r="X853" t="str">
        <f>IF(LEN(H853)&gt;0,VLOOKUP(H853,DATA!$B$2:$F$526,5,FALSE),"")</f>
        <v/>
      </c>
      <c r="Y853" t="str">
        <f t="shared" si="455"/>
        <v/>
      </c>
      <c r="Z853" t="str">
        <f t="shared" si="456"/>
        <v/>
      </c>
      <c r="AA853" t="str">
        <f t="shared" si="457"/>
        <v/>
      </c>
      <c r="AB853" t="str">
        <f>IF(LEN(Z853)&gt;0,VLOOKUP(Z853,DATA!$K$25:$L$69,2,FALSE)&amp;IF(LEN(AA853)&gt;0,VLOOKUP(AA853,DATA!$O$25:$P$29,2,FALSE),""),"")</f>
        <v/>
      </c>
      <c r="AC853" t="str">
        <f>IF(LEN(Z853)&gt;0,VLOOKUP(Z853,DATA!$K$25:$M$69,3,FALSE),"")</f>
        <v/>
      </c>
      <c r="AD853" t="str">
        <f t="shared" si="458"/>
        <v/>
      </c>
      <c r="AE853" t="str">
        <f t="shared" si="459"/>
        <v/>
      </c>
      <c r="AF853" t="str">
        <f t="shared" si="460"/>
        <v/>
      </c>
      <c r="AG853" t="str">
        <f t="shared" si="461"/>
        <v/>
      </c>
      <c r="AH853" t="str">
        <f t="shared" si="462"/>
        <v/>
      </c>
      <c r="AI853" t="str">
        <f>IF(LEN(Q853)&gt;0,REPT("0",IF(IF(MID(I853,12,1)="F",VLOOKUP(J853,DATA!$K$2:$Y$20,14,FALSE),0)&gt;10,IF(MID(I853,12,1)="F",VLOOKUP(J853,DATA!$K$2:$Y$20,14,FALSE),0)-10,0)-LEN(X853))&amp;DEC2BIN(Q853,IF(MID(I853,12,1)="F",VLOOKUP(J853,DATA!$K$2:$Y$20,14,FALSE),0)-IF(IF(MID(I853,12,1)="F",VLOOKUP(J853,DATA!$K$2:$Y$20,14,FALSE),0)&gt;10,IF(MID(I853,12,1)="F",VLOOKUP(J853,DATA!$K$2:$Y$20,14,FALSE),0)-10,0)),"")</f>
        <v/>
      </c>
      <c r="AJ853" t="str">
        <f>IF(LEN(H853)&gt;0,IF(H853&lt;&gt;"CALL_PAL",VLOOKUP(H853,DATA!$B$2:$E$526,4,FALSE),VLOOKUP(K853,DATA!$K$72:$M$161,3,FALSE)),"")</f>
        <v/>
      </c>
      <c r="AK853" t="str">
        <f>IF(LEN(H853)&gt;0,VLOOKUP(H853,DATA!$B$2:$D$526,3,FALSE),"")</f>
        <v/>
      </c>
      <c r="AL853" t="str">
        <f t="shared" si="463"/>
        <v/>
      </c>
      <c r="AM853" t="str">
        <f t="shared" si="464"/>
        <v/>
      </c>
      <c r="AN853" t="str">
        <f t="shared" si="442"/>
        <v/>
      </c>
      <c r="AO853" t="str">
        <f t="shared" si="468"/>
        <v/>
      </c>
      <c r="AP853" t="str">
        <f t="shared" si="469"/>
        <v/>
      </c>
      <c r="AQ853" t="str">
        <f t="shared" si="466"/>
        <v/>
      </c>
    </row>
    <row r="854" spans="1:43" x14ac:dyDescent="0.25">
      <c r="A854" t="str">
        <f t="shared" si="470"/>
        <v/>
      </c>
      <c r="C854" t="str">
        <f t="shared" si="444"/>
        <v/>
      </c>
      <c r="D854" t="str">
        <f t="shared" si="471"/>
        <v/>
      </c>
      <c r="E854" t="str">
        <f t="shared" si="472"/>
        <v/>
      </c>
      <c r="F854" t="str">
        <f t="shared" si="443"/>
        <v/>
      </c>
      <c r="G854" t="str">
        <f t="shared" si="467"/>
        <v/>
      </c>
      <c r="H854" t="str">
        <f t="shared" si="445"/>
        <v/>
      </c>
      <c r="I854" s="3" t="str">
        <f>IF(LEN(H854)&gt;0,VLOOKUP(H854,DATA!$B$2:$G$526,6,FALSE),"")</f>
        <v/>
      </c>
      <c r="J854" t="str">
        <f>IF(LEN(H854)&gt;0,VLOOKUP(H854,DATA!$B$2:$G$526,2,FALSE),"")</f>
        <v/>
      </c>
      <c r="K854" t="str">
        <f>IF(LEN(H854)&gt;0,IF(MID(IF(MID(MID(C854,LEN(H854)+2,99),1,1)="(",MID(MID(C854,LEN(H854)+2,99),2,LEN(MID(C854,LEN(H854)+2,99))-2),MID(C854,LEN(H854)+2,99)),1,1)=VLOOKUP(H854,DATA!$B$2:$I$526,8,FALSE),MID(IF(MID(MID(C854,LEN(H854)+2,99),1,1)="(",MID(MID(C854,LEN(H854)+2,99),2,LEN(MID(C854,LEN(H854)+2,99))-2),MID(C854,LEN(H854)+2,99)),1,3),IF(MID(MID(C854,LEN(H854)+2,99),1,1)="(",MID(MID(C854,LEN(H854)+2,99),2,LEN(MID(C854,LEN(H854)+2,99))-2),MID(C854,LEN(H854)+2,99))),"")</f>
        <v/>
      </c>
      <c r="L854" t="str">
        <f t="shared" si="446"/>
        <v/>
      </c>
      <c r="M854" t="str">
        <f t="shared" si="465"/>
        <v/>
      </c>
      <c r="N854" t="str">
        <f t="shared" si="447"/>
        <v/>
      </c>
      <c r="O854" t="str">
        <f t="shared" si="448"/>
        <v/>
      </c>
      <c r="P854" t="str">
        <f t="shared" si="473"/>
        <v/>
      </c>
      <c r="Q854" t="str">
        <f t="shared" si="449"/>
        <v/>
      </c>
      <c r="R854" t="str">
        <f t="shared" si="450"/>
        <v/>
      </c>
      <c r="S854" t="str">
        <f t="shared" si="451"/>
        <v/>
      </c>
      <c r="T854" t="str">
        <f t="shared" si="452"/>
        <v/>
      </c>
      <c r="U854" t="str">
        <f t="shared" si="453"/>
        <v/>
      </c>
      <c r="V854" t="str">
        <f>IF(MID(I854,6,1)="T",VLOOKUP(H854,DATA!$B$2:$H$526,7,FALSE),"")</f>
        <v/>
      </c>
      <c r="W854" t="str">
        <f t="shared" si="454"/>
        <v/>
      </c>
      <c r="X854" t="str">
        <f>IF(LEN(H854)&gt;0,VLOOKUP(H854,DATA!$B$2:$F$526,5,FALSE),"")</f>
        <v/>
      </c>
      <c r="Y854" t="str">
        <f t="shared" si="455"/>
        <v/>
      </c>
      <c r="Z854" t="str">
        <f t="shared" si="456"/>
        <v/>
      </c>
      <c r="AA854" t="str">
        <f t="shared" si="457"/>
        <v/>
      </c>
      <c r="AB854" t="str">
        <f>IF(LEN(Z854)&gt;0,VLOOKUP(Z854,DATA!$K$25:$L$69,2,FALSE)&amp;IF(LEN(AA854)&gt;0,VLOOKUP(AA854,DATA!$O$25:$P$29,2,FALSE),""),"")</f>
        <v/>
      </c>
      <c r="AC854" t="str">
        <f>IF(LEN(Z854)&gt;0,VLOOKUP(Z854,DATA!$K$25:$M$69,3,FALSE),"")</f>
        <v/>
      </c>
      <c r="AD854" t="str">
        <f t="shared" si="458"/>
        <v/>
      </c>
      <c r="AE854" t="str">
        <f t="shared" si="459"/>
        <v/>
      </c>
      <c r="AF854" t="str">
        <f t="shared" si="460"/>
        <v/>
      </c>
      <c r="AG854" t="str">
        <f t="shared" si="461"/>
        <v/>
      </c>
      <c r="AH854" t="str">
        <f t="shared" si="462"/>
        <v/>
      </c>
      <c r="AI854" t="str">
        <f>IF(LEN(Q854)&gt;0,REPT("0",IF(IF(MID(I854,12,1)="F",VLOOKUP(J854,DATA!$K$2:$Y$20,14,FALSE),0)&gt;10,IF(MID(I854,12,1)="F",VLOOKUP(J854,DATA!$K$2:$Y$20,14,FALSE),0)-10,0)-LEN(X854))&amp;DEC2BIN(Q854,IF(MID(I854,12,1)="F",VLOOKUP(J854,DATA!$K$2:$Y$20,14,FALSE),0)-IF(IF(MID(I854,12,1)="F",VLOOKUP(J854,DATA!$K$2:$Y$20,14,FALSE),0)&gt;10,IF(MID(I854,12,1)="F",VLOOKUP(J854,DATA!$K$2:$Y$20,14,FALSE),0)-10,0)),"")</f>
        <v/>
      </c>
      <c r="AJ854" t="str">
        <f>IF(LEN(H854)&gt;0,IF(H854&lt;&gt;"CALL_PAL",VLOOKUP(H854,DATA!$B$2:$E$526,4,FALSE),VLOOKUP(K854,DATA!$K$72:$M$161,3,FALSE)),"")</f>
        <v/>
      </c>
      <c r="AK854" t="str">
        <f>IF(LEN(H854)&gt;0,VLOOKUP(H854,DATA!$B$2:$D$526,3,FALSE),"")</f>
        <v/>
      </c>
      <c r="AL854" t="str">
        <f t="shared" si="463"/>
        <v/>
      </c>
      <c r="AM854" t="str">
        <f t="shared" si="464"/>
        <v/>
      </c>
      <c r="AN854" t="str">
        <f t="shared" ref="AN854:AN917" si="474">IF(LEN(C854)&gt;0,IF(C854=".PAL ON",TRUE,IF(C854=".PAL OFF",FALSE,IF(ROW()&lt;&gt;2,AN853,FALSE))),"")</f>
        <v/>
      </c>
      <c r="AO854" t="str">
        <f t="shared" si="468"/>
        <v/>
      </c>
      <c r="AP854" t="str">
        <f t="shared" si="469"/>
        <v/>
      </c>
      <c r="AQ854" t="str">
        <f t="shared" si="466"/>
        <v/>
      </c>
    </row>
    <row r="855" spans="1:43" x14ac:dyDescent="0.25">
      <c r="A855" t="str">
        <f t="shared" si="470"/>
        <v/>
      </c>
      <c r="C855" t="str">
        <f t="shared" si="444"/>
        <v/>
      </c>
      <c r="D855" t="str">
        <f t="shared" si="471"/>
        <v/>
      </c>
      <c r="E855" t="str">
        <f t="shared" si="472"/>
        <v/>
      </c>
      <c r="F855" t="str">
        <f t="shared" si="443"/>
        <v/>
      </c>
      <c r="G855" t="str">
        <f t="shared" si="467"/>
        <v/>
      </c>
      <c r="H855" t="str">
        <f t="shared" si="445"/>
        <v/>
      </c>
      <c r="I855" s="3" t="str">
        <f>IF(LEN(H855)&gt;0,VLOOKUP(H855,DATA!$B$2:$G$526,6,FALSE),"")</f>
        <v/>
      </c>
      <c r="J855" t="str">
        <f>IF(LEN(H855)&gt;0,VLOOKUP(H855,DATA!$B$2:$G$526,2,FALSE),"")</f>
        <v/>
      </c>
      <c r="K855" t="str">
        <f>IF(LEN(H855)&gt;0,IF(MID(IF(MID(MID(C855,LEN(H855)+2,99),1,1)="(",MID(MID(C855,LEN(H855)+2,99),2,LEN(MID(C855,LEN(H855)+2,99))-2),MID(C855,LEN(H855)+2,99)),1,1)=VLOOKUP(H855,DATA!$B$2:$I$526,8,FALSE),MID(IF(MID(MID(C855,LEN(H855)+2,99),1,1)="(",MID(MID(C855,LEN(H855)+2,99),2,LEN(MID(C855,LEN(H855)+2,99))-2),MID(C855,LEN(H855)+2,99)),1,3),IF(MID(MID(C855,LEN(H855)+2,99),1,1)="(",MID(MID(C855,LEN(H855)+2,99),2,LEN(MID(C855,LEN(H855)+2,99))-2),MID(C855,LEN(H855)+2,99))),"")</f>
        <v/>
      </c>
      <c r="L855" t="str">
        <f t="shared" si="446"/>
        <v/>
      </c>
      <c r="M855" t="str">
        <f t="shared" si="465"/>
        <v/>
      </c>
      <c r="N855" t="str">
        <f t="shared" si="447"/>
        <v/>
      </c>
      <c r="O855" t="str">
        <f t="shared" si="448"/>
        <v/>
      </c>
      <c r="P855" t="str">
        <f t="shared" si="473"/>
        <v/>
      </c>
      <c r="Q855" t="str">
        <f t="shared" si="449"/>
        <v/>
      </c>
      <c r="R855" t="str">
        <f t="shared" si="450"/>
        <v/>
      </c>
      <c r="S855" t="str">
        <f t="shared" si="451"/>
        <v/>
      </c>
      <c r="T855" t="str">
        <f t="shared" si="452"/>
        <v/>
      </c>
      <c r="U855" t="str">
        <f t="shared" si="453"/>
        <v/>
      </c>
      <c r="V855" t="str">
        <f>IF(MID(I855,6,1)="T",VLOOKUP(H855,DATA!$B$2:$H$526,7,FALSE),"")</f>
        <v/>
      </c>
      <c r="W855" t="str">
        <f t="shared" si="454"/>
        <v/>
      </c>
      <c r="X855" t="str">
        <f>IF(LEN(H855)&gt;0,VLOOKUP(H855,DATA!$B$2:$F$526,5,FALSE),"")</f>
        <v/>
      </c>
      <c r="Y855" t="str">
        <f t="shared" si="455"/>
        <v/>
      </c>
      <c r="Z855" t="str">
        <f t="shared" si="456"/>
        <v/>
      </c>
      <c r="AA855" t="str">
        <f t="shared" si="457"/>
        <v/>
      </c>
      <c r="AB855" t="str">
        <f>IF(LEN(Z855)&gt;0,VLOOKUP(Z855,DATA!$K$25:$L$69,2,FALSE)&amp;IF(LEN(AA855)&gt;0,VLOOKUP(AA855,DATA!$O$25:$P$29,2,FALSE),""),"")</f>
        <v/>
      </c>
      <c r="AC855" t="str">
        <f>IF(LEN(Z855)&gt;0,VLOOKUP(Z855,DATA!$K$25:$M$69,3,FALSE),"")</f>
        <v/>
      </c>
      <c r="AD855" t="str">
        <f t="shared" si="458"/>
        <v/>
      </c>
      <c r="AE855" t="str">
        <f t="shared" si="459"/>
        <v/>
      </c>
      <c r="AF855" t="str">
        <f t="shared" si="460"/>
        <v/>
      </c>
      <c r="AG855" t="str">
        <f t="shared" si="461"/>
        <v/>
      </c>
      <c r="AH855" t="str">
        <f t="shared" si="462"/>
        <v/>
      </c>
      <c r="AI855" t="str">
        <f>IF(LEN(Q855)&gt;0,REPT("0",IF(IF(MID(I855,12,1)="F",VLOOKUP(J855,DATA!$K$2:$Y$20,14,FALSE),0)&gt;10,IF(MID(I855,12,1)="F",VLOOKUP(J855,DATA!$K$2:$Y$20,14,FALSE),0)-10,0)-LEN(X855))&amp;DEC2BIN(Q855,IF(MID(I855,12,1)="F",VLOOKUP(J855,DATA!$K$2:$Y$20,14,FALSE),0)-IF(IF(MID(I855,12,1)="F",VLOOKUP(J855,DATA!$K$2:$Y$20,14,FALSE),0)&gt;10,IF(MID(I855,12,1)="F",VLOOKUP(J855,DATA!$K$2:$Y$20,14,FALSE),0)-10,0)),"")</f>
        <v/>
      </c>
      <c r="AJ855" t="str">
        <f>IF(LEN(H855)&gt;0,IF(H855&lt;&gt;"CALL_PAL",VLOOKUP(H855,DATA!$B$2:$E$526,4,FALSE),VLOOKUP(K855,DATA!$K$72:$M$161,3,FALSE)),"")</f>
        <v/>
      </c>
      <c r="AK855" t="str">
        <f>IF(LEN(H855)&gt;0,VLOOKUP(H855,DATA!$B$2:$D$526,3,FALSE),"")</f>
        <v/>
      </c>
      <c r="AL855" t="str">
        <f t="shared" si="463"/>
        <v/>
      </c>
      <c r="AM855" t="str">
        <f t="shared" si="464"/>
        <v/>
      </c>
      <c r="AN855" t="str">
        <f t="shared" si="474"/>
        <v/>
      </c>
      <c r="AO855" t="str">
        <f t="shared" si="468"/>
        <v/>
      </c>
      <c r="AP855" t="str">
        <f t="shared" si="469"/>
        <v/>
      </c>
      <c r="AQ855" t="str">
        <f t="shared" si="466"/>
        <v/>
      </c>
    </row>
    <row r="856" spans="1:43" x14ac:dyDescent="0.25">
      <c r="A856" t="str">
        <f t="shared" si="470"/>
        <v/>
      </c>
      <c r="C856" t="str">
        <f t="shared" si="444"/>
        <v/>
      </c>
      <c r="D856" t="str">
        <f t="shared" si="471"/>
        <v/>
      </c>
      <c r="E856" t="str">
        <f t="shared" si="472"/>
        <v/>
      </c>
      <c r="F856" t="str">
        <f t="shared" si="443"/>
        <v/>
      </c>
      <c r="G856" t="str">
        <f t="shared" si="467"/>
        <v/>
      </c>
      <c r="H856" t="str">
        <f t="shared" si="445"/>
        <v/>
      </c>
      <c r="I856" s="3" t="str">
        <f>IF(LEN(H856)&gt;0,VLOOKUP(H856,DATA!$B$2:$G$526,6,FALSE),"")</f>
        <v/>
      </c>
      <c r="J856" t="str">
        <f>IF(LEN(H856)&gt;0,VLOOKUP(H856,DATA!$B$2:$G$526,2,FALSE),"")</f>
        <v/>
      </c>
      <c r="K856" t="str">
        <f>IF(LEN(H856)&gt;0,IF(MID(IF(MID(MID(C856,LEN(H856)+2,99),1,1)="(",MID(MID(C856,LEN(H856)+2,99),2,LEN(MID(C856,LEN(H856)+2,99))-2),MID(C856,LEN(H856)+2,99)),1,1)=VLOOKUP(H856,DATA!$B$2:$I$526,8,FALSE),MID(IF(MID(MID(C856,LEN(H856)+2,99),1,1)="(",MID(MID(C856,LEN(H856)+2,99),2,LEN(MID(C856,LEN(H856)+2,99))-2),MID(C856,LEN(H856)+2,99)),1,3),IF(MID(MID(C856,LEN(H856)+2,99),1,1)="(",MID(MID(C856,LEN(H856)+2,99),2,LEN(MID(C856,LEN(H856)+2,99))-2),MID(C856,LEN(H856)+2,99))),"")</f>
        <v/>
      </c>
      <c r="L856" t="str">
        <f t="shared" si="446"/>
        <v/>
      </c>
      <c r="M856" t="str">
        <f t="shared" si="465"/>
        <v/>
      </c>
      <c r="N856" t="str">
        <f t="shared" si="447"/>
        <v/>
      </c>
      <c r="O856" t="str">
        <f t="shared" si="448"/>
        <v/>
      </c>
      <c r="P856" t="str">
        <f t="shared" si="473"/>
        <v/>
      </c>
      <c r="Q856" t="str">
        <f t="shared" si="449"/>
        <v/>
      </c>
      <c r="R856" t="str">
        <f t="shared" si="450"/>
        <v/>
      </c>
      <c r="S856" t="str">
        <f t="shared" si="451"/>
        <v/>
      </c>
      <c r="T856" t="str">
        <f t="shared" si="452"/>
        <v/>
      </c>
      <c r="U856" t="str">
        <f t="shared" si="453"/>
        <v/>
      </c>
      <c r="V856" t="str">
        <f>IF(MID(I856,6,1)="T",VLOOKUP(H856,DATA!$B$2:$H$526,7,FALSE),"")</f>
        <v/>
      </c>
      <c r="W856" t="str">
        <f t="shared" si="454"/>
        <v/>
      </c>
      <c r="X856" t="str">
        <f>IF(LEN(H856)&gt;0,VLOOKUP(H856,DATA!$B$2:$F$526,5,FALSE),"")</f>
        <v/>
      </c>
      <c r="Y856" t="str">
        <f t="shared" si="455"/>
        <v/>
      </c>
      <c r="Z856" t="str">
        <f t="shared" si="456"/>
        <v/>
      </c>
      <c r="AA856" t="str">
        <f t="shared" si="457"/>
        <v/>
      </c>
      <c r="AB856" t="str">
        <f>IF(LEN(Z856)&gt;0,VLOOKUP(Z856,DATA!$K$25:$L$69,2,FALSE)&amp;IF(LEN(AA856)&gt;0,VLOOKUP(AA856,DATA!$O$25:$P$29,2,FALSE),""),"")</f>
        <v/>
      </c>
      <c r="AC856" t="str">
        <f>IF(LEN(Z856)&gt;0,VLOOKUP(Z856,DATA!$K$25:$M$69,3,FALSE),"")</f>
        <v/>
      </c>
      <c r="AD856" t="str">
        <f t="shared" si="458"/>
        <v/>
      </c>
      <c r="AE856" t="str">
        <f t="shared" si="459"/>
        <v/>
      </c>
      <c r="AF856" t="str">
        <f t="shared" si="460"/>
        <v/>
      </c>
      <c r="AG856" t="str">
        <f t="shared" si="461"/>
        <v/>
      </c>
      <c r="AH856" t="str">
        <f t="shared" si="462"/>
        <v/>
      </c>
      <c r="AI856" t="str">
        <f>IF(LEN(Q856)&gt;0,REPT("0",IF(IF(MID(I856,12,1)="F",VLOOKUP(J856,DATA!$K$2:$Y$20,14,FALSE),0)&gt;10,IF(MID(I856,12,1)="F",VLOOKUP(J856,DATA!$K$2:$Y$20,14,FALSE),0)-10,0)-LEN(X856))&amp;DEC2BIN(Q856,IF(MID(I856,12,1)="F",VLOOKUP(J856,DATA!$K$2:$Y$20,14,FALSE),0)-IF(IF(MID(I856,12,1)="F",VLOOKUP(J856,DATA!$K$2:$Y$20,14,FALSE),0)&gt;10,IF(MID(I856,12,1)="F",VLOOKUP(J856,DATA!$K$2:$Y$20,14,FALSE),0)-10,0)),"")</f>
        <v/>
      </c>
      <c r="AJ856" t="str">
        <f>IF(LEN(H856)&gt;0,IF(H856&lt;&gt;"CALL_PAL",VLOOKUP(H856,DATA!$B$2:$E$526,4,FALSE),VLOOKUP(K856,DATA!$K$72:$M$161,3,FALSE)),"")</f>
        <v/>
      </c>
      <c r="AK856" t="str">
        <f>IF(LEN(H856)&gt;0,VLOOKUP(H856,DATA!$B$2:$D$526,3,FALSE),"")</f>
        <v/>
      </c>
      <c r="AL856" t="str">
        <f t="shared" si="463"/>
        <v/>
      </c>
      <c r="AM856" t="str">
        <f t="shared" si="464"/>
        <v/>
      </c>
      <c r="AN856" t="str">
        <f t="shared" si="474"/>
        <v/>
      </c>
      <c r="AO856" t="str">
        <f t="shared" si="468"/>
        <v/>
      </c>
      <c r="AP856" t="str">
        <f t="shared" si="469"/>
        <v/>
      </c>
      <c r="AQ856" t="str">
        <f t="shared" si="466"/>
        <v/>
      </c>
    </row>
    <row r="857" spans="1:43" x14ac:dyDescent="0.25">
      <c r="A857" t="str">
        <f t="shared" si="470"/>
        <v/>
      </c>
      <c r="C857" t="str">
        <f t="shared" si="444"/>
        <v/>
      </c>
      <c r="D857" t="str">
        <f t="shared" si="471"/>
        <v/>
      </c>
      <c r="E857" t="str">
        <f t="shared" si="472"/>
        <v/>
      </c>
      <c r="F857" t="str">
        <f t="shared" si="443"/>
        <v/>
      </c>
      <c r="G857" t="str">
        <f t="shared" si="467"/>
        <v/>
      </c>
      <c r="H857" t="str">
        <f t="shared" si="445"/>
        <v/>
      </c>
      <c r="I857" s="3" t="str">
        <f>IF(LEN(H857)&gt;0,VLOOKUP(H857,DATA!$B$2:$G$526,6,FALSE),"")</f>
        <v/>
      </c>
      <c r="J857" t="str">
        <f>IF(LEN(H857)&gt;0,VLOOKUP(H857,DATA!$B$2:$G$526,2,FALSE),"")</f>
        <v/>
      </c>
      <c r="K857" t="str">
        <f>IF(LEN(H857)&gt;0,IF(MID(IF(MID(MID(C857,LEN(H857)+2,99),1,1)="(",MID(MID(C857,LEN(H857)+2,99),2,LEN(MID(C857,LEN(H857)+2,99))-2),MID(C857,LEN(H857)+2,99)),1,1)=VLOOKUP(H857,DATA!$B$2:$I$526,8,FALSE),MID(IF(MID(MID(C857,LEN(H857)+2,99),1,1)="(",MID(MID(C857,LEN(H857)+2,99),2,LEN(MID(C857,LEN(H857)+2,99))-2),MID(C857,LEN(H857)+2,99)),1,3),IF(MID(MID(C857,LEN(H857)+2,99),1,1)="(",MID(MID(C857,LEN(H857)+2,99),2,LEN(MID(C857,LEN(H857)+2,99))-2),MID(C857,LEN(H857)+2,99))),"")</f>
        <v/>
      </c>
      <c r="L857" t="str">
        <f t="shared" si="446"/>
        <v/>
      </c>
      <c r="M857" t="str">
        <f t="shared" si="465"/>
        <v/>
      </c>
      <c r="N857" t="str">
        <f t="shared" si="447"/>
        <v/>
      </c>
      <c r="O857" t="str">
        <f t="shared" si="448"/>
        <v/>
      </c>
      <c r="P857" t="str">
        <f t="shared" si="473"/>
        <v/>
      </c>
      <c r="Q857" t="str">
        <f t="shared" si="449"/>
        <v/>
      </c>
      <c r="R857" t="str">
        <f t="shared" si="450"/>
        <v/>
      </c>
      <c r="S857" t="str">
        <f t="shared" si="451"/>
        <v/>
      </c>
      <c r="T857" t="str">
        <f t="shared" si="452"/>
        <v/>
      </c>
      <c r="U857" t="str">
        <f t="shared" si="453"/>
        <v/>
      </c>
      <c r="V857" t="str">
        <f>IF(MID(I857,6,1)="T",VLOOKUP(H857,DATA!$B$2:$H$526,7,FALSE),"")</f>
        <v/>
      </c>
      <c r="W857" t="str">
        <f t="shared" si="454"/>
        <v/>
      </c>
      <c r="X857" t="str">
        <f>IF(LEN(H857)&gt;0,VLOOKUP(H857,DATA!$B$2:$F$526,5,FALSE),"")</f>
        <v/>
      </c>
      <c r="Y857" t="str">
        <f t="shared" si="455"/>
        <v/>
      </c>
      <c r="Z857" t="str">
        <f t="shared" si="456"/>
        <v/>
      </c>
      <c r="AA857" t="str">
        <f t="shared" si="457"/>
        <v/>
      </c>
      <c r="AB857" t="str">
        <f>IF(LEN(Z857)&gt;0,VLOOKUP(Z857,DATA!$K$25:$L$69,2,FALSE)&amp;IF(LEN(AA857)&gt;0,VLOOKUP(AA857,DATA!$O$25:$P$29,2,FALSE),""),"")</f>
        <v/>
      </c>
      <c r="AC857" t="str">
        <f>IF(LEN(Z857)&gt;0,VLOOKUP(Z857,DATA!$K$25:$M$69,3,FALSE),"")</f>
        <v/>
      </c>
      <c r="AD857" t="str">
        <f t="shared" si="458"/>
        <v/>
      </c>
      <c r="AE857" t="str">
        <f t="shared" si="459"/>
        <v/>
      </c>
      <c r="AF857" t="str">
        <f t="shared" si="460"/>
        <v/>
      </c>
      <c r="AG857" t="str">
        <f t="shared" si="461"/>
        <v/>
      </c>
      <c r="AH857" t="str">
        <f t="shared" si="462"/>
        <v/>
      </c>
      <c r="AI857" t="str">
        <f>IF(LEN(Q857)&gt;0,REPT("0",IF(IF(MID(I857,12,1)="F",VLOOKUP(J857,DATA!$K$2:$Y$20,14,FALSE),0)&gt;10,IF(MID(I857,12,1)="F",VLOOKUP(J857,DATA!$K$2:$Y$20,14,FALSE),0)-10,0)-LEN(X857))&amp;DEC2BIN(Q857,IF(MID(I857,12,1)="F",VLOOKUP(J857,DATA!$K$2:$Y$20,14,FALSE),0)-IF(IF(MID(I857,12,1)="F",VLOOKUP(J857,DATA!$K$2:$Y$20,14,FALSE),0)&gt;10,IF(MID(I857,12,1)="F",VLOOKUP(J857,DATA!$K$2:$Y$20,14,FALSE),0)-10,0)),"")</f>
        <v/>
      </c>
      <c r="AJ857" t="str">
        <f>IF(LEN(H857)&gt;0,IF(H857&lt;&gt;"CALL_PAL",VLOOKUP(H857,DATA!$B$2:$E$526,4,FALSE),VLOOKUP(K857,DATA!$K$72:$M$161,3,FALSE)),"")</f>
        <v/>
      </c>
      <c r="AK857" t="str">
        <f>IF(LEN(H857)&gt;0,VLOOKUP(H857,DATA!$B$2:$D$526,3,FALSE),"")</f>
        <v/>
      </c>
      <c r="AL857" t="str">
        <f t="shared" si="463"/>
        <v/>
      </c>
      <c r="AM857" t="str">
        <f t="shared" si="464"/>
        <v/>
      </c>
      <c r="AN857" t="str">
        <f t="shared" si="474"/>
        <v/>
      </c>
      <c r="AO857" t="str">
        <f t="shared" si="468"/>
        <v/>
      </c>
      <c r="AP857" t="str">
        <f t="shared" si="469"/>
        <v/>
      </c>
      <c r="AQ857" t="str">
        <f t="shared" si="466"/>
        <v/>
      </c>
    </row>
    <row r="858" spans="1:43" x14ac:dyDescent="0.25">
      <c r="A858" t="str">
        <f t="shared" si="470"/>
        <v/>
      </c>
      <c r="C858" t="str">
        <f t="shared" si="444"/>
        <v/>
      </c>
      <c r="D858" t="str">
        <f t="shared" si="471"/>
        <v/>
      </c>
      <c r="E858" t="str">
        <f t="shared" si="472"/>
        <v/>
      </c>
      <c r="F858" t="str">
        <f t="shared" ref="F858:F921" si="475">IF(LEN(C858)&gt;0,IF(MID(C858,1,2)=".V",IF(MID(C858,6,1)="B",1,IF(MID(C858,6,1)="W",2,IF(MID(C858,6,1)="L",4,IF(MID(C858,6,1)="Q",8,4)))),IF(MID(C858,1,2)=".P",0,4)),"")</f>
        <v/>
      </c>
      <c r="G858" t="str">
        <f t="shared" si="467"/>
        <v/>
      </c>
      <c r="H858" t="str">
        <f t="shared" si="445"/>
        <v/>
      </c>
      <c r="I858" s="3" t="str">
        <f>IF(LEN(H858)&gt;0,VLOOKUP(H858,DATA!$B$2:$G$526,6,FALSE),"")</f>
        <v/>
      </c>
      <c r="J858" t="str">
        <f>IF(LEN(H858)&gt;0,VLOOKUP(H858,DATA!$B$2:$G$526,2,FALSE),"")</f>
        <v/>
      </c>
      <c r="K858" t="str">
        <f>IF(LEN(H858)&gt;0,IF(MID(IF(MID(MID(C858,LEN(H858)+2,99),1,1)="(",MID(MID(C858,LEN(H858)+2,99),2,LEN(MID(C858,LEN(H858)+2,99))-2),MID(C858,LEN(H858)+2,99)),1,1)=VLOOKUP(H858,DATA!$B$2:$I$526,8,FALSE),MID(IF(MID(MID(C858,LEN(H858)+2,99),1,1)="(",MID(MID(C858,LEN(H858)+2,99),2,LEN(MID(C858,LEN(H858)+2,99))-2),MID(C858,LEN(H858)+2,99)),1,3),IF(MID(MID(C858,LEN(H858)+2,99),1,1)="(",MID(MID(C858,LEN(H858)+2,99),2,LEN(MID(C858,LEN(H858)+2,99))-2),MID(C858,LEN(H858)+2,99))),"")</f>
        <v/>
      </c>
      <c r="L858" t="str">
        <f t="shared" si="446"/>
        <v/>
      </c>
      <c r="M858" t="str">
        <f t="shared" si="465"/>
        <v/>
      </c>
      <c r="N858" t="str">
        <f t="shared" si="447"/>
        <v/>
      </c>
      <c r="O858" t="str">
        <f t="shared" si="448"/>
        <v/>
      </c>
      <c r="P858" t="str">
        <f t="shared" si="473"/>
        <v/>
      </c>
      <c r="Q858" t="str">
        <f t="shared" si="449"/>
        <v/>
      </c>
      <c r="R858" t="str">
        <f t="shared" si="450"/>
        <v/>
      </c>
      <c r="S858" t="str">
        <f t="shared" si="451"/>
        <v/>
      </c>
      <c r="T858" t="str">
        <f t="shared" si="452"/>
        <v/>
      </c>
      <c r="U858" t="str">
        <f t="shared" si="453"/>
        <v/>
      </c>
      <c r="V858" t="str">
        <f>IF(MID(I858,6,1)="T",VLOOKUP(H858,DATA!$B$2:$H$526,7,FALSE),"")</f>
        <v/>
      </c>
      <c r="W858" t="str">
        <f t="shared" si="454"/>
        <v/>
      </c>
      <c r="X858" t="str">
        <f>IF(LEN(H858)&gt;0,VLOOKUP(H858,DATA!$B$2:$F$526,5,FALSE),"")</f>
        <v/>
      </c>
      <c r="Y858" t="str">
        <f t="shared" si="455"/>
        <v/>
      </c>
      <c r="Z858" t="str">
        <f t="shared" si="456"/>
        <v/>
      </c>
      <c r="AA858" t="str">
        <f t="shared" si="457"/>
        <v/>
      </c>
      <c r="AB858" t="str">
        <f>IF(LEN(Z858)&gt;0,VLOOKUP(Z858,DATA!$K$25:$L$69,2,FALSE)&amp;IF(LEN(AA858)&gt;0,VLOOKUP(AA858,DATA!$O$25:$P$29,2,FALSE),""),"")</f>
        <v/>
      </c>
      <c r="AC858" t="str">
        <f>IF(LEN(Z858)&gt;0,VLOOKUP(Z858,DATA!$K$25:$M$69,3,FALSE),"")</f>
        <v/>
      </c>
      <c r="AD858" t="str">
        <f t="shared" si="458"/>
        <v/>
      </c>
      <c r="AE858" t="str">
        <f t="shared" si="459"/>
        <v/>
      </c>
      <c r="AF858" t="str">
        <f t="shared" si="460"/>
        <v/>
      </c>
      <c r="AG858" t="str">
        <f t="shared" si="461"/>
        <v/>
      </c>
      <c r="AH858" t="str">
        <f t="shared" si="462"/>
        <v/>
      </c>
      <c r="AI858" t="str">
        <f>IF(LEN(Q858)&gt;0,REPT("0",IF(IF(MID(I858,12,1)="F",VLOOKUP(J858,DATA!$K$2:$Y$20,14,FALSE),0)&gt;10,IF(MID(I858,12,1)="F",VLOOKUP(J858,DATA!$K$2:$Y$20,14,FALSE),0)-10,0)-LEN(X858))&amp;DEC2BIN(Q858,IF(MID(I858,12,1)="F",VLOOKUP(J858,DATA!$K$2:$Y$20,14,FALSE),0)-IF(IF(MID(I858,12,1)="F",VLOOKUP(J858,DATA!$K$2:$Y$20,14,FALSE),0)&gt;10,IF(MID(I858,12,1)="F",VLOOKUP(J858,DATA!$K$2:$Y$20,14,FALSE),0)-10,0)),"")</f>
        <v/>
      </c>
      <c r="AJ858" t="str">
        <f>IF(LEN(H858)&gt;0,IF(H858&lt;&gt;"CALL_PAL",VLOOKUP(H858,DATA!$B$2:$E$526,4,FALSE),VLOOKUP(K858,DATA!$K$72:$M$161,3,FALSE)),"")</f>
        <v/>
      </c>
      <c r="AK858" t="str">
        <f>IF(LEN(H858)&gt;0,VLOOKUP(H858,DATA!$B$2:$D$526,3,FALSE),"")</f>
        <v/>
      </c>
      <c r="AL858" t="str">
        <f t="shared" si="463"/>
        <v/>
      </c>
      <c r="AM858" t="str">
        <f t="shared" si="464"/>
        <v/>
      </c>
      <c r="AN858" t="str">
        <f t="shared" si="474"/>
        <v/>
      </c>
      <c r="AO858" t="str">
        <f t="shared" si="468"/>
        <v/>
      </c>
      <c r="AP858" t="str">
        <f t="shared" si="469"/>
        <v/>
      </c>
      <c r="AQ858" t="str">
        <f t="shared" si="466"/>
        <v/>
      </c>
    </row>
    <row r="859" spans="1:43" x14ac:dyDescent="0.25">
      <c r="A859" t="str">
        <f t="shared" si="470"/>
        <v/>
      </c>
      <c r="C859" t="str">
        <f t="shared" si="444"/>
        <v/>
      </c>
      <c r="D859" t="str">
        <f t="shared" si="471"/>
        <v/>
      </c>
      <c r="E859" t="str">
        <f t="shared" si="472"/>
        <v/>
      </c>
      <c r="F859" t="str">
        <f t="shared" si="475"/>
        <v/>
      </c>
      <c r="G859" t="str">
        <f t="shared" si="467"/>
        <v/>
      </c>
      <c r="H859" t="str">
        <f t="shared" si="445"/>
        <v/>
      </c>
      <c r="I859" s="3" t="str">
        <f>IF(LEN(H859)&gt;0,VLOOKUP(H859,DATA!$B$2:$G$526,6,FALSE),"")</f>
        <v/>
      </c>
      <c r="J859" t="str">
        <f>IF(LEN(H859)&gt;0,VLOOKUP(H859,DATA!$B$2:$G$526,2,FALSE),"")</f>
        <v/>
      </c>
      <c r="K859" t="str">
        <f>IF(LEN(H859)&gt;0,IF(MID(IF(MID(MID(C859,LEN(H859)+2,99),1,1)="(",MID(MID(C859,LEN(H859)+2,99),2,LEN(MID(C859,LEN(H859)+2,99))-2),MID(C859,LEN(H859)+2,99)),1,1)=VLOOKUP(H859,DATA!$B$2:$I$526,8,FALSE),MID(IF(MID(MID(C859,LEN(H859)+2,99),1,1)="(",MID(MID(C859,LEN(H859)+2,99),2,LEN(MID(C859,LEN(H859)+2,99))-2),MID(C859,LEN(H859)+2,99)),1,3),IF(MID(MID(C859,LEN(H859)+2,99),1,1)="(",MID(MID(C859,LEN(H859)+2,99),2,LEN(MID(C859,LEN(H859)+2,99))-2),MID(C859,LEN(H859)+2,99))),"")</f>
        <v/>
      </c>
      <c r="L859" t="str">
        <f t="shared" si="446"/>
        <v/>
      </c>
      <c r="M859" t="str">
        <f t="shared" si="465"/>
        <v/>
      </c>
      <c r="N859" t="str">
        <f t="shared" si="447"/>
        <v/>
      </c>
      <c r="O859" t="str">
        <f t="shared" si="448"/>
        <v/>
      </c>
      <c r="P859" t="str">
        <f t="shared" si="473"/>
        <v/>
      </c>
      <c r="Q859" t="str">
        <f t="shared" si="449"/>
        <v/>
      </c>
      <c r="R859" t="str">
        <f t="shared" si="450"/>
        <v/>
      </c>
      <c r="S859" t="str">
        <f t="shared" si="451"/>
        <v/>
      </c>
      <c r="T859" t="str">
        <f t="shared" si="452"/>
        <v/>
      </c>
      <c r="U859" t="str">
        <f t="shared" si="453"/>
        <v/>
      </c>
      <c r="V859" t="str">
        <f>IF(MID(I859,6,1)="T",VLOOKUP(H859,DATA!$B$2:$H$526,7,FALSE),"")</f>
        <v/>
      </c>
      <c r="W859" t="str">
        <f t="shared" si="454"/>
        <v/>
      </c>
      <c r="X859" t="str">
        <f>IF(LEN(H859)&gt;0,VLOOKUP(H859,DATA!$B$2:$F$526,5,FALSE),"")</f>
        <v/>
      </c>
      <c r="Y859" t="str">
        <f t="shared" si="455"/>
        <v/>
      </c>
      <c r="Z859" t="str">
        <f t="shared" si="456"/>
        <v/>
      </c>
      <c r="AA859" t="str">
        <f t="shared" si="457"/>
        <v/>
      </c>
      <c r="AB859" t="str">
        <f>IF(LEN(Z859)&gt;0,VLOOKUP(Z859,DATA!$K$25:$L$69,2,FALSE)&amp;IF(LEN(AA859)&gt;0,VLOOKUP(AA859,DATA!$O$25:$P$29,2,FALSE),""),"")</f>
        <v/>
      </c>
      <c r="AC859" t="str">
        <f>IF(LEN(Z859)&gt;0,VLOOKUP(Z859,DATA!$K$25:$M$69,3,FALSE),"")</f>
        <v/>
      </c>
      <c r="AD859" t="str">
        <f t="shared" si="458"/>
        <v/>
      </c>
      <c r="AE859" t="str">
        <f t="shared" si="459"/>
        <v/>
      </c>
      <c r="AF859" t="str">
        <f t="shared" si="460"/>
        <v/>
      </c>
      <c r="AG859" t="str">
        <f t="shared" si="461"/>
        <v/>
      </c>
      <c r="AH859" t="str">
        <f t="shared" si="462"/>
        <v/>
      </c>
      <c r="AI859" t="str">
        <f>IF(LEN(Q859)&gt;0,REPT("0",IF(IF(MID(I859,12,1)="F",VLOOKUP(J859,DATA!$K$2:$Y$20,14,FALSE),0)&gt;10,IF(MID(I859,12,1)="F",VLOOKUP(J859,DATA!$K$2:$Y$20,14,FALSE),0)-10,0)-LEN(X859))&amp;DEC2BIN(Q859,IF(MID(I859,12,1)="F",VLOOKUP(J859,DATA!$K$2:$Y$20,14,FALSE),0)-IF(IF(MID(I859,12,1)="F",VLOOKUP(J859,DATA!$K$2:$Y$20,14,FALSE),0)&gt;10,IF(MID(I859,12,1)="F",VLOOKUP(J859,DATA!$K$2:$Y$20,14,FALSE),0)-10,0)),"")</f>
        <v/>
      </c>
      <c r="AJ859" t="str">
        <f>IF(LEN(H859)&gt;0,IF(H859&lt;&gt;"CALL_PAL",VLOOKUP(H859,DATA!$B$2:$E$526,4,FALSE),VLOOKUP(K859,DATA!$K$72:$M$161,3,FALSE)),"")</f>
        <v/>
      </c>
      <c r="AK859" t="str">
        <f>IF(LEN(H859)&gt;0,VLOOKUP(H859,DATA!$B$2:$D$526,3,FALSE),"")</f>
        <v/>
      </c>
      <c r="AL859" t="str">
        <f t="shared" si="463"/>
        <v/>
      </c>
      <c r="AM859" t="str">
        <f t="shared" si="464"/>
        <v/>
      </c>
      <c r="AN859" t="str">
        <f t="shared" si="474"/>
        <v/>
      </c>
      <c r="AO859" t="str">
        <f t="shared" si="468"/>
        <v/>
      </c>
      <c r="AP859" t="str">
        <f t="shared" si="469"/>
        <v/>
      </c>
      <c r="AQ859" t="str">
        <f t="shared" si="466"/>
        <v/>
      </c>
    </row>
    <row r="860" spans="1:43" x14ac:dyDescent="0.25">
      <c r="A860" t="str">
        <f t="shared" si="470"/>
        <v/>
      </c>
      <c r="C860" t="str">
        <f t="shared" ref="C860:C923" si="476">IF(LEN(B860)&gt;0,TRIM(B860),"")</f>
        <v/>
      </c>
      <c r="D860" t="str">
        <f t="shared" si="471"/>
        <v/>
      </c>
      <c r="E860" t="str">
        <f t="shared" si="472"/>
        <v/>
      </c>
      <c r="F860" t="str">
        <f t="shared" si="475"/>
        <v/>
      </c>
      <c r="G860" t="str">
        <f t="shared" si="467"/>
        <v/>
      </c>
      <c r="H860" t="str">
        <f t="shared" ref="H860:H923" si="477">IF(LEN(C860)&gt;0,IF(IFERROR(FIND(":",C860)&gt;0,FALSE),"",IF(MID(C860,1,1)=".","",TRIM(MID(C860,1,IFERROR(FIND(" ",C860)-1,LEN(C860)))))),"")</f>
        <v/>
      </c>
      <c r="I860" s="3" t="str">
        <f>IF(LEN(H860)&gt;0,VLOOKUP(H860,DATA!$B$2:$G$526,6,FALSE),"")</f>
        <v/>
      </c>
      <c r="J860" t="str">
        <f>IF(LEN(H860)&gt;0,VLOOKUP(H860,DATA!$B$2:$G$526,2,FALSE),"")</f>
        <v/>
      </c>
      <c r="K860" t="str">
        <f>IF(LEN(H860)&gt;0,IF(MID(IF(MID(MID(C860,LEN(H860)+2,99),1,1)="(",MID(MID(C860,LEN(H860)+2,99),2,LEN(MID(C860,LEN(H860)+2,99))-2),MID(C860,LEN(H860)+2,99)),1,1)=VLOOKUP(H860,DATA!$B$2:$I$526,8,FALSE),MID(IF(MID(MID(C860,LEN(H860)+2,99),1,1)="(",MID(MID(C860,LEN(H860)+2,99),2,LEN(MID(C860,LEN(H860)+2,99))-2),MID(C860,LEN(H860)+2,99)),1,3),IF(MID(MID(C860,LEN(H860)+2,99),1,1)="(",MID(MID(C860,LEN(H860)+2,99),2,LEN(MID(C860,LEN(H860)+2,99))-2),MID(C860,LEN(H860)+2,99))),"")</f>
        <v/>
      </c>
      <c r="L860" t="str">
        <f t="shared" ref="L860:L923" si="478">TRIM(MID(IF(LEN(H860)&gt;0,IF(FIND(K860,C860)+LEN(K860)+1&lt;LEN(C860),MID(C860,FIND(K860,C860)+LEN(K860)+1,99),""),""), 1, IFERROR(FIND(",",IF(LEN(H860)&gt;0,IF(FIND(K860,C860)+LEN(K860)+1&lt;LEN(C860),MID(C860,FIND(K860,C860)+LEN(K860)+1,99),""),""))-1,LEN(IF(LEN(H860)&gt;0,IF(FIND(K860,C860)+LEN(K860)+1&lt;LEN(C860),MID(C860,FIND(K860,C860)+LEN(K860)+1,99),""),"")))))</f>
        <v/>
      </c>
      <c r="M860" t="str">
        <f t="shared" si="465"/>
        <v/>
      </c>
      <c r="N860" t="str">
        <f t="shared" ref="N860:N923" si="479">IF(MID(I860,5,1)="L",IFERROR(FIND("#",L860)=1,FALSE),"")</f>
        <v/>
      </c>
      <c r="O860" t="str">
        <f t="shared" ref="O860:O923" si="480">IF(MID(I860,4,1)="Z",IF(N860,FALSE,TRUE),"")</f>
        <v/>
      </c>
      <c r="P860" t="str">
        <f t="shared" si="473"/>
        <v/>
      </c>
      <c r="Q860" t="str">
        <f t="shared" ref="Q860:Q923" si="481">IF(LEN(P860)&gt;0,P860-(G860+4),IF(AND(MID(I860,12,1)="F",LEN(L860)&gt;0,MID(L860,1,1)&lt;&gt;"R",MID(L860,1,1)&lt;&gt;"F",MID(L860,1,1)&lt;&gt;"#"),INT(MID(L860,1,FIND("(",L860)-1)),""))</f>
        <v/>
      </c>
      <c r="R860" t="str">
        <f t="shared" ref="R860:R923" si="482">IF(AND(MID(I860,3,1)="B",LEN(P860)=0,LEN(Q860)&lt;&gt;0),MID(L860,LEN(Q860)+2,3),"")</f>
        <v/>
      </c>
      <c r="S860" t="str">
        <f t="shared" ref="S860:S923" si="483">IF(LEN(I860)&gt;0,IF(MID(I860,2,1)="A",IFERROR(FIND("A31",J860)&gt;0,FALSE),""),"")</f>
        <v/>
      </c>
      <c r="T860" t="str">
        <f t="shared" ref="T860:T923" si="484">IF(LEN(I860)&gt;0,IF(MID(I860,3,1)="B",IFERROR(FIND("B31",J860)&gt;0,IF(H860="HW_MFPR",TRUE,FALSE)),""),"")</f>
        <v/>
      </c>
      <c r="U860" t="str">
        <f t="shared" ref="U860:U923" si="485">IF(LEN(I860)&gt;0,IF(MID(I860,13,1)="C",IFERROR(FIND("C31",J860)&gt;0,FALSE),""),"")</f>
        <v/>
      </c>
      <c r="V860" t="str">
        <f>IF(MID(I860,6,1)="T",VLOOKUP(H860,DATA!$B$2:$H$526,7,FALSE),"")</f>
        <v/>
      </c>
      <c r="W860" t="str">
        <f t="shared" ref="W860:W923" si="486">IF(MID(I860,7,1)="E",DEC2BIN(IF(M860="L",0,1),1),"")</f>
        <v/>
      </c>
      <c r="X860" t="str">
        <f>IF(LEN(H860)&gt;0,VLOOKUP(H860,DATA!$B$2:$F$526,5,FALSE),"")</f>
        <v/>
      </c>
      <c r="Y860" t="str">
        <f t="shared" ref="Y860:Y923" si="487">IF(LEN(X860)&gt;0,DEC2BIN(IF(AND(LEN(M860)&gt;0,MID(M860,1,1)="S"),1,0),1),"")</f>
        <v/>
      </c>
      <c r="Z860" t="str">
        <f t="shared" ref="Z860:Z923" si="488">IF(MID(I860,10,1)="I",MID(L860,1,IFERROR(FIND("(",L860)-1,LEN(L860))),"")</f>
        <v/>
      </c>
      <c r="AA860" t="str">
        <f t="shared" ref="AA860:AA923" si="489">IF(AND(LEN(Z860)&gt;0,LEN(Z860)&lt;&gt;LEN(L860)),MID(L860,LEN(Z860)+2,LEN(L860)-LEN(Z860)-2),"")</f>
        <v/>
      </c>
      <c r="AB860" t="str">
        <f>IF(LEN(Z860)&gt;0,VLOOKUP(Z860,DATA!$K$25:$L$69,2,FALSE)&amp;IF(LEN(AA860)&gt;0,VLOOKUP(AA860,DATA!$O$25:$P$29,2,FALSE),""),"")</f>
        <v/>
      </c>
      <c r="AC860" t="str">
        <f>IF(LEN(Z860)&gt;0,VLOOKUP(Z860,DATA!$K$25:$M$69,3,FALSE),"")</f>
        <v/>
      </c>
      <c r="AD860" t="str">
        <f t="shared" ref="AD860:AD923" si="490">IF(MID(I860,2,1)="A",DEC2BIN(IF(S860,"31",MID(K860,2,2)),5),"")</f>
        <v/>
      </c>
      <c r="AE860" t="str">
        <f t="shared" ref="AE860:AE923" si="491">IF(MID(I860,3,1)="B",IF(T860,DEC2BIN("31",5),IF(S860,DEC2BIN(MID(K860,2,2),5),IF(LEN(R860)&gt;0,DEC2BIN(MID(R860,2,2),5),IF(OR(LEN(P860)&gt;0,LEN(Z860)&gt;0,N860),"",DEC2BIN(MID(L860,2,2),5))))),"")</f>
        <v/>
      </c>
      <c r="AF860" t="str">
        <f t="shared" ref="AF860:AF923" si="492">IF(AND(LEN(O860)&gt;0,O860),"0000","")</f>
        <v/>
      </c>
      <c r="AG860" t="str">
        <f t="shared" ref="AG860:AG923" si="493">IF(AND(LEN(N860)&gt;0,N860),DEC2BIN(MID(L860,2,LEN(L860)-1),8)&amp;"1","")</f>
        <v/>
      </c>
      <c r="AH860" t="str">
        <f t="shared" ref="AH860:AH923" si="494">IF(MID(I860,13,1)="C",DEC2BIN(IF(U860,31,MID(M860,2,2)),5),"")</f>
        <v/>
      </c>
      <c r="AI860" t="str">
        <f>IF(LEN(Q860)&gt;0,REPT("0",IF(IF(MID(I860,12,1)="F",VLOOKUP(J860,DATA!$K$2:$Y$20,14,FALSE),0)&gt;10,IF(MID(I860,12,1)="F",VLOOKUP(J860,DATA!$K$2:$Y$20,14,FALSE),0)-10,0)-LEN(X860))&amp;DEC2BIN(Q860,IF(MID(I860,12,1)="F",VLOOKUP(J860,DATA!$K$2:$Y$20,14,FALSE),0)-IF(IF(MID(I860,12,1)="F",VLOOKUP(J860,DATA!$K$2:$Y$20,14,FALSE),0)&gt;10,IF(MID(I860,12,1)="F",VLOOKUP(J860,DATA!$K$2:$Y$20,14,FALSE),0)-10,0)),"")</f>
        <v/>
      </c>
      <c r="AJ860" t="str">
        <f>IF(LEN(H860)&gt;0,IF(H860&lt;&gt;"CALL_PAL",VLOOKUP(H860,DATA!$B$2:$E$526,4,FALSE),VLOOKUP(K860,DATA!$K$72:$M$161,3,FALSE)),"")</f>
        <v/>
      </c>
      <c r="AK860" t="str">
        <f>IF(LEN(H860)&gt;0,VLOOKUP(H860,DATA!$B$2:$D$526,3,FALSE),"")</f>
        <v/>
      </c>
      <c r="AL860" t="str">
        <f t="shared" ref="AL860:AL923" si="495">AK860&amp;AD860&amp;AE860&amp;V860&amp;W860&amp;X860&amp;Y860&amp;AB860&amp;AC860&amp;AF860&amp;AG860&amp;AI860&amp;AJ860&amp;AH860</f>
        <v/>
      </c>
      <c r="AM860" t="str">
        <f t="shared" ref="AM860:AM923" si="496">IF(LEN(AL860)&gt;0,BIN2HEX(MID(AL860,1,8),2)&amp;BIN2HEX(MID(AL860,9,8),2)&amp;BIN2HEX(MID(AL860,17,8),2)&amp;BIN2HEX(MID(AL860,25,8),2),"")</f>
        <v/>
      </c>
      <c r="AN860" t="str">
        <f t="shared" si="474"/>
        <v/>
      </c>
      <c r="AO860" t="str">
        <f t="shared" si="468"/>
        <v/>
      </c>
      <c r="AP860" t="str">
        <f t="shared" si="469"/>
        <v/>
      </c>
      <c r="AQ860" t="str">
        <f t="shared" si="466"/>
        <v/>
      </c>
    </row>
    <row r="861" spans="1:43" x14ac:dyDescent="0.25">
      <c r="A861" t="str">
        <f t="shared" si="470"/>
        <v/>
      </c>
      <c r="C861" t="str">
        <f t="shared" si="476"/>
        <v/>
      </c>
      <c r="D861" t="str">
        <f t="shared" si="471"/>
        <v/>
      </c>
      <c r="E861" t="str">
        <f t="shared" si="472"/>
        <v/>
      </c>
      <c r="F861" t="str">
        <f t="shared" si="475"/>
        <v/>
      </c>
      <c r="G861" t="str">
        <f t="shared" si="467"/>
        <v/>
      </c>
      <c r="H861" t="str">
        <f t="shared" si="477"/>
        <v/>
      </c>
      <c r="I861" s="3" t="str">
        <f>IF(LEN(H861)&gt;0,VLOOKUP(H861,DATA!$B$2:$G$526,6,FALSE),"")</f>
        <v/>
      </c>
      <c r="J861" t="str">
        <f>IF(LEN(H861)&gt;0,VLOOKUP(H861,DATA!$B$2:$G$526,2,FALSE),"")</f>
        <v/>
      </c>
      <c r="K861" t="str">
        <f>IF(LEN(H861)&gt;0,IF(MID(IF(MID(MID(C861,LEN(H861)+2,99),1,1)="(",MID(MID(C861,LEN(H861)+2,99),2,LEN(MID(C861,LEN(H861)+2,99))-2),MID(C861,LEN(H861)+2,99)),1,1)=VLOOKUP(H861,DATA!$B$2:$I$526,8,FALSE),MID(IF(MID(MID(C861,LEN(H861)+2,99),1,1)="(",MID(MID(C861,LEN(H861)+2,99),2,LEN(MID(C861,LEN(H861)+2,99))-2),MID(C861,LEN(H861)+2,99)),1,3),IF(MID(MID(C861,LEN(H861)+2,99),1,1)="(",MID(MID(C861,LEN(H861)+2,99),2,LEN(MID(C861,LEN(H861)+2,99))-2),MID(C861,LEN(H861)+2,99))),"")</f>
        <v/>
      </c>
      <c r="L861" t="str">
        <f t="shared" si="478"/>
        <v/>
      </c>
      <c r="M861" t="str">
        <f t="shared" si="465"/>
        <v/>
      </c>
      <c r="N861" t="str">
        <f t="shared" si="479"/>
        <v/>
      </c>
      <c r="O861" t="str">
        <f t="shared" si="480"/>
        <v/>
      </c>
      <c r="P861" t="str">
        <f t="shared" si="473"/>
        <v/>
      </c>
      <c r="Q861" t="str">
        <f t="shared" si="481"/>
        <v/>
      </c>
      <c r="R861" t="str">
        <f t="shared" si="482"/>
        <v/>
      </c>
      <c r="S861" t="str">
        <f t="shared" si="483"/>
        <v/>
      </c>
      <c r="T861" t="str">
        <f t="shared" si="484"/>
        <v/>
      </c>
      <c r="U861" t="str">
        <f t="shared" si="485"/>
        <v/>
      </c>
      <c r="V861" t="str">
        <f>IF(MID(I861,6,1)="T",VLOOKUP(H861,DATA!$B$2:$H$526,7,FALSE),"")</f>
        <v/>
      </c>
      <c r="W861" t="str">
        <f t="shared" si="486"/>
        <v/>
      </c>
      <c r="X861" t="str">
        <f>IF(LEN(H861)&gt;0,VLOOKUP(H861,DATA!$B$2:$F$526,5,FALSE),"")</f>
        <v/>
      </c>
      <c r="Y861" t="str">
        <f t="shared" si="487"/>
        <v/>
      </c>
      <c r="Z861" t="str">
        <f t="shared" si="488"/>
        <v/>
      </c>
      <c r="AA861" t="str">
        <f t="shared" si="489"/>
        <v/>
      </c>
      <c r="AB861" t="str">
        <f>IF(LEN(Z861)&gt;0,VLOOKUP(Z861,DATA!$K$25:$L$69,2,FALSE)&amp;IF(LEN(AA861)&gt;0,VLOOKUP(AA861,DATA!$O$25:$P$29,2,FALSE),""),"")</f>
        <v/>
      </c>
      <c r="AC861" t="str">
        <f>IF(LEN(Z861)&gt;0,VLOOKUP(Z861,DATA!$K$25:$M$69,3,FALSE),"")</f>
        <v/>
      </c>
      <c r="AD861" t="str">
        <f t="shared" si="490"/>
        <v/>
      </c>
      <c r="AE861" t="str">
        <f t="shared" si="491"/>
        <v/>
      </c>
      <c r="AF861" t="str">
        <f t="shared" si="492"/>
        <v/>
      </c>
      <c r="AG861" t="str">
        <f t="shared" si="493"/>
        <v/>
      </c>
      <c r="AH861" t="str">
        <f t="shared" si="494"/>
        <v/>
      </c>
      <c r="AI861" t="str">
        <f>IF(LEN(Q861)&gt;0,REPT("0",IF(IF(MID(I861,12,1)="F",VLOOKUP(J861,DATA!$K$2:$Y$20,14,FALSE),0)&gt;10,IF(MID(I861,12,1)="F",VLOOKUP(J861,DATA!$K$2:$Y$20,14,FALSE),0)-10,0)-LEN(X861))&amp;DEC2BIN(Q861,IF(MID(I861,12,1)="F",VLOOKUP(J861,DATA!$K$2:$Y$20,14,FALSE),0)-IF(IF(MID(I861,12,1)="F",VLOOKUP(J861,DATA!$K$2:$Y$20,14,FALSE),0)&gt;10,IF(MID(I861,12,1)="F",VLOOKUP(J861,DATA!$K$2:$Y$20,14,FALSE),0)-10,0)),"")</f>
        <v/>
      </c>
      <c r="AJ861" t="str">
        <f>IF(LEN(H861)&gt;0,IF(H861&lt;&gt;"CALL_PAL",VLOOKUP(H861,DATA!$B$2:$E$526,4,FALSE),VLOOKUP(K861,DATA!$K$72:$M$161,3,FALSE)),"")</f>
        <v/>
      </c>
      <c r="AK861" t="str">
        <f>IF(LEN(H861)&gt;0,VLOOKUP(H861,DATA!$B$2:$D$526,3,FALSE),"")</f>
        <v/>
      </c>
      <c r="AL861" t="str">
        <f t="shared" si="495"/>
        <v/>
      </c>
      <c r="AM861" t="str">
        <f t="shared" si="496"/>
        <v/>
      </c>
      <c r="AN861" t="str">
        <f t="shared" si="474"/>
        <v/>
      </c>
      <c r="AO861" t="str">
        <f t="shared" si="468"/>
        <v/>
      </c>
      <c r="AP861" t="str">
        <f t="shared" si="469"/>
        <v/>
      </c>
      <c r="AQ861" t="str">
        <f t="shared" si="466"/>
        <v/>
      </c>
    </row>
    <row r="862" spans="1:43" x14ac:dyDescent="0.25">
      <c r="A862" t="str">
        <f t="shared" si="470"/>
        <v/>
      </c>
      <c r="C862" t="str">
        <f t="shared" si="476"/>
        <v/>
      </c>
      <c r="D862" t="str">
        <f t="shared" si="471"/>
        <v/>
      </c>
      <c r="E862" t="str">
        <f t="shared" si="472"/>
        <v/>
      </c>
      <c r="F862" t="str">
        <f t="shared" si="475"/>
        <v/>
      </c>
      <c r="G862" t="str">
        <f t="shared" si="467"/>
        <v/>
      </c>
      <c r="H862" t="str">
        <f t="shared" si="477"/>
        <v/>
      </c>
      <c r="I862" s="3" t="str">
        <f>IF(LEN(H862)&gt;0,VLOOKUP(H862,DATA!$B$2:$G$526,6,FALSE),"")</f>
        <v/>
      </c>
      <c r="J862" t="str">
        <f>IF(LEN(H862)&gt;0,VLOOKUP(H862,DATA!$B$2:$G$526,2,FALSE),"")</f>
        <v/>
      </c>
      <c r="K862" t="str">
        <f>IF(LEN(H862)&gt;0,IF(MID(IF(MID(MID(C862,LEN(H862)+2,99),1,1)="(",MID(MID(C862,LEN(H862)+2,99),2,LEN(MID(C862,LEN(H862)+2,99))-2),MID(C862,LEN(H862)+2,99)),1,1)=VLOOKUP(H862,DATA!$B$2:$I$526,8,FALSE),MID(IF(MID(MID(C862,LEN(H862)+2,99),1,1)="(",MID(MID(C862,LEN(H862)+2,99),2,LEN(MID(C862,LEN(H862)+2,99))-2),MID(C862,LEN(H862)+2,99)),1,3),IF(MID(MID(C862,LEN(H862)+2,99),1,1)="(",MID(MID(C862,LEN(H862)+2,99),2,LEN(MID(C862,LEN(H862)+2,99))-2),MID(C862,LEN(H862)+2,99))),"")</f>
        <v/>
      </c>
      <c r="L862" t="str">
        <f t="shared" si="478"/>
        <v/>
      </c>
      <c r="M862" t="str">
        <f t="shared" si="465"/>
        <v/>
      </c>
      <c r="N862" t="str">
        <f t="shared" si="479"/>
        <v/>
      </c>
      <c r="O862" t="str">
        <f t="shared" si="480"/>
        <v/>
      </c>
      <c r="P862" t="str">
        <f t="shared" si="473"/>
        <v/>
      </c>
      <c r="Q862" t="str">
        <f t="shared" si="481"/>
        <v/>
      </c>
      <c r="R862" t="str">
        <f t="shared" si="482"/>
        <v/>
      </c>
      <c r="S862" t="str">
        <f t="shared" si="483"/>
        <v/>
      </c>
      <c r="T862" t="str">
        <f t="shared" si="484"/>
        <v/>
      </c>
      <c r="U862" t="str">
        <f t="shared" si="485"/>
        <v/>
      </c>
      <c r="V862" t="str">
        <f>IF(MID(I862,6,1)="T",VLOOKUP(H862,DATA!$B$2:$H$526,7,FALSE),"")</f>
        <v/>
      </c>
      <c r="W862" t="str">
        <f t="shared" si="486"/>
        <v/>
      </c>
      <c r="X862" t="str">
        <f>IF(LEN(H862)&gt;0,VLOOKUP(H862,DATA!$B$2:$F$526,5,FALSE),"")</f>
        <v/>
      </c>
      <c r="Y862" t="str">
        <f t="shared" si="487"/>
        <v/>
      </c>
      <c r="Z862" t="str">
        <f t="shared" si="488"/>
        <v/>
      </c>
      <c r="AA862" t="str">
        <f t="shared" si="489"/>
        <v/>
      </c>
      <c r="AB862" t="str">
        <f>IF(LEN(Z862)&gt;0,VLOOKUP(Z862,DATA!$K$25:$L$69,2,FALSE)&amp;IF(LEN(AA862)&gt;0,VLOOKUP(AA862,DATA!$O$25:$P$29,2,FALSE),""),"")</f>
        <v/>
      </c>
      <c r="AC862" t="str">
        <f>IF(LEN(Z862)&gt;0,VLOOKUP(Z862,DATA!$K$25:$M$69,3,FALSE),"")</f>
        <v/>
      </c>
      <c r="AD862" t="str">
        <f t="shared" si="490"/>
        <v/>
      </c>
      <c r="AE862" t="str">
        <f t="shared" si="491"/>
        <v/>
      </c>
      <c r="AF862" t="str">
        <f t="shared" si="492"/>
        <v/>
      </c>
      <c r="AG862" t="str">
        <f t="shared" si="493"/>
        <v/>
      </c>
      <c r="AH862" t="str">
        <f t="shared" si="494"/>
        <v/>
      </c>
      <c r="AI862" t="str">
        <f>IF(LEN(Q862)&gt;0,REPT("0",IF(IF(MID(I862,12,1)="F",VLOOKUP(J862,DATA!$K$2:$Y$20,14,FALSE),0)&gt;10,IF(MID(I862,12,1)="F",VLOOKUP(J862,DATA!$K$2:$Y$20,14,FALSE),0)-10,0)-LEN(X862))&amp;DEC2BIN(Q862,IF(MID(I862,12,1)="F",VLOOKUP(J862,DATA!$K$2:$Y$20,14,FALSE),0)-IF(IF(MID(I862,12,1)="F",VLOOKUP(J862,DATA!$K$2:$Y$20,14,FALSE),0)&gt;10,IF(MID(I862,12,1)="F",VLOOKUP(J862,DATA!$K$2:$Y$20,14,FALSE),0)-10,0)),"")</f>
        <v/>
      </c>
      <c r="AJ862" t="str">
        <f>IF(LEN(H862)&gt;0,IF(H862&lt;&gt;"CALL_PAL",VLOOKUP(H862,DATA!$B$2:$E$526,4,FALSE),VLOOKUP(K862,DATA!$K$72:$M$161,3,FALSE)),"")</f>
        <v/>
      </c>
      <c r="AK862" t="str">
        <f>IF(LEN(H862)&gt;0,VLOOKUP(H862,DATA!$B$2:$D$526,3,FALSE),"")</f>
        <v/>
      </c>
      <c r="AL862" t="str">
        <f t="shared" si="495"/>
        <v/>
      </c>
      <c r="AM862" t="str">
        <f t="shared" si="496"/>
        <v/>
      </c>
      <c r="AN862" t="str">
        <f t="shared" si="474"/>
        <v/>
      </c>
      <c r="AO862" t="str">
        <f t="shared" si="468"/>
        <v/>
      </c>
      <c r="AP862" t="str">
        <f t="shared" si="469"/>
        <v/>
      </c>
      <c r="AQ862" t="str">
        <f t="shared" si="466"/>
        <v/>
      </c>
    </row>
    <row r="863" spans="1:43" x14ac:dyDescent="0.25">
      <c r="A863" t="str">
        <f t="shared" si="470"/>
        <v/>
      </c>
      <c r="C863" t="str">
        <f t="shared" si="476"/>
        <v/>
      </c>
      <c r="D863" t="str">
        <f t="shared" si="471"/>
        <v/>
      </c>
      <c r="E863" t="str">
        <f t="shared" si="472"/>
        <v/>
      </c>
      <c r="F863" t="str">
        <f t="shared" si="475"/>
        <v/>
      </c>
      <c r="G863" t="str">
        <f t="shared" si="467"/>
        <v/>
      </c>
      <c r="H863" t="str">
        <f t="shared" si="477"/>
        <v/>
      </c>
      <c r="I863" s="3" t="str">
        <f>IF(LEN(H863)&gt;0,VLOOKUP(H863,DATA!$B$2:$G$526,6,FALSE),"")</f>
        <v/>
      </c>
      <c r="J863" t="str">
        <f>IF(LEN(H863)&gt;0,VLOOKUP(H863,DATA!$B$2:$G$526,2,FALSE),"")</f>
        <v/>
      </c>
      <c r="K863" t="str">
        <f>IF(LEN(H863)&gt;0,IF(MID(IF(MID(MID(C863,LEN(H863)+2,99),1,1)="(",MID(MID(C863,LEN(H863)+2,99),2,LEN(MID(C863,LEN(H863)+2,99))-2),MID(C863,LEN(H863)+2,99)),1,1)=VLOOKUP(H863,DATA!$B$2:$I$526,8,FALSE),MID(IF(MID(MID(C863,LEN(H863)+2,99),1,1)="(",MID(MID(C863,LEN(H863)+2,99),2,LEN(MID(C863,LEN(H863)+2,99))-2),MID(C863,LEN(H863)+2,99)),1,3),IF(MID(MID(C863,LEN(H863)+2,99),1,1)="(",MID(MID(C863,LEN(H863)+2,99),2,LEN(MID(C863,LEN(H863)+2,99))-2),MID(C863,LEN(H863)+2,99))),"")</f>
        <v/>
      </c>
      <c r="L863" t="str">
        <f t="shared" si="478"/>
        <v/>
      </c>
      <c r="M863" t="str">
        <f t="shared" si="465"/>
        <v/>
      </c>
      <c r="N863" t="str">
        <f t="shared" si="479"/>
        <v/>
      </c>
      <c r="O863" t="str">
        <f t="shared" si="480"/>
        <v/>
      </c>
      <c r="P863" t="str">
        <f t="shared" si="473"/>
        <v/>
      </c>
      <c r="Q863" t="str">
        <f t="shared" si="481"/>
        <v/>
      </c>
      <c r="R863" t="str">
        <f t="shared" si="482"/>
        <v/>
      </c>
      <c r="S863" t="str">
        <f t="shared" si="483"/>
        <v/>
      </c>
      <c r="T863" t="str">
        <f t="shared" si="484"/>
        <v/>
      </c>
      <c r="U863" t="str">
        <f t="shared" si="485"/>
        <v/>
      </c>
      <c r="V863" t="str">
        <f>IF(MID(I863,6,1)="T",VLOOKUP(H863,DATA!$B$2:$H$526,7,FALSE),"")</f>
        <v/>
      </c>
      <c r="W863" t="str">
        <f t="shared" si="486"/>
        <v/>
      </c>
      <c r="X863" t="str">
        <f>IF(LEN(H863)&gt;0,VLOOKUP(H863,DATA!$B$2:$F$526,5,FALSE),"")</f>
        <v/>
      </c>
      <c r="Y863" t="str">
        <f t="shared" si="487"/>
        <v/>
      </c>
      <c r="Z863" t="str">
        <f t="shared" si="488"/>
        <v/>
      </c>
      <c r="AA863" t="str">
        <f t="shared" si="489"/>
        <v/>
      </c>
      <c r="AB863" t="str">
        <f>IF(LEN(Z863)&gt;0,VLOOKUP(Z863,DATA!$K$25:$L$69,2,FALSE)&amp;IF(LEN(AA863)&gt;0,VLOOKUP(AA863,DATA!$O$25:$P$29,2,FALSE),""),"")</f>
        <v/>
      </c>
      <c r="AC863" t="str">
        <f>IF(LEN(Z863)&gt;0,VLOOKUP(Z863,DATA!$K$25:$M$69,3,FALSE),"")</f>
        <v/>
      </c>
      <c r="AD863" t="str">
        <f t="shared" si="490"/>
        <v/>
      </c>
      <c r="AE863" t="str">
        <f t="shared" si="491"/>
        <v/>
      </c>
      <c r="AF863" t="str">
        <f t="shared" si="492"/>
        <v/>
      </c>
      <c r="AG863" t="str">
        <f t="shared" si="493"/>
        <v/>
      </c>
      <c r="AH863" t="str">
        <f t="shared" si="494"/>
        <v/>
      </c>
      <c r="AI863" t="str">
        <f>IF(LEN(Q863)&gt;0,REPT("0",IF(IF(MID(I863,12,1)="F",VLOOKUP(J863,DATA!$K$2:$Y$20,14,FALSE),0)&gt;10,IF(MID(I863,12,1)="F",VLOOKUP(J863,DATA!$K$2:$Y$20,14,FALSE),0)-10,0)-LEN(X863))&amp;DEC2BIN(Q863,IF(MID(I863,12,1)="F",VLOOKUP(J863,DATA!$K$2:$Y$20,14,FALSE),0)-IF(IF(MID(I863,12,1)="F",VLOOKUP(J863,DATA!$K$2:$Y$20,14,FALSE),0)&gt;10,IF(MID(I863,12,1)="F",VLOOKUP(J863,DATA!$K$2:$Y$20,14,FALSE),0)-10,0)),"")</f>
        <v/>
      </c>
      <c r="AJ863" t="str">
        <f>IF(LEN(H863)&gt;0,IF(H863&lt;&gt;"CALL_PAL",VLOOKUP(H863,DATA!$B$2:$E$526,4,FALSE),VLOOKUP(K863,DATA!$K$72:$M$161,3,FALSE)),"")</f>
        <v/>
      </c>
      <c r="AK863" t="str">
        <f>IF(LEN(H863)&gt;0,VLOOKUP(H863,DATA!$B$2:$D$526,3,FALSE),"")</f>
        <v/>
      </c>
      <c r="AL863" t="str">
        <f t="shared" si="495"/>
        <v/>
      </c>
      <c r="AM863" t="str">
        <f t="shared" si="496"/>
        <v/>
      </c>
      <c r="AN863" t="str">
        <f t="shared" si="474"/>
        <v/>
      </c>
      <c r="AO863" t="str">
        <f t="shared" si="468"/>
        <v/>
      </c>
      <c r="AP863" t="str">
        <f t="shared" si="469"/>
        <v/>
      </c>
      <c r="AQ863" t="str">
        <f t="shared" si="466"/>
        <v/>
      </c>
    </row>
    <row r="864" spans="1:43" x14ac:dyDescent="0.25">
      <c r="A864" t="str">
        <f t="shared" si="470"/>
        <v/>
      </c>
      <c r="C864" t="str">
        <f t="shared" si="476"/>
        <v/>
      </c>
      <c r="D864" t="str">
        <f t="shared" si="471"/>
        <v/>
      </c>
      <c r="E864" t="str">
        <f t="shared" si="472"/>
        <v/>
      </c>
      <c r="F864" t="str">
        <f t="shared" si="475"/>
        <v/>
      </c>
      <c r="G864" t="str">
        <f t="shared" si="467"/>
        <v/>
      </c>
      <c r="H864" t="str">
        <f t="shared" si="477"/>
        <v/>
      </c>
      <c r="I864" s="3" t="str">
        <f>IF(LEN(H864)&gt;0,VLOOKUP(H864,DATA!$B$2:$G$526,6,FALSE),"")</f>
        <v/>
      </c>
      <c r="J864" t="str">
        <f>IF(LEN(H864)&gt;0,VLOOKUP(H864,DATA!$B$2:$G$526,2,FALSE),"")</f>
        <v/>
      </c>
      <c r="K864" t="str">
        <f>IF(LEN(H864)&gt;0,IF(MID(IF(MID(MID(C864,LEN(H864)+2,99),1,1)="(",MID(MID(C864,LEN(H864)+2,99),2,LEN(MID(C864,LEN(H864)+2,99))-2),MID(C864,LEN(H864)+2,99)),1,1)=VLOOKUP(H864,DATA!$B$2:$I$526,8,FALSE),MID(IF(MID(MID(C864,LEN(H864)+2,99),1,1)="(",MID(MID(C864,LEN(H864)+2,99),2,LEN(MID(C864,LEN(H864)+2,99))-2),MID(C864,LEN(H864)+2,99)),1,3),IF(MID(MID(C864,LEN(H864)+2,99),1,1)="(",MID(MID(C864,LEN(H864)+2,99),2,LEN(MID(C864,LEN(H864)+2,99))-2),MID(C864,LEN(H864)+2,99))),"")</f>
        <v/>
      </c>
      <c r="L864" t="str">
        <f t="shared" si="478"/>
        <v/>
      </c>
      <c r="M864" t="str">
        <f t="shared" si="465"/>
        <v/>
      </c>
      <c r="N864" t="str">
        <f t="shared" si="479"/>
        <v/>
      </c>
      <c r="O864" t="str">
        <f t="shared" si="480"/>
        <v/>
      </c>
      <c r="P864" t="str">
        <f t="shared" si="473"/>
        <v/>
      </c>
      <c r="Q864" t="str">
        <f t="shared" si="481"/>
        <v/>
      </c>
      <c r="R864" t="str">
        <f t="shared" si="482"/>
        <v/>
      </c>
      <c r="S864" t="str">
        <f t="shared" si="483"/>
        <v/>
      </c>
      <c r="T864" t="str">
        <f t="shared" si="484"/>
        <v/>
      </c>
      <c r="U864" t="str">
        <f t="shared" si="485"/>
        <v/>
      </c>
      <c r="V864" t="str">
        <f>IF(MID(I864,6,1)="T",VLOOKUP(H864,DATA!$B$2:$H$526,7,FALSE),"")</f>
        <v/>
      </c>
      <c r="W864" t="str">
        <f t="shared" si="486"/>
        <v/>
      </c>
      <c r="X864" t="str">
        <f>IF(LEN(H864)&gt;0,VLOOKUP(H864,DATA!$B$2:$F$526,5,FALSE),"")</f>
        <v/>
      </c>
      <c r="Y864" t="str">
        <f t="shared" si="487"/>
        <v/>
      </c>
      <c r="Z864" t="str">
        <f t="shared" si="488"/>
        <v/>
      </c>
      <c r="AA864" t="str">
        <f t="shared" si="489"/>
        <v/>
      </c>
      <c r="AB864" t="str">
        <f>IF(LEN(Z864)&gt;0,VLOOKUP(Z864,DATA!$K$25:$L$69,2,FALSE)&amp;IF(LEN(AA864)&gt;0,VLOOKUP(AA864,DATA!$O$25:$P$29,2,FALSE),""),"")</f>
        <v/>
      </c>
      <c r="AC864" t="str">
        <f>IF(LEN(Z864)&gt;0,VLOOKUP(Z864,DATA!$K$25:$M$69,3,FALSE),"")</f>
        <v/>
      </c>
      <c r="AD864" t="str">
        <f t="shared" si="490"/>
        <v/>
      </c>
      <c r="AE864" t="str">
        <f t="shared" si="491"/>
        <v/>
      </c>
      <c r="AF864" t="str">
        <f t="shared" si="492"/>
        <v/>
      </c>
      <c r="AG864" t="str">
        <f t="shared" si="493"/>
        <v/>
      </c>
      <c r="AH864" t="str">
        <f t="shared" si="494"/>
        <v/>
      </c>
      <c r="AI864" t="str">
        <f>IF(LEN(Q864)&gt;0,REPT("0",IF(IF(MID(I864,12,1)="F",VLOOKUP(J864,DATA!$K$2:$Y$20,14,FALSE),0)&gt;10,IF(MID(I864,12,1)="F",VLOOKUP(J864,DATA!$K$2:$Y$20,14,FALSE),0)-10,0)-LEN(X864))&amp;DEC2BIN(Q864,IF(MID(I864,12,1)="F",VLOOKUP(J864,DATA!$K$2:$Y$20,14,FALSE),0)-IF(IF(MID(I864,12,1)="F",VLOOKUP(J864,DATA!$K$2:$Y$20,14,FALSE),0)&gt;10,IF(MID(I864,12,1)="F",VLOOKUP(J864,DATA!$K$2:$Y$20,14,FALSE),0)-10,0)),"")</f>
        <v/>
      </c>
      <c r="AJ864" t="str">
        <f>IF(LEN(H864)&gt;0,IF(H864&lt;&gt;"CALL_PAL",VLOOKUP(H864,DATA!$B$2:$E$526,4,FALSE),VLOOKUP(K864,DATA!$K$72:$M$161,3,FALSE)),"")</f>
        <v/>
      </c>
      <c r="AK864" t="str">
        <f>IF(LEN(H864)&gt;0,VLOOKUP(H864,DATA!$B$2:$D$526,3,FALSE),"")</f>
        <v/>
      </c>
      <c r="AL864" t="str">
        <f t="shared" si="495"/>
        <v/>
      </c>
      <c r="AM864" t="str">
        <f t="shared" si="496"/>
        <v/>
      </c>
      <c r="AN864" t="str">
        <f t="shared" si="474"/>
        <v/>
      </c>
      <c r="AO864" t="str">
        <f t="shared" si="468"/>
        <v/>
      </c>
      <c r="AP864" t="str">
        <f t="shared" si="469"/>
        <v/>
      </c>
      <c r="AQ864" t="str">
        <f t="shared" si="466"/>
        <v/>
      </c>
    </row>
    <row r="865" spans="1:43" x14ac:dyDescent="0.25">
      <c r="A865" t="str">
        <f t="shared" si="470"/>
        <v/>
      </c>
      <c r="C865" t="str">
        <f t="shared" si="476"/>
        <v/>
      </c>
      <c r="D865" t="str">
        <f t="shared" si="471"/>
        <v/>
      </c>
      <c r="E865" t="str">
        <f t="shared" si="472"/>
        <v/>
      </c>
      <c r="F865" t="str">
        <f t="shared" si="475"/>
        <v/>
      </c>
      <c r="G865" t="str">
        <f t="shared" si="467"/>
        <v/>
      </c>
      <c r="H865" t="str">
        <f t="shared" si="477"/>
        <v/>
      </c>
      <c r="I865" s="3" t="str">
        <f>IF(LEN(H865)&gt;0,VLOOKUP(H865,DATA!$B$2:$G$526,6,FALSE),"")</f>
        <v/>
      </c>
      <c r="J865" t="str">
        <f>IF(LEN(H865)&gt;0,VLOOKUP(H865,DATA!$B$2:$G$526,2,FALSE),"")</f>
        <v/>
      </c>
      <c r="K865" t="str">
        <f>IF(LEN(H865)&gt;0,IF(MID(IF(MID(MID(C865,LEN(H865)+2,99),1,1)="(",MID(MID(C865,LEN(H865)+2,99),2,LEN(MID(C865,LEN(H865)+2,99))-2),MID(C865,LEN(H865)+2,99)),1,1)=VLOOKUP(H865,DATA!$B$2:$I$526,8,FALSE),MID(IF(MID(MID(C865,LEN(H865)+2,99),1,1)="(",MID(MID(C865,LEN(H865)+2,99),2,LEN(MID(C865,LEN(H865)+2,99))-2),MID(C865,LEN(H865)+2,99)),1,3),IF(MID(MID(C865,LEN(H865)+2,99),1,1)="(",MID(MID(C865,LEN(H865)+2,99),2,LEN(MID(C865,LEN(H865)+2,99))-2),MID(C865,LEN(H865)+2,99))),"")</f>
        <v/>
      </c>
      <c r="L865" t="str">
        <f t="shared" si="478"/>
        <v/>
      </c>
      <c r="M865" t="str">
        <f t="shared" si="465"/>
        <v/>
      </c>
      <c r="N865" t="str">
        <f t="shared" si="479"/>
        <v/>
      </c>
      <c r="O865" t="str">
        <f t="shared" si="480"/>
        <v/>
      </c>
      <c r="P865" t="str">
        <f t="shared" si="473"/>
        <v/>
      </c>
      <c r="Q865" t="str">
        <f t="shared" si="481"/>
        <v/>
      </c>
      <c r="R865" t="str">
        <f t="shared" si="482"/>
        <v/>
      </c>
      <c r="S865" t="str">
        <f t="shared" si="483"/>
        <v/>
      </c>
      <c r="T865" t="str">
        <f t="shared" si="484"/>
        <v/>
      </c>
      <c r="U865" t="str">
        <f t="shared" si="485"/>
        <v/>
      </c>
      <c r="V865" t="str">
        <f>IF(MID(I865,6,1)="T",VLOOKUP(H865,DATA!$B$2:$H$526,7,FALSE),"")</f>
        <v/>
      </c>
      <c r="W865" t="str">
        <f t="shared" si="486"/>
        <v/>
      </c>
      <c r="X865" t="str">
        <f>IF(LEN(H865)&gt;0,VLOOKUP(H865,DATA!$B$2:$F$526,5,FALSE),"")</f>
        <v/>
      </c>
      <c r="Y865" t="str">
        <f t="shared" si="487"/>
        <v/>
      </c>
      <c r="Z865" t="str">
        <f t="shared" si="488"/>
        <v/>
      </c>
      <c r="AA865" t="str">
        <f t="shared" si="489"/>
        <v/>
      </c>
      <c r="AB865" t="str">
        <f>IF(LEN(Z865)&gt;0,VLOOKUP(Z865,DATA!$K$25:$L$69,2,FALSE)&amp;IF(LEN(AA865)&gt;0,VLOOKUP(AA865,DATA!$O$25:$P$29,2,FALSE),""),"")</f>
        <v/>
      </c>
      <c r="AC865" t="str">
        <f>IF(LEN(Z865)&gt;0,VLOOKUP(Z865,DATA!$K$25:$M$69,3,FALSE),"")</f>
        <v/>
      </c>
      <c r="AD865" t="str">
        <f t="shared" si="490"/>
        <v/>
      </c>
      <c r="AE865" t="str">
        <f t="shared" si="491"/>
        <v/>
      </c>
      <c r="AF865" t="str">
        <f t="shared" si="492"/>
        <v/>
      </c>
      <c r="AG865" t="str">
        <f t="shared" si="493"/>
        <v/>
      </c>
      <c r="AH865" t="str">
        <f t="shared" si="494"/>
        <v/>
      </c>
      <c r="AI865" t="str">
        <f>IF(LEN(Q865)&gt;0,REPT("0",IF(IF(MID(I865,12,1)="F",VLOOKUP(J865,DATA!$K$2:$Y$20,14,FALSE),0)&gt;10,IF(MID(I865,12,1)="F",VLOOKUP(J865,DATA!$K$2:$Y$20,14,FALSE),0)-10,0)-LEN(X865))&amp;DEC2BIN(Q865,IF(MID(I865,12,1)="F",VLOOKUP(J865,DATA!$K$2:$Y$20,14,FALSE),0)-IF(IF(MID(I865,12,1)="F",VLOOKUP(J865,DATA!$K$2:$Y$20,14,FALSE),0)&gt;10,IF(MID(I865,12,1)="F",VLOOKUP(J865,DATA!$K$2:$Y$20,14,FALSE),0)-10,0)),"")</f>
        <v/>
      </c>
      <c r="AJ865" t="str">
        <f>IF(LEN(H865)&gt;0,IF(H865&lt;&gt;"CALL_PAL",VLOOKUP(H865,DATA!$B$2:$E$526,4,FALSE),VLOOKUP(K865,DATA!$K$72:$M$161,3,FALSE)),"")</f>
        <v/>
      </c>
      <c r="AK865" t="str">
        <f>IF(LEN(H865)&gt;0,VLOOKUP(H865,DATA!$B$2:$D$526,3,FALSE),"")</f>
        <v/>
      </c>
      <c r="AL865" t="str">
        <f t="shared" si="495"/>
        <v/>
      </c>
      <c r="AM865" t="str">
        <f t="shared" si="496"/>
        <v/>
      </c>
      <c r="AN865" t="str">
        <f t="shared" si="474"/>
        <v/>
      </c>
      <c r="AO865" t="str">
        <f t="shared" si="468"/>
        <v/>
      </c>
      <c r="AP865" t="str">
        <f t="shared" si="469"/>
        <v/>
      </c>
      <c r="AQ865" t="str">
        <f t="shared" si="466"/>
        <v/>
      </c>
    </row>
    <row r="866" spans="1:43" x14ac:dyDescent="0.25">
      <c r="A866" t="str">
        <f t="shared" si="470"/>
        <v/>
      </c>
      <c r="C866" t="str">
        <f t="shared" si="476"/>
        <v/>
      </c>
      <c r="D866" t="str">
        <f t="shared" si="471"/>
        <v/>
      </c>
      <c r="E866" t="str">
        <f t="shared" si="472"/>
        <v/>
      </c>
      <c r="F866" t="str">
        <f t="shared" si="475"/>
        <v/>
      </c>
      <c r="G866" t="str">
        <f t="shared" si="467"/>
        <v/>
      </c>
      <c r="H866" t="str">
        <f t="shared" si="477"/>
        <v/>
      </c>
      <c r="I866" s="3" t="str">
        <f>IF(LEN(H866)&gt;0,VLOOKUP(H866,DATA!$B$2:$G$526,6,FALSE),"")</f>
        <v/>
      </c>
      <c r="J866" t="str">
        <f>IF(LEN(H866)&gt;0,VLOOKUP(H866,DATA!$B$2:$G$526,2,FALSE),"")</f>
        <v/>
      </c>
      <c r="K866" t="str">
        <f>IF(LEN(H866)&gt;0,IF(MID(IF(MID(MID(C866,LEN(H866)+2,99),1,1)="(",MID(MID(C866,LEN(H866)+2,99),2,LEN(MID(C866,LEN(H866)+2,99))-2),MID(C866,LEN(H866)+2,99)),1,1)=VLOOKUP(H866,DATA!$B$2:$I$526,8,FALSE),MID(IF(MID(MID(C866,LEN(H866)+2,99),1,1)="(",MID(MID(C866,LEN(H866)+2,99),2,LEN(MID(C866,LEN(H866)+2,99))-2),MID(C866,LEN(H866)+2,99)),1,3),IF(MID(MID(C866,LEN(H866)+2,99),1,1)="(",MID(MID(C866,LEN(H866)+2,99),2,LEN(MID(C866,LEN(H866)+2,99))-2),MID(C866,LEN(H866)+2,99))),"")</f>
        <v/>
      </c>
      <c r="L866" t="str">
        <f t="shared" si="478"/>
        <v/>
      </c>
      <c r="M866" t="str">
        <f t="shared" si="465"/>
        <v/>
      </c>
      <c r="N866" t="str">
        <f t="shared" si="479"/>
        <v/>
      </c>
      <c r="O866" t="str">
        <f t="shared" si="480"/>
        <v/>
      </c>
      <c r="P866" t="str">
        <f t="shared" si="473"/>
        <v/>
      </c>
      <c r="Q866" t="str">
        <f t="shared" si="481"/>
        <v/>
      </c>
      <c r="R866" t="str">
        <f t="shared" si="482"/>
        <v/>
      </c>
      <c r="S866" t="str">
        <f t="shared" si="483"/>
        <v/>
      </c>
      <c r="T866" t="str">
        <f t="shared" si="484"/>
        <v/>
      </c>
      <c r="U866" t="str">
        <f t="shared" si="485"/>
        <v/>
      </c>
      <c r="V866" t="str">
        <f>IF(MID(I866,6,1)="T",VLOOKUP(H866,DATA!$B$2:$H$526,7,FALSE),"")</f>
        <v/>
      </c>
      <c r="W866" t="str">
        <f t="shared" si="486"/>
        <v/>
      </c>
      <c r="X866" t="str">
        <f>IF(LEN(H866)&gt;0,VLOOKUP(H866,DATA!$B$2:$F$526,5,FALSE),"")</f>
        <v/>
      </c>
      <c r="Y866" t="str">
        <f t="shared" si="487"/>
        <v/>
      </c>
      <c r="Z866" t="str">
        <f t="shared" si="488"/>
        <v/>
      </c>
      <c r="AA866" t="str">
        <f t="shared" si="489"/>
        <v/>
      </c>
      <c r="AB866" t="str">
        <f>IF(LEN(Z866)&gt;0,VLOOKUP(Z866,DATA!$K$25:$L$69,2,FALSE)&amp;IF(LEN(AA866)&gt;0,VLOOKUP(AA866,DATA!$O$25:$P$29,2,FALSE),""),"")</f>
        <v/>
      </c>
      <c r="AC866" t="str">
        <f>IF(LEN(Z866)&gt;0,VLOOKUP(Z866,DATA!$K$25:$M$69,3,FALSE),"")</f>
        <v/>
      </c>
      <c r="AD866" t="str">
        <f t="shared" si="490"/>
        <v/>
      </c>
      <c r="AE866" t="str">
        <f t="shared" si="491"/>
        <v/>
      </c>
      <c r="AF866" t="str">
        <f t="shared" si="492"/>
        <v/>
      </c>
      <c r="AG866" t="str">
        <f t="shared" si="493"/>
        <v/>
      </c>
      <c r="AH866" t="str">
        <f t="shared" si="494"/>
        <v/>
      </c>
      <c r="AI866" t="str">
        <f>IF(LEN(Q866)&gt;0,REPT("0",IF(IF(MID(I866,12,1)="F",VLOOKUP(J866,DATA!$K$2:$Y$20,14,FALSE),0)&gt;10,IF(MID(I866,12,1)="F",VLOOKUP(J866,DATA!$K$2:$Y$20,14,FALSE),0)-10,0)-LEN(X866))&amp;DEC2BIN(Q866,IF(MID(I866,12,1)="F",VLOOKUP(J866,DATA!$K$2:$Y$20,14,FALSE),0)-IF(IF(MID(I866,12,1)="F",VLOOKUP(J866,DATA!$K$2:$Y$20,14,FALSE),0)&gt;10,IF(MID(I866,12,1)="F",VLOOKUP(J866,DATA!$K$2:$Y$20,14,FALSE),0)-10,0)),"")</f>
        <v/>
      </c>
      <c r="AJ866" t="str">
        <f>IF(LEN(H866)&gt;0,IF(H866&lt;&gt;"CALL_PAL",VLOOKUP(H866,DATA!$B$2:$E$526,4,FALSE),VLOOKUP(K866,DATA!$K$72:$M$161,3,FALSE)),"")</f>
        <v/>
      </c>
      <c r="AK866" t="str">
        <f>IF(LEN(H866)&gt;0,VLOOKUP(H866,DATA!$B$2:$D$526,3,FALSE),"")</f>
        <v/>
      </c>
      <c r="AL866" t="str">
        <f t="shared" si="495"/>
        <v/>
      </c>
      <c r="AM866" t="str">
        <f t="shared" si="496"/>
        <v/>
      </c>
      <c r="AN866" t="str">
        <f t="shared" si="474"/>
        <v/>
      </c>
      <c r="AO866" t="str">
        <f t="shared" si="468"/>
        <v/>
      </c>
      <c r="AP866" t="str">
        <f t="shared" si="469"/>
        <v/>
      </c>
      <c r="AQ866" t="str">
        <f t="shared" si="466"/>
        <v/>
      </c>
    </row>
    <row r="867" spans="1:43" x14ac:dyDescent="0.25">
      <c r="A867" t="str">
        <f t="shared" si="470"/>
        <v/>
      </c>
      <c r="C867" t="str">
        <f t="shared" si="476"/>
        <v/>
      </c>
      <c r="D867" t="str">
        <f t="shared" si="471"/>
        <v/>
      </c>
      <c r="E867" t="str">
        <f t="shared" si="472"/>
        <v/>
      </c>
      <c r="F867" t="str">
        <f t="shared" si="475"/>
        <v/>
      </c>
      <c r="G867" t="str">
        <f t="shared" si="467"/>
        <v/>
      </c>
      <c r="H867" t="str">
        <f t="shared" si="477"/>
        <v/>
      </c>
      <c r="I867" s="3" t="str">
        <f>IF(LEN(H867)&gt;0,VLOOKUP(H867,DATA!$B$2:$G$526,6,FALSE),"")</f>
        <v/>
      </c>
      <c r="J867" t="str">
        <f>IF(LEN(H867)&gt;0,VLOOKUP(H867,DATA!$B$2:$G$526,2,FALSE),"")</f>
        <v/>
      </c>
      <c r="K867" t="str">
        <f>IF(LEN(H867)&gt;0,IF(MID(IF(MID(MID(C867,LEN(H867)+2,99),1,1)="(",MID(MID(C867,LEN(H867)+2,99),2,LEN(MID(C867,LEN(H867)+2,99))-2),MID(C867,LEN(H867)+2,99)),1,1)=VLOOKUP(H867,DATA!$B$2:$I$526,8,FALSE),MID(IF(MID(MID(C867,LEN(H867)+2,99),1,1)="(",MID(MID(C867,LEN(H867)+2,99),2,LEN(MID(C867,LEN(H867)+2,99))-2),MID(C867,LEN(H867)+2,99)),1,3),IF(MID(MID(C867,LEN(H867)+2,99),1,1)="(",MID(MID(C867,LEN(H867)+2,99),2,LEN(MID(C867,LEN(H867)+2,99))-2),MID(C867,LEN(H867)+2,99))),"")</f>
        <v/>
      </c>
      <c r="L867" t="str">
        <f t="shared" si="478"/>
        <v/>
      </c>
      <c r="M867" t="str">
        <f t="shared" si="465"/>
        <v/>
      </c>
      <c r="N867" t="str">
        <f t="shared" si="479"/>
        <v/>
      </c>
      <c r="O867" t="str">
        <f t="shared" si="480"/>
        <v/>
      </c>
      <c r="P867" t="str">
        <f t="shared" si="473"/>
        <v/>
      </c>
      <c r="Q867" t="str">
        <f t="shared" si="481"/>
        <v/>
      </c>
      <c r="R867" t="str">
        <f t="shared" si="482"/>
        <v/>
      </c>
      <c r="S867" t="str">
        <f t="shared" si="483"/>
        <v/>
      </c>
      <c r="T867" t="str">
        <f t="shared" si="484"/>
        <v/>
      </c>
      <c r="U867" t="str">
        <f t="shared" si="485"/>
        <v/>
      </c>
      <c r="V867" t="str">
        <f>IF(MID(I867,6,1)="T",VLOOKUP(H867,DATA!$B$2:$H$526,7,FALSE),"")</f>
        <v/>
      </c>
      <c r="W867" t="str">
        <f t="shared" si="486"/>
        <v/>
      </c>
      <c r="X867" t="str">
        <f>IF(LEN(H867)&gt;0,VLOOKUP(H867,DATA!$B$2:$F$526,5,FALSE),"")</f>
        <v/>
      </c>
      <c r="Y867" t="str">
        <f t="shared" si="487"/>
        <v/>
      </c>
      <c r="Z867" t="str">
        <f t="shared" si="488"/>
        <v/>
      </c>
      <c r="AA867" t="str">
        <f t="shared" si="489"/>
        <v/>
      </c>
      <c r="AB867" t="str">
        <f>IF(LEN(Z867)&gt;0,VLOOKUP(Z867,DATA!$K$25:$L$69,2,FALSE)&amp;IF(LEN(AA867)&gt;0,VLOOKUP(AA867,DATA!$O$25:$P$29,2,FALSE),""),"")</f>
        <v/>
      </c>
      <c r="AC867" t="str">
        <f>IF(LEN(Z867)&gt;0,VLOOKUP(Z867,DATA!$K$25:$M$69,3,FALSE),"")</f>
        <v/>
      </c>
      <c r="AD867" t="str">
        <f t="shared" si="490"/>
        <v/>
      </c>
      <c r="AE867" t="str">
        <f t="shared" si="491"/>
        <v/>
      </c>
      <c r="AF867" t="str">
        <f t="shared" si="492"/>
        <v/>
      </c>
      <c r="AG867" t="str">
        <f t="shared" si="493"/>
        <v/>
      </c>
      <c r="AH867" t="str">
        <f t="shared" si="494"/>
        <v/>
      </c>
      <c r="AI867" t="str">
        <f>IF(LEN(Q867)&gt;0,REPT("0",IF(IF(MID(I867,12,1)="F",VLOOKUP(J867,DATA!$K$2:$Y$20,14,FALSE),0)&gt;10,IF(MID(I867,12,1)="F",VLOOKUP(J867,DATA!$K$2:$Y$20,14,FALSE),0)-10,0)-LEN(X867))&amp;DEC2BIN(Q867,IF(MID(I867,12,1)="F",VLOOKUP(J867,DATA!$K$2:$Y$20,14,FALSE),0)-IF(IF(MID(I867,12,1)="F",VLOOKUP(J867,DATA!$K$2:$Y$20,14,FALSE),0)&gt;10,IF(MID(I867,12,1)="F",VLOOKUP(J867,DATA!$K$2:$Y$20,14,FALSE),0)-10,0)),"")</f>
        <v/>
      </c>
      <c r="AJ867" t="str">
        <f>IF(LEN(H867)&gt;0,IF(H867&lt;&gt;"CALL_PAL",VLOOKUP(H867,DATA!$B$2:$E$526,4,FALSE),VLOOKUP(K867,DATA!$K$72:$M$161,3,FALSE)),"")</f>
        <v/>
      </c>
      <c r="AK867" t="str">
        <f>IF(LEN(H867)&gt;0,VLOOKUP(H867,DATA!$B$2:$D$526,3,FALSE),"")</f>
        <v/>
      </c>
      <c r="AL867" t="str">
        <f t="shared" si="495"/>
        <v/>
      </c>
      <c r="AM867" t="str">
        <f t="shared" si="496"/>
        <v/>
      </c>
      <c r="AN867" t="str">
        <f t="shared" si="474"/>
        <v/>
      </c>
      <c r="AO867" t="str">
        <f t="shared" si="468"/>
        <v/>
      </c>
      <c r="AP867" t="str">
        <f t="shared" si="469"/>
        <v/>
      </c>
      <c r="AQ867" t="str">
        <f t="shared" si="466"/>
        <v/>
      </c>
    </row>
    <row r="868" spans="1:43" x14ac:dyDescent="0.25">
      <c r="A868" t="str">
        <f t="shared" si="470"/>
        <v/>
      </c>
      <c r="C868" t="str">
        <f t="shared" si="476"/>
        <v/>
      </c>
      <c r="D868" t="str">
        <f t="shared" si="471"/>
        <v/>
      </c>
      <c r="E868" t="str">
        <f t="shared" si="472"/>
        <v/>
      </c>
      <c r="F868" t="str">
        <f t="shared" si="475"/>
        <v/>
      </c>
      <c r="G868" t="str">
        <f t="shared" si="467"/>
        <v/>
      </c>
      <c r="H868" t="str">
        <f t="shared" si="477"/>
        <v/>
      </c>
      <c r="I868" s="3" t="str">
        <f>IF(LEN(H868)&gt;0,VLOOKUP(H868,DATA!$B$2:$G$526,6,FALSE),"")</f>
        <v/>
      </c>
      <c r="J868" t="str">
        <f>IF(LEN(H868)&gt;0,VLOOKUP(H868,DATA!$B$2:$G$526,2,FALSE),"")</f>
        <v/>
      </c>
      <c r="K868" t="str">
        <f>IF(LEN(H868)&gt;0,IF(MID(IF(MID(MID(C868,LEN(H868)+2,99),1,1)="(",MID(MID(C868,LEN(H868)+2,99),2,LEN(MID(C868,LEN(H868)+2,99))-2),MID(C868,LEN(H868)+2,99)),1,1)=VLOOKUP(H868,DATA!$B$2:$I$526,8,FALSE),MID(IF(MID(MID(C868,LEN(H868)+2,99),1,1)="(",MID(MID(C868,LEN(H868)+2,99),2,LEN(MID(C868,LEN(H868)+2,99))-2),MID(C868,LEN(H868)+2,99)),1,3),IF(MID(MID(C868,LEN(H868)+2,99),1,1)="(",MID(MID(C868,LEN(H868)+2,99),2,LEN(MID(C868,LEN(H868)+2,99))-2),MID(C868,LEN(H868)+2,99))),"")</f>
        <v/>
      </c>
      <c r="L868" t="str">
        <f t="shared" si="478"/>
        <v/>
      </c>
      <c r="M868" t="str">
        <f t="shared" ref="M868:M931" si="497">TRIM(IF(LEN(L868)&gt;0,MID(C868,FIND(L868,C868,LEN(H868)+LEN(K868)+1)+LEN(L868)+1,LEN(C868)),""))</f>
        <v/>
      </c>
      <c r="N868" t="str">
        <f t="shared" si="479"/>
        <v/>
      </c>
      <c r="O868" t="str">
        <f t="shared" si="480"/>
        <v/>
      </c>
      <c r="P868" t="str">
        <f t="shared" si="473"/>
        <v/>
      </c>
      <c r="Q868" t="str">
        <f t="shared" si="481"/>
        <v/>
      </c>
      <c r="R868" t="str">
        <f t="shared" si="482"/>
        <v/>
      </c>
      <c r="S868" t="str">
        <f t="shared" si="483"/>
        <v/>
      </c>
      <c r="T868" t="str">
        <f t="shared" si="484"/>
        <v/>
      </c>
      <c r="U868" t="str">
        <f t="shared" si="485"/>
        <v/>
      </c>
      <c r="V868" t="str">
        <f>IF(MID(I868,6,1)="T",VLOOKUP(H868,DATA!$B$2:$H$526,7,FALSE),"")</f>
        <v/>
      </c>
      <c r="W868" t="str">
        <f t="shared" si="486"/>
        <v/>
      </c>
      <c r="X868" t="str">
        <f>IF(LEN(H868)&gt;0,VLOOKUP(H868,DATA!$B$2:$F$526,5,FALSE),"")</f>
        <v/>
      </c>
      <c r="Y868" t="str">
        <f t="shared" si="487"/>
        <v/>
      </c>
      <c r="Z868" t="str">
        <f t="shared" si="488"/>
        <v/>
      </c>
      <c r="AA868" t="str">
        <f t="shared" si="489"/>
        <v/>
      </c>
      <c r="AB868" t="str">
        <f>IF(LEN(Z868)&gt;0,VLOOKUP(Z868,DATA!$K$25:$L$69,2,FALSE)&amp;IF(LEN(AA868)&gt;0,VLOOKUP(AA868,DATA!$O$25:$P$29,2,FALSE),""),"")</f>
        <v/>
      </c>
      <c r="AC868" t="str">
        <f>IF(LEN(Z868)&gt;0,VLOOKUP(Z868,DATA!$K$25:$M$69,3,FALSE),"")</f>
        <v/>
      </c>
      <c r="AD868" t="str">
        <f t="shared" si="490"/>
        <v/>
      </c>
      <c r="AE868" t="str">
        <f t="shared" si="491"/>
        <v/>
      </c>
      <c r="AF868" t="str">
        <f t="shared" si="492"/>
        <v/>
      </c>
      <c r="AG868" t="str">
        <f t="shared" si="493"/>
        <v/>
      </c>
      <c r="AH868" t="str">
        <f t="shared" si="494"/>
        <v/>
      </c>
      <c r="AI868" t="str">
        <f>IF(LEN(Q868)&gt;0,REPT("0",IF(IF(MID(I868,12,1)="F",VLOOKUP(J868,DATA!$K$2:$Y$20,14,FALSE),0)&gt;10,IF(MID(I868,12,1)="F",VLOOKUP(J868,DATA!$K$2:$Y$20,14,FALSE),0)-10,0)-LEN(X868))&amp;DEC2BIN(Q868,IF(MID(I868,12,1)="F",VLOOKUP(J868,DATA!$K$2:$Y$20,14,FALSE),0)-IF(IF(MID(I868,12,1)="F",VLOOKUP(J868,DATA!$K$2:$Y$20,14,FALSE),0)&gt;10,IF(MID(I868,12,1)="F",VLOOKUP(J868,DATA!$K$2:$Y$20,14,FALSE),0)-10,0)),"")</f>
        <v/>
      </c>
      <c r="AJ868" t="str">
        <f>IF(LEN(H868)&gt;0,IF(H868&lt;&gt;"CALL_PAL",VLOOKUP(H868,DATA!$B$2:$E$526,4,FALSE),VLOOKUP(K868,DATA!$K$72:$M$161,3,FALSE)),"")</f>
        <v/>
      </c>
      <c r="AK868" t="str">
        <f>IF(LEN(H868)&gt;0,VLOOKUP(H868,DATA!$B$2:$D$526,3,FALSE),"")</f>
        <v/>
      </c>
      <c r="AL868" t="str">
        <f t="shared" si="495"/>
        <v/>
      </c>
      <c r="AM868" t="str">
        <f t="shared" si="496"/>
        <v/>
      </c>
      <c r="AN868" t="str">
        <f t="shared" si="474"/>
        <v/>
      </c>
      <c r="AO868" t="str">
        <f t="shared" si="468"/>
        <v/>
      </c>
      <c r="AP868" t="str">
        <f t="shared" si="469"/>
        <v/>
      </c>
      <c r="AQ868" t="str">
        <f t="shared" si="466"/>
        <v/>
      </c>
    </row>
    <row r="869" spans="1:43" x14ac:dyDescent="0.25">
      <c r="A869" t="str">
        <f t="shared" si="470"/>
        <v/>
      </c>
      <c r="C869" t="str">
        <f t="shared" si="476"/>
        <v/>
      </c>
      <c r="D869" t="str">
        <f t="shared" si="471"/>
        <v/>
      </c>
      <c r="E869" t="str">
        <f t="shared" si="472"/>
        <v/>
      </c>
      <c r="F869" t="str">
        <f t="shared" si="475"/>
        <v/>
      </c>
      <c r="G869" t="str">
        <f t="shared" si="467"/>
        <v/>
      </c>
      <c r="H869" t="str">
        <f t="shared" si="477"/>
        <v/>
      </c>
      <c r="I869" s="3" t="str">
        <f>IF(LEN(H869)&gt;0,VLOOKUP(H869,DATA!$B$2:$G$526,6,FALSE),"")</f>
        <v/>
      </c>
      <c r="J869" t="str">
        <f>IF(LEN(H869)&gt;0,VLOOKUP(H869,DATA!$B$2:$G$526,2,FALSE),"")</f>
        <v/>
      </c>
      <c r="K869" t="str">
        <f>IF(LEN(H869)&gt;0,IF(MID(IF(MID(MID(C869,LEN(H869)+2,99),1,1)="(",MID(MID(C869,LEN(H869)+2,99),2,LEN(MID(C869,LEN(H869)+2,99))-2),MID(C869,LEN(H869)+2,99)),1,1)=VLOOKUP(H869,DATA!$B$2:$I$526,8,FALSE),MID(IF(MID(MID(C869,LEN(H869)+2,99),1,1)="(",MID(MID(C869,LEN(H869)+2,99),2,LEN(MID(C869,LEN(H869)+2,99))-2),MID(C869,LEN(H869)+2,99)),1,3),IF(MID(MID(C869,LEN(H869)+2,99),1,1)="(",MID(MID(C869,LEN(H869)+2,99),2,LEN(MID(C869,LEN(H869)+2,99))-2),MID(C869,LEN(H869)+2,99))),"")</f>
        <v/>
      </c>
      <c r="L869" t="str">
        <f t="shared" si="478"/>
        <v/>
      </c>
      <c r="M869" t="str">
        <f t="shared" si="497"/>
        <v/>
      </c>
      <c r="N869" t="str">
        <f t="shared" si="479"/>
        <v/>
      </c>
      <c r="O869" t="str">
        <f t="shared" si="480"/>
        <v/>
      </c>
      <c r="P869" t="str">
        <f t="shared" si="473"/>
        <v/>
      </c>
      <c r="Q869" t="str">
        <f t="shared" si="481"/>
        <v/>
      </c>
      <c r="R869" t="str">
        <f t="shared" si="482"/>
        <v/>
      </c>
      <c r="S869" t="str">
        <f t="shared" si="483"/>
        <v/>
      </c>
      <c r="T869" t="str">
        <f t="shared" si="484"/>
        <v/>
      </c>
      <c r="U869" t="str">
        <f t="shared" si="485"/>
        <v/>
      </c>
      <c r="V869" t="str">
        <f>IF(MID(I869,6,1)="T",VLOOKUP(H869,DATA!$B$2:$H$526,7,FALSE),"")</f>
        <v/>
      </c>
      <c r="W869" t="str">
        <f t="shared" si="486"/>
        <v/>
      </c>
      <c r="X869" t="str">
        <f>IF(LEN(H869)&gt;0,VLOOKUP(H869,DATA!$B$2:$F$526,5,FALSE),"")</f>
        <v/>
      </c>
      <c r="Y869" t="str">
        <f t="shared" si="487"/>
        <v/>
      </c>
      <c r="Z869" t="str">
        <f t="shared" si="488"/>
        <v/>
      </c>
      <c r="AA869" t="str">
        <f t="shared" si="489"/>
        <v/>
      </c>
      <c r="AB869" t="str">
        <f>IF(LEN(Z869)&gt;0,VLOOKUP(Z869,DATA!$K$25:$L$69,2,FALSE)&amp;IF(LEN(AA869)&gt;0,VLOOKUP(AA869,DATA!$O$25:$P$29,2,FALSE),""),"")</f>
        <v/>
      </c>
      <c r="AC869" t="str">
        <f>IF(LEN(Z869)&gt;0,VLOOKUP(Z869,DATA!$K$25:$M$69,3,FALSE),"")</f>
        <v/>
      </c>
      <c r="AD869" t="str">
        <f t="shared" si="490"/>
        <v/>
      </c>
      <c r="AE869" t="str">
        <f t="shared" si="491"/>
        <v/>
      </c>
      <c r="AF869" t="str">
        <f t="shared" si="492"/>
        <v/>
      </c>
      <c r="AG869" t="str">
        <f t="shared" si="493"/>
        <v/>
      </c>
      <c r="AH869" t="str">
        <f t="shared" si="494"/>
        <v/>
      </c>
      <c r="AI869" t="str">
        <f>IF(LEN(Q869)&gt;0,REPT("0",IF(IF(MID(I869,12,1)="F",VLOOKUP(J869,DATA!$K$2:$Y$20,14,FALSE),0)&gt;10,IF(MID(I869,12,1)="F",VLOOKUP(J869,DATA!$K$2:$Y$20,14,FALSE),0)-10,0)-LEN(X869))&amp;DEC2BIN(Q869,IF(MID(I869,12,1)="F",VLOOKUP(J869,DATA!$K$2:$Y$20,14,FALSE),0)-IF(IF(MID(I869,12,1)="F",VLOOKUP(J869,DATA!$K$2:$Y$20,14,FALSE),0)&gt;10,IF(MID(I869,12,1)="F",VLOOKUP(J869,DATA!$K$2:$Y$20,14,FALSE),0)-10,0)),"")</f>
        <v/>
      </c>
      <c r="AJ869" t="str">
        <f>IF(LEN(H869)&gt;0,IF(H869&lt;&gt;"CALL_PAL",VLOOKUP(H869,DATA!$B$2:$E$526,4,FALSE),VLOOKUP(K869,DATA!$K$72:$M$161,3,FALSE)),"")</f>
        <v/>
      </c>
      <c r="AK869" t="str">
        <f>IF(LEN(H869)&gt;0,VLOOKUP(H869,DATA!$B$2:$D$526,3,FALSE),"")</f>
        <v/>
      </c>
      <c r="AL869" t="str">
        <f t="shared" si="495"/>
        <v/>
      </c>
      <c r="AM869" t="str">
        <f t="shared" si="496"/>
        <v/>
      </c>
      <c r="AN869" t="str">
        <f t="shared" si="474"/>
        <v/>
      </c>
      <c r="AO869" t="str">
        <f t="shared" si="468"/>
        <v/>
      </c>
      <c r="AP869" t="str">
        <f t="shared" si="469"/>
        <v/>
      </c>
      <c r="AQ869" t="str">
        <f t="shared" si="466"/>
        <v/>
      </c>
    </row>
    <row r="870" spans="1:43" x14ac:dyDescent="0.25">
      <c r="A870" t="str">
        <f t="shared" si="470"/>
        <v/>
      </c>
      <c r="C870" t="str">
        <f t="shared" si="476"/>
        <v/>
      </c>
      <c r="D870" t="str">
        <f t="shared" si="471"/>
        <v/>
      </c>
      <c r="E870" t="str">
        <f t="shared" si="472"/>
        <v/>
      </c>
      <c r="F870" t="str">
        <f t="shared" si="475"/>
        <v/>
      </c>
      <c r="G870" t="str">
        <f t="shared" si="467"/>
        <v/>
      </c>
      <c r="H870" t="str">
        <f t="shared" si="477"/>
        <v/>
      </c>
      <c r="I870" s="3" t="str">
        <f>IF(LEN(H870)&gt;0,VLOOKUP(H870,DATA!$B$2:$G$526,6,FALSE),"")</f>
        <v/>
      </c>
      <c r="J870" t="str">
        <f>IF(LEN(H870)&gt;0,VLOOKUP(H870,DATA!$B$2:$G$526,2,FALSE),"")</f>
        <v/>
      </c>
      <c r="K870" t="str">
        <f>IF(LEN(H870)&gt;0,IF(MID(IF(MID(MID(C870,LEN(H870)+2,99),1,1)="(",MID(MID(C870,LEN(H870)+2,99),2,LEN(MID(C870,LEN(H870)+2,99))-2),MID(C870,LEN(H870)+2,99)),1,1)=VLOOKUP(H870,DATA!$B$2:$I$526,8,FALSE),MID(IF(MID(MID(C870,LEN(H870)+2,99),1,1)="(",MID(MID(C870,LEN(H870)+2,99),2,LEN(MID(C870,LEN(H870)+2,99))-2),MID(C870,LEN(H870)+2,99)),1,3),IF(MID(MID(C870,LEN(H870)+2,99),1,1)="(",MID(MID(C870,LEN(H870)+2,99),2,LEN(MID(C870,LEN(H870)+2,99))-2),MID(C870,LEN(H870)+2,99))),"")</f>
        <v/>
      </c>
      <c r="L870" t="str">
        <f t="shared" si="478"/>
        <v/>
      </c>
      <c r="M870" t="str">
        <f t="shared" si="497"/>
        <v/>
      </c>
      <c r="N870" t="str">
        <f t="shared" si="479"/>
        <v/>
      </c>
      <c r="O870" t="str">
        <f t="shared" si="480"/>
        <v/>
      </c>
      <c r="P870" t="str">
        <f t="shared" si="473"/>
        <v/>
      </c>
      <c r="Q870" t="str">
        <f t="shared" si="481"/>
        <v/>
      </c>
      <c r="R870" t="str">
        <f t="shared" si="482"/>
        <v/>
      </c>
      <c r="S870" t="str">
        <f t="shared" si="483"/>
        <v/>
      </c>
      <c r="T870" t="str">
        <f t="shared" si="484"/>
        <v/>
      </c>
      <c r="U870" t="str">
        <f t="shared" si="485"/>
        <v/>
      </c>
      <c r="V870" t="str">
        <f>IF(MID(I870,6,1)="T",VLOOKUP(H870,DATA!$B$2:$H$526,7,FALSE),"")</f>
        <v/>
      </c>
      <c r="W870" t="str">
        <f t="shared" si="486"/>
        <v/>
      </c>
      <c r="X870" t="str">
        <f>IF(LEN(H870)&gt;0,VLOOKUP(H870,DATA!$B$2:$F$526,5,FALSE),"")</f>
        <v/>
      </c>
      <c r="Y870" t="str">
        <f t="shared" si="487"/>
        <v/>
      </c>
      <c r="Z870" t="str">
        <f t="shared" si="488"/>
        <v/>
      </c>
      <c r="AA870" t="str">
        <f t="shared" si="489"/>
        <v/>
      </c>
      <c r="AB870" t="str">
        <f>IF(LEN(Z870)&gt;0,VLOOKUP(Z870,DATA!$K$25:$L$69,2,FALSE)&amp;IF(LEN(AA870)&gt;0,VLOOKUP(AA870,DATA!$O$25:$P$29,2,FALSE),""),"")</f>
        <v/>
      </c>
      <c r="AC870" t="str">
        <f>IF(LEN(Z870)&gt;0,VLOOKUP(Z870,DATA!$K$25:$M$69,3,FALSE),"")</f>
        <v/>
      </c>
      <c r="AD870" t="str">
        <f t="shared" si="490"/>
        <v/>
      </c>
      <c r="AE870" t="str">
        <f t="shared" si="491"/>
        <v/>
      </c>
      <c r="AF870" t="str">
        <f t="shared" si="492"/>
        <v/>
      </c>
      <c r="AG870" t="str">
        <f t="shared" si="493"/>
        <v/>
      </c>
      <c r="AH870" t="str">
        <f t="shared" si="494"/>
        <v/>
      </c>
      <c r="AI870" t="str">
        <f>IF(LEN(Q870)&gt;0,REPT("0",IF(IF(MID(I870,12,1)="F",VLOOKUP(J870,DATA!$K$2:$Y$20,14,FALSE),0)&gt;10,IF(MID(I870,12,1)="F",VLOOKUP(J870,DATA!$K$2:$Y$20,14,FALSE),0)-10,0)-LEN(X870))&amp;DEC2BIN(Q870,IF(MID(I870,12,1)="F",VLOOKUP(J870,DATA!$K$2:$Y$20,14,FALSE),0)-IF(IF(MID(I870,12,1)="F",VLOOKUP(J870,DATA!$K$2:$Y$20,14,FALSE),0)&gt;10,IF(MID(I870,12,1)="F",VLOOKUP(J870,DATA!$K$2:$Y$20,14,FALSE),0)-10,0)),"")</f>
        <v/>
      </c>
      <c r="AJ870" t="str">
        <f>IF(LEN(H870)&gt;0,IF(H870&lt;&gt;"CALL_PAL",VLOOKUP(H870,DATA!$B$2:$E$526,4,FALSE),VLOOKUP(K870,DATA!$K$72:$M$161,3,FALSE)),"")</f>
        <v/>
      </c>
      <c r="AK870" t="str">
        <f>IF(LEN(H870)&gt;0,VLOOKUP(H870,DATA!$B$2:$D$526,3,FALSE),"")</f>
        <v/>
      </c>
      <c r="AL870" t="str">
        <f t="shared" si="495"/>
        <v/>
      </c>
      <c r="AM870" t="str">
        <f t="shared" si="496"/>
        <v/>
      </c>
      <c r="AN870" t="str">
        <f t="shared" si="474"/>
        <v/>
      </c>
      <c r="AO870" t="str">
        <f t="shared" si="468"/>
        <v/>
      </c>
      <c r="AP870" t="str">
        <f t="shared" si="469"/>
        <v/>
      </c>
      <c r="AQ870" t="str">
        <f t="shared" si="466"/>
        <v/>
      </c>
    </row>
    <row r="871" spans="1:43" x14ac:dyDescent="0.25">
      <c r="A871" t="str">
        <f t="shared" si="470"/>
        <v/>
      </c>
      <c r="C871" t="str">
        <f t="shared" si="476"/>
        <v/>
      </c>
      <c r="D871" t="str">
        <f t="shared" si="471"/>
        <v/>
      </c>
      <c r="E871" t="str">
        <f t="shared" si="472"/>
        <v/>
      </c>
      <c r="F871" t="str">
        <f t="shared" si="475"/>
        <v/>
      </c>
      <c r="G871" t="str">
        <f t="shared" si="467"/>
        <v/>
      </c>
      <c r="H871" t="str">
        <f t="shared" si="477"/>
        <v/>
      </c>
      <c r="I871" s="3" t="str">
        <f>IF(LEN(H871)&gt;0,VLOOKUP(H871,DATA!$B$2:$G$526,6,FALSE),"")</f>
        <v/>
      </c>
      <c r="J871" t="str">
        <f>IF(LEN(H871)&gt;0,VLOOKUP(H871,DATA!$B$2:$G$526,2,FALSE),"")</f>
        <v/>
      </c>
      <c r="K871" t="str">
        <f>IF(LEN(H871)&gt;0,IF(MID(IF(MID(MID(C871,LEN(H871)+2,99),1,1)="(",MID(MID(C871,LEN(H871)+2,99),2,LEN(MID(C871,LEN(H871)+2,99))-2),MID(C871,LEN(H871)+2,99)),1,1)=VLOOKUP(H871,DATA!$B$2:$I$526,8,FALSE),MID(IF(MID(MID(C871,LEN(H871)+2,99),1,1)="(",MID(MID(C871,LEN(H871)+2,99),2,LEN(MID(C871,LEN(H871)+2,99))-2),MID(C871,LEN(H871)+2,99)),1,3),IF(MID(MID(C871,LEN(H871)+2,99),1,1)="(",MID(MID(C871,LEN(H871)+2,99),2,LEN(MID(C871,LEN(H871)+2,99))-2),MID(C871,LEN(H871)+2,99))),"")</f>
        <v/>
      </c>
      <c r="L871" t="str">
        <f t="shared" si="478"/>
        <v/>
      </c>
      <c r="M871" t="str">
        <f t="shared" si="497"/>
        <v/>
      </c>
      <c r="N871" t="str">
        <f t="shared" si="479"/>
        <v/>
      </c>
      <c r="O871" t="str">
        <f t="shared" si="480"/>
        <v/>
      </c>
      <c r="P871" t="str">
        <f t="shared" si="473"/>
        <v/>
      </c>
      <c r="Q871" t="str">
        <f t="shared" si="481"/>
        <v/>
      </c>
      <c r="R871" t="str">
        <f t="shared" si="482"/>
        <v/>
      </c>
      <c r="S871" t="str">
        <f t="shared" si="483"/>
        <v/>
      </c>
      <c r="T871" t="str">
        <f t="shared" si="484"/>
        <v/>
      </c>
      <c r="U871" t="str">
        <f t="shared" si="485"/>
        <v/>
      </c>
      <c r="V871" t="str">
        <f>IF(MID(I871,6,1)="T",VLOOKUP(H871,DATA!$B$2:$H$526,7,FALSE),"")</f>
        <v/>
      </c>
      <c r="W871" t="str">
        <f t="shared" si="486"/>
        <v/>
      </c>
      <c r="X871" t="str">
        <f>IF(LEN(H871)&gt;0,VLOOKUP(H871,DATA!$B$2:$F$526,5,FALSE),"")</f>
        <v/>
      </c>
      <c r="Y871" t="str">
        <f t="shared" si="487"/>
        <v/>
      </c>
      <c r="Z871" t="str">
        <f t="shared" si="488"/>
        <v/>
      </c>
      <c r="AA871" t="str">
        <f t="shared" si="489"/>
        <v/>
      </c>
      <c r="AB871" t="str">
        <f>IF(LEN(Z871)&gt;0,VLOOKUP(Z871,DATA!$K$25:$L$69,2,FALSE)&amp;IF(LEN(AA871)&gt;0,VLOOKUP(AA871,DATA!$O$25:$P$29,2,FALSE),""),"")</f>
        <v/>
      </c>
      <c r="AC871" t="str">
        <f>IF(LEN(Z871)&gt;0,VLOOKUP(Z871,DATA!$K$25:$M$69,3,FALSE),"")</f>
        <v/>
      </c>
      <c r="AD871" t="str">
        <f t="shared" si="490"/>
        <v/>
      </c>
      <c r="AE871" t="str">
        <f t="shared" si="491"/>
        <v/>
      </c>
      <c r="AF871" t="str">
        <f t="shared" si="492"/>
        <v/>
      </c>
      <c r="AG871" t="str">
        <f t="shared" si="493"/>
        <v/>
      </c>
      <c r="AH871" t="str">
        <f t="shared" si="494"/>
        <v/>
      </c>
      <c r="AI871" t="str">
        <f>IF(LEN(Q871)&gt;0,REPT("0",IF(IF(MID(I871,12,1)="F",VLOOKUP(J871,DATA!$K$2:$Y$20,14,FALSE),0)&gt;10,IF(MID(I871,12,1)="F",VLOOKUP(J871,DATA!$K$2:$Y$20,14,FALSE),0)-10,0)-LEN(X871))&amp;DEC2BIN(Q871,IF(MID(I871,12,1)="F",VLOOKUP(J871,DATA!$K$2:$Y$20,14,FALSE),0)-IF(IF(MID(I871,12,1)="F",VLOOKUP(J871,DATA!$K$2:$Y$20,14,FALSE),0)&gt;10,IF(MID(I871,12,1)="F",VLOOKUP(J871,DATA!$K$2:$Y$20,14,FALSE),0)-10,0)),"")</f>
        <v/>
      </c>
      <c r="AJ871" t="str">
        <f>IF(LEN(H871)&gt;0,IF(H871&lt;&gt;"CALL_PAL",VLOOKUP(H871,DATA!$B$2:$E$526,4,FALSE),VLOOKUP(K871,DATA!$K$72:$M$161,3,FALSE)),"")</f>
        <v/>
      </c>
      <c r="AK871" t="str">
        <f>IF(LEN(H871)&gt;0,VLOOKUP(H871,DATA!$B$2:$D$526,3,FALSE),"")</f>
        <v/>
      </c>
      <c r="AL871" t="str">
        <f t="shared" si="495"/>
        <v/>
      </c>
      <c r="AM871" t="str">
        <f t="shared" si="496"/>
        <v/>
      </c>
      <c r="AN871" t="str">
        <f t="shared" si="474"/>
        <v/>
      </c>
      <c r="AO871" t="str">
        <f t="shared" si="468"/>
        <v/>
      </c>
      <c r="AP871" t="str">
        <f t="shared" si="469"/>
        <v/>
      </c>
      <c r="AQ871" t="str">
        <f t="shared" si="466"/>
        <v/>
      </c>
    </row>
    <row r="872" spans="1:43" x14ac:dyDescent="0.25">
      <c r="A872" t="str">
        <f t="shared" si="470"/>
        <v/>
      </c>
      <c r="C872" t="str">
        <f t="shared" si="476"/>
        <v/>
      </c>
      <c r="D872" t="str">
        <f t="shared" si="471"/>
        <v/>
      </c>
      <c r="E872" t="str">
        <f t="shared" si="472"/>
        <v/>
      </c>
      <c r="F872" t="str">
        <f t="shared" si="475"/>
        <v/>
      </c>
      <c r="G872" t="str">
        <f t="shared" si="467"/>
        <v/>
      </c>
      <c r="H872" t="str">
        <f t="shared" si="477"/>
        <v/>
      </c>
      <c r="I872" s="3" t="str">
        <f>IF(LEN(H872)&gt;0,VLOOKUP(H872,DATA!$B$2:$G$526,6,FALSE),"")</f>
        <v/>
      </c>
      <c r="J872" t="str">
        <f>IF(LEN(H872)&gt;0,VLOOKUP(H872,DATA!$B$2:$G$526,2,FALSE),"")</f>
        <v/>
      </c>
      <c r="K872" t="str">
        <f>IF(LEN(H872)&gt;0,IF(MID(IF(MID(MID(C872,LEN(H872)+2,99),1,1)="(",MID(MID(C872,LEN(H872)+2,99),2,LEN(MID(C872,LEN(H872)+2,99))-2),MID(C872,LEN(H872)+2,99)),1,1)=VLOOKUP(H872,DATA!$B$2:$I$526,8,FALSE),MID(IF(MID(MID(C872,LEN(H872)+2,99),1,1)="(",MID(MID(C872,LEN(H872)+2,99),2,LEN(MID(C872,LEN(H872)+2,99))-2),MID(C872,LEN(H872)+2,99)),1,3),IF(MID(MID(C872,LEN(H872)+2,99),1,1)="(",MID(MID(C872,LEN(H872)+2,99),2,LEN(MID(C872,LEN(H872)+2,99))-2),MID(C872,LEN(H872)+2,99))),"")</f>
        <v/>
      </c>
      <c r="L872" t="str">
        <f t="shared" si="478"/>
        <v/>
      </c>
      <c r="M872" t="str">
        <f t="shared" si="497"/>
        <v/>
      </c>
      <c r="N872" t="str">
        <f t="shared" si="479"/>
        <v/>
      </c>
      <c r="O872" t="str">
        <f t="shared" si="480"/>
        <v/>
      </c>
      <c r="P872" t="str">
        <f t="shared" si="473"/>
        <v/>
      </c>
      <c r="Q872" t="str">
        <f t="shared" si="481"/>
        <v/>
      </c>
      <c r="R872" t="str">
        <f t="shared" si="482"/>
        <v/>
      </c>
      <c r="S872" t="str">
        <f t="shared" si="483"/>
        <v/>
      </c>
      <c r="T872" t="str">
        <f t="shared" si="484"/>
        <v/>
      </c>
      <c r="U872" t="str">
        <f t="shared" si="485"/>
        <v/>
      </c>
      <c r="V872" t="str">
        <f>IF(MID(I872,6,1)="T",VLOOKUP(H872,DATA!$B$2:$H$526,7,FALSE),"")</f>
        <v/>
      </c>
      <c r="W872" t="str">
        <f t="shared" si="486"/>
        <v/>
      </c>
      <c r="X872" t="str">
        <f>IF(LEN(H872)&gt;0,VLOOKUP(H872,DATA!$B$2:$F$526,5,FALSE),"")</f>
        <v/>
      </c>
      <c r="Y872" t="str">
        <f t="shared" si="487"/>
        <v/>
      </c>
      <c r="Z872" t="str">
        <f t="shared" si="488"/>
        <v/>
      </c>
      <c r="AA872" t="str">
        <f t="shared" si="489"/>
        <v/>
      </c>
      <c r="AB872" t="str">
        <f>IF(LEN(Z872)&gt;0,VLOOKUP(Z872,DATA!$K$25:$L$69,2,FALSE)&amp;IF(LEN(AA872)&gt;0,VLOOKUP(AA872,DATA!$O$25:$P$29,2,FALSE),""),"")</f>
        <v/>
      </c>
      <c r="AC872" t="str">
        <f>IF(LEN(Z872)&gt;0,VLOOKUP(Z872,DATA!$K$25:$M$69,3,FALSE),"")</f>
        <v/>
      </c>
      <c r="AD872" t="str">
        <f t="shared" si="490"/>
        <v/>
      </c>
      <c r="AE872" t="str">
        <f t="shared" si="491"/>
        <v/>
      </c>
      <c r="AF872" t="str">
        <f t="shared" si="492"/>
        <v/>
      </c>
      <c r="AG872" t="str">
        <f t="shared" si="493"/>
        <v/>
      </c>
      <c r="AH872" t="str">
        <f t="shared" si="494"/>
        <v/>
      </c>
      <c r="AI872" t="str">
        <f>IF(LEN(Q872)&gt;0,REPT("0",IF(IF(MID(I872,12,1)="F",VLOOKUP(J872,DATA!$K$2:$Y$20,14,FALSE),0)&gt;10,IF(MID(I872,12,1)="F",VLOOKUP(J872,DATA!$K$2:$Y$20,14,FALSE),0)-10,0)-LEN(X872))&amp;DEC2BIN(Q872,IF(MID(I872,12,1)="F",VLOOKUP(J872,DATA!$K$2:$Y$20,14,FALSE),0)-IF(IF(MID(I872,12,1)="F",VLOOKUP(J872,DATA!$K$2:$Y$20,14,FALSE),0)&gt;10,IF(MID(I872,12,1)="F",VLOOKUP(J872,DATA!$K$2:$Y$20,14,FALSE),0)-10,0)),"")</f>
        <v/>
      </c>
      <c r="AJ872" t="str">
        <f>IF(LEN(H872)&gt;0,IF(H872&lt;&gt;"CALL_PAL",VLOOKUP(H872,DATA!$B$2:$E$526,4,FALSE),VLOOKUP(K872,DATA!$K$72:$M$161,3,FALSE)),"")</f>
        <v/>
      </c>
      <c r="AK872" t="str">
        <f>IF(LEN(H872)&gt;0,VLOOKUP(H872,DATA!$B$2:$D$526,3,FALSE),"")</f>
        <v/>
      </c>
      <c r="AL872" t="str">
        <f t="shared" si="495"/>
        <v/>
      </c>
      <c r="AM872" t="str">
        <f t="shared" si="496"/>
        <v/>
      </c>
      <c r="AN872" t="str">
        <f t="shared" si="474"/>
        <v/>
      </c>
      <c r="AO872" t="str">
        <f t="shared" si="468"/>
        <v/>
      </c>
      <c r="AP872" t="str">
        <f t="shared" si="469"/>
        <v/>
      </c>
      <c r="AQ872" t="str">
        <f t="shared" si="466"/>
        <v/>
      </c>
    </row>
    <row r="873" spans="1:43" x14ac:dyDescent="0.25">
      <c r="A873" t="str">
        <f t="shared" si="470"/>
        <v/>
      </c>
      <c r="C873" t="str">
        <f t="shared" si="476"/>
        <v/>
      </c>
      <c r="D873" t="str">
        <f t="shared" si="471"/>
        <v/>
      </c>
      <c r="E873" t="str">
        <f t="shared" si="472"/>
        <v/>
      </c>
      <c r="F873" t="str">
        <f t="shared" si="475"/>
        <v/>
      </c>
      <c r="G873" t="str">
        <f t="shared" si="467"/>
        <v/>
      </c>
      <c r="H873" t="str">
        <f t="shared" si="477"/>
        <v/>
      </c>
      <c r="I873" s="3" t="str">
        <f>IF(LEN(H873)&gt;0,VLOOKUP(H873,DATA!$B$2:$G$526,6,FALSE),"")</f>
        <v/>
      </c>
      <c r="J873" t="str">
        <f>IF(LEN(H873)&gt;0,VLOOKUP(H873,DATA!$B$2:$G$526,2,FALSE),"")</f>
        <v/>
      </c>
      <c r="K873" t="str">
        <f>IF(LEN(H873)&gt;0,IF(MID(IF(MID(MID(C873,LEN(H873)+2,99),1,1)="(",MID(MID(C873,LEN(H873)+2,99),2,LEN(MID(C873,LEN(H873)+2,99))-2),MID(C873,LEN(H873)+2,99)),1,1)=VLOOKUP(H873,DATA!$B$2:$I$526,8,FALSE),MID(IF(MID(MID(C873,LEN(H873)+2,99),1,1)="(",MID(MID(C873,LEN(H873)+2,99),2,LEN(MID(C873,LEN(H873)+2,99))-2),MID(C873,LEN(H873)+2,99)),1,3),IF(MID(MID(C873,LEN(H873)+2,99),1,1)="(",MID(MID(C873,LEN(H873)+2,99),2,LEN(MID(C873,LEN(H873)+2,99))-2),MID(C873,LEN(H873)+2,99))),"")</f>
        <v/>
      </c>
      <c r="L873" t="str">
        <f t="shared" si="478"/>
        <v/>
      </c>
      <c r="M873" t="str">
        <f t="shared" si="497"/>
        <v/>
      </c>
      <c r="N873" t="str">
        <f t="shared" si="479"/>
        <v/>
      </c>
      <c r="O873" t="str">
        <f t="shared" si="480"/>
        <v/>
      </c>
      <c r="P873" t="str">
        <f t="shared" si="473"/>
        <v/>
      </c>
      <c r="Q873" t="str">
        <f t="shared" si="481"/>
        <v/>
      </c>
      <c r="R873" t="str">
        <f t="shared" si="482"/>
        <v/>
      </c>
      <c r="S873" t="str">
        <f t="shared" si="483"/>
        <v/>
      </c>
      <c r="T873" t="str">
        <f t="shared" si="484"/>
        <v/>
      </c>
      <c r="U873" t="str">
        <f t="shared" si="485"/>
        <v/>
      </c>
      <c r="V873" t="str">
        <f>IF(MID(I873,6,1)="T",VLOOKUP(H873,DATA!$B$2:$H$526,7,FALSE),"")</f>
        <v/>
      </c>
      <c r="W873" t="str">
        <f t="shared" si="486"/>
        <v/>
      </c>
      <c r="X873" t="str">
        <f>IF(LEN(H873)&gt;0,VLOOKUP(H873,DATA!$B$2:$F$526,5,FALSE),"")</f>
        <v/>
      </c>
      <c r="Y873" t="str">
        <f t="shared" si="487"/>
        <v/>
      </c>
      <c r="Z873" t="str">
        <f t="shared" si="488"/>
        <v/>
      </c>
      <c r="AA873" t="str">
        <f t="shared" si="489"/>
        <v/>
      </c>
      <c r="AB873" t="str">
        <f>IF(LEN(Z873)&gt;0,VLOOKUP(Z873,DATA!$K$25:$L$69,2,FALSE)&amp;IF(LEN(AA873)&gt;0,VLOOKUP(AA873,DATA!$O$25:$P$29,2,FALSE),""),"")</f>
        <v/>
      </c>
      <c r="AC873" t="str">
        <f>IF(LEN(Z873)&gt;0,VLOOKUP(Z873,DATA!$K$25:$M$69,3,FALSE),"")</f>
        <v/>
      </c>
      <c r="AD873" t="str">
        <f t="shared" si="490"/>
        <v/>
      </c>
      <c r="AE873" t="str">
        <f t="shared" si="491"/>
        <v/>
      </c>
      <c r="AF873" t="str">
        <f t="shared" si="492"/>
        <v/>
      </c>
      <c r="AG873" t="str">
        <f t="shared" si="493"/>
        <v/>
      </c>
      <c r="AH873" t="str">
        <f t="shared" si="494"/>
        <v/>
      </c>
      <c r="AI873" t="str">
        <f>IF(LEN(Q873)&gt;0,REPT("0",IF(IF(MID(I873,12,1)="F",VLOOKUP(J873,DATA!$K$2:$Y$20,14,FALSE),0)&gt;10,IF(MID(I873,12,1)="F",VLOOKUP(J873,DATA!$K$2:$Y$20,14,FALSE),0)-10,0)-LEN(X873))&amp;DEC2BIN(Q873,IF(MID(I873,12,1)="F",VLOOKUP(J873,DATA!$K$2:$Y$20,14,FALSE),0)-IF(IF(MID(I873,12,1)="F",VLOOKUP(J873,DATA!$K$2:$Y$20,14,FALSE),0)&gt;10,IF(MID(I873,12,1)="F",VLOOKUP(J873,DATA!$K$2:$Y$20,14,FALSE),0)-10,0)),"")</f>
        <v/>
      </c>
      <c r="AJ873" t="str">
        <f>IF(LEN(H873)&gt;0,IF(H873&lt;&gt;"CALL_PAL",VLOOKUP(H873,DATA!$B$2:$E$526,4,FALSE),VLOOKUP(K873,DATA!$K$72:$M$161,3,FALSE)),"")</f>
        <v/>
      </c>
      <c r="AK873" t="str">
        <f>IF(LEN(H873)&gt;0,VLOOKUP(H873,DATA!$B$2:$D$526,3,FALSE),"")</f>
        <v/>
      </c>
      <c r="AL873" t="str">
        <f t="shared" si="495"/>
        <v/>
      </c>
      <c r="AM873" t="str">
        <f t="shared" si="496"/>
        <v/>
      </c>
      <c r="AN873" t="str">
        <f t="shared" si="474"/>
        <v/>
      </c>
      <c r="AO873" t="str">
        <f t="shared" si="468"/>
        <v/>
      </c>
      <c r="AP873" t="str">
        <f t="shared" si="469"/>
        <v/>
      </c>
      <c r="AQ873" t="str">
        <f t="shared" si="466"/>
        <v/>
      </c>
    </row>
    <row r="874" spans="1:43" x14ac:dyDescent="0.25">
      <c r="A874" t="str">
        <f t="shared" si="470"/>
        <v/>
      </c>
      <c r="C874" t="str">
        <f t="shared" si="476"/>
        <v/>
      </c>
      <c r="D874" t="str">
        <f t="shared" si="471"/>
        <v/>
      </c>
      <c r="E874" t="str">
        <f t="shared" si="472"/>
        <v/>
      </c>
      <c r="F874" t="str">
        <f t="shared" si="475"/>
        <v/>
      </c>
      <c r="G874" t="str">
        <f t="shared" si="467"/>
        <v/>
      </c>
      <c r="H874" t="str">
        <f t="shared" si="477"/>
        <v/>
      </c>
      <c r="I874" s="3" t="str">
        <f>IF(LEN(H874)&gt;0,VLOOKUP(H874,DATA!$B$2:$G$526,6,FALSE),"")</f>
        <v/>
      </c>
      <c r="J874" t="str">
        <f>IF(LEN(H874)&gt;0,VLOOKUP(H874,DATA!$B$2:$G$526,2,FALSE),"")</f>
        <v/>
      </c>
      <c r="K874" t="str">
        <f>IF(LEN(H874)&gt;0,IF(MID(IF(MID(MID(C874,LEN(H874)+2,99),1,1)="(",MID(MID(C874,LEN(H874)+2,99),2,LEN(MID(C874,LEN(H874)+2,99))-2),MID(C874,LEN(H874)+2,99)),1,1)=VLOOKUP(H874,DATA!$B$2:$I$526,8,FALSE),MID(IF(MID(MID(C874,LEN(H874)+2,99),1,1)="(",MID(MID(C874,LEN(H874)+2,99),2,LEN(MID(C874,LEN(H874)+2,99))-2),MID(C874,LEN(H874)+2,99)),1,3),IF(MID(MID(C874,LEN(H874)+2,99),1,1)="(",MID(MID(C874,LEN(H874)+2,99),2,LEN(MID(C874,LEN(H874)+2,99))-2),MID(C874,LEN(H874)+2,99))),"")</f>
        <v/>
      </c>
      <c r="L874" t="str">
        <f t="shared" si="478"/>
        <v/>
      </c>
      <c r="M874" t="str">
        <f t="shared" si="497"/>
        <v/>
      </c>
      <c r="N874" t="str">
        <f t="shared" si="479"/>
        <v/>
      </c>
      <c r="O874" t="str">
        <f t="shared" si="480"/>
        <v/>
      </c>
      <c r="P874" t="str">
        <f t="shared" si="473"/>
        <v/>
      </c>
      <c r="Q874" t="str">
        <f t="shared" si="481"/>
        <v/>
      </c>
      <c r="R874" t="str">
        <f t="shared" si="482"/>
        <v/>
      </c>
      <c r="S874" t="str">
        <f t="shared" si="483"/>
        <v/>
      </c>
      <c r="T874" t="str">
        <f t="shared" si="484"/>
        <v/>
      </c>
      <c r="U874" t="str">
        <f t="shared" si="485"/>
        <v/>
      </c>
      <c r="V874" t="str">
        <f>IF(MID(I874,6,1)="T",VLOOKUP(H874,DATA!$B$2:$H$526,7,FALSE),"")</f>
        <v/>
      </c>
      <c r="W874" t="str">
        <f t="shared" si="486"/>
        <v/>
      </c>
      <c r="X874" t="str">
        <f>IF(LEN(H874)&gt;0,VLOOKUP(H874,DATA!$B$2:$F$526,5,FALSE),"")</f>
        <v/>
      </c>
      <c r="Y874" t="str">
        <f t="shared" si="487"/>
        <v/>
      </c>
      <c r="Z874" t="str">
        <f t="shared" si="488"/>
        <v/>
      </c>
      <c r="AA874" t="str">
        <f t="shared" si="489"/>
        <v/>
      </c>
      <c r="AB874" t="str">
        <f>IF(LEN(Z874)&gt;0,VLOOKUP(Z874,DATA!$K$25:$L$69,2,FALSE)&amp;IF(LEN(AA874)&gt;0,VLOOKUP(AA874,DATA!$O$25:$P$29,2,FALSE),""),"")</f>
        <v/>
      </c>
      <c r="AC874" t="str">
        <f>IF(LEN(Z874)&gt;0,VLOOKUP(Z874,DATA!$K$25:$M$69,3,FALSE),"")</f>
        <v/>
      </c>
      <c r="AD874" t="str">
        <f t="shared" si="490"/>
        <v/>
      </c>
      <c r="AE874" t="str">
        <f t="shared" si="491"/>
        <v/>
      </c>
      <c r="AF874" t="str">
        <f t="shared" si="492"/>
        <v/>
      </c>
      <c r="AG874" t="str">
        <f t="shared" si="493"/>
        <v/>
      </c>
      <c r="AH874" t="str">
        <f t="shared" si="494"/>
        <v/>
      </c>
      <c r="AI874" t="str">
        <f>IF(LEN(Q874)&gt;0,REPT("0",IF(IF(MID(I874,12,1)="F",VLOOKUP(J874,DATA!$K$2:$Y$20,14,FALSE),0)&gt;10,IF(MID(I874,12,1)="F",VLOOKUP(J874,DATA!$K$2:$Y$20,14,FALSE),0)-10,0)-LEN(X874))&amp;DEC2BIN(Q874,IF(MID(I874,12,1)="F",VLOOKUP(J874,DATA!$K$2:$Y$20,14,FALSE),0)-IF(IF(MID(I874,12,1)="F",VLOOKUP(J874,DATA!$K$2:$Y$20,14,FALSE),0)&gt;10,IF(MID(I874,12,1)="F",VLOOKUP(J874,DATA!$K$2:$Y$20,14,FALSE),0)-10,0)),"")</f>
        <v/>
      </c>
      <c r="AJ874" t="str">
        <f>IF(LEN(H874)&gt;0,IF(H874&lt;&gt;"CALL_PAL",VLOOKUP(H874,DATA!$B$2:$E$526,4,FALSE),VLOOKUP(K874,DATA!$K$72:$M$161,3,FALSE)),"")</f>
        <v/>
      </c>
      <c r="AK874" t="str">
        <f>IF(LEN(H874)&gt;0,VLOOKUP(H874,DATA!$B$2:$D$526,3,FALSE),"")</f>
        <v/>
      </c>
      <c r="AL874" t="str">
        <f t="shared" si="495"/>
        <v/>
      </c>
      <c r="AM874" t="str">
        <f t="shared" si="496"/>
        <v/>
      </c>
      <c r="AN874" t="str">
        <f t="shared" si="474"/>
        <v/>
      </c>
      <c r="AO874" t="str">
        <f t="shared" si="468"/>
        <v/>
      </c>
      <c r="AP874" t="str">
        <f t="shared" si="469"/>
        <v/>
      </c>
      <c r="AQ874" t="str">
        <f t="shared" si="466"/>
        <v/>
      </c>
    </row>
    <row r="875" spans="1:43" x14ac:dyDescent="0.25">
      <c r="A875" t="str">
        <f t="shared" si="470"/>
        <v/>
      </c>
      <c r="C875" t="str">
        <f t="shared" si="476"/>
        <v/>
      </c>
      <c r="D875" t="str">
        <f t="shared" si="471"/>
        <v/>
      </c>
      <c r="E875" t="str">
        <f t="shared" si="472"/>
        <v/>
      </c>
      <c r="F875" t="str">
        <f t="shared" si="475"/>
        <v/>
      </c>
      <c r="G875" t="str">
        <f t="shared" si="467"/>
        <v/>
      </c>
      <c r="H875" t="str">
        <f t="shared" si="477"/>
        <v/>
      </c>
      <c r="I875" s="3" t="str">
        <f>IF(LEN(H875)&gt;0,VLOOKUP(H875,DATA!$B$2:$G$526,6,FALSE),"")</f>
        <v/>
      </c>
      <c r="J875" t="str">
        <f>IF(LEN(H875)&gt;0,VLOOKUP(H875,DATA!$B$2:$G$526,2,FALSE),"")</f>
        <v/>
      </c>
      <c r="K875" t="str">
        <f>IF(LEN(H875)&gt;0,IF(MID(IF(MID(MID(C875,LEN(H875)+2,99),1,1)="(",MID(MID(C875,LEN(H875)+2,99),2,LEN(MID(C875,LEN(H875)+2,99))-2),MID(C875,LEN(H875)+2,99)),1,1)=VLOOKUP(H875,DATA!$B$2:$I$526,8,FALSE),MID(IF(MID(MID(C875,LEN(H875)+2,99),1,1)="(",MID(MID(C875,LEN(H875)+2,99),2,LEN(MID(C875,LEN(H875)+2,99))-2),MID(C875,LEN(H875)+2,99)),1,3),IF(MID(MID(C875,LEN(H875)+2,99),1,1)="(",MID(MID(C875,LEN(H875)+2,99),2,LEN(MID(C875,LEN(H875)+2,99))-2),MID(C875,LEN(H875)+2,99))),"")</f>
        <v/>
      </c>
      <c r="L875" t="str">
        <f t="shared" si="478"/>
        <v/>
      </c>
      <c r="M875" t="str">
        <f t="shared" si="497"/>
        <v/>
      </c>
      <c r="N875" t="str">
        <f t="shared" si="479"/>
        <v/>
      </c>
      <c r="O875" t="str">
        <f t="shared" si="480"/>
        <v/>
      </c>
      <c r="P875" t="str">
        <f t="shared" si="473"/>
        <v/>
      </c>
      <c r="Q875" t="str">
        <f t="shared" si="481"/>
        <v/>
      </c>
      <c r="R875" t="str">
        <f t="shared" si="482"/>
        <v/>
      </c>
      <c r="S875" t="str">
        <f t="shared" si="483"/>
        <v/>
      </c>
      <c r="T875" t="str">
        <f t="shared" si="484"/>
        <v/>
      </c>
      <c r="U875" t="str">
        <f t="shared" si="485"/>
        <v/>
      </c>
      <c r="V875" t="str">
        <f>IF(MID(I875,6,1)="T",VLOOKUP(H875,DATA!$B$2:$H$526,7,FALSE),"")</f>
        <v/>
      </c>
      <c r="W875" t="str">
        <f t="shared" si="486"/>
        <v/>
      </c>
      <c r="X875" t="str">
        <f>IF(LEN(H875)&gt;0,VLOOKUP(H875,DATA!$B$2:$F$526,5,FALSE),"")</f>
        <v/>
      </c>
      <c r="Y875" t="str">
        <f t="shared" si="487"/>
        <v/>
      </c>
      <c r="Z875" t="str">
        <f t="shared" si="488"/>
        <v/>
      </c>
      <c r="AA875" t="str">
        <f t="shared" si="489"/>
        <v/>
      </c>
      <c r="AB875" t="str">
        <f>IF(LEN(Z875)&gt;0,VLOOKUP(Z875,DATA!$K$25:$L$69,2,FALSE)&amp;IF(LEN(AA875)&gt;0,VLOOKUP(AA875,DATA!$O$25:$P$29,2,FALSE),""),"")</f>
        <v/>
      </c>
      <c r="AC875" t="str">
        <f>IF(LEN(Z875)&gt;0,VLOOKUP(Z875,DATA!$K$25:$M$69,3,FALSE),"")</f>
        <v/>
      </c>
      <c r="AD875" t="str">
        <f t="shared" si="490"/>
        <v/>
      </c>
      <c r="AE875" t="str">
        <f t="shared" si="491"/>
        <v/>
      </c>
      <c r="AF875" t="str">
        <f t="shared" si="492"/>
        <v/>
      </c>
      <c r="AG875" t="str">
        <f t="shared" si="493"/>
        <v/>
      </c>
      <c r="AH875" t="str">
        <f t="shared" si="494"/>
        <v/>
      </c>
      <c r="AI875" t="str">
        <f>IF(LEN(Q875)&gt;0,REPT("0",IF(IF(MID(I875,12,1)="F",VLOOKUP(J875,DATA!$K$2:$Y$20,14,FALSE),0)&gt;10,IF(MID(I875,12,1)="F",VLOOKUP(J875,DATA!$K$2:$Y$20,14,FALSE),0)-10,0)-LEN(X875))&amp;DEC2BIN(Q875,IF(MID(I875,12,1)="F",VLOOKUP(J875,DATA!$K$2:$Y$20,14,FALSE),0)-IF(IF(MID(I875,12,1)="F",VLOOKUP(J875,DATA!$K$2:$Y$20,14,FALSE),0)&gt;10,IF(MID(I875,12,1)="F",VLOOKUP(J875,DATA!$K$2:$Y$20,14,FALSE),0)-10,0)),"")</f>
        <v/>
      </c>
      <c r="AJ875" t="str">
        <f>IF(LEN(H875)&gt;0,IF(H875&lt;&gt;"CALL_PAL",VLOOKUP(H875,DATA!$B$2:$E$526,4,FALSE),VLOOKUP(K875,DATA!$K$72:$M$161,3,FALSE)),"")</f>
        <v/>
      </c>
      <c r="AK875" t="str">
        <f>IF(LEN(H875)&gt;0,VLOOKUP(H875,DATA!$B$2:$D$526,3,FALSE),"")</f>
        <v/>
      </c>
      <c r="AL875" t="str">
        <f t="shared" si="495"/>
        <v/>
      </c>
      <c r="AM875" t="str">
        <f t="shared" si="496"/>
        <v/>
      </c>
      <c r="AN875" t="str">
        <f t="shared" si="474"/>
        <v/>
      </c>
      <c r="AO875" t="str">
        <f t="shared" si="468"/>
        <v/>
      </c>
      <c r="AP875" t="str">
        <f t="shared" si="469"/>
        <v/>
      </c>
      <c r="AQ875" t="str">
        <f t="shared" si="466"/>
        <v/>
      </c>
    </row>
    <row r="876" spans="1:43" x14ac:dyDescent="0.25">
      <c r="A876" t="str">
        <f t="shared" si="470"/>
        <v/>
      </c>
      <c r="C876" t="str">
        <f t="shared" si="476"/>
        <v/>
      </c>
      <c r="D876" t="str">
        <f t="shared" si="471"/>
        <v/>
      </c>
      <c r="E876" t="str">
        <f t="shared" si="472"/>
        <v/>
      </c>
      <c r="F876" t="str">
        <f t="shared" si="475"/>
        <v/>
      </c>
      <c r="G876" t="str">
        <f t="shared" si="467"/>
        <v/>
      </c>
      <c r="H876" t="str">
        <f t="shared" si="477"/>
        <v/>
      </c>
      <c r="I876" s="3" t="str">
        <f>IF(LEN(H876)&gt;0,VLOOKUP(H876,DATA!$B$2:$G$526,6,FALSE),"")</f>
        <v/>
      </c>
      <c r="J876" t="str">
        <f>IF(LEN(H876)&gt;0,VLOOKUP(H876,DATA!$B$2:$G$526,2,FALSE),"")</f>
        <v/>
      </c>
      <c r="K876" t="str">
        <f>IF(LEN(H876)&gt;0,IF(MID(IF(MID(MID(C876,LEN(H876)+2,99),1,1)="(",MID(MID(C876,LEN(H876)+2,99),2,LEN(MID(C876,LEN(H876)+2,99))-2),MID(C876,LEN(H876)+2,99)),1,1)=VLOOKUP(H876,DATA!$B$2:$I$526,8,FALSE),MID(IF(MID(MID(C876,LEN(H876)+2,99),1,1)="(",MID(MID(C876,LEN(H876)+2,99),2,LEN(MID(C876,LEN(H876)+2,99))-2),MID(C876,LEN(H876)+2,99)),1,3),IF(MID(MID(C876,LEN(H876)+2,99),1,1)="(",MID(MID(C876,LEN(H876)+2,99),2,LEN(MID(C876,LEN(H876)+2,99))-2),MID(C876,LEN(H876)+2,99))),"")</f>
        <v/>
      </c>
      <c r="L876" t="str">
        <f t="shared" si="478"/>
        <v/>
      </c>
      <c r="M876" t="str">
        <f t="shared" si="497"/>
        <v/>
      </c>
      <c r="N876" t="str">
        <f t="shared" si="479"/>
        <v/>
      </c>
      <c r="O876" t="str">
        <f t="shared" si="480"/>
        <v/>
      </c>
      <c r="P876" t="str">
        <f t="shared" si="473"/>
        <v/>
      </c>
      <c r="Q876" t="str">
        <f t="shared" si="481"/>
        <v/>
      </c>
      <c r="R876" t="str">
        <f t="shared" si="482"/>
        <v/>
      </c>
      <c r="S876" t="str">
        <f t="shared" si="483"/>
        <v/>
      </c>
      <c r="T876" t="str">
        <f t="shared" si="484"/>
        <v/>
      </c>
      <c r="U876" t="str">
        <f t="shared" si="485"/>
        <v/>
      </c>
      <c r="V876" t="str">
        <f>IF(MID(I876,6,1)="T",VLOOKUP(H876,DATA!$B$2:$H$526,7,FALSE),"")</f>
        <v/>
      </c>
      <c r="W876" t="str">
        <f t="shared" si="486"/>
        <v/>
      </c>
      <c r="X876" t="str">
        <f>IF(LEN(H876)&gt;0,VLOOKUP(H876,DATA!$B$2:$F$526,5,FALSE),"")</f>
        <v/>
      </c>
      <c r="Y876" t="str">
        <f t="shared" si="487"/>
        <v/>
      </c>
      <c r="Z876" t="str">
        <f t="shared" si="488"/>
        <v/>
      </c>
      <c r="AA876" t="str">
        <f t="shared" si="489"/>
        <v/>
      </c>
      <c r="AB876" t="str">
        <f>IF(LEN(Z876)&gt;0,VLOOKUP(Z876,DATA!$K$25:$L$69,2,FALSE)&amp;IF(LEN(AA876)&gt;0,VLOOKUP(AA876,DATA!$O$25:$P$29,2,FALSE),""),"")</f>
        <v/>
      </c>
      <c r="AC876" t="str">
        <f>IF(LEN(Z876)&gt;0,VLOOKUP(Z876,DATA!$K$25:$M$69,3,FALSE),"")</f>
        <v/>
      </c>
      <c r="AD876" t="str">
        <f t="shared" si="490"/>
        <v/>
      </c>
      <c r="AE876" t="str">
        <f t="shared" si="491"/>
        <v/>
      </c>
      <c r="AF876" t="str">
        <f t="shared" si="492"/>
        <v/>
      </c>
      <c r="AG876" t="str">
        <f t="shared" si="493"/>
        <v/>
      </c>
      <c r="AH876" t="str">
        <f t="shared" si="494"/>
        <v/>
      </c>
      <c r="AI876" t="str">
        <f>IF(LEN(Q876)&gt;0,REPT("0",IF(IF(MID(I876,12,1)="F",VLOOKUP(J876,DATA!$K$2:$Y$20,14,FALSE),0)&gt;10,IF(MID(I876,12,1)="F",VLOOKUP(J876,DATA!$K$2:$Y$20,14,FALSE),0)-10,0)-LEN(X876))&amp;DEC2BIN(Q876,IF(MID(I876,12,1)="F",VLOOKUP(J876,DATA!$K$2:$Y$20,14,FALSE),0)-IF(IF(MID(I876,12,1)="F",VLOOKUP(J876,DATA!$K$2:$Y$20,14,FALSE),0)&gt;10,IF(MID(I876,12,1)="F",VLOOKUP(J876,DATA!$K$2:$Y$20,14,FALSE),0)-10,0)),"")</f>
        <v/>
      </c>
      <c r="AJ876" t="str">
        <f>IF(LEN(H876)&gt;0,IF(H876&lt;&gt;"CALL_PAL",VLOOKUP(H876,DATA!$B$2:$E$526,4,FALSE),VLOOKUP(K876,DATA!$K$72:$M$161,3,FALSE)),"")</f>
        <v/>
      </c>
      <c r="AK876" t="str">
        <f>IF(LEN(H876)&gt;0,VLOOKUP(H876,DATA!$B$2:$D$526,3,FALSE),"")</f>
        <v/>
      </c>
      <c r="AL876" t="str">
        <f t="shared" si="495"/>
        <v/>
      </c>
      <c r="AM876" t="str">
        <f t="shared" si="496"/>
        <v/>
      </c>
      <c r="AN876" t="str">
        <f t="shared" si="474"/>
        <v/>
      </c>
      <c r="AO876" t="str">
        <f t="shared" si="468"/>
        <v/>
      </c>
      <c r="AP876" t="str">
        <f t="shared" si="469"/>
        <v/>
      </c>
      <c r="AQ876" t="str">
        <f t="shared" si="466"/>
        <v/>
      </c>
    </row>
    <row r="877" spans="1:43" x14ac:dyDescent="0.25">
      <c r="A877" t="str">
        <f t="shared" si="470"/>
        <v/>
      </c>
      <c r="C877" t="str">
        <f t="shared" si="476"/>
        <v/>
      </c>
      <c r="D877" t="str">
        <f t="shared" si="471"/>
        <v/>
      </c>
      <c r="E877" t="str">
        <f t="shared" si="472"/>
        <v/>
      </c>
      <c r="F877" t="str">
        <f t="shared" si="475"/>
        <v/>
      </c>
      <c r="G877" t="str">
        <f t="shared" si="467"/>
        <v/>
      </c>
      <c r="H877" t="str">
        <f t="shared" si="477"/>
        <v/>
      </c>
      <c r="I877" s="3" t="str">
        <f>IF(LEN(H877)&gt;0,VLOOKUP(H877,DATA!$B$2:$G$526,6,FALSE),"")</f>
        <v/>
      </c>
      <c r="J877" t="str">
        <f>IF(LEN(H877)&gt;0,VLOOKUP(H877,DATA!$B$2:$G$526,2,FALSE),"")</f>
        <v/>
      </c>
      <c r="K877" t="str">
        <f>IF(LEN(H877)&gt;0,IF(MID(IF(MID(MID(C877,LEN(H877)+2,99),1,1)="(",MID(MID(C877,LEN(H877)+2,99),2,LEN(MID(C877,LEN(H877)+2,99))-2),MID(C877,LEN(H877)+2,99)),1,1)=VLOOKUP(H877,DATA!$B$2:$I$526,8,FALSE),MID(IF(MID(MID(C877,LEN(H877)+2,99),1,1)="(",MID(MID(C877,LEN(H877)+2,99),2,LEN(MID(C877,LEN(H877)+2,99))-2),MID(C877,LEN(H877)+2,99)),1,3),IF(MID(MID(C877,LEN(H877)+2,99),1,1)="(",MID(MID(C877,LEN(H877)+2,99),2,LEN(MID(C877,LEN(H877)+2,99))-2),MID(C877,LEN(H877)+2,99))),"")</f>
        <v/>
      </c>
      <c r="L877" t="str">
        <f t="shared" si="478"/>
        <v/>
      </c>
      <c r="M877" t="str">
        <f t="shared" si="497"/>
        <v/>
      </c>
      <c r="N877" t="str">
        <f t="shared" si="479"/>
        <v/>
      </c>
      <c r="O877" t="str">
        <f t="shared" si="480"/>
        <v/>
      </c>
      <c r="P877" t="str">
        <f t="shared" si="473"/>
        <v/>
      </c>
      <c r="Q877" t="str">
        <f t="shared" si="481"/>
        <v/>
      </c>
      <c r="R877" t="str">
        <f t="shared" si="482"/>
        <v/>
      </c>
      <c r="S877" t="str">
        <f t="shared" si="483"/>
        <v/>
      </c>
      <c r="T877" t="str">
        <f t="shared" si="484"/>
        <v/>
      </c>
      <c r="U877" t="str">
        <f t="shared" si="485"/>
        <v/>
      </c>
      <c r="V877" t="str">
        <f>IF(MID(I877,6,1)="T",VLOOKUP(H877,DATA!$B$2:$H$526,7,FALSE),"")</f>
        <v/>
      </c>
      <c r="W877" t="str">
        <f t="shared" si="486"/>
        <v/>
      </c>
      <c r="X877" t="str">
        <f>IF(LEN(H877)&gt;0,VLOOKUP(H877,DATA!$B$2:$F$526,5,FALSE),"")</f>
        <v/>
      </c>
      <c r="Y877" t="str">
        <f t="shared" si="487"/>
        <v/>
      </c>
      <c r="Z877" t="str">
        <f t="shared" si="488"/>
        <v/>
      </c>
      <c r="AA877" t="str">
        <f t="shared" si="489"/>
        <v/>
      </c>
      <c r="AB877" t="str">
        <f>IF(LEN(Z877)&gt;0,VLOOKUP(Z877,DATA!$K$25:$L$69,2,FALSE)&amp;IF(LEN(AA877)&gt;0,VLOOKUP(AA877,DATA!$O$25:$P$29,2,FALSE),""),"")</f>
        <v/>
      </c>
      <c r="AC877" t="str">
        <f>IF(LEN(Z877)&gt;0,VLOOKUP(Z877,DATA!$K$25:$M$69,3,FALSE),"")</f>
        <v/>
      </c>
      <c r="AD877" t="str">
        <f t="shared" si="490"/>
        <v/>
      </c>
      <c r="AE877" t="str">
        <f t="shared" si="491"/>
        <v/>
      </c>
      <c r="AF877" t="str">
        <f t="shared" si="492"/>
        <v/>
      </c>
      <c r="AG877" t="str">
        <f t="shared" si="493"/>
        <v/>
      </c>
      <c r="AH877" t="str">
        <f t="shared" si="494"/>
        <v/>
      </c>
      <c r="AI877" t="str">
        <f>IF(LEN(Q877)&gt;0,REPT("0",IF(IF(MID(I877,12,1)="F",VLOOKUP(J877,DATA!$K$2:$Y$20,14,FALSE),0)&gt;10,IF(MID(I877,12,1)="F",VLOOKUP(J877,DATA!$K$2:$Y$20,14,FALSE),0)-10,0)-LEN(X877))&amp;DEC2BIN(Q877,IF(MID(I877,12,1)="F",VLOOKUP(J877,DATA!$K$2:$Y$20,14,FALSE),0)-IF(IF(MID(I877,12,1)="F",VLOOKUP(J877,DATA!$K$2:$Y$20,14,FALSE),0)&gt;10,IF(MID(I877,12,1)="F",VLOOKUP(J877,DATA!$K$2:$Y$20,14,FALSE),0)-10,0)),"")</f>
        <v/>
      </c>
      <c r="AJ877" t="str">
        <f>IF(LEN(H877)&gt;0,IF(H877&lt;&gt;"CALL_PAL",VLOOKUP(H877,DATA!$B$2:$E$526,4,FALSE),VLOOKUP(K877,DATA!$K$72:$M$161,3,FALSE)),"")</f>
        <v/>
      </c>
      <c r="AK877" t="str">
        <f>IF(LEN(H877)&gt;0,VLOOKUP(H877,DATA!$B$2:$D$526,3,FALSE),"")</f>
        <v/>
      </c>
      <c r="AL877" t="str">
        <f t="shared" si="495"/>
        <v/>
      </c>
      <c r="AM877" t="str">
        <f t="shared" si="496"/>
        <v/>
      </c>
      <c r="AN877" t="str">
        <f t="shared" si="474"/>
        <v/>
      </c>
      <c r="AO877" t="str">
        <f t="shared" si="468"/>
        <v/>
      </c>
      <c r="AP877" t="str">
        <f t="shared" si="469"/>
        <v/>
      </c>
      <c r="AQ877" t="str">
        <f t="shared" si="466"/>
        <v/>
      </c>
    </row>
    <row r="878" spans="1:43" x14ac:dyDescent="0.25">
      <c r="A878" t="str">
        <f t="shared" si="470"/>
        <v/>
      </c>
      <c r="C878" t="str">
        <f t="shared" si="476"/>
        <v/>
      </c>
      <c r="D878" t="str">
        <f t="shared" si="471"/>
        <v/>
      </c>
      <c r="E878" t="str">
        <f t="shared" si="472"/>
        <v/>
      </c>
      <c r="F878" t="str">
        <f t="shared" si="475"/>
        <v/>
      </c>
      <c r="G878" t="str">
        <f t="shared" si="467"/>
        <v/>
      </c>
      <c r="H878" t="str">
        <f t="shared" si="477"/>
        <v/>
      </c>
      <c r="I878" s="3" t="str">
        <f>IF(LEN(H878)&gt;0,VLOOKUP(H878,DATA!$B$2:$G$526,6,FALSE),"")</f>
        <v/>
      </c>
      <c r="J878" t="str">
        <f>IF(LEN(H878)&gt;0,VLOOKUP(H878,DATA!$B$2:$G$526,2,FALSE),"")</f>
        <v/>
      </c>
      <c r="K878" t="str">
        <f>IF(LEN(H878)&gt;0,IF(MID(IF(MID(MID(C878,LEN(H878)+2,99),1,1)="(",MID(MID(C878,LEN(H878)+2,99),2,LEN(MID(C878,LEN(H878)+2,99))-2),MID(C878,LEN(H878)+2,99)),1,1)=VLOOKUP(H878,DATA!$B$2:$I$526,8,FALSE),MID(IF(MID(MID(C878,LEN(H878)+2,99),1,1)="(",MID(MID(C878,LEN(H878)+2,99),2,LEN(MID(C878,LEN(H878)+2,99))-2),MID(C878,LEN(H878)+2,99)),1,3),IF(MID(MID(C878,LEN(H878)+2,99),1,1)="(",MID(MID(C878,LEN(H878)+2,99),2,LEN(MID(C878,LEN(H878)+2,99))-2),MID(C878,LEN(H878)+2,99))),"")</f>
        <v/>
      </c>
      <c r="L878" t="str">
        <f t="shared" si="478"/>
        <v/>
      </c>
      <c r="M878" t="str">
        <f t="shared" si="497"/>
        <v/>
      </c>
      <c r="N878" t="str">
        <f t="shared" si="479"/>
        <v/>
      </c>
      <c r="O878" t="str">
        <f t="shared" si="480"/>
        <v/>
      </c>
      <c r="P878" t="str">
        <f t="shared" si="473"/>
        <v/>
      </c>
      <c r="Q878" t="str">
        <f t="shared" si="481"/>
        <v/>
      </c>
      <c r="R878" t="str">
        <f t="shared" si="482"/>
        <v/>
      </c>
      <c r="S878" t="str">
        <f t="shared" si="483"/>
        <v/>
      </c>
      <c r="T878" t="str">
        <f t="shared" si="484"/>
        <v/>
      </c>
      <c r="U878" t="str">
        <f t="shared" si="485"/>
        <v/>
      </c>
      <c r="V878" t="str">
        <f>IF(MID(I878,6,1)="T",VLOOKUP(H878,DATA!$B$2:$H$526,7,FALSE),"")</f>
        <v/>
      </c>
      <c r="W878" t="str">
        <f t="shared" si="486"/>
        <v/>
      </c>
      <c r="X878" t="str">
        <f>IF(LEN(H878)&gt;0,VLOOKUP(H878,DATA!$B$2:$F$526,5,FALSE),"")</f>
        <v/>
      </c>
      <c r="Y878" t="str">
        <f t="shared" si="487"/>
        <v/>
      </c>
      <c r="Z878" t="str">
        <f t="shared" si="488"/>
        <v/>
      </c>
      <c r="AA878" t="str">
        <f t="shared" si="489"/>
        <v/>
      </c>
      <c r="AB878" t="str">
        <f>IF(LEN(Z878)&gt;0,VLOOKUP(Z878,DATA!$K$25:$L$69,2,FALSE)&amp;IF(LEN(AA878)&gt;0,VLOOKUP(AA878,DATA!$O$25:$P$29,2,FALSE),""),"")</f>
        <v/>
      </c>
      <c r="AC878" t="str">
        <f>IF(LEN(Z878)&gt;0,VLOOKUP(Z878,DATA!$K$25:$M$69,3,FALSE),"")</f>
        <v/>
      </c>
      <c r="AD878" t="str">
        <f t="shared" si="490"/>
        <v/>
      </c>
      <c r="AE878" t="str">
        <f t="shared" si="491"/>
        <v/>
      </c>
      <c r="AF878" t="str">
        <f t="shared" si="492"/>
        <v/>
      </c>
      <c r="AG878" t="str">
        <f t="shared" si="493"/>
        <v/>
      </c>
      <c r="AH878" t="str">
        <f t="shared" si="494"/>
        <v/>
      </c>
      <c r="AI878" t="str">
        <f>IF(LEN(Q878)&gt;0,REPT("0",IF(IF(MID(I878,12,1)="F",VLOOKUP(J878,DATA!$K$2:$Y$20,14,FALSE),0)&gt;10,IF(MID(I878,12,1)="F",VLOOKUP(J878,DATA!$K$2:$Y$20,14,FALSE),0)-10,0)-LEN(X878))&amp;DEC2BIN(Q878,IF(MID(I878,12,1)="F",VLOOKUP(J878,DATA!$K$2:$Y$20,14,FALSE),0)-IF(IF(MID(I878,12,1)="F",VLOOKUP(J878,DATA!$K$2:$Y$20,14,FALSE),0)&gt;10,IF(MID(I878,12,1)="F",VLOOKUP(J878,DATA!$K$2:$Y$20,14,FALSE),0)-10,0)),"")</f>
        <v/>
      </c>
      <c r="AJ878" t="str">
        <f>IF(LEN(H878)&gt;0,IF(H878&lt;&gt;"CALL_PAL",VLOOKUP(H878,DATA!$B$2:$E$526,4,FALSE),VLOOKUP(K878,DATA!$K$72:$M$161,3,FALSE)),"")</f>
        <v/>
      </c>
      <c r="AK878" t="str">
        <f>IF(LEN(H878)&gt;0,VLOOKUP(H878,DATA!$B$2:$D$526,3,FALSE),"")</f>
        <v/>
      </c>
      <c r="AL878" t="str">
        <f t="shared" si="495"/>
        <v/>
      </c>
      <c r="AM878" t="str">
        <f t="shared" si="496"/>
        <v/>
      </c>
      <c r="AN878" t="str">
        <f t="shared" si="474"/>
        <v/>
      </c>
      <c r="AO878" t="str">
        <f t="shared" si="468"/>
        <v/>
      </c>
      <c r="AP878" t="str">
        <f t="shared" si="469"/>
        <v/>
      </c>
      <c r="AQ878" t="str">
        <f t="shared" si="466"/>
        <v/>
      </c>
    </row>
    <row r="879" spans="1:43" x14ac:dyDescent="0.25">
      <c r="A879" t="str">
        <f t="shared" si="470"/>
        <v/>
      </c>
      <c r="C879" t="str">
        <f t="shared" si="476"/>
        <v/>
      </c>
      <c r="D879" t="str">
        <f t="shared" si="471"/>
        <v/>
      </c>
      <c r="E879" t="str">
        <f t="shared" si="472"/>
        <v/>
      </c>
      <c r="F879" t="str">
        <f t="shared" si="475"/>
        <v/>
      </c>
      <c r="G879" t="str">
        <f t="shared" si="467"/>
        <v/>
      </c>
      <c r="H879" t="str">
        <f t="shared" si="477"/>
        <v/>
      </c>
      <c r="I879" s="3" t="str">
        <f>IF(LEN(H879)&gt;0,VLOOKUP(H879,DATA!$B$2:$G$526,6,FALSE),"")</f>
        <v/>
      </c>
      <c r="J879" t="str">
        <f>IF(LEN(H879)&gt;0,VLOOKUP(H879,DATA!$B$2:$G$526,2,FALSE),"")</f>
        <v/>
      </c>
      <c r="K879" t="str">
        <f>IF(LEN(H879)&gt;0,IF(MID(IF(MID(MID(C879,LEN(H879)+2,99),1,1)="(",MID(MID(C879,LEN(H879)+2,99),2,LEN(MID(C879,LEN(H879)+2,99))-2),MID(C879,LEN(H879)+2,99)),1,1)=VLOOKUP(H879,DATA!$B$2:$I$526,8,FALSE),MID(IF(MID(MID(C879,LEN(H879)+2,99),1,1)="(",MID(MID(C879,LEN(H879)+2,99),2,LEN(MID(C879,LEN(H879)+2,99))-2),MID(C879,LEN(H879)+2,99)),1,3),IF(MID(MID(C879,LEN(H879)+2,99),1,1)="(",MID(MID(C879,LEN(H879)+2,99),2,LEN(MID(C879,LEN(H879)+2,99))-2),MID(C879,LEN(H879)+2,99))),"")</f>
        <v/>
      </c>
      <c r="L879" t="str">
        <f t="shared" si="478"/>
        <v/>
      </c>
      <c r="M879" t="str">
        <f t="shared" si="497"/>
        <v/>
      </c>
      <c r="N879" t="str">
        <f t="shared" si="479"/>
        <v/>
      </c>
      <c r="O879" t="str">
        <f t="shared" si="480"/>
        <v/>
      </c>
      <c r="P879" t="str">
        <f t="shared" si="473"/>
        <v/>
      </c>
      <c r="Q879" t="str">
        <f t="shared" si="481"/>
        <v/>
      </c>
      <c r="R879" t="str">
        <f t="shared" si="482"/>
        <v/>
      </c>
      <c r="S879" t="str">
        <f t="shared" si="483"/>
        <v/>
      </c>
      <c r="T879" t="str">
        <f t="shared" si="484"/>
        <v/>
      </c>
      <c r="U879" t="str">
        <f t="shared" si="485"/>
        <v/>
      </c>
      <c r="V879" t="str">
        <f>IF(MID(I879,6,1)="T",VLOOKUP(H879,DATA!$B$2:$H$526,7,FALSE),"")</f>
        <v/>
      </c>
      <c r="W879" t="str">
        <f t="shared" si="486"/>
        <v/>
      </c>
      <c r="X879" t="str">
        <f>IF(LEN(H879)&gt;0,VLOOKUP(H879,DATA!$B$2:$F$526,5,FALSE),"")</f>
        <v/>
      </c>
      <c r="Y879" t="str">
        <f t="shared" si="487"/>
        <v/>
      </c>
      <c r="Z879" t="str">
        <f t="shared" si="488"/>
        <v/>
      </c>
      <c r="AA879" t="str">
        <f t="shared" si="489"/>
        <v/>
      </c>
      <c r="AB879" t="str">
        <f>IF(LEN(Z879)&gt;0,VLOOKUP(Z879,DATA!$K$25:$L$69,2,FALSE)&amp;IF(LEN(AA879)&gt;0,VLOOKUP(AA879,DATA!$O$25:$P$29,2,FALSE),""),"")</f>
        <v/>
      </c>
      <c r="AC879" t="str">
        <f>IF(LEN(Z879)&gt;0,VLOOKUP(Z879,DATA!$K$25:$M$69,3,FALSE),"")</f>
        <v/>
      </c>
      <c r="AD879" t="str">
        <f t="shared" si="490"/>
        <v/>
      </c>
      <c r="AE879" t="str">
        <f t="shared" si="491"/>
        <v/>
      </c>
      <c r="AF879" t="str">
        <f t="shared" si="492"/>
        <v/>
      </c>
      <c r="AG879" t="str">
        <f t="shared" si="493"/>
        <v/>
      </c>
      <c r="AH879" t="str">
        <f t="shared" si="494"/>
        <v/>
      </c>
      <c r="AI879" t="str">
        <f>IF(LEN(Q879)&gt;0,REPT("0",IF(IF(MID(I879,12,1)="F",VLOOKUP(J879,DATA!$K$2:$Y$20,14,FALSE),0)&gt;10,IF(MID(I879,12,1)="F",VLOOKUP(J879,DATA!$K$2:$Y$20,14,FALSE),0)-10,0)-LEN(X879))&amp;DEC2BIN(Q879,IF(MID(I879,12,1)="F",VLOOKUP(J879,DATA!$K$2:$Y$20,14,FALSE),0)-IF(IF(MID(I879,12,1)="F",VLOOKUP(J879,DATA!$K$2:$Y$20,14,FALSE),0)&gt;10,IF(MID(I879,12,1)="F",VLOOKUP(J879,DATA!$K$2:$Y$20,14,FALSE),0)-10,0)),"")</f>
        <v/>
      </c>
      <c r="AJ879" t="str">
        <f>IF(LEN(H879)&gt;0,IF(H879&lt;&gt;"CALL_PAL",VLOOKUP(H879,DATA!$B$2:$E$526,4,FALSE),VLOOKUP(K879,DATA!$K$72:$M$161,3,FALSE)),"")</f>
        <v/>
      </c>
      <c r="AK879" t="str">
        <f>IF(LEN(H879)&gt;0,VLOOKUP(H879,DATA!$B$2:$D$526,3,FALSE),"")</f>
        <v/>
      </c>
      <c r="AL879" t="str">
        <f t="shared" si="495"/>
        <v/>
      </c>
      <c r="AM879" t="str">
        <f t="shared" si="496"/>
        <v/>
      </c>
      <c r="AN879" t="str">
        <f t="shared" si="474"/>
        <v/>
      </c>
      <c r="AO879" t="str">
        <f t="shared" si="468"/>
        <v/>
      </c>
      <c r="AP879" t="str">
        <f t="shared" si="469"/>
        <v/>
      </c>
      <c r="AQ879" t="str">
        <f t="shared" si="466"/>
        <v/>
      </c>
    </row>
    <row r="880" spans="1:43" x14ac:dyDescent="0.25">
      <c r="A880" t="str">
        <f t="shared" si="470"/>
        <v/>
      </c>
      <c r="C880" t="str">
        <f t="shared" si="476"/>
        <v/>
      </c>
      <c r="D880" t="str">
        <f t="shared" si="471"/>
        <v/>
      </c>
      <c r="E880" t="str">
        <f t="shared" si="472"/>
        <v/>
      </c>
      <c r="F880" t="str">
        <f t="shared" si="475"/>
        <v/>
      </c>
      <c r="G880" t="str">
        <f t="shared" si="467"/>
        <v/>
      </c>
      <c r="H880" t="str">
        <f t="shared" si="477"/>
        <v/>
      </c>
      <c r="I880" s="3" t="str">
        <f>IF(LEN(H880)&gt;0,VLOOKUP(H880,DATA!$B$2:$G$526,6,FALSE),"")</f>
        <v/>
      </c>
      <c r="J880" t="str">
        <f>IF(LEN(H880)&gt;0,VLOOKUP(H880,DATA!$B$2:$G$526,2,FALSE),"")</f>
        <v/>
      </c>
      <c r="K880" t="str">
        <f>IF(LEN(H880)&gt;0,IF(MID(IF(MID(MID(C880,LEN(H880)+2,99),1,1)="(",MID(MID(C880,LEN(H880)+2,99),2,LEN(MID(C880,LEN(H880)+2,99))-2),MID(C880,LEN(H880)+2,99)),1,1)=VLOOKUP(H880,DATA!$B$2:$I$526,8,FALSE),MID(IF(MID(MID(C880,LEN(H880)+2,99),1,1)="(",MID(MID(C880,LEN(H880)+2,99),2,LEN(MID(C880,LEN(H880)+2,99))-2),MID(C880,LEN(H880)+2,99)),1,3),IF(MID(MID(C880,LEN(H880)+2,99),1,1)="(",MID(MID(C880,LEN(H880)+2,99),2,LEN(MID(C880,LEN(H880)+2,99))-2),MID(C880,LEN(H880)+2,99))),"")</f>
        <v/>
      </c>
      <c r="L880" t="str">
        <f t="shared" si="478"/>
        <v/>
      </c>
      <c r="M880" t="str">
        <f t="shared" si="497"/>
        <v/>
      </c>
      <c r="N880" t="str">
        <f t="shared" si="479"/>
        <v/>
      </c>
      <c r="O880" t="str">
        <f t="shared" si="480"/>
        <v/>
      </c>
      <c r="P880" t="str">
        <f t="shared" si="473"/>
        <v/>
      </c>
      <c r="Q880" t="str">
        <f t="shared" si="481"/>
        <v/>
      </c>
      <c r="R880" t="str">
        <f t="shared" si="482"/>
        <v/>
      </c>
      <c r="S880" t="str">
        <f t="shared" si="483"/>
        <v/>
      </c>
      <c r="T880" t="str">
        <f t="shared" si="484"/>
        <v/>
      </c>
      <c r="U880" t="str">
        <f t="shared" si="485"/>
        <v/>
      </c>
      <c r="V880" t="str">
        <f>IF(MID(I880,6,1)="T",VLOOKUP(H880,DATA!$B$2:$H$526,7,FALSE),"")</f>
        <v/>
      </c>
      <c r="W880" t="str">
        <f t="shared" si="486"/>
        <v/>
      </c>
      <c r="X880" t="str">
        <f>IF(LEN(H880)&gt;0,VLOOKUP(H880,DATA!$B$2:$F$526,5,FALSE),"")</f>
        <v/>
      </c>
      <c r="Y880" t="str">
        <f t="shared" si="487"/>
        <v/>
      </c>
      <c r="Z880" t="str">
        <f t="shared" si="488"/>
        <v/>
      </c>
      <c r="AA880" t="str">
        <f t="shared" si="489"/>
        <v/>
      </c>
      <c r="AB880" t="str">
        <f>IF(LEN(Z880)&gt;0,VLOOKUP(Z880,DATA!$K$25:$L$69,2,FALSE)&amp;IF(LEN(AA880)&gt;0,VLOOKUP(AA880,DATA!$O$25:$P$29,2,FALSE),""),"")</f>
        <v/>
      </c>
      <c r="AC880" t="str">
        <f>IF(LEN(Z880)&gt;0,VLOOKUP(Z880,DATA!$K$25:$M$69,3,FALSE),"")</f>
        <v/>
      </c>
      <c r="AD880" t="str">
        <f t="shared" si="490"/>
        <v/>
      </c>
      <c r="AE880" t="str">
        <f t="shared" si="491"/>
        <v/>
      </c>
      <c r="AF880" t="str">
        <f t="shared" si="492"/>
        <v/>
      </c>
      <c r="AG880" t="str">
        <f t="shared" si="493"/>
        <v/>
      </c>
      <c r="AH880" t="str">
        <f t="shared" si="494"/>
        <v/>
      </c>
      <c r="AI880" t="str">
        <f>IF(LEN(Q880)&gt;0,REPT("0",IF(IF(MID(I880,12,1)="F",VLOOKUP(J880,DATA!$K$2:$Y$20,14,FALSE),0)&gt;10,IF(MID(I880,12,1)="F",VLOOKUP(J880,DATA!$K$2:$Y$20,14,FALSE),0)-10,0)-LEN(X880))&amp;DEC2BIN(Q880,IF(MID(I880,12,1)="F",VLOOKUP(J880,DATA!$K$2:$Y$20,14,FALSE),0)-IF(IF(MID(I880,12,1)="F",VLOOKUP(J880,DATA!$K$2:$Y$20,14,FALSE),0)&gt;10,IF(MID(I880,12,1)="F",VLOOKUP(J880,DATA!$K$2:$Y$20,14,FALSE),0)-10,0)),"")</f>
        <v/>
      </c>
      <c r="AJ880" t="str">
        <f>IF(LEN(H880)&gt;0,IF(H880&lt;&gt;"CALL_PAL",VLOOKUP(H880,DATA!$B$2:$E$526,4,FALSE),VLOOKUP(K880,DATA!$K$72:$M$161,3,FALSE)),"")</f>
        <v/>
      </c>
      <c r="AK880" t="str">
        <f>IF(LEN(H880)&gt;0,VLOOKUP(H880,DATA!$B$2:$D$526,3,FALSE),"")</f>
        <v/>
      </c>
      <c r="AL880" t="str">
        <f t="shared" si="495"/>
        <v/>
      </c>
      <c r="AM880" t="str">
        <f t="shared" si="496"/>
        <v/>
      </c>
      <c r="AN880" t="str">
        <f t="shared" si="474"/>
        <v/>
      </c>
      <c r="AO880" t="str">
        <f t="shared" si="468"/>
        <v/>
      </c>
      <c r="AP880" t="str">
        <f t="shared" si="469"/>
        <v/>
      </c>
      <c r="AQ880" t="str">
        <f t="shared" si="466"/>
        <v/>
      </c>
    </row>
    <row r="881" spans="1:43" x14ac:dyDescent="0.25">
      <c r="A881" t="str">
        <f t="shared" si="470"/>
        <v/>
      </c>
      <c r="C881" t="str">
        <f t="shared" si="476"/>
        <v/>
      </c>
      <c r="D881" t="str">
        <f t="shared" si="471"/>
        <v/>
      </c>
      <c r="E881" t="str">
        <f t="shared" si="472"/>
        <v/>
      </c>
      <c r="F881" t="str">
        <f t="shared" si="475"/>
        <v/>
      </c>
      <c r="G881" t="str">
        <f t="shared" si="467"/>
        <v/>
      </c>
      <c r="H881" t="str">
        <f t="shared" si="477"/>
        <v/>
      </c>
      <c r="I881" s="3" t="str">
        <f>IF(LEN(H881)&gt;0,VLOOKUP(H881,DATA!$B$2:$G$526,6,FALSE),"")</f>
        <v/>
      </c>
      <c r="J881" t="str">
        <f>IF(LEN(H881)&gt;0,VLOOKUP(H881,DATA!$B$2:$G$526,2,FALSE),"")</f>
        <v/>
      </c>
      <c r="K881" t="str">
        <f>IF(LEN(H881)&gt;0,IF(MID(IF(MID(MID(C881,LEN(H881)+2,99),1,1)="(",MID(MID(C881,LEN(H881)+2,99),2,LEN(MID(C881,LEN(H881)+2,99))-2),MID(C881,LEN(H881)+2,99)),1,1)=VLOOKUP(H881,DATA!$B$2:$I$526,8,FALSE),MID(IF(MID(MID(C881,LEN(H881)+2,99),1,1)="(",MID(MID(C881,LEN(H881)+2,99),2,LEN(MID(C881,LEN(H881)+2,99))-2),MID(C881,LEN(H881)+2,99)),1,3),IF(MID(MID(C881,LEN(H881)+2,99),1,1)="(",MID(MID(C881,LEN(H881)+2,99),2,LEN(MID(C881,LEN(H881)+2,99))-2),MID(C881,LEN(H881)+2,99))),"")</f>
        <v/>
      </c>
      <c r="L881" t="str">
        <f t="shared" si="478"/>
        <v/>
      </c>
      <c r="M881" t="str">
        <f t="shared" si="497"/>
        <v/>
      </c>
      <c r="N881" t="str">
        <f t="shared" si="479"/>
        <v/>
      </c>
      <c r="O881" t="str">
        <f t="shared" si="480"/>
        <v/>
      </c>
      <c r="P881" t="str">
        <f t="shared" si="473"/>
        <v/>
      </c>
      <c r="Q881" t="str">
        <f t="shared" si="481"/>
        <v/>
      </c>
      <c r="R881" t="str">
        <f t="shared" si="482"/>
        <v/>
      </c>
      <c r="S881" t="str">
        <f t="shared" si="483"/>
        <v/>
      </c>
      <c r="T881" t="str">
        <f t="shared" si="484"/>
        <v/>
      </c>
      <c r="U881" t="str">
        <f t="shared" si="485"/>
        <v/>
      </c>
      <c r="V881" t="str">
        <f>IF(MID(I881,6,1)="T",VLOOKUP(H881,DATA!$B$2:$H$526,7,FALSE),"")</f>
        <v/>
      </c>
      <c r="W881" t="str">
        <f t="shared" si="486"/>
        <v/>
      </c>
      <c r="X881" t="str">
        <f>IF(LEN(H881)&gt;0,VLOOKUP(H881,DATA!$B$2:$F$526,5,FALSE),"")</f>
        <v/>
      </c>
      <c r="Y881" t="str">
        <f t="shared" si="487"/>
        <v/>
      </c>
      <c r="Z881" t="str">
        <f t="shared" si="488"/>
        <v/>
      </c>
      <c r="AA881" t="str">
        <f t="shared" si="489"/>
        <v/>
      </c>
      <c r="AB881" t="str">
        <f>IF(LEN(Z881)&gt;0,VLOOKUP(Z881,DATA!$K$25:$L$69,2,FALSE)&amp;IF(LEN(AA881)&gt;0,VLOOKUP(AA881,DATA!$O$25:$P$29,2,FALSE),""),"")</f>
        <v/>
      </c>
      <c r="AC881" t="str">
        <f>IF(LEN(Z881)&gt;0,VLOOKUP(Z881,DATA!$K$25:$M$69,3,FALSE),"")</f>
        <v/>
      </c>
      <c r="AD881" t="str">
        <f t="shared" si="490"/>
        <v/>
      </c>
      <c r="AE881" t="str">
        <f t="shared" si="491"/>
        <v/>
      </c>
      <c r="AF881" t="str">
        <f t="shared" si="492"/>
        <v/>
      </c>
      <c r="AG881" t="str">
        <f t="shared" si="493"/>
        <v/>
      </c>
      <c r="AH881" t="str">
        <f t="shared" si="494"/>
        <v/>
      </c>
      <c r="AI881" t="str">
        <f>IF(LEN(Q881)&gt;0,REPT("0",IF(IF(MID(I881,12,1)="F",VLOOKUP(J881,DATA!$K$2:$Y$20,14,FALSE),0)&gt;10,IF(MID(I881,12,1)="F",VLOOKUP(J881,DATA!$K$2:$Y$20,14,FALSE),0)-10,0)-LEN(X881))&amp;DEC2BIN(Q881,IF(MID(I881,12,1)="F",VLOOKUP(J881,DATA!$K$2:$Y$20,14,FALSE),0)-IF(IF(MID(I881,12,1)="F",VLOOKUP(J881,DATA!$K$2:$Y$20,14,FALSE),0)&gt;10,IF(MID(I881,12,1)="F",VLOOKUP(J881,DATA!$K$2:$Y$20,14,FALSE),0)-10,0)),"")</f>
        <v/>
      </c>
      <c r="AJ881" t="str">
        <f>IF(LEN(H881)&gt;0,IF(H881&lt;&gt;"CALL_PAL",VLOOKUP(H881,DATA!$B$2:$E$526,4,FALSE),VLOOKUP(K881,DATA!$K$72:$M$161,3,FALSE)),"")</f>
        <v/>
      </c>
      <c r="AK881" t="str">
        <f>IF(LEN(H881)&gt;0,VLOOKUP(H881,DATA!$B$2:$D$526,3,FALSE),"")</f>
        <v/>
      </c>
      <c r="AL881" t="str">
        <f t="shared" si="495"/>
        <v/>
      </c>
      <c r="AM881" t="str">
        <f t="shared" si="496"/>
        <v/>
      </c>
      <c r="AN881" t="str">
        <f t="shared" si="474"/>
        <v/>
      </c>
      <c r="AO881" t="str">
        <f t="shared" si="468"/>
        <v/>
      </c>
      <c r="AP881" t="str">
        <f t="shared" si="469"/>
        <v/>
      </c>
      <c r="AQ881" t="str">
        <f t="shared" si="466"/>
        <v/>
      </c>
    </row>
    <row r="882" spans="1:43" x14ac:dyDescent="0.25">
      <c r="A882" t="str">
        <f t="shared" si="470"/>
        <v/>
      </c>
      <c r="C882" t="str">
        <f t="shared" si="476"/>
        <v/>
      </c>
      <c r="D882" t="str">
        <f t="shared" si="471"/>
        <v/>
      </c>
      <c r="E882" t="str">
        <f t="shared" si="472"/>
        <v/>
      </c>
      <c r="F882" t="str">
        <f t="shared" si="475"/>
        <v/>
      </c>
      <c r="G882" t="str">
        <f t="shared" si="467"/>
        <v/>
      </c>
      <c r="H882" t="str">
        <f t="shared" si="477"/>
        <v/>
      </c>
      <c r="I882" s="3" t="str">
        <f>IF(LEN(H882)&gt;0,VLOOKUP(H882,DATA!$B$2:$G$526,6,FALSE),"")</f>
        <v/>
      </c>
      <c r="J882" t="str">
        <f>IF(LEN(H882)&gt;0,VLOOKUP(H882,DATA!$B$2:$G$526,2,FALSE),"")</f>
        <v/>
      </c>
      <c r="K882" t="str">
        <f>IF(LEN(H882)&gt;0,IF(MID(IF(MID(MID(C882,LEN(H882)+2,99),1,1)="(",MID(MID(C882,LEN(H882)+2,99),2,LEN(MID(C882,LEN(H882)+2,99))-2),MID(C882,LEN(H882)+2,99)),1,1)=VLOOKUP(H882,DATA!$B$2:$I$526,8,FALSE),MID(IF(MID(MID(C882,LEN(H882)+2,99),1,1)="(",MID(MID(C882,LEN(H882)+2,99),2,LEN(MID(C882,LEN(H882)+2,99))-2),MID(C882,LEN(H882)+2,99)),1,3),IF(MID(MID(C882,LEN(H882)+2,99),1,1)="(",MID(MID(C882,LEN(H882)+2,99),2,LEN(MID(C882,LEN(H882)+2,99))-2),MID(C882,LEN(H882)+2,99))),"")</f>
        <v/>
      </c>
      <c r="L882" t="str">
        <f t="shared" si="478"/>
        <v/>
      </c>
      <c r="M882" t="str">
        <f t="shared" si="497"/>
        <v/>
      </c>
      <c r="N882" t="str">
        <f t="shared" si="479"/>
        <v/>
      </c>
      <c r="O882" t="str">
        <f t="shared" si="480"/>
        <v/>
      </c>
      <c r="P882" t="str">
        <f t="shared" si="473"/>
        <v/>
      </c>
      <c r="Q882" t="str">
        <f t="shared" si="481"/>
        <v/>
      </c>
      <c r="R882" t="str">
        <f t="shared" si="482"/>
        <v/>
      </c>
      <c r="S882" t="str">
        <f t="shared" si="483"/>
        <v/>
      </c>
      <c r="T882" t="str">
        <f t="shared" si="484"/>
        <v/>
      </c>
      <c r="U882" t="str">
        <f t="shared" si="485"/>
        <v/>
      </c>
      <c r="V882" t="str">
        <f>IF(MID(I882,6,1)="T",VLOOKUP(H882,DATA!$B$2:$H$526,7,FALSE),"")</f>
        <v/>
      </c>
      <c r="W882" t="str">
        <f t="shared" si="486"/>
        <v/>
      </c>
      <c r="X882" t="str">
        <f>IF(LEN(H882)&gt;0,VLOOKUP(H882,DATA!$B$2:$F$526,5,FALSE),"")</f>
        <v/>
      </c>
      <c r="Y882" t="str">
        <f t="shared" si="487"/>
        <v/>
      </c>
      <c r="Z882" t="str">
        <f t="shared" si="488"/>
        <v/>
      </c>
      <c r="AA882" t="str">
        <f t="shared" si="489"/>
        <v/>
      </c>
      <c r="AB882" t="str">
        <f>IF(LEN(Z882)&gt;0,VLOOKUP(Z882,DATA!$K$25:$L$69,2,FALSE)&amp;IF(LEN(AA882)&gt;0,VLOOKUP(AA882,DATA!$O$25:$P$29,2,FALSE),""),"")</f>
        <v/>
      </c>
      <c r="AC882" t="str">
        <f>IF(LEN(Z882)&gt;0,VLOOKUP(Z882,DATA!$K$25:$M$69,3,FALSE),"")</f>
        <v/>
      </c>
      <c r="AD882" t="str">
        <f t="shared" si="490"/>
        <v/>
      </c>
      <c r="AE882" t="str">
        <f t="shared" si="491"/>
        <v/>
      </c>
      <c r="AF882" t="str">
        <f t="shared" si="492"/>
        <v/>
      </c>
      <c r="AG882" t="str">
        <f t="shared" si="493"/>
        <v/>
      </c>
      <c r="AH882" t="str">
        <f t="shared" si="494"/>
        <v/>
      </c>
      <c r="AI882" t="str">
        <f>IF(LEN(Q882)&gt;0,REPT("0",IF(IF(MID(I882,12,1)="F",VLOOKUP(J882,DATA!$K$2:$Y$20,14,FALSE),0)&gt;10,IF(MID(I882,12,1)="F",VLOOKUP(J882,DATA!$K$2:$Y$20,14,FALSE),0)-10,0)-LEN(X882))&amp;DEC2BIN(Q882,IF(MID(I882,12,1)="F",VLOOKUP(J882,DATA!$K$2:$Y$20,14,FALSE),0)-IF(IF(MID(I882,12,1)="F",VLOOKUP(J882,DATA!$K$2:$Y$20,14,FALSE),0)&gt;10,IF(MID(I882,12,1)="F",VLOOKUP(J882,DATA!$K$2:$Y$20,14,FALSE),0)-10,0)),"")</f>
        <v/>
      </c>
      <c r="AJ882" t="str">
        <f>IF(LEN(H882)&gt;0,IF(H882&lt;&gt;"CALL_PAL",VLOOKUP(H882,DATA!$B$2:$E$526,4,FALSE),VLOOKUP(K882,DATA!$K$72:$M$161,3,FALSE)),"")</f>
        <v/>
      </c>
      <c r="AK882" t="str">
        <f>IF(LEN(H882)&gt;0,VLOOKUP(H882,DATA!$B$2:$D$526,3,FALSE),"")</f>
        <v/>
      </c>
      <c r="AL882" t="str">
        <f t="shared" si="495"/>
        <v/>
      </c>
      <c r="AM882" t="str">
        <f t="shared" si="496"/>
        <v/>
      </c>
      <c r="AN882" t="str">
        <f t="shared" si="474"/>
        <v/>
      </c>
      <c r="AO882" t="str">
        <f t="shared" si="468"/>
        <v/>
      </c>
      <c r="AP882" t="str">
        <f t="shared" si="469"/>
        <v/>
      </c>
      <c r="AQ882" t="str">
        <f t="shared" si="466"/>
        <v/>
      </c>
    </row>
    <row r="883" spans="1:43" x14ac:dyDescent="0.25">
      <c r="A883" t="str">
        <f t="shared" si="470"/>
        <v/>
      </c>
      <c r="C883" t="str">
        <f t="shared" si="476"/>
        <v/>
      </c>
      <c r="D883" t="str">
        <f t="shared" si="471"/>
        <v/>
      </c>
      <c r="E883" t="str">
        <f t="shared" si="472"/>
        <v/>
      </c>
      <c r="F883" t="str">
        <f t="shared" si="475"/>
        <v/>
      </c>
      <c r="G883" t="str">
        <f t="shared" si="467"/>
        <v/>
      </c>
      <c r="H883" t="str">
        <f t="shared" si="477"/>
        <v/>
      </c>
      <c r="I883" s="3" t="str">
        <f>IF(LEN(H883)&gt;0,VLOOKUP(H883,DATA!$B$2:$G$526,6,FALSE),"")</f>
        <v/>
      </c>
      <c r="J883" t="str">
        <f>IF(LEN(H883)&gt;0,VLOOKUP(H883,DATA!$B$2:$G$526,2,FALSE),"")</f>
        <v/>
      </c>
      <c r="K883" t="str">
        <f>IF(LEN(H883)&gt;0,IF(MID(IF(MID(MID(C883,LEN(H883)+2,99),1,1)="(",MID(MID(C883,LEN(H883)+2,99),2,LEN(MID(C883,LEN(H883)+2,99))-2),MID(C883,LEN(H883)+2,99)),1,1)=VLOOKUP(H883,DATA!$B$2:$I$526,8,FALSE),MID(IF(MID(MID(C883,LEN(H883)+2,99),1,1)="(",MID(MID(C883,LEN(H883)+2,99),2,LEN(MID(C883,LEN(H883)+2,99))-2),MID(C883,LEN(H883)+2,99)),1,3),IF(MID(MID(C883,LEN(H883)+2,99),1,1)="(",MID(MID(C883,LEN(H883)+2,99),2,LEN(MID(C883,LEN(H883)+2,99))-2),MID(C883,LEN(H883)+2,99))),"")</f>
        <v/>
      </c>
      <c r="L883" t="str">
        <f t="shared" si="478"/>
        <v/>
      </c>
      <c r="M883" t="str">
        <f t="shared" si="497"/>
        <v/>
      </c>
      <c r="N883" t="str">
        <f t="shared" si="479"/>
        <v/>
      </c>
      <c r="O883" t="str">
        <f t="shared" si="480"/>
        <v/>
      </c>
      <c r="P883" t="str">
        <f t="shared" si="473"/>
        <v/>
      </c>
      <c r="Q883" t="str">
        <f t="shared" si="481"/>
        <v/>
      </c>
      <c r="R883" t="str">
        <f t="shared" si="482"/>
        <v/>
      </c>
      <c r="S883" t="str">
        <f t="shared" si="483"/>
        <v/>
      </c>
      <c r="T883" t="str">
        <f t="shared" si="484"/>
        <v/>
      </c>
      <c r="U883" t="str">
        <f t="shared" si="485"/>
        <v/>
      </c>
      <c r="V883" t="str">
        <f>IF(MID(I883,6,1)="T",VLOOKUP(H883,DATA!$B$2:$H$526,7,FALSE),"")</f>
        <v/>
      </c>
      <c r="W883" t="str">
        <f t="shared" si="486"/>
        <v/>
      </c>
      <c r="X883" t="str">
        <f>IF(LEN(H883)&gt;0,VLOOKUP(H883,DATA!$B$2:$F$526,5,FALSE),"")</f>
        <v/>
      </c>
      <c r="Y883" t="str">
        <f t="shared" si="487"/>
        <v/>
      </c>
      <c r="Z883" t="str">
        <f t="shared" si="488"/>
        <v/>
      </c>
      <c r="AA883" t="str">
        <f t="shared" si="489"/>
        <v/>
      </c>
      <c r="AB883" t="str">
        <f>IF(LEN(Z883)&gt;0,VLOOKUP(Z883,DATA!$K$25:$L$69,2,FALSE)&amp;IF(LEN(AA883)&gt;0,VLOOKUP(AA883,DATA!$O$25:$P$29,2,FALSE),""),"")</f>
        <v/>
      </c>
      <c r="AC883" t="str">
        <f>IF(LEN(Z883)&gt;0,VLOOKUP(Z883,DATA!$K$25:$M$69,3,FALSE),"")</f>
        <v/>
      </c>
      <c r="AD883" t="str">
        <f t="shared" si="490"/>
        <v/>
      </c>
      <c r="AE883" t="str">
        <f t="shared" si="491"/>
        <v/>
      </c>
      <c r="AF883" t="str">
        <f t="shared" si="492"/>
        <v/>
      </c>
      <c r="AG883" t="str">
        <f t="shared" si="493"/>
        <v/>
      </c>
      <c r="AH883" t="str">
        <f t="shared" si="494"/>
        <v/>
      </c>
      <c r="AI883" t="str">
        <f>IF(LEN(Q883)&gt;0,REPT("0",IF(IF(MID(I883,12,1)="F",VLOOKUP(J883,DATA!$K$2:$Y$20,14,FALSE),0)&gt;10,IF(MID(I883,12,1)="F",VLOOKUP(J883,DATA!$K$2:$Y$20,14,FALSE),0)-10,0)-LEN(X883))&amp;DEC2BIN(Q883,IF(MID(I883,12,1)="F",VLOOKUP(J883,DATA!$K$2:$Y$20,14,FALSE),0)-IF(IF(MID(I883,12,1)="F",VLOOKUP(J883,DATA!$K$2:$Y$20,14,FALSE),0)&gt;10,IF(MID(I883,12,1)="F",VLOOKUP(J883,DATA!$K$2:$Y$20,14,FALSE),0)-10,0)),"")</f>
        <v/>
      </c>
      <c r="AJ883" t="str">
        <f>IF(LEN(H883)&gt;0,IF(H883&lt;&gt;"CALL_PAL",VLOOKUP(H883,DATA!$B$2:$E$526,4,FALSE),VLOOKUP(K883,DATA!$K$72:$M$161,3,FALSE)),"")</f>
        <v/>
      </c>
      <c r="AK883" t="str">
        <f>IF(LEN(H883)&gt;0,VLOOKUP(H883,DATA!$B$2:$D$526,3,FALSE),"")</f>
        <v/>
      </c>
      <c r="AL883" t="str">
        <f t="shared" si="495"/>
        <v/>
      </c>
      <c r="AM883" t="str">
        <f t="shared" si="496"/>
        <v/>
      </c>
      <c r="AN883" t="str">
        <f t="shared" si="474"/>
        <v/>
      </c>
      <c r="AO883" t="str">
        <f t="shared" si="468"/>
        <v/>
      </c>
      <c r="AP883" t="str">
        <f t="shared" si="469"/>
        <v/>
      </c>
      <c r="AQ883" t="str">
        <f t="shared" si="466"/>
        <v/>
      </c>
    </row>
    <row r="884" spans="1:43" x14ac:dyDescent="0.25">
      <c r="A884" t="str">
        <f t="shared" si="470"/>
        <v/>
      </c>
      <c r="C884" t="str">
        <f t="shared" si="476"/>
        <v/>
      </c>
      <c r="D884" t="str">
        <f t="shared" si="471"/>
        <v/>
      </c>
      <c r="E884" t="str">
        <f t="shared" si="472"/>
        <v/>
      </c>
      <c r="F884" t="str">
        <f t="shared" si="475"/>
        <v/>
      </c>
      <c r="G884" t="str">
        <f t="shared" si="467"/>
        <v/>
      </c>
      <c r="H884" t="str">
        <f t="shared" si="477"/>
        <v/>
      </c>
      <c r="I884" s="3" t="str">
        <f>IF(LEN(H884)&gt;0,VLOOKUP(H884,DATA!$B$2:$G$526,6,FALSE),"")</f>
        <v/>
      </c>
      <c r="J884" t="str">
        <f>IF(LEN(H884)&gt;0,VLOOKUP(H884,DATA!$B$2:$G$526,2,FALSE),"")</f>
        <v/>
      </c>
      <c r="K884" t="str">
        <f>IF(LEN(H884)&gt;0,IF(MID(IF(MID(MID(C884,LEN(H884)+2,99),1,1)="(",MID(MID(C884,LEN(H884)+2,99),2,LEN(MID(C884,LEN(H884)+2,99))-2),MID(C884,LEN(H884)+2,99)),1,1)=VLOOKUP(H884,DATA!$B$2:$I$526,8,FALSE),MID(IF(MID(MID(C884,LEN(H884)+2,99),1,1)="(",MID(MID(C884,LEN(H884)+2,99),2,LEN(MID(C884,LEN(H884)+2,99))-2),MID(C884,LEN(H884)+2,99)),1,3),IF(MID(MID(C884,LEN(H884)+2,99),1,1)="(",MID(MID(C884,LEN(H884)+2,99),2,LEN(MID(C884,LEN(H884)+2,99))-2),MID(C884,LEN(H884)+2,99))),"")</f>
        <v/>
      </c>
      <c r="L884" t="str">
        <f t="shared" si="478"/>
        <v/>
      </c>
      <c r="M884" t="str">
        <f t="shared" si="497"/>
        <v/>
      </c>
      <c r="N884" t="str">
        <f t="shared" si="479"/>
        <v/>
      </c>
      <c r="O884" t="str">
        <f t="shared" si="480"/>
        <v/>
      </c>
      <c r="P884" t="str">
        <f t="shared" si="473"/>
        <v/>
      </c>
      <c r="Q884" t="str">
        <f t="shared" si="481"/>
        <v/>
      </c>
      <c r="R884" t="str">
        <f t="shared" si="482"/>
        <v/>
      </c>
      <c r="S884" t="str">
        <f t="shared" si="483"/>
        <v/>
      </c>
      <c r="T884" t="str">
        <f t="shared" si="484"/>
        <v/>
      </c>
      <c r="U884" t="str">
        <f t="shared" si="485"/>
        <v/>
      </c>
      <c r="V884" t="str">
        <f>IF(MID(I884,6,1)="T",VLOOKUP(H884,DATA!$B$2:$H$526,7,FALSE),"")</f>
        <v/>
      </c>
      <c r="W884" t="str">
        <f t="shared" si="486"/>
        <v/>
      </c>
      <c r="X884" t="str">
        <f>IF(LEN(H884)&gt;0,VLOOKUP(H884,DATA!$B$2:$F$526,5,FALSE),"")</f>
        <v/>
      </c>
      <c r="Y884" t="str">
        <f t="shared" si="487"/>
        <v/>
      </c>
      <c r="Z884" t="str">
        <f t="shared" si="488"/>
        <v/>
      </c>
      <c r="AA884" t="str">
        <f t="shared" si="489"/>
        <v/>
      </c>
      <c r="AB884" t="str">
        <f>IF(LEN(Z884)&gt;0,VLOOKUP(Z884,DATA!$K$25:$L$69,2,FALSE)&amp;IF(LEN(AA884)&gt;0,VLOOKUP(AA884,DATA!$O$25:$P$29,2,FALSE),""),"")</f>
        <v/>
      </c>
      <c r="AC884" t="str">
        <f>IF(LEN(Z884)&gt;0,VLOOKUP(Z884,DATA!$K$25:$M$69,3,FALSE),"")</f>
        <v/>
      </c>
      <c r="AD884" t="str">
        <f t="shared" si="490"/>
        <v/>
      </c>
      <c r="AE884" t="str">
        <f t="shared" si="491"/>
        <v/>
      </c>
      <c r="AF884" t="str">
        <f t="shared" si="492"/>
        <v/>
      </c>
      <c r="AG884" t="str">
        <f t="shared" si="493"/>
        <v/>
      </c>
      <c r="AH884" t="str">
        <f t="shared" si="494"/>
        <v/>
      </c>
      <c r="AI884" t="str">
        <f>IF(LEN(Q884)&gt;0,REPT("0",IF(IF(MID(I884,12,1)="F",VLOOKUP(J884,DATA!$K$2:$Y$20,14,FALSE),0)&gt;10,IF(MID(I884,12,1)="F",VLOOKUP(J884,DATA!$K$2:$Y$20,14,FALSE),0)-10,0)-LEN(X884))&amp;DEC2BIN(Q884,IF(MID(I884,12,1)="F",VLOOKUP(J884,DATA!$K$2:$Y$20,14,FALSE),0)-IF(IF(MID(I884,12,1)="F",VLOOKUP(J884,DATA!$K$2:$Y$20,14,FALSE),0)&gt;10,IF(MID(I884,12,1)="F",VLOOKUP(J884,DATA!$K$2:$Y$20,14,FALSE),0)-10,0)),"")</f>
        <v/>
      </c>
      <c r="AJ884" t="str">
        <f>IF(LEN(H884)&gt;0,IF(H884&lt;&gt;"CALL_PAL",VLOOKUP(H884,DATA!$B$2:$E$526,4,FALSE),VLOOKUP(K884,DATA!$K$72:$M$161,3,FALSE)),"")</f>
        <v/>
      </c>
      <c r="AK884" t="str">
        <f>IF(LEN(H884)&gt;0,VLOOKUP(H884,DATA!$B$2:$D$526,3,FALSE),"")</f>
        <v/>
      </c>
      <c r="AL884" t="str">
        <f t="shared" si="495"/>
        <v/>
      </c>
      <c r="AM884" t="str">
        <f t="shared" si="496"/>
        <v/>
      </c>
      <c r="AN884" t="str">
        <f t="shared" si="474"/>
        <v/>
      </c>
      <c r="AO884" t="str">
        <f t="shared" si="468"/>
        <v/>
      </c>
      <c r="AP884" t="str">
        <f t="shared" si="469"/>
        <v/>
      </c>
      <c r="AQ884" t="str">
        <f t="shared" si="466"/>
        <v/>
      </c>
    </row>
    <row r="885" spans="1:43" x14ac:dyDescent="0.25">
      <c r="A885" t="str">
        <f t="shared" si="470"/>
        <v/>
      </c>
      <c r="C885" t="str">
        <f t="shared" si="476"/>
        <v/>
      </c>
      <c r="D885" t="str">
        <f t="shared" si="471"/>
        <v/>
      </c>
      <c r="E885" t="str">
        <f t="shared" si="472"/>
        <v/>
      </c>
      <c r="F885" t="str">
        <f t="shared" si="475"/>
        <v/>
      </c>
      <c r="G885" t="str">
        <f t="shared" si="467"/>
        <v/>
      </c>
      <c r="H885" t="str">
        <f t="shared" si="477"/>
        <v/>
      </c>
      <c r="I885" s="3" t="str">
        <f>IF(LEN(H885)&gt;0,VLOOKUP(H885,DATA!$B$2:$G$526,6,FALSE),"")</f>
        <v/>
      </c>
      <c r="J885" t="str">
        <f>IF(LEN(H885)&gt;0,VLOOKUP(H885,DATA!$B$2:$G$526,2,FALSE),"")</f>
        <v/>
      </c>
      <c r="K885" t="str">
        <f>IF(LEN(H885)&gt;0,IF(MID(IF(MID(MID(C885,LEN(H885)+2,99),1,1)="(",MID(MID(C885,LEN(H885)+2,99),2,LEN(MID(C885,LEN(H885)+2,99))-2),MID(C885,LEN(H885)+2,99)),1,1)=VLOOKUP(H885,DATA!$B$2:$I$526,8,FALSE),MID(IF(MID(MID(C885,LEN(H885)+2,99),1,1)="(",MID(MID(C885,LEN(H885)+2,99),2,LEN(MID(C885,LEN(H885)+2,99))-2),MID(C885,LEN(H885)+2,99)),1,3),IF(MID(MID(C885,LEN(H885)+2,99),1,1)="(",MID(MID(C885,LEN(H885)+2,99),2,LEN(MID(C885,LEN(H885)+2,99))-2),MID(C885,LEN(H885)+2,99))),"")</f>
        <v/>
      </c>
      <c r="L885" t="str">
        <f t="shared" si="478"/>
        <v/>
      </c>
      <c r="M885" t="str">
        <f t="shared" si="497"/>
        <v/>
      </c>
      <c r="N885" t="str">
        <f t="shared" si="479"/>
        <v/>
      </c>
      <c r="O885" t="str">
        <f t="shared" si="480"/>
        <v/>
      </c>
      <c r="P885" t="str">
        <f t="shared" si="473"/>
        <v/>
      </c>
      <c r="Q885" t="str">
        <f t="shared" si="481"/>
        <v/>
      </c>
      <c r="R885" t="str">
        <f t="shared" si="482"/>
        <v/>
      </c>
      <c r="S885" t="str">
        <f t="shared" si="483"/>
        <v/>
      </c>
      <c r="T885" t="str">
        <f t="shared" si="484"/>
        <v/>
      </c>
      <c r="U885" t="str">
        <f t="shared" si="485"/>
        <v/>
      </c>
      <c r="V885" t="str">
        <f>IF(MID(I885,6,1)="T",VLOOKUP(H885,DATA!$B$2:$H$526,7,FALSE),"")</f>
        <v/>
      </c>
      <c r="W885" t="str">
        <f t="shared" si="486"/>
        <v/>
      </c>
      <c r="X885" t="str">
        <f>IF(LEN(H885)&gt;0,VLOOKUP(H885,DATA!$B$2:$F$526,5,FALSE),"")</f>
        <v/>
      </c>
      <c r="Y885" t="str">
        <f t="shared" si="487"/>
        <v/>
      </c>
      <c r="Z885" t="str">
        <f t="shared" si="488"/>
        <v/>
      </c>
      <c r="AA885" t="str">
        <f t="shared" si="489"/>
        <v/>
      </c>
      <c r="AB885" t="str">
        <f>IF(LEN(Z885)&gt;0,VLOOKUP(Z885,DATA!$K$25:$L$69,2,FALSE)&amp;IF(LEN(AA885)&gt;0,VLOOKUP(AA885,DATA!$O$25:$P$29,2,FALSE),""),"")</f>
        <v/>
      </c>
      <c r="AC885" t="str">
        <f>IF(LEN(Z885)&gt;0,VLOOKUP(Z885,DATA!$K$25:$M$69,3,FALSE),"")</f>
        <v/>
      </c>
      <c r="AD885" t="str">
        <f t="shared" si="490"/>
        <v/>
      </c>
      <c r="AE885" t="str">
        <f t="shared" si="491"/>
        <v/>
      </c>
      <c r="AF885" t="str">
        <f t="shared" si="492"/>
        <v/>
      </c>
      <c r="AG885" t="str">
        <f t="shared" si="493"/>
        <v/>
      </c>
      <c r="AH885" t="str">
        <f t="shared" si="494"/>
        <v/>
      </c>
      <c r="AI885" t="str">
        <f>IF(LEN(Q885)&gt;0,REPT("0",IF(IF(MID(I885,12,1)="F",VLOOKUP(J885,DATA!$K$2:$Y$20,14,FALSE),0)&gt;10,IF(MID(I885,12,1)="F",VLOOKUP(J885,DATA!$K$2:$Y$20,14,FALSE),0)-10,0)-LEN(X885))&amp;DEC2BIN(Q885,IF(MID(I885,12,1)="F",VLOOKUP(J885,DATA!$K$2:$Y$20,14,FALSE),0)-IF(IF(MID(I885,12,1)="F",VLOOKUP(J885,DATA!$K$2:$Y$20,14,FALSE),0)&gt;10,IF(MID(I885,12,1)="F",VLOOKUP(J885,DATA!$K$2:$Y$20,14,FALSE),0)-10,0)),"")</f>
        <v/>
      </c>
      <c r="AJ885" t="str">
        <f>IF(LEN(H885)&gt;0,IF(H885&lt;&gt;"CALL_PAL",VLOOKUP(H885,DATA!$B$2:$E$526,4,FALSE),VLOOKUP(K885,DATA!$K$72:$M$161,3,FALSE)),"")</f>
        <v/>
      </c>
      <c r="AK885" t="str">
        <f>IF(LEN(H885)&gt;0,VLOOKUP(H885,DATA!$B$2:$D$526,3,FALSE),"")</f>
        <v/>
      </c>
      <c r="AL885" t="str">
        <f t="shared" si="495"/>
        <v/>
      </c>
      <c r="AM885" t="str">
        <f t="shared" si="496"/>
        <v/>
      </c>
      <c r="AN885" t="str">
        <f t="shared" si="474"/>
        <v/>
      </c>
      <c r="AO885" t="str">
        <f t="shared" si="468"/>
        <v/>
      </c>
      <c r="AP885" t="str">
        <f t="shared" si="469"/>
        <v/>
      </c>
      <c r="AQ885" t="str">
        <f t="shared" si="466"/>
        <v/>
      </c>
    </row>
    <row r="886" spans="1:43" x14ac:dyDescent="0.25">
      <c r="A886" t="str">
        <f t="shared" si="470"/>
        <v/>
      </c>
      <c r="C886" t="str">
        <f t="shared" si="476"/>
        <v/>
      </c>
      <c r="D886" t="str">
        <f t="shared" si="471"/>
        <v/>
      </c>
      <c r="E886" t="str">
        <f t="shared" si="472"/>
        <v/>
      </c>
      <c r="F886" t="str">
        <f t="shared" si="475"/>
        <v/>
      </c>
      <c r="G886" t="str">
        <f t="shared" si="467"/>
        <v/>
      </c>
      <c r="H886" t="str">
        <f t="shared" si="477"/>
        <v/>
      </c>
      <c r="I886" s="3" t="str">
        <f>IF(LEN(H886)&gt;0,VLOOKUP(H886,DATA!$B$2:$G$526,6,FALSE),"")</f>
        <v/>
      </c>
      <c r="J886" t="str">
        <f>IF(LEN(H886)&gt;0,VLOOKUP(H886,DATA!$B$2:$G$526,2,FALSE),"")</f>
        <v/>
      </c>
      <c r="K886" t="str">
        <f>IF(LEN(H886)&gt;0,IF(MID(IF(MID(MID(C886,LEN(H886)+2,99),1,1)="(",MID(MID(C886,LEN(H886)+2,99),2,LEN(MID(C886,LEN(H886)+2,99))-2),MID(C886,LEN(H886)+2,99)),1,1)=VLOOKUP(H886,DATA!$B$2:$I$526,8,FALSE),MID(IF(MID(MID(C886,LEN(H886)+2,99),1,1)="(",MID(MID(C886,LEN(H886)+2,99),2,LEN(MID(C886,LEN(H886)+2,99))-2),MID(C886,LEN(H886)+2,99)),1,3),IF(MID(MID(C886,LEN(H886)+2,99),1,1)="(",MID(MID(C886,LEN(H886)+2,99),2,LEN(MID(C886,LEN(H886)+2,99))-2),MID(C886,LEN(H886)+2,99))),"")</f>
        <v/>
      </c>
      <c r="L886" t="str">
        <f t="shared" si="478"/>
        <v/>
      </c>
      <c r="M886" t="str">
        <f t="shared" si="497"/>
        <v/>
      </c>
      <c r="N886" t="str">
        <f t="shared" si="479"/>
        <v/>
      </c>
      <c r="O886" t="str">
        <f t="shared" si="480"/>
        <v/>
      </c>
      <c r="P886" t="str">
        <f t="shared" si="473"/>
        <v/>
      </c>
      <c r="Q886" t="str">
        <f t="shared" si="481"/>
        <v/>
      </c>
      <c r="R886" t="str">
        <f t="shared" si="482"/>
        <v/>
      </c>
      <c r="S886" t="str">
        <f t="shared" si="483"/>
        <v/>
      </c>
      <c r="T886" t="str">
        <f t="shared" si="484"/>
        <v/>
      </c>
      <c r="U886" t="str">
        <f t="shared" si="485"/>
        <v/>
      </c>
      <c r="V886" t="str">
        <f>IF(MID(I886,6,1)="T",VLOOKUP(H886,DATA!$B$2:$H$526,7,FALSE),"")</f>
        <v/>
      </c>
      <c r="W886" t="str">
        <f t="shared" si="486"/>
        <v/>
      </c>
      <c r="X886" t="str">
        <f>IF(LEN(H886)&gt;0,VLOOKUP(H886,DATA!$B$2:$F$526,5,FALSE),"")</f>
        <v/>
      </c>
      <c r="Y886" t="str">
        <f t="shared" si="487"/>
        <v/>
      </c>
      <c r="Z886" t="str">
        <f t="shared" si="488"/>
        <v/>
      </c>
      <c r="AA886" t="str">
        <f t="shared" si="489"/>
        <v/>
      </c>
      <c r="AB886" t="str">
        <f>IF(LEN(Z886)&gt;0,VLOOKUP(Z886,DATA!$K$25:$L$69,2,FALSE)&amp;IF(LEN(AA886)&gt;0,VLOOKUP(AA886,DATA!$O$25:$P$29,2,FALSE),""),"")</f>
        <v/>
      </c>
      <c r="AC886" t="str">
        <f>IF(LEN(Z886)&gt;0,VLOOKUP(Z886,DATA!$K$25:$M$69,3,FALSE),"")</f>
        <v/>
      </c>
      <c r="AD886" t="str">
        <f t="shared" si="490"/>
        <v/>
      </c>
      <c r="AE886" t="str">
        <f t="shared" si="491"/>
        <v/>
      </c>
      <c r="AF886" t="str">
        <f t="shared" si="492"/>
        <v/>
      </c>
      <c r="AG886" t="str">
        <f t="shared" si="493"/>
        <v/>
      </c>
      <c r="AH886" t="str">
        <f t="shared" si="494"/>
        <v/>
      </c>
      <c r="AI886" t="str">
        <f>IF(LEN(Q886)&gt;0,REPT("0",IF(IF(MID(I886,12,1)="F",VLOOKUP(J886,DATA!$K$2:$Y$20,14,FALSE),0)&gt;10,IF(MID(I886,12,1)="F",VLOOKUP(J886,DATA!$K$2:$Y$20,14,FALSE),0)-10,0)-LEN(X886))&amp;DEC2BIN(Q886,IF(MID(I886,12,1)="F",VLOOKUP(J886,DATA!$K$2:$Y$20,14,FALSE),0)-IF(IF(MID(I886,12,1)="F",VLOOKUP(J886,DATA!$K$2:$Y$20,14,FALSE),0)&gt;10,IF(MID(I886,12,1)="F",VLOOKUP(J886,DATA!$K$2:$Y$20,14,FALSE),0)-10,0)),"")</f>
        <v/>
      </c>
      <c r="AJ886" t="str">
        <f>IF(LEN(H886)&gt;0,IF(H886&lt;&gt;"CALL_PAL",VLOOKUP(H886,DATA!$B$2:$E$526,4,FALSE),VLOOKUP(K886,DATA!$K$72:$M$161,3,FALSE)),"")</f>
        <v/>
      </c>
      <c r="AK886" t="str">
        <f>IF(LEN(H886)&gt;0,VLOOKUP(H886,DATA!$B$2:$D$526,3,FALSE),"")</f>
        <v/>
      </c>
      <c r="AL886" t="str">
        <f t="shared" si="495"/>
        <v/>
      </c>
      <c r="AM886" t="str">
        <f t="shared" si="496"/>
        <v/>
      </c>
      <c r="AN886" t="str">
        <f t="shared" si="474"/>
        <v/>
      </c>
      <c r="AO886" t="str">
        <f t="shared" si="468"/>
        <v/>
      </c>
      <c r="AP886" t="str">
        <f t="shared" si="469"/>
        <v/>
      </c>
      <c r="AQ886" t="str">
        <f t="shared" si="466"/>
        <v/>
      </c>
    </row>
    <row r="887" spans="1:43" x14ac:dyDescent="0.25">
      <c r="A887" t="str">
        <f t="shared" si="470"/>
        <v/>
      </c>
      <c r="C887" t="str">
        <f t="shared" si="476"/>
        <v/>
      </c>
      <c r="D887" t="str">
        <f t="shared" si="471"/>
        <v/>
      </c>
      <c r="E887" t="str">
        <f t="shared" si="472"/>
        <v/>
      </c>
      <c r="F887" t="str">
        <f t="shared" si="475"/>
        <v/>
      </c>
      <c r="G887" t="str">
        <f t="shared" si="467"/>
        <v/>
      </c>
      <c r="H887" t="str">
        <f t="shared" si="477"/>
        <v/>
      </c>
      <c r="I887" s="3" t="str">
        <f>IF(LEN(H887)&gt;0,VLOOKUP(H887,DATA!$B$2:$G$526,6,FALSE),"")</f>
        <v/>
      </c>
      <c r="J887" t="str">
        <f>IF(LEN(H887)&gt;0,VLOOKUP(H887,DATA!$B$2:$G$526,2,FALSE),"")</f>
        <v/>
      </c>
      <c r="K887" t="str">
        <f>IF(LEN(H887)&gt;0,IF(MID(IF(MID(MID(C887,LEN(H887)+2,99),1,1)="(",MID(MID(C887,LEN(H887)+2,99),2,LEN(MID(C887,LEN(H887)+2,99))-2),MID(C887,LEN(H887)+2,99)),1,1)=VLOOKUP(H887,DATA!$B$2:$I$526,8,FALSE),MID(IF(MID(MID(C887,LEN(H887)+2,99),1,1)="(",MID(MID(C887,LEN(H887)+2,99),2,LEN(MID(C887,LEN(H887)+2,99))-2),MID(C887,LEN(H887)+2,99)),1,3),IF(MID(MID(C887,LEN(H887)+2,99),1,1)="(",MID(MID(C887,LEN(H887)+2,99),2,LEN(MID(C887,LEN(H887)+2,99))-2),MID(C887,LEN(H887)+2,99))),"")</f>
        <v/>
      </c>
      <c r="L887" t="str">
        <f t="shared" si="478"/>
        <v/>
      </c>
      <c r="M887" t="str">
        <f t="shared" si="497"/>
        <v/>
      </c>
      <c r="N887" t="str">
        <f t="shared" si="479"/>
        <v/>
      </c>
      <c r="O887" t="str">
        <f t="shared" si="480"/>
        <v/>
      </c>
      <c r="P887" t="str">
        <f t="shared" si="473"/>
        <v/>
      </c>
      <c r="Q887" t="str">
        <f t="shared" si="481"/>
        <v/>
      </c>
      <c r="R887" t="str">
        <f t="shared" si="482"/>
        <v/>
      </c>
      <c r="S887" t="str">
        <f t="shared" si="483"/>
        <v/>
      </c>
      <c r="T887" t="str">
        <f t="shared" si="484"/>
        <v/>
      </c>
      <c r="U887" t="str">
        <f t="shared" si="485"/>
        <v/>
      </c>
      <c r="V887" t="str">
        <f>IF(MID(I887,6,1)="T",VLOOKUP(H887,DATA!$B$2:$H$526,7,FALSE),"")</f>
        <v/>
      </c>
      <c r="W887" t="str">
        <f t="shared" si="486"/>
        <v/>
      </c>
      <c r="X887" t="str">
        <f>IF(LEN(H887)&gt;0,VLOOKUP(H887,DATA!$B$2:$F$526,5,FALSE),"")</f>
        <v/>
      </c>
      <c r="Y887" t="str">
        <f t="shared" si="487"/>
        <v/>
      </c>
      <c r="Z887" t="str">
        <f t="shared" si="488"/>
        <v/>
      </c>
      <c r="AA887" t="str">
        <f t="shared" si="489"/>
        <v/>
      </c>
      <c r="AB887" t="str">
        <f>IF(LEN(Z887)&gt;0,VLOOKUP(Z887,DATA!$K$25:$L$69,2,FALSE)&amp;IF(LEN(AA887)&gt;0,VLOOKUP(AA887,DATA!$O$25:$P$29,2,FALSE),""),"")</f>
        <v/>
      </c>
      <c r="AC887" t="str">
        <f>IF(LEN(Z887)&gt;0,VLOOKUP(Z887,DATA!$K$25:$M$69,3,FALSE),"")</f>
        <v/>
      </c>
      <c r="AD887" t="str">
        <f t="shared" si="490"/>
        <v/>
      </c>
      <c r="AE887" t="str">
        <f t="shared" si="491"/>
        <v/>
      </c>
      <c r="AF887" t="str">
        <f t="shared" si="492"/>
        <v/>
      </c>
      <c r="AG887" t="str">
        <f t="shared" si="493"/>
        <v/>
      </c>
      <c r="AH887" t="str">
        <f t="shared" si="494"/>
        <v/>
      </c>
      <c r="AI887" t="str">
        <f>IF(LEN(Q887)&gt;0,REPT("0",IF(IF(MID(I887,12,1)="F",VLOOKUP(J887,DATA!$K$2:$Y$20,14,FALSE),0)&gt;10,IF(MID(I887,12,1)="F",VLOOKUP(J887,DATA!$K$2:$Y$20,14,FALSE),0)-10,0)-LEN(X887))&amp;DEC2BIN(Q887,IF(MID(I887,12,1)="F",VLOOKUP(J887,DATA!$K$2:$Y$20,14,FALSE),0)-IF(IF(MID(I887,12,1)="F",VLOOKUP(J887,DATA!$K$2:$Y$20,14,FALSE),0)&gt;10,IF(MID(I887,12,1)="F",VLOOKUP(J887,DATA!$K$2:$Y$20,14,FALSE),0)-10,0)),"")</f>
        <v/>
      </c>
      <c r="AJ887" t="str">
        <f>IF(LEN(H887)&gt;0,IF(H887&lt;&gt;"CALL_PAL",VLOOKUP(H887,DATA!$B$2:$E$526,4,FALSE),VLOOKUP(K887,DATA!$K$72:$M$161,3,FALSE)),"")</f>
        <v/>
      </c>
      <c r="AK887" t="str">
        <f>IF(LEN(H887)&gt;0,VLOOKUP(H887,DATA!$B$2:$D$526,3,FALSE),"")</f>
        <v/>
      </c>
      <c r="AL887" t="str">
        <f t="shared" si="495"/>
        <v/>
      </c>
      <c r="AM887" t="str">
        <f t="shared" si="496"/>
        <v/>
      </c>
      <c r="AN887" t="str">
        <f t="shared" si="474"/>
        <v/>
      </c>
      <c r="AO887" t="str">
        <f t="shared" si="468"/>
        <v/>
      </c>
      <c r="AP887" t="str">
        <f t="shared" si="469"/>
        <v/>
      </c>
      <c r="AQ887" t="str">
        <f t="shared" si="466"/>
        <v/>
      </c>
    </row>
    <row r="888" spans="1:43" x14ac:dyDescent="0.25">
      <c r="A888" t="str">
        <f t="shared" si="470"/>
        <v/>
      </c>
      <c r="C888" t="str">
        <f t="shared" si="476"/>
        <v/>
      </c>
      <c r="D888" t="str">
        <f t="shared" si="471"/>
        <v/>
      </c>
      <c r="E888" t="str">
        <f t="shared" si="472"/>
        <v/>
      </c>
      <c r="F888" t="str">
        <f t="shared" si="475"/>
        <v/>
      </c>
      <c r="G888" t="str">
        <f t="shared" si="467"/>
        <v/>
      </c>
      <c r="H888" t="str">
        <f t="shared" si="477"/>
        <v/>
      </c>
      <c r="I888" s="3" t="str">
        <f>IF(LEN(H888)&gt;0,VLOOKUP(H888,DATA!$B$2:$G$526,6,FALSE),"")</f>
        <v/>
      </c>
      <c r="J888" t="str">
        <f>IF(LEN(H888)&gt;0,VLOOKUP(H888,DATA!$B$2:$G$526,2,FALSE),"")</f>
        <v/>
      </c>
      <c r="K888" t="str">
        <f>IF(LEN(H888)&gt;0,IF(MID(IF(MID(MID(C888,LEN(H888)+2,99),1,1)="(",MID(MID(C888,LEN(H888)+2,99),2,LEN(MID(C888,LEN(H888)+2,99))-2),MID(C888,LEN(H888)+2,99)),1,1)=VLOOKUP(H888,DATA!$B$2:$I$526,8,FALSE),MID(IF(MID(MID(C888,LEN(H888)+2,99),1,1)="(",MID(MID(C888,LEN(H888)+2,99),2,LEN(MID(C888,LEN(H888)+2,99))-2),MID(C888,LEN(H888)+2,99)),1,3),IF(MID(MID(C888,LEN(H888)+2,99),1,1)="(",MID(MID(C888,LEN(H888)+2,99),2,LEN(MID(C888,LEN(H888)+2,99))-2),MID(C888,LEN(H888)+2,99))),"")</f>
        <v/>
      </c>
      <c r="L888" t="str">
        <f t="shared" si="478"/>
        <v/>
      </c>
      <c r="M888" t="str">
        <f t="shared" si="497"/>
        <v/>
      </c>
      <c r="N888" t="str">
        <f t="shared" si="479"/>
        <v/>
      </c>
      <c r="O888" t="str">
        <f t="shared" si="480"/>
        <v/>
      </c>
      <c r="P888" t="str">
        <f t="shared" si="473"/>
        <v/>
      </c>
      <c r="Q888" t="str">
        <f t="shared" si="481"/>
        <v/>
      </c>
      <c r="R888" t="str">
        <f t="shared" si="482"/>
        <v/>
      </c>
      <c r="S888" t="str">
        <f t="shared" si="483"/>
        <v/>
      </c>
      <c r="T888" t="str">
        <f t="shared" si="484"/>
        <v/>
      </c>
      <c r="U888" t="str">
        <f t="shared" si="485"/>
        <v/>
      </c>
      <c r="V888" t="str">
        <f>IF(MID(I888,6,1)="T",VLOOKUP(H888,DATA!$B$2:$H$526,7,FALSE),"")</f>
        <v/>
      </c>
      <c r="W888" t="str">
        <f t="shared" si="486"/>
        <v/>
      </c>
      <c r="X888" t="str">
        <f>IF(LEN(H888)&gt;0,VLOOKUP(H888,DATA!$B$2:$F$526,5,FALSE),"")</f>
        <v/>
      </c>
      <c r="Y888" t="str">
        <f t="shared" si="487"/>
        <v/>
      </c>
      <c r="Z888" t="str">
        <f t="shared" si="488"/>
        <v/>
      </c>
      <c r="AA888" t="str">
        <f t="shared" si="489"/>
        <v/>
      </c>
      <c r="AB888" t="str">
        <f>IF(LEN(Z888)&gt;0,VLOOKUP(Z888,DATA!$K$25:$L$69,2,FALSE)&amp;IF(LEN(AA888)&gt;0,VLOOKUP(AA888,DATA!$O$25:$P$29,2,FALSE),""),"")</f>
        <v/>
      </c>
      <c r="AC888" t="str">
        <f>IF(LEN(Z888)&gt;0,VLOOKUP(Z888,DATA!$K$25:$M$69,3,FALSE),"")</f>
        <v/>
      </c>
      <c r="AD888" t="str">
        <f t="shared" si="490"/>
        <v/>
      </c>
      <c r="AE888" t="str">
        <f t="shared" si="491"/>
        <v/>
      </c>
      <c r="AF888" t="str">
        <f t="shared" si="492"/>
        <v/>
      </c>
      <c r="AG888" t="str">
        <f t="shared" si="493"/>
        <v/>
      </c>
      <c r="AH888" t="str">
        <f t="shared" si="494"/>
        <v/>
      </c>
      <c r="AI888" t="str">
        <f>IF(LEN(Q888)&gt;0,REPT("0",IF(IF(MID(I888,12,1)="F",VLOOKUP(J888,DATA!$K$2:$Y$20,14,FALSE),0)&gt;10,IF(MID(I888,12,1)="F",VLOOKUP(J888,DATA!$K$2:$Y$20,14,FALSE),0)-10,0)-LEN(X888))&amp;DEC2BIN(Q888,IF(MID(I888,12,1)="F",VLOOKUP(J888,DATA!$K$2:$Y$20,14,FALSE),0)-IF(IF(MID(I888,12,1)="F",VLOOKUP(J888,DATA!$K$2:$Y$20,14,FALSE),0)&gt;10,IF(MID(I888,12,1)="F",VLOOKUP(J888,DATA!$K$2:$Y$20,14,FALSE),0)-10,0)),"")</f>
        <v/>
      </c>
      <c r="AJ888" t="str">
        <f>IF(LEN(H888)&gt;0,IF(H888&lt;&gt;"CALL_PAL",VLOOKUP(H888,DATA!$B$2:$E$526,4,FALSE),VLOOKUP(K888,DATA!$K$72:$M$161,3,FALSE)),"")</f>
        <v/>
      </c>
      <c r="AK888" t="str">
        <f>IF(LEN(H888)&gt;0,VLOOKUP(H888,DATA!$B$2:$D$526,3,FALSE),"")</f>
        <v/>
      </c>
      <c r="AL888" t="str">
        <f t="shared" si="495"/>
        <v/>
      </c>
      <c r="AM888" t="str">
        <f t="shared" si="496"/>
        <v/>
      </c>
      <c r="AN888" t="str">
        <f t="shared" si="474"/>
        <v/>
      </c>
      <c r="AO888" t="str">
        <f t="shared" si="468"/>
        <v/>
      </c>
      <c r="AP888" t="str">
        <f t="shared" si="469"/>
        <v/>
      </c>
      <c r="AQ888" t="str">
        <f t="shared" si="466"/>
        <v/>
      </c>
    </row>
    <row r="889" spans="1:43" x14ac:dyDescent="0.25">
      <c r="A889" t="str">
        <f t="shared" si="470"/>
        <v/>
      </c>
      <c r="C889" t="str">
        <f t="shared" si="476"/>
        <v/>
      </c>
      <c r="D889" t="str">
        <f t="shared" si="471"/>
        <v/>
      </c>
      <c r="E889" t="str">
        <f t="shared" si="472"/>
        <v/>
      </c>
      <c r="F889" t="str">
        <f t="shared" si="475"/>
        <v/>
      </c>
      <c r="G889" t="str">
        <f t="shared" si="467"/>
        <v/>
      </c>
      <c r="H889" t="str">
        <f t="shared" si="477"/>
        <v/>
      </c>
      <c r="I889" s="3" t="str">
        <f>IF(LEN(H889)&gt;0,VLOOKUP(H889,DATA!$B$2:$G$526,6,FALSE),"")</f>
        <v/>
      </c>
      <c r="J889" t="str">
        <f>IF(LEN(H889)&gt;0,VLOOKUP(H889,DATA!$B$2:$G$526,2,FALSE),"")</f>
        <v/>
      </c>
      <c r="K889" t="str">
        <f>IF(LEN(H889)&gt;0,IF(MID(IF(MID(MID(C889,LEN(H889)+2,99),1,1)="(",MID(MID(C889,LEN(H889)+2,99),2,LEN(MID(C889,LEN(H889)+2,99))-2),MID(C889,LEN(H889)+2,99)),1,1)=VLOOKUP(H889,DATA!$B$2:$I$526,8,FALSE),MID(IF(MID(MID(C889,LEN(H889)+2,99),1,1)="(",MID(MID(C889,LEN(H889)+2,99),2,LEN(MID(C889,LEN(H889)+2,99))-2),MID(C889,LEN(H889)+2,99)),1,3),IF(MID(MID(C889,LEN(H889)+2,99),1,1)="(",MID(MID(C889,LEN(H889)+2,99),2,LEN(MID(C889,LEN(H889)+2,99))-2),MID(C889,LEN(H889)+2,99))),"")</f>
        <v/>
      </c>
      <c r="L889" t="str">
        <f t="shared" si="478"/>
        <v/>
      </c>
      <c r="M889" t="str">
        <f t="shared" si="497"/>
        <v/>
      </c>
      <c r="N889" t="str">
        <f t="shared" si="479"/>
        <v/>
      </c>
      <c r="O889" t="str">
        <f t="shared" si="480"/>
        <v/>
      </c>
      <c r="P889" t="str">
        <f t="shared" si="473"/>
        <v/>
      </c>
      <c r="Q889" t="str">
        <f t="shared" si="481"/>
        <v/>
      </c>
      <c r="R889" t="str">
        <f t="shared" si="482"/>
        <v/>
      </c>
      <c r="S889" t="str">
        <f t="shared" si="483"/>
        <v/>
      </c>
      <c r="T889" t="str">
        <f t="shared" si="484"/>
        <v/>
      </c>
      <c r="U889" t="str">
        <f t="shared" si="485"/>
        <v/>
      </c>
      <c r="V889" t="str">
        <f>IF(MID(I889,6,1)="T",VLOOKUP(H889,DATA!$B$2:$H$526,7,FALSE),"")</f>
        <v/>
      </c>
      <c r="W889" t="str">
        <f t="shared" si="486"/>
        <v/>
      </c>
      <c r="X889" t="str">
        <f>IF(LEN(H889)&gt;0,VLOOKUP(H889,DATA!$B$2:$F$526,5,FALSE),"")</f>
        <v/>
      </c>
      <c r="Y889" t="str">
        <f t="shared" si="487"/>
        <v/>
      </c>
      <c r="Z889" t="str">
        <f t="shared" si="488"/>
        <v/>
      </c>
      <c r="AA889" t="str">
        <f t="shared" si="489"/>
        <v/>
      </c>
      <c r="AB889" t="str">
        <f>IF(LEN(Z889)&gt;0,VLOOKUP(Z889,DATA!$K$25:$L$69,2,FALSE)&amp;IF(LEN(AA889)&gt;0,VLOOKUP(AA889,DATA!$O$25:$P$29,2,FALSE),""),"")</f>
        <v/>
      </c>
      <c r="AC889" t="str">
        <f>IF(LEN(Z889)&gt;0,VLOOKUP(Z889,DATA!$K$25:$M$69,3,FALSE),"")</f>
        <v/>
      </c>
      <c r="AD889" t="str">
        <f t="shared" si="490"/>
        <v/>
      </c>
      <c r="AE889" t="str">
        <f t="shared" si="491"/>
        <v/>
      </c>
      <c r="AF889" t="str">
        <f t="shared" si="492"/>
        <v/>
      </c>
      <c r="AG889" t="str">
        <f t="shared" si="493"/>
        <v/>
      </c>
      <c r="AH889" t="str">
        <f t="shared" si="494"/>
        <v/>
      </c>
      <c r="AI889" t="str">
        <f>IF(LEN(Q889)&gt;0,REPT("0",IF(IF(MID(I889,12,1)="F",VLOOKUP(J889,DATA!$K$2:$Y$20,14,FALSE),0)&gt;10,IF(MID(I889,12,1)="F",VLOOKUP(J889,DATA!$K$2:$Y$20,14,FALSE),0)-10,0)-LEN(X889))&amp;DEC2BIN(Q889,IF(MID(I889,12,1)="F",VLOOKUP(J889,DATA!$K$2:$Y$20,14,FALSE),0)-IF(IF(MID(I889,12,1)="F",VLOOKUP(J889,DATA!$K$2:$Y$20,14,FALSE),0)&gt;10,IF(MID(I889,12,1)="F",VLOOKUP(J889,DATA!$K$2:$Y$20,14,FALSE),0)-10,0)),"")</f>
        <v/>
      </c>
      <c r="AJ889" t="str">
        <f>IF(LEN(H889)&gt;0,IF(H889&lt;&gt;"CALL_PAL",VLOOKUP(H889,DATA!$B$2:$E$526,4,FALSE),VLOOKUP(K889,DATA!$K$72:$M$161,3,FALSE)),"")</f>
        <v/>
      </c>
      <c r="AK889" t="str">
        <f>IF(LEN(H889)&gt;0,VLOOKUP(H889,DATA!$B$2:$D$526,3,FALSE),"")</f>
        <v/>
      </c>
      <c r="AL889" t="str">
        <f t="shared" si="495"/>
        <v/>
      </c>
      <c r="AM889" t="str">
        <f t="shared" si="496"/>
        <v/>
      </c>
      <c r="AN889" t="str">
        <f t="shared" si="474"/>
        <v/>
      </c>
      <c r="AO889" t="str">
        <f t="shared" si="468"/>
        <v/>
      </c>
      <c r="AP889" t="str">
        <f t="shared" si="469"/>
        <v/>
      </c>
      <c r="AQ889" t="str">
        <f t="shared" si="466"/>
        <v/>
      </c>
    </row>
    <row r="890" spans="1:43" x14ac:dyDescent="0.25">
      <c r="A890" t="str">
        <f t="shared" si="470"/>
        <v/>
      </c>
      <c r="C890" t="str">
        <f t="shared" si="476"/>
        <v/>
      </c>
      <c r="D890" t="str">
        <f t="shared" si="471"/>
        <v/>
      </c>
      <c r="E890" t="str">
        <f t="shared" si="472"/>
        <v/>
      </c>
      <c r="F890" t="str">
        <f t="shared" si="475"/>
        <v/>
      </c>
      <c r="G890" t="str">
        <f t="shared" si="467"/>
        <v/>
      </c>
      <c r="H890" t="str">
        <f t="shared" si="477"/>
        <v/>
      </c>
      <c r="I890" s="3" t="str">
        <f>IF(LEN(H890)&gt;0,VLOOKUP(H890,DATA!$B$2:$G$526,6,FALSE),"")</f>
        <v/>
      </c>
      <c r="J890" t="str">
        <f>IF(LEN(H890)&gt;0,VLOOKUP(H890,DATA!$B$2:$G$526,2,FALSE),"")</f>
        <v/>
      </c>
      <c r="K890" t="str">
        <f>IF(LEN(H890)&gt;0,IF(MID(IF(MID(MID(C890,LEN(H890)+2,99),1,1)="(",MID(MID(C890,LEN(H890)+2,99),2,LEN(MID(C890,LEN(H890)+2,99))-2),MID(C890,LEN(H890)+2,99)),1,1)=VLOOKUP(H890,DATA!$B$2:$I$526,8,FALSE),MID(IF(MID(MID(C890,LEN(H890)+2,99),1,1)="(",MID(MID(C890,LEN(H890)+2,99),2,LEN(MID(C890,LEN(H890)+2,99))-2),MID(C890,LEN(H890)+2,99)),1,3),IF(MID(MID(C890,LEN(H890)+2,99),1,1)="(",MID(MID(C890,LEN(H890)+2,99),2,LEN(MID(C890,LEN(H890)+2,99))-2),MID(C890,LEN(H890)+2,99))),"")</f>
        <v/>
      </c>
      <c r="L890" t="str">
        <f t="shared" si="478"/>
        <v/>
      </c>
      <c r="M890" t="str">
        <f t="shared" si="497"/>
        <v/>
      </c>
      <c r="N890" t="str">
        <f t="shared" si="479"/>
        <v/>
      </c>
      <c r="O890" t="str">
        <f t="shared" si="480"/>
        <v/>
      </c>
      <c r="P890" t="str">
        <f t="shared" si="473"/>
        <v/>
      </c>
      <c r="Q890" t="str">
        <f t="shared" si="481"/>
        <v/>
      </c>
      <c r="R890" t="str">
        <f t="shared" si="482"/>
        <v/>
      </c>
      <c r="S890" t="str">
        <f t="shared" si="483"/>
        <v/>
      </c>
      <c r="T890" t="str">
        <f t="shared" si="484"/>
        <v/>
      </c>
      <c r="U890" t="str">
        <f t="shared" si="485"/>
        <v/>
      </c>
      <c r="V890" t="str">
        <f>IF(MID(I890,6,1)="T",VLOOKUP(H890,DATA!$B$2:$H$526,7,FALSE),"")</f>
        <v/>
      </c>
      <c r="W890" t="str">
        <f t="shared" si="486"/>
        <v/>
      </c>
      <c r="X890" t="str">
        <f>IF(LEN(H890)&gt;0,VLOOKUP(H890,DATA!$B$2:$F$526,5,FALSE),"")</f>
        <v/>
      </c>
      <c r="Y890" t="str">
        <f t="shared" si="487"/>
        <v/>
      </c>
      <c r="Z890" t="str">
        <f t="shared" si="488"/>
        <v/>
      </c>
      <c r="AA890" t="str">
        <f t="shared" si="489"/>
        <v/>
      </c>
      <c r="AB890" t="str">
        <f>IF(LEN(Z890)&gt;0,VLOOKUP(Z890,DATA!$K$25:$L$69,2,FALSE)&amp;IF(LEN(AA890)&gt;0,VLOOKUP(AA890,DATA!$O$25:$P$29,2,FALSE),""),"")</f>
        <v/>
      </c>
      <c r="AC890" t="str">
        <f>IF(LEN(Z890)&gt;0,VLOOKUP(Z890,DATA!$K$25:$M$69,3,FALSE),"")</f>
        <v/>
      </c>
      <c r="AD890" t="str">
        <f t="shared" si="490"/>
        <v/>
      </c>
      <c r="AE890" t="str">
        <f t="shared" si="491"/>
        <v/>
      </c>
      <c r="AF890" t="str">
        <f t="shared" si="492"/>
        <v/>
      </c>
      <c r="AG890" t="str">
        <f t="shared" si="493"/>
        <v/>
      </c>
      <c r="AH890" t="str">
        <f t="shared" si="494"/>
        <v/>
      </c>
      <c r="AI890" t="str">
        <f>IF(LEN(Q890)&gt;0,REPT("0",IF(IF(MID(I890,12,1)="F",VLOOKUP(J890,DATA!$K$2:$Y$20,14,FALSE),0)&gt;10,IF(MID(I890,12,1)="F",VLOOKUP(J890,DATA!$K$2:$Y$20,14,FALSE),0)-10,0)-LEN(X890))&amp;DEC2BIN(Q890,IF(MID(I890,12,1)="F",VLOOKUP(J890,DATA!$K$2:$Y$20,14,FALSE),0)-IF(IF(MID(I890,12,1)="F",VLOOKUP(J890,DATA!$K$2:$Y$20,14,FALSE),0)&gt;10,IF(MID(I890,12,1)="F",VLOOKUP(J890,DATA!$K$2:$Y$20,14,FALSE),0)-10,0)),"")</f>
        <v/>
      </c>
      <c r="AJ890" t="str">
        <f>IF(LEN(H890)&gt;0,IF(H890&lt;&gt;"CALL_PAL",VLOOKUP(H890,DATA!$B$2:$E$526,4,FALSE),VLOOKUP(K890,DATA!$K$72:$M$161,3,FALSE)),"")</f>
        <v/>
      </c>
      <c r="AK890" t="str">
        <f>IF(LEN(H890)&gt;0,VLOOKUP(H890,DATA!$B$2:$D$526,3,FALSE),"")</f>
        <v/>
      </c>
      <c r="AL890" t="str">
        <f t="shared" si="495"/>
        <v/>
      </c>
      <c r="AM890" t="str">
        <f t="shared" si="496"/>
        <v/>
      </c>
      <c r="AN890" t="str">
        <f t="shared" si="474"/>
        <v/>
      </c>
      <c r="AO890" t="str">
        <f t="shared" si="468"/>
        <v/>
      </c>
      <c r="AP890" t="str">
        <f t="shared" si="469"/>
        <v/>
      </c>
      <c r="AQ890" t="str">
        <f t="shared" si="466"/>
        <v/>
      </c>
    </row>
    <row r="891" spans="1:43" x14ac:dyDescent="0.25">
      <c r="A891" t="str">
        <f t="shared" si="470"/>
        <v/>
      </c>
      <c r="C891" t="str">
        <f t="shared" si="476"/>
        <v/>
      </c>
      <c r="D891" t="str">
        <f t="shared" si="471"/>
        <v/>
      </c>
      <c r="E891" t="str">
        <f t="shared" si="472"/>
        <v/>
      </c>
      <c r="F891" t="str">
        <f t="shared" si="475"/>
        <v/>
      </c>
      <c r="G891" t="str">
        <f t="shared" si="467"/>
        <v/>
      </c>
      <c r="H891" t="str">
        <f t="shared" si="477"/>
        <v/>
      </c>
      <c r="I891" s="3" t="str">
        <f>IF(LEN(H891)&gt;0,VLOOKUP(H891,DATA!$B$2:$G$526,6,FALSE),"")</f>
        <v/>
      </c>
      <c r="J891" t="str">
        <f>IF(LEN(H891)&gt;0,VLOOKUP(H891,DATA!$B$2:$G$526,2,FALSE),"")</f>
        <v/>
      </c>
      <c r="K891" t="str">
        <f>IF(LEN(H891)&gt;0,IF(MID(IF(MID(MID(C891,LEN(H891)+2,99),1,1)="(",MID(MID(C891,LEN(H891)+2,99),2,LEN(MID(C891,LEN(H891)+2,99))-2),MID(C891,LEN(H891)+2,99)),1,1)=VLOOKUP(H891,DATA!$B$2:$I$526,8,FALSE),MID(IF(MID(MID(C891,LEN(H891)+2,99),1,1)="(",MID(MID(C891,LEN(H891)+2,99),2,LEN(MID(C891,LEN(H891)+2,99))-2),MID(C891,LEN(H891)+2,99)),1,3),IF(MID(MID(C891,LEN(H891)+2,99),1,1)="(",MID(MID(C891,LEN(H891)+2,99),2,LEN(MID(C891,LEN(H891)+2,99))-2),MID(C891,LEN(H891)+2,99))),"")</f>
        <v/>
      </c>
      <c r="L891" t="str">
        <f t="shared" si="478"/>
        <v/>
      </c>
      <c r="M891" t="str">
        <f t="shared" si="497"/>
        <v/>
      </c>
      <c r="N891" t="str">
        <f t="shared" si="479"/>
        <v/>
      </c>
      <c r="O891" t="str">
        <f t="shared" si="480"/>
        <v/>
      </c>
      <c r="P891" t="str">
        <f t="shared" si="473"/>
        <v/>
      </c>
      <c r="Q891" t="str">
        <f t="shared" si="481"/>
        <v/>
      </c>
      <c r="R891" t="str">
        <f t="shared" si="482"/>
        <v/>
      </c>
      <c r="S891" t="str">
        <f t="shared" si="483"/>
        <v/>
      </c>
      <c r="T891" t="str">
        <f t="shared" si="484"/>
        <v/>
      </c>
      <c r="U891" t="str">
        <f t="shared" si="485"/>
        <v/>
      </c>
      <c r="V891" t="str">
        <f>IF(MID(I891,6,1)="T",VLOOKUP(H891,DATA!$B$2:$H$526,7,FALSE),"")</f>
        <v/>
      </c>
      <c r="W891" t="str">
        <f t="shared" si="486"/>
        <v/>
      </c>
      <c r="X891" t="str">
        <f>IF(LEN(H891)&gt;0,VLOOKUP(H891,DATA!$B$2:$F$526,5,FALSE),"")</f>
        <v/>
      </c>
      <c r="Y891" t="str">
        <f t="shared" si="487"/>
        <v/>
      </c>
      <c r="Z891" t="str">
        <f t="shared" si="488"/>
        <v/>
      </c>
      <c r="AA891" t="str">
        <f t="shared" si="489"/>
        <v/>
      </c>
      <c r="AB891" t="str">
        <f>IF(LEN(Z891)&gt;0,VLOOKUP(Z891,DATA!$K$25:$L$69,2,FALSE)&amp;IF(LEN(AA891)&gt;0,VLOOKUP(AA891,DATA!$O$25:$P$29,2,FALSE),""),"")</f>
        <v/>
      </c>
      <c r="AC891" t="str">
        <f>IF(LEN(Z891)&gt;0,VLOOKUP(Z891,DATA!$K$25:$M$69,3,FALSE),"")</f>
        <v/>
      </c>
      <c r="AD891" t="str">
        <f t="shared" si="490"/>
        <v/>
      </c>
      <c r="AE891" t="str">
        <f t="shared" si="491"/>
        <v/>
      </c>
      <c r="AF891" t="str">
        <f t="shared" si="492"/>
        <v/>
      </c>
      <c r="AG891" t="str">
        <f t="shared" si="493"/>
        <v/>
      </c>
      <c r="AH891" t="str">
        <f t="shared" si="494"/>
        <v/>
      </c>
      <c r="AI891" t="str">
        <f>IF(LEN(Q891)&gt;0,REPT("0",IF(IF(MID(I891,12,1)="F",VLOOKUP(J891,DATA!$K$2:$Y$20,14,FALSE),0)&gt;10,IF(MID(I891,12,1)="F",VLOOKUP(J891,DATA!$K$2:$Y$20,14,FALSE),0)-10,0)-LEN(X891))&amp;DEC2BIN(Q891,IF(MID(I891,12,1)="F",VLOOKUP(J891,DATA!$K$2:$Y$20,14,FALSE),0)-IF(IF(MID(I891,12,1)="F",VLOOKUP(J891,DATA!$K$2:$Y$20,14,FALSE),0)&gt;10,IF(MID(I891,12,1)="F",VLOOKUP(J891,DATA!$K$2:$Y$20,14,FALSE),0)-10,0)),"")</f>
        <v/>
      </c>
      <c r="AJ891" t="str">
        <f>IF(LEN(H891)&gt;0,IF(H891&lt;&gt;"CALL_PAL",VLOOKUP(H891,DATA!$B$2:$E$526,4,FALSE),VLOOKUP(K891,DATA!$K$72:$M$161,3,FALSE)),"")</f>
        <v/>
      </c>
      <c r="AK891" t="str">
        <f>IF(LEN(H891)&gt;0,VLOOKUP(H891,DATA!$B$2:$D$526,3,FALSE),"")</f>
        <v/>
      </c>
      <c r="AL891" t="str">
        <f t="shared" si="495"/>
        <v/>
      </c>
      <c r="AM891" t="str">
        <f t="shared" si="496"/>
        <v/>
      </c>
      <c r="AN891" t="str">
        <f t="shared" si="474"/>
        <v/>
      </c>
      <c r="AO891" t="str">
        <f t="shared" si="468"/>
        <v/>
      </c>
      <c r="AP891" t="str">
        <f t="shared" si="469"/>
        <v/>
      </c>
      <c r="AQ891" t="str">
        <f t="shared" si="466"/>
        <v/>
      </c>
    </row>
    <row r="892" spans="1:43" x14ac:dyDescent="0.25">
      <c r="A892" t="str">
        <f t="shared" si="470"/>
        <v/>
      </c>
      <c r="C892" t="str">
        <f t="shared" si="476"/>
        <v/>
      </c>
      <c r="D892" t="str">
        <f t="shared" si="471"/>
        <v/>
      </c>
      <c r="E892" t="str">
        <f t="shared" si="472"/>
        <v/>
      </c>
      <c r="F892" t="str">
        <f t="shared" si="475"/>
        <v/>
      </c>
      <c r="G892" t="str">
        <f t="shared" si="467"/>
        <v/>
      </c>
      <c r="H892" t="str">
        <f t="shared" si="477"/>
        <v/>
      </c>
      <c r="I892" s="3" t="str">
        <f>IF(LEN(H892)&gt;0,VLOOKUP(H892,DATA!$B$2:$G$526,6,FALSE),"")</f>
        <v/>
      </c>
      <c r="J892" t="str">
        <f>IF(LEN(H892)&gt;0,VLOOKUP(H892,DATA!$B$2:$G$526,2,FALSE),"")</f>
        <v/>
      </c>
      <c r="K892" t="str">
        <f>IF(LEN(H892)&gt;0,IF(MID(IF(MID(MID(C892,LEN(H892)+2,99),1,1)="(",MID(MID(C892,LEN(H892)+2,99),2,LEN(MID(C892,LEN(H892)+2,99))-2),MID(C892,LEN(H892)+2,99)),1,1)=VLOOKUP(H892,DATA!$B$2:$I$526,8,FALSE),MID(IF(MID(MID(C892,LEN(H892)+2,99),1,1)="(",MID(MID(C892,LEN(H892)+2,99),2,LEN(MID(C892,LEN(H892)+2,99))-2),MID(C892,LEN(H892)+2,99)),1,3),IF(MID(MID(C892,LEN(H892)+2,99),1,1)="(",MID(MID(C892,LEN(H892)+2,99),2,LEN(MID(C892,LEN(H892)+2,99))-2),MID(C892,LEN(H892)+2,99))),"")</f>
        <v/>
      </c>
      <c r="L892" t="str">
        <f t="shared" si="478"/>
        <v/>
      </c>
      <c r="M892" t="str">
        <f t="shared" si="497"/>
        <v/>
      </c>
      <c r="N892" t="str">
        <f t="shared" si="479"/>
        <v/>
      </c>
      <c r="O892" t="str">
        <f t="shared" si="480"/>
        <v/>
      </c>
      <c r="P892" t="str">
        <f t="shared" si="473"/>
        <v/>
      </c>
      <c r="Q892" t="str">
        <f t="shared" si="481"/>
        <v/>
      </c>
      <c r="R892" t="str">
        <f t="shared" si="482"/>
        <v/>
      </c>
      <c r="S892" t="str">
        <f t="shared" si="483"/>
        <v/>
      </c>
      <c r="T892" t="str">
        <f t="shared" si="484"/>
        <v/>
      </c>
      <c r="U892" t="str">
        <f t="shared" si="485"/>
        <v/>
      </c>
      <c r="V892" t="str">
        <f>IF(MID(I892,6,1)="T",VLOOKUP(H892,DATA!$B$2:$H$526,7,FALSE),"")</f>
        <v/>
      </c>
      <c r="W892" t="str">
        <f t="shared" si="486"/>
        <v/>
      </c>
      <c r="X892" t="str">
        <f>IF(LEN(H892)&gt;0,VLOOKUP(H892,DATA!$B$2:$F$526,5,FALSE),"")</f>
        <v/>
      </c>
      <c r="Y892" t="str">
        <f t="shared" si="487"/>
        <v/>
      </c>
      <c r="Z892" t="str">
        <f t="shared" si="488"/>
        <v/>
      </c>
      <c r="AA892" t="str">
        <f t="shared" si="489"/>
        <v/>
      </c>
      <c r="AB892" t="str">
        <f>IF(LEN(Z892)&gt;0,VLOOKUP(Z892,DATA!$K$25:$L$69,2,FALSE)&amp;IF(LEN(AA892)&gt;0,VLOOKUP(AA892,DATA!$O$25:$P$29,2,FALSE),""),"")</f>
        <v/>
      </c>
      <c r="AC892" t="str">
        <f>IF(LEN(Z892)&gt;0,VLOOKUP(Z892,DATA!$K$25:$M$69,3,FALSE),"")</f>
        <v/>
      </c>
      <c r="AD892" t="str">
        <f t="shared" si="490"/>
        <v/>
      </c>
      <c r="AE892" t="str">
        <f t="shared" si="491"/>
        <v/>
      </c>
      <c r="AF892" t="str">
        <f t="shared" si="492"/>
        <v/>
      </c>
      <c r="AG892" t="str">
        <f t="shared" si="493"/>
        <v/>
      </c>
      <c r="AH892" t="str">
        <f t="shared" si="494"/>
        <v/>
      </c>
      <c r="AI892" t="str">
        <f>IF(LEN(Q892)&gt;0,REPT("0",IF(IF(MID(I892,12,1)="F",VLOOKUP(J892,DATA!$K$2:$Y$20,14,FALSE),0)&gt;10,IF(MID(I892,12,1)="F",VLOOKUP(J892,DATA!$K$2:$Y$20,14,FALSE),0)-10,0)-LEN(X892))&amp;DEC2BIN(Q892,IF(MID(I892,12,1)="F",VLOOKUP(J892,DATA!$K$2:$Y$20,14,FALSE),0)-IF(IF(MID(I892,12,1)="F",VLOOKUP(J892,DATA!$K$2:$Y$20,14,FALSE),0)&gt;10,IF(MID(I892,12,1)="F",VLOOKUP(J892,DATA!$K$2:$Y$20,14,FALSE),0)-10,0)),"")</f>
        <v/>
      </c>
      <c r="AJ892" t="str">
        <f>IF(LEN(H892)&gt;0,IF(H892&lt;&gt;"CALL_PAL",VLOOKUP(H892,DATA!$B$2:$E$526,4,FALSE),VLOOKUP(K892,DATA!$K$72:$M$161,3,FALSE)),"")</f>
        <v/>
      </c>
      <c r="AK892" t="str">
        <f>IF(LEN(H892)&gt;0,VLOOKUP(H892,DATA!$B$2:$D$526,3,FALSE),"")</f>
        <v/>
      </c>
      <c r="AL892" t="str">
        <f t="shared" si="495"/>
        <v/>
      </c>
      <c r="AM892" t="str">
        <f t="shared" si="496"/>
        <v/>
      </c>
      <c r="AN892" t="str">
        <f t="shared" si="474"/>
        <v/>
      </c>
      <c r="AO892" t="str">
        <f t="shared" si="468"/>
        <v/>
      </c>
      <c r="AP892" t="str">
        <f t="shared" si="469"/>
        <v/>
      </c>
      <c r="AQ892" t="str">
        <f t="shared" si="466"/>
        <v/>
      </c>
    </row>
    <row r="893" spans="1:43" x14ac:dyDescent="0.25">
      <c r="A893" t="str">
        <f t="shared" si="470"/>
        <v/>
      </c>
      <c r="C893" t="str">
        <f t="shared" si="476"/>
        <v/>
      </c>
      <c r="D893" t="str">
        <f t="shared" si="471"/>
        <v/>
      </c>
      <c r="E893" t="str">
        <f t="shared" si="472"/>
        <v/>
      </c>
      <c r="F893" t="str">
        <f t="shared" si="475"/>
        <v/>
      </c>
      <c r="G893" t="str">
        <f t="shared" si="467"/>
        <v/>
      </c>
      <c r="H893" t="str">
        <f t="shared" si="477"/>
        <v/>
      </c>
      <c r="I893" s="3" t="str">
        <f>IF(LEN(H893)&gt;0,VLOOKUP(H893,DATA!$B$2:$G$526,6,FALSE),"")</f>
        <v/>
      </c>
      <c r="J893" t="str">
        <f>IF(LEN(H893)&gt;0,VLOOKUP(H893,DATA!$B$2:$G$526,2,FALSE),"")</f>
        <v/>
      </c>
      <c r="K893" t="str">
        <f>IF(LEN(H893)&gt;0,IF(MID(IF(MID(MID(C893,LEN(H893)+2,99),1,1)="(",MID(MID(C893,LEN(H893)+2,99),2,LEN(MID(C893,LEN(H893)+2,99))-2),MID(C893,LEN(H893)+2,99)),1,1)=VLOOKUP(H893,DATA!$B$2:$I$526,8,FALSE),MID(IF(MID(MID(C893,LEN(H893)+2,99),1,1)="(",MID(MID(C893,LEN(H893)+2,99),2,LEN(MID(C893,LEN(H893)+2,99))-2),MID(C893,LEN(H893)+2,99)),1,3),IF(MID(MID(C893,LEN(H893)+2,99),1,1)="(",MID(MID(C893,LEN(H893)+2,99),2,LEN(MID(C893,LEN(H893)+2,99))-2),MID(C893,LEN(H893)+2,99))),"")</f>
        <v/>
      </c>
      <c r="L893" t="str">
        <f t="shared" si="478"/>
        <v/>
      </c>
      <c r="M893" t="str">
        <f t="shared" si="497"/>
        <v/>
      </c>
      <c r="N893" t="str">
        <f t="shared" si="479"/>
        <v/>
      </c>
      <c r="O893" t="str">
        <f t="shared" si="480"/>
        <v/>
      </c>
      <c r="P893" t="str">
        <f t="shared" si="473"/>
        <v/>
      </c>
      <c r="Q893" t="str">
        <f t="shared" si="481"/>
        <v/>
      </c>
      <c r="R893" t="str">
        <f t="shared" si="482"/>
        <v/>
      </c>
      <c r="S893" t="str">
        <f t="shared" si="483"/>
        <v/>
      </c>
      <c r="T893" t="str">
        <f t="shared" si="484"/>
        <v/>
      </c>
      <c r="U893" t="str">
        <f t="shared" si="485"/>
        <v/>
      </c>
      <c r="V893" t="str">
        <f>IF(MID(I893,6,1)="T",VLOOKUP(H893,DATA!$B$2:$H$526,7,FALSE),"")</f>
        <v/>
      </c>
      <c r="W893" t="str">
        <f t="shared" si="486"/>
        <v/>
      </c>
      <c r="X893" t="str">
        <f>IF(LEN(H893)&gt;0,VLOOKUP(H893,DATA!$B$2:$F$526,5,FALSE),"")</f>
        <v/>
      </c>
      <c r="Y893" t="str">
        <f t="shared" si="487"/>
        <v/>
      </c>
      <c r="Z893" t="str">
        <f t="shared" si="488"/>
        <v/>
      </c>
      <c r="AA893" t="str">
        <f t="shared" si="489"/>
        <v/>
      </c>
      <c r="AB893" t="str">
        <f>IF(LEN(Z893)&gt;0,VLOOKUP(Z893,DATA!$K$25:$L$69,2,FALSE)&amp;IF(LEN(AA893)&gt;0,VLOOKUP(AA893,DATA!$O$25:$P$29,2,FALSE),""),"")</f>
        <v/>
      </c>
      <c r="AC893" t="str">
        <f>IF(LEN(Z893)&gt;0,VLOOKUP(Z893,DATA!$K$25:$M$69,3,FALSE),"")</f>
        <v/>
      </c>
      <c r="AD893" t="str">
        <f t="shared" si="490"/>
        <v/>
      </c>
      <c r="AE893" t="str">
        <f t="shared" si="491"/>
        <v/>
      </c>
      <c r="AF893" t="str">
        <f t="shared" si="492"/>
        <v/>
      </c>
      <c r="AG893" t="str">
        <f t="shared" si="493"/>
        <v/>
      </c>
      <c r="AH893" t="str">
        <f t="shared" si="494"/>
        <v/>
      </c>
      <c r="AI893" t="str">
        <f>IF(LEN(Q893)&gt;0,REPT("0",IF(IF(MID(I893,12,1)="F",VLOOKUP(J893,DATA!$K$2:$Y$20,14,FALSE),0)&gt;10,IF(MID(I893,12,1)="F",VLOOKUP(J893,DATA!$K$2:$Y$20,14,FALSE),0)-10,0)-LEN(X893))&amp;DEC2BIN(Q893,IF(MID(I893,12,1)="F",VLOOKUP(J893,DATA!$K$2:$Y$20,14,FALSE),0)-IF(IF(MID(I893,12,1)="F",VLOOKUP(J893,DATA!$K$2:$Y$20,14,FALSE),0)&gt;10,IF(MID(I893,12,1)="F",VLOOKUP(J893,DATA!$K$2:$Y$20,14,FALSE),0)-10,0)),"")</f>
        <v/>
      </c>
      <c r="AJ893" t="str">
        <f>IF(LEN(H893)&gt;0,IF(H893&lt;&gt;"CALL_PAL",VLOOKUP(H893,DATA!$B$2:$E$526,4,FALSE),VLOOKUP(K893,DATA!$K$72:$M$161,3,FALSE)),"")</f>
        <v/>
      </c>
      <c r="AK893" t="str">
        <f>IF(LEN(H893)&gt;0,VLOOKUP(H893,DATA!$B$2:$D$526,3,FALSE),"")</f>
        <v/>
      </c>
      <c r="AL893" t="str">
        <f t="shared" si="495"/>
        <v/>
      </c>
      <c r="AM893" t="str">
        <f t="shared" si="496"/>
        <v/>
      </c>
      <c r="AN893" t="str">
        <f t="shared" si="474"/>
        <v/>
      </c>
      <c r="AO893" t="str">
        <f t="shared" si="468"/>
        <v/>
      </c>
      <c r="AP893" t="str">
        <f t="shared" si="469"/>
        <v/>
      </c>
      <c r="AQ893" t="str">
        <f t="shared" si="466"/>
        <v/>
      </c>
    </row>
    <row r="894" spans="1:43" x14ac:dyDescent="0.25">
      <c r="A894" t="str">
        <f t="shared" si="470"/>
        <v/>
      </c>
      <c r="C894" t="str">
        <f t="shared" si="476"/>
        <v/>
      </c>
      <c r="D894" t="str">
        <f t="shared" si="471"/>
        <v/>
      </c>
      <c r="E894" t="str">
        <f t="shared" si="472"/>
        <v/>
      </c>
      <c r="F894" t="str">
        <f t="shared" si="475"/>
        <v/>
      </c>
      <c r="G894" t="str">
        <f t="shared" si="467"/>
        <v/>
      </c>
      <c r="H894" t="str">
        <f t="shared" si="477"/>
        <v/>
      </c>
      <c r="I894" s="3" t="str">
        <f>IF(LEN(H894)&gt;0,VLOOKUP(H894,DATA!$B$2:$G$526,6,FALSE),"")</f>
        <v/>
      </c>
      <c r="J894" t="str">
        <f>IF(LEN(H894)&gt;0,VLOOKUP(H894,DATA!$B$2:$G$526,2,FALSE),"")</f>
        <v/>
      </c>
      <c r="K894" t="str">
        <f>IF(LEN(H894)&gt;0,IF(MID(IF(MID(MID(C894,LEN(H894)+2,99),1,1)="(",MID(MID(C894,LEN(H894)+2,99),2,LEN(MID(C894,LEN(H894)+2,99))-2),MID(C894,LEN(H894)+2,99)),1,1)=VLOOKUP(H894,DATA!$B$2:$I$526,8,FALSE),MID(IF(MID(MID(C894,LEN(H894)+2,99),1,1)="(",MID(MID(C894,LEN(H894)+2,99),2,LEN(MID(C894,LEN(H894)+2,99))-2),MID(C894,LEN(H894)+2,99)),1,3),IF(MID(MID(C894,LEN(H894)+2,99),1,1)="(",MID(MID(C894,LEN(H894)+2,99),2,LEN(MID(C894,LEN(H894)+2,99))-2),MID(C894,LEN(H894)+2,99))),"")</f>
        <v/>
      </c>
      <c r="L894" t="str">
        <f t="shared" si="478"/>
        <v/>
      </c>
      <c r="M894" t="str">
        <f t="shared" si="497"/>
        <v/>
      </c>
      <c r="N894" t="str">
        <f t="shared" si="479"/>
        <v/>
      </c>
      <c r="O894" t="str">
        <f t="shared" si="480"/>
        <v/>
      </c>
      <c r="P894" t="str">
        <f t="shared" si="473"/>
        <v/>
      </c>
      <c r="Q894" t="str">
        <f t="shared" si="481"/>
        <v/>
      </c>
      <c r="R894" t="str">
        <f t="shared" si="482"/>
        <v/>
      </c>
      <c r="S894" t="str">
        <f t="shared" si="483"/>
        <v/>
      </c>
      <c r="T894" t="str">
        <f t="shared" si="484"/>
        <v/>
      </c>
      <c r="U894" t="str">
        <f t="shared" si="485"/>
        <v/>
      </c>
      <c r="V894" t="str">
        <f>IF(MID(I894,6,1)="T",VLOOKUP(H894,DATA!$B$2:$H$526,7,FALSE),"")</f>
        <v/>
      </c>
      <c r="W894" t="str">
        <f t="shared" si="486"/>
        <v/>
      </c>
      <c r="X894" t="str">
        <f>IF(LEN(H894)&gt;0,VLOOKUP(H894,DATA!$B$2:$F$526,5,FALSE),"")</f>
        <v/>
      </c>
      <c r="Y894" t="str">
        <f t="shared" si="487"/>
        <v/>
      </c>
      <c r="Z894" t="str">
        <f t="shared" si="488"/>
        <v/>
      </c>
      <c r="AA894" t="str">
        <f t="shared" si="489"/>
        <v/>
      </c>
      <c r="AB894" t="str">
        <f>IF(LEN(Z894)&gt;0,VLOOKUP(Z894,DATA!$K$25:$L$69,2,FALSE)&amp;IF(LEN(AA894)&gt;0,VLOOKUP(AA894,DATA!$O$25:$P$29,2,FALSE),""),"")</f>
        <v/>
      </c>
      <c r="AC894" t="str">
        <f>IF(LEN(Z894)&gt;0,VLOOKUP(Z894,DATA!$K$25:$M$69,3,FALSE),"")</f>
        <v/>
      </c>
      <c r="AD894" t="str">
        <f t="shared" si="490"/>
        <v/>
      </c>
      <c r="AE894" t="str">
        <f t="shared" si="491"/>
        <v/>
      </c>
      <c r="AF894" t="str">
        <f t="shared" si="492"/>
        <v/>
      </c>
      <c r="AG894" t="str">
        <f t="shared" si="493"/>
        <v/>
      </c>
      <c r="AH894" t="str">
        <f t="shared" si="494"/>
        <v/>
      </c>
      <c r="AI894" t="str">
        <f>IF(LEN(Q894)&gt;0,REPT("0",IF(IF(MID(I894,12,1)="F",VLOOKUP(J894,DATA!$K$2:$Y$20,14,FALSE),0)&gt;10,IF(MID(I894,12,1)="F",VLOOKUP(J894,DATA!$K$2:$Y$20,14,FALSE),0)-10,0)-LEN(X894))&amp;DEC2BIN(Q894,IF(MID(I894,12,1)="F",VLOOKUP(J894,DATA!$K$2:$Y$20,14,FALSE),0)-IF(IF(MID(I894,12,1)="F",VLOOKUP(J894,DATA!$K$2:$Y$20,14,FALSE),0)&gt;10,IF(MID(I894,12,1)="F",VLOOKUP(J894,DATA!$K$2:$Y$20,14,FALSE),0)-10,0)),"")</f>
        <v/>
      </c>
      <c r="AJ894" t="str">
        <f>IF(LEN(H894)&gt;0,IF(H894&lt;&gt;"CALL_PAL",VLOOKUP(H894,DATA!$B$2:$E$526,4,FALSE),VLOOKUP(K894,DATA!$K$72:$M$161,3,FALSE)),"")</f>
        <v/>
      </c>
      <c r="AK894" t="str">
        <f>IF(LEN(H894)&gt;0,VLOOKUP(H894,DATA!$B$2:$D$526,3,FALSE),"")</f>
        <v/>
      </c>
      <c r="AL894" t="str">
        <f t="shared" si="495"/>
        <v/>
      </c>
      <c r="AM894" t="str">
        <f t="shared" si="496"/>
        <v/>
      </c>
      <c r="AN894" t="str">
        <f t="shared" si="474"/>
        <v/>
      </c>
      <c r="AO894" t="str">
        <f t="shared" si="468"/>
        <v/>
      </c>
      <c r="AP894" t="str">
        <f t="shared" si="469"/>
        <v/>
      </c>
      <c r="AQ894" t="str">
        <f t="shared" si="466"/>
        <v/>
      </c>
    </row>
    <row r="895" spans="1:43" x14ac:dyDescent="0.25">
      <c r="A895" t="str">
        <f t="shared" si="470"/>
        <v/>
      </c>
      <c r="C895" t="str">
        <f t="shared" si="476"/>
        <v/>
      </c>
      <c r="D895" t="str">
        <f t="shared" si="471"/>
        <v/>
      </c>
      <c r="E895" t="str">
        <f t="shared" si="472"/>
        <v/>
      </c>
      <c r="F895" t="str">
        <f t="shared" si="475"/>
        <v/>
      </c>
      <c r="G895" t="str">
        <f t="shared" si="467"/>
        <v/>
      </c>
      <c r="H895" t="str">
        <f t="shared" si="477"/>
        <v/>
      </c>
      <c r="I895" s="3" t="str">
        <f>IF(LEN(H895)&gt;0,VLOOKUP(H895,DATA!$B$2:$G$526,6,FALSE),"")</f>
        <v/>
      </c>
      <c r="J895" t="str">
        <f>IF(LEN(H895)&gt;0,VLOOKUP(H895,DATA!$B$2:$G$526,2,FALSE),"")</f>
        <v/>
      </c>
      <c r="K895" t="str">
        <f>IF(LEN(H895)&gt;0,IF(MID(IF(MID(MID(C895,LEN(H895)+2,99),1,1)="(",MID(MID(C895,LEN(H895)+2,99),2,LEN(MID(C895,LEN(H895)+2,99))-2),MID(C895,LEN(H895)+2,99)),1,1)=VLOOKUP(H895,DATA!$B$2:$I$526,8,FALSE),MID(IF(MID(MID(C895,LEN(H895)+2,99),1,1)="(",MID(MID(C895,LEN(H895)+2,99),2,LEN(MID(C895,LEN(H895)+2,99))-2),MID(C895,LEN(H895)+2,99)),1,3),IF(MID(MID(C895,LEN(H895)+2,99),1,1)="(",MID(MID(C895,LEN(H895)+2,99),2,LEN(MID(C895,LEN(H895)+2,99))-2),MID(C895,LEN(H895)+2,99))),"")</f>
        <v/>
      </c>
      <c r="L895" t="str">
        <f t="shared" si="478"/>
        <v/>
      </c>
      <c r="M895" t="str">
        <f t="shared" si="497"/>
        <v/>
      </c>
      <c r="N895" t="str">
        <f t="shared" si="479"/>
        <v/>
      </c>
      <c r="O895" t="str">
        <f t="shared" si="480"/>
        <v/>
      </c>
      <c r="P895" t="str">
        <f t="shared" si="473"/>
        <v/>
      </c>
      <c r="Q895" t="str">
        <f t="shared" si="481"/>
        <v/>
      </c>
      <c r="R895" t="str">
        <f t="shared" si="482"/>
        <v/>
      </c>
      <c r="S895" t="str">
        <f t="shared" si="483"/>
        <v/>
      </c>
      <c r="T895" t="str">
        <f t="shared" si="484"/>
        <v/>
      </c>
      <c r="U895" t="str">
        <f t="shared" si="485"/>
        <v/>
      </c>
      <c r="V895" t="str">
        <f>IF(MID(I895,6,1)="T",VLOOKUP(H895,DATA!$B$2:$H$526,7,FALSE),"")</f>
        <v/>
      </c>
      <c r="W895" t="str">
        <f t="shared" si="486"/>
        <v/>
      </c>
      <c r="X895" t="str">
        <f>IF(LEN(H895)&gt;0,VLOOKUP(H895,DATA!$B$2:$F$526,5,FALSE),"")</f>
        <v/>
      </c>
      <c r="Y895" t="str">
        <f t="shared" si="487"/>
        <v/>
      </c>
      <c r="Z895" t="str">
        <f t="shared" si="488"/>
        <v/>
      </c>
      <c r="AA895" t="str">
        <f t="shared" si="489"/>
        <v/>
      </c>
      <c r="AB895" t="str">
        <f>IF(LEN(Z895)&gt;0,VLOOKUP(Z895,DATA!$K$25:$L$69,2,FALSE)&amp;IF(LEN(AA895)&gt;0,VLOOKUP(AA895,DATA!$O$25:$P$29,2,FALSE),""),"")</f>
        <v/>
      </c>
      <c r="AC895" t="str">
        <f>IF(LEN(Z895)&gt;0,VLOOKUP(Z895,DATA!$K$25:$M$69,3,FALSE),"")</f>
        <v/>
      </c>
      <c r="AD895" t="str">
        <f t="shared" si="490"/>
        <v/>
      </c>
      <c r="AE895" t="str">
        <f t="shared" si="491"/>
        <v/>
      </c>
      <c r="AF895" t="str">
        <f t="shared" si="492"/>
        <v/>
      </c>
      <c r="AG895" t="str">
        <f t="shared" si="493"/>
        <v/>
      </c>
      <c r="AH895" t="str">
        <f t="shared" si="494"/>
        <v/>
      </c>
      <c r="AI895" t="str">
        <f>IF(LEN(Q895)&gt;0,REPT("0",IF(IF(MID(I895,12,1)="F",VLOOKUP(J895,DATA!$K$2:$Y$20,14,FALSE),0)&gt;10,IF(MID(I895,12,1)="F",VLOOKUP(J895,DATA!$K$2:$Y$20,14,FALSE),0)-10,0)-LEN(X895))&amp;DEC2BIN(Q895,IF(MID(I895,12,1)="F",VLOOKUP(J895,DATA!$K$2:$Y$20,14,FALSE),0)-IF(IF(MID(I895,12,1)="F",VLOOKUP(J895,DATA!$K$2:$Y$20,14,FALSE),0)&gt;10,IF(MID(I895,12,1)="F",VLOOKUP(J895,DATA!$K$2:$Y$20,14,FALSE),0)-10,0)),"")</f>
        <v/>
      </c>
      <c r="AJ895" t="str">
        <f>IF(LEN(H895)&gt;0,IF(H895&lt;&gt;"CALL_PAL",VLOOKUP(H895,DATA!$B$2:$E$526,4,FALSE),VLOOKUP(K895,DATA!$K$72:$M$161,3,FALSE)),"")</f>
        <v/>
      </c>
      <c r="AK895" t="str">
        <f>IF(LEN(H895)&gt;0,VLOOKUP(H895,DATA!$B$2:$D$526,3,FALSE),"")</f>
        <v/>
      </c>
      <c r="AL895" t="str">
        <f t="shared" si="495"/>
        <v/>
      </c>
      <c r="AM895" t="str">
        <f t="shared" si="496"/>
        <v/>
      </c>
      <c r="AN895" t="str">
        <f t="shared" si="474"/>
        <v/>
      </c>
      <c r="AO895" t="str">
        <f t="shared" si="468"/>
        <v/>
      </c>
      <c r="AP895" t="str">
        <f t="shared" si="469"/>
        <v/>
      </c>
      <c r="AQ895" t="str">
        <f t="shared" si="466"/>
        <v/>
      </c>
    </row>
    <row r="896" spans="1:43" x14ac:dyDescent="0.25">
      <c r="A896" t="str">
        <f t="shared" si="470"/>
        <v/>
      </c>
      <c r="C896" t="str">
        <f t="shared" si="476"/>
        <v/>
      </c>
      <c r="D896" t="str">
        <f t="shared" si="471"/>
        <v/>
      </c>
      <c r="E896" t="str">
        <f t="shared" si="472"/>
        <v/>
      </c>
      <c r="F896" t="str">
        <f t="shared" si="475"/>
        <v/>
      </c>
      <c r="G896" t="str">
        <f t="shared" si="467"/>
        <v/>
      </c>
      <c r="H896" t="str">
        <f t="shared" si="477"/>
        <v/>
      </c>
      <c r="I896" s="3" t="str">
        <f>IF(LEN(H896)&gt;0,VLOOKUP(H896,DATA!$B$2:$G$526,6,FALSE),"")</f>
        <v/>
      </c>
      <c r="J896" t="str">
        <f>IF(LEN(H896)&gt;0,VLOOKUP(H896,DATA!$B$2:$G$526,2,FALSE),"")</f>
        <v/>
      </c>
      <c r="K896" t="str">
        <f>IF(LEN(H896)&gt;0,IF(MID(IF(MID(MID(C896,LEN(H896)+2,99),1,1)="(",MID(MID(C896,LEN(H896)+2,99),2,LEN(MID(C896,LEN(H896)+2,99))-2),MID(C896,LEN(H896)+2,99)),1,1)=VLOOKUP(H896,DATA!$B$2:$I$526,8,FALSE),MID(IF(MID(MID(C896,LEN(H896)+2,99),1,1)="(",MID(MID(C896,LEN(H896)+2,99),2,LEN(MID(C896,LEN(H896)+2,99))-2),MID(C896,LEN(H896)+2,99)),1,3),IF(MID(MID(C896,LEN(H896)+2,99),1,1)="(",MID(MID(C896,LEN(H896)+2,99),2,LEN(MID(C896,LEN(H896)+2,99))-2),MID(C896,LEN(H896)+2,99))),"")</f>
        <v/>
      </c>
      <c r="L896" t="str">
        <f t="shared" si="478"/>
        <v/>
      </c>
      <c r="M896" t="str">
        <f t="shared" si="497"/>
        <v/>
      </c>
      <c r="N896" t="str">
        <f t="shared" si="479"/>
        <v/>
      </c>
      <c r="O896" t="str">
        <f t="shared" si="480"/>
        <v/>
      </c>
      <c r="P896" t="str">
        <f t="shared" si="473"/>
        <v/>
      </c>
      <c r="Q896" t="str">
        <f t="shared" si="481"/>
        <v/>
      </c>
      <c r="R896" t="str">
        <f t="shared" si="482"/>
        <v/>
      </c>
      <c r="S896" t="str">
        <f t="shared" si="483"/>
        <v/>
      </c>
      <c r="T896" t="str">
        <f t="shared" si="484"/>
        <v/>
      </c>
      <c r="U896" t="str">
        <f t="shared" si="485"/>
        <v/>
      </c>
      <c r="V896" t="str">
        <f>IF(MID(I896,6,1)="T",VLOOKUP(H896,DATA!$B$2:$H$526,7,FALSE),"")</f>
        <v/>
      </c>
      <c r="W896" t="str">
        <f t="shared" si="486"/>
        <v/>
      </c>
      <c r="X896" t="str">
        <f>IF(LEN(H896)&gt;0,VLOOKUP(H896,DATA!$B$2:$F$526,5,FALSE),"")</f>
        <v/>
      </c>
      <c r="Y896" t="str">
        <f t="shared" si="487"/>
        <v/>
      </c>
      <c r="Z896" t="str">
        <f t="shared" si="488"/>
        <v/>
      </c>
      <c r="AA896" t="str">
        <f t="shared" si="489"/>
        <v/>
      </c>
      <c r="AB896" t="str">
        <f>IF(LEN(Z896)&gt;0,VLOOKUP(Z896,DATA!$K$25:$L$69,2,FALSE)&amp;IF(LEN(AA896)&gt;0,VLOOKUP(AA896,DATA!$O$25:$P$29,2,FALSE),""),"")</f>
        <v/>
      </c>
      <c r="AC896" t="str">
        <f>IF(LEN(Z896)&gt;0,VLOOKUP(Z896,DATA!$K$25:$M$69,3,FALSE),"")</f>
        <v/>
      </c>
      <c r="AD896" t="str">
        <f t="shared" si="490"/>
        <v/>
      </c>
      <c r="AE896" t="str">
        <f t="shared" si="491"/>
        <v/>
      </c>
      <c r="AF896" t="str">
        <f t="shared" si="492"/>
        <v/>
      </c>
      <c r="AG896" t="str">
        <f t="shared" si="493"/>
        <v/>
      </c>
      <c r="AH896" t="str">
        <f t="shared" si="494"/>
        <v/>
      </c>
      <c r="AI896" t="str">
        <f>IF(LEN(Q896)&gt;0,REPT("0",IF(IF(MID(I896,12,1)="F",VLOOKUP(J896,DATA!$K$2:$Y$20,14,FALSE),0)&gt;10,IF(MID(I896,12,1)="F",VLOOKUP(J896,DATA!$K$2:$Y$20,14,FALSE),0)-10,0)-LEN(X896))&amp;DEC2BIN(Q896,IF(MID(I896,12,1)="F",VLOOKUP(J896,DATA!$K$2:$Y$20,14,FALSE),0)-IF(IF(MID(I896,12,1)="F",VLOOKUP(J896,DATA!$K$2:$Y$20,14,FALSE),0)&gt;10,IF(MID(I896,12,1)="F",VLOOKUP(J896,DATA!$K$2:$Y$20,14,FALSE),0)-10,0)),"")</f>
        <v/>
      </c>
      <c r="AJ896" t="str">
        <f>IF(LEN(H896)&gt;0,IF(H896&lt;&gt;"CALL_PAL",VLOOKUP(H896,DATA!$B$2:$E$526,4,FALSE),VLOOKUP(K896,DATA!$K$72:$M$161,3,FALSE)),"")</f>
        <v/>
      </c>
      <c r="AK896" t="str">
        <f>IF(LEN(H896)&gt;0,VLOOKUP(H896,DATA!$B$2:$D$526,3,FALSE),"")</f>
        <v/>
      </c>
      <c r="AL896" t="str">
        <f t="shared" si="495"/>
        <v/>
      </c>
      <c r="AM896" t="str">
        <f t="shared" si="496"/>
        <v/>
      </c>
      <c r="AN896" t="str">
        <f t="shared" si="474"/>
        <v/>
      </c>
      <c r="AO896" t="str">
        <f t="shared" si="468"/>
        <v/>
      </c>
      <c r="AP896" t="str">
        <f t="shared" si="469"/>
        <v/>
      </c>
      <c r="AQ896" t="str">
        <f t="shared" si="466"/>
        <v/>
      </c>
    </row>
    <row r="897" spans="1:43" x14ac:dyDescent="0.25">
      <c r="A897" t="str">
        <f t="shared" si="470"/>
        <v/>
      </c>
      <c r="C897" t="str">
        <f t="shared" si="476"/>
        <v/>
      </c>
      <c r="D897" t="str">
        <f t="shared" si="471"/>
        <v/>
      </c>
      <c r="E897" t="str">
        <f t="shared" si="472"/>
        <v/>
      </c>
      <c r="F897" t="str">
        <f t="shared" si="475"/>
        <v/>
      </c>
      <c r="G897" t="str">
        <f t="shared" si="467"/>
        <v/>
      </c>
      <c r="H897" t="str">
        <f t="shared" si="477"/>
        <v/>
      </c>
      <c r="I897" s="3" t="str">
        <f>IF(LEN(H897)&gt;0,VLOOKUP(H897,DATA!$B$2:$G$526,6,FALSE),"")</f>
        <v/>
      </c>
      <c r="J897" t="str">
        <f>IF(LEN(H897)&gt;0,VLOOKUP(H897,DATA!$B$2:$G$526,2,FALSE),"")</f>
        <v/>
      </c>
      <c r="K897" t="str">
        <f>IF(LEN(H897)&gt;0,IF(MID(IF(MID(MID(C897,LEN(H897)+2,99),1,1)="(",MID(MID(C897,LEN(H897)+2,99),2,LEN(MID(C897,LEN(H897)+2,99))-2),MID(C897,LEN(H897)+2,99)),1,1)=VLOOKUP(H897,DATA!$B$2:$I$526,8,FALSE),MID(IF(MID(MID(C897,LEN(H897)+2,99),1,1)="(",MID(MID(C897,LEN(H897)+2,99),2,LEN(MID(C897,LEN(H897)+2,99))-2),MID(C897,LEN(H897)+2,99)),1,3),IF(MID(MID(C897,LEN(H897)+2,99),1,1)="(",MID(MID(C897,LEN(H897)+2,99),2,LEN(MID(C897,LEN(H897)+2,99))-2),MID(C897,LEN(H897)+2,99))),"")</f>
        <v/>
      </c>
      <c r="L897" t="str">
        <f t="shared" si="478"/>
        <v/>
      </c>
      <c r="M897" t="str">
        <f t="shared" si="497"/>
        <v/>
      </c>
      <c r="N897" t="str">
        <f t="shared" si="479"/>
        <v/>
      </c>
      <c r="O897" t="str">
        <f t="shared" si="480"/>
        <v/>
      </c>
      <c r="P897" t="str">
        <f t="shared" si="473"/>
        <v/>
      </c>
      <c r="Q897" t="str">
        <f t="shared" si="481"/>
        <v/>
      </c>
      <c r="R897" t="str">
        <f t="shared" si="482"/>
        <v/>
      </c>
      <c r="S897" t="str">
        <f t="shared" si="483"/>
        <v/>
      </c>
      <c r="T897" t="str">
        <f t="shared" si="484"/>
        <v/>
      </c>
      <c r="U897" t="str">
        <f t="shared" si="485"/>
        <v/>
      </c>
      <c r="V897" t="str">
        <f>IF(MID(I897,6,1)="T",VLOOKUP(H897,DATA!$B$2:$H$526,7,FALSE),"")</f>
        <v/>
      </c>
      <c r="W897" t="str">
        <f t="shared" si="486"/>
        <v/>
      </c>
      <c r="X897" t="str">
        <f>IF(LEN(H897)&gt;0,VLOOKUP(H897,DATA!$B$2:$F$526,5,FALSE),"")</f>
        <v/>
      </c>
      <c r="Y897" t="str">
        <f t="shared" si="487"/>
        <v/>
      </c>
      <c r="Z897" t="str">
        <f t="shared" si="488"/>
        <v/>
      </c>
      <c r="AA897" t="str">
        <f t="shared" si="489"/>
        <v/>
      </c>
      <c r="AB897" t="str">
        <f>IF(LEN(Z897)&gt;0,VLOOKUP(Z897,DATA!$K$25:$L$69,2,FALSE)&amp;IF(LEN(AA897)&gt;0,VLOOKUP(AA897,DATA!$O$25:$P$29,2,FALSE),""),"")</f>
        <v/>
      </c>
      <c r="AC897" t="str">
        <f>IF(LEN(Z897)&gt;0,VLOOKUP(Z897,DATA!$K$25:$M$69,3,FALSE),"")</f>
        <v/>
      </c>
      <c r="AD897" t="str">
        <f t="shared" si="490"/>
        <v/>
      </c>
      <c r="AE897" t="str">
        <f t="shared" si="491"/>
        <v/>
      </c>
      <c r="AF897" t="str">
        <f t="shared" si="492"/>
        <v/>
      </c>
      <c r="AG897" t="str">
        <f t="shared" si="493"/>
        <v/>
      </c>
      <c r="AH897" t="str">
        <f t="shared" si="494"/>
        <v/>
      </c>
      <c r="AI897" t="str">
        <f>IF(LEN(Q897)&gt;0,REPT("0",IF(IF(MID(I897,12,1)="F",VLOOKUP(J897,DATA!$K$2:$Y$20,14,FALSE),0)&gt;10,IF(MID(I897,12,1)="F",VLOOKUP(J897,DATA!$K$2:$Y$20,14,FALSE),0)-10,0)-LEN(X897))&amp;DEC2BIN(Q897,IF(MID(I897,12,1)="F",VLOOKUP(J897,DATA!$K$2:$Y$20,14,FALSE),0)-IF(IF(MID(I897,12,1)="F",VLOOKUP(J897,DATA!$K$2:$Y$20,14,FALSE),0)&gt;10,IF(MID(I897,12,1)="F",VLOOKUP(J897,DATA!$K$2:$Y$20,14,FALSE),0)-10,0)),"")</f>
        <v/>
      </c>
      <c r="AJ897" t="str">
        <f>IF(LEN(H897)&gt;0,IF(H897&lt;&gt;"CALL_PAL",VLOOKUP(H897,DATA!$B$2:$E$526,4,FALSE),VLOOKUP(K897,DATA!$K$72:$M$161,3,FALSE)),"")</f>
        <v/>
      </c>
      <c r="AK897" t="str">
        <f>IF(LEN(H897)&gt;0,VLOOKUP(H897,DATA!$B$2:$D$526,3,FALSE),"")</f>
        <v/>
      </c>
      <c r="AL897" t="str">
        <f t="shared" si="495"/>
        <v/>
      </c>
      <c r="AM897" t="str">
        <f t="shared" si="496"/>
        <v/>
      </c>
      <c r="AN897" t="str">
        <f t="shared" si="474"/>
        <v/>
      </c>
      <c r="AO897" t="str">
        <f t="shared" si="468"/>
        <v/>
      </c>
      <c r="AP897" t="str">
        <f t="shared" si="469"/>
        <v/>
      </c>
      <c r="AQ897" t="str">
        <f t="shared" si="466"/>
        <v/>
      </c>
    </row>
    <row r="898" spans="1:43" x14ac:dyDescent="0.25">
      <c r="A898" t="str">
        <f t="shared" si="470"/>
        <v/>
      </c>
      <c r="C898" t="str">
        <f t="shared" si="476"/>
        <v/>
      </c>
      <c r="D898" t="str">
        <f t="shared" si="471"/>
        <v/>
      </c>
      <c r="E898" t="str">
        <f t="shared" si="472"/>
        <v/>
      </c>
      <c r="F898" t="str">
        <f t="shared" si="475"/>
        <v/>
      </c>
      <c r="G898" t="str">
        <f t="shared" si="467"/>
        <v/>
      </c>
      <c r="H898" t="str">
        <f t="shared" si="477"/>
        <v/>
      </c>
      <c r="I898" s="3" t="str">
        <f>IF(LEN(H898)&gt;0,VLOOKUP(H898,DATA!$B$2:$G$526,6,FALSE),"")</f>
        <v/>
      </c>
      <c r="J898" t="str">
        <f>IF(LEN(H898)&gt;0,VLOOKUP(H898,DATA!$B$2:$G$526,2,FALSE),"")</f>
        <v/>
      </c>
      <c r="K898" t="str">
        <f>IF(LEN(H898)&gt;0,IF(MID(IF(MID(MID(C898,LEN(H898)+2,99),1,1)="(",MID(MID(C898,LEN(H898)+2,99),2,LEN(MID(C898,LEN(H898)+2,99))-2),MID(C898,LEN(H898)+2,99)),1,1)=VLOOKUP(H898,DATA!$B$2:$I$526,8,FALSE),MID(IF(MID(MID(C898,LEN(H898)+2,99),1,1)="(",MID(MID(C898,LEN(H898)+2,99),2,LEN(MID(C898,LEN(H898)+2,99))-2),MID(C898,LEN(H898)+2,99)),1,3),IF(MID(MID(C898,LEN(H898)+2,99),1,1)="(",MID(MID(C898,LEN(H898)+2,99),2,LEN(MID(C898,LEN(H898)+2,99))-2),MID(C898,LEN(H898)+2,99))),"")</f>
        <v/>
      </c>
      <c r="L898" t="str">
        <f t="shared" si="478"/>
        <v/>
      </c>
      <c r="M898" t="str">
        <f t="shared" si="497"/>
        <v/>
      </c>
      <c r="N898" t="str">
        <f t="shared" si="479"/>
        <v/>
      </c>
      <c r="O898" t="str">
        <f t="shared" si="480"/>
        <v/>
      </c>
      <c r="P898" t="str">
        <f t="shared" si="473"/>
        <v/>
      </c>
      <c r="Q898" t="str">
        <f t="shared" si="481"/>
        <v/>
      </c>
      <c r="R898" t="str">
        <f t="shared" si="482"/>
        <v/>
      </c>
      <c r="S898" t="str">
        <f t="shared" si="483"/>
        <v/>
      </c>
      <c r="T898" t="str">
        <f t="shared" si="484"/>
        <v/>
      </c>
      <c r="U898" t="str">
        <f t="shared" si="485"/>
        <v/>
      </c>
      <c r="V898" t="str">
        <f>IF(MID(I898,6,1)="T",VLOOKUP(H898,DATA!$B$2:$H$526,7,FALSE),"")</f>
        <v/>
      </c>
      <c r="W898" t="str">
        <f t="shared" si="486"/>
        <v/>
      </c>
      <c r="X898" t="str">
        <f>IF(LEN(H898)&gt;0,VLOOKUP(H898,DATA!$B$2:$F$526,5,FALSE),"")</f>
        <v/>
      </c>
      <c r="Y898" t="str">
        <f t="shared" si="487"/>
        <v/>
      </c>
      <c r="Z898" t="str">
        <f t="shared" si="488"/>
        <v/>
      </c>
      <c r="AA898" t="str">
        <f t="shared" si="489"/>
        <v/>
      </c>
      <c r="AB898" t="str">
        <f>IF(LEN(Z898)&gt;0,VLOOKUP(Z898,DATA!$K$25:$L$69,2,FALSE)&amp;IF(LEN(AA898)&gt;0,VLOOKUP(AA898,DATA!$O$25:$P$29,2,FALSE),""),"")</f>
        <v/>
      </c>
      <c r="AC898" t="str">
        <f>IF(LEN(Z898)&gt;0,VLOOKUP(Z898,DATA!$K$25:$M$69,3,FALSE),"")</f>
        <v/>
      </c>
      <c r="AD898" t="str">
        <f t="shared" si="490"/>
        <v/>
      </c>
      <c r="AE898" t="str">
        <f t="shared" si="491"/>
        <v/>
      </c>
      <c r="AF898" t="str">
        <f t="shared" si="492"/>
        <v/>
      </c>
      <c r="AG898" t="str">
        <f t="shared" si="493"/>
        <v/>
      </c>
      <c r="AH898" t="str">
        <f t="shared" si="494"/>
        <v/>
      </c>
      <c r="AI898" t="str">
        <f>IF(LEN(Q898)&gt;0,REPT("0",IF(IF(MID(I898,12,1)="F",VLOOKUP(J898,DATA!$K$2:$Y$20,14,FALSE),0)&gt;10,IF(MID(I898,12,1)="F",VLOOKUP(J898,DATA!$K$2:$Y$20,14,FALSE),0)-10,0)-LEN(X898))&amp;DEC2BIN(Q898,IF(MID(I898,12,1)="F",VLOOKUP(J898,DATA!$K$2:$Y$20,14,FALSE),0)-IF(IF(MID(I898,12,1)="F",VLOOKUP(J898,DATA!$K$2:$Y$20,14,FALSE),0)&gt;10,IF(MID(I898,12,1)="F",VLOOKUP(J898,DATA!$K$2:$Y$20,14,FALSE),0)-10,0)),"")</f>
        <v/>
      </c>
      <c r="AJ898" t="str">
        <f>IF(LEN(H898)&gt;0,IF(H898&lt;&gt;"CALL_PAL",VLOOKUP(H898,DATA!$B$2:$E$526,4,FALSE),VLOOKUP(K898,DATA!$K$72:$M$161,3,FALSE)),"")</f>
        <v/>
      </c>
      <c r="AK898" t="str">
        <f>IF(LEN(H898)&gt;0,VLOOKUP(H898,DATA!$B$2:$D$526,3,FALSE),"")</f>
        <v/>
      </c>
      <c r="AL898" t="str">
        <f t="shared" si="495"/>
        <v/>
      </c>
      <c r="AM898" t="str">
        <f t="shared" si="496"/>
        <v/>
      </c>
      <c r="AN898" t="str">
        <f t="shared" si="474"/>
        <v/>
      </c>
      <c r="AO898" t="str">
        <f t="shared" si="468"/>
        <v/>
      </c>
      <c r="AP898" t="str">
        <f t="shared" si="469"/>
        <v/>
      </c>
      <c r="AQ898" t="str">
        <f t="shared" si="466"/>
        <v/>
      </c>
    </row>
    <row r="899" spans="1:43" x14ac:dyDescent="0.25">
      <c r="A899" t="str">
        <f t="shared" si="470"/>
        <v/>
      </c>
      <c r="C899" t="str">
        <f t="shared" si="476"/>
        <v/>
      </c>
      <c r="D899" t="str">
        <f t="shared" si="471"/>
        <v/>
      </c>
      <c r="E899" t="str">
        <f t="shared" si="472"/>
        <v/>
      </c>
      <c r="F899" t="str">
        <f t="shared" si="475"/>
        <v/>
      </c>
      <c r="G899" t="str">
        <f t="shared" si="467"/>
        <v/>
      </c>
      <c r="H899" t="str">
        <f t="shared" si="477"/>
        <v/>
      </c>
      <c r="I899" s="3" t="str">
        <f>IF(LEN(H899)&gt;0,VLOOKUP(H899,DATA!$B$2:$G$526,6,FALSE),"")</f>
        <v/>
      </c>
      <c r="J899" t="str">
        <f>IF(LEN(H899)&gt;0,VLOOKUP(H899,DATA!$B$2:$G$526,2,FALSE),"")</f>
        <v/>
      </c>
      <c r="K899" t="str">
        <f>IF(LEN(H899)&gt;0,IF(MID(IF(MID(MID(C899,LEN(H899)+2,99),1,1)="(",MID(MID(C899,LEN(H899)+2,99),2,LEN(MID(C899,LEN(H899)+2,99))-2),MID(C899,LEN(H899)+2,99)),1,1)=VLOOKUP(H899,DATA!$B$2:$I$526,8,FALSE),MID(IF(MID(MID(C899,LEN(H899)+2,99),1,1)="(",MID(MID(C899,LEN(H899)+2,99),2,LEN(MID(C899,LEN(H899)+2,99))-2),MID(C899,LEN(H899)+2,99)),1,3),IF(MID(MID(C899,LEN(H899)+2,99),1,1)="(",MID(MID(C899,LEN(H899)+2,99),2,LEN(MID(C899,LEN(H899)+2,99))-2),MID(C899,LEN(H899)+2,99))),"")</f>
        <v/>
      </c>
      <c r="L899" t="str">
        <f t="shared" si="478"/>
        <v/>
      </c>
      <c r="M899" t="str">
        <f t="shared" si="497"/>
        <v/>
      </c>
      <c r="N899" t="str">
        <f t="shared" si="479"/>
        <v/>
      </c>
      <c r="O899" t="str">
        <f t="shared" si="480"/>
        <v/>
      </c>
      <c r="P899" t="str">
        <f t="shared" si="473"/>
        <v/>
      </c>
      <c r="Q899" t="str">
        <f t="shared" si="481"/>
        <v/>
      </c>
      <c r="R899" t="str">
        <f t="shared" si="482"/>
        <v/>
      </c>
      <c r="S899" t="str">
        <f t="shared" si="483"/>
        <v/>
      </c>
      <c r="T899" t="str">
        <f t="shared" si="484"/>
        <v/>
      </c>
      <c r="U899" t="str">
        <f t="shared" si="485"/>
        <v/>
      </c>
      <c r="V899" t="str">
        <f>IF(MID(I899,6,1)="T",VLOOKUP(H899,DATA!$B$2:$H$526,7,FALSE),"")</f>
        <v/>
      </c>
      <c r="W899" t="str">
        <f t="shared" si="486"/>
        <v/>
      </c>
      <c r="X899" t="str">
        <f>IF(LEN(H899)&gt;0,VLOOKUP(H899,DATA!$B$2:$F$526,5,FALSE),"")</f>
        <v/>
      </c>
      <c r="Y899" t="str">
        <f t="shared" si="487"/>
        <v/>
      </c>
      <c r="Z899" t="str">
        <f t="shared" si="488"/>
        <v/>
      </c>
      <c r="AA899" t="str">
        <f t="shared" si="489"/>
        <v/>
      </c>
      <c r="AB899" t="str">
        <f>IF(LEN(Z899)&gt;0,VLOOKUP(Z899,DATA!$K$25:$L$69,2,FALSE)&amp;IF(LEN(AA899)&gt;0,VLOOKUP(AA899,DATA!$O$25:$P$29,2,FALSE),""),"")</f>
        <v/>
      </c>
      <c r="AC899" t="str">
        <f>IF(LEN(Z899)&gt;0,VLOOKUP(Z899,DATA!$K$25:$M$69,3,FALSE),"")</f>
        <v/>
      </c>
      <c r="AD899" t="str">
        <f t="shared" si="490"/>
        <v/>
      </c>
      <c r="AE899" t="str">
        <f t="shared" si="491"/>
        <v/>
      </c>
      <c r="AF899" t="str">
        <f t="shared" si="492"/>
        <v/>
      </c>
      <c r="AG899" t="str">
        <f t="shared" si="493"/>
        <v/>
      </c>
      <c r="AH899" t="str">
        <f t="shared" si="494"/>
        <v/>
      </c>
      <c r="AI899" t="str">
        <f>IF(LEN(Q899)&gt;0,REPT("0",IF(IF(MID(I899,12,1)="F",VLOOKUP(J899,DATA!$K$2:$Y$20,14,FALSE),0)&gt;10,IF(MID(I899,12,1)="F",VLOOKUP(J899,DATA!$K$2:$Y$20,14,FALSE),0)-10,0)-LEN(X899))&amp;DEC2BIN(Q899,IF(MID(I899,12,1)="F",VLOOKUP(J899,DATA!$K$2:$Y$20,14,FALSE),0)-IF(IF(MID(I899,12,1)="F",VLOOKUP(J899,DATA!$K$2:$Y$20,14,FALSE),0)&gt;10,IF(MID(I899,12,1)="F",VLOOKUP(J899,DATA!$K$2:$Y$20,14,FALSE),0)-10,0)),"")</f>
        <v/>
      </c>
      <c r="AJ899" t="str">
        <f>IF(LEN(H899)&gt;0,IF(H899&lt;&gt;"CALL_PAL",VLOOKUP(H899,DATA!$B$2:$E$526,4,FALSE),VLOOKUP(K899,DATA!$K$72:$M$161,3,FALSE)),"")</f>
        <v/>
      </c>
      <c r="AK899" t="str">
        <f>IF(LEN(H899)&gt;0,VLOOKUP(H899,DATA!$B$2:$D$526,3,FALSE),"")</f>
        <v/>
      </c>
      <c r="AL899" t="str">
        <f t="shared" si="495"/>
        <v/>
      </c>
      <c r="AM899" t="str">
        <f t="shared" si="496"/>
        <v/>
      </c>
      <c r="AN899" t="str">
        <f t="shared" si="474"/>
        <v/>
      </c>
      <c r="AO899" t="str">
        <f t="shared" si="468"/>
        <v/>
      </c>
      <c r="AP899" t="str">
        <f t="shared" si="469"/>
        <v/>
      </c>
      <c r="AQ899" t="str">
        <f t="shared" ref="AQ899:AQ962" si="498">IF(B899="","",IF(G899=G900,"",INT(G899/64)*64=G899))</f>
        <v/>
      </c>
    </row>
    <row r="900" spans="1:43" x14ac:dyDescent="0.25">
      <c r="A900" t="str">
        <f t="shared" si="470"/>
        <v/>
      </c>
      <c r="C900" t="str">
        <f t="shared" si="476"/>
        <v/>
      </c>
      <c r="D900" t="str">
        <f t="shared" si="471"/>
        <v/>
      </c>
      <c r="E900" t="str">
        <f t="shared" si="472"/>
        <v/>
      </c>
      <c r="F900" t="str">
        <f t="shared" si="475"/>
        <v/>
      </c>
      <c r="G900" t="str">
        <f t="shared" ref="G900:G963" si="499">IF(LEN(C900)&gt;0,IF(IFERROR(FIND(":",C900)&gt;0,FALSE),G899+16-MOD(G899+16,16),IF(E900,G899+F899-MOD(G899+F899,F899),G899)),"")</f>
        <v/>
      </c>
      <c r="H900" t="str">
        <f t="shared" si="477"/>
        <v/>
      </c>
      <c r="I900" s="3" t="str">
        <f>IF(LEN(H900)&gt;0,VLOOKUP(H900,DATA!$B$2:$G$526,6,FALSE),"")</f>
        <v/>
      </c>
      <c r="J900" t="str">
        <f>IF(LEN(H900)&gt;0,VLOOKUP(H900,DATA!$B$2:$G$526,2,FALSE),"")</f>
        <v/>
      </c>
      <c r="K900" t="str">
        <f>IF(LEN(H900)&gt;0,IF(MID(IF(MID(MID(C900,LEN(H900)+2,99),1,1)="(",MID(MID(C900,LEN(H900)+2,99),2,LEN(MID(C900,LEN(H900)+2,99))-2),MID(C900,LEN(H900)+2,99)),1,1)=VLOOKUP(H900,DATA!$B$2:$I$526,8,FALSE),MID(IF(MID(MID(C900,LEN(H900)+2,99),1,1)="(",MID(MID(C900,LEN(H900)+2,99),2,LEN(MID(C900,LEN(H900)+2,99))-2),MID(C900,LEN(H900)+2,99)),1,3),IF(MID(MID(C900,LEN(H900)+2,99),1,1)="(",MID(MID(C900,LEN(H900)+2,99),2,LEN(MID(C900,LEN(H900)+2,99))-2),MID(C900,LEN(H900)+2,99))),"")</f>
        <v/>
      </c>
      <c r="L900" t="str">
        <f t="shared" si="478"/>
        <v/>
      </c>
      <c r="M900" t="str">
        <f t="shared" si="497"/>
        <v/>
      </c>
      <c r="N900" t="str">
        <f t="shared" si="479"/>
        <v/>
      </c>
      <c r="O900" t="str">
        <f t="shared" si="480"/>
        <v/>
      </c>
      <c r="P900" t="str">
        <f t="shared" si="473"/>
        <v/>
      </c>
      <c r="Q900" t="str">
        <f t="shared" si="481"/>
        <v/>
      </c>
      <c r="R900" t="str">
        <f t="shared" si="482"/>
        <v/>
      </c>
      <c r="S900" t="str">
        <f t="shared" si="483"/>
        <v/>
      </c>
      <c r="T900" t="str">
        <f t="shared" si="484"/>
        <v/>
      </c>
      <c r="U900" t="str">
        <f t="shared" si="485"/>
        <v/>
      </c>
      <c r="V900" t="str">
        <f>IF(MID(I900,6,1)="T",VLOOKUP(H900,DATA!$B$2:$H$526,7,FALSE),"")</f>
        <v/>
      </c>
      <c r="W900" t="str">
        <f t="shared" si="486"/>
        <v/>
      </c>
      <c r="X900" t="str">
        <f>IF(LEN(H900)&gt;0,VLOOKUP(H900,DATA!$B$2:$F$526,5,FALSE),"")</f>
        <v/>
      </c>
      <c r="Y900" t="str">
        <f t="shared" si="487"/>
        <v/>
      </c>
      <c r="Z900" t="str">
        <f t="shared" si="488"/>
        <v/>
      </c>
      <c r="AA900" t="str">
        <f t="shared" si="489"/>
        <v/>
      </c>
      <c r="AB900" t="str">
        <f>IF(LEN(Z900)&gt;0,VLOOKUP(Z900,DATA!$K$25:$L$69,2,FALSE)&amp;IF(LEN(AA900)&gt;0,VLOOKUP(AA900,DATA!$O$25:$P$29,2,FALSE),""),"")</f>
        <v/>
      </c>
      <c r="AC900" t="str">
        <f>IF(LEN(Z900)&gt;0,VLOOKUP(Z900,DATA!$K$25:$M$69,3,FALSE),"")</f>
        <v/>
      </c>
      <c r="AD900" t="str">
        <f t="shared" si="490"/>
        <v/>
      </c>
      <c r="AE900" t="str">
        <f t="shared" si="491"/>
        <v/>
      </c>
      <c r="AF900" t="str">
        <f t="shared" si="492"/>
        <v/>
      </c>
      <c r="AG900" t="str">
        <f t="shared" si="493"/>
        <v/>
      </c>
      <c r="AH900" t="str">
        <f t="shared" si="494"/>
        <v/>
      </c>
      <c r="AI900" t="str">
        <f>IF(LEN(Q900)&gt;0,REPT("0",IF(IF(MID(I900,12,1)="F",VLOOKUP(J900,DATA!$K$2:$Y$20,14,FALSE),0)&gt;10,IF(MID(I900,12,1)="F",VLOOKUP(J900,DATA!$K$2:$Y$20,14,FALSE),0)-10,0)-LEN(X900))&amp;DEC2BIN(Q900,IF(MID(I900,12,1)="F",VLOOKUP(J900,DATA!$K$2:$Y$20,14,FALSE),0)-IF(IF(MID(I900,12,1)="F",VLOOKUP(J900,DATA!$K$2:$Y$20,14,FALSE),0)&gt;10,IF(MID(I900,12,1)="F",VLOOKUP(J900,DATA!$K$2:$Y$20,14,FALSE),0)-10,0)),"")</f>
        <v/>
      </c>
      <c r="AJ900" t="str">
        <f>IF(LEN(H900)&gt;0,IF(H900&lt;&gt;"CALL_PAL",VLOOKUP(H900,DATA!$B$2:$E$526,4,FALSE),VLOOKUP(K900,DATA!$K$72:$M$161,3,FALSE)),"")</f>
        <v/>
      </c>
      <c r="AK900" t="str">
        <f>IF(LEN(H900)&gt;0,VLOOKUP(H900,DATA!$B$2:$D$526,3,FALSE),"")</f>
        <v/>
      </c>
      <c r="AL900" t="str">
        <f t="shared" si="495"/>
        <v/>
      </c>
      <c r="AM900" t="str">
        <f t="shared" si="496"/>
        <v/>
      </c>
      <c r="AN900" t="str">
        <f t="shared" si="474"/>
        <v/>
      </c>
      <c r="AO900" t="str">
        <f t="shared" ref="AO900:AO963" si="500">IF(B900&lt;&gt;"",G900-G899,"")</f>
        <v/>
      </c>
      <c r="AP900" t="str">
        <f t="shared" si="469"/>
        <v/>
      </c>
      <c r="AQ900" t="str">
        <f t="shared" si="498"/>
        <v/>
      </c>
    </row>
    <row r="901" spans="1:43" x14ac:dyDescent="0.25">
      <c r="A901" t="str">
        <f t="shared" si="470"/>
        <v/>
      </c>
      <c r="C901" t="str">
        <f t="shared" si="476"/>
        <v/>
      </c>
      <c r="D901" t="str">
        <f t="shared" si="471"/>
        <v/>
      </c>
      <c r="E901" t="str">
        <f t="shared" si="472"/>
        <v/>
      </c>
      <c r="F901" t="str">
        <f t="shared" si="475"/>
        <v/>
      </c>
      <c r="G901" t="str">
        <f t="shared" si="499"/>
        <v/>
      </c>
      <c r="H901" t="str">
        <f t="shared" si="477"/>
        <v/>
      </c>
      <c r="I901" s="3" t="str">
        <f>IF(LEN(H901)&gt;0,VLOOKUP(H901,DATA!$B$2:$G$526,6,FALSE),"")</f>
        <v/>
      </c>
      <c r="J901" t="str">
        <f>IF(LEN(H901)&gt;0,VLOOKUP(H901,DATA!$B$2:$G$526,2,FALSE),"")</f>
        <v/>
      </c>
      <c r="K901" t="str">
        <f>IF(LEN(H901)&gt;0,IF(MID(IF(MID(MID(C901,LEN(H901)+2,99),1,1)="(",MID(MID(C901,LEN(H901)+2,99),2,LEN(MID(C901,LEN(H901)+2,99))-2),MID(C901,LEN(H901)+2,99)),1,1)=VLOOKUP(H901,DATA!$B$2:$I$526,8,FALSE),MID(IF(MID(MID(C901,LEN(H901)+2,99),1,1)="(",MID(MID(C901,LEN(H901)+2,99),2,LEN(MID(C901,LEN(H901)+2,99))-2),MID(C901,LEN(H901)+2,99)),1,3),IF(MID(MID(C901,LEN(H901)+2,99),1,1)="(",MID(MID(C901,LEN(H901)+2,99),2,LEN(MID(C901,LEN(H901)+2,99))-2),MID(C901,LEN(H901)+2,99))),"")</f>
        <v/>
      </c>
      <c r="L901" t="str">
        <f t="shared" si="478"/>
        <v/>
      </c>
      <c r="M901" t="str">
        <f t="shared" si="497"/>
        <v/>
      </c>
      <c r="N901" t="str">
        <f t="shared" si="479"/>
        <v/>
      </c>
      <c r="O901" t="str">
        <f t="shared" si="480"/>
        <v/>
      </c>
      <c r="P901" t="str">
        <f t="shared" si="473"/>
        <v/>
      </c>
      <c r="Q901" t="str">
        <f t="shared" si="481"/>
        <v/>
      </c>
      <c r="R901" t="str">
        <f t="shared" si="482"/>
        <v/>
      </c>
      <c r="S901" t="str">
        <f t="shared" si="483"/>
        <v/>
      </c>
      <c r="T901" t="str">
        <f t="shared" si="484"/>
        <v/>
      </c>
      <c r="U901" t="str">
        <f t="shared" si="485"/>
        <v/>
      </c>
      <c r="V901" t="str">
        <f>IF(MID(I901,6,1)="T",VLOOKUP(H901,DATA!$B$2:$H$526,7,FALSE),"")</f>
        <v/>
      </c>
      <c r="W901" t="str">
        <f t="shared" si="486"/>
        <v/>
      </c>
      <c r="X901" t="str">
        <f>IF(LEN(H901)&gt;0,VLOOKUP(H901,DATA!$B$2:$F$526,5,FALSE),"")</f>
        <v/>
      </c>
      <c r="Y901" t="str">
        <f t="shared" si="487"/>
        <v/>
      </c>
      <c r="Z901" t="str">
        <f t="shared" si="488"/>
        <v/>
      </c>
      <c r="AA901" t="str">
        <f t="shared" si="489"/>
        <v/>
      </c>
      <c r="AB901" t="str">
        <f>IF(LEN(Z901)&gt;0,VLOOKUP(Z901,DATA!$K$25:$L$69,2,FALSE)&amp;IF(LEN(AA901)&gt;0,VLOOKUP(AA901,DATA!$O$25:$P$29,2,FALSE),""),"")</f>
        <v/>
      </c>
      <c r="AC901" t="str">
        <f>IF(LEN(Z901)&gt;0,VLOOKUP(Z901,DATA!$K$25:$M$69,3,FALSE),"")</f>
        <v/>
      </c>
      <c r="AD901" t="str">
        <f t="shared" si="490"/>
        <v/>
      </c>
      <c r="AE901" t="str">
        <f t="shared" si="491"/>
        <v/>
      </c>
      <c r="AF901" t="str">
        <f t="shared" si="492"/>
        <v/>
      </c>
      <c r="AG901" t="str">
        <f t="shared" si="493"/>
        <v/>
      </c>
      <c r="AH901" t="str">
        <f t="shared" si="494"/>
        <v/>
      </c>
      <c r="AI901" t="str">
        <f>IF(LEN(Q901)&gt;0,REPT("0",IF(IF(MID(I901,12,1)="F",VLOOKUP(J901,DATA!$K$2:$Y$20,14,FALSE),0)&gt;10,IF(MID(I901,12,1)="F",VLOOKUP(J901,DATA!$K$2:$Y$20,14,FALSE),0)-10,0)-LEN(X901))&amp;DEC2BIN(Q901,IF(MID(I901,12,1)="F",VLOOKUP(J901,DATA!$K$2:$Y$20,14,FALSE),0)-IF(IF(MID(I901,12,1)="F",VLOOKUP(J901,DATA!$K$2:$Y$20,14,FALSE),0)&gt;10,IF(MID(I901,12,1)="F",VLOOKUP(J901,DATA!$K$2:$Y$20,14,FALSE),0)-10,0)),"")</f>
        <v/>
      </c>
      <c r="AJ901" t="str">
        <f>IF(LEN(H901)&gt;0,IF(H901&lt;&gt;"CALL_PAL",VLOOKUP(H901,DATA!$B$2:$E$526,4,FALSE),VLOOKUP(K901,DATA!$K$72:$M$161,3,FALSE)),"")</f>
        <v/>
      </c>
      <c r="AK901" t="str">
        <f>IF(LEN(H901)&gt;0,VLOOKUP(H901,DATA!$B$2:$D$526,3,FALSE),"")</f>
        <v/>
      </c>
      <c r="AL901" t="str">
        <f t="shared" si="495"/>
        <v/>
      </c>
      <c r="AM901" t="str">
        <f t="shared" si="496"/>
        <v/>
      </c>
      <c r="AN901" t="str">
        <f t="shared" si="474"/>
        <v/>
      </c>
      <c r="AO901" t="str">
        <f t="shared" si="500"/>
        <v/>
      </c>
      <c r="AP901" t="str">
        <f t="shared" ref="AP901:AP964" si="501">IF(B901="","",IF(G901=G902,"",INT(G901/16)*16=G901))</f>
        <v/>
      </c>
      <c r="AQ901" t="str">
        <f t="shared" si="498"/>
        <v/>
      </c>
    </row>
    <row r="902" spans="1:43" x14ac:dyDescent="0.25">
      <c r="A902" t="str">
        <f t="shared" ref="A902:A965" si="502">IF(LEN(G902)&gt;0,DEC2HEX(G902+IF(AN901,1,0),8),"")</f>
        <v/>
      </c>
      <c r="C902" t="str">
        <f t="shared" si="476"/>
        <v/>
      </c>
      <c r="D902" t="str">
        <f t="shared" ref="D902:D965" si="503">IF(LEN(C902)&gt;0,IF(MID(C902,1,IFERROR(FIND(" ",C902),2)-1)=".BASE","",IF(MID(C902,1,4)=".VAR",MID(C902,FIND(" ",C902)+1,99),"")),"")</f>
        <v/>
      </c>
      <c r="E902" t="str">
        <f t="shared" si="472"/>
        <v/>
      </c>
      <c r="F902" t="str">
        <f t="shared" si="475"/>
        <v/>
      </c>
      <c r="G902" t="str">
        <f t="shared" si="499"/>
        <v/>
      </c>
      <c r="H902" t="str">
        <f t="shared" si="477"/>
        <v/>
      </c>
      <c r="I902" s="3" t="str">
        <f>IF(LEN(H902)&gt;0,VLOOKUP(H902,DATA!$B$2:$G$526,6,FALSE),"")</f>
        <v/>
      </c>
      <c r="J902" t="str">
        <f>IF(LEN(H902)&gt;0,VLOOKUP(H902,DATA!$B$2:$G$526,2,FALSE),"")</f>
        <v/>
      </c>
      <c r="K902" t="str">
        <f>IF(LEN(H902)&gt;0,IF(MID(IF(MID(MID(C902,LEN(H902)+2,99),1,1)="(",MID(MID(C902,LEN(H902)+2,99),2,LEN(MID(C902,LEN(H902)+2,99))-2),MID(C902,LEN(H902)+2,99)),1,1)=VLOOKUP(H902,DATA!$B$2:$I$526,8,FALSE),MID(IF(MID(MID(C902,LEN(H902)+2,99),1,1)="(",MID(MID(C902,LEN(H902)+2,99),2,LEN(MID(C902,LEN(H902)+2,99))-2),MID(C902,LEN(H902)+2,99)),1,3),IF(MID(MID(C902,LEN(H902)+2,99),1,1)="(",MID(MID(C902,LEN(H902)+2,99),2,LEN(MID(C902,LEN(H902)+2,99))-2),MID(C902,LEN(H902)+2,99))),"")</f>
        <v/>
      </c>
      <c r="L902" t="str">
        <f t="shared" si="478"/>
        <v/>
      </c>
      <c r="M902" t="str">
        <f t="shared" si="497"/>
        <v/>
      </c>
      <c r="N902" t="str">
        <f t="shared" si="479"/>
        <v/>
      </c>
      <c r="O902" t="str">
        <f t="shared" si="480"/>
        <v/>
      </c>
      <c r="P902" t="str">
        <f t="shared" si="473"/>
        <v/>
      </c>
      <c r="Q902" t="str">
        <f t="shared" si="481"/>
        <v/>
      </c>
      <c r="R902" t="str">
        <f t="shared" si="482"/>
        <v/>
      </c>
      <c r="S902" t="str">
        <f t="shared" si="483"/>
        <v/>
      </c>
      <c r="T902" t="str">
        <f t="shared" si="484"/>
        <v/>
      </c>
      <c r="U902" t="str">
        <f t="shared" si="485"/>
        <v/>
      </c>
      <c r="V902" t="str">
        <f>IF(MID(I902,6,1)="T",VLOOKUP(H902,DATA!$B$2:$H$526,7,FALSE),"")</f>
        <v/>
      </c>
      <c r="W902" t="str">
        <f t="shared" si="486"/>
        <v/>
      </c>
      <c r="X902" t="str">
        <f>IF(LEN(H902)&gt;0,VLOOKUP(H902,DATA!$B$2:$F$526,5,FALSE),"")</f>
        <v/>
      </c>
      <c r="Y902" t="str">
        <f t="shared" si="487"/>
        <v/>
      </c>
      <c r="Z902" t="str">
        <f t="shared" si="488"/>
        <v/>
      </c>
      <c r="AA902" t="str">
        <f t="shared" si="489"/>
        <v/>
      </c>
      <c r="AB902" t="str">
        <f>IF(LEN(Z902)&gt;0,VLOOKUP(Z902,DATA!$K$25:$L$69,2,FALSE)&amp;IF(LEN(AA902)&gt;0,VLOOKUP(AA902,DATA!$O$25:$P$29,2,FALSE),""),"")</f>
        <v/>
      </c>
      <c r="AC902" t="str">
        <f>IF(LEN(Z902)&gt;0,VLOOKUP(Z902,DATA!$K$25:$M$69,3,FALSE),"")</f>
        <v/>
      </c>
      <c r="AD902" t="str">
        <f t="shared" si="490"/>
        <v/>
      </c>
      <c r="AE902" t="str">
        <f t="shared" si="491"/>
        <v/>
      </c>
      <c r="AF902" t="str">
        <f t="shared" si="492"/>
        <v/>
      </c>
      <c r="AG902" t="str">
        <f t="shared" si="493"/>
        <v/>
      </c>
      <c r="AH902" t="str">
        <f t="shared" si="494"/>
        <v/>
      </c>
      <c r="AI902" t="str">
        <f>IF(LEN(Q902)&gt;0,REPT("0",IF(IF(MID(I902,12,1)="F",VLOOKUP(J902,DATA!$K$2:$Y$20,14,FALSE),0)&gt;10,IF(MID(I902,12,1)="F",VLOOKUP(J902,DATA!$K$2:$Y$20,14,FALSE),0)-10,0)-LEN(X902))&amp;DEC2BIN(Q902,IF(MID(I902,12,1)="F",VLOOKUP(J902,DATA!$K$2:$Y$20,14,FALSE),0)-IF(IF(MID(I902,12,1)="F",VLOOKUP(J902,DATA!$K$2:$Y$20,14,FALSE),0)&gt;10,IF(MID(I902,12,1)="F",VLOOKUP(J902,DATA!$K$2:$Y$20,14,FALSE),0)-10,0)),"")</f>
        <v/>
      </c>
      <c r="AJ902" t="str">
        <f>IF(LEN(H902)&gt;0,IF(H902&lt;&gt;"CALL_PAL",VLOOKUP(H902,DATA!$B$2:$E$526,4,FALSE),VLOOKUP(K902,DATA!$K$72:$M$161,3,FALSE)),"")</f>
        <v/>
      </c>
      <c r="AK902" t="str">
        <f>IF(LEN(H902)&gt;0,VLOOKUP(H902,DATA!$B$2:$D$526,3,FALSE),"")</f>
        <v/>
      </c>
      <c r="AL902" t="str">
        <f t="shared" si="495"/>
        <v/>
      </c>
      <c r="AM902" t="str">
        <f t="shared" si="496"/>
        <v/>
      </c>
      <c r="AN902" t="str">
        <f t="shared" si="474"/>
        <v/>
      </c>
      <c r="AO902" t="str">
        <f t="shared" si="500"/>
        <v/>
      </c>
      <c r="AP902" t="str">
        <f t="shared" si="501"/>
        <v/>
      </c>
      <c r="AQ902" t="str">
        <f t="shared" si="498"/>
        <v/>
      </c>
    </row>
    <row r="903" spans="1:43" x14ac:dyDescent="0.25">
      <c r="A903" t="str">
        <f t="shared" si="502"/>
        <v/>
      </c>
      <c r="C903" t="str">
        <f t="shared" si="476"/>
        <v/>
      </c>
      <c r="D903" t="str">
        <f t="shared" si="503"/>
        <v/>
      </c>
      <c r="E903" t="str">
        <f t="shared" si="472"/>
        <v/>
      </c>
      <c r="F903" t="str">
        <f t="shared" si="475"/>
        <v/>
      </c>
      <c r="G903" t="str">
        <f t="shared" si="499"/>
        <v/>
      </c>
      <c r="H903" t="str">
        <f t="shared" si="477"/>
        <v/>
      </c>
      <c r="I903" s="3" t="str">
        <f>IF(LEN(H903)&gt;0,VLOOKUP(H903,DATA!$B$2:$G$526,6,FALSE),"")</f>
        <v/>
      </c>
      <c r="J903" t="str">
        <f>IF(LEN(H903)&gt;0,VLOOKUP(H903,DATA!$B$2:$G$526,2,FALSE),"")</f>
        <v/>
      </c>
      <c r="K903" t="str">
        <f>IF(LEN(H903)&gt;0,IF(MID(IF(MID(MID(C903,LEN(H903)+2,99),1,1)="(",MID(MID(C903,LEN(H903)+2,99),2,LEN(MID(C903,LEN(H903)+2,99))-2),MID(C903,LEN(H903)+2,99)),1,1)=VLOOKUP(H903,DATA!$B$2:$I$526,8,FALSE),MID(IF(MID(MID(C903,LEN(H903)+2,99),1,1)="(",MID(MID(C903,LEN(H903)+2,99),2,LEN(MID(C903,LEN(H903)+2,99))-2),MID(C903,LEN(H903)+2,99)),1,3),IF(MID(MID(C903,LEN(H903)+2,99),1,1)="(",MID(MID(C903,LEN(H903)+2,99),2,LEN(MID(C903,LEN(H903)+2,99))-2),MID(C903,LEN(H903)+2,99))),"")</f>
        <v/>
      </c>
      <c r="L903" t="str">
        <f t="shared" si="478"/>
        <v/>
      </c>
      <c r="M903" t="str">
        <f t="shared" si="497"/>
        <v/>
      </c>
      <c r="N903" t="str">
        <f t="shared" si="479"/>
        <v/>
      </c>
      <c r="O903" t="str">
        <f t="shared" si="480"/>
        <v/>
      </c>
      <c r="P903" t="str">
        <f t="shared" si="473"/>
        <v/>
      </c>
      <c r="Q903" t="str">
        <f t="shared" si="481"/>
        <v/>
      </c>
      <c r="R903" t="str">
        <f t="shared" si="482"/>
        <v/>
      </c>
      <c r="S903" t="str">
        <f t="shared" si="483"/>
        <v/>
      </c>
      <c r="T903" t="str">
        <f t="shared" si="484"/>
        <v/>
      </c>
      <c r="U903" t="str">
        <f t="shared" si="485"/>
        <v/>
      </c>
      <c r="V903" t="str">
        <f>IF(MID(I903,6,1)="T",VLOOKUP(H903,DATA!$B$2:$H$526,7,FALSE),"")</f>
        <v/>
      </c>
      <c r="W903" t="str">
        <f t="shared" si="486"/>
        <v/>
      </c>
      <c r="X903" t="str">
        <f>IF(LEN(H903)&gt;0,VLOOKUP(H903,DATA!$B$2:$F$526,5,FALSE),"")</f>
        <v/>
      </c>
      <c r="Y903" t="str">
        <f t="shared" si="487"/>
        <v/>
      </c>
      <c r="Z903" t="str">
        <f t="shared" si="488"/>
        <v/>
      </c>
      <c r="AA903" t="str">
        <f t="shared" si="489"/>
        <v/>
      </c>
      <c r="AB903" t="str">
        <f>IF(LEN(Z903)&gt;0,VLOOKUP(Z903,DATA!$K$25:$L$69,2,FALSE)&amp;IF(LEN(AA903)&gt;0,VLOOKUP(AA903,DATA!$O$25:$P$29,2,FALSE),""),"")</f>
        <v/>
      </c>
      <c r="AC903" t="str">
        <f>IF(LEN(Z903)&gt;0,VLOOKUP(Z903,DATA!$K$25:$M$69,3,FALSE),"")</f>
        <v/>
      </c>
      <c r="AD903" t="str">
        <f t="shared" si="490"/>
        <v/>
      </c>
      <c r="AE903" t="str">
        <f t="shared" si="491"/>
        <v/>
      </c>
      <c r="AF903" t="str">
        <f t="shared" si="492"/>
        <v/>
      </c>
      <c r="AG903" t="str">
        <f t="shared" si="493"/>
        <v/>
      </c>
      <c r="AH903" t="str">
        <f t="shared" si="494"/>
        <v/>
      </c>
      <c r="AI903" t="str">
        <f>IF(LEN(Q903)&gt;0,REPT("0",IF(IF(MID(I903,12,1)="F",VLOOKUP(J903,DATA!$K$2:$Y$20,14,FALSE),0)&gt;10,IF(MID(I903,12,1)="F",VLOOKUP(J903,DATA!$K$2:$Y$20,14,FALSE),0)-10,0)-LEN(X903))&amp;DEC2BIN(Q903,IF(MID(I903,12,1)="F",VLOOKUP(J903,DATA!$K$2:$Y$20,14,FALSE),0)-IF(IF(MID(I903,12,1)="F",VLOOKUP(J903,DATA!$K$2:$Y$20,14,FALSE),0)&gt;10,IF(MID(I903,12,1)="F",VLOOKUP(J903,DATA!$K$2:$Y$20,14,FALSE),0)-10,0)),"")</f>
        <v/>
      </c>
      <c r="AJ903" t="str">
        <f>IF(LEN(H903)&gt;0,IF(H903&lt;&gt;"CALL_PAL",VLOOKUP(H903,DATA!$B$2:$E$526,4,FALSE),VLOOKUP(K903,DATA!$K$72:$M$161,3,FALSE)),"")</f>
        <v/>
      </c>
      <c r="AK903" t="str">
        <f>IF(LEN(H903)&gt;0,VLOOKUP(H903,DATA!$B$2:$D$526,3,FALSE),"")</f>
        <v/>
      </c>
      <c r="AL903" t="str">
        <f t="shared" si="495"/>
        <v/>
      </c>
      <c r="AM903" t="str">
        <f t="shared" si="496"/>
        <v/>
      </c>
      <c r="AN903" t="str">
        <f t="shared" si="474"/>
        <v/>
      </c>
      <c r="AO903" t="str">
        <f t="shared" si="500"/>
        <v/>
      </c>
      <c r="AP903" t="str">
        <f t="shared" si="501"/>
        <v/>
      </c>
      <c r="AQ903" t="str">
        <f t="shared" si="498"/>
        <v/>
      </c>
    </row>
    <row r="904" spans="1:43" x14ac:dyDescent="0.25">
      <c r="A904" t="str">
        <f t="shared" si="502"/>
        <v/>
      </c>
      <c r="C904" t="str">
        <f t="shared" si="476"/>
        <v/>
      </c>
      <c r="D904" t="str">
        <f t="shared" si="503"/>
        <v/>
      </c>
      <c r="E904" t="str">
        <f t="shared" ref="E904:E967" si="504">IF(LEN(C904)&gt;0,AND(MID(C903,1,2)&lt;&gt;".B",MID(C903,1,2)&lt;&gt;".P",NOT(IFERROR(FIND(":",C903)&gt;0,FALSE))),"")</f>
        <v/>
      </c>
      <c r="F904" t="str">
        <f t="shared" si="475"/>
        <v/>
      </c>
      <c r="G904" t="str">
        <f t="shared" si="499"/>
        <v/>
      </c>
      <c r="H904" t="str">
        <f t="shared" si="477"/>
        <v/>
      </c>
      <c r="I904" s="3" t="str">
        <f>IF(LEN(H904)&gt;0,VLOOKUP(H904,DATA!$B$2:$G$526,6,FALSE),"")</f>
        <v/>
      </c>
      <c r="J904" t="str">
        <f>IF(LEN(H904)&gt;0,VLOOKUP(H904,DATA!$B$2:$G$526,2,FALSE),"")</f>
        <v/>
      </c>
      <c r="K904" t="str">
        <f>IF(LEN(H904)&gt;0,IF(MID(IF(MID(MID(C904,LEN(H904)+2,99),1,1)="(",MID(MID(C904,LEN(H904)+2,99),2,LEN(MID(C904,LEN(H904)+2,99))-2),MID(C904,LEN(H904)+2,99)),1,1)=VLOOKUP(H904,DATA!$B$2:$I$526,8,FALSE),MID(IF(MID(MID(C904,LEN(H904)+2,99),1,1)="(",MID(MID(C904,LEN(H904)+2,99),2,LEN(MID(C904,LEN(H904)+2,99))-2),MID(C904,LEN(H904)+2,99)),1,3),IF(MID(MID(C904,LEN(H904)+2,99),1,1)="(",MID(MID(C904,LEN(H904)+2,99),2,LEN(MID(C904,LEN(H904)+2,99))-2),MID(C904,LEN(H904)+2,99))),"")</f>
        <v/>
      </c>
      <c r="L904" t="str">
        <f t="shared" si="478"/>
        <v/>
      </c>
      <c r="M904" t="str">
        <f t="shared" si="497"/>
        <v/>
      </c>
      <c r="N904" t="str">
        <f t="shared" si="479"/>
        <v/>
      </c>
      <c r="O904" t="str">
        <f t="shared" si="480"/>
        <v/>
      </c>
      <c r="P904" t="str">
        <f t="shared" si="473"/>
        <v/>
      </c>
      <c r="Q904" t="str">
        <f t="shared" si="481"/>
        <v/>
      </c>
      <c r="R904" t="str">
        <f t="shared" si="482"/>
        <v/>
      </c>
      <c r="S904" t="str">
        <f t="shared" si="483"/>
        <v/>
      </c>
      <c r="T904" t="str">
        <f t="shared" si="484"/>
        <v/>
      </c>
      <c r="U904" t="str">
        <f t="shared" si="485"/>
        <v/>
      </c>
      <c r="V904" t="str">
        <f>IF(MID(I904,6,1)="T",VLOOKUP(H904,DATA!$B$2:$H$526,7,FALSE),"")</f>
        <v/>
      </c>
      <c r="W904" t="str">
        <f t="shared" si="486"/>
        <v/>
      </c>
      <c r="X904" t="str">
        <f>IF(LEN(H904)&gt;0,VLOOKUP(H904,DATA!$B$2:$F$526,5,FALSE),"")</f>
        <v/>
      </c>
      <c r="Y904" t="str">
        <f t="shared" si="487"/>
        <v/>
      </c>
      <c r="Z904" t="str">
        <f t="shared" si="488"/>
        <v/>
      </c>
      <c r="AA904" t="str">
        <f t="shared" si="489"/>
        <v/>
      </c>
      <c r="AB904" t="str">
        <f>IF(LEN(Z904)&gt;0,VLOOKUP(Z904,DATA!$K$25:$L$69,2,FALSE)&amp;IF(LEN(AA904)&gt;0,VLOOKUP(AA904,DATA!$O$25:$P$29,2,FALSE),""),"")</f>
        <v/>
      </c>
      <c r="AC904" t="str">
        <f>IF(LEN(Z904)&gt;0,VLOOKUP(Z904,DATA!$K$25:$M$69,3,FALSE),"")</f>
        <v/>
      </c>
      <c r="AD904" t="str">
        <f t="shared" si="490"/>
        <v/>
      </c>
      <c r="AE904" t="str">
        <f t="shared" si="491"/>
        <v/>
      </c>
      <c r="AF904" t="str">
        <f t="shared" si="492"/>
        <v/>
      </c>
      <c r="AG904" t="str">
        <f t="shared" si="493"/>
        <v/>
      </c>
      <c r="AH904" t="str">
        <f t="shared" si="494"/>
        <v/>
      </c>
      <c r="AI904" t="str">
        <f>IF(LEN(Q904)&gt;0,REPT("0",IF(IF(MID(I904,12,1)="F",VLOOKUP(J904,DATA!$K$2:$Y$20,14,FALSE),0)&gt;10,IF(MID(I904,12,1)="F",VLOOKUP(J904,DATA!$K$2:$Y$20,14,FALSE),0)-10,0)-LEN(X904))&amp;DEC2BIN(Q904,IF(MID(I904,12,1)="F",VLOOKUP(J904,DATA!$K$2:$Y$20,14,FALSE),0)-IF(IF(MID(I904,12,1)="F",VLOOKUP(J904,DATA!$K$2:$Y$20,14,FALSE),0)&gt;10,IF(MID(I904,12,1)="F",VLOOKUP(J904,DATA!$K$2:$Y$20,14,FALSE),0)-10,0)),"")</f>
        <v/>
      </c>
      <c r="AJ904" t="str">
        <f>IF(LEN(H904)&gt;0,IF(H904&lt;&gt;"CALL_PAL",VLOOKUP(H904,DATA!$B$2:$E$526,4,FALSE),VLOOKUP(K904,DATA!$K$72:$M$161,3,FALSE)),"")</f>
        <v/>
      </c>
      <c r="AK904" t="str">
        <f>IF(LEN(H904)&gt;0,VLOOKUP(H904,DATA!$B$2:$D$526,3,FALSE),"")</f>
        <v/>
      </c>
      <c r="AL904" t="str">
        <f t="shared" si="495"/>
        <v/>
      </c>
      <c r="AM904" t="str">
        <f t="shared" si="496"/>
        <v/>
      </c>
      <c r="AN904" t="str">
        <f t="shared" si="474"/>
        <v/>
      </c>
      <c r="AO904" t="str">
        <f t="shared" si="500"/>
        <v/>
      </c>
      <c r="AP904" t="str">
        <f t="shared" si="501"/>
        <v/>
      </c>
      <c r="AQ904" t="str">
        <f t="shared" si="498"/>
        <v/>
      </c>
    </row>
    <row r="905" spans="1:43" x14ac:dyDescent="0.25">
      <c r="A905" t="str">
        <f t="shared" si="502"/>
        <v/>
      </c>
      <c r="C905" t="str">
        <f t="shared" si="476"/>
        <v/>
      </c>
      <c r="D905" t="str">
        <f t="shared" si="503"/>
        <v/>
      </c>
      <c r="E905" t="str">
        <f t="shared" si="504"/>
        <v/>
      </c>
      <c r="F905" t="str">
        <f t="shared" si="475"/>
        <v/>
      </c>
      <c r="G905" t="str">
        <f t="shared" si="499"/>
        <v/>
      </c>
      <c r="H905" t="str">
        <f t="shared" si="477"/>
        <v/>
      </c>
      <c r="I905" s="3" t="str">
        <f>IF(LEN(H905)&gt;0,VLOOKUP(H905,DATA!$B$2:$G$526,6,FALSE),"")</f>
        <v/>
      </c>
      <c r="J905" t="str">
        <f>IF(LEN(H905)&gt;0,VLOOKUP(H905,DATA!$B$2:$G$526,2,FALSE),"")</f>
        <v/>
      </c>
      <c r="K905" t="str">
        <f>IF(LEN(H905)&gt;0,IF(MID(IF(MID(MID(C905,LEN(H905)+2,99),1,1)="(",MID(MID(C905,LEN(H905)+2,99),2,LEN(MID(C905,LEN(H905)+2,99))-2),MID(C905,LEN(H905)+2,99)),1,1)=VLOOKUP(H905,DATA!$B$2:$I$526,8,FALSE),MID(IF(MID(MID(C905,LEN(H905)+2,99),1,1)="(",MID(MID(C905,LEN(H905)+2,99),2,LEN(MID(C905,LEN(H905)+2,99))-2),MID(C905,LEN(H905)+2,99)),1,3),IF(MID(MID(C905,LEN(H905)+2,99),1,1)="(",MID(MID(C905,LEN(H905)+2,99),2,LEN(MID(C905,LEN(H905)+2,99))-2),MID(C905,LEN(H905)+2,99))),"")</f>
        <v/>
      </c>
      <c r="L905" t="str">
        <f t="shared" si="478"/>
        <v/>
      </c>
      <c r="M905" t="str">
        <f t="shared" si="497"/>
        <v/>
      </c>
      <c r="N905" t="str">
        <f t="shared" si="479"/>
        <v/>
      </c>
      <c r="O905" t="str">
        <f t="shared" si="480"/>
        <v/>
      </c>
      <c r="P905" t="str">
        <f t="shared" si="473"/>
        <v/>
      </c>
      <c r="Q905" t="str">
        <f t="shared" si="481"/>
        <v/>
      </c>
      <c r="R905" t="str">
        <f t="shared" si="482"/>
        <v/>
      </c>
      <c r="S905" t="str">
        <f t="shared" si="483"/>
        <v/>
      </c>
      <c r="T905" t="str">
        <f t="shared" si="484"/>
        <v/>
      </c>
      <c r="U905" t="str">
        <f t="shared" si="485"/>
        <v/>
      </c>
      <c r="V905" t="str">
        <f>IF(MID(I905,6,1)="T",VLOOKUP(H905,DATA!$B$2:$H$526,7,FALSE),"")</f>
        <v/>
      </c>
      <c r="W905" t="str">
        <f t="shared" si="486"/>
        <v/>
      </c>
      <c r="X905" t="str">
        <f>IF(LEN(H905)&gt;0,VLOOKUP(H905,DATA!$B$2:$F$526,5,FALSE),"")</f>
        <v/>
      </c>
      <c r="Y905" t="str">
        <f t="shared" si="487"/>
        <v/>
      </c>
      <c r="Z905" t="str">
        <f t="shared" si="488"/>
        <v/>
      </c>
      <c r="AA905" t="str">
        <f t="shared" si="489"/>
        <v/>
      </c>
      <c r="AB905" t="str">
        <f>IF(LEN(Z905)&gt;0,VLOOKUP(Z905,DATA!$K$25:$L$69,2,FALSE)&amp;IF(LEN(AA905)&gt;0,VLOOKUP(AA905,DATA!$O$25:$P$29,2,FALSE),""),"")</f>
        <v/>
      </c>
      <c r="AC905" t="str">
        <f>IF(LEN(Z905)&gt;0,VLOOKUP(Z905,DATA!$K$25:$M$69,3,FALSE),"")</f>
        <v/>
      </c>
      <c r="AD905" t="str">
        <f t="shared" si="490"/>
        <v/>
      </c>
      <c r="AE905" t="str">
        <f t="shared" si="491"/>
        <v/>
      </c>
      <c r="AF905" t="str">
        <f t="shared" si="492"/>
        <v/>
      </c>
      <c r="AG905" t="str">
        <f t="shared" si="493"/>
        <v/>
      </c>
      <c r="AH905" t="str">
        <f t="shared" si="494"/>
        <v/>
      </c>
      <c r="AI905" t="str">
        <f>IF(LEN(Q905)&gt;0,REPT("0",IF(IF(MID(I905,12,1)="F",VLOOKUP(J905,DATA!$K$2:$Y$20,14,FALSE),0)&gt;10,IF(MID(I905,12,1)="F",VLOOKUP(J905,DATA!$K$2:$Y$20,14,FALSE),0)-10,0)-LEN(X905))&amp;DEC2BIN(Q905,IF(MID(I905,12,1)="F",VLOOKUP(J905,DATA!$K$2:$Y$20,14,FALSE),0)-IF(IF(MID(I905,12,1)="F",VLOOKUP(J905,DATA!$K$2:$Y$20,14,FALSE),0)&gt;10,IF(MID(I905,12,1)="F",VLOOKUP(J905,DATA!$K$2:$Y$20,14,FALSE),0)-10,0)),"")</f>
        <v/>
      </c>
      <c r="AJ905" t="str">
        <f>IF(LEN(H905)&gt;0,IF(H905&lt;&gt;"CALL_PAL",VLOOKUP(H905,DATA!$B$2:$E$526,4,FALSE),VLOOKUP(K905,DATA!$K$72:$M$161,3,FALSE)),"")</f>
        <v/>
      </c>
      <c r="AK905" t="str">
        <f>IF(LEN(H905)&gt;0,VLOOKUP(H905,DATA!$B$2:$D$526,3,FALSE),"")</f>
        <v/>
      </c>
      <c r="AL905" t="str">
        <f t="shared" si="495"/>
        <v/>
      </c>
      <c r="AM905" t="str">
        <f t="shared" si="496"/>
        <v/>
      </c>
      <c r="AN905" t="str">
        <f t="shared" si="474"/>
        <v/>
      </c>
      <c r="AO905" t="str">
        <f t="shared" si="500"/>
        <v/>
      </c>
      <c r="AP905" t="str">
        <f t="shared" si="501"/>
        <v/>
      </c>
      <c r="AQ905" t="str">
        <f t="shared" si="498"/>
        <v/>
      </c>
    </row>
    <row r="906" spans="1:43" x14ac:dyDescent="0.25">
      <c r="A906" t="str">
        <f t="shared" si="502"/>
        <v/>
      </c>
      <c r="C906" t="str">
        <f t="shared" si="476"/>
        <v/>
      </c>
      <c r="D906" t="str">
        <f t="shared" si="503"/>
        <v/>
      </c>
      <c r="E906" t="str">
        <f t="shared" si="504"/>
        <v/>
      </c>
      <c r="F906" t="str">
        <f t="shared" si="475"/>
        <v/>
      </c>
      <c r="G906" t="str">
        <f t="shared" si="499"/>
        <v/>
      </c>
      <c r="H906" t="str">
        <f t="shared" si="477"/>
        <v/>
      </c>
      <c r="I906" s="3" t="str">
        <f>IF(LEN(H906)&gt;0,VLOOKUP(H906,DATA!$B$2:$G$526,6,FALSE),"")</f>
        <v/>
      </c>
      <c r="J906" t="str">
        <f>IF(LEN(H906)&gt;0,VLOOKUP(H906,DATA!$B$2:$G$526,2,FALSE),"")</f>
        <v/>
      </c>
      <c r="K906" t="str">
        <f>IF(LEN(H906)&gt;0,IF(MID(IF(MID(MID(C906,LEN(H906)+2,99),1,1)="(",MID(MID(C906,LEN(H906)+2,99),2,LEN(MID(C906,LEN(H906)+2,99))-2),MID(C906,LEN(H906)+2,99)),1,1)=VLOOKUP(H906,DATA!$B$2:$I$526,8,FALSE),MID(IF(MID(MID(C906,LEN(H906)+2,99),1,1)="(",MID(MID(C906,LEN(H906)+2,99),2,LEN(MID(C906,LEN(H906)+2,99))-2),MID(C906,LEN(H906)+2,99)),1,3),IF(MID(MID(C906,LEN(H906)+2,99),1,1)="(",MID(MID(C906,LEN(H906)+2,99),2,LEN(MID(C906,LEN(H906)+2,99))-2),MID(C906,LEN(H906)+2,99))),"")</f>
        <v/>
      </c>
      <c r="L906" t="str">
        <f t="shared" si="478"/>
        <v/>
      </c>
      <c r="M906" t="str">
        <f t="shared" si="497"/>
        <v/>
      </c>
      <c r="N906" t="str">
        <f t="shared" si="479"/>
        <v/>
      </c>
      <c r="O906" t="str">
        <f t="shared" si="480"/>
        <v/>
      </c>
      <c r="P906" t="str">
        <f t="shared" si="473"/>
        <v/>
      </c>
      <c r="Q906" t="str">
        <f t="shared" si="481"/>
        <v/>
      </c>
      <c r="R906" t="str">
        <f t="shared" si="482"/>
        <v/>
      </c>
      <c r="S906" t="str">
        <f t="shared" si="483"/>
        <v/>
      </c>
      <c r="T906" t="str">
        <f t="shared" si="484"/>
        <v/>
      </c>
      <c r="U906" t="str">
        <f t="shared" si="485"/>
        <v/>
      </c>
      <c r="V906" t="str">
        <f>IF(MID(I906,6,1)="T",VLOOKUP(H906,DATA!$B$2:$H$526,7,FALSE),"")</f>
        <v/>
      </c>
      <c r="W906" t="str">
        <f t="shared" si="486"/>
        <v/>
      </c>
      <c r="X906" t="str">
        <f>IF(LEN(H906)&gt;0,VLOOKUP(H906,DATA!$B$2:$F$526,5,FALSE),"")</f>
        <v/>
      </c>
      <c r="Y906" t="str">
        <f t="shared" si="487"/>
        <v/>
      </c>
      <c r="Z906" t="str">
        <f t="shared" si="488"/>
        <v/>
      </c>
      <c r="AA906" t="str">
        <f t="shared" si="489"/>
        <v/>
      </c>
      <c r="AB906" t="str">
        <f>IF(LEN(Z906)&gt;0,VLOOKUP(Z906,DATA!$K$25:$L$69,2,FALSE)&amp;IF(LEN(AA906)&gt;0,VLOOKUP(AA906,DATA!$O$25:$P$29,2,FALSE),""),"")</f>
        <v/>
      </c>
      <c r="AC906" t="str">
        <f>IF(LEN(Z906)&gt;0,VLOOKUP(Z906,DATA!$K$25:$M$69,3,FALSE),"")</f>
        <v/>
      </c>
      <c r="AD906" t="str">
        <f t="shared" si="490"/>
        <v/>
      </c>
      <c r="AE906" t="str">
        <f t="shared" si="491"/>
        <v/>
      </c>
      <c r="AF906" t="str">
        <f t="shared" si="492"/>
        <v/>
      </c>
      <c r="AG906" t="str">
        <f t="shared" si="493"/>
        <v/>
      </c>
      <c r="AH906" t="str">
        <f t="shared" si="494"/>
        <v/>
      </c>
      <c r="AI906" t="str">
        <f>IF(LEN(Q906)&gt;0,REPT("0",IF(IF(MID(I906,12,1)="F",VLOOKUP(J906,DATA!$K$2:$Y$20,14,FALSE),0)&gt;10,IF(MID(I906,12,1)="F",VLOOKUP(J906,DATA!$K$2:$Y$20,14,FALSE),0)-10,0)-LEN(X906))&amp;DEC2BIN(Q906,IF(MID(I906,12,1)="F",VLOOKUP(J906,DATA!$K$2:$Y$20,14,FALSE),0)-IF(IF(MID(I906,12,1)="F",VLOOKUP(J906,DATA!$K$2:$Y$20,14,FALSE),0)&gt;10,IF(MID(I906,12,1)="F",VLOOKUP(J906,DATA!$K$2:$Y$20,14,FALSE),0)-10,0)),"")</f>
        <v/>
      </c>
      <c r="AJ906" t="str">
        <f>IF(LEN(H906)&gt;0,IF(H906&lt;&gt;"CALL_PAL",VLOOKUP(H906,DATA!$B$2:$E$526,4,FALSE),VLOOKUP(K906,DATA!$K$72:$M$161,3,FALSE)),"")</f>
        <v/>
      </c>
      <c r="AK906" t="str">
        <f>IF(LEN(H906)&gt;0,VLOOKUP(H906,DATA!$B$2:$D$526,3,FALSE),"")</f>
        <v/>
      </c>
      <c r="AL906" t="str">
        <f t="shared" si="495"/>
        <v/>
      </c>
      <c r="AM906" t="str">
        <f t="shared" si="496"/>
        <v/>
      </c>
      <c r="AN906" t="str">
        <f t="shared" si="474"/>
        <v/>
      </c>
      <c r="AO906" t="str">
        <f t="shared" si="500"/>
        <v/>
      </c>
      <c r="AP906" t="str">
        <f t="shared" si="501"/>
        <v/>
      </c>
      <c r="AQ906" t="str">
        <f t="shared" si="498"/>
        <v/>
      </c>
    </row>
    <row r="907" spans="1:43" x14ac:dyDescent="0.25">
      <c r="A907" t="str">
        <f t="shared" si="502"/>
        <v/>
      </c>
      <c r="C907" t="str">
        <f t="shared" si="476"/>
        <v/>
      </c>
      <c r="D907" t="str">
        <f t="shared" si="503"/>
        <v/>
      </c>
      <c r="E907" t="str">
        <f t="shared" si="504"/>
        <v/>
      </c>
      <c r="F907" t="str">
        <f t="shared" si="475"/>
        <v/>
      </c>
      <c r="G907" t="str">
        <f t="shared" si="499"/>
        <v/>
      </c>
      <c r="H907" t="str">
        <f t="shared" si="477"/>
        <v/>
      </c>
      <c r="I907" s="3" t="str">
        <f>IF(LEN(H907)&gt;0,VLOOKUP(H907,DATA!$B$2:$G$526,6,FALSE),"")</f>
        <v/>
      </c>
      <c r="J907" t="str">
        <f>IF(LEN(H907)&gt;0,VLOOKUP(H907,DATA!$B$2:$G$526,2,FALSE),"")</f>
        <v/>
      </c>
      <c r="K907" t="str">
        <f>IF(LEN(H907)&gt;0,IF(MID(IF(MID(MID(C907,LEN(H907)+2,99),1,1)="(",MID(MID(C907,LEN(H907)+2,99),2,LEN(MID(C907,LEN(H907)+2,99))-2),MID(C907,LEN(H907)+2,99)),1,1)=VLOOKUP(H907,DATA!$B$2:$I$526,8,FALSE),MID(IF(MID(MID(C907,LEN(H907)+2,99),1,1)="(",MID(MID(C907,LEN(H907)+2,99),2,LEN(MID(C907,LEN(H907)+2,99))-2),MID(C907,LEN(H907)+2,99)),1,3),IF(MID(MID(C907,LEN(H907)+2,99),1,1)="(",MID(MID(C907,LEN(H907)+2,99),2,LEN(MID(C907,LEN(H907)+2,99))-2),MID(C907,LEN(H907)+2,99))),"")</f>
        <v/>
      </c>
      <c r="L907" t="str">
        <f t="shared" si="478"/>
        <v/>
      </c>
      <c r="M907" t="str">
        <f t="shared" si="497"/>
        <v/>
      </c>
      <c r="N907" t="str">
        <f t="shared" si="479"/>
        <v/>
      </c>
      <c r="O907" t="str">
        <f t="shared" si="480"/>
        <v/>
      </c>
      <c r="P907" t="str">
        <f t="shared" si="473"/>
        <v/>
      </c>
      <c r="Q907" t="str">
        <f t="shared" si="481"/>
        <v/>
      </c>
      <c r="R907" t="str">
        <f t="shared" si="482"/>
        <v/>
      </c>
      <c r="S907" t="str">
        <f t="shared" si="483"/>
        <v/>
      </c>
      <c r="T907" t="str">
        <f t="shared" si="484"/>
        <v/>
      </c>
      <c r="U907" t="str">
        <f t="shared" si="485"/>
        <v/>
      </c>
      <c r="V907" t="str">
        <f>IF(MID(I907,6,1)="T",VLOOKUP(H907,DATA!$B$2:$H$526,7,FALSE),"")</f>
        <v/>
      </c>
      <c r="W907" t="str">
        <f t="shared" si="486"/>
        <v/>
      </c>
      <c r="X907" t="str">
        <f>IF(LEN(H907)&gt;0,VLOOKUP(H907,DATA!$B$2:$F$526,5,FALSE),"")</f>
        <v/>
      </c>
      <c r="Y907" t="str">
        <f t="shared" si="487"/>
        <v/>
      </c>
      <c r="Z907" t="str">
        <f t="shared" si="488"/>
        <v/>
      </c>
      <c r="AA907" t="str">
        <f t="shared" si="489"/>
        <v/>
      </c>
      <c r="AB907" t="str">
        <f>IF(LEN(Z907)&gt;0,VLOOKUP(Z907,DATA!$K$25:$L$69,2,FALSE)&amp;IF(LEN(AA907)&gt;0,VLOOKUP(AA907,DATA!$O$25:$P$29,2,FALSE),""),"")</f>
        <v/>
      </c>
      <c r="AC907" t="str">
        <f>IF(LEN(Z907)&gt;0,VLOOKUP(Z907,DATA!$K$25:$M$69,3,FALSE),"")</f>
        <v/>
      </c>
      <c r="AD907" t="str">
        <f t="shared" si="490"/>
        <v/>
      </c>
      <c r="AE907" t="str">
        <f t="shared" si="491"/>
        <v/>
      </c>
      <c r="AF907" t="str">
        <f t="shared" si="492"/>
        <v/>
      </c>
      <c r="AG907" t="str">
        <f t="shared" si="493"/>
        <v/>
      </c>
      <c r="AH907" t="str">
        <f t="shared" si="494"/>
        <v/>
      </c>
      <c r="AI907" t="str">
        <f>IF(LEN(Q907)&gt;0,REPT("0",IF(IF(MID(I907,12,1)="F",VLOOKUP(J907,DATA!$K$2:$Y$20,14,FALSE),0)&gt;10,IF(MID(I907,12,1)="F",VLOOKUP(J907,DATA!$K$2:$Y$20,14,FALSE),0)-10,0)-LEN(X907))&amp;DEC2BIN(Q907,IF(MID(I907,12,1)="F",VLOOKUP(J907,DATA!$K$2:$Y$20,14,FALSE),0)-IF(IF(MID(I907,12,1)="F",VLOOKUP(J907,DATA!$K$2:$Y$20,14,FALSE),0)&gt;10,IF(MID(I907,12,1)="F",VLOOKUP(J907,DATA!$K$2:$Y$20,14,FALSE),0)-10,0)),"")</f>
        <v/>
      </c>
      <c r="AJ907" t="str">
        <f>IF(LEN(H907)&gt;0,IF(H907&lt;&gt;"CALL_PAL",VLOOKUP(H907,DATA!$B$2:$E$526,4,FALSE),VLOOKUP(K907,DATA!$K$72:$M$161,3,FALSE)),"")</f>
        <v/>
      </c>
      <c r="AK907" t="str">
        <f>IF(LEN(H907)&gt;0,VLOOKUP(H907,DATA!$B$2:$D$526,3,FALSE),"")</f>
        <v/>
      </c>
      <c r="AL907" t="str">
        <f t="shared" si="495"/>
        <v/>
      </c>
      <c r="AM907" t="str">
        <f t="shared" si="496"/>
        <v/>
      </c>
      <c r="AN907" t="str">
        <f t="shared" si="474"/>
        <v/>
      </c>
      <c r="AO907" t="str">
        <f t="shared" si="500"/>
        <v/>
      </c>
      <c r="AP907" t="str">
        <f t="shared" si="501"/>
        <v/>
      </c>
      <c r="AQ907" t="str">
        <f t="shared" si="498"/>
        <v/>
      </c>
    </row>
    <row r="908" spans="1:43" x14ac:dyDescent="0.25">
      <c r="A908" t="str">
        <f t="shared" si="502"/>
        <v/>
      </c>
      <c r="C908" t="str">
        <f t="shared" si="476"/>
        <v/>
      </c>
      <c r="D908" t="str">
        <f t="shared" si="503"/>
        <v/>
      </c>
      <c r="E908" t="str">
        <f t="shared" si="504"/>
        <v/>
      </c>
      <c r="F908" t="str">
        <f t="shared" si="475"/>
        <v/>
      </c>
      <c r="G908" t="str">
        <f t="shared" si="499"/>
        <v/>
      </c>
      <c r="H908" t="str">
        <f t="shared" si="477"/>
        <v/>
      </c>
      <c r="I908" s="3" t="str">
        <f>IF(LEN(H908)&gt;0,VLOOKUP(H908,DATA!$B$2:$G$526,6,FALSE),"")</f>
        <v/>
      </c>
      <c r="J908" t="str">
        <f>IF(LEN(H908)&gt;0,VLOOKUP(H908,DATA!$B$2:$G$526,2,FALSE),"")</f>
        <v/>
      </c>
      <c r="K908" t="str">
        <f>IF(LEN(H908)&gt;0,IF(MID(IF(MID(MID(C908,LEN(H908)+2,99),1,1)="(",MID(MID(C908,LEN(H908)+2,99),2,LEN(MID(C908,LEN(H908)+2,99))-2),MID(C908,LEN(H908)+2,99)),1,1)=VLOOKUP(H908,DATA!$B$2:$I$526,8,FALSE),MID(IF(MID(MID(C908,LEN(H908)+2,99),1,1)="(",MID(MID(C908,LEN(H908)+2,99),2,LEN(MID(C908,LEN(H908)+2,99))-2),MID(C908,LEN(H908)+2,99)),1,3),IF(MID(MID(C908,LEN(H908)+2,99),1,1)="(",MID(MID(C908,LEN(H908)+2,99),2,LEN(MID(C908,LEN(H908)+2,99))-2),MID(C908,LEN(H908)+2,99))),"")</f>
        <v/>
      </c>
      <c r="L908" t="str">
        <f t="shared" si="478"/>
        <v/>
      </c>
      <c r="M908" t="str">
        <f t="shared" si="497"/>
        <v/>
      </c>
      <c r="N908" t="str">
        <f t="shared" si="479"/>
        <v/>
      </c>
      <c r="O908" t="str">
        <f t="shared" si="480"/>
        <v/>
      </c>
      <c r="P908" t="str">
        <f t="shared" si="473"/>
        <v/>
      </c>
      <c r="Q908" t="str">
        <f t="shared" si="481"/>
        <v/>
      </c>
      <c r="R908" t="str">
        <f t="shared" si="482"/>
        <v/>
      </c>
      <c r="S908" t="str">
        <f t="shared" si="483"/>
        <v/>
      </c>
      <c r="T908" t="str">
        <f t="shared" si="484"/>
        <v/>
      </c>
      <c r="U908" t="str">
        <f t="shared" si="485"/>
        <v/>
      </c>
      <c r="V908" t="str">
        <f>IF(MID(I908,6,1)="T",VLOOKUP(H908,DATA!$B$2:$H$526,7,FALSE),"")</f>
        <v/>
      </c>
      <c r="W908" t="str">
        <f t="shared" si="486"/>
        <v/>
      </c>
      <c r="X908" t="str">
        <f>IF(LEN(H908)&gt;0,VLOOKUP(H908,DATA!$B$2:$F$526,5,FALSE),"")</f>
        <v/>
      </c>
      <c r="Y908" t="str">
        <f t="shared" si="487"/>
        <v/>
      </c>
      <c r="Z908" t="str">
        <f t="shared" si="488"/>
        <v/>
      </c>
      <c r="AA908" t="str">
        <f t="shared" si="489"/>
        <v/>
      </c>
      <c r="AB908" t="str">
        <f>IF(LEN(Z908)&gt;0,VLOOKUP(Z908,DATA!$K$25:$L$69,2,FALSE)&amp;IF(LEN(AA908)&gt;0,VLOOKUP(AA908,DATA!$O$25:$P$29,2,FALSE),""),"")</f>
        <v/>
      </c>
      <c r="AC908" t="str">
        <f>IF(LEN(Z908)&gt;0,VLOOKUP(Z908,DATA!$K$25:$M$69,3,FALSE),"")</f>
        <v/>
      </c>
      <c r="AD908" t="str">
        <f t="shared" si="490"/>
        <v/>
      </c>
      <c r="AE908" t="str">
        <f t="shared" si="491"/>
        <v/>
      </c>
      <c r="AF908" t="str">
        <f t="shared" si="492"/>
        <v/>
      </c>
      <c r="AG908" t="str">
        <f t="shared" si="493"/>
        <v/>
      </c>
      <c r="AH908" t="str">
        <f t="shared" si="494"/>
        <v/>
      </c>
      <c r="AI908" t="str">
        <f>IF(LEN(Q908)&gt;0,REPT("0",IF(IF(MID(I908,12,1)="F",VLOOKUP(J908,DATA!$K$2:$Y$20,14,FALSE),0)&gt;10,IF(MID(I908,12,1)="F",VLOOKUP(J908,DATA!$K$2:$Y$20,14,FALSE),0)-10,0)-LEN(X908))&amp;DEC2BIN(Q908,IF(MID(I908,12,1)="F",VLOOKUP(J908,DATA!$K$2:$Y$20,14,FALSE),0)-IF(IF(MID(I908,12,1)="F",VLOOKUP(J908,DATA!$K$2:$Y$20,14,FALSE),0)&gt;10,IF(MID(I908,12,1)="F",VLOOKUP(J908,DATA!$K$2:$Y$20,14,FALSE),0)-10,0)),"")</f>
        <v/>
      </c>
      <c r="AJ908" t="str">
        <f>IF(LEN(H908)&gt;0,IF(H908&lt;&gt;"CALL_PAL",VLOOKUP(H908,DATA!$B$2:$E$526,4,FALSE),VLOOKUP(K908,DATA!$K$72:$M$161,3,FALSE)),"")</f>
        <v/>
      </c>
      <c r="AK908" t="str">
        <f>IF(LEN(H908)&gt;0,VLOOKUP(H908,DATA!$B$2:$D$526,3,FALSE),"")</f>
        <v/>
      </c>
      <c r="AL908" t="str">
        <f t="shared" si="495"/>
        <v/>
      </c>
      <c r="AM908" t="str">
        <f t="shared" si="496"/>
        <v/>
      </c>
      <c r="AN908" t="str">
        <f t="shared" si="474"/>
        <v/>
      </c>
      <c r="AO908" t="str">
        <f t="shared" si="500"/>
        <v/>
      </c>
      <c r="AP908" t="str">
        <f t="shared" si="501"/>
        <v/>
      </c>
      <c r="AQ908" t="str">
        <f t="shared" si="498"/>
        <v/>
      </c>
    </row>
    <row r="909" spans="1:43" x14ac:dyDescent="0.25">
      <c r="A909" t="str">
        <f t="shared" si="502"/>
        <v/>
      </c>
      <c r="C909" t="str">
        <f t="shared" si="476"/>
        <v/>
      </c>
      <c r="D909" t="str">
        <f t="shared" si="503"/>
        <v/>
      </c>
      <c r="E909" t="str">
        <f t="shared" si="504"/>
        <v/>
      </c>
      <c r="F909" t="str">
        <f t="shared" si="475"/>
        <v/>
      </c>
      <c r="G909" t="str">
        <f t="shared" si="499"/>
        <v/>
      </c>
      <c r="H909" t="str">
        <f t="shared" si="477"/>
        <v/>
      </c>
      <c r="I909" s="3" t="str">
        <f>IF(LEN(H909)&gt;0,VLOOKUP(H909,DATA!$B$2:$G$526,6,FALSE),"")</f>
        <v/>
      </c>
      <c r="J909" t="str">
        <f>IF(LEN(H909)&gt;0,VLOOKUP(H909,DATA!$B$2:$G$526,2,FALSE),"")</f>
        <v/>
      </c>
      <c r="K909" t="str">
        <f>IF(LEN(H909)&gt;0,IF(MID(IF(MID(MID(C909,LEN(H909)+2,99),1,1)="(",MID(MID(C909,LEN(H909)+2,99),2,LEN(MID(C909,LEN(H909)+2,99))-2),MID(C909,LEN(H909)+2,99)),1,1)=VLOOKUP(H909,DATA!$B$2:$I$526,8,FALSE),MID(IF(MID(MID(C909,LEN(H909)+2,99),1,1)="(",MID(MID(C909,LEN(H909)+2,99),2,LEN(MID(C909,LEN(H909)+2,99))-2),MID(C909,LEN(H909)+2,99)),1,3),IF(MID(MID(C909,LEN(H909)+2,99),1,1)="(",MID(MID(C909,LEN(H909)+2,99),2,LEN(MID(C909,LEN(H909)+2,99))-2),MID(C909,LEN(H909)+2,99))),"")</f>
        <v/>
      </c>
      <c r="L909" t="str">
        <f t="shared" si="478"/>
        <v/>
      </c>
      <c r="M909" t="str">
        <f t="shared" si="497"/>
        <v/>
      </c>
      <c r="N909" t="str">
        <f t="shared" si="479"/>
        <v/>
      </c>
      <c r="O909" t="str">
        <f t="shared" si="480"/>
        <v/>
      </c>
      <c r="P909" t="str">
        <f t="shared" si="473"/>
        <v/>
      </c>
      <c r="Q909" t="str">
        <f t="shared" si="481"/>
        <v/>
      </c>
      <c r="R909" t="str">
        <f t="shared" si="482"/>
        <v/>
      </c>
      <c r="S909" t="str">
        <f t="shared" si="483"/>
        <v/>
      </c>
      <c r="T909" t="str">
        <f t="shared" si="484"/>
        <v/>
      </c>
      <c r="U909" t="str">
        <f t="shared" si="485"/>
        <v/>
      </c>
      <c r="V909" t="str">
        <f>IF(MID(I909,6,1)="T",VLOOKUP(H909,DATA!$B$2:$H$526,7,FALSE),"")</f>
        <v/>
      </c>
      <c r="W909" t="str">
        <f t="shared" si="486"/>
        <v/>
      </c>
      <c r="X909" t="str">
        <f>IF(LEN(H909)&gt;0,VLOOKUP(H909,DATA!$B$2:$F$526,5,FALSE),"")</f>
        <v/>
      </c>
      <c r="Y909" t="str">
        <f t="shared" si="487"/>
        <v/>
      </c>
      <c r="Z909" t="str">
        <f t="shared" si="488"/>
        <v/>
      </c>
      <c r="AA909" t="str">
        <f t="shared" si="489"/>
        <v/>
      </c>
      <c r="AB909" t="str">
        <f>IF(LEN(Z909)&gt;0,VLOOKUP(Z909,DATA!$K$25:$L$69,2,FALSE)&amp;IF(LEN(AA909)&gt;0,VLOOKUP(AA909,DATA!$O$25:$P$29,2,FALSE),""),"")</f>
        <v/>
      </c>
      <c r="AC909" t="str">
        <f>IF(LEN(Z909)&gt;0,VLOOKUP(Z909,DATA!$K$25:$M$69,3,FALSE),"")</f>
        <v/>
      </c>
      <c r="AD909" t="str">
        <f t="shared" si="490"/>
        <v/>
      </c>
      <c r="AE909" t="str">
        <f t="shared" si="491"/>
        <v/>
      </c>
      <c r="AF909" t="str">
        <f t="shared" si="492"/>
        <v/>
      </c>
      <c r="AG909" t="str">
        <f t="shared" si="493"/>
        <v/>
      </c>
      <c r="AH909" t="str">
        <f t="shared" si="494"/>
        <v/>
      </c>
      <c r="AI909" t="str">
        <f>IF(LEN(Q909)&gt;0,REPT("0",IF(IF(MID(I909,12,1)="F",VLOOKUP(J909,DATA!$K$2:$Y$20,14,FALSE),0)&gt;10,IF(MID(I909,12,1)="F",VLOOKUP(J909,DATA!$K$2:$Y$20,14,FALSE),0)-10,0)-LEN(X909))&amp;DEC2BIN(Q909,IF(MID(I909,12,1)="F",VLOOKUP(J909,DATA!$K$2:$Y$20,14,FALSE),0)-IF(IF(MID(I909,12,1)="F",VLOOKUP(J909,DATA!$K$2:$Y$20,14,FALSE),0)&gt;10,IF(MID(I909,12,1)="F",VLOOKUP(J909,DATA!$K$2:$Y$20,14,FALSE),0)-10,0)),"")</f>
        <v/>
      </c>
      <c r="AJ909" t="str">
        <f>IF(LEN(H909)&gt;0,IF(H909&lt;&gt;"CALL_PAL",VLOOKUP(H909,DATA!$B$2:$E$526,4,FALSE),VLOOKUP(K909,DATA!$K$72:$M$161,3,FALSE)),"")</f>
        <v/>
      </c>
      <c r="AK909" t="str">
        <f>IF(LEN(H909)&gt;0,VLOOKUP(H909,DATA!$B$2:$D$526,3,FALSE),"")</f>
        <v/>
      </c>
      <c r="AL909" t="str">
        <f t="shared" si="495"/>
        <v/>
      </c>
      <c r="AM909" t="str">
        <f t="shared" si="496"/>
        <v/>
      </c>
      <c r="AN909" t="str">
        <f t="shared" si="474"/>
        <v/>
      </c>
      <c r="AO909" t="str">
        <f t="shared" si="500"/>
        <v/>
      </c>
      <c r="AP909" t="str">
        <f t="shared" si="501"/>
        <v/>
      </c>
      <c r="AQ909" t="str">
        <f t="shared" si="498"/>
        <v/>
      </c>
    </row>
    <row r="910" spans="1:43" x14ac:dyDescent="0.25">
      <c r="A910" t="str">
        <f t="shared" si="502"/>
        <v/>
      </c>
      <c r="C910" t="str">
        <f t="shared" si="476"/>
        <v/>
      </c>
      <c r="D910" t="str">
        <f t="shared" si="503"/>
        <v/>
      </c>
      <c r="E910" t="str">
        <f t="shared" si="504"/>
        <v/>
      </c>
      <c r="F910" t="str">
        <f t="shared" si="475"/>
        <v/>
      </c>
      <c r="G910" t="str">
        <f t="shared" si="499"/>
        <v/>
      </c>
      <c r="H910" t="str">
        <f t="shared" si="477"/>
        <v/>
      </c>
      <c r="I910" s="3" t="str">
        <f>IF(LEN(H910)&gt;0,VLOOKUP(H910,DATA!$B$2:$G$526,6,FALSE),"")</f>
        <v/>
      </c>
      <c r="J910" t="str">
        <f>IF(LEN(H910)&gt;0,VLOOKUP(H910,DATA!$B$2:$G$526,2,FALSE),"")</f>
        <v/>
      </c>
      <c r="K910" t="str">
        <f>IF(LEN(H910)&gt;0,IF(MID(IF(MID(MID(C910,LEN(H910)+2,99),1,1)="(",MID(MID(C910,LEN(H910)+2,99),2,LEN(MID(C910,LEN(H910)+2,99))-2),MID(C910,LEN(H910)+2,99)),1,1)=VLOOKUP(H910,DATA!$B$2:$I$526,8,FALSE),MID(IF(MID(MID(C910,LEN(H910)+2,99),1,1)="(",MID(MID(C910,LEN(H910)+2,99),2,LEN(MID(C910,LEN(H910)+2,99))-2),MID(C910,LEN(H910)+2,99)),1,3),IF(MID(MID(C910,LEN(H910)+2,99),1,1)="(",MID(MID(C910,LEN(H910)+2,99),2,LEN(MID(C910,LEN(H910)+2,99))-2),MID(C910,LEN(H910)+2,99))),"")</f>
        <v/>
      </c>
      <c r="L910" t="str">
        <f t="shared" si="478"/>
        <v/>
      </c>
      <c r="M910" t="str">
        <f t="shared" si="497"/>
        <v/>
      </c>
      <c r="N910" t="str">
        <f t="shared" si="479"/>
        <v/>
      </c>
      <c r="O910" t="str">
        <f t="shared" si="480"/>
        <v/>
      </c>
      <c r="P910" t="str">
        <f t="shared" ref="P910:P973" si="505">IF(MID(I910,12,1)="F",IFERROR(VLOOKUP(L910&amp;":",C:G,5,FALSE),""),"")</f>
        <v/>
      </c>
      <c r="Q910" t="str">
        <f t="shared" si="481"/>
        <v/>
      </c>
      <c r="R910" t="str">
        <f t="shared" si="482"/>
        <v/>
      </c>
      <c r="S910" t="str">
        <f t="shared" si="483"/>
        <v/>
      </c>
      <c r="T910" t="str">
        <f t="shared" si="484"/>
        <v/>
      </c>
      <c r="U910" t="str">
        <f t="shared" si="485"/>
        <v/>
      </c>
      <c r="V910" t="str">
        <f>IF(MID(I910,6,1)="T",VLOOKUP(H910,DATA!$B$2:$H$526,7,FALSE),"")</f>
        <v/>
      </c>
      <c r="W910" t="str">
        <f t="shared" si="486"/>
        <v/>
      </c>
      <c r="X910" t="str">
        <f>IF(LEN(H910)&gt;0,VLOOKUP(H910,DATA!$B$2:$F$526,5,FALSE),"")</f>
        <v/>
      </c>
      <c r="Y910" t="str">
        <f t="shared" si="487"/>
        <v/>
      </c>
      <c r="Z910" t="str">
        <f t="shared" si="488"/>
        <v/>
      </c>
      <c r="AA910" t="str">
        <f t="shared" si="489"/>
        <v/>
      </c>
      <c r="AB910" t="str">
        <f>IF(LEN(Z910)&gt;0,VLOOKUP(Z910,DATA!$K$25:$L$69,2,FALSE)&amp;IF(LEN(AA910)&gt;0,VLOOKUP(AA910,DATA!$O$25:$P$29,2,FALSE),""),"")</f>
        <v/>
      </c>
      <c r="AC910" t="str">
        <f>IF(LEN(Z910)&gt;0,VLOOKUP(Z910,DATA!$K$25:$M$69,3,FALSE),"")</f>
        <v/>
      </c>
      <c r="AD910" t="str">
        <f t="shared" si="490"/>
        <v/>
      </c>
      <c r="AE910" t="str">
        <f t="shared" si="491"/>
        <v/>
      </c>
      <c r="AF910" t="str">
        <f t="shared" si="492"/>
        <v/>
      </c>
      <c r="AG910" t="str">
        <f t="shared" si="493"/>
        <v/>
      </c>
      <c r="AH910" t="str">
        <f t="shared" si="494"/>
        <v/>
      </c>
      <c r="AI910" t="str">
        <f>IF(LEN(Q910)&gt;0,REPT("0",IF(IF(MID(I910,12,1)="F",VLOOKUP(J910,DATA!$K$2:$Y$20,14,FALSE),0)&gt;10,IF(MID(I910,12,1)="F",VLOOKUP(J910,DATA!$K$2:$Y$20,14,FALSE),0)-10,0)-LEN(X910))&amp;DEC2BIN(Q910,IF(MID(I910,12,1)="F",VLOOKUP(J910,DATA!$K$2:$Y$20,14,FALSE),0)-IF(IF(MID(I910,12,1)="F",VLOOKUP(J910,DATA!$K$2:$Y$20,14,FALSE),0)&gt;10,IF(MID(I910,12,1)="F",VLOOKUP(J910,DATA!$K$2:$Y$20,14,FALSE),0)-10,0)),"")</f>
        <v/>
      </c>
      <c r="AJ910" t="str">
        <f>IF(LEN(H910)&gt;0,IF(H910&lt;&gt;"CALL_PAL",VLOOKUP(H910,DATA!$B$2:$E$526,4,FALSE),VLOOKUP(K910,DATA!$K$72:$M$161,3,FALSE)),"")</f>
        <v/>
      </c>
      <c r="AK910" t="str">
        <f>IF(LEN(H910)&gt;0,VLOOKUP(H910,DATA!$B$2:$D$526,3,FALSE),"")</f>
        <v/>
      </c>
      <c r="AL910" t="str">
        <f t="shared" si="495"/>
        <v/>
      </c>
      <c r="AM910" t="str">
        <f t="shared" si="496"/>
        <v/>
      </c>
      <c r="AN910" t="str">
        <f t="shared" si="474"/>
        <v/>
      </c>
      <c r="AO910" t="str">
        <f t="shared" si="500"/>
        <v/>
      </c>
      <c r="AP910" t="str">
        <f t="shared" si="501"/>
        <v/>
      </c>
      <c r="AQ910" t="str">
        <f t="shared" si="498"/>
        <v/>
      </c>
    </row>
    <row r="911" spans="1:43" x14ac:dyDescent="0.25">
      <c r="A911" t="str">
        <f t="shared" si="502"/>
        <v/>
      </c>
      <c r="C911" t="str">
        <f t="shared" si="476"/>
        <v/>
      </c>
      <c r="D911" t="str">
        <f t="shared" si="503"/>
        <v/>
      </c>
      <c r="E911" t="str">
        <f t="shared" si="504"/>
        <v/>
      </c>
      <c r="F911" t="str">
        <f t="shared" si="475"/>
        <v/>
      </c>
      <c r="G911" t="str">
        <f t="shared" si="499"/>
        <v/>
      </c>
      <c r="H911" t="str">
        <f t="shared" si="477"/>
        <v/>
      </c>
      <c r="I911" s="3" t="str">
        <f>IF(LEN(H911)&gt;0,VLOOKUP(H911,DATA!$B$2:$G$526,6,FALSE),"")</f>
        <v/>
      </c>
      <c r="J911" t="str">
        <f>IF(LEN(H911)&gt;0,VLOOKUP(H911,DATA!$B$2:$G$526,2,FALSE),"")</f>
        <v/>
      </c>
      <c r="K911" t="str">
        <f>IF(LEN(H911)&gt;0,IF(MID(IF(MID(MID(C911,LEN(H911)+2,99),1,1)="(",MID(MID(C911,LEN(H911)+2,99),2,LEN(MID(C911,LEN(H911)+2,99))-2),MID(C911,LEN(H911)+2,99)),1,1)=VLOOKUP(H911,DATA!$B$2:$I$526,8,FALSE),MID(IF(MID(MID(C911,LEN(H911)+2,99),1,1)="(",MID(MID(C911,LEN(H911)+2,99),2,LEN(MID(C911,LEN(H911)+2,99))-2),MID(C911,LEN(H911)+2,99)),1,3),IF(MID(MID(C911,LEN(H911)+2,99),1,1)="(",MID(MID(C911,LEN(H911)+2,99),2,LEN(MID(C911,LEN(H911)+2,99))-2),MID(C911,LEN(H911)+2,99))),"")</f>
        <v/>
      </c>
      <c r="L911" t="str">
        <f t="shared" si="478"/>
        <v/>
      </c>
      <c r="M911" t="str">
        <f t="shared" si="497"/>
        <v/>
      </c>
      <c r="N911" t="str">
        <f t="shared" si="479"/>
        <v/>
      </c>
      <c r="O911" t="str">
        <f t="shared" si="480"/>
        <v/>
      </c>
      <c r="P911" t="str">
        <f t="shared" si="505"/>
        <v/>
      </c>
      <c r="Q911" t="str">
        <f t="shared" si="481"/>
        <v/>
      </c>
      <c r="R911" t="str">
        <f t="shared" si="482"/>
        <v/>
      </c>
      <c r="S911" t="str">
        <f t="shared" si="483"/>
        <v/>
      </c>
      <c r="T911" t="str">
        <f t="shared" si="484"/>
        <v/>
      </c>
      <c r="U911" t="str">
        <f t="shared" si="485"/>
        <v/>
      </c>
      <c r="V911" t="str">
        <f>IF(MID(I911,6,1)="T",VLOOKUP(H911,DATA!$B$2:$H$526,7,FALSE),"")</f>
        <v/>
      </c>
      <c r="W911" t="str">
        <f t="shared" si="486"/>
        <v/>
      </c>
      <c r="X911" t="str">
        <f>IF(LEN(H911)&gt;0,VLOOKUP(H911,DATA!$B$2:$F$526,5,FALSE),"")</f>
        <v/>
      </c>
      <c r="Y911" t="str">
        <f t="shared" si="487"/>
        <v/>
      </c>
      <c r="Z911" t="str">
        <f t="shared" si="488"/>
        <v/>
      </c>
      <c r="AA911" t="str">
        <f t="shared" si="489"/>
        <v/>
      </c>
      <c r="AB911" t="str">
        <f>IF(LEN(Z911)&gt;0,VLOOKUP(Z911,DATA!$K$25:$L$69,2,FALSE)&amp;IF(LEN(AA911)&gt;0,VLOOKUP(AA911,DATA!$O$25:$P$29,2,FALSE),""),"")</f>
        <v/>
      </c>
      <c r="AC911" t="str">
        <f>IF(LEN(Z911)&gt;0,VLOOKUP(Z911,DATA!$K$25:$M$69,3,FALSE),"")</f>
        <v/>
      </c>
      <c r="AD911" t="str">
        <f t="shared" si="490"/>
        <v/>
      </c>
      <c r="AE911" t="str">
        <f t="shared" si="491"/>
        <v/>
      </c>
      <c r="AF911" t="str">
        <f t="shared" si="492"/>
        <v/>
      </c>
      <c r="AG911" t="str">
        <f t="shared" si="493"/>
        <v/>
      </c>
      <c r="AH911" t="str">
        <f t="shared" si="494"/>
        <v/>
      </c>
      <c r="AI911" t="str">
        <f>IF(LEN(Q911)&gt;0,REPT("0",IF(IF(MID(I911,12,1)="F",VLOOKUP(J911,DATA!$K$2:$Y$20,14,FALSE),0)&gt;10,IF(MID(I911,12,1)="F",VLOOKUP(J911,DATA!$K$2:$Y$20,14,FALSE),0)-10,0)-LEN(X911))&amp;DEC2BIN(Q911,IF(MID(I911,12,1)="F",VLOOKUP(J911,DATA!$K$2:$Y$20,14,FALSE),0)-IF(IF(MID(I911,12,1)="F",VLOOKUP(J911,DATA!$K$2:$Y$20,14,FALSE),0)&gt;10,IF(MID(I911,12,1)="F",VLOOKUP(J911,DATA!$K$2:$Y$20,14,FALSE),0)-10,0)),"")</f>
        <v/>
      </c>
      <c r="AJ911" t="str">
        <f>IF(LEN(H911)&gt;0,IF(H911&lt;&gt;"CALL_PAL",VLOOKUP(H911,DATA!$B$2:$E$526,4,FALSE),VLOOKUP(K911,DATA!$K$72:$M$161,3,FALSE)),"")</f>
        <v/>
      </c>
      <c r="AK911" t="str">
        <f>IF(LEN(H911)&gt;0,VLOOKUP(H911,DATA!$B$2:$D$526,3,FALSE),"")</f>
        <v/>
      </c>
      <c r="AL911" t="str">
        <f t="shared" si="495"/>
        <v/>
      </c>
      <c r="AM911" t="str">
        <f t="shared" si="496"/>
        <v/>
      </c>
      <c r="AN911" t="str">
        <f t="shared" si="474"/>
        <v/>
      </c>
      <c r="AO911" t="str">
        <f t="shared" si="500"/>
        <v/>
      </c>
      <c r="AP911" t="str">
        <f t="shared" si="501"/>
        <v/>
      </c>
      <c r="AQ911" t="str">
        <f t="shared" si="498"/>
        <v/>
      </c>
    </row>
    <row r="912" spans="1:43" x14ac:dyDescent="0.25">
      <c r="A912" t="str">
        <f t="shared" si="502"/>
        <v/>
      </c>
      <c r="C912" t="str">
        <f t="shared" si="476"/>
        <v/>
      </c>
      <c r="D912" t="str">
        <f t="shared" si="503"/>
        <v/>
      </c>
      <c r="E912" t="str">
        <f t="shared" si="504"/>
        <v/>
      </c>
      <c r="F912" t="str">
        <f t="shared" si="475"/>
        <v/>
      </c>
      <c r="G912" t="str">
        <f t="shared" si="499"/>
        <v/>
      </c>
      <c r="H912" t="str">
        <f t="shared" si="477"/>
        <v/>
      </c>
      <c r="I912" s="3" t="str">
        <f>IF(LEN(H912)&gt;0,VLOOKUP(H912,DATA!$B$2:$G$526,6,FALSE),"")</f>
        <v/>
      </c>
      <c r="J912" t="str">
        <f>IF(LEN(H912)&gt;0,VLOOKUP(H912,DATA!$B$2:$G$526,2,FALSE),"")</f>
        <v/>
      </c>
      <c r="K912" t="str">
        <f>IF(LEN(H912)&gt;0,IF(MID(IF(MID(MID(C912,LEN(H912)+2,99),1,1)="(",MID(MID(C912,LEN(H912)+2,99),2,LEN(MID(C912,LEN(H912)+2,99))-2),MID(C912,LEN(H912)+2,99)),1,1)=VLOOKUP(H912,DATA!$B$2:$I$526,8,FALSE),MID(IF(MID(MID(C912,LEN(H912)+2,99),1,1)="(",MID(MID(C912,LEN(H912)+2,99),2,LEN(MID(C912,LEN(H912)+2,99))-2),MID(C912,LEN(H912)+2,99)),1,3),IF(MID(MID(C912,LEN(H912)+2,99),1,1)="(",MID(MID(C912,LEN(H912)+2,99),2,LEN(MID(C912,LEN(H912)+2,99))-2),MID(C912,LEN(H912)+2,99))),"")</f>
        <v/>
      </c>
      <c r="L912" t="str">
        <f t="shared" si="478"/>
        <v/>
      </c>
      <c r="M912" t="str">
        <f t="shared" si="497"/>
        <v/>
      </c>
      <c r="N912" t="str">
        <f t="shared" si="479"/>
        <v/>
      </c>
      <c r="O912" t="str">
        <f t="shared" si="480"/>
        <v/>
      </c>
      <c r="P912" t="str">
        <f t="shared" si="505"/>
        <v/>
      </c>
      <c r="Q912" t="str">
        <f t="shared" si="481"/>
        <v/>
      </c>
      <c r="R912" t="str">
        <f t="shared" si="482"/>
        <v/>
      </c>
      <c r="S912" t="str">
        <f t="shared" si="483"/>
        <v/>
      </c>
      <c r="T912" t="str">
        <f t="shared" si="484"/>
        <v/>
      </c>
      <c r="U912" t="str">
        <f t="shared" si="485"/>
        <v/>
      </c>
      <c r="V912" t="str">
        <f>IF(MID(I912,6,1)="T",VLOOKUP(H912,DATA!$B$2:$H$526,7,FALSE),"")</f>
        <v/>
      </c>
      <c r="W912" t="str">
        <f t="shared" si="486"/>
        <v/>
      </c>
      <c r="X912" t="str">
        <f>IF(LEN(H912)&gt;0,VLOOKUP(H912,DATA!$B$2:$F$526,5,FALSE),"")</f>
        <v/>
      </c>
      <c r="Y912" t="str">
        <f t="shared" si="487"/>
        <v/>
      </c>
      <c r="Z912" t="str">
        <f t="shared" si="488"/>
        <v/>
      </c>
      <c r="AA912" t="str">
        <f t="shared" si="489"/>
        <v/>
      </c>
      <c r="AB912" t="str">
        <f>IF(LEN(Z912)&gt;0,VLOOKUP(Z912,DATA!$K$25:$L$69,2,FALSE)&amp;IF(LEN(AA912)&gt;0,VLOOKUP(AA912,DATA!$O$25:$P$29,2,FALSE),""),"")</f>
        <v/>
      </c>
      <c r="AC912" t="str">
        <f>IF(LEN(Z912)&gt;0,VLOOKUP(Z912,DATA!$K$25:$M$69,3,FALSE),"")</f>
        <v/>
      </c>
      <c r="AD912" t="str">
        <f t="shared" si="490"/>
        <v/>
      </c>
      <c r="AE912" t="str">
        <f t="shared" si="491"/>
        <v/>
      </c>
      <c r="AF912" t="str">
        <f t="shared" si="492"/>
        <v/>
      </c>
      <c r="AG912" t="str">
        <f t="shared" si="493"/>
        <v/>
      </c>
      <c r="AH912" t="str">
        <f t="shared" si="494"/>
        <v/>
      </c>
      <c r="AI912" t="str">
        <f>IF(LEN(Q912)&gt;0,REPT("0",IF(IF(MID(I912,12,1)="F",VLOOKUP(J912,DATA!$K$2:$Y$20,14,FALSE),0)&gt;10,IF(MID(I912,12,1)="F",VLOOKUP(J912,DATA!$K$2:$Y$20,14,FALSE),0)-10,0)-LEN(X912))&amp;DEC2BIN(Q912,IF(MID(I912,12,1)="F",VLOOKUP(J912,DATA!$K$2:$Y$20,14,FALSE),0)-IF(IF(MID(I912,12,1)="F",VLOOKUP(J912,DATA!$K$2:$Y$20,14,FALSE),0)&gt;10,IF(MID(I912,12,1)="F",VLOOKUP(J912,DATA!$K$2:$Y$20,14,FALSE),0)-10,0)),"")</f>
        <v/>
      </c>
      <c r="AJ912" t="str">
        <f>IF(LEN(H912)&gt;0,IF(H912&lt;&gt;"CALL_PAL",VLOOKUP(H912,DATA!$B$2:$E$526,4,FALSE),VLOOKUP(K912,DATA!$K$72:$M$161,3,FALSE)),"")</f>
        <v/>
      </c>
      <c r="AK912" t="str">
        <f>IF(LEN(H912)&gt;0,VLOOKUP(H912,DATA!$B$2:$D$526,3,FALSE),"")</f>
        <v/>
      </c>
      <c r="AL912" t="str">
        <f t="shared" si="495"/>
        <v/>
      </c>
      <c r="AM912" t="str">
        <f t="shared" si="496"/>
        <v/>
      </c>
      <c r="AN912" t="str">
        <f t="shared" si="474"/>
        <v/>
      </c>
      <c r="AO912" t="str">
        <f t="shared" si="500"/>
        <v/>
      </c>
      <c r="AP912" t="str">
        <f t="shared" si="501"/>
        <v/>
      </c>
      <c r="AQ912" t="str">
        <f t="shared" si="498"/>
        <v/>
      </c>
    </row>
    <row r="913" spans="1:43" x14ac:dyDescent="0.25">
      <c r="A913" t="str">
        <f t="shared" si="502"/>
        <v/>
      </c>
      <c r="C913" t="str">
        <f t="shared" si="476"/>
        <v/>
      </c>
      <c r="D913" t="str">
        <f t="shared" si="503"/>
        <v/>
      </c>
      <c r="E913" t="str">
        <f t="shared" si="504"/>
        <v/>
      </c>
      <c r="F913" t="str">
        <f t="shared" si="475"/>
        <v/>
      </c>
      <c r="G913" t="str">
        <f t="shared" si="499"/>
        <v/>
      </c>
      <c r="H913" t="str">
        <f t="shared" si="477"/>
        <v/>
      </c>
      <c r="I913" s="3" t="str">
        <f>IF(LEN(H913)&gt;0,VLOOKUP(H913,DATA!$B$2:$G$526,6,FALSE),"")</f>
        <v/>
      </c>
      <c r="J913" t="str">
        <f>IF(LEN(H913)&gt;0,VLOOKUP(H913,DATA!$B$2:$G$526,2,FALSE),"")</f>
        <v/>
      </c>
      <c r="K913" t="str">
        <f>IF(LEN(H913)&gt;0,IF(MID(IF(MID(MID(C913,LEN(H913)+2,99),1,1)="(",MID(MID(C913,LEN(H913)+2,99),2,LEN(MID(C913,LEN(H913)+2,99))-2),MID(C913,LEN(H913)+2,99)),1,1)=VLOOKUP(H913,DATA!$B$2:$I$526,8,FALSE),MID(IF(MID(MID(C913,LEN(H913)+2,99),1,1)="(",MID(MID(C913,LEN(H913)+2,99),2,LEN(MID(C913,LEN(H913)+2,99))-2),MID(C913,LEN(H913)+2,99)),1,3),IF(MID(MID(C913,LEN(H913)+2,99),1,1)="(",MID(MID(C913,LEN(H913)+2,99),2,LEN(MID(C913,LEN(H913)+2,99))-2),MID(C913,LEN(H913)+2,99))),"")</f>
        <v/>
      </c>
      <c r="L913" t="str">
        <f t="shared" si="478"/>
        <v/>
      </c>
      <c r="M913" t="str">
        <f t="shared" si="497"/>
        <v/>
      </c>
      <c r="N913" t="str">
        <f t="shared" si="479"/>
        <v/>
      </c>
      <c r="O913" t="str">
        <f t="shared" si="480"/>
        <v/>
      </c>
      <c r="P913" t="str">
        <f t="shared" si="505"/>
        <v/>
      </c>
      <c r="Q913" t="str">
        <f t="shared" si="481"/>
        <v/>
      </c>
      <c r="R913" t="str">
        <f t="shared" si="482"/>
        <v/>
      </c>
      <c r="S913" t="str">
        <f t="shared" si="483"/>
        <v/>
      </c>
      <c r="T913" t="str">
        <f t="shared" si="484"/>
        <v/>
      </c>
      <c r="U913" t="str">
        <f t="shared" si="485"/>
        <v/>
      </c>
      <c r="V913" t="str">
        <f>IF(MID(I913,6,1)="T",VLOOKUP(H913,DATA!$B$2:$H$526,7,FALSE),"")</f>
        <v/>
      </c>
      <c r="W913" t="str">
        <f t="shared" si="486"/>
        <v/>
      </c>
      <c r="X913" t="str">
        <f>IF(LEN(H913)&gt;0,VLOOKUP(H913,DATA!$B$2:$F$526,5,FALSE),"")</f>
        <v/>
      </c>
      <c r="Y913" t="str">
        <f t="shared" si="487"/>
        <v/>
      </c>
      <c r="Z913" t="str">
        <f t="shared" si="488"/>
        <v/>
      </c>
      <c r="AA913" t="str">
        <f t="shared" si="489"/>
        <v/>
      </c>
      <c r="AB913" t="str">
        <f>IF(LEN(Z913)&gt;0,VLOOKUP(Z913,DATA!$K$25:$L$69,2,FALSE)&amp;IF(LEN(AA913)&gt;0,VLOOKUP(AA913,DATA!$O$25:$P$29,2,FALSE),""),"")</f>
        <v/>
      </c>
      <c r="AC913" t="str">
        <f>IF(LEN(Z913)&gt;0,VLOOKUP(Z913,DATA!$K$25:$M$69,3,FALSE),"")</f>
        <v/>
      </c>
      <c r="AD913" t="str">
        <f t="shared" si="490"/>
        <v/>
      </c>
      <c r="AE913" t="str">
        <f t="shared" si="491"/>
        <v/>
      </c>
      <c r="AF913" t="str">
        <f t="shared" si="492"/>
        <v/>
      </c>
      <c r="AG913" t="str">
        <f t="shared" si="493"/>
        <v/>
      </c>
      <c r="AH913" t="str">
        <f t="shared" si="494"/>
        <v/>
      </c>
      <c r="AI913" t="str">
        <f>IF(LEN(Q913)&gt;0,REPT("0",IF(IF(MID(I913,12,1)="F",VLOOKUP(J913,DATA!$K$2:$Y$20,14,FALSE),0)&gt;10,IF(MID(I913,12,1)="F",VLOOKUP(J913,DATA!$K$2:$Y$20,14,FALSE),0)-10,0)-LEN(X913))&amp;DEC2BIN(Q913,IF(MID(I913,12,1)="F",VLOOKUP(J913,DATA!$K$2:$Y$20,14,FALSE),0)-IF(IF(MID(I913,12,1)="F",VLOOKUP(J913,DATA!$K$2:$Y$20,14,FALSE),0)&gt;10,IF(MID(I913,12,1)="F",VLOOKUP(J913,DATA!$K$2:$Y$20,14,FALSE),0)-10,0)),"")</f>
        <v/>
      </c>
      <c r="AJ913" t="str">
        <f>IF(LEN(H913)&gt;0,IF(H913&lt;&gt;"CALL_PAL",VLOOKUP(H913,DATA!$B$2:$E$526,4,FALSE),VLOOKUP(K913,DATA!$K$72:$M$161,3,FALSE)),"")</f>
        <v/>
      </c>
      <c r="AK913" t="str">
        <f>IF(LEN(H913)&gt;0,VLOOKUP(H913,DATA!$B$2:$D$526,3,FALSE),"")</f>
        <v/>
      </c>
      <c r="AL913" t="str">
        <f t="shared" si="495"/>
        <v/>
      </c>
      <c r="AM913" t="str">
        <f t="shared" si="496"/>
        <v/>
      </c>
      <c r="AN913" t="str">
        <f t="shared" si="474"/>
        <v/>
      </c>
      <c r="AO913" t="str">
        <f t="shared" si="500"/>
        <v/>
      </c>
      <c r="AP913" t="str">
        <f t="shared" si="501"/>
        <v/>
      </c>
      <c r="AQ913" t="str">
        <f t="shared" si="498"/>
        <v/>
      </c>
    </row>
    <row r="914" spans="1:43" x14ac:dyDescent="0.25">
      <c r="A914" t="str">
        <f t="shared" si="502"/>
        <v/>
      </c>
      <c r="C914" t="str">
        <f t="shared" si="476"/>
        <v/>
      </c>
      <c r="D914" t="str">
        <f t="shared" si="503"/>
        <v/>
      </c>
      <c r="E914" t="str">
        <f t="shared" si="504"/>
        <v/>
      </c>
      <c r="F914" t="str">
        <f t="shared" si="475"/>
        <v/>
      </c>
      <c r="G914" t="str">
        <f t="shared" si="499"/>
        <v/>
      </c>
      <c r="H914" t="str">
        <f t="shared" si="477"/>
        <v/>
      </c>
      <c r="I914" s="3" t="str">
        <f>IF(LEN(H914)&gt;0,VLOOKUP(H914,DATA!$B$2:$G$526,6,FALSE),"")</f>
        <v/>
      </c>
      <c r="J914" t="str">
        <f>IF(LEN(H914)&gt;0,VLOOKUP(H914,DATA!$B$2:$G$526,2,FALSE),"")</f>
        <v/>
      </c>
      <c r="K914" t="str">
        <f>IF(LEN(H914)&gt;0,IF(MID(IF(MID(MID(C914,LEN(H914)+2,99),1,1)="(",MID(MID(C914,LEN(H914)+2,99),2,LEN(MID(C914,LEN(H914)+2,99))-2),MID(C914,LEN(H914)+2,99)),1,1)=VLOOKUP(H914,DATA!$B$2:$I$526,8,FALSE),MID(IF(MID(MID(C914,LEN(H914)+2,99),1,1)="(",MID(MID(C914,LEN(H914)+2,99),2,LEN(MID(C914,LEN(H914)+2,99))-2),MID(C914,LEN(H914)+2,99)),1,3),IF(MID(MID(C914,LEN(H914)+2,99),1,1)="(",MID(MID(C914,LEN(H914)+2,99),2,LEN(MID(C914,LEN(H914)+2,99))-2),MID(C914,LEN(H914)+2,99))),"")</f>
        <v/>
      </c>
      <c r="L914" t="str">
        <f t="shared" si="478"/>
        <v/>
      </c>
      <c r="M914" t="str">
        <f t="shared" si="497"/>
        <v/>
      </c>
      <c r="N914" t="str">
        <f t="shared" si="479"/>
        <v/>
      </c>
      <c r="O914" t="str">
        <f t="shared" si="480"/>
        <v/>
      </c>
      <c r="P914" t="str">
        <f t="shared" si="505"/>
        <v/>
      </c>
      <c r="Q914" t="str">
        <f t="shared" si="481"/>
        <v/>
      </c>
      <c r="R914" t="str">
        <f t="shared" si="482"/>
        <v/>
      </c>
      <c r="S914" t="str">
        <f t="shared" si="483"/>
        <v/>
      </c>
      <c r="T914" t="str">
        <f t="shared" si="484"/>
        <v/>
      </c>
      <c r="U914" t="str">
        <f t="shared" si="485"/>
        <v/>
      </c>
      <c r="V914" t="str">
        <f>IF(MID(I914,6,1)="T",VLOOKUP(H914,DATA!$B$2:$H$526,7,FALSE),"")</f>
        <v/>
      </c>
      <c r="W914" t="str">
        <f t="shared" si="486"/>
        <v/>
      </c>
      <c r="X914" t="str">
        <f>IF(LEN(H914)&gt;0,VLOOKUP(H914,DATA!$B$2:$F$526,5,FALSE),"")</f>
        <v/>
      </c>
      <c r="Y914" t="str">
        <f t="shared" si="487"/>
        <v/>
      </c>
      <c r="Z914" t="str">
        <f t="shared" si="488"/>
        <v/>
      </c>
      <c r="AA914" t="str">
        <f t="shared" si="489"/>
        <v/>
      </c>
      <c r="AB914" t="str">
        <f>IF(LEN(Z914)&gt;0,VLOOKUP(Z914,DATA!$K$25:$L$69,2,FALSE)&amp;IF(LEN(AA914)&gt;0,VLOOKUP(AA914,DATA!$O$25:$P$29,2,FALSE),""),"")</f>
        <v/>
      </c>
      <c r="AC914" t="str">
        <f>IF(LEN(Z914)&gt;0,VLOOKUP(Z914,DATA!$K$25:$M$69,3,FALSE),"")</f>
        <v/>
      </c>
      <c r="AD914" t="str">
        <f t="shared" si="490"/>
        <v/>
      </c>
      <c r="AE914" t="str">
        <f t="shared" si="491"/>
        <v/>
      </c>
      <c r="AF914" t="str">
        <f t="shared" si="492"/>
        <v/>
      </c>
      <c r="AG914" t="str">
        <f t="shared" si="493"/>
        <v/>
      </c>
      <c r="AH914" t="str">
        <f t="shared" si="494"/>
        <v/>
      </c>
      <c r="AI914" t="str">
        <f>IF(LEN(Q914)&gt;0,REPT("0",IF(IF(MID(I914,12,1)="F",VLOOKUP(J914,DATA!$K$2:$Y$20,14,FALSE),0)&gt;10,IF(MID(I914,12,1)="F",VLOOKUP(J914,DATA!$K$2:$Y$20,14,FALSE),0)-10,0)-LEN(X914))&amp;DEC2BIN(Q914,IF(MID(I914,12,1)="F",VLOOKUP(J914,DATA!$K$2:$Y$20,14,FALSE),0)-IF(IF(MID(I914,12,1)="F",VLOOKUP(J914,DATA!$K$2:$Y$20,14,FALSE),0)&gt;10,IF(MID(I914,12,1)="F",VLOOKUP(J914,DATA!$K$2:$Y$20,14,FALSE),0)-10,0)),"")</f>
        <v/>
      </c>
      <c r="AJ914" t="str">
        <f>IF(LEN(H914)&gt;0,IF(H914&lt;&gt;"CALL_PAL",VLOOKUP(H914,DATA!$B$2:$E$526,4,FALSE),VLOOKUP(K914,DATA!$K$72:$M$161,3,FALSE)),"")</f>
        <v/>
      </c>
      <c r="AK914" t="str">
        <f>IF(LEN(H914)&gt;0,VLOOKUP(H914,DATA!$B$2:$D$526,3,FALSE),"")</f>
        <v/>
      </c>
      <c r="AL914" t="str">
        <f t="shared" si="495"/>
        <v/>
      </c>
      <c r="AM914" t="str">
        <f t="shared" si="496"/>
        <v/>
      </c>
      <c r="AN914" t="str">
        <f t="shared" si="474"/>
        <v/>
      </c>
      <c r="AO914" t="str">
        <f t="shared" si="500"/>
        <v/>
      </c>
      <c r="AP914" t="str">
        <f t="shared" si="501"/>
        <v/>
      </c>
      <c r="AQ914" t="str">
        <f t="shared" si="498"/>
        <v/>
      </c>
    </row>
    <row r="915" spans="1:43" x14ac:dyDescent="0.25">
      <c r="A915" t="str">
        <f t="shared" si="502"/>
        <v/>
      </c>
      <c r="C915" t="str">
        <f t="shared" si="476"/>
        <v/>
      </c>
      <c r="D915" t="str">
        <f t="shared" si="503"/>
        <v/>
      </c>
      <c r="E915" t="str">
        <f t="shared" si="504"/>
        <v/>
      </c>
      <c r="F915" t="str">
        <f t="shared" si="475"/>
        <v/>
      </c>
      <c r="G915" t="str">
        <f t="shared" si="499"/>
        <v/>
      </c>
      <c r="H915" t="str">
        <f t="shared" si="477"/>
        <v/>
      </c>
      <c r="I915" s="3" t="str">
        <f>IF(LEN(H915)&gt;0,VLOOKUP(H915,DATA!$B$2:$G$526,6,FALSE),"")</f>
        <v/>
      </c>
      <c r="J915" t="str">
        <f>IF(LEN(H915)&gt;0,VLOOKUP(H915,DATA!$B$2:$G$526,2,FALSE),"")</f>
        <v/>
      </c>
      <c r="K915" t="str">
        <f>IF(LEN(H915)&gt;0,IF(MID(IF(MID(MID(C915,LEN(H915)+2,99),1,1)="(",MID(MID(C915,LEN(H915)+2,99),2,LEN(MID(C915,LEN(H915)+2,99))-2),MID(C915,LEN(H915)+2,99)),1,1)=VLOOKUP(H915,DATA!$B$2:$I$526,8,FALSE),MID(IF(MID(MID(C915,LEN(H915)+2,99),1,1)="(",MID(MID(C915,LEN(H915)+2,99),2,LEN(MID(C915,LEN(H915)+2,99))-2),MID(C915,LEN(H915)+2,99)),1,3),IF(MID(MID(C915,LEN(H915)+2,99),1,1)="(",MID(MID(C915,LEN(H915)+2,99),2,LEN(MID(C915,LEN(H915)+2,99))-2),MID(C915,LEN(H915)+2,99))),"")</f>
        <v/>
      </c>
      <c r="L915" t="str">
        <f t="shared" si="478"/>
        <v/>
      </c>
      <c r="M915" t="str">
        <f t="shared" si="497"/>
        <v/>
      </c>
      <c r="N915" t="str">
        <f t="shared" si="479"/>
        <v/>
      </c>
      <c r="O915" t="str">
        <f t="shared" si="480"/>
        <v/>
      </c>
      <c r="P915" t="str">
        <f t="shared" si="505"/>
        <v/>
      </c>
      <c r="Q915" t="str">
        <f t="shared" si="481"/>
        <v/>
      </c>
      <c r="R915" t="str">
        <f t="shared" si="482"/>
        <v/>
      </c>
      <c r="S915" t="str">
        <f t="shared" si="483"/>
        <v/>
      </c>
      <c r="T915" t="str">
        <f t="shared" si="484"/>
        <v/>
      </c>
      <c r="U915" t="str">
        <f t="shared" si="485"/>
        <v/>
      </c>
      <c r="V915" t="str">
        <f>IF(MID(I915,6,1)="T",VLOOKUP(H915,DATA!$B$2:$H$526,7,FALSE),"")</f>
        <v/>
      </c>
      <c r="W915" t="str">
        <f t="shared" si="486"/>
        <v/>
      </c>
      <c r="X915" t="str">
        <f>IF(LEN(H915)&gt;0,VLOOKUP(H915,DATA!$B$2:$F$526,5,FALSE),"")</f>
        <v/>
      </c>
      <c r="Y915" t="str">
        <f t="shared" si="487"/>
        <v/>
      </c>
      <c r="Z915" t="str">
        <f t="shared" si="488"/>
        <v/>
      </c>
      <c r="AA915" t="str">
        <f t="shared" si="489"/>
        <v/>
      </c>
      <c r="AB915" t="str">
        <f>IF(LEN(Z915)&gt;0,VLOOKUP(Z915,DATA!$K$25:$L$69,2,FALSE)&amp;IF(LEN(AA915)&gt;0,VLOOKUP(AA915,DATA!$O$25:$P$29,2,FALSE),""),"")</f>
        <v/>
      </c>
      <c r="AC915" t="str">
        <f>IF(LEN(Z915)&gt;0,VLOOKUP(Z915,DATA!$K$25:$M$69,3,FALSE),"")</f>
        <v/>
      </c>
      <c r="AD915" t="str">
        <f t="shared" si="490"/>
        <v/>
      </c>
      <c r="AE915" t="str">
        <f t="shared" si="491"/>
        <v/>
      </c>
      <c r="AF915" t="str">
        <f t="shared" si="492"/>
        <v/>
      </c>
      <c r="AG915" t="str">
        <f t="shared" si="493"/>
        <v/>
      </c>
      <c r="AH915" t="str">
        <f t="shared" si="494"/>
        <v/>
      </c>
      <c r="AI915" t="str">
        <f>IF(LEN(Q915)&gt;0,REPT("0",IF(IF(MID(I915,12,1)="F",VLOOKUP(J915,DATA!$K$2:$Y$20,14,FALSE),0)&gt;10,IF(MID(I915,12,1)="F",VLOOKUP(J915,DATA!$K$2:$Y$20,14,FALSE),0)-10,0)-LEN(X915))&amp;DEC2BIN(Q915,IF(MID(I915,12,1)="F",VLOOKUP(J915,DATA!$K$2:$Y$20,14,FALSE),0)-IF(IF(MID(I915,12,1)="F",VLOOKUP(J915,DATA!$K$2:$Y$20,14,FALSE),0)&gt;10,IF(MID(I915,12,1)="F",VLOOKUP(J915,DATA!$K$2:$Y$20,14,FALSE),0)-10,0)),"")</f>
        <v/>
      </c>
      <c r="AJ915" t="str">
        <f>IF(LEN(H915)&gt;0,IF(H915&lt;&gt;"CALL_PAL",VLOOKUP(H915,DATA!$B$2:$E$526,4,FALSE),VLOOKUP(K915,DATA!$K$72:$M$161,3,FALSE)),"")</f>
        <v/>
      </c>
      <c r="AK915" t="str">
        <f>IF(LEN(H915)&gt;0,VLOOKUP(H915,DATA!$B$2:$D$526,3,FALSE),"")</f>
        <v/>
      </c>
      <c r="AL915" t="str">
        <f t="shared" si="495"/>
        <v/>
      </c>
      <c r="AM915" t="str">
        <f t="shared" si="496"/>
        <v/>
      </c>
      <c r="AN915" t="str">
        <f t="shared" si="474"/>
        <v/>
      </c>
      <c r="AO915" t="str">
        <f t="shared" si="500"/>
        <v/>
      </c>
      <c r="AP915" t="str">
        <f t="shared" si="501"/>
        <v/>
      </c>
      <c r="AQ915" t="str">
        <f t="shared" si="498"/>
        <v/>
      </c>
    </row>
    <row r="916" spans="1:43" x14ac:dyDescent="0.25">
      <c r="A916" t="str">
        <f t="shared" si="502"/>
        <v/>
      </c>
      <c r="C916" t="str">
        <f t="shared" si="476"/>
        <v/>
      </c>
      <c r="D916" t="str">
        <f t="shared" si="503"/>
        <v/>
      </c>
      <c r="E916" t="str">
        <f t="shared" si="504"/>
        <v/>
      </c>
      <c r="F916" t="str">
        <f t="shared" si="475"/>
        <v/>
      </c>
      <c r="G916" t="str">
        <f t="shared" si="499"/>
        <v/>
      </c>
      <c r="H916" t="str">
        <f t="shared" si="477"/>
        <v/>
      </c>
      <c r="I916" s="3" t="str">
        <f>IF(LEN(H916)&gt;0,VLOOKUP(H916,DATA!$B$2:$G$526,6,FALSE),"")</f>
        <v/>
      </c>
      <c r="J916" t="str">
        <f>IF(LEN(H916)&gt;0,VLOOKUP(H916,DATA!$B$2:$G$526,2,FALSE),"")</f>
        <v/>
      </c>
      <c r="K916" t="str">
        <f>IF(LEN(H916)&gt;0,IF(MID(IF(MID(MID(C916,LEN(H916)+2,99),1,1)="(",MID(MID(C916,LEN(H916)+2,99),2,LEN(MID(C916,LEN(H916)+2,99))-2),MID(C916,LEN(H916)+2,99)),1,1)=VLOOKUP(H916,DATA!$B$2:$I$526,8,FALSE),MID(IF(MID(MID(C916,LEN(H916)+2,99),1,1)="(",MID(MID(C916,LEN(H916)+2,99),2,LEN(MID(C916,LEN(H916)+2,99))-2),MID(C916,LEN(H916)+2,99)),1,3),IF(MID(MID(C916,LEN(H916)+2,99),1,1)="(",MID(MID(C916,LEN(H916)+2,99),2,LEN(MID(C916,LEN(H916)+2,99))-2),MID(C916,LEN(H916)+2,99))),"")</f>
        <v/>
      </c>
      <c r="L916" t="str">
        <f t="shared" si="478"/>
        <v/>
      </c>
      <c r="M916" t="str">
        <f t="shared" si="497"/>
        <v/>
      </c>
      <c r="N916" t="str">
        <f t="shared" si="479"/>
        <v/>
      </c>
      <c r="O916" t="str">
        <f t="shared" si="480"/>
        <v/>
      </c>
      <c r="P916" t="str">
        <f t="shared" si="505"/>
        <v/>
      </c>
      <c r="Q916" t="str">
        <f t="shared" si="481"/>
        <v/>
      </c>
      <c r="R916" t="str">
        <f t="shared" si="482"/>
        <v/>
      </c>
      <c r="S916" t="str">
        <f t="shared" si="483"/>
        <v/>
      </c>
      <c r="T916" t="str">
        <f t="shared" si="484"/>
        <v/>
      </c>
      <c r="U916" t="str">
        <f t="shared" si="485"/>
        <v/>
      </c>
      <c r="V916" t="str">
        <f>IF(MID(I916,6,1)="T",VLOOKUP(H916,DATA!$B$2:$H$526,7,FALSE),"")</f>
        <v/>
      </c>
      <c r="W916" t="str">
        <f t="shared" si="486"/>
        <v/>
      </c>
      <c r="X916" t="str">
        <f>IF(LEN(H916)&gt;0,VLOOKUP(H916,DATA!$B$2:$F$526,5,FALSE),"")</f>
        <v/>
      </c>
      <c r="Y916" t="str">
        <f t="shared" si="487"/>
        <v/>
      </c>
      <c r="Z916" t="str">
        <f t="shared" si="488"/>
        <v/>
      </c>
      <c r="AA916" t="str">
        <f t="shared" si="489"/>
        <v/>
      </c>
      <c r="AB916" t="str">
        <f>IF(LEN(Z916)&gt;0,VLOOKUP(Z916,DATA!$K$25:$L$69,2,FALSE)&amp;IF(LEN(AA916)&gt;0,VLOOKUP(AA916,DATA!$O$25:$P$29,2,FALSE),""),"")</f>
        <v/>
      </c>
      <c r="AC916" t="str">
        <f>IF(LEN(Z916)&gt;0,VLOOKUP(Z916,DATA!$K$25:$M$69,3,FALSE),"")</f>
        <v/>
      </c>
      <c r="AD916" t="str">
        <f t="shared" si="490"/>
        <v/>
      </c>
      <c r="AE916" t="str">
        <f t="shared" si="491"/>
        <v/>
      </c>
      <c r="AF916" t="str">
        <f t="shared" si="492"/>
        <v/>
      </c>
      <c r="AG916" t="str">
        <f t="shared" si="493"/>
        <v/>
      </c>
      <c r="AH916" t="str">
        <f t="shared" si="494"/>
        <v/>
      </c>
      <c r="AI916" t="str">
        <f>IF(LEN(Q916)&gt;0,REPT("0",IF(IF(MID(I916,12,1)="F",VLOOKUP(J916,DATA!$K$2:$Y$20,14,FALSE),0)&gt;10,IF(MID(I916,12,1)="F",VLOOKUP(J916,DATA!$K$2:$Y$20,14,FALSE),0)-10,0)-LEN(X916))&amp;DEC2BIN(Q916,IF(MID(I916,12,1)="F",VLOOKUP(J916,DATA!$K$2:$Y$20,14,FALSE),0)-IF(IF(MID(I916,12,1)="F",VLOOKUP(J916,DATA!$K$2:$Y$20,14,FALSE),0)&gt;10,IF(MID(I916,12,1)="F",VLOOKUP(J916,DATA!$K$2:$Y$20,14,FALSE),0)-10,0)),"")</f>
        <v/>
      </c>
      <c r="AJ916" t="str">
        <f>IF(LEN(H916)&gt;0,IF(H916&lt;&gt;"CALL_PAL",VLOOKUP(H916,DATA!$B$2:$E$526,4,FALSE),VLOOKUP(K916,DATA!$K$72:$M$161,3,FALSE)),"")</f>
        <v/>
      </c>
      <c r="AK916" t="str">
        <f>IF(LEN(H916)&gt;0,VLOOKUP(H916,DATA!$B$2:$D$526,3,FALSE),"")</f>
        <v/>
      </c>
      <c r="AL916" t="str">
        <f t="shared" si="495"/>
        <v/>
      </c>
      <c r="AM916" t="str">
        <f t="shared" si="496"/>
        <v/>
      </c>
      <c r="AN916" t="str">
        <f t="shared" si="474"/>
        <v/>
      </c>
      <c r="AO916" t="str">
        <f t="shared" si="500"/>
        <v/>
      </c>
      <c r="AP916" t="str">
        <f t="shared" si="501"/>
        <v/>
      </c>
      <c r="AQ916" t="str">
        <f t="shared" si="498"/>
        <v/>
      </c>
    </row>
    <row r="917" spans="1:43" x14ac:dyDescent="0.25">
      <c r="A917" t="str">
        <f t="shared" si="502"/>
        <v/>
      </c>
      <c r="C917" t="str">
        <f t="shared" si="476"/>
        <v/>
      </c>
      <c r="D917" t="str">
        <f t="shared" si="503"/>
        <v/>
      </c>
      <c r="E917" t="str">
        <f t="shared" si="504"/>
        <v/>
      </c>
      <c r="F917" t="str">
        <f t="shared" si="475"/>
        <v/>
      </c>
      <c r="G917" t="str">
        <f t="shared" si="499"/>
        <v/>
      </c>
      <c r="H917" t="str">
        <f t="shared" si="477"/>
        <v/>
      </c>
      <c r="I917" s="3" t="str">
        <f>IF(LEN(H917)&gt;0,VLOOKUP(H917,DATA!$B$2:$G$526,6,FALSE),"")</f>
        <v/>
      </c>
      <c r="J917" t="str">
        <f>IF(LEN(H917)&gt;0,VLOOKUP(H917,DATA!$B$2:$G$526,2,FALSE),"")</f>
        <v/>
      </c>
      <c r="K917" t="str">
        <f>IF(LEN(H917)&gt;0,IF(MID(IF(MID(MID(C917,LEN(H917)+2,99),1,1)="(",MID(MID(C917,LEN(H917)+2,99),2,LEN(MID(C917,LEN(H917)+2,99))-2),MID(C917,LEN(H917)+2,99)),1,1)=VLOOKUP(H917,DATA!$B$2:$I$526,8,FALSE),MID(IF(MID(MID(C917,LEN(H917)+2,99),1,1)="(",MID(MID(C917,LEN(H917)+2,99),2,LEN(MID(C917,LEN(H917)+2,99))-2),MID(C917,LEN(H917)+2,99)),1,3),IF(MID(MID(C917,LEN(H917)+2,99),1,1)="(",MID(MID(C917,LEN(H917)+2,99),2,LEN(MID(C917,LEN(H917)+2,99))-2),MID(C917,LEN(H917)+2,99))),"")</f>
        <v/>
      </c>
      <c r="L917" t="str">
        <f t="shared" si="478"/>
        <v/>
      </c>
      <c r="M917" t="str">
        <f t="shared" si="497"/>
        <v/>
      </c>
      <c r="N917" t="str">
        <f t="shared" si="479"/>
        <v/>
      </c>
      <c r="O917" t="str">
        <f t="shared" si="480"/>
        <v/>
      </c>
      <c r="P917" t="str">
        <f t="shared" si="505"/>
        <v/>
      </c>
      <c r="Q917" t="str">
        <f t="shared" si="481"/>
        <v/>
      </c>
      <c r="R917" t="str">
        <f t="shared" si="482"/>
        <v/>
      </c>
      <c r="S917" t="str">
        <f t="shared" si="483"/>
        <v/>
      </c>
      <c r="T917" t="str">
        <f t="shared" si="484"/>
        <v/>
      </c>
      <c r="U917" t="str">
        <f t="shared" si="485"/>
        <v/>
      </c>
      <c r="V917" t="str">
        <f>IF(MID(I917,6,1)="T",VLOOKUP(H917,DATA!$B$2:$H$526,7,FALSE),"")</f>
        <v/>
      </c>
      <c r="W917" t="str">
        <f t="shared" si="486"/>
        <v/>
      </c>
      <c r="X917" t="str">
        <f>IF(LEN(H917)&gt;0,VLOOKUP(H917,DATA!$B$2:$F$526,5,FALSE),"")</f>
        <v/>
      </c>
      <c r="Y917" t="str">
        <f t="shared" si="487"/>
        <v/>
      </c>
      <c r="Z917" t="str">
        <f t="shared" si="488"/>
        <v/>
      </c>
      <c r="AA917" t="str">
        <f t="shared" si="489"/>
        <v/>
      </c>
      <c r="AB917" t="str">
        <f>IF(LEN(Z917)&gt;0,VLOOKUP(Z917,DATA!$K$25:$L$69,2,FALSE)&amp;IF(LEN(AA917)&gt;0,VLOOKUP(AA917,DATA!$O$25:$P$29,2,FALSE),""),"")</f>
        <v/>
      </c>
      <c r="AC917" t="str">
        <f>IF(LEN(Z917)&gt;0,VLOOKUP(Z917,DATA!$K$25:$M$69,3,FALSE),"")</f>
        <v/>
      </c>
      <c r="AD917" t="str">
        <f t="shared" si="490"/>
        <v/>
      </c>
      <c r="AE917" t="str">
        <f t="shared" si="491"/>
        <v/>
      </c>
      <c r="AF917" t="str">
        <f t="shared" si="492"/>
        <v/>
      </c>
      <c r="AG917" t="str">
        <f t="shared" si="493"/>
        <v/>
      </c>
      <c r="AH917" t="str">
        <f t="shared" si="494"/>
        <v/>
      </c>
      <c r="AI917" t="str">
        <f>IF(LEN(Q917)&gt;0,REPT("0",IF(IF(MID(I917,12,1)="F",VLOOKUP(J917,DATA!$K$2:$Y$20,14,FALSE),0)&gt;10,IF(MID(I917,12,1)="F",VLOOKUP(J917,DATA!$K$2:$Y$20,14,FALSE),0)-10,0)-LEN(X917))&amp;DEC2BIN(Q917,IF(MID(I917,12,1)="F",VLOOKUP(J917,DATA!$K$2:$Y$20,14,FALSE),0)-IF(IF(MID(I917,12,1)="F",VLOOKUP(J917,DATA!$K$2:$Y$20,14,FALSE),0)&gt;10,IF(MID(I917,12,1)="F",VLOOKUP(J917,DATA!$K$2:$Y$20,14,FALSE),0)-10,0)),"")</f>
        <v/>
      </c>
      <c r="AJ917" t="str">
        <f>IF(LEN(H917)&gt;0,IF(H917&lt;&gt;"CALL_PAL",VLOOKUP(H917,DATA!$B$2:$E$526,4,FALSE),VLOOKUP(K917,DATA!$K$72:$M$161,3,FALSE)),"")</f>
        <v/>
      </c>
      <c r="AK917" t="str">
        <f>IF(LEN(H917)&gt;0,VLOOKUP(H917,DATA!$B$2:$D$526,3,FALSE),"")</f>
        <v/>
      </c>
      <c r="AL917" t="str">
        <f t="shared" si="495"/>
        <v/>
      </c>
      <c r="AM917" t="str">
        <f t="shared" si="496"/>
        <v/>
      </c>
      <c r="AN917" t="str">
        <f t="shared" si="474"/>
        <v/>
      </c>
      <c r="AO917" t="str">
        <f t="shared" si="500"/>
        <v/>
      </c>
      <c r="AP917" t="str">
        <f t="shared" si="501"/>
        <v/>
      </c>
      <c r="AQ917" t="str">
        <f t="shared" si="498"/>
        <v/>
      </c>
    </row>
    <row r="918" spans="1:43" x14ac:dyDescent="0.25">
      <c r="A918" t="str">
        <f t="shared" si="502"/>
        <v/>
      </c>
      <c r="C918" t="str">
        <f t="shared" si="476"/>
        <v/>
      </c>
      <c r="D918" t="str">
        <f t="shared" si="503"/>
        <v/>
      </c>
      <c r="E918" t="str">
        <f t="shared" si="504"/>
        <v/>
      </c>
      <c r="F918" t="str">
        <f t="shared" si="475"/>
        <v/>
      </c>
      <c r="G918" t="str">
        <f t="shared" si="499"/>
        <v/>
      </c>
      <c r="H918" t="str">
        <f t="shared" si="477"/>
        <v/>
      </c>
      <c r="I918" s="3" t="str">
        <f>IF(LEN(H918)&gt;0,VLOOKUP(H918,DATA!$B$2:$G$526,6,FALSE),"")</f>
        <v/>
      </c>
      <c r="J918" t="str">
        <f>IF(LEN(H918)&gt;0,VLOOKUP(H918,DATA!$B$2:$G$526,2,FALSE),"")</f>
        <v/>
      </c>
      <c r="K918" t="str">
        <f>IF(LEN(H918)&gt;0,IF(MID(IF(MID(MID(C918,LEN(H918)+2,99),1,1)="(",MID(MID(C918,LEN(H918)+2,99),2,LEN(MID(C918,LEN(H918)+2,99))-2),MID(C918,LEN(H918)+2,99)),1,1)=VLOOKUP(H918,DATA!$B$2:$I$526,8,FALSE),MID(IF(MID(MID(C918,LEN(H918)+2,99),1,1)="(",MID(MID(C918,LEN(H918)+2,99),2,LEN(MID(C918,LEN(H918)+2,99))-2),MID(C918,LEN(H918)+2,99)),1,3),IF(MID(MID(C918,LEN(H918)+2,99),1,1)="(",MID(MID(C918,LEN(H918)+2,99),2,LEN(MID(C918,LEN(H918)+2,99))-2),MID(C918,LEN(H918)+2,99))),"")</f>
        <v/>
      </c>
      <c r="L918" t="str">
        <f t="shared" si="478"/>
        <v/>
      </c>
      <c r="M918" t="str">
        <f t="shared" si="497"/>
        <v/>
      </c>
      <c r="N918" t="str">
        <f t="shared" si="479"/>
        <v/>
      </c>
      <c r="O918" t="str">
        <f t="shared" si="480"/>
        <v/>
      </c>
      <c r="P918" t="str">
        <f t="shared" si="505"/>
        <v/>
      </c>
      <c r="Q918" t="str">
        <f t="shared" si="481"/>
        <v/>
      </c>
      <c r="R918" t="str">
        <f t="shared" si="482"/>
        <v/>
      </c>
      <c r="S918" t="str">
        <f t="shared" si="483"/>
        <v/>
      </c>
      <c r="T918" t="str">
        <f t="shared" si="484"/>
        <v/>
      </c>
      <c r="U918" t="str">
        <f t="shared" si="485"/>
        <v/>
      </c>
      <c r="V918" t="str">
        <f>IF(MID(I918,6,1)="T",VLOOKUP(H918,DATA!$B$2:$H$526,7,FALSE),"")</f>
        <v/>
      </c>
      <c r="W918" t="str">
        <f t="shared" si="486"/>
        <v/>
      </c>
      <c r="X918" t="str">
        <f>IF(LEN(H918)&gt;0,VLOOKUP(H918,DATA!$B$2:$F$526,5,FALSE),"")</f>
        <v/>
      </c>
      <c r="Y918" t="str">
        <f t="shared" si="487"/>
        <v/>
      </c>
      <c r="Z918" t="str">
        <f t="shared" si="488"/>
        <v/>
      </c>
      <c r="AA918" t="str">
        <f t="shared" si="489"/>
        <v/>
      </c>
      <c r="AB918" t="str">
        <f>IF(LEN(Z918)&gt;0,VLOOKUP(Z918,DATA!$K$25:$L$69,2,FALSE)&amp;IF(LEN(AA918)&gt;0,VLOOKUP(AA918,DATA!$O$25:$P$29,2,FALSE),""),"")</f>
        <v/>
      </c>
      <c r="AC918" t="str">
        <f>IF(LEN(Z918)&gt;0,VLOOKUP(Z918,DATA!$K$25:$M$69,3,FALSE),"")</f>
        <v/>
      </c>
      <c r="AD918" t="str">
        <f t="shared" si="490"/>
        <v/>
      </c>
      <c r="AE918" t="str">
        <f t="shared" si="491"/>
        <v/>
      </c>
      <c r="AF918" t="str">
        <f t="shared" si="492"/>
        <v/>
      </c>
      <c r="AG918" t="str">
        <f t="shared" si="493"/>
        <v/>
      </c>
      <c r="AH918" t="str">
        <f t="shared" si="494"/>
        <v/>
      </c>
      <c r="AI918" t="str">
        <f>IF(LEN(Q918)&gt;0,REPT("0",IF(IF(MID(I918,12,1)="F",VLOOKUP(J918,DATA!$K$2:$Y$20,14,FALSE),0)&gt;10,IF(MID(I918,12,1)="F",VLOOKUP(J918,DATA!$K$2:$Y$20,14,FALSE),0)-10,0)-LEN(X918))&amp;DEC2BIN(Q918,IF(MID(I918,12,1)="F",VLOOKUP(J918,DATA!$K$2:$Y$20,14,FALSE),0)-IF(IF(MID(I918,12,1)="F",VLOOKUP(J918,DATA!$K$2:$Y$20,14,FALSE),0)&gt;10,IF(MID(I918,12,1)="F",VLOOKUP(J918,DATA!$K$2:$Y$20,14,FALSE),0)-10,0)),"")</f>
        <v/>
      </c>
      <c r="AJ918" t="str">
        <f>IF(LEN(H918)&gt;0,IF(H918&lt;&gt;"CALL_PAL",VLOOKUP(H918,DATA!$B$2:$E$526,4,FALSE),VLOOKUP(K918,DATA!$K$72:$M$161,3,FALSE)),"")</f>
        <v/>
      </c>
      <c r="AK918" t="str">
        <f>IF(LEN(H918)&gt;0,VLOOKUP(H918,DATA!$B$2:$D$526,3,FALSE),"")</f>
        <v/>
      </c>
      <c r="AL918" t="str">
        <f t="shared" si="495"/>
        <v/>
      </c>
      <c r="AM918" t="str">
        <f t="shared" si="496"/>
        <v/>
      </c>
      <c r="AN918" t="str">
        <f t="shared" ref="AN918:AN981" si="506">IF(LEN(C918)&gt;0,IF(C918=".PAL ON",TRUE,IF(C918=".PAL OFF",FALSE,IF(ROW()&lt;&gt;2,AN917,FALSE))),"")</f>
        <v/>
      </c>
      <c r="AO918" t="str">
        <f t="shared" si="500"/>
        <v/>
      </c>
      <c r="AP918" t="str">
        <f t="shared" si="501"/>
        <v/>
      </c>
      <c r="AQ918" t="str">
        <f t="shared" si="498"/>
        <v/>
      </c>
    </row>
    <row r="919" spans="1:43" x14ac:dyDescent="0.25">
      <c r="A919" t="str">
        <f t="shared" si="502"/>
        <v/>
      </c>
      <c r="C919" t="str">
        <f t="shared" si="476"/>
        <v/>
      </c>
      <c r="D919" t="str">
        <f t="shared" si="503"/>
        <v/>
      </c>
      <c r="E919" t="str">
        <f t="shared" si="504"/>
        <v/>
      </c>
      <c r="F919" t="str">
        <f t="shared" si="475"/>
        <v/>
      </c>
      <c r="G919" t="str">
        <f t="shared" si="499"/>
        <v/>
      </c>
      <c r="H919" t="str">
        <f t="shared" si="477"/>
        <v/>
      </c>
      <c r="I919" s="3" t="str">
        <f>IF(LEN(H919)&gt;0,VLOOKUP(H919,DATA!$B$2:$G$526,6,FALSE),"")</f>
        <v/>
      </c>
      <c r="J919" t="str">
        <f>IF(LEN(H919)&gt;0,VLOOKUP(H919,DATA!$B$2:$G$526,2,FALSE),"")</f>
        <v/>
      </c>
      <c r="K919" t="str">
        <f>IF(LEN(H919)&gt;0,IF(MID(IF(MID(MID(C919,LEN(H919)+2,99),1,1)="(",MID(MID(C919,LEN(H919)+2,99),2,LEN(MID(C919,LEN(H919)+2,99))-2),MID(C919,LEN(H919)+2,99)),1,1)=VLOOKUP(H919,DATA!$B$2:$I$526,8,FALSE),MID(IF(MID(MID(C919,LEN(H919)+2,99),1,1)="(",MID(MID(C919,LEN(H919)+2,99),2,LEN(MID(C919,LEN(H919)+2,99))-2),MID(C919,LEN(H919)+2,99)),1,3),IF(MID(MID(C919,LEN(H919)+2,99),1,1)="(",MID(MID(C919,LEN(H919)+2,99),2,LEN(MID(C919,LEN(H919)+2,99))-2),MID(C919,LEN(H919)+2,99))),"")</f>
        <v/>
      </c>
      <c r="L919" t="str">
        <f t="shared" si="478"/>
        <v/>
      </c>
      <c r="M919" t="str">
        <f t="shared" si="497"/>
        <v/>
      </c>
      <c r="N919" t="str">
        <f t="shared" si="479"/>
        <v/>
      </c>
      <c r="O919" t="str">
        <f t="shared" si="480"/>
        <v/>
      </c>
      <c r="P919" t="str">
        <f t="shared" si="505"/>
        <v/>
      </c>
      <c r="Q919" t="str">
        <f t="shared" si="481"/>
        <v/>
      </c>
      <c r="R919" t="str">
        <f t="shared" si="482"/>
        <v/>
      </c>
      <c r="S919" t="str">
        <f t="shared" si="483"/>
        <v/>
      </c>
      <c r="T919" t="str">
        <f t="shared" si="484"/>
        <v/>
      </c>
      <c r="U919" t="str">
        <f t="shared" si="485"/>
        <v/>
      </c>
      <c r="V919" t="str">
        <f>IF(MID(I919,6,1)="T",VLOOKUP(H919,DATA!$B$2:$H$526,7,FALSE),"")</f>
        <v/>
      </c>
      <c r="W919" t="str">
        <f t="shared" si="486"/>
        <v/>
      </c>
      <c r="X919" t="str">
        <f>IF(LEN(H919)&gt;0,VLOOKUP(H919,DATA!$B$2:$F$526,5,FALSE),"")</f>
        <v/>
      </c>
      <c r="Y919" t="str">
        <f t="shared" si="487"/>
        <v/>
      </c>
      <c r="Z919" t="str">
        <f t="shared" si="488"/>
        <v/>
      </c>
      <c r="AA919" t="str">
        <f t="shared" si="489"/>
        <v/>
      </c>
      <c r="AB919" t="str">
        <f>IF(LEN(Z919)&gt;0,VLOOKUP(Z919,DATA!$K$25:$L$69,2,FALSE)&amp;IF(LEN(AA919)&gt;0,VLOOKUP(AA919,DATA!$O$25:$P$29,2,FALSE),""),"")</f>
        <v/>
      </c>
      <c r="AC919" t="str">
        <f>IF(LEN(Z919)&gt;0,VLOOKUP(Z919,DATA!$K$25:$M$69,3,FALSE),"")</f>
        <v/>
      </c>
      <c r="AD919" t="str">
        <f t="shared" si="490"/>
        <v/>
      </c>
      <c r="AE919" t="str">
        <f t="shared" si="491"/>
        <v/>
      </c>
      <c r="AF919" t="str">
        <f t="shared" si="492"/>
        <v/>
      </c>
      <c r="AG919" t="str">
        <f t="shared" si="493"/>
        <v/>
      </c>
      <c r="AH919" t="str">
        <f t="shared" si="494"/>
        <v/>
      </c>
      <c r="AI919" t="str">
        <f>IF(LEN(Q919)&gt;0,REPT("0",IF(IF(MID(I919,12,1)="F",VLOOKUP(J919,DATA!$K$2:$Y$20,14,FALSE),0)&gt;10,IF(MID(I919,12,1)="F",VLOOKUP(J919,DATA!$K$2:$Y$20,14,FALSE),0)-10,0)-LEN(X919))&amp;DEC2BIN(Q919,IF(MID(I919,12,1)="F",VLOOKUP(J919,DATA!$K$2:$Y$20,14,FALSE),0)-IF(IF(MID(I919,12,1)="F",VLOOKUP(J919,DATA!$K$2:$Y$20,14,FALSE),0)&gt;10,IF(MID(I919,12,1)="F",VLOOKUP(J919,DATA!$K$2:$Y$20,14,FALSE),0)-10,0)),"")</f>
        <v/>
      </c>
      <c r="AJ919" t="str">
        <f>IF(LEN(H919)&gt;0,IF(H919&lt;&gt;"CALL_PAL",VLOOKUP(H919,DATA!$B$2:$E$526,4,FALSE),VLOOKUP(K919,DATA!$K$72:$M$161,3,FALSE)),"")</f>
        <v/>
      </c>
      <c r="AK919" t="str">
        <f>IF(LEN(H919)&gt;0,VLOOKUP(H919,DATA!$B$2:$D$526,3,FALSE),"")</f>
        <v/>
      </c>
      <c r="AL919" t="str">
        <f t="shared" si="495"/>
        <v/>
      </c>
      <c r="AM919" t="str">
        <f t="shared" si="496"/>
        <v/>
      </c>
      <c r="AN919" t="str">
        <f t="shared" si="506"/>
        <v/>
      </c>
      <c r="AO919" t="str">
        <f t="shared" si="500"/>
        <v/>
      </c>
      <c r="AP919" t="str">
        <f t="shared" si="501"/>
        <v/>
      </c>
      <c r="AQ919" t="str">
        <f t="shared" si="498"/>
        <v/>
      </c>
    </row>
    <row r="920" spans="1:43" x14ac:dyDescent="0.25">
      <c r="A920" t="str">
        <f t="shared" si="502"/>
        <v/>
      </c>
      <c r="C920" t="str">
        <f t="shared" si="476"/>
        <v/>
      </c>
      <c r="D920" t="str">
        <f t="shared" si="503"/>
        <v/>
      </c>
      <c r="E920" t="str">
        <f t="shared" si="504"/>
        <v/>
      </c>
      <c r="F920" t="str">
        <f t="shared" si="475"/>
        <v/>
      </c>
      <c r="G920" t="str">
        <f t="shared" si="499"/>
        <v/>
      </c>
      <c r="H920" t="str">
        <f t="shared" si="477"/>
        <v/>
      </c>
      <c r="I920" s="3" t="str">
        <f>IF(LEN(H920)&gt;0,VLOOKUP(H920,DATA!$B$2:$G$526,6,FALSE),"")</f>
        <v/>
      </c>
      <c r="J920" t="str">
        <f>IF(LEN(H920)&gt;0,VLOOKUP(H920,DATA!$B$2:$G$526,2,FALSE),"")</f>
        <v/>
      </c>
      <c r="K920" t="str">
        <f>IF(LEN(H920)&gt;0,IF(MID(IF(MID(MID(C920,LEN(H920)+2,99),1,1)="(",MID(MID(C920,LEN(H920)+2,99),2,LEN(MID(C920,LEN(H920)+2,99))-2),MID(C920,LEN(H920)+2,99)),1,1)=VLOOKUP(H920,DATA!$B$2:$I$526,8,FALSE),MID(IF(MID(MID(C920,LEN(H920)+2,99),1,1)="(",MID(MID(C920,LEN(H920)+2,99),2,LEN(MID(C920,LEN(H920)+2,99))-2),MID(C920,LEN(H920)+2,99)),1,3),IF(MID(MID(C920,LEN(H920)+2,99),1,1)="(",MID(MID(C920,LEN(H920)+2,99),2,LEN(MID(C920,LEN(H920)+2,99))-2),MID(C920,LEN(H920)+2,99))),"")</f>
        <v/>
      </c>
      <c r="L920" t="str">
        <f t="shared" si="478"/>
        <v/>
      </c>
      <c r="M920" t="str">
        <f t="shared" si="497"/>
        <v/>
      </c>
      <c r="N920" t="str">
        <f t="shared" si="479"/>
        <v/>
      </c>
      <c r="O920" t="str">
        <f t="shared" si="480"/>
        <v/>
      </c>
      <c r="P920" t="str">
        <f t="shared" si="505"/>
        <v/>
      </c>
      <c r="Q920" t="str">
        <f t="shared" si="481"/>
        <v/>
      </c>
      <c r="R920" t="str">
        <f t="shared" si="482"/>
        <v/>
      </c>
      <c r="S920" t="str">
        <f t="shared" si="483"/>
        <v/>
      </c>
      <c r="T920" t="str">
        <f t="shared" si="484"/>
        <v/>
      </c>
      <c r="U920" t="str">
        <f t="shared" si="485"/>
        <v/>
      </c>
      <c r="V920" t="str">
        <f>IF(MID(I920,6,1)="T",VLOOKUP(H920,DATA!$B$2:$H$526,7,FALSE),"")</f>
        <v/>
      </c>
      <c r="W920" t="str">
        <f t="shared" si="486"/>
        <v/>
      </c>
      <c r="X920" t="str">
        <f>IF(LEN(H920)&gt;0,VLOOKUP(H920,DATA!$B$2:$F$526,5,FALSE),"")</f>
        <v/>
      </c>
      <c r="Y920" t="str">
        <f t="shared" si="487"/>
        <v/>
      </c>
      <c r="Z920" t="str">
        <f t="shared" si="488"/>
        <v/>
      </c>
      <c r="AA920" t="str">
        <f t="shared" si="489"/>
        <v/>
      </c>
      <c r="AB920" t="str">
        <f>IF(LEN(Z920)&gt;0,VLOOKUP(Z920,DATA!$K$25:$L$69,2,FALSE)&amp;IF(LEN(AA920)&gt;0,VLOOKUP(AA920,DATA!$O$25:$P$29,2,FALSE),""),"")</f>
        <v/>
      </c>
      <c r="AC920" t="str">
        <f>IF(LEN(Z920)&gt;0,VLOOKUP(Z920,DATA!$K$25:$M$69,3,FALSE),"")</f>
        <v/>
      </c>
      <c r="AD920" t="str">
        <f t="shared" si="490"/>
        <v/>
      </c>
      <c r="AE920" t="str">
        <f t="shared" si="491"/>
        <v/>
      </c>
      <c r="AF920" t="str">
        <f t="shared" si="492"/>
        <v/>
      </c>
      <c r="AG920" t="str">
        <f t="shared" si="493"/>
        <v/>
      </c>
      <c r="AH920" t="str">
        <f t="shared" si="494"/>
        <v/>
      </c>
      <c r="AI920" t="str">
        <f>IF(LEN(Q920)&gt;0,REPT("0",IF(IF(MID(I920,12,1)="F",VLOOKUP(J920,DATA!$K$2:$Y$20,14,FALSE),0)&gt;10,IF(MID(I920,12,1)="F",VLOOKUP(J920,DATA!$K$2:$Y$20,14,FALSE),0)-10,0)-LEN(X920))&amp;DEC2BIN(Q920,IF(MID(I920,12,1)="F",VLOOKUP(J920,DATA!$K$2:$Y$20,14,FALSE),0)-IF(IF(MID(I920,12,1)="F",VLOOKUP(J920,DATA!$K$2:$Y$20,14,FALSE),0)&gt;10,IF(MID(I920,12,1)="F",VLOOKUP(J920,DATA!$K$2:$Y$20,14,FALSE),0)-10,0)),"")</f>
        <v/>
      </c>
      <c r="AJ920" t="str">
        <f>IF(LEN(H920)&gt;0,IF(H920&lt;&gt;"CALL_PAL",VLOOKUP(H920,DATA!$B$2:$E$526,4,FALSE),VLOOKUP(K920,DATA!$K$72:$M$161,3,FALSE)),"")</f>
        <v/>
      </c>
      <c r="AK920" t="str">
        <f>IF(LEN(H920)&gt;0,VLOOKUP(H920,DATA!$B$2:$D$526,3,FALSE),"")</f>
        <v/>
      </c>
      <c r="AL920" t="str">
        <f t="shared" si="495"/>
        <v/>
      </c>
      <c r="AM920" t="str">
        <f t="shared" si="496"/>
        <v/>
      </c>
      <c r="AN920" t="str">
        <f t="shared" si="506"/>
        <v/>
      </c>
      <c r="AO920" t="str">
        <f t="shared" si="500"/>
        <v/>
      </c>
      <c r="AP920" t="str">
        <f t="shared" si="501"/>
        <v/>
      </c>
      <c r="AQ920" t="str">
        <f t="shared" si="498"/>
        <v/>
      </c>
    </row>
    <row r="921" spans="1:43" x14ac:dyDescent="0.25">
      <c r="A921" t="str">
        <f t="shared" si="502"/>
        <v/>
      </c>
      <c r="C921" t="str">
        <f t="shared" si="476"/>
        <v/>
      </c>
      <c r="D921" t="str">
        <f t="shared" si="503"/>
        <v/>
      </c>
      <c r="E921" t="str">
        <f t="shared" si="504"/>
        <v/>
      </c>
      <c r="F921" t="str">
        <f t="shared" si="475"/>
        <v/>
      </c>
      <c r="G921" t="str">
        <f t="shared" si="499"/>
        <v/>
      </c>
      <c r="H921" t="str">
        <f t="shared" si="477"/>
        <v/>
      </c>
      <c r="I921" s="3" t="str">
        <f>IF(LEN(H921)&gt;0,VLOOKUP(H921,DATA!$B$2:$G$526,6,FALSE),"")</f>
        <v/>
      </c>
      <c r="J921" t="str">
        <f>IF(LEN(H921)&gt;0,VLOOKUP(H921,DATA!$B$2:$G$526,2,FALSE),"")</f>
        <v/>
      </c>
      <c r="K921" t="str">
        <f>IF(LEN(H921)&gt;0,IF(MID(IF(MID(MID(C921,LEN(H921)+2,99),1,1)="(",MID(MID(C921,LEN(H921)+2,99),2,LEN(MID(C921,LEN(H921)+2,99))-2),MID(C921,LEN(H921)+2,99)),1,1)=VLOOKUP(H921,DATA!$B$2:$I$526,8,FALSE),MID(IF(MID(MID(C921,LEN(H921)+2,99),1,1)="(",MID(MID(C921,LEN(H921)+2,99),2,LEN(MID(C921,LEN(H921)+2,99))-2),MID(C921,LEN(H921)+2,99)),1,3),IF(MID(MID(C921,LEN(H921)+2,99),1,1)="(",MID(MID(C921,LEN(H921)+2,99),2,LEN(MID(C921,LEN(H921)+2,99))-2),MID(C921,LEN(H921)+2,99))),"")</f>
        <v/>
      </c>
      <c r="L921" t="str">
        <f t="shared" si="478"/>
        <v/>
      </c>
      <c r="M921" t="str">
        <f t="shared" si="497"/>
        <v/>
      </c>
      <c r="N921" t="str">
        <f t="shared" si="479"/>
        <v/>
      </c>
      <c r="O921" t="str">
        <f t="shared" si="480"/>
        <v/>
      </c>
      <c r="P921" t="str">
        <f t="shared" si="505"/>
        <v/>
      </c>
      <c r="Q921" t="str">
        <f t="shared" si="481"/>
        <v/>
      </c>
      <c r="R921" t="str">
        <f t="shared" si="482"/>
        <v/>
      </c>
      <c r="S921" t="str">
        <f t="shared" si="483"/>
        <v/>
      </c>
      <c r="T921" t="str">
        <f t="shared" si="484"/>
        <v/>
      </c>
      <c r="U921" t="str">
        <f t="shared" si="485"/>
        <v/>
      </c>
      <c r="V921" t="str">
        <f>IF(MID(I921,6,1)="T",VLOOKUP(H921,DATA!$B$2:$H$526,7,FALSE),"")</f>
        <v/>
      </c>
      <c r="W921" t="str">
        <f t="shared" si="486"/>
        <v/>
      </c>
      <c r="X921" t="str">
        <f>IF(LEN(H921)&gt;0,VLOOKUP(H921,DATA!$B$2:$F$526,5,FALSE),"")</f>
        <v/>
      </c>
      <c r="Y921" t="str">
        <f t="shared" si="487"/>
        <v/>
      </c>
      <c r="Z921" t="str">
        <f t="shared" si="488"/>
        <v/>
      </c>
      <c r="AA921" t="str">
        <f t="shared" si="489"/>
        <v/>
      </c>
      <c r="AB921" t="str">
        <f>IF(LEN(Z921)&gt;0,VLOOKUP(Z921,DATA!$K$25:$L$69,2,FALSE)&amp;IF(LEN(AA921)&gt;0,VLOOKUP(AA921,DATA!$O$25:$P$29,2,FALSE),""),"")</f>
        <v/>
      </c>
      <c r="AC921" t="str">
        <f>IF(LEN(Z921)&gt;0,VLOOKUP(Z921,DATA!$K$25:$M$69,3,FALSE),"")</f>
        <v/>
      </c>
      <c r="AD921" t="str">
        <f t="shared" si="490"/>
        <v/>
      </c>
      <c r="AE921" t="str">
        <f t="shared" si="491"/>
        <v/>
      </c>
      <c r="AF921" t="str">
        <f t="shared" si="492"/>
        <v/>
      </c>
      <c r="AG921" t="str">
        <f t="shared" si="493"/>
        <v/>
      </c>
      <c r="AH921" t="str">
        <f t="shared" si="494"/>
        <v/>
      </c>
      <c r="AI921" t="str">
        <f>IF(LEN(Q921)&gt;0,REPT("0",IF(IF(MID(I921,12,1)="F",VLOOKUP(J921,DATA!$K$2:$Y$20,14,FALSE),0)&gt;10,IF(MID(I921,12,1)="F",VLOOKUP(J921,DATA!$K$2:$Y$20,14,FALSE),0)-10,0)-LEN(X921))&amp;DEC2BIN(Q921,IF(MID(I921,12,1)="F",VLOOKUP(J921,DATA!$K$2:$Y$20,14,FALSE),0)-IF(IF(MID(I921,12,1)="F",VLOOKUP(J921,DATA!$K$2:$Y$20,14,FALSE),0)&gt;10,IF(MID(I921,12,1)="F",VLOOKUP(J921,DATA!$K$2:$Y$20,14,FALSE),0)-10,0)),"")</f>
        <v/>
      </c>
      <c r="AJ921" t="str">
        <f>IF(LEN(H921)&gt;0,IF(H921&lt;&gt;"CALL_PAL",VLOOKUP(H921,DATA!$B$2:$E$526,4,FALSE),VLOOKUP(K921,DATA!$K$72:$M$161,3,FALSE)),"")</f>
        <v/>
      </c>
      <c r="AK921" t="str">
        <f>IF(LEN(H921)&gt;0,VLOOKUP(H921,DATA!$B$2:$D$526,3,FALSE),"")</f>
        <v/>
      </c>
      <c r="AL921" t="str">
        <f t="shared" si="495"/>
        <v/>
      </c>
      <c r="AM921" t="str">
        <f t="shared" si="496"/>
        <v/>
      </c>
      <c r="AN921" t="str">
        <f t="shared" si="506"/>
        <v/>
      </c>
      <c r="AO921" t="str">
        <f t="shared" si="500"/>
        <v/>
      </c>
      <c r="AP921" t="str">
        <f t="shared" si="501"/>
        <v/>
      </c>
      <c r="AQ921" t="str">
        <f t="shared" si="498"/>
        <v/>
      </c>
    </row>
    <row r="922" spans="1:43" x14ac:dyDescent="0.25">
      <c r="A922" t="str">
        <f t="shared" si="502"/>
        <v/>
      </c>
      <c r="C922" t="str">
        <f t="shared" si="476"/>
        <v/>
      </c>
      <c r="D922" t="str">
        <f t="shared" si="503"/>
        <v/>
      </c>
      <c r="E922" t="str">
        <f t="shared" si="504"/>
        <v/>
      </c>
      <c r="F922" t="str">
        <f t="shared" ref="F922:F985" si="507">IF(LEN(C922)&gt;0,IF(MID(C922,1,2)=".V",IF(MID(C922,6,1)="B",1,IF(MID(C922,6,1)="W",2,IF(MID(C922,6,1)="L",4,IF(MID(C922,6,1)="Q",8,4)))),IF(MID(C922,1,2)=".P",0,4)),"")</f>
        <v/>
      </c>
      <c r="G922" t="str">
        <f t="shared" si="499"/>
        <v/>
      </c>
      <c r="H922" t="str">
        <f t="shared" si="477"/>
        <v/>
      </c>
      <c r="I922" s="3" t="str">
        <f>IF(LEN(H922)&gt;0,VLOOKUP(H922,DATA!$B$2:$G$526,6,FALSE),"")</f>
        <v/>
      </c>
      <c r="J922" t="str">
        <f>IF(LEN(H922)&gt;0,VLOOKUP(H922,DATA!$B$2:$G$526,2,FALSE),"")</f>
        <v/>
      </c>
      <c r="K922" t="str">
        <f>IF(LEN(H922)&gt;0,IF(MID(IF(MID(MID(C922,LEN(H922)+2,99),1,1)="(",MID(MID(C922,LEN(H922)+2,99),2,LEN(MID(C922,LEN(H922)+2,99))-2),MID(C922,LEN(H922)+2,99)),1,1)=VLOOKUP(H922,DATA!$B$2:$I$526,8,FALSE),MID(IF(MID(MID(C922,LEN(H922)+2,99),1,1)="(",MID(MID(C922,LEN(H922)+2,99),2,LEN(MID(C922,LEN(H922)+2,99))-2),MID(C922,LEN(H922)+2,99)),1,3),IF(MID(MID(C922,LEN(H922)+2,99),1,1)="(",MID(MID(C922,LEN(H922)+2,99),2,LEN(MID(C922,LEN(H922)+2,99))-2),MID(C922,LEN(H922)+2,99))),"")</f>
        <v/>
      </c>
      <c r="L922" t="str">
        <f t="shared" si="478"/>
        <v/>
      </c>
      <c r="M922" t="str">
        <f t="shared" si="497"/>
        <v/>
      </c>
      <c r="N922" t="str">
        <f t="shared" si="479"/>
        <v/>
      </c>
      <c r="O922" t="str">
        <f t="shared" si="480"/>
        <v/>
      </c>
      <c r="P922" t="str">
        <f t="shared" si="505"/>
        <v/>
      </c>
      <c r="Q922" t="str">
        <f t="shared" si="481"/>
        <v/>
      </c>
      <c r="R922" t="str">
        <f t="shared" si="482"/>
        <v/>
      </c>
      <c r="S922" t="str">
        <f t="shared" si="483"/>
        <v/>
      </c>
      <c r="T922" t="str">
        <f t="shared" si="484"/>
        <v/>
      </c>
      <c r="U922" t="str">
        <f t="shared" si="485"/>
        <v/>
      </c>
      <c r="V922" t="str">
        <f>IF(MID(I922,6,1)="T",VLOOKUP(H922,DATA!$B$2:$H$526,7,FALSE),"")</f>
        <v/>
      </c>
      <c r="W922" t="str">
        <f t="shared" si="486"/>
        <v/>
      </c>
      <c r="X922" t="str">
        <f>IF(LEN(H922)&gt;0,VLOOKUP(H922,DATA!$B$2:$F$526,5,FALSE),"")</f>
        <v/>
      </c>
      <c r="Y922" t="str">
        <f t="shared" si="487"/>
        <v/>
      </c>
      <c r="Z922" t="str">
        <f t="shared" si="488"/>
        <v/>
      </c>
      <c r="AA922" t="str">
        <f t="shared" si="489"/>
        <v/>
      </c>
      <c r="AB922" t="str">
        <f>IF(LEN(Z922)&gt;0,VLOOKUP(Z922,DATA!$K$25:$L$69,2,FALSE)&amp;IF(LEN(AA922)&gt;0,VLOOKUP(AA922,DATA!$O$25:$P$29,2,FALSE),""),"")</f>
        <v/>
      </c>
      <c r="AC922" t="str">
        <f>IF(LEN(Z922)&gt;0,VLOOKUP(Z922,DATA!$K$25:$M$69,3,FALSE),"")</f>
        <v/>
      </c>
      <c r="AD922" t="str">
        <f t="shared" si="490"/>
        <v/>
      </c>
      <c r="AE922" t="str">
        <f t="shared" si="491"/>
        <v/>
      </c>
      <c r="AF922" t="str">
        <f t="shared" si="492"/>
        <v/>
      </c>
      <c r="AG922" t="str">
        <f t="shared" si="493"/>
        <v/>
      </c>
      <c r="AH922" t="str">
        <f t="shared" si="494"/>
        <v/>
      </c>
      <c r="AI922" t="str">
        <f>IF(LEN(Q922)&gt;0,REPT("0",IF(IF(MID(I922,12,1)="F",VLOOKUP(J922,DATA!$K$2:$Y$20,14,FALSE),0)&gt;10,IF(MID(I922,12,1)="F",VLOOKUP(J922,DATA!$K$2:$Y$20,14,FALSE),0)-10,0)-LEN(X922))&amp;DEC2BIN(Q922,IF(MID(I922,12,1)="F",VLOOKUP(J922,DATA!$K$2:$Y$20,14,FALSE),0)-IF(IF(MID(I922,12,1)="F",VLOOKUP(J922,DATA!$K$2:$Y$20,14,FALSE),0)&gt;10,IF(MID(I922,12,1)="F",VLOOKUP(J922,DATA!$K$2:$Y$20,14,FALSE),0)-10,0)),"")</f>
        <v/>
      </c>
      <c r="AJ922" t="str">
        <f>IF(LEN(H922)&gt;0,IF(H922&lt;&gt;"CALL_PAL",VLOOKUP(H922,DATA!$B$2:$E$526,4,FALSE),VLOOKUP(K922,DATA!$K$72:$M$161,3,FALSE)),"")</f>
        <v/>
      </c>
      <c r="AK922" t="str">
        <f>IF(LEN(H922)&gt;0,VLOOKUP(H922,DATA!$B$2:$D$526,3,FALSE),"")</f>
        <v/>
      </c>
      <c r="AL922" t="str">
        <f t="shared" si="495"/>
        <v/>
      </c>
      <c r="AM922" t="str">
        <f t="shared" si="496"/>
        <v/>
      </c>
      <c r="AN922" t="str">
        <f t="shared" si="506"/>
        <v/>
      </c>
      <c r="AO922" t="str">
        <f t="shared" si="500"/>
        <v/>
      </c>
      <c r="AP922" t="str">
        <f t="shared" si="501"/>
        <v/>
      </c>
      <c r="AQ922" t="str">
        <f t="shared" si="498"/>
        <v/>
      </c>
    </row>
    <row r="923" spans="1:43" x14ac:dyDescent="0.25">
      <c r="A923" t="str">
        <f t="shared" si="502"/>
        <v/>
      </c>
      <c r="C923" t="str">
        <f t="shared" si="476"/>
        <v/>
      </c>
      <c r="D923" t="str">
        <f t="shared" si="503"/>
        <v/>
      </c>
      <c r="E923" t="str">
        <f t="shared" si="504"/>
        <v/>
      </c>
      <c r="F923" t="str">
        <f t="shared" si="507"/>
        <v/>
      </c>
      <c r="G923" t="str">
        <f t="shared" si="499"/>
        <v/>
      </c>
      <c r="H923" t="str">
        <f t="shared" si="477"/>
        <v/>
      </c>
      <c r="I923" s="3" t="str">
        <f>IF(LEN(H923)&gt;0,VLOOKUP(H923,DATA!$B$2:$G$526,6,FALSE),"")</f>
        <v/>
      </c>
      <c r="J923" t="str">
        <f>IF(LEN(H923)&gt;0,VLOOKUP(H923,DATA!$B$2:$G$526,2,FALSE),"")</f>
        <v/>
      </c>
      <c r="K923" t="str">
        <f>IF(LEN(H923)&gt;0,IF(MID(IF(MID(MID(C923,LEN(H923)+2,99),1,1)="(",MID(MID(C923,LEN(H923)+2,99),2,LEN(MID(C923,LEN(H923)+2,99))-2),MID(C923,LEN(H923)+2,99)),1,1)=VLOOKUP(H923,DATA!$B$2:$I$526,8,FALSE),MID(IF(MID(MID(C923,LEN(H923)+2,99),1,1)="(",MID(MID(C923,LEN(H923)+2,99),2,LEN(MID(C923,LEN(H923)+2,99))-2),MID(C923,LEN(H923)+2,99)),1,3),IF(MID(MID(C923,LEN(H923)+2,99),1,1)="(",MID(MID(C923,LEN(H923)+2,99),2,LEN(MID(C923,LEN(H923)+2,99))-2),MID(C923,LEN(H923)+2,99))),"")</f>
        <v/>
      </c>
      <c r="L923" t="str">
        <f t="shared" si="478"/>
        <v/>
      </c>
      <c r="M923" t="str">
        <f t="shared" si="497"/>
        <v/>
      </c>
      <c r="N923" t="str">
        <f t="shared" si="479"/>
        <v/>
      </c>
      <c r="O923" t="str">
        <f t="shared" si="480"/>
        <v/>
      </c>
      <c r="P923" t="str">
        <f t="shared" si="505"/>
        <v/>
      </c>
      <c r="Q923" t="str">
        <f t="shared" si="481"/>
        <v/>
      </c>
      <c r="R923" t="str">
        <f t="shared" si="482"/>
        <v/>
      </c>
      <c r="S923" t="str">
        <f t="shared" si="483"/>
        <v/>
      </c>
      <c r="T923" t="str">
        <f t="shared" si="484"/>
        <v/>
      </c>
      <c r="U923" t="str">
        <f t="shared" si="485"/>
        <v/>
      </c>
      <c r="V923" t="str">
        <f>IF(MID(I923,6,1)="T",VLOOKUP(H923,DATA!$B$2:$H$526,7,FALSE),"")</f>
        <v/>
      </c>
      <c r="W923" t="str">
        <f t="shared" si="486"/>
        <v/>
      </c>
      <c r="X923" t="str">
        <f>IF(LEN(H923)&gt;0,VLOOKUP(H923,DATA!$B$2:$F$526,5,FALSE),"")</f>
        <v/>
      </c>
      <c r="Y923" t="str">
        <f t="shared" si="487"/>
        <v/>
      </c>
      <c r="Z923" t="str">
        <f t="shared" si="488"/>
        <v/>
      </c>
      <c r="AA923" t="str">
        <f t="shared" si="489"/>
        <v/>
      </c>
      <c r="AB923" t="str">
        <f>IF(LEN(Z923)&gt;0,VLOOKUP(Z923,DATA!$K$25:$L$69,2,FALSE)&amp;IF(LEN(AA923)&gt;0,VLOOKUP(AA923,DATA!$O$25:$P$29,2,FALSE),""),"")</f>
        <v/>
      </c>
      <c r="AC923" t="str">
        <f>IF(LEN(Z923)&gt;0,VLOOKUP(Z923,DATA!$K$25:$M$69,3,FALSE),"")</f>
        <v/>
      </c>
      <c r="AD923" t="str">
        <f t="shared" si="490"/>
        <v/>
      </c>
      <c r="AE923" t="str">
        <f t="shared" si="491"/>
        <v/>
      </c>
      <c r="AF923" t="str">
        <f t="shared" si="492"/>
        <v/>
      </c>
      <c r="AG923" t="str">
        <f t="shared" si="493"/>
        <v/>
      </c>
      <c r="AH923" t="str">
        <f t="shared" si="494"/>
        <v/>
      </c>
      <c r="AI923" t="str">
        <f>IF(LEN(Q923)&gt;0,REPT("0",IF(IF(MID(I923,12,1)="F",VLOOKUP(J923,DATA!$K$2:$Y$20,14,FALSE),0)&gt;10,IF(MID(I923,12,1)="F",VLOOKUP(J923,DATA!$K$2:$Y$20,14,FALSE),0)-10,0)-LEN(X923))&amp;DEC2BIN(Q923,IF(MID(I923,12,1)="F",VLOOKUP(J923,DATA!$K$2:$Y$20,14,FALSE),0)-IF(IF(MID(I923,12,1)="F",VLOOKUP(J923,DATA!$K$2:$Y$20,14,FALSE),0)&gt;10,IF(MID(I923,12,1)="F",VLOOKUP(J923,DATA!$K$2:$Y$20,14,FALSE),0)-10,0)),"")</f>
        <v/>
      </c>
      <c r="AJ923" t="str">
        <f>IF(LEN(H923)&gt;0,IF(H923&lt;&gt;"CALL_PAL",VLOOKUP(H923,DATA!$B$2:$E$526,4,FALSE),VLOOKUP(K923,DATA!$K$72:$M$161,3,FALSE)),"")</f>
        <v/>
      </c>
      <c r="AK923" t="str">
        <f>IF(LEN(H923)&gt;0,VLOOKUP(H923,DATA!$B$2:$D$526,3,FALSE),"")</f>
        <v/>
      </c>
      <c r="AL923" t="str">
        <f t="shared" si="495"/>
        <v/>
      </c>
      <c r="AM923" t="str">
        <f t="shared" si="496"/>
        <v/>
      </c>
      <c r="AN923" t="str">
        <f t="shared" si="506"/>
        <v/>
      </c>
      <c r="AO923" t="str">
        <f t="shared" si="500"/>
        <v/>
      </c>
      <c r="AP923" t="str">
        <f t="shared" si="501"/>
        <v/>
      </c>
      <c r="AQ923" t="str">
        <f t="shared" si="498"/>
        <v/>
      </c>
    </row>
    <row r="924" spans="1:43" x14ac:dyDescent="0.25">
      <c r="A924" t="str">
        <f t="shared" si="502"/>
        <v/>
      </c>
      <c r="C924" t="str">
        <f t="shared" ref="C924:C987" si="508">IF(LEN(B924)&gt;0,TRIM(B924),"")</f>
        <v/>
      </c>
      <c r="D924" t="str">
        <f t="shared" si="503"/>
        <v/>
      </c>
      <c r="E924" t="str">
        <f t="shared" si="504"/>
        <v/>
      </c>
      <c r="F924" t="str">
        <f t="shared" si="507"/>
        <v/>
      </c>
      <c r="G924" t="str">
        <f t="shared" si="499"/>
        <v/>
      </c>
      <c r="H924" t="str">
        <f t="shared" ref="H924:H987" si="509">IF(LEN(C924)&gt;0,IF(IFERROR(FIND(":",C924)&gt;0,FALSE),"",IF(MID(C924,1,1)=".","",TRIM(MID(C924,1,IFERROR(FIND(" ",C924)-1,LEN(C924)))))),"")</f>
        <v/>
      </c>
      <c r="I924" s="3" t="str">
        <f>IF(LEN(H924)&gt;0,VLOOKUP(H924,DATA!$B$2:$G$526,6,FALSE),"")</f>
        <v/>
      </c>
      <c r="J924" t="str">
        <f>IF(LEN(H924)&gt;0,VLOOKUP(H924,DATA!$B$2:$G$526,2,FALSE),"")</f>
        <v/>
      </c>
      <c r="K924" t="str">
        <f>IF(LEN(H924)&gt;0,IF(MID(IF(MID(MID(C924,LEN(H924)+2,99),1,1)="(",MID(MID(C924,LEN(H924)+2,99),2,LEN(MID(C924,LEN(H924)+2,99))-2),MID(C924,LEN(H924)+2,99)),1,1)=VLOOKUP(H924,DATA!$B$2:$I$526,8,FALSE),MID(IF(MID(MID(C924,LEN(H924)+2,99),1,1)="(",MID(MID(C924,LEN(H924)+2,99),2,LEN(MID(C924,LEN(H924)+2,99))-2),MID(C924,LEN(H924)+2,99)),1,3),IF(MID(MID(C924,LEN(H924)+2,99),1,1)="(",MID(MID(C924,LEN(H924)+2,99),2,LEN(MID(C924,LEN(H924)+2,99))-2),MID(C924,LEN(H924)+2,99))),"")</f>
        <v/>
      </c>
      <c r="L924" t="str">
        <f t="shared" ref="L924:L987" si="510">TRIM(MID(IF(LEN(H924)&gt;0,IF(FIND(K924,C924)+LEN(K924)+1&lt;LEN(C924),MID(C924,FIND(K924,C924)+LEN(K924)+1,99),""),""), 1, IFERROR(FIND(",",IF(LEN(H924)&gt;0,IF(FIND(K924,C924)+LEN(K924)+1&lt;LEN(C924),MID(C924,FIND(K924,C924)+LEN(K924)+1,99),""),""))-1,LEN(IF(LEN(H924)&gt;0,IF(FIND(K924,C924)+LEN(K924)+1&lt;LEN(C924),MID(C924,FIND(K924,C924)+LEN(K924)+1,99),""),"")))))</f>
        <v/>
      </c>
      <c r="M924" t="str">
        <f t="shared" si="497"/>
        <v/>
      </c>
      <c r="N924" t="str">
        <f t="shared" ref="N924:N987" si="511">IF(MID(I924,5,1)="L",IFERROR(FIND("#",L924)=1,FALSE),"")</f>
        <v/>
      </c>
      <c r="O924" t="str">
        <f t="shared" ref="O924:O987" si="512">IF(MID(I924,4,1)="Z",IF(N924,FALSE,TRUE),"")</f>
        <v/>
      </c>
      <c r="P924" t="str">
        <f t="shared" si="505"/>
        <v/>
      </c>
      <c r="Q924" t="str">
        <f t="shared" ref="Q924:Q987" si="513">IF(LEN(P924)&gt;0,P924-(G924+4),IF(AND(MID(I924,12,1)="F",LEN(L924)&gt;0,MID(L924,1,1)&lt;&gt;"R",MID(L924,1,1)&lt;&gt;"F",MID(L924,1,1)&lt;&gt;"#"),INT(MID(L924,1,FIND("(",L924)-1)),""))</f>
        <v/>
      </c>
      <c r="R924" t="str">
        <f t="shared" ref="R924:R987" si="514">IF(AND(MID(I924,3,1)="B",LEN(P924)=0,LEN(Q924)&lt;&gt;0),MID(L924,LEN(Q924)+2,3),"")</f>
        <v/>
      </c>
      <c r="S924" t="str">
        <f t="shared" ref="S924:S987" si="515">IF(LEN(I924)&gt;0,IF(MID(I924,2,1)="A",IFERROR(FIND("A31",J924)&gt;0,FALSE),""),"")</f>
        <v/>
      </c>
      <c r="T924" t="str">
        <f t="shared" ref="T924:T987" si="516">IF(LEN(I924)&gt;0,IF(MID(I924,3,1)="B",IFERROR(FIND("B31",J924)&gt;0,IF(H924="HW_MFPR",TRUE,FALSE)),""),"")</f>
        <v/>
      </c>
      <c r="U924" t="str">
        <f t="shared" ref="U924:U987" si="517">IF(LEN(I924)&gt;0,IF(MID(I924,13,1)="C",IFERROR(FIND("C31",J924)&gt;0,FALSE),""),"")</f>
        <v/>
      </c>
      <c r="V924" t="str">
        <f>IF(MID(I924,6,1)="T",VLOOKUP(H924,DATA!$B$2:$H$526,7,FALSE),"")</f>
        <v/>
      </c>
      <c r="W924" t="str">
        <f t="shared" ref="W924:W987" si="518">IF(MID(I924,7,1)="E",DEC2BIN(IF(M924="L",0,1),1),"")</f>
        <v/>
      </c>
      <c r="X924" t="str">
        <f>IF(LEN(H924)&gt;0,VLOOKUP(H924,DATA!$B$2:$F$526,5,FALSE),"")</f>
        <v/>
      </c>
      <c r="Y924" t="str">
        <f t="shared" ref="Y924:Y987" si="519">IF(LEN(X924)&gt;0,DEC2BIN(IF(AND(LEN(M924)&gt;0,MID(M924,1,1)="S"),1,0),1),"")</f>
        <v/>
      </c>
      <c r="Z924" t="str">
        <f t="shared" ref="Z924:Z987" si="520">IF(MID(I924,10,1)="I",MID(L924,1,IFERROR(FIND("(",L924)-1,LEN(L924))),"")</f>
        <v/>
      </c>
      <c r="AA924" t="str">
        <f t="shared" ref="AA924:AA987" si="521">IF(AND(LEN(Z924)&gt;0,LEN(Z924)&lt;&gt;LEN(L924)),MID(L924,LEN(Z924)+2,LEN(L924)-LEN(Z924)-2),"")</f>
        <v/>
      </c>
      <c r="AB924" t="str">
        <f>IF(LEN(Z924)&gt;0,VLOOKUP(Z924,DATA!$K$25:$L$69,2,FALSE)&amp;IF(LEN(AA924)&gt;0,VLOOKUP(AA924,DATA!$O$25:$P$29,2,FALSE),""),"")</f>
        <v/>
      </c>
      <c r="AC924" t="str">
        <f>IF(LEN(Z924)&gt;0,VLOOKUP(Z924,DATA!$K$25:$M$69,3,FALSE),"")</f>
        <v/>
      </c>
      <c r="AD924" t="str">
        <f t="shared" ref="AD924:AD987" si="522">IF(MID(I924,2,1)="A",DEC2BIN(IF(S924,"31",MID(K924,2,2)),5),"")</f>
        <v/>
      </c>
      <c r="AE924" t="str">
        <f t="shared" ref="AE924:AE987" si="523">IF(MID(I924,3,1)="B",IF(T924,DEC2BIN("31",5),IF(S924,DEC2BIN(MID(K924,2,2),5),IF(LEN(R924)&gt;0,DEC2BIN(MID(R924,2,2),5),IF(OR(LEN(P924)&gt;0,LEN(Z924)&gt;0,N924),"",DEC2BIN(MID(L924,2,2),5))))),"")</f>
        <v/>
      </c>
      <c r="AF924" t="str">
        <f t="shared" ref="AF924:AF987" si="524">IF(AND(LEN(O924)&gt;0,O924),"0000","")</f>
        <v/>
      </c>
      <c r="AG924" t="str">
        <f t="shared" ref="AG924:AG987" si="525">IF(AND(LEN(N924)&gt;0,N924),DEC2BIN(MID(L924,2,LEN(L924)-1),8)&amp;"1","")</f>
        <v/>
      </c>
      <c r="AH924" t="str">
        <f t="shared" ref="AH924:AH987" si="526">IF(MID(I924,13,1)="C",DEC2BIN(IF(U924,31,MID(M924,2,2)),5),"")</f>
        <v/>
      </c>
      <c r="AI924" t="str">
        <f>IF(LEN(Q924)&gt;0,REPT("0",IF(IF(MID(I924,12,1)="F",VLOOKUP(J924,DATA!$K$2:$Y$20,14,FALSE),0)&gt;10,IF(MID(I924,12,1)="F",VLOOKUP(J924,DATA!$K$2:$Y$20,14,FALSE),0)-10,0)-LEN(X924))&amp;DEC2BIN(Q924,IF(MID(I924,12,1)="F",VLOOKUP(J924,DATA!$K$2:$Y$20,14,FALSE),0)-IF(IF(MID(I924,12,1)="F",VLOOKUP(J924,DATA!$K$2:$Y$20,14,FALSE),0)&gt;10,IF(MID(I924,12,1)="F",VLOOKUP(J924,DATA!$K$2:$Y$20,14,FALSE),0)-10,0)),"")</f>
        <v/>
      </c>
      <c r="AJ924" t="str">
        <f>IF(LEN(H924)&gt;0,IF(H924&lt;&gt;"CALL_PAL",VLOOKUP(H924,DATA!$B$2:$E$526,4,FALSE),VLOOKUP(K924,DATA!$K$72:$M$161,3,FALSE)),"")</f>
        <v/>
      </c>
      <c r="AK924" t="str">
        <f>IF(LEN(H924)&gt;0,VLOOKUP(H924,DATA!$B$2:$D$526,3,FALSE),"")</f>
        <v/>
      </c>
      <c r="AL924" t="str">
        <f t="shared" ref="AL924:AL987" si="527">AK924&amp;AD924&amp;AE924&amp;V924&amp;W924&amp;X924&amp;Y924&amp;AB924&amp;AC924&amp;AF924&amp;AG924&amp;AI924&amp;AJ924&amp;AH924</f>
        <v/>
      </c>
      <c r="AM924" t="str">
        <f t="shared" ref="AM924:AM987" si="528">IF(LEN(AL924)&gt;0,BIN2HEX(MID(AL924,1,8),2)&amp;BIN2HEX(MID(AL924,9,8),2)&amp;BIN2HEX(MID(AL924,17,8),2)&amp;BIN2HEX(MID(AL924,25,8),2),"")</f>
        <v/>
      </c>
      <c r="AN924" t="str">
        <f t="shared" si="506"/>
        <v/>
      </c>
      <c r="AO924" t="str">
        <f t="shared" si="500"/>
        <v/>
      </c>
      <c r="AP924" t="str">
        <f t="shared" si="501"/>
        <v/>
      </c>
      <c r="AQ924" t="str">
        <f t="shared" si="498"/>
        <v/>
      </c>
    </row>
    <row r="925" spans="1:43" x14ac:dyDescent="0.25">
      <c r="A925" t="str">
        <f t="shared" si="502"/>
        <v/>
      </c>
      <c r="C925" t="str">
        <f t="shared" si="508"/>
        <v/>
      </c>
      <c r="D925" t="str">
        <f t="shared" si="503"/>
        <v/>
      </c>
      <c r="E925" t="str">
        <f t="shared" si="504"/>
        <v/>
      </c>
      <c r="F925" t="str">
        <f t="shared" si="507"/>
        <v/>
      </c>
      <c r="G925" t="str">
        <f t="shared" si="499"/>
        <v/>
      </c>
      <c r="H925" t="str">
        <f t="shared" si="509"/>
        <v/>
      </c>
      <c r="I925" s="3" t="str">
        <f>IF(LEN(H925)&gt;0,VLOOKUP(H925,DATA!$B$2:$G$526,6,FALSE),"")</f>
        <v/>
      </c>
      <c r="J925" t="str">
        <f>IF(LEN(H925)&gt;0,VLOOKUP(H925,DATA!$B$2:$G$526,2,FALSE),"")</f>
        <v/>
      </c>
      <c r="K925" t="str">
        <f>IF(LEN(H925)&gt;0,IF(MID(IF(MID(MID(C925,LEN(H925)+2,99),1,1)="(",MID(MID(C925,LEN(H925)+2,99),2,LEN(MID(C925,LEN(H925)+2,99))-2),MID(C925,LEN(H925)+2,99)),1,1)=VLOOKUP(H925,DATA!$B$2:$I$526,8,FALSE),MID(IF(MID(MID(C925,LEN(H925)+2,99),1,1)="(",MID(MID(C925,LEN(H925)+2,99),2,LEN(MID(C925,LEN(H925)+2,99))-2),MID(C925,LEN(H925)+2,99)),1,3),IF(MID(MID(C925,LEN(H925)+2,99),1,1)="(",MID(MID(C925,LEN(H925)+2,99),2,LEN(MID(C925,LEN(H925)+2,99))-2),MID(C925,LEN(H925)+2,99))),"")</f>
        <v/>
      </c>
      <c r="L925" t="str">
        <f t="shared" si="510"/>
        <v/>
      </c>
      <c r="M925" t="str">
        <f t="shared" si="497"/>
        <v/>
      </c>
      <c r="N925" t="str">
        <f t="shared" si="511"/>
        <v/>
      </c>
      <c r="O925" t="str">
        <f t="shared" si="512"/>
        <v/>
      </c>
      <c r="P925" t="str">
        <f t="shared" si="505"/>
        <v/>
      </c>
      <c r="Q925" t="str">
        <f t="shared" si="513"/>
        <v/>
      </c>
      <c r="R925" t="str">
        <f t="shared" si="514"/>
        <v/>
      </c>
      <c r="S925" t="str">
        <f t="shared" si="515"/>
        <v/>
      </c>
      <c r="T925" t="str">
        <f t="shared" si="516"/>
        <v/>
      </c>
      <c r="U925" t="str">
        <f t="shared" si="517"/>
        <v/>
      </c>
      <c r="V925" t="str">
        <f>IF(MID(I925,6,1)="T",VLOOKUP(H925,DATA!$B$2:$H$526,7,FALSE),"")</f>
        <v/>
      </c>
      <c r="W925" t="str">
        <f t="shared" si="518"/>
        <v/>
      </c>
      <c r="X925" t="str">
        <f>IF(LEN(H925)&gt;0,VLOOKUP(H925,DATA!$B$2:$F$526,5,FALSE),"")</f>
        <v/>
      </c>
      <c r="Y925" t="str">
        <f t="shared" si="519"/>
        <v/>
      </c>
      <c r="Z925" t="str">
        <f t="shared" si="520"/>
        <v/>
      </c>
      <c r="AA925" t="str">
        <f t="shared" si="521"/>
        <v/>
      </c>
      <c r="AB925" t="str">
        <f>IF(LEN(Z925)&gt;0,VLOOKUP(Z925,DATA!$K$25:$L$69,2,FALSE)&amp;IF(LEN(AA925)&gt;0,VLOOKUP(AA925,DATA!$O$25:$P$29,2,FALSE),""),"")</f>
        <v/>
      </c>
      <c r="AC925" t="str">
        <f>IF(LEN(Z925)&gt;0,VLOOKUP(Z925,DATA!$K$25:$M$69,3,FALSE),"")</f>
        <v/>
      </c>
      <c r="AD925" t="str">
        <f t="shared" si="522"/>
        <v/>
      </c>
      <c r="AE925" t="str">
        <f t="shared" si="523"/>
        <v/>
      </c>
      <c r="AF925" t="str">
        <f t="shared" si="524"/>
        <v/>
      </c>
      <c r="AG925" t="str">
        <f t="shared" si="525"/>
        <v/>
      </c>
      <c r="AH925" t="str">
        <f t="shared" si="526"/>
        <v/>
      </c>
      <c r="AI925" t="str">
        <f>IF(LEN(Q925)&gt;0,REPT("0",IF(IF(MID(I925,12,1)="F",VLOOKUP(J925,DATA!$K$2:$Y$20,14,FALSE),0)&gt;10,IF(MID(I925,12,1)="F",VLOOKUP(J925,DATA!$K$2:$Y$20,14,FALSE),0)-10,0)-LEN(X925))&amp;DEC2BIN(Q925,IF(MID(I925,12,1)="F",VLOOKUP(J925,DATA!$K$2:$Y$20,14,FALSE),0)-IF(IF(MID(I925,12,1)="F",VLOOKUP(J925,DATA!$K$2:$Y$20,14,FALSE),0)&gt;10,IF(MID(I925,12,1)="F",VLOOKUP(J925,DATA!$K$2:$Y$20,14,FALSE),0)-10,0)),"")</f>
        <v/>
      </c>
      <c r="AJ925" t="str">
        <f>IF(LEN(H925)&gt;0,IF(H925&lt;&gt;"CALL_PAL",VLOOKUP(H925,DATA!$B$2:$E$526,4,FALSE),VLOOKUP(K925,DATA!$K$72:$M$161,3,FALSE)),"")</f>
        <v/>
      </c>
      <c r="AK925" t="str">
        <f>IF(LEN(H925)&gt;0,VLOOKUP(H925,DATA!$B$2:$D$526,3,FALSE),"")</f>
        <v/>
      </c>
      <c r="AL925" t="str">
        <f t="shared" si="527"/>
        <v/>
      </c>
      <c r="AM925" t="str">
        <f t="shared" si="528"/>
        <v/>
      </c>
      <c r="AN925" t="str">
        <f t="shared" si="506"/>
        <v/>
      </c>
      <c r="AO925" t="str">
        <f t="shared" si="500"/>
        <v/>
      </c>
      <c r="AP925" t="str">
        <f t="shared" si="501"/>
        <v/>
      </c>
      <c r="AQ925" t="str">
        <f t="shared" si="498"/>
        <v/>
      </c>
    </row>
    <row r="926" spans="1:43" x14ac:dyDescent="0.25">
      <c r="A926" t="str">
        <f t="shared" si="502"/>
        <v/>
      </c>
      <c r="C926" t="str">
        <f t="shared" si="508"/>
        <v/>
      </c>
      <c r="D926" t="str">
        <f t="shared" si="503"/>
        <v/>
      </c>
      <c r="E926" t="str">
        <f t="shared" si="504"/>
        <v/>
      </c>
      <c r="F926" t="str">
        <f t="shared" si="507"/>
        <v/>
      </c>
      <c r="G926" t="str">
        <f t="shared" si="499"/>
        <v/>
      </c>
      <c r="H926" t="str">
        <f t="shared" si="509"/>
        <v/>
      </c>
      <c r="I926" s="3" t="str">
        <f>IF(LEN(H926)&gt;0,VLOOKUP(H926,DATA!$B$2:$G$526,6,FALSE),"")</f>
        <v/>
      </c>
      <c r="J926" t="str">
        <f>IF(LEN(H926)&gt;0,VLOOKUP(H926,DATA!$B$2:$G$526,2,FALSE),"")</f>
        <v/>
      </c>
      <c r="K926" t="str">
        <f>IF(LEN(H926)&gt;0,IF(MID(IF(MID(MID(C926,LEN(H926)+2,99),1,1)="(",MID(MID(C926,LEN(H926)+2,99),2,LEN(MID(C926,LEN(H926)+2,99))-2),MID(C926,LEN(H926)+2,99)),1,1)=VLOOKUP(H926,DATA!$B$2:$I$526,8,FALSE),MID(IF(MID(MID(C926,LEN(H926)+2,99),1,1)="(",MID(MID(C926,LEN(H926)+2,99),2,LEN(MID(C926,LEN(H926)+2,99))-2),MID(C926,LEN(H926)+2,99)),1,3),IF(MID(MID(C926,LEN(H926)+2,99),1,1)="(",MID(MID(C926,LEN(H926)+2,99),2,LEN(MID(C926,LEN(H926)+2,99))-2),MID(C926,LEN(H926)+2,99))),"")</f>
        <v/>
      </c>
      <c r="L926" t="str">
        <f t="shared" si="510"/>
        <v/>
      </c>
      <c r="M926" t="str">
        <f t="shared" si="497"/>
        <v/>
      </c>
      <c r="N926" t="str">
        <f t="shared" si="511"/>
        <v/>
      </c>
      <c r="O926" t="str">
        <f t="shared" si="512"/>
        <v/>
      </c>
      <c r="P926" t="str">
        <f t="shared" si="505"/>
        <v/>
      </c>
      <c r="Q926" t="str">
        <f t="shared" si="513"/>
        <v/>
      </c>
      <c r="R926" t="str">
        <f t="shared" si="514"/>
        <v/>
      </c>
      <c r="S926" t="str">
        <f t="shared" si="515"/>
        <v/>
      </c>
      <c r="T926" t="str">
        <f t="shared" si="516"/>
        <v/>
      </c>
      <c r="U926" t="str">
        <f t="shared" si="517"/>
        <v/>
      </c>
      <c r="V926" t="str">
        <f>IF(MID(I926,6,1)="T",VLOOKUP(H926,DATA!$B$2:$H$526,7,FALSE),"")</f>
        <v/>
      </c>
      <c r="W926" t="str">
        <f t="shared" si="518"/>
        <v/>
      </c>
      <c r="X926" t="str">
        <f>IF(LEN(H926)&gt;0,VLOOKUP(H926,DATA!$B$2:$F$526,5,FALSE),"")</f>
        <v/>
      </c>
      <c r="Y926" t="str">
        <f t="shared" si="519"/>
        <v/>
      </c>
      <c r="Z926" t="str">
        <f t="shared" si="520"/>
        <v/>
      </c>
      <c r="AA926" t="str">
        <f t="shared" si="521"/>
        <v/>
      </c>
      <c r="AB926" t="str">
        <f>IF(LEN(Z926)&gt;0,VLOOKUP(Z926,DATA!$K$25:$L$69,2,FALSE)&amp;IF(LEN(AA926)&gt;0,VLOOKUP(AA926,DATA!$O$25:$P$29,2,FALSE),""),"")</f>
        <v/>
      </c>
      <c r="AC926" t="str">
        <f>IF(LEN(Z926)&gt;0,VLOOKUP(Z926,DATA!$K$25:$M$69,3,FALSE),"")</f>
        <v/>
      </c>
      <c r="AD926" t="str">
        <f t="shared" si="522"/>
        <v/>
      </c>
      <c r="AE926" t="str">
        <f t="shared" si="523"/>
        <v/>
      </c>
      <c r="AF926" t="str">
        <f t="shared" si="524"/>
        <v/>
      </c>
      <c r="AG926" t="str">
        <f t="shared" si="525"/>
        <v/>
      </c>
      <c r="AH926" t="str">
        <f t="shared" si="526"/>
        <v/>
      </c>
      <c r="AI926" t="str">
        <f>IF(LEN(Q926)&gt;0,REPT("0",IF(IF(MID(I926,12,1)="F",VLOOKUP(J926,DATA!$K$2:$Y$20,14,FALSE),0)&gt;10,IF(MID(I926,12,1)="F",VLOOKUP(J926,DATA!$K$2:$Y$20,14,FALSE),0)-10,0)-LEN(X926))&amp;DEC2BIN(Q926,IF(MID(I926,12,1)="F",VLOOKUP(J926,DATA!$K$2:$Y$20,14,FALSE),0)-IF(IF(MID(I926,12,1)="F",VLOOKUP(J926,DATA!$K$2:$Y$20,14,FALSE),0)&gt;10,IF(MID(I926,12,1)="F",VLOOKUP(J926,DATA!$K$2:$Y$20,14,FALSE),0)-10,0)),"")</f>
        <v/>
      </c>
      <c r="AJ926" t="str">
        <f>IF(LEN(H926)&gt;0,IF(H926&lt;&gt;"CALL_PAL",VLOOKUP(H926,DATA!$B$2:$E$526,4,FALSE),VLOOKUP(K926,DATA!$K$72:$M$161,3,FALSE)),"")</f>
        <v/>
      </c>
      <c r="AK926" t="str">
        <f>IF(LEN(H926)&gt;0,VLOOKUP(H926,DATA!$B$2:$D$526,3,FALSE),"")</f>
        <v/>
      </c>
      <c r="AL926" t="str">
        <f t="shared" si="527"/>
        <v/>
      </c>
      <c r="AM926" t="str">
        <f t="shared" si="528"/>
        <v/>
      </c>
      <c r="AN926" t="str">
        <f t="shared" si="506"/>
        <v/>
      </c>
      <c r="AO926" t="str">
        <f t="shared" si="500"/>
        <v/>
      </c>
      <c r="AP926" t="str">
        <f t="shared" si="501"/>
        <v/>
      </c>
      <c r="AQ926" t="str">
        <f t="shared" si="498"/>
        <v/>
      </c>
    </row>
    <row r="927" spans="1:43" x14ac:dyDescent="0.25">
      <c r="A927" t="str">
        <f t="shared" si="502"/>
        <v/>
      </c>
      <c r="C927" t="str">
        <f t="shared" si="508"/>
        <v/>
      </c>
      <c r="D927" t="str">
        <f t="shared" si="503"/>
        <v/>
      </c>
      <c r="E927" t="str">
        <f t="shared" si="504"/>
        <v/>
      </c>
      <c r="F927" t="str">
        <f t="shared" si="507"/>
        <v/>
      </c>
      <c r="G927" t="str">
        <f t="shared" si="499"/>
        <v/>
      </c>
      <c r="H927" t="str">
        <f t="shared" si="509"/>
        <v/>
      </c>
      <c r="I927" s="3" t="str">
        <f>IF(LEN(H927)&gt;0,VLOOKUP(H927,DATA!$B$2:$G$526,6,FALSE),"")</f>
        <v/>
      </c>
      <c r="J927" t="str">
        <f>IF(LEN(H927)&gt;0,VLOOKUP(H927,DATA!$B$2:$G$526,2,FALSE),"")</f>
        <v/>
      </c>
      <c r="K927" t="str">
        <f>IF(LEN(H927)&gt;0,IF(MID(IF(MID(MID(C927,LEN(H927)+2,99),1,1)="(",MID(MID(C927,LEN(H927)+2,99),2,LEN(MID(C927,LEN(H927)+2,99))-2),MID(C927,LEN(H927)+2,99)),1,1)=VLOOKUP(H927,DATA!$B$2:$I$526,8,FALSE),MID(IF(MID(MID(C927,LEN(H927)+2,99),1,1)="(",MID(MID(C927,LEN(H927)+2,99),2,LEN(MID(C927,LEN(H927)+2,99))-2),MID(C927,LEN(H927)+2,99)),1,3),IF(MID(MID(C927,LEN(H927)+2,99),1,1)="(",MID(MID(C927,LEN(H927)+2,99),2,LEN(MID(C927,LEN(H927)+2,99))-2),MID(C927,LEN(H927)+2,99))),"")</f>
        <v/>
      </c>
      <c r="L927" t="str">
        <f t="shared" si="510"/>
        <v/>
      </c>
      <c r="M927" t="str">
        <f t="shared" si="497"/>
        <v/>
      </c>
      <c r="N927" t="str">
        <f t="shared" si="511"/>
        <v/>
      </c>
      <c r="O927" t="str">
        <f t="shared" si="512"/>
        <v/>
      </c>
      <c r="P927" t="str">
        <f t="shared" si="505"/>
        <v/>
      </c>
      <c r="Q927" t="str">
        <f t="shared" si="513"/>
        <v/>
      </c>
      <c r="R927" t="str">
        <f t="shared" si="514"/>
        <v/>
      </c>
      <c r="S927" t="str">
        <f t="shared" si="515"/>
        <v/>
      </c>
      <c r="T927" t="str">
        <f t="shared" si="516"/>
        <v/>
      </c>
      <c r="U927" t="str">
        <f t="shared" si="517"/>
        <v/>
      </c>
      <c r="V927" t="str">
        <f>IF(MID(I927,6,1)="T",VLOOKUP(H927,DATA!$B$2:$H$526,7,FALSE),"")</f>
        <v/>
      </c>
      <c r="W927" t="str">
        <f t="shared" si="518"/>
        <v/>
      </c>
      <c r="X927" t="str">
        <f>IF(LEN(H927)&gt;0,VLOOKUP(H927,DATA!$B$2:$F$526,5,FALSE),"")</f>
        <v/>
      </c>
      <c r="Y927" t="str">
        <f t="shared" si="519"/>
        <v/>
      </c>
      <c r="Z927" t="str">
        <f t="shared" si="520"/>
        <v/>
      </c>
      <c r="AA927" t="str">
        <f t="shared" si="521"/>
        <v/>
      </c>
      <c r="AB927" t="str">
        <f>IF(LEN(Z927)&gt;0,VLOOKUP(Z927,DATA!$K$25:$L$69,2,FALSE)&amp;IF(LEN(AA927)&gt;0,VLOOKUP(AA927,DATA!$O$25:$P$29,2,FALSE),""),"")</f>
        <v/>
      </c>
      <c r="AC927" t="str">
        <f>IF(LEN(Z927)&gt;0,VLOOKUP(Z927,DATA!$K$25:$M$69,3,FALSE),"")</f>
        <v/>
      </c>
      <c r="AD927" t="str">
        <f t="shared" si="522"/>
        <v/>
      </c>
      <c r="AE927" t="str">
        <f t="shared" si="523"/>
        <v/>
      </c>
      <c r="AF927" t="str">
        <f t="shared" si="524"/>
        <v/>
      </c>
      <c r="AG927" t="str">
        <f t="shared" si="525"/>
        <v/>
      </c>
      <c r="AH927" t="str">
        <f t="shared" si="526"/>
        <v/>
      </c>
      <c r="AI927" t="str">
        <f>IF(LEN(Q927)&gt;0,REPT("0",IF(IF(MID(I927,12,1)="F",VLOOKUP(J927,DATA!$K$2:$Y$20,14,FALSE),0)&gt;10,IF(MID(I927,12,1)="F",VLOOKUP(J927,DATA!$K$2:$Y$20,14,FALSE),0)-10,0)-LEN(X927))&amp;DEC2BIN(Q927,IF(MID(I927,12,1)="F",VLOOKUP(J927,DATA!$K$2:$Y$20,14,FALSE),0)-IF(IF(MID(I927,12,1)="F",VLOOKUP(J927,DATA!$K$2:$Y$20,14,FALSE),0)&gt;10,IF(MID(I927,12,1)="F",VLOOKUP(J927,DATA!$K$2:$Y$20,14,FALSE),0)-10,0)),"")</f>
        <v/>
      </c>
      <c r="AJ927" t="str">
        <f>IF(LEN(H927)&gt;0,IF(H927&lt;&gt;"CALL_PAL",VLOOKUP(H927,DATA!$B$2:$E$526,4,FALSE),VLOOKUP(K927,DATA!$K$72:$M$161,3,FALSE)),"")</f>
        <v/>
      </c>
      <c r="AK927" t="str">
        <f>IF(LEN(H927)&gt;0,VLOOKUP(H927,DATA!$B$2:$D$526,3,FALSE),"")</f>
        <v/>
      </c>
      <c r="AL927" t="str">
        <f t="shared" si="527"/>
        <v/>
      </c>
      <c r="AM927" t="str">
        <f t="shared" si="528"/>
        <v/>
      </c>
      <c r="AN927" t="str">
        <f t="shared" si="506"/>
        <v/>
      </c>
      <c r="AO927" t="str">
        <f t="shared" si="500"/>
        <v/>
      </c>
      <c r="AP927" t="str">
        <f t="shared" si="501"/>
        <v/>
      </c>
      <c r="AQ927" t="str">
        <f t="shared" si="498"/>
        <v/>
      </c>
    </row>
    <row r="928" spans="1:43" x14ac:dyDescent="0.25">
      <c r="A928" t="str">
        <f t="shared" si="502"/>
        <v/>
      </c>
      <c r="C928" t="str">
        <f t="shared" si="508"/>
        <v/>
      </c>
      <c r="D928" t="str">
        <f t="shared" si="503"/>
        <v/>
      </c>
      <c r="E928" t="str">
        <f t="shared" si="504"/>
        <v/>
      </c>
      <c r="F928" t="str">
        <f t="shared" si="507"/>
        <v/>
      </c>
      <c r="G928" t="str">
        <f t="shared" si="499"/>
        <v/>
      </c>
      <c r="H928" t="str">
        <f t="shared" si="509"/>
        <v/>
      </c>
      <c r="I928" s="3" t="str">
        <f>IF(LEN(H928)&gt;0,VLOOKUP(H928,DATA!$B$2:$G$526,6,FALSE),"")</f>
        <v/>
      </c>
      <c r="J928" t="str">
        <f>IF(LEN(H928)&gt;0,VLOOKUP(H928,DATA!$B$2:$G$526,2,FALSE),"")</f>
        <v/>
      </c>
      <c r="K928" t="str">
        <f>IF(LEN(H928)&gt;0,IF(MID(IF(MID(MID(C928,LEN(H928)+2,99),1,1)="(",MID(MID(C928,LEN(H928)+2,99),2,LEN(MID(C928,LEN(H928)+2,99))-2),MID(C928,LEN(H928)+2,99)),1,1)=VLOOKUP(H928,DATA!$B$2:$I$526,8,FALSE),MID(IF(MID(MID(C928,LEN(H928)+2,99),1,1)="(",MID(MID(C928,LEN(H928)+2,99),2,LEN(MID(C928,LEN(H928)+2,99))-2),MID(C928,LEN(H928)+2,99)),1,3),IF(MID(MID(C928,LEN(H928)+2,99),1,1)="(",MID(MID(C928,LEN(H928)+2,99),2,LEN(MID(C928,LEN(H928)+2,99))-2),MID(C928,LEN(H928)+2,99))),"")</f>
        <v/>
      </c>
      <c r="L928" t="str">
        <f t="shared" si="510"/>
        <v/>
      </c>
      <c r="M928" t="str">
        <f t="shared" si="497"/>
        <v/>
      </c>
      <c r="N928" t="str">
        <f t="shared" si="511"/>
        <v/>
      </c>
      <c r="O928" t="str">
        <f t="shared" si="512"/>
        <v/>
      </c>
      <c r="P928" t="str">
        <f t="shared" si="505"/>
        <v/>
      </c>
      <c r="Q928" t="str">
        <f t="shared" si="513"/>
        <v/>
      </c>
      <c r="R928" t="str">
        <f t="shared" si="514"/>
        <v/>
      </c>
      <c r="S928" t="str">
        <f t="shared" si="515"/>
        <v/>
      </c>
      <c r="T928" t="str">
        <f t="shared" si="516"/>
        <v/>
      </c>
      <c r="U928" t="str">
        <f t="shared" si="517"/>
        <v/>
      </c>
      <c r="V928" t="str">
        <f>IF(MID(I928,6,1)="T",VLOOKUP(H928,DATA!$B$2:$H$526,7,FALSE),"")</f>
        <v/>
      </c>
      <c r="W928" t="str">
        <f t="shared" si="518"/>
        <v/>
      </c>
      <c r="X928" t="str">
        <f>IF(LEN(H928)&gt;0,VLOOKUP(H928,DATA!$B$2:$F$526,5,FALSE),"")</f>
        <v/>
      </c>
      <c r="Y928" t="str">
        <f t="shared" si="519"/>
        <v/>
      </c>
      <c r="Z928" t="str">
        <f t="shared" si="520"/>
        <v/>
      </c>
      <c r="AA928" t="str">
        <f t="shared" si="521"/>
        <v/>
      </c>
      <c r="AB928" t="str">
        <f>IF(LEN(Z928)&gt;0,VLOOKUP(Z928,DATA!$K$25:$L$69,2,FALSE)&amp;IF(LEN(AA928)&gt;0,VLOOKUP(AA928,DATA!$O$25:$P$29,2,FALSE),""),"")</f>
        <v/>
      </c>
      <c r="AC928" t="str">
        <f>IF(LEN(Z928)&gt;0,VLOOKUP(Z928,DATA!$K$25:$M$69,3,FALSE),"")</f>
        <v/>
      </c>
      <c r="AD928" t="str">
        <f t="shared" si="522"/>
        <v/>
      </c>
      <c r="AE928" t="str">
        <f t="shared" si="523"/>
        <v/>
      </c>
      <c r="AF928" t="str">
        <f t="shared" si="524"/>
        <v/>
      </c>
      <c r="AG928" t="str">
        <f t="shared" si="525"/>
        <v/>
      </c>
      <c r="AH928" t="str">
        <f t="shared" si="526"/>
        <v/>
      </c>
      <c r="AI928" t="str">
        <f>IF(LEN(Q928)&gt;0,REPT("0",IF(IF(MID(I928,12,1)="F",VLOOKUP(J928,DATA!$K$2:$Y$20,14,FALSE),0)&gt;10,IF(MID(I928,12,1)="F",VLOOKUP(J928,DATA!$K$2:$Y$20,14,FALSE),0)-10,0)-LEN(X928))&amp;DEC2BIN(Q928,IF(MID(I928,12,1)="F",VLOOKUP(J928,DATA!$K$2:$Y$20,14,FALSE),0)-IF(IF(MID(I928,12,1)="F",VLOOKUP(J928,DATA!$K$2:$Y$20,14,FALSE),0)&gt;10,IF(MID(I928,12,1)="F",VLOOKUP(J928,DATA!$K$2:$Y$20,14,FALSE),0)-10,0)),"")</f>
        <v/>
      </c>
      <c r="AJ928" t="str">
        <f>IF(LEN(H928)&gt;0,IF(H928&lt;&gt;"CALL_PAL",VLOOKUP(H928,DATA!$B$2:$E$526,4,FALSE),VLOOKUP(K928,DATA!$K$72:$M$161,3,FALSE)),"")</f>
        <v/>
      </c>
      <c r="AK928" t="str">
        <f>IF(LEN(H928)&gt;0,VLOOKUP(H928,DATA!$B$2:$D$526,3,FALSE),"")</f>
        <v/>
      </c>
      <c r="AL928" t="str">
        <f t="shared" si="527"/>
        <v/>
      </c>
      <c r="AM928" t="str">
        <f t="shared" si="528"/>
        <v/>
      </c>
      <c r="AN928" t="str">
        <f t="shared" si="506"/>
        <v/>
      </c>
      <c r="AO928" t="str">
        <f t="shared" si="500"/>
        <v/>
      </c>
      <c r="AP928" t="str">
        <f t="shared" si="501"/>
        <v/>
      </c>
      <c r="AQ928" t="str">
        <f t="shared" si="498"/>
        <v/>
      </c>
    </row>
    <row r="929" spans="1:43" x14ac:dyDescent="0.25">
      <c r="A929" t="str">
        <f t="shared" si="502"/>
        <v/>
      </c>
      <c r="C929" t="str">
        <f t="shared" si="508"/>
        <v/>
      </c>
      <c r="D929" t="str">
        <f t="shared" si="503"/>
        <v/>
      </c>
      <c r="E929" t="str">
        <f t="shared" si="504"/>
        <v/>
      </c>
      <c r="F929" t="str">
        <f t="shared" si="507"/>
        <v/>
      </c>
      <c r="G929" t="str">
        <f t="shared" si="499"/>
        <v/>
      </c>
      <c r="H929" t="str">
        <f t="shared" si="509"/>
        <v/>
      </c>
      <c r="I929" s="3" t="str">
        <f>IF(LEN(H929)&gt;0,VLOOKUP(H929,DATA!$B$2:$G$526,6,FALSE),"")</f>
        <v/>
      </c>
      <c r="J929" t="str">
        <f>IF(LEN(H929)&gt;0,VLOOKUP(H929,DATA!$B$2:$G$526,2,FALSE),"")</f>
        <v/>
      </c>
      <c r="K929" t="str">
        <f>IF(LEN(H929)&gt;0,IF(MID(IF(MID(MID(C929,LEN(H929)+2,99),1,1)="(",MID(MID(C929,LEN(H929)+2,99),2,LEN(MID(C929,LEN(H929)+2,99))-2),MID(C929,LEN(H929)+2,99)),1,1)=VLOOKUP(H929,DATA!$B$2:$I$526,8,FALSE),MID(IF(MID(MID(C929,LEN(H929)+2,99),1,1)="(",MID(MID(C929,LEN(H929)+2,99),2,LEN(MID(C929,LEN(H929)+2,99))-2),MID(C929,LEN(H929)+2,99)),1,3),IF(MID(MID(C929,LEN(H929)+2,99),1,1)="(",MID(MID(C929,LEN(H929)+2,99),2,LEN(MID(C929,LEN(H929)+2,99))-2),MID(C929,LEN(H929)+2,99))),"")</f>
        <v/>
      </c>
      <c r="L929" t="str">
        <f t="shared" si="510"/>
        <v/>
      </c>
      <c r="M929" t="str">
        <f t="shared" si="497"/>
        <v/>
      </c>
      <c r="N929" t="str">
        <f t="shared" si="511"/>
        <v/>
      </c>
      <c r="O929" t="str">
        <f t="shared" si="512"/>
        <v/>
      </c>
      <c r="P929" t="str">
        <f t="shared" si="505"/>
        <v/>
      </c>
      <c r="Q929" t="str">
        <f t="shared" si="513"/>
        <v/>
      </c>
      <c r="R929" t="str">
        <f t="shared" si="514"/>
        <v/>
      </c>
      <c r="S929" t="str">
        <f t="shared" si="515"/>
        <v/>
      </c>
      <c r="T929" t="str">
        <f t="shared" si="516"/>
        <v/>
      </c>
      <c r="U929" t="str">
        <f t="shared" si="517"/>
        <v/>
      </c>
      <c r="V929" t="str">
        <f>IF(MID(I929,6,1)="T",VLOOKUP(H929,DATA!$B$2:$H$526,7,FALSE),"")</f>
        <v/>
      </c>
      <c r="W929" t="str">
        <f t="shared" si="518"/>
        <v/>
      </c>
      <c r="X929" t="str">
        <f>IF(LEN(H929)&gt;0,VLOOKUP(H929,DATA!$B$2:$F$526,5,FALSE),"")</f>
        <v/>
      </c>
      <c r="Y929" t="str">
        <f t="shared" si="519"/>
        <v/>
      </c>
      <c r="Z929" t="str">
        <f t="shared" si="520"/>
        <v/>
      </c>
      <c r="AA929" t="str">
        <f t="shared" si="521"/>
        <v/>
      </c>
      <c r="AB929" t="str">
        <f>IF(LEN(Z929)&gt;0,VLOOKUP(Z929,DATA!$K$25:$L$69,2,FALSE)&amp;IF(LEN(AA929)&gt;0,VLOOKUP(AA929,DATA!$O$25:$P$29,2,FALSE),""),"")</f>
        <v/>
      </c>
      <c r="AC929" t="str">
        <f>IF(LEN(Z929)&gt;0,VLOOKUP(Z929,DATA!$K$25:$M$69,3,FALSE),"")</f>
        <v/>
      </c>
      <c r="AD929" t="str">
        <f t="shared" si="522"/>
        <v/>
      </c>
      <c r="AE929" t="str">
        <f t="shared" si="523"/>
        <v/>
      </c>
      <c r="AF929" t="str">
        <f t="shared" si="524"/>
        <v/>
      </c>
      <c r="AG929" t="str">
        <f t="shared" si="525"/>
        <v/>
      </c>
      <c r="AH929" t="str">
        <f t="shared" si="526"/>
        <v/>
      </c>
      <c r="AI929" t="str">
        <f>IF(LEN(Q929)&gt;0,REPT("0",IF(IF(MID(I929,12,1)="F",VLOOKUP(J929,DATA!$K$2:$Y$20,14,FALSE),0)&gt;10,IF(MID(I929,12,1)="F",VLOOKUP(J929,DATA!$K$2:$Y$20,14,FALSE),0)-10,0)-LEN(X929))&amp;DEC2BIN(Q929,IF(MID(I929,12,1)="F",VLOOKUP(J929,DATA!$K$2:$Y$20,14,FALSE),0)-IF(IF(MID(I929,12,1)="F",VLOOKUP(J929,DATA!$K$2:$Y$20,14,FALSE),0)&gt;10,IF(MID(I929,12,1)="F",VLOOKUP(J929,DATA!$K$2:$Y$20,14,FALSE),0)-10,0)),"")</f>
        <v/>
      </c>
      <c r="AJ929" t="str">
        <f>IF(LEN(H929)&gt;0,IF(H929&lt;&gt;"CALL_PAL",VLOOKUP(H929,DATA!$B$2:$E$526,4,FALSE),VLOOKUP(K929,DATA!$K$72:$M$161,3,FALSE)),"")</f>
        <v/>
      </c>
      <c r="AK929" t="str">
        <f>IF(LEN(H929)&gt;0,VLOOKUP(H929,DATA!$B$2:$D$526,3,FALSE),"")</f>
        <v/>
      </c>
      <c r="AL929" t="str">
        <f t="shared" si="527"/>
        <v/>
      </c>
      <c r="AM929" t="str">
        <f t="shared" si="528"/>
        <v/>
      </c>
      <c r="AN929" t="str">
        <f t="shared" si="506"/>
        <v/>
      </c>
      <c r="AO929" t="str">
        <f t="shared" si="500"/>
        <v/>
      </c>
      <c r="AP929" t="str">
        <f t="shared" si="501"/>
        <v/>
      </c>
      <c r="AQ929" t="str">
        <f t="shared" si="498"/>
        <v/>
      </c>
    </row>
    <row r="930" spans="1:43" x14ac:dyDescent="0.25">
      <c r="A930" t="str">
        <f t="shared" si="502"/>
        <v/>
      </c>
      <c r="C930" t="str">
        <f t="shared" si="508"/>
        <v/>
      </c>
      <c r="D930" t="str">
        <f t="shared" si="503"/>
        <v/>
      </c>
      <c r="E930" t="str">
        <f t="shared" si="504"/>
        <v/>
      </c>
      <c r="F930" t="str">
        <f t="shared" si="507"/>
        <v/>
      </c>
      <c r="G930" t="str">
        <f t="shared" si="499"/>
        <v/>
      </c>
      <c r="H930" t="str">
        <f t="shared" si="509"/>
        <v/>
      </c>
      <c r="I930" s="3" t="str">
        <f>IF(LEN(H930)&gt;0,VLOOKUP(H930,DATA!$B$2:$G$526,6,FALSE),"")</f>
        <v/>
      </c>
      <c r="J930" t="str">
        <f>IF(LEN(H930)&gt;0,VLOOKUP(H930,DATA!$B$2:$G$526,2,FALSE),"")</f>
        <v/>
      </c>
      <c r="K930" t="str">
        <f>IF(LEN(H930)&gt;0,IF(MID(IF(MID(MID(C930,LEN(H930)+2,99),1,1)="(",MID(MID(C930,LEN(H930)+2,99),2,LEN(MID(C930,LEN(H930)+2,99))-2),MID(C930,LEN(H930)+2,99)),1,1)=VLOOKUP(H930,DATA!$B$2:$I$526,8,FALSE),MID(IF(MID(MID(C930,LEN(H930)+2,99),1,1)="(",MID(MID(C930,LEN(H930)+2,99),2,LEN(MID(C930,LEN(H930)+2,99))-2),MID(C930,LEN(H930)+2,99)),1,3),IF(MID(MID(C930,LEN(H930)+2,99),1,1)="(",MID(MID(C930,LEN(H930)+2,99),2,LEN(MID(C930,LEN(H930)+2,99))-2),MID(C930,LEN(H930)+2,99))),"")</f>
        <v/>
      </c>
      <c r="L930" t="str">
        <f t="shared" si="510"/>
        <v/>
      </c>
      <c r="M930" t="str">
        <f t="shared" si="497"/>
        <v/>
      </c>
      <c r="N930" t="str">
        <f t="shared" si="511"/>
        <v/>
      </c>
      <c r="O930" t="str">
        <f t="shared" si="512"/>
        <v/>
      </c>
      <c r="P930" t="str">
        <f t="shared" si="505"/>
        <v/>
      </c>
      <c r="Q930" t="str">
        <f t="shared" si="513"/>
        <v/>
      </c>
      <c r="R930" t="str">
        <f t="shared" si="514"/>
        <v/>
      </c>
      <c r="S930" t="str">
        <f t="shared" si="515"/>
        <v/>
      </c>
      <c r="T930" t="str">
        <f t="shared" si="516"/>
        <v/>
      </c>
      <c r="U930" t="str">
        <f t="shared" si="517"/>
        <v/>
      </c>
      <c r="V930" t="str">
        <f>IF(MID(I930,6,1)="T",VLOOKUP(H930,DATA!$B$2:$H$526,7,FALSE),"")</f>
        <v/>
      </c>
      <c r="W930" t="str">
        <f t="shared" si="518"/>
        <v/>
      </c>
      <c r="X930" t="str">
        <f>IF(LEN(H930)&gt;0,VLOOKUP(H930,DATA!$B$2:$F$526,5,FALSE),"")</f>
        <v/>
      </c>
      <c r="Y930" t="str">
        <f t="shared" si="519"/>
        <v/>
      </c>
      <c r="Z930" t="str">
        <f t="shared" si="520"/>
        <v/>
      </c>
      <c r="AA930" t="str">
        <f t="shared" si="521"/>
        <v/>
      </c>
      <c r="AB930" t="str">
        <f>IF(LEN(Z930)&gt;0,VLOOKUP(Z930,DATA!$K$25:$L$69,2,FALSE)&amp;IF(LEN(AA930)&gt;0,VLOOKUP(AA930,DATA!$O$25:$P$29,2,FALSE),""),"")</f>
        <v/>
      </c>
      <c r="AC930" t="str">
        <f>IF(LEN(Z930)&gt;0,VLOOKUP(Z930,DATA!$K$25:$M$69,3,FALSE),"")</f>
        <v/>
      </c>
      <c r="AD930" t="str">
        <f t="shared" si="522"/>
        <v/>
      </c>
      <c r="AE930" t="str">
        <f t="shared" si="523"/>
        <v/>
      </c>
      <c r="AF930" t="str">
        <f t="shared" si="524"/>
        <v/>
      </c>
      <c r="AG930" t="str">
        <f t="shared" si="525"/>
        <v/>
      </c>
      <c r="AH930" t="str">
        <f t="shared" si="526"/>
        <v/>
      </c>
      <c r="AI930" t="str">
        <f>IF(LEN(Q930)&gt;0,REPT("0",IF(IF(MID(I930,12,1)="F",VLOOKUP(J930,DATA!$K$2:$Y$20,14,FALSE),0)&gt;10,IF(MID(I930,12,1)="F",VLOOKUP(J930,DATA!$K$2:$Y$20,14,FALSE),0)-10,0)-LEN(X930))&amp;DEC2BIN(Q930,IF(MID(I930,12,1)="F",VLOOKUP(J930,DATA!$K$2:$Y$20,14,FALSE),0)-IF(IF(MID(I930,12,1)="F",VLOOKUP(J930,DATA!$K$2:$Y$20,14,FALSE),0)&gt;10,IF(MID(I930,12,1)="F",VLOOKUP(J930,DATA!$K$2:$Y$20,14,FALSE),0)-10,0)),"")</f>
        <v/>
      </c>
      <c r="AJ930" t="str">
        <f>IF(LEN(H930)&gt;0,IF(H930&lt;&gt;"CALL_PAL",VLOOKUP(H930,DATA!$B$2:$E$526,4,FALSE),VLOOKUP(K930,DATA!$K$72:$M$161,3,FALSE)),"")</f>
        <v/>
      </c>
      <c r="AK930" t="str">
        <f>IF(LEN(H930)&gt;0,VLOOKUP(H930,DATA!$B$2:$D$526,3,FALSE),"")</f>
        <v/>
      </c>
      <c r="AL930" t="str">
        <f t="shared" si="527"/>
        <v/>
      </c>
      <c r="AM930" t="str">
        <f t="shared" si="528"/>
        <v/>
      </c>
      <c r="AN930" t="str">
        <f t="shared" si="506"/>
        <v/>
      </c>
      <c r="AO930" t="str">
        <f t="shared" si="500"/>
        <v/>
      </c>
      <c r="AP930" t="str">
        <f t="shared" si="501"/>
        <v/>
      </c>
      <c r="AQ930" t="str">
        <f t="shared" si="498"/>
        <v/>
      </c>
    </row>
    <row r="931" spans="1:43" x14ac:dyDescent="0.25">
      <c r="A931" t="str">
        <f t="shared" si="502"/>
        <v/>
      </c>
      <c r="C931" t="str">
        <f t="shared" si="508"/>
        <v/>
      </c>
      <c r="D931" t="str">
        <f t="shared" si="503"/>
        <v/>
      </c>
      <c r="E931" t="str">
        <f t="shared" si="504"/>
        <v/>
      </c>
      <c r="F931" t="str">
        <f t="shared" si="507"/>
        <v/>
      </c>
      <c r="G931" t="str">
        <f t="shared" si="499"/>
        <v/>
      </c>
      <c r="H931" t="str">
        <f t="shared" si="509"/>
        <v/>
      </c>
      <c r="I931" s="3" t="str">
        <f>IF(LEN(H931)&gt;0,VLOOKUP(H931,DATA!$B$2:$G$526,6,FALSE),"")</f>
        <v/>
      </c>
      <c r="J931" t="str">
        <f>IF(LEN(H931)&gt;0,VLOOKUP(H931,DATA!$B$2:$G$526,2,FALSE),"")</f>
        <v/>
      </c>
      <c r="K931" t="str">
        <f>IF(LEN(H931)&gt;0,IF(MID(IF(MID(MID(C931,LEN(H931)+2,99),1,1)="(",MID(MID(C931,LEN(H931)+2,99),2,LEN(MID(C931,LEN(H931)+2,99))-2),MID(C931,LEN(H931)+2,99)),1,1)=VLOOKUP(H931,DATA!$B$2:$I$526,8,FALSE),MID(IF(MID(MID(C931,LEN(H931)+2,99),1,1)="(",MID(MID(C931,LEN(H931)+2,99),2,LEN(MID(C931,LEN(H931)+2,99))-2),MID(C931,LEN(H931)+2,99)),1,3),IF(MID(MID(C931,LEN(H931)+2,99),1,1)="(",MID(MID(C931,LEN(H931)+2,99),2,LEN(MID(C931,LEN(H931)+2,99))-2),MID(C931,LEN(H931)+2,99))),"")</f>
        <v/>
      </c>
      <c r="L931" t="str">
        <f t="shared" si="510"/>
        <v/>
      </c>
      <c r="M931" t="str">
        <f t="shared" si="497"/>
        <v/>
      </c>
      <c r="N931" t="str">
        <f t="shared" si="511"/>
        <v/>
      </c>
      <c r="O931" t="str">
        <f t="shared" si="512"/>
        <v/>
      </c>
      <c r="P931" t="str">
        <f t="shared" si="505"/>
        <v/>
      </c>
      <c r="Q931" t="str">
        <f t="shared" si="513"/>
        <v/>
      </c>
      <c r="R931" t="str">
        <f t="shared" si="514"/>
        <v/>
      </c>
      <c r="S931" t="str">
        <f t="shared" si="515"/>
        <v/>
      </c>
      <c r="T931" t="str">
        <f t="shared" si="516"/>
        <v/>
      </c>
      <c r="U931" t="str">
        <f t="shared" si="517"/>
        <v/>
      </c>
      <c r="V931" t="str">
        <f>IF(MID(I931,6,1)="T",VLOOKUP(H931,DATA!$B$2:$H$526,7,FALSE),"")</f>
        <v/>
      </c>
      <c r="W931" t="str">
        <f t="shared" si="518"/>
        <v/>
      </c>
      <c r="X931" t="str">
        <f>IF(LEN(H931)&gt;0,VLOOKUP(H931,DATA!$B$2:$F$526,5,FALSE),"")</f>
        <v/>
      </c>
      <c r="Y931" t="str">
        <f t="shared" si="519"/>
        <v/>
      </c>
      <c r="Z931" t="str">
        <f t="shared" si="520"/>
        <v/>
      </c>
      <c r="AA931" t="str">
        <f t="shared" si="521"/>
        <v/>
      </c>
      <c r="AB931" t="str">
        <f>IF(LEN(Z931)&gt;0,VLOOKUP(Z931,DATA!$K$25:$L$69,2,FALSE)&amp;IF(LEN(AA931)&gt;0,VLOOKUP(AA931,DATA!$O$25:$P$29,2,FALSE),""),"")</f>
        <v/>
      </c>
      <c r="AC931" t="str">
        <f>IF(LEN(Z931)&gt;0,VLOOKUP(Z931,DATA!$K$25:$M$69,3,FALSE),"")</f>
        <v/>
      </c>
      <c r="AD931" t="str">
        <f t="shared" si="522"/>
        <v/>
      </c>
      <c r="AE931" t="str">
        <f t="shared" si="523"/>
        <v/>
      </c>
      <c r="AF931" t="str">
        <f t="shared" si="524"/>
        <v/>
      </c>
      <c r="AG931" t="str">
        <f t="shared" si="525"/>
        <v/>
      </c>
      <c r="AH931" t="str">
        <f t="shared" si="526"/>
        <v/>
      </c>
      <c r="AI931" t="str">
        <f>IF(LEN(Q931)&gt;0,REPT("0",IF(IF(MID(I931,12,1)="F",VLOOKUP(J931,DATA!$K$2:$Y$20,14,FALSE),0)&gt;10,IF(MID(I931,12,1)="F",VLOOKUP(J931,DATA!$K$2:$Y$20,14,FALSE),0)-10,0)-LEN(X931))&amp;DEC2BIN(Q931,IF(MID(I931,12,1)="F",VLOOKUP(J931,DATA!$K$2:$Y$20,14,FALSE),0)-IF(IF(MID(I931,12,1)="F",VLOOKUP(J931,DATA!$K$2:$Y$20,14,FALSE),0)&gt;10,IF(MID(I931,12,1)="F",VLOOKUP(J931,DATA!$K$2:$Y$20,14,FALSE),0)-10,0)),"")</f>
        <v/>
      </c>
      <c r="AJ931" t="str">
        <f>IF(LEN(H931)&gt;0,IF(H931&lt;&gt;"CALL_PAL",VLOOKUP(H931,DATA!$B$2:$E$526,4,FALSE),VLOOKUP(K931,DATA!$K$72:$M$161,3,FALSE)),"")</f>
        <v/>
      </c>
      <c r="AK931" t="str">
        <f>IF(LEN(H931)&gt;0,VLOOKUP(H931,DATA!$B$2:$D$526,3,FALSE),"")</f>
        <v/>
      </c>
      <c r="AL931" t="str">
        <f t="shared" si="527"/>
        <v/>
      </c>
      <c r="AM931" t="str">
        <f t="shared" si="528"/>
        <v/>
      </c>
      <c r="AN931" t="str">
        <f t="shared" si="506"/>
        <v/>
      </c>
      <c r="AO931" t="str">
        <f t="shared" si="500"/>
        <v/>
      </c>
      <c r="AP931" t="str">
        <f t="shared" si="501"/>
        <v/>
      </c>
      <c r="AQ931" t="str">
        <f t="shared" si="498"/>
        <v/>
      </c>
    </row>
    <row r="932" spans="1:43" x14ac:dyDescent="0.25">
      <c r="A932" t="str">
        <f t="shared" si="502"/>
        <v/>
      </c>
      <c r="C932" t="str">
        <f t="shared" si="508"/>
        <v/>
      </c>
      <c r="D932" t="str">
        <f t="shared" si="503"/>
        <v/>
      </c>
      <c r="E932" t="str">
        <f t="shared" si="504"/>
        <v/>
      </c>
      <c r="F932" t="str">
        <f t="shared" si="507"/>
        <v/>
      </c>
      <c r="G932" t="str">
        <f t="shared" si="499"/>
        <v/>
      </c>
      <c r="H932" t="str">
        <f t="shared" si="509"/>
        <v/>
      </c>
      <c r="I932" s="3" t="str">
        <f>IF(LEN(H932)&gt;0,VLOOKUP(H932,DATA!$B$2:$G$526,6,FALSE),"")</f>
        <v/>
      </c>
      <c r="J932" t="str">
        <f>IF(LEN(H932)&gt;0,VLOOKUP(H932,DATA!$B$2:$G$526,2,FALSE),"")</f>
        <v/>
      </c>
      <c r="K932" t="str">
        <f>IF(LEN(H932)&gt;0,IF(MID(IF(MID(MID(C932,LEN(H932)+2,99),1,1)="(",MID(MID(C932,LEN(H932)+2,99),2,LEN(MID(C932,LEN(H932)+2,99))-2),MID(C932,LEN(H932)+2,99)),1,1)=VLOOKUP(H932,DATA!$B$2:$I$526,8,FALSE),MID(IF(MID(MID(C932,LEN(H932)+2,99),1,1)="(",MID(MID(C932,LEN(H932)+2,99),2,LEN(MID(C932,LEN(H932)+2,99))-2),MID(C932,LEN(H932)+2,99)),1,3),IF(MID(MID(C932,LEN(H932)+2,99),1,1)="(",MID(MID(C932,LEN(H932)+2,99),2,LEN(MID(C932,LEN(H932)+2,99))-2),MID(C932,LEN(H932)+2,99))),"")</f>
        <v/>
      </c>
      <c r="L932" t="str">
        <f t="shared" si="510"/>
        <v/>
      </c>
      <c r="M932" t="str">
        <f t="shared" ref="M932:M995" si="529">TRIM(IF(LEN(L932)&gt;0,MID(C932,FIND(L932,C932,LEN(H932)+LEN(K932)+1)+LEN(L932)+1,LEN(C932)),""))</f>
        <v/>
      </c>
      <c r="N932" t="str">
        <f t="shared" si="511"/>
        <v/>
      </c>
      <c r="O932" t="str">
        <f t="shared" si="512"/>
        <v/>
      </c>
      <c r="P932" t="str">
        <f t="shared" si="505"/>
        <v/>
      </c>
      <c r="Q932" t="str">
        <f t="shared" si="513"/>
        <v/>
      </c>
      <c r="R932" t="str">
        <f t="shared" si="514"/>
        <v/>
      </c>
      <c r="S932" t="str">
        <f t="shared" si="515"/>
        <v/>
      </c>
      <c r="T932" t="str">
        <f t="shared" si="516"/>
        <v/>
      </c>
      <c r="U932" t="str">
        <f t="shared" si="517"/>
        <v/>
      </c>
      <c r="V932" t="str">
        <f>IF(MID(I932,6,1)="T",VLOOKUP(H932,DATA!$B$2:$H$526,7,FALSE),"")</f>
        <v/>
      </c>
      <c r="W932" t="str">
        <f t="shared" si="518"/>
        <v/>
      </c>
      <c r="X932" t="str">
        <f>IF(LEN(H932)&gt;0,VLOOKUP(H932,DATA!$B$2:$F$526,5,FALSE),"")</f>
        <v/>
      </c>
      <c r="Y932" t="str">
        <f t="shared" si="519"/>
        <v/>
      </c>
      <c r="Z932" t="str">
        <f t="shared" si="520"/>
        <v/>
      </c>
      <c r="AA932" t="str">
        <f t="shared" si="521"/>
        <v/>
      </c>
      <c r="AB932" t="str">
        <f>IF(LEN(Z932)&gt;0,VLOOKUP(Z932,DATA!$K$25:$L$69,2,FALSE)&amp;IF(LEN(AA932)&gt;0,VLOOKUP(AA932,DATA!$O$25:$P$29,2,FALSE),""),"")</f>
        <v/>
      </c>
      <c r="AC932" t="str">
        <f>IF(LEN(Z932)&gt;0,VLOOKUP(Z932,DATA!$K$25:$M$69,3,FALSE),"")</f>
        <v/>
      </c>
      <c r="AD932" t="str">
        <f t="shared" si="522"/>
        <v/>
      </c>
      <c r="AE932" t="str">
        <f t="shared" si="523"/>
        <v/>
      </c>
      <c r="AF932" t="str">
        <f t="shared" si="524"/>
        <v/>
      </c>
      <c r="AG932" t="str">
        <f t="shared" si="525"/>
        <v/>
      </c>
      <c r="AH932" t="str">
        <f t="shared" si="526"/>
        <v/>
      </c>
      <c r="AI932" t="str">
        <f>IF(LEN(Q932)&gt;0,REPT("0",IF(IF(MID(I932,12,1)="F",VLOOKUP(J932,DATA!$K$2:$Y$20,14,FALSE),0)&gt;10,IF(MID(I932,12,1)="F",VLOOKUP(J932,DATA!$K$2:$Y$20,14,FALSE),0)-10,0)-LEN(X932))&amp;DEC2BIN(Q932,IF(MID(I932,12,1)="F",VLOOKUP(J932,DATA!$K$2:$Y$20,14,FALSE),0)-IF(IF(MID(I932,12,1)="F",VLOOKUP(J932,DATA!$K$2:$Y$20,14,FALSE),0)&gt;10,IF(MID(I932,12,1)="F",VLOOKUP(J932,DATA!$K$2:$Y$20,14,FALSE),0)-10,0)),"")</f>
        <v/>
      </c>
      <c r="AJ932" t="str">
        <f>IF(LEN(H932)&gt;0,IF(H932&lt;&gt;"CALL_PAL",VLOOKUP(H932,DATA!$B$2:$E$526,4,FALSE),VLOOKUP(K932,DATA!$K$72:$M$161,3,FALSE)),"")</f>
        <v/>
      </c>
      <c r="AK932" t="str">
        <f>IF(LEN(H932)&gt;0,VLOOKUP(H932,DATA!$B$2:$D$526,3,FALSE),"")</f>
        <v/>
      </c>
      <c r="AL932" t="str">
        <f t="shared" si="527"/>
        <v/>
      </c>
      <c r="AM932" t="str">
        <f t="shared" si="528"/>
        <v/>
      </c>
      <c r="AN932" t="str">
        <f t="shared" si="506"/>
        <v/>
      </c>
      <c r="AO932" t="str">
        <f t="shared" si="500"/>
        <v/>
      </c>
      <c r="AP932" t="str">
        <f t="shared" si="501"/>
        <v/>
      </c>
      <c r="AQ932" t="str">
        <f t="shared" si="498"/>
        <v/>
      </c>
    </row>
    <row r="933" spans="1:43" x14ac:dyDescent="0.25">
      <c r="A933" t="str">
        <f t="shared" si="502"/>
        <v/>
      </c>
      <c r="C933" t="str">
        <f t="shared" si="508"/>
        <v/>
      </c>
      <c r="D933" t="str">
        <f t="shared" si="503"/>
        <v/>
      </c>
      <c r="E933" t="str">
        <f t="shared" si="504"/>
        <v/>
      </c>
      <c r="F933" t="str">
        <f t="shared" si="507"/>
        <v/>
      </c>
      <c r="G933" t="str">
        <f t="shared" si="499"/>
        <v/>
      </c>
      <c r="H933" t="str">
        <f t="shared" si="509"/>
        <v/>
      </c>
      <c r="I933" s="3" t="str">
        <f>IF(LEN(H933)&gt;0,VLOOKUP(H933,DATA!$B$2:$G$526,6,FALSE),"")</f>
        <v/>
      </c>
      <c r="J933" t="str">
        <f>IF(LEN(H933)&gt;0,VLOOKUP(H933,DATA!$B$2:$G$526,2,FALSE),"")</f>
        <v/>
      </c>
      <c r="K933" t="str">
        <f>IF(LEN(H933)&gt;0,IF(MID(IF(MID(MID(C933,LEN(H933)+2,99),1,1)="(",MID(MID(C933,LEN(H933)+2,99),2,LEN(MID(C933,LEN(H933)+2,99))-2),MID(C933,LEN(H933)+2,99)),1,1)=VLOOKUP(H933,DATA!$B$2:$I$526,8,FALSE),MID(IF(MID(MID(C933,LEN(H933)+2,99),1,1)="(",MID(MID(C933,LEN(H933)+2,99),2,LEN(MID(C933,LEN(H933)+2,99))-2),MID(C933,LEN(H933)+2,99)),1,3),IF(MID(MID(C933,LEN(H933)+2,99),1,1)="(",MID(MID(C933,LEN(H933)+2,99),2,LEN(MID(C933,LEN(H933)+2,99))-2),MID(C933,LEN(H933)+2,99))),"")</f>
        <v/>
      </c>
      <c r="L933" t="str">
        <f t="shared" si="510"/>
        <v/>
      </c>
      <c r="M933" t="str">
        <f t="shared" si="529"/>
        <v/>
      </c>
      <c r="N933" t="str">
        <f t="shared" si="511"/>
        <v/>
      </c>
      <c r="O933" t="str">
        <f t="shared" si="512"/>
        <v/>
      </c>
      <c r="P933" t="str">
        <f t="shared" si="505"/>
        <v/>
      </c>
      <c r="Q933" t="str">
        <f t="shared" si="513"/>
        <v/>
      </c>
      <c r="R933" t="str">
        <f t="shared" si="514"/>
        <v/>
      </c>
      <c r="S933" t="str">
        <f t="shared" si="515"/>
        <v/>
      </c>
      <c r="T933" t="str">
        <f t="shared" si="516"/>
        <v/>
      </c>
      <c r="U933" t="str">
        <f t="shared" si="517"/>
        <v/>
      </c>
      <c r="V933" t="str">
        <f>IF(MID(I933,6,1)="T",VLOOKUP(H933,DATA!$B$2:$H$526,7,FALSE),"")</f>
        <v/>
      </c>
      <c r="W933" t="str">
        <f t="shared" si="518"/>
        <v/>
      </c>
      <c r="X933" t="str">
        <f>IF(LEN(H933)&gt;0,VLOOKUP(H933,DATA!$B$2:$F$526,5,FALSE),"")</f>
        <v/>
      </c>
      <c r="Y933" t="str">
        <f t="shared" si="519"/>
        <v/>
      </c>
      <c r="Z933" t="str">
        <f t="shared" si="520"/>
        <v/>
      </c>
      <c r="AA933" t="str">
        <f t="shared" si="521"/>
        <v/>
      </c>
      <c r="AB933" t="str">
        <f>IF(LEN(Z933)&gt;0,VLOOKUP(Z933,DATA!$K$25:$L$69,2,FALSE)&amp;IF(LEN(AA933)&gt;0,VLOOKUP(AA933,DATA!$O$25:$P$29,2,FALSE),""),"")</f>
        <v/>
      </c>
      <c r="AC933" t="str">
        <f>IF(LEN(Z933)&gt;0,VLOOKUP(Z933,DATA!$K$25:$M$69,3,FALSE),"")</f>
        <v/>
      </c>
      <c r="AD933" t="str">
        <f t="shared" si="522"/>
        <v/>
      </c>
      <c r="AE933" t="str">
        <f t="shared" si="523"/>
        <v/>
      </c>
      <c r="AF933" t="str">
        <f t="shared" si="524"/>
        <v/>
      </c>
      <c r="AG933" t="str">
        <f t="shared" si="525"/>
        <v/>
      </c>
      <c r="AH933" t="str">
        <f t="shared" si="526"/>
        <v/>
      </c>
      <c r="AI933" t="str">
        <f>IF(LEN(Q933)&gt;0,REPT("0",IF(IF(MID(I933,12,1)="F",VLOOKUP(J933,DATA!$K$2:$Y$20,14,FALSE),0)&gt;10,IF(MID(I933,12,1)="F",VLOOKUP(J933,DATA!$K$2:$Y$20,14,FALSE),0)-10,0)-LEN(X933))&amp;DEC2BIN(Q933,IF(MID(I933,12,1)="F",VLOOKUP(J933,DATA!$K$2:$Y$20,14,FALSE),0)-IF(IF(MID(I933,12,1)="F",VLOOKUP(J933,DATA!$K$2:$Y$20,14,FALSE),0)&gt;10,IF(MID(I933,12,1)="F",VLOOKUP(J933,DATA!$K$2:$Y$20,14,FALSE),0)-10,0)),"")</f>
        <v/>
      </c>
      <c r="AJ933" t="str">
        <f>IF(LEN(H933)&gt;0,IF(H933&lt;&gt;"CALL_PAL",VLOOKUP(H933,DATA!$B$2:$E$526,4,FALSE),VLOOKUP(K933,DATA!$K$72:$M$161,3,FALSE)),"")</f>
        <v/>
      </c>
      <c r="AK933" t="str">
        <f>IF(LEN(H933)&gt;0,VLOOKUP(H933,DATA!$B$2:$D$526,3,FALSE),"")</f>
        <v/>
      </c>
      <c r="AL933" t="str">
        <f t="shared" si="527"/>
        <v/>
      </c>
      <c r="AM933" t="str">
        <f t="shared" si="528"/>
        <v/>
      </c>
      <c r="AN933" t="str">
        <f t="shared" si="506"/>
        <v/>
      </c>
      <c r="AO933" t="str">
        <f t="shared" si="500"/>
        <v/>
      </c>
      <c r="AP933" t="str">
        <f t="shared" si="501"/>
        <v/>
      </c>
      <c r="AQ933" t="str">
        <f t="shared" si="498"/>
        <v/>
      </c>
    </row>
    <row r="934" spans="1:43" x14ac:dyDescent="0.25">
      <c r="A934" t="str">
        <f t="shared" si="502"/>
        <v/>
      </c>
      <c r="C934" t="str">
        <f t="shared" si="508"/>
        <v/>
      </c>
      <c r="D934" t="str">
        <f t="shared" si="503"/>
        <v/>
      </c>
      <c r="E934" t="str">
        <f t="shared" si="504"/>
        <v/>
      </c>
      <c r="F934" t="str">
        <f t="shared" si="507"/>
        <v/>
      </c>
      <c r="G934" t="str">
        <f t="shared" si="499"/>
        <v/>
      </c>
      <c r="H934" t="str">
        <f t="shared" si="509"/>
        <v/>
      </c>
      <c r="I934" s="3" t="str">
        <f>IF(LEN(H934)&gt;0,VLOOKUP(H934,DATA!$B$2:$G$526,6,FALSE),"")</f>
        <v/>
      </c>
      <c r="J934" t="str">
        <f>IF(LEN(H934)&gt;0,VLOOKUP(H934,DATA!$B$2:$G$526,2,FALSE),"")</f>
        <v/>
      </c>
      <c r="K934" t="str">
        <f>IF(LEN(H934)&gt;0,IF(MID(IF(MID(MID(C934,LEN(H934)+2,99),1,1)="(",MID(MID(C934,LEN(H934)+2,99),2,LEN(MID(C934,LEN(H934)+2,99))-2),MID(C934,LEN(H934)+2,99)),1,1)=VLOOKUP(H934,DATA!$B$2:$I$526,8,FALSE),MID(IF(MID(MID(C934,LEN(H934)+2,99),1,1)="(",MID(MID(C934,LEN(H934)+2,99),2,LEN(MID(C934,LEN(H934)+2,99))-2),MID(C934,LEN(H934)+2,99)),1,3),IF(MID(MID(C934,LEN(H934)+2,99),1,1)="(",MID(MID(C934,LEN(H934)+2,99),2,LEN(MID(C934,LEN(H934)+2,99))-2),MID(C934,LEN(H934)+2,99))),"")</f>
        <v/>
      </c>
      <c r="L934" t="str">
        <f t="shared" si="510"/>
        <v/>
      </c>
      <c r="M934" t="str">
        <f t="shared" si="529"/>
        <v/>
      </c>
      <c r="N934" t="str">
        <f t="shared" si="511"/>
        <v/>
      </c>
      <c r="O934" t="str">
        <f t="shared" si="512"/>
        <v/>
      </c>
      <c r="P934" t="str">
        <f t="shared" si="505"/>
        <v/>
      </c>
      <c r="Q934" t="str">
        <f t="shared" si="513"/>
        <v/>
      </c>
      <c r="R934" t="str">
        <f t="shared" si="514"/>
        <v/>
      </c>
      <c r="S934" t="str">
        <f t="shared" si="515"/>
        <v/>
      </c>
      <c r="T934" t="str">
        <f t="shared" si="516"/>
        <v/>
      </c>
      <c r="U934" t="str">
        <f t="shared" si="517"/>
        <v/>
      </c>
      <c r="V934" t="str">
        <f>IF(MID(I934,6,1)="T",VLOOKUP(H934,DATA!$B$2:$H$526,7,FALSE),"")</f>
        <v/>
      </c>
      <c r="W934" t="str">
        <f t="shared" si="518"/>
        <v/>
      </c>
      <c r="X934" t="str">
        <f>IF(LEN(H934)&gt;0,VLOOKUP(H934,DATA!$B$2:$F$526,5,FALSE),"")</f>
        <v/>
      </c>
      <c r="Y934" t="str">
        <f t="shared" si="519"/>
        <v/>
      </c>
      <c r="Z934" t="str">
        <f t="shared" si="520"/>
        <v/>
      </c>
      <c r="AA934" t="str">
        <f t="shared" si="521"/>
        <v/>
      </c>
      <c r="AB934" t="str">
        <f>IF(LEN(Z934)&gt;0,VLOOKUP(Z934,DATA!$K$25:$L$69,2,FALSE)&amp;IF(LEN(AA934)&gt;0,VLOOKUP(AA934,DATA!$O$25:$P$29,2,FALSE),""),"")</f>
        <v/>
      </c>
      <c r="AC934" t="str">
        <f>IF(LEN(Z934)&gt;0,VLOOKUP(Z934,DATA!$K$25:$M$69,3,FALSE),"")</f>
        <v/>
      </c>
      <c r="AD934" t="str">
        <f t="shared" si="522"/>
        <v/>
      </c>
      <c r="AE934" t="str">
        <f t="shared" si="523"/>
        <v/>
      </c>
      <c r="AF934" t="str">
        <f t="shared" si="524"/>
        <v/>
      </c>
      <c r="AG934" t="str">
        <f t="shared" si="525"/>
        <v/>
      </c>
      <c r="AH934" t="str">
        <f t="shared" si="526"/>
        <v/>
      </c>
      <c r="AI934" t="str">
        <f>IF(LEN(Q934)&gt;0,REPT("0",IF(IF(MID(I934,12,1)="F",VLOOKUP(J934,DATA!$K$2:$Y$20,14,FALSE),0)&gt;10,IF(MID(I934,12,1)="F",VLOOKUP(J934,DATA!$K$2:$Y$20,14,FALSE),0)-10,0)-LEN(X934))&amp;DEC2BIN(Q934,IF(MID(I934,12,1)="F",VLOOKUP(J934,DATA!$K$2:$Y$20,14,FALSE),0)-IF(IF(MID(I934,12,1)="F",VLOOKUP(J934,DATA!$K$2:$Y$20,14,FALSE),0)&gt;10,IF(MID(I934,12,1)="F",VLOOKUP(J934,DATA!$K$2:$Y$20,14,FALSE),0)-10,0)),"")</f>
        <v/>
      </c>
      <c r="AJ934" t="str">
        <f>IF(LEN(H934)&gt;0,IF(H934&lt;&gt;"CALL_PAL",VLOOKUP(H934,DATA!$B$2:$E$526,4,FALSE),VLOOKUP(K934,DATA!$K$72:$M$161,3,FALSE)),"")</f>
        <v/>
      </c>
      <c r="AK934" t="str">
        <f>IF(LEN(H934)&gt;0,VLOOKUP(H934,DATA!$B$2:$D$526,3,FALSE),"")</f>
        <v/>
      </c>
      <c r="AL934" t="str">
        <f t="shared" si="527"/>
        <v/>
      </c>
      <c r="AM934" t="str">
        <f t="shared" si="528"/>
        <v/>
      </c>
      <c r="AN934" t="str">
        <f t="shared" si="506"/>
        <v/>
      </c>
      <c r="AO934" t="str">
        <f t="shared" si="500"/>
        <v/>
      </c>
      <c r="AP934" t="str">
        <f t="shared" si="501"/>
        <v/>
      </c>
      <c r="AQ934" t="str">
        <f t="shared" si="498"/>
        <v/>
      </c>
    </row>
    <row r="935" spans="1:43" x14ac:dyDescent="0.25">
      <c r="A935" t="str">
        <f t="shared" si="502"/>
        <v/>
      </c>
      <c r="C935" t="str">
        <f t="shared" si="508"/>
        <v/>
      </c>
      <c r="D935" t="str">
        <f t="shared" si="503"/>
        <v/>
      </c>
      <c r="E935" t="str">
        <f t="shared" si="504"/>
        <v/>
      </c>
      <c r="F935" t="str">
        <f t="shared" si="507"/>
        <v/>
      </c>
      <c r="G935" t="str">
        <f t="shared" si="499"/>
        <v/>
      </c>
      <c r="H935" t="str">
        <f t="shared" si="509"/>
        <v/>
      </c>
      <c r="I935" s="3" t="str">
        <f>IF(LEN(H935)&gt;0,VLOOKUP(H935,DATA!$B$2:$G$526,6,FALSE),"")</f>
        <v/>
      </c>
      <c r="J935" t="str">
        <f>IF(LEN(H935)&gt;0,VLOOKUP(H935,DATA!$B$2:$G$526,2,FALSE),"")</f>
        <v/>
      </c>
      <c r="K935" t="str">
        <f>IF(LEN(H935)&gt;0,IF(MID(IF(MID(MID(C935,LEN(H935)+2,99),1,1)="(",MID(MID(C935,LEN(H935)+2,99),2,LEN(MID(C935,LEN(H935)+2,99))-2),MID(C935,LEN(H935)+2,99)),1,1)=VLOOKUP(H935,DATA!$B$2:$I$526,8,FALSE),MID(IF(MID(MID(C935,LEN(H935)+2,99),1,1)="(",MID(MID(C935,LEN(H935)+2,99),2,LEN(MID(C935,LEN(H935)+2,99))-2),MID(C935,LEN(H935)+2,99)),1,3),IF(MID(MID(C935,LEN(H935)+2,99),1,1)="(",MID(MID(C935,LEN(H935)+2,99),2,LEN(MID(C935,LEN(H935)+2,99))-2),MID(C935,LEN(H935)+2,99))),"")</f>
        <v/>
      </c>
      <c r="L935" t="str">
        <f t="shared" si="510"/>
        <v/>
      </c>
      <c r="M935" t="str">
        <f t="shared" si="529"/>
        <v/>
      </c>
      <c r="N935" t="str">
        <f t="shared" si="511"/>
        <v/>
      </c>
      <c r="O935" t="str">
        <f t="shared" si="512"/>
        <v/>
      </c>
      <c r="P935" t="str">
        <f t="shared" si="505"/>
        <v/>
      </c>
      <c r="Q935" t="str">
        <f t="shared" si="513"/>
        <v/>
      </c>
      <c r="R935" t="str">
        <f t="shared" si="514"/>
        <v/>
      </c>
      <c r="S935" t="str">
        <f t="shared" si="515"/>
        <v/>
      </c>
      <c r="T935" t="str">
        <f t="shared" si="516"/>
        <v/>
      </c>
      <c r="U935" t="str">
        <f t="shared" si="517"/>
        <v/>
      </c>
      <c r="V935" t="str">
        <f>IF(MID(I935,6,1)="T",VLOOKUP(H935,DATA!$B$2:$H$526,7,FALSE),"")</f>
        <v/>
      </c>
      <c r="W935" t="str">
        <f t="shared" si="518"/>
        <v/>
      </c>
      <c r="X935" t="str">
        <f>IF(LEN(H935)&gt;0,VLOOKUP(H935,DATA!$B$2:$F$526,5,FALSE),"")</f>
        <v/>
      </c>
      <c r="Y935" t="str">
        <f t="shared" si="519"/>
        <v/>
      </c>
      <c r="Z935" t="str">
        <f t="shared" si="520"/>
        <v/>
      </c>
      <c r="AA935" t="str">
        <f t="shared" si="521"/>
        <v/>
      </c>
      <c r="AB935" t="str">
        <f>IF(LEN(Z935)&gt;0,VLOOKUP(Z935,DATA!$K$25:$L$69,2,FALSE)&amp;IF(LEN(AA935)&gt;0,VLOOKUP(AA935,DATA!$O$25:$P$29,2,FALSE),""),"")</f>
        <v/>
      </c>
      <c r="AC935" t="str">
        <f>IF(LEN(Z935)&gt;0,VLOOKUP(Z935,DATA!$K$25:$M$69,3,FALSE),"")</f>
        <v/>
      </c>
      <c r="AD935" t="str">
        <f t="shared" si="522"/>
        <v/>
      </c>
      <c r="AE935" t="str">
        <f t="shared" si="523"/>
        <v/>
      </c>
      <c r="AF935" t="str">
        <f t="shared" si="524"/>
        <v/>
      </c>
      <c r="AG935" t="str">
        <f t="shared" si="525"/>
        <v/>
      </c>
      <c r="AH935" t="str">
        <f t="shared" si="526"/>
        <v/>
      </c>
      <c r="AI935" t="str">
        <f>IF(LEN(Q935)&gt;0,REPT("0",IF(IF(MID(I935,12,1)="F",VLOOKUP(J935,DATA!$K$2:$Y$20,14,FALSE),0)&gt;10,IF(MID(I935,12,1)="F",VLOOKUP(J935,DATA!$K$2:$Y$20,14,FALSE),0)-10,0)-LEN(X935))&amp;DEC2BIN(Q935,IF(MID(I935,12,1)="F",VLOOKUP(J935,DATA!$K$2:$Y$20,14,FALSE),0)-IF(IF(MID(I935,12,1)="F",VLOOKUP(J935,DATA!$K$2:$Y$20,14,FALSE),0)&gt;10,IF(MID(I935,12,1)="F",VLOOKUP(J935,DATA!$K$2:$Y$20,14,FALSE),0)-10,0)),"")</f>
        <v/>
      </c>
      <c r="AJ935" t="str">
        <f>IF(LEN(H935)&gt;0,IF(H935&lt;&gt;"CALL_PAL",VLOOKUP(H935,DATA!$B$2:$E$526,4,FALSE),VLOOKUP(K935,DATA!$K$72:$M$161,3,FALSE)),"")</f>
        <v/>
      </c>
      <c r="AK935" t="str">
        <f>IF(LEN(H935)&gt;0,VLOOKUP(H935,DATA!$B$2:$D$526,3,FALSE),"")</f>
        <v/>
      </c>
      <c r="AL935" t="str">
        <f t="shared" si="527"/>
        <v/>
      </c>
      <c r="AM935" t="str">
        <f t="shared" si="528"/>
        <v/>
      </c>
      <c r="AN935" t="str">
        <f t="shared" si="506"/>
        <v/>
      </c>
      <c r="AO935" t="str">
        <f t="shared" si="500"/>
        <v/>
      </c>
      <c r="AP935" t="str">
        <f t="shared" si="501"/>
        <v/>
      </c>
      <c r="AQ935" t="str">
        <f t="shared" si="498"/>
        <v/>
      </c>
    </row>
    <row r="936" spans="1:43" x14ac:dyDescent="0.25">
      <c r="A936" t="str">
        <f t="shared" si="502"/>
        <v/>
      </c>
      <c r="C936" t="str">
        <f t="shared" si="508"/>
        <v/>
      </c>
      <c r="D936" t="str">
        <f t="shared" si="503"/>
        <v/>
      </c>
      <c r="E936" t="str">
        <f t="shared" si="504"/>
        <v/>
      </c>
      <c r="F936" t="str">
        <f t="shared" si="507"/>
        <v/>
      </c>
      <c r="G936" t="str">
        <f t="shared" si="499"/>
        <v/>
      </c>
      <c r="H936" t="str">
        <f t="shared" si="509"/>
        <v/>
      </c>
      <c r="I936" s="3" t="str">
        <f>IF(LEN(H936)&gt;0,VLOOKUP(H936,DATA!$B$2:$G$526,6,FALSE),"")</f>
        <v/>
      </c>
      <c r="J936" t="str">
        <f>IF(LEN(H936)&gt;0,VLOOKUP(H936,DATA!$B$2:$G$526,2,FALSE),"")</f>
        <v/>
      </c>
      <c r="K936" t="str">
        <f>IF(LEN(H936)&gt;0,IF(MID(IF(MID(MID(C936,LEN(H936)+2,99),1,1)="(",MID(MID(C936,LEN(H936)+2,99),2,LEN(MID(C936,LEN(H936)+2,99))-2),MID(C936,LEN(H936)+2,99)),1,1)=VLOOKUP(H936,DATA!$B$2:$I$526,8,FALSE),MID(IF(MID(MID(C936,LEN(H936)+2,99),1,1)="(",MID(MID(C936,LEN(H936)+2,99),2,LEN(MID(C936,LEN(H936)+2,99))-2),MID(C936,LEN(H936)+2,99)),1,3),IF(MID(MID(C936,LEN(H936)+2,99),1,1)="(",MID(MID(C936,LEN(H936)+2,99),2,LEN(MID(C936,LEN(H936)+2,99))-2),MID(C936,LEN(H936)+2,99))),"")</f>
        <v/>
      </c>
      <c r="L936" t="str">
        <f t="shared" si="510"/>
        <v/>
      </c>
      <c r="M936" t="str">
        <f t="shared" si="529"/>
        <v/>
      </c>
      <c r="N936" t="str">
        <f t="shared" si="511"/>
        <v/>
      </c>
      <c r="O936" t="str">
        <f t="shared" si="512"/>
        <v/>
      </c>
      <c r="P936" t="str">
        <f t="shared" si="505"/>
        <v/>
      </c>
      <c r="Q936" t="str">
        <f t="shared" si="513"/>
        <v/>
      </c>
      <c r="R936" t="str">
        <f t="shared" si="514"/>
        <v/>
      </c>
      <c r="S936" t="str">
        <f t="shared" si="515"/>
        <v/>
      </c>
      <c r="T936" t="str">
        <f t="shared" si="516"/>
        <v/>
      </c>
      <c r="U936" t="str">
        <f t="shared" si="517"/>
        <v/>
      </c>
      <c r="V936" t="str">
        <f>IF(MID(I936,6,1)="T",VLOOKUP(H936,DATA!$B$2:$H$526,7,FALSE),"")</f>
        <v/>
      </c>
      <c r="W936" t="str">
        <f t="shared" si="518"/>
        <v/>
      </c>
      <c r="X936" t="str">
        <f>IF(LEN(H936)&gt;0,VLOOKUP(H936,DATA!$B$2:$F$526,5,FALSE),"")</f>
        <v/>
      </c>
      <c r="Y936" t="str">
        <f t="shared" si="519"/>
        <v/>
      </c>
      <c r="Z936" t="str">
        <f t="shared" si="520"/>
        <v/>
      </c>
      <c r="AA936" t="str">
        <f t="shared" si="521"/>
        <v/>
      </c>
      <c r="AB936" t="str">
        <f>IF(LEN(Z936)&gt;0,VLOOKUP(Z936,DATA!$K$25:$L$69,2,FALSE)&amp;IF(LEN(AA936)&gt;0,VLOOKUP(AA936,DATA!$O$25:$P$29,2,FALSE),""),"")</f>
        <v/>
      </c>
      <c r="AC936" t="str">
        <f>IF(LEN(Z936)&gt;0,VLOOKUP(Z936,DATA!$K$25:$M$69,3,FALSE),"")</f>
        <v/>
      </c>
      <c r="AD936" t="str">
        <f t="shared" si="522"/>
        <v/>
      </c>
      <c r="AE936" t="str">
        <f t="shared" si="523"/>
        <v/>
      </c>
      <c r="AF936" t="str">
        <f t="shared" si="524"/>
        <v/>
      </c>
      <c r="AG936" t="str">
        <f t="shared" si="525"/>
        <v/>
      </c>
      <c r="AH936" t="str">
        <f t="shared" si="526"/>
        <v/>
      </c>
      <c r="AI936" t="str">
        <f>IF(LEN(Q936)&gt;0,REPT("0",IF(IF(MID(I936,12,1)="F",VLOOKUP(J936,DATA!$K$2:$Y$20,14,FALSE),0)&gt;10,IF(MID(I936,12,1)="F",VLOOKUP(J936,DATA!$K$2:$Y$20,14,FALSE),0)-10,0)-LEN(X936))&amp;DEC2BIN(Q936,IF(MID(I936,12,1)="F",VLOOKUP(J936,DATA!$K$2:$Y$20,14,FALSE),0)-IF(IF(MID(I936,12,1)="F",VLOOKUP(J936,DATA!$K$2:$Y$20,14,FALSE),0)&gt;10,IF(MID(I936,12,1)="F",VLOOKUP(J936,DATA!$K$2:$Y$20,14,FALSE),0)-10,0)),"")</f>
        <v/>
      </c>
      <c r="AJ936" t="str">
        <f>IF(LEN(H936)&gt;0,IF(H936&lt;&gt;"CALL_PAL",VLOOKUP(H936,DATA!$B$2:$E$526,4,FALSE),VLOOKUP(K936,DATA!$K$72:$M$161,3,FALSE)),"")</f>
        <v/>
      </c>
      <c r="AK936" t="str">
        <f>IF(LEN(H936)&gt;0,VLOOKUP(H936,DATA!$B$2:$D$526,3,FALSE),"")</f>
        <v/>
      </c>
      <c r="AL936" t="str">
        <f t="shared" si="527"/>
        <v/>
      </c>
      <c r="AM936" t="str">
        <f t="shared" si="528"/>
        <v/>
      </c>
      <c r="AN936" t="str">
        <f t="shared" si="506"/>
        <v/>
      </c>
      <c r="AO936" t="str">
        <f t="shared" si="500"/>
        <v/>
      </c>
      <c r="AP936" t="str">
        <f t="shared" si="501"/>
        <v/>
      </c>
      <c r="AQ936" t="str">
        <f t="shared" si="498"/>
        <v/>
      </c>
    </row>
    <row r="937" spans="1:43" x14ac:dyDescent="0.25">
      <c r="A937" t="str">
        <f t="shared" si="502"/>
        <v/>
      </c>
      <c r="C937" t="str">
        <f t="shared" si="508"/>
        <v/>
      </c>
      <c r="D937" t="str">
        <f t="shared" si="503"/>
        <v/>
      </c>
      <c r="E937" t="str">
        <f t="shared" si="504"/>
        <v/>
      </c>
      <c r="F937" t="str">
        <f t="shared" si="507"/>
        <v/>
      </c>
      <c r="G937" t="str">
        <f t="shared" si="499"/>
        <v/>
      </c>
      <c r="H937" t="str">
        <f t="shared" si="509"/>
        <v/>
      </c>
      <c r="I937" s="3" t="str">
        <f>IF(LEN(H937)&gt;0,VLOOKUP(H937,DATA!$B$2:$G$526,6,FALSE),"")</f>
        <v/>
      </c>
      <c r="J937" t="str">
        <f>IF(LEN(H937)&gt;0,VLOOKUP(H937,DATA!$B$2:$G$526,2,FALSE),"")</f>
        <v/>
      </c>
      <c r="K937" t="str">
        <f>IF(LEN(H937)&gt;0,IF(MID(IF(MID(MID(C937,LEN(H937)+2,99),1,1)="(",MID(MID(C937,LEN(H937)+2,99),2,LEN(MID(C937,LEN(H937)+2,99))-2),MID(C937,LEN(H937)+2,99)),1,1)=VLOOKUP(H937,DATA!$B$2:$I$526,8,FALSE),MID(IF(MID(MID(C937,LEN(H937)+2,99),1,1)="(",MID(MID(C937,LEN(H937)+2,99),2,LEN(MID(C937,LEN(H937)+2,99))-2),MID(C937,LEN(H937)+2,99)),1,3),IF(MID(MID(C937,LEN(H937)+2,99),1,1)="(",MID(MID(C937,LEN(H937)+2,99),2,LEN(MID(C937,LEN(H937)+2,99))-2),MID(C937,LEN(H937)+2,99))),"")</f>
        <v/>
      </c>
      <c r="L937" t="str">
        <f t="shared" si="510"/>
        <v/>
      </c>
      <c r="M937" t="str">
        <f t="shared" si="529"/>
        <v/>
      </c>
      <c r="N937" t="str">
        <f t="shared" si="511"/>
        <v/>
      </c>
      <c r="O937" t="str">
        <f t="shared" si="512"/>
        <v/>
      </c>
      <c r="P937" t="str">
        <f t="shared" si="505"/>
        <v/>
      </c>
      <c r="Q937" t="str">
        <f t="shared" si="513"/>
        <v/>
      </c>
      <c r="R937" t="str">
        <f t="shared" si="514"/>
        <v/>
      </c>
      <c r="S937" t="str">
        <f t="shared" si="515"/>
        <v/>
      </c>
      <c r="T937" t="str">
        <f t="shared" si="516"/>
        <v/>
      </c>
      <c r="U937" t="str">
        <f t="shared" si="517"/>
        <v/>
      </c>
      <c r="V937" t="str">
        <f>IF(MID(I937,6,1)="T",VLOOKUP(H937,DATA!$B$2:$H$526,7,FALSE),"")</f>
        <v/>
      </c>
      <c r="W937" t="str">
        <f t="shared" si="518"/>
        <v/>
      </c>
      <c r="X937" t="str">
        <f>IF(LEN(H937)&gt;0,VLOOKUP(H937,DATA!$B$2:$F$526,5,FALSE),"")</f>
        <v/>
      </c>
      <c r="Y937" t="str">
        <f t="shared" si="519"/>
        <v/>
      </c>
      <c r="Z937" t="str">
        <f t="shared" si="520"/>
        <v/>
      </c>
      <c r="AA937" t="str">
        <f t="shared" si="521"/>
        <v/>
      </c>
      <c r="AB937" t="str">
        <f>IF(LEN(Z937)&gt;0,VLOOKUP(Z937,DATA!$K$25:$L$69,2,FALSE)&amp;IF(LEN(AA937)&gt;0,VLOOKUP(AA937,DATA!$O$25:$P$29,2,FALSE),""),"")</f>
        <v/>
      </c>
      <c r="AC937" t="str">
        <f>IF(LEN(Z937)&gt;0,VLOOKUP(Z937,DATA!$K$25:$M$69,3,FALSE),"")</f>
        <v/>
      </c>
      <c r="AD937" t="str">
        <f t="shared" si="522"/>
        <v/>
      </c>
      <c r="AE937" t="str">
        <f t="shared" si="523"/>
        <v/>
      </c>
      <c r="AF937" t="str">
        <f t="shared" si="524"/>
        <v/>
      </c>
      <c r="AG937" t="str">
        <f t="shared" si="525"/>
        <v/>
      </c>
      <c r="AH937" t="str">
        <f t="shared" si="526"/>
        <v/>
      </c>
      <c r="AI937" t="str">
        <f>IF(LEN(Q937)&gt;0,REPT("0",IF(IF(MID(I937,12,1)="F",VLOOKUP(J937,DATA!$K$2:$Y$20,14,FALSE),0)&gt;10,IF(MID(I937,12,1)="F",VLOOKUP(J937,DATA!$K$2:$Y$20,14,FALSE),0)-10,0)-LEN(X937))&amp;DEC2BIN(Q937,IF(MID(I937,12,1)="F",VLOOKUP(J937,DATA!$K$2:$Y$20,14,FALSE),0)-IF(IF(MID(I937,12,1)="F",VLOOKUP(J937,DATA!$K$2:$Y$20,14,FALSE),0)&gt;10,IF(MID(I937,12,1)="F",VLOOKUP(J937,DATA!$K$2:$Y$20,14,FALSE),0)-10,0)),"")</f>
        <v/>
      </c>
      <c r="AJ937" t="str">
        <f>IF(LEN(H937)&gt;0,IF(H937&lt;&gt;"CALL_PAL",VLOOKUP(H937,DATA!$B$2:$E$526,4,FALSE),VLOOKUP(K937,DATA!$K$72:$M$161,3,FALSE)),"")</f>
        <v/>
      </c>
      <c r="AK937" t="str">
        <f>IF(LEN(H937)&gt;0,VLOOKUP(H937,DATA!$B$2:$D$526,3,FALSE),"")</f>
        <v/>
      </c>
      <c r="AL937" t="str">
        <f t="shared" si="527"/>
        <v/>
      </c>
      <c r="AM937" t="str">
        <f t="shared" si="528"/>
        <v/>
      </c>
      <c r="AN937" t="str">
        <f t="shared" si="506"/>
        <v/>
      </c>
      <c r="AO937" t="str">
        <f t="shared" si="500"/>
        <v/>
      </c>
      <c r="AP937" t="str">
        <f t="shared" si="501"/>
        <v/>
      </c>
      <c r="AQ937" t="str">
        <f t="shared" si="498"/>
        <v/>
      </c>
    </row>
    <row r="938" spans="1:43" x14ac:dyDescent="0.25">
      <c r="A938" t="str">
        <f t="shared" si="502"/>
        <v/>
      </c>
      <c r="C938" t="str">
        <f t="shared" si="508"/>
        <v/>
      </c>
      <c r="D938" t="str">
        <f t="shared" si="503"/>
        <v/>
      </c>
      <c r="E938" t="str">
        <f t="shared" si="504"/>
        <v/>
      </c>
      <c r="F938" t="str">
        <f t="shared" si="507"/>
        <v/>
      </c>
      <c r="G938" t="str">
        <f t="shared" si="499"/>
        <v/>
      </c>
      <c r="H938" t="str">
        <f t="shared" si="509"/>
        <v/>
      </c>
      <c r="I938" s="3" t="str">
        <f>IF(LEN(H938)&gt;0,VLOOKUP(H938,DATA!$B$2:$G$526,6,FALSE),"")</f>
        <v/>
      </c>
      <c r="J938" t="str">
        <f>IF(LEN(H938)&gt;0,VLOOKUP(H938,DATA!$B$2:$G$526,2,FALSE),"")</f>
        <v/>
      </c>
      <c r="K938" t="str">
        <f>IF(LEN(H938)&gt;0,IF(MID(IF(MID(MID(C938,LEN(H938)+2,99),1,1)="(",MID(MID(C938,LEN(H938)+2,99),2,LEN(MID(C938,LEN(H938)+2,99))-2),MID(C938,LEN(H938)+2,99)),1,1)=VLOOKUP(H938,DATA!$B$2:$I$526,8,FALSE),MID(IF(MID(MID(C938,LEN(H938)+2,99),1,1)="(",MID(MID(C938,LEN(H938)+2,99),2,LEN(MID(C938,LEN(H938)+2,99))-2),MID(C938,LEN(H938)+2,99)),1,3),IF(MID(MID(C938,LEN(H938)+2,99),1,1)="(",MID(MID(C938,LEN(H938)+2,99),2,LEN(MID(C938,LEN(H938)+2,99))-2),MID(C938,LEN(H938)+2,99))),"")</f>
        <v/>
      </c>
      <c r="L938" t="str">
        <f t="shared" si="510"/>
        <v/>
      </c>
      <c r="M938" t="str">
        <f t="shared" si="529"/>
        <v/>
      </c>
      <c r="N938" t="str">
        <f t="shared" si="511"/>
        <v/>
      </c>
      <c r="O938" t="str">
        <f t="shared" si="512"/>
        <v/>
      </c>
      <c r="P938" t="str">
        <f t="shared" si="505"/>
        <v/>
      </c>
      <c r="Q938" t="str">
        <f t="shared" si="513"/>
        <v/>
      </c>
      <c r="R938" t="str">
        <f t="shared" si="514"/>
        <v/>
      </c>
      <c r="S938" t="str">
        <f t="shared" si="515"/>
        <v/>
      </c>
      <c r="T938" t="str">
        <f t="shared" si="516"/>
        <v/>
      </c>
      <c r="U938" t="str">
        <f t="shared" si="517"/>
        <v/>
      </c>
      <c r="V938" t="str">
        <f>IF(MID(I938,6,1)="T",VLOOKUP(H938,DATA!$B$2:$H$526,7,FALSE),"")</f>
        <v/>
      </c>
      <c r="W938" t="str">
        <f t="shared" si="518"/>
        <v/>
      </c>
      <c r="X938" t="str">
        <f>IF(LEN(H938)&gt;0,VLOOKUP(H938,DATA!$B$2:$F$526,5,FALSE),"")</f>
        <v/>
      </c>
      <c r="Y938" t="str">
        <f t="shared" si="519"/>
        <v/>
      </c>
      <c r="Z938" t="str">
        <f t="shared" si="520"/>
        <v/>
      </c>
      <c r="AA938" t="str">
        <f t="shared" si="521"/>
        <v/>
      </c>
      <c r="AB938" t="str">
        <f>IF(LEN(Z938)&gt;0,VLOOKUP(Z938,DATA!$K$25:$L$69,2,FALSE)&amp;IF(LEN(AA938)&gt;0,VLOOKUP(AA938,DATA!$O$25:$P$29,2,FALSE),""),"")</f>
        <v/>
      </c>
      <c r="AC938" t="str">
        <f>IF(LEN(Z938)&gt;0,VLOOKUP(Z938,DATA!$K$25:$M$69,3,FALSE),"")</f>
        <v/>
      </c>
      <c r="AD938" t="str">
        <f t="shared" si="522"/>
        <v/>
      </c>
      <c r="AE938" t="str">
        <f t="shared" si="523"/>
        <v/>
      </c>
      <c r="AF938" t="str">
        <f t="shared" si="524"/>
        <v/>
      </c>
      <c r="AG938" t="str">
        <f t="shared" si="525"/>
        <v/>
      </c>
      <c r="AH938" t="str">
        <f t="shared" si="526"/>
        <v/>
      </c>
      <c r="AI938" t="str">
        <f>IF(LEN(Q938)&gt;0,REPT("0",IF(IF(MID(I938,12,1)="F",VLOOKUP(J938,DATA!$K$2:$Y$20,14,FALSE),0)&gt;10,IF(MID(I938,12,1)="F",VLOOKUP(J938,DATA!$K$2:$Y$20,14,FALSE),0)-10,0)-LEN(X938))&amp;DEC2BIN(Q938,IF(MID(I938,12,1)="F",VLOOKUP(J938,DATA!$K$2:$Y$20,14,FALSE),0)-IF(IF(MID(I938,12,1)="F",VLOOKUP(J938,DATA!$K$2:$Y$20,14,FALSE),0)&gt;10,IF(MID(I938,12,1)="F",VLOOKUP(J938,DATA!$K$2:$Y$20,14,FALSE),0)-10,0)),"")</f>
        <v/>
      </c>
      <c r="AJ938" t="str">
        <f>IF(LEN(H938)&gt;0,IF(H938&lt;&gt;"CALL_PAL",VLOOKUP(H938,DATA!$B$2:$E$526,4,FALSE),VLOOKUP(K938,DATA!$K$72:$M$161,3,FALSE)),"")</f>
        <v/>
      </c>
      <c r="AK938" t="str">
        <f>IF(LEN(H938)&gt;0,VLOOKUP(H938,DATA!$B$2:$D$526,3,FALSE),"")</f>
        <v/>
      </c>
      <c r="AL938" t="str">
        <f t="shared" si="527"/>
        <v/>
      </c>
      <c r="AM938" t="str">
        <f t="shared" si="528"/>
        <v/>
      </c>
      <c r="AN938" t="str">
        <f t="shared" si="506"/>
        <v/>
      </c>
      <c r="AO938" t="str">
        <f t="shared" si="500"/>
        <v/>
      </c>
      <c r="AP938" t="str">
        <f t="shared" si="501"/>
        <v/>
      </c>
      <c r="AQ938" t="str">
        <f t="shared" si="498"/>
        <v/>
      </c>
    </row>
    <row r="939" spans="1:43" x14ac:dyDescent="0.25">
      <c r="A939" t="str">
        <f t="shared" si="502"/>
        <v/>
      </c>
      <c r="C939" t="str">
        <f t="shared" si="508"/>
        <v/>
      </c>
      <c r="D939" t="str">
        <f t="shared" si="503"/>
        <v/>
      </c>
      <c r="E939" t="str">
        <f t="shared" si="504"/>
        <v/>
      </c>
      <c r="F939" t="str">
        <f t="shared" si="507"/>
        <v/>
      </c>
      <c r="G939" t="str">
        <f t="shared" si="499"/>
        <v/>
      </c>
      <c r="H939" t="str">
        <f t="shared" si="509"/>
        <v/>
      </c>
      <c r="I939" s="3" t="str">
        <f>IF(LEN(H939)&gt;0,VLOOKUP(H939,DATA!$B$2:$G$526,6,FALSE),"")</f>
        <v/>
      </c>
      <c r="J939" t="str">
        <f>IF(LEN(H939)&gt;0,VLOOKUP(H939,DATA!$B$2:$G$526,2,FALSE),"")</f>
        <v/>
      </c>
      <c r="K939" t="str">
        <f>IF(LEN(H939)&gt;0,IF(MID(IF(MID(MID(C939,LEN(H939)+2,99),1,1)="(",MID(MID(C939,LEN(H939)+2,99),2,LEN(MID(C939,LEN(H939)+2,99))-2),MID(C939,LEN(H939)+2,99)),1,1)=VLOOKUP(H939,DATA!$B$2:$I$526,8,FALSE),MID(IF(MID(MID(C939,LEN(H939)+2,99),1,1)="(",MID(MID(C939,LEN(H939)+2,99),2,LEN(MID(C939,LEN(H939)+2,99))-2),MID(C939,LEN(H939)+2,99)),1,3),IF(MID(MID(C939,LEN(H939)+2,99),1,1)="(",MID(MID(C939,LEN(H939)+2,99),2,LEN(MID(C939,LEN(H939)+2,99))-2),MID(C939,LEN(H939)+2,99))),"")</f>
        <v/>
      </c>
      <c r="L939" t="str">
        <f t="shared" si="510"/>
        <v/>
      </c>
      <c r="M939" t="str">
        <f t="shared" si="529"/>
        <v/>
      </c>
      <c r="N939" t="str">
        <f t="shared" si="511"/>
        <v/>
      </c>
      <c r="O939" t="str">
        <f t="shared" si="512"/>
        <v/>
      </c>
      <c r="P939" t="str">
        <f t="shared" si="505"/>
        <v/>
      </c>
      <c r="Q939" t="str">
        <f t="shared" si="513"/>
        <v/>
      </c>
      <c r="R939" t="str">
        <f t="shared" si="514"/>
        <v/>
      </c>
      <c r="S939" t="str">
        <f t="shared" si="515"/>
        <v/>
      </c>
      <c r="T939" t="str">
        <f t="shared" si="516"/>
        <v/>
      </c>
      <c r="U939" t="str">
        <f t="shared" si="517"/>
        <v/>
      </c>
      <c r="V939" t="str">
        <f>IF(MID(I939,6,1)="T",VLOOKUP(H939,DATA!$B$2:$H$526,7,FALSE),"")</f>
        <v/>
      </c>
      <c r="W939" t="str">
        <f t="shared" si="518"/>
        <v/>
      </c>
      <c r="X939" t="str">
        <f>IF(LEN(H939)&gt;0,VLOOKUP(H939,DATA!$B$2:$F$526,5,FALSE),"")</f>
        <v/>
      </c>
      <c r="Y939" t="str">
        <f t="shared" si="519"/>
        <v/>
      </c>
      <c r="Z939" t="str">
        <f t="shared" si="520"/>
        <v/>
      </c>
      <c r="AA939" t="str">
        <f t="shared" si="521"/>
        <v/>
      </c>
      <c r="AB939" t="str">
        <f>IF(LEN(Z939)&gt;0,VLOOKUP(Z939,DATA!$K$25:$L$69,2,FALSE)&amp;IF(LEN(AA939)&gt;0,VLOOKUP(AA939,DATA!$O$25:$P$29,2,FALSE),""),"")</f>
        <v/>
      </c>
      <c r="AC939" t="str">
        <f>IF(LEN(Z939)&gt;0,VLOOKUP(Z939,DATA!$K$25:$M$69,3,FALSE),"")</f>
        <v/>
      </c>
      <c r="AD939" t="str">
        <f t="shared" si="522"/>
        <v/>
      </c>
      <c r="AE939" t="str">
        <f t="shared" si="523"/>
        <v/>
      </c>
      <c r="AF939" t="str">
        <f t="shared" si="524"/>
        <v/>
      </c>
      <c r="AG939" t="str">
        <f t="shared" si="525"/>
        <v/>
      </c>
      <c r="AH939" t="str">
        <f t="shared" si="526"/>
        <v/>
      </c>
      <c r="AI939" t="str">
        <f>IF(LEN(Q939)&gt;0,REPT("0",IF(IF(MID(I939,12,1)="F",VLOOKUP(J939,DATA!$K$2:$Y$20,14,FALSE),0)&gt;10,IF(MID(I939,12,1)="F",VLOOKUP(J939,DATA!$K$2:$Y$20,14,FALSE),0)-10,0)-LEN(X939))&amp;DEC2BIN(Q939,IF(MID(I939,12,1)="F",VLOOKUP(J939,DATA!$K$2:$Y$20,14,FALSE),0)-IF(IF(MID(I939,12,1)="F",VLOOKUP(J939,DATA!$K$2:$Y$20,14,FALSE),0)&gt;10,IF(MID(I939,12,1)="F",VLOOKUP(J939,DATA!$K$2:$Y$20,14,FALSE),0)-10,0)),"")</f>
        <v/>
      </c>
      <c r="AJ939" t="str">
        <f>IF(LEN(H939)&gt;0,IF(H939&lt;&gt;"CALL_PAL",VLOOKUP(H939,DATA!$B$2:$E$526,4,FALSE),VLOOKUP(K939,DATA!$K$72:$M$161,3,FALSE)),"")</f>
        <v/>
      </c>
      <c r="AK939" t="str">
        <f>IF(LEN(H939)&gt;0,VLOOKUP(H939,DATA!$B$2:$D$526,3,FALSE),"")</f>
        <v/>
      </c>
      <c r="AL939" t="str">
        <f t="shared" si="527"/>
        <v/>
      </c>
      <c r="AM939" t="str">
        <f t="shared" si="528"/>
        <v/>
      </c>
      <c r="AN939" t="str">
        <f t="shared" si="506"/>
        <v/>
      </c>
      <c r="AO939" t="str">
        <f t="shared" si="500"/>
        <v/>
      </c>
      <c r="AP939" t="str">
        <f t="shared" si="501"/>
        <v/>
      </c>
      <c r="AQ939" t="str">
        <f t="shared" si="498"/>
        <v/>
      </c>
    </row>
    <row r="940" spans="1:43" x14ac:dyDescent="0.25">
      <c r="A940" t="str">
        <f t="shared" si="502"/>
        <v/>
      </c>
      <c r="C940" t="str">
        <f t="shared" si="508"/>
        <v/>
      </c>
      <c r="D940" t="str">
        <f t="shared" si="503"/>
        <v/>
      </c>
      <c r="E940" t="str">
        <f t="shared" si="504"/>
        <v/>
      </c>
      <c r="F940" t="str">
        <f t="shared" si="507"/>
        <v/>
      </c>
      <c r="G940" t="str">
        <f t="shared" si="499"/>
        <v/>
      </c>
      <c r="H940" t="str">
        <f t="shared" si="509"/>
        <v/>
      </c>
      <c r="I940" s="3" t="str">
        <f>IF(LEN(H940)&gt;0,VLOOKUP(H940,DATA!$B$2:$G$526,6,FALSE),"")</f>
        <v/>
      </c>
      <c r="J940" t="str">
        <f>IF(LEN(H940)&gt;0,VLOOKUP(H940,DATA!$B$2:$G$526,2,FALSE),"")</f>
        <v/>
      </c>
      <c r="K940" t="str">
        <f>IF(LEN(H940)&gt;0,IF(MID(IF(MID(MID(C940,LEN(H940)+2,99),1,1)="(",MID(MID(C940,LEN(H940)+2,99),2,LEN(MID(C940,LEN(H940)+2,99))-2),MID(C940,LEN(H940)+2,99)),1,1)=VLOOKUP(H940,DATA!$B$2:$I$526,8,FALSE),MID(IF(MID(MID(C940,LEN(H940)+2,99),1,1)="(",MID(MID(C940,LEN(H940)+2,99),2,LEN(MID(C940,LEN(H940)+2,99))-2),MID(C940,LEN(H940)+2,99)),1,3),IF(MID(MID(C940,LEN(H940)+2,99),1,1)="(",MID(MID(C940,LEN(H940)+2,99),2,LEN(MID(C940,LEN(H940)+2,99))-2),MID(C940,LEN(H940)+2,99))),"")</f>
        <v/>
      </c>
      <c r="L940" t="str">
        <f t="shared" si="510"/>
        <v/>
      </c>
      <c r="M940" t="str">
        <f t="shared" si="529"/>
        <v/>
      </c>
      <c r="N940" t="str">
        <f t="shared" si="511"/>
        <v/>
      </c>
      <c r="O940" t="str">
        <f t="shared" si="512"/>
        <v/>
      </c>
      <c r="P940" t="str">
        <f t="shared" si="505"/>
        <v/>
      </c>
      <c r="Q940" t="str">
        <f t="shared" si="513"/>
        <v/>
      </c>
      <c r="R940" t="str">
        <f t="shared" si="514"/>
        <v/>
      </c>
      <c r="S940" t="str">
        <f t="shared" si="515"/>
        <v/>
      </c>
      <c r="T940" t="str">
        <f t="shared" si="516"/>
        <v/>
      </c>
      <c r="U940" t="str">
        <f t="shared" si="517"/>
        <v/>
      </c>
      <c r="V940" t="str">
        <f>IF(MID(I940,6,1)="T",VLOOKUP(H940,DATA!$B$2:$H$526,7,FALSE),"")</f>
        <v/>
      </c>
      <c r="W940" t="str">
        <f t="shared" si="518"/>
        <v/>
      </c>
      <c r="X940" t="str">
        <f>IF(LEN(H940)&gt;0,VLOOKUP(H940,DATA!$B$2:$F$526,5,FALSE),"")</f>
        <v/>
      </c>
      <c r="Y940" t="str">
        <f t="shared" si="519"/>
        <v/>
      </c>
      <c r="Z940" t="str">
        <f t="shared" si="520"/>
        <v/>
      </c>
      <c r="AA940" t="str">
        <f t="shared" si="521"/>
        <v/>
      </c>
      <c r="AB940" t="str">
        <f>IF(LEN(Z940)&gt;0,VLOOKUP(Z940,DATA!$K$25:$L$69,2,FALSE)&amp;IF(LEN(AA940)&gt;0,VLOOKUP(AA940,DATA!$O$25:$P$29,2,FALSE),""),"")</f>
        <v/>
      </c>
      <c r="AC940" t="str">
        <f>IF(LEN(Z940)&gt;0,VLOOKUP(Z940,DATA!$K$25:$M$69,3,FALSE),"")</f>
        <v/>
      </c>
      <c r="AD940" t="str">
        <f t="shared" si="522"/>
        <v/>
      </c>
      <c r="AE940" t="str">
        <f t="shared" si="523"/>
        <v/>
      </c>
      <c r="AF940" t="str">
        <f t="shared" si="524"/>
        <v/>
      </c>
      <c r="AG940" t="str">
        <f t="shared" si="525"/>
        <v/>
      </c>
      <c r="AH940" t="str">
        <f t="shared" si="526"/>
        <v/>
      </c>
      <c r="AI940" t="str">
        <f>IF(LEN(Q940)&gt;0,REPT("0",IF(IF(MID(I940,12,1)="F",VLOOKUP(J940,DATA!$K$2:$Y$20,14,FALSE),0)&gt;10,IF(MID(I940,12,1)="F",VLOOKUP(J940,DATA!$K$2:$Y$20,14,FALSE),0)-10,0)-LEN(X940))&amp;DEC2BIN(Q940,IF(MID(I940,12,1)="F",VLOOKUP(J940,DATA!$K$2:$Y$20,14,FALSE),0)-IF(IF(MID(I940,12,1)="F",VLOOKUP(J940,DATA!$K$2:$Y$20,14,FALSE),0)&gt;10,IF(MID(I940,12,1)="F",VLOOKUP(J940,DATA!$K$2:$Y$20,14,FALSE),0)-10,0)),"")</f>
        <v/>
      </c>
      <c r="AJ940" t="str">
        <f>IF(LEN(H940)&gt;0,IF(H940&lt;&gt;"CALL_PAL",VLOOKUP(H940,DATA!$B$2:$E$526,4,FALSE),VLOOKUP(K940,DATA!$K$72:$M$161,3,FALSE)),"")</f>
        <v/>
      </c>
      <c r="AK940" t="str">
        <f>IF(LEN(H940)&gt;0,VLOOKUP(H940,DATA!$B$2:$D$526,3,FALSE),"")</f>
        <v/>
      </c>
      <c r="AL940" t="str">
        <f t="shared" si="527"/>
        <v/>
      </c>
      <c r="AM940" t="str">
        <f t="shared" si="528"/>
        <v/>
      </c>
      <c r="AN940" t="str">
        <f t="shared" si="506"/>
        <v/>
      </c>
      <c r="AO940" t="str">
        <f t="shared" si="500"/>
        <v/>
      </c>
      <c r="AP940" t="str">
        <f t="shared" si="501"/>
        <v/>
      </c>
      <c r="AQ940" t="str">
        <f t="shared" si="498"/>
        <v/>
      </c>
    </row>
    <row r="941" spans="1:43" x14ac:dyDescent="0.25">
      <c r="A941" t="str">
        <f t="shared" si="502"/>
        <v/>
      </c>
      <c r="C941" t="str">
        <f t="shared" si="508"/>
        <v/>
      </c>
      <c r="D941" t="str">
        <f t="shared" si="503"/>
        <v/>
      </c>
      <c r="E941" t="str">
        <f t="shared" si="504"/>
        <v/>
      </c>
      <c r="F941" t="str">
        <f t="shared" si="507"/>
        <v/>
      </c>
      <c r="G941" t="str">
        <f t="shared" si="499"/>
        <v/>
      </c>
      <c r="H941" t="str">
        <f t="shared" si="509"/>
        <v/>
      </c>
      <c r="I941" s="3" t="str">
        <f>IF(LEN(H941)&gt;0,VLOOKUP(H941,DATA!$B$2:$G$526,6,FALSE),"")</f>
        <v/>
      </c>
      <c r="J941" t="str">
        <f>IF(LEN(H941)&gt;0,VLOOKUP(H941,DATA!$B$2:$G$526,2,FALSE),"")</f>
        <v/>
      </c>
      <c r="K941" t="str">
        <f>IF(LEN(H941)&gt;0,IF(MID(IF(MID(MID(C941,LEN(H941)+2,99),1,1)="(",MID(MID(C941,LEN(H941)+2,99),2,LEN(MID(C941,LEN(H941)+2,99))-2),MID(C941,LEN(H941)+2,99)),1,1)=VLOOKUP(H941,DATA!$B$2:$I$526,8,FALSE),MID(IF(MID(MID(C941,LEN(H941)+2,99),1,1)="(",MID(MID(C941,LEN(H941)+2,99),2,LEN(MID(C941,LEN(H941)+2,99))-2),MID(C941,LEN(H941)+2,99)),1,3),IF(MID(MID(C941,LEN(H941)+2,99),1,1)="(",MID(MID(C941,LEN(H941)+2,99),2,LEN(MID(C941,LEN(H941)+2,99))-2),MID(C941,LEN(H941)+2,99))),"")</f>
        <v/>
      </c>
      <c r="L941" t="str">
        <f t="shared" si="510"/>
        <v/>
      </c>
      <c r="M941" t="str">
        <f t="shared" si="529"/>
        <v/>
      </c>
      <c r="N941" t="str">
        <f t="shared" si="511"/>
        <v/>
      </c>
      <c r="O941" t="str">
        <f t="shared" si="512"/>
        <v/>
      </c>
      <c r="P941" t="str">
        <f t="shared" si="505"/>
        <v/>
      </c>
      <c r="Q941" t="str">
        <f t="shared" si="513"/>
        <v/>
      </c>
      <c r="R941" t="str">
        <f t="shared" si="514"/>
        <v/>
      </c>
      <c r="S941" t="str">
        <f t="shared" si="515"/>
        <v/>
      </c>
      <c r="T941" t="str">
        <f t="shared" si="516"/>
        <v/>
      </c>
      <c r="U941" t="str">
        <f t="shared" si="517"/>
        <v/>
      </c>
      <c r="V941" t="str">
        <f>IF(MID(I941,6,1)="T",VLOOKUP(H941,DATA!$B$2:$H$526,7,FALSE),"")</f>
        <v/>
      </c>
      <c r="W941" t="str">
        <f t="shared" si="518"/>
        <v/>
      </c>
      <c r="X941" t="str">
        <f>IF(LEN(H941)&gt;0,VLOOKUP(H941,DATA!$B$2:$F$526,5,FALSE),"")</f>
        <v/>
      </c>
      <c r="Y941" t="str">
        <f t="shared" si="519"/>
        <v/>
      </c>
      <c r="Z941" t="str">
        <f t="shared" si="520"/>
        <v/>
      </c>
      <c r="AA941" t="str">
        <f t="shared" si="521"/>
        <v/>
      </c>
      <c r="AB941" t="str">
        <f>IF(LEN(Z941)&gt;0,VLOOKUP(Z941,DATA!$K$25:$L$69,2,FALSE)&amp;IF(LEN(AA941)&gt;0,VLOOKUP(AA941,DATA!$O$25:$P$29,2,FALSE),""),"")</f>
        <v/>
      </c>
      <c r="AC941" t="str">
        <f>IF(LEN(Z941)&gt;0,VLOOKUP(Z941,DATA!$K$25:$M$69,3,FALSE),"")</f>
        <v/>
      </c>
      <c r="AD941" t="str">
        <f t="shared" si="522"/>
        <v/>
      </c>
      <c r="AE941" t="str">
        <f t="shared" si="523"/>
        <v/>
      </c>
      <c r="AF941" t="str">
        <f t="shared" si="524"/>
        <v/>
      </c>
      <c r="AG941" t="str">
        <f t="shared" si="525"/>
        <v/>
      </c>
      <c r="AH941" t="str">
        <f t="shared" si="526"/>
        <v/>
      </c>
      <c r="AI941" t="str">
        <f>IF(LEN(Q941)&gt;0,REPT("0",IF(IF(MID(I941,12,1)="F",VLOOKUP(J941,DATA!$K$2:$Y$20,14,FALSE),0)&gt;10,IF(MID(I941,12,1)="F",VLOOKUP(J941,DATA!$K$2:$Y$20,14,FALSE),0)-10,0)-LEN(X941))&amp;DEC2BIN(Q941,IF(MID(I941,12,1)="F",VLOOKUP(J941,DATA!$K$2:$Y$20,14,FALSE),0)-IF(IF(MID(I941,12,1)="F",VLOOKUP(J941,DATA!$K$2:$Y$20,14,FALSE),0)&gt;10,IF(MID(I941,12,1)="F",VLOOKUP(J941,DATA!$K$2:$Y$20,14,FALSE),0)-10,0)),"")</f>
        <v/>
      </c>
      <c r="AJ941" t="str">
        <f>IF(LEN(H941)&gt;0,IF(H941&lt;&gt;"CALL_PAL",VLOOKUP(H941,DATA!$B$2:$E$526,4,FALSE),VLOOKUP(K941,DATA!$K$72:$M$161,3,FALSE)),"")</f>
        <v/>
      </c>
      <c r="AK941" t="str">
        <f>IF(LEN(H941)&gt;0,VLOOKUP(H941,DATA!$B$2:$D$526,3,FALSE),"")</f>
        <v/>
      </c>
      <c r="AL941" t="str">
        <f t="shared" si="527"/>
        <v/>
      </c>
      <c r="AM941" t="str">
        <f t="shared" si="528"/>
        <v/>
      </c>
      <c r="AN941" t="str">
        <f t="shared" si="506"/>
        <v/>
      </c>
      <c r="AO941" t="str">
        <f t="shared" si="500"/>
        <v/>
      </c>
      <c r="AP941" t="str">
        <f t="shared" si="501"/>
        <v/>
      </c>
      <c r="AQ941" t="str">
        <f t="shared" si="498"/>
        <v/>
      </c>
    </row>
    <row r="942" spans="1:43" x14ac:dyDescent="0.25">
      <c r="A942" t="str">
        <f t="shared" si="502"/>
        <v/>
      </c>
      <c r="C942" t="str">
        <f t="shared" si="508"/>
        <v/>
      </c>
      <c r="D942" t="str">
        <f t="shared" si="503"/>
        <v/>
      </c>
      <c r="E942" t="str">
        <f t="shared" si="504"/>
        <v/>
      </c>
      <c r="F942" t="str">
        <f t="shared" si="507"/>
        <v/>
      </c>
      <c r="G942" t="str">
        <f t="shared" si="499"/>
        <v/>
      </c>
      <c r="H942" t="str">
        <f t="shared" si="509"/>
        <v/>
      </c>
      <c r="I942" s="3" t="str">
        <f>IF(LEN(H942)&gt;0,VLOOKUP(H942,DATA!$B$2:$G$526,6,FALSE),"")</f>
        <v/>
      </c>
      <c r="J942" t="str">
        <f>IF(LEN(H942)&gt;0,VLOOKUP(H942,DATA!$B$2:$G$526,2,FALSE),"")</f>
        <v/>
      </c>
      <c r="K942" t="str">
        <f>IF(LEN(H942)&gt;0,IF(MID(IF(MID(MID(C942,LEN(H942)+2,99),1,1)="(",MID(MID(C942,LEN(H942)+2,99),2,LEN(MID(C942,LEN(H942)+2,99))-2),MID(C942,LEN(H942)+2,99)),1,1)=VLOOKUP(H942,DATA!$B$2:$I$526,8,FALSE),MID(IF(MID(MID(C942,LEN(H942)+2,99),1,1)="(",MID(MID(C942,LEN(H942)+2,99),2,LEN(MID(C942,LEN(H942)+2,99))-2),MID(C942,LEN(H942)+2,99)),1,3),IF(MID(MID(C942,LEN(H942)+2,99),1,1)="(",MID(MID(C942,LEN(H942)+2,99),2,LEN(MID(C942,LEN(H942)+2,99))-2),MID(C942,LEN(H942)+2,99))),"")</f>
        <v/>
      </c>
      <c r="L942" t="str">
        <f t="shared" si="510"/>
        <v/>
      </c>
      <c r="M942" t="str">
        <f t="shared" si="529"/>
        <v/>
      </c>
      <c r="N942" t="str">
        <f t="shared" si="511"/>
        <v/>
      </c>
      <c r="O942" t="str">
        <f t="shared" si="512"/>
        <v/>
      </c>
      <c r="P942" t="str">
        <f t="shared" si="505"/>
        <v/>
      </c>
      <c r="Q942" t="str">
        <f t="shared" si="513"/>
        <v/>
      </c>
      <c r="R942" t="str">
        <f t="shared" si="514"/>
        <v/>
      </c>
      <c r="S942" t="str">
        <f t="shared" si="515"/>
        <v/>
      </c>
      <c r="T942" t="str">
        <f t="shared" si="516"/>
        <v/>
      </c>
      <c r="U942" t="str">
        <f t="shared" si="517"/>
        <v/>
      </c>
      <c r="V942" t="str">
        <f>IF(MID(I942,6,1)="T",VLOOKUP(H942,DATA!$B$2:$H$526,7,FALSE),"")</f>
        <v/>
      </c>
      <c r="W942" t="str">
        <f t="shared" si="518"/>
        <v/>
      </c>
      <c r="X942" t="str">
        <f>IF(LEN(H942)&gt;0,VLOOKUP(H942,DATA!$B$2:$F$526,5,FALSE),"")</f>
        <v/>
      </c>
      <c r="Y942" t="str">
        <f t="shared" si="519"/>
        <v/>
      </c>
      <c r="Z942" t="str">
        <f t="shared" si="520"/>
        <v/>
      </c>
      <c r="AA942" t="str">
        <f t="shared" si="521"/>
        <v/>
      </c>
      <c r="AB942" t="str">
        <f>IF(LEN(Z942)&gt;0,VLOOKUP(Z942,DATA!$K$25:$L$69,2,FALSE)&amp;IF(LEN(AA942)&gt;0,VLOOKUP(AA942,DATA!$O$25:$P$29,2,FALSE),""),"")</f>
        <v/>
      </c>
      <c r="AC942" t="str">
        <f>IF(LEN(Z942)&gt;0,VLOOKUP(Z942,DATA!$K$25:$M$69,3,FALSE),"")</f>
        <v/>
      </c>
      <c r="AD942" t="str">
        <f t="shared" si="522"/>
        <v/>
      </c>
      <c r="AE942" t="str">
        <f t="shared" si="523"/>
        <v/>
      </c>
      <c r="AF942" t="str">
        <f t="shared" si="524"/>
        <v/>
      </c>
      <c r="AG942" t="str">
        <f t="shared" si="525"/>
        <v/>
      </c>
      <c r="AH942" t="str">
        <f t="shared" si="526"/>
        <v/>
      </c>
      <c r="AI942" t="str">
        <f>IF(LEN(Q942)&gt;0,REPT("0",IF(IF(MID(I942,12,1)="F",VLOOKUP(J942,DATA!$K$2:$Y$20,14,FALSE),0)&gt;10,IF(MID(I942,12,1)="F",VLOOKUP(J942,DATA!$K$2:$Y$20,14,FALSE),0)-10,0)-LEN(X942))&amp;DEC2BIN(Q942,IF(MID(I942,12,1)="F",VLOOKUP(J942,DATA!$K$2:$Y$20,14,FALSE),0)-IF(IF(MID(I942,12,1)="F",VLOOKUP(J942,DATA!$K$2:$Y$20,14,FALSE),0)&gt;10,IF(MID(I942,12,1)="F",VLOOKUP(J942,DATA!$K$2:$Y$20,14,FALSE),0)-10,0)),"")</f>
        <v/>
      </c>
      <c r="AJ942" t="str">
        <f>IF(LEN(H942)&gt;0,IF(H942&lt;&gt;"CALL_PAL",VLOOKUP(H942,DATA!$B$2:$E$526,4,FALSE),VLOOKUP(K942,DATA!$K$72:$M$161,3,FALSE)),"")</f>
        <v/>
      </c>
      <c r="AK942" t="str">
        <f>IF(LEN(H942)&gt;0,VLOOKUP(H942,DATA!$B$2:$D$526,3,FALSE),"")</f>
        <v/>
      </c>
      <c r="AL942" t="str">
        <f t="shared" si="527"/>
        <v/>
      </c>
      <c r="AM942" t="str">
        <f t="shared" si="528"/>
        <v/>
      </c>
      <c r="AN942" t="str">
        <f t="shared" si="506"/>
        <v/>
      </c>
      <c r="AO942" t="str">
        <f t="shared" si="500"/>
        <v/>
      </c>
      <c r="AP942" t="str">
        <f t="shared" si="501"/>
        <v/>
      </c>
      <c r="AQ942" t="str">
        <f t="shared" si="498"/>
        <v/>
      </c>
    </row>
    <row r="943" spans="1:43" x14ac:dyDescent="0.25">
      <c r="A943" t="str">
        <f t="shared" si="502"/>
        <v/>
      </c>
      <c r="C943" t="str">
        <f t="shared" si="508"/>
        <v/>
      </c>
      <c r="D943" t="str">
        <f t="shared" si="503"/>
        <v/>
      </c>
      <c r="E943" t="str">
        <f t="shared" si="504"/>
        <v/>
      </c>
      <c r="F943" t="str">
        <f t="shared" si="507"/>
        <v/>
      </c>
      <c r="G943" t="str">
        <f t="shared" si="499"/>
        <v/>
      </c>
      <c r="H943" t="str">
        <f t="shared" si="509"/>
        <v/>
      </c>
      <c r="I943" s="3" t="str">
        <f>IF(LEN(H943)&gt;0,VLOOKUP(H943,DATA!$B$2:$G$526,6,FALSE),"")</f>
        <v/>
      </c>
      <c r="J943" t="str">
        <f>IF(LEN(H943)&gt;0,VLOOKUP(H943,DATA!$B$2:$G$526,2,FALSE),"")</f>
        <v/>
      </c>
      <c r="K943" t="str">
        <f>IF(LEN(H943)&gt;0,IF(MID(IF(MID(MID(C943,LEN(H943)+2,99),1,1)="(",MID(MID(C943,LEN(H943)+2,99),2,LEN(MID(C943,LEN(H943)+2,99))-2),MID(C943,LEN(H943)+2,99)),1,1)=VLOOKUP(H943,DATA!$B$2:$I$526,8,FALSE),MID(IF(MID(MID(C943,LEN(H943)+2,99),1,1)="(",MID(MID(C943,LEN(H943)+2,99),2,LEN(MID(C943,LEN(H943)+2,99))-2),MID(C943,LEN(H943)+2,99)),1,3),IF(MID(MID(C943,LEN(H943)+2,99),1,1)="(",MID(MID(C943,LEN(H943)+2,99),2,LEN(MID(C943,LEN(H943)+2,99))-2),MID(C943,LEN(H943)+2,99))),"")</f>
        <v/>
      </c>
      <c r="L943" t="str">
        <f t="shared" si="510"/>
        <v/>
      </c>
      <c r="M943" t="str">
        <f t="shared" si="529"/>
        <v/>
      </c>
      <c r="N943" t="str">
        <f t="shared" si="511"/>
        <v/>
      </c>
      <c r="O943" t="str">
        <f t="shared" si="512"/>
        <v/>
      </c>
      <c r="P943" t="str">
        <f t="shared" si="505"/>
        <v/>
      </c>
      <c r="Q943" t="str">
        <f t="shared" si="513"/>
        <v/>
      </c>
      <c r="R943" t="str">
        <f t="shared" si="514"/>
        <v/>
      </c>
      <c r="S943" t="str">
        <f t="shared" si="515"/>
        <v/>
      </c>
      <c r="T943" t="str">
        <f t="shared" si="516"/>
        <v/>
      </c>
      <c r="U943" t="str">
        <f t="shared" si="517"/>
        <v/>
      </c>
      <c r="V943" t="str">
        <f>IF(MID(I943,6,1)="T",VLOOKUP(H943,DATA!$B$2:$H$526,7,FALSE),"")</f>
        <v/>
      </c>
      <c r="W943" t="str">
        <f t="shared" si="518"/>
        <v/>
      </c>
      <c r="X943" t="str">
        <f>IF(LEN(H943)&gt;0,VLOOKUP(H943,DATA!$B$2:$F$526,5,FALSE),"")</f>
        <v/>
      </c>
      <c r="Y943" t="str">
        <f t="shared" si="519"/>
        <v/>
      </c>
      <c r="Z943" t="str">
        <f t="shared" si="520"/>
        <v/>
      </c>
      <c r="AA943" t="str">
        <f t="shared" si="521"/>
        <v/>
      </c>
      <c r="AB943" t="str">
        <f>IF(LEN(Z943)&gt;0,VLOOKUP(Z943,DATA!$K$25:$L$69,2,FALSE)&amp;IF(LEN(AA943)&gt;0,VLOOKUP(AA943,DATA!$O$25:$P$29,2,FALSE),""),"")</f>
        <v/>
      </c>
      <c r="AC943" t="str">
        <f>IF(LEN(Z943)&gt;0,VLOOKUP(Z943,DATA!$K$25:$M$69,3,FALSE),"")</f>
        <v/>
      </c>
      <c r="AD943" t="str">
        <f t="shared" si="522"/>
        <v/>
      </c>
      <c r="AE943" t="str">
        <f t="shared" si="523"/>
        <v/>
      </c>
      <c r="AF943" t="str">
        <f t="shared" si="524"/>
        <v/>
      </c>
      <c r="AG943" t="str">
        <f t="shared" si="525"/>
        <v/>
      </c>
      <c r="AH943" t="str">
        <f t="shared" si="526"/>
        <v/>
      </c>
      <c r="AI943" t="str">
        <f>IF(LEN(Q943)&gt;0,REPT("0",IF(IF(MID(I943,12,1)="F",VLOOKUP(J943,DATA!$K$2:$Y$20,14,FALSE),0)&gt;10,IF(MID(I943,12,1)="F",VLOOKUP(J943,DATA!$K$2:$Y$20,14,FALSE),0)-10,0)-LEN(X943))&amp;DEC2BIN(Q943,IF(MID(I943,12,1)="F",VLOOKUP(J943,DATA!$K$2:$Y$20,14,FALSE),0)-IF(IF(MID(I943,12,1)="F",VLOOKUP(J943,DATA!$K$2:$Y$20,14,FALSE),0)&gt;10,IF(MID(I943,12,1)="F",VLOOKUP(J943,DATA!$K$2:$Y$20,14,FALSE),0)-10,0)),"")</f>
        <v/>
      </c>
      <c r="AJ943" t="str">
        <f>IF(LEN(H943)&gt;0,IF(H943&lt;&gt;"CALL_PAL",VLOOKUP(H943,DATA!$B$2:$E$526,4,FALSE),VLOOKUP(K943,DATA!$K$72:$M$161,3,FALSE)),"")</f>
        <v/>
      </c>
      <c r="AK943" t="str">
        <f>IF(LEN(H943)&gt;0,VLOOKUP(H943,DATA!$B$2:$D$526,3,FALSE),"")</f>
        <v/>
      </c>
      <c r="AL943" t="str">
        <f t="shared" si="527"/>
        <v/>
      </c>
      <c r="AM943" t="str">
        <f t="shared" si="528"/>
        <v/>
      </c>
      <c r="AN943" t="str">
        <f t="shared" si="506"/>
        <v/>
      </c>
      <c r="AO943" t="str">
        <f t="shared" si="500"/>
        <v/>
      </c>
      <c r="AP943" t="str">
        <f t="shared" si="501"/>
        <v/>
      </c>
      <c r="AQ943" t="str">
        <f t="shared" si="498"/>
        <v/>
      </c>
    </row>
    <row r="944" spans="1:43" x14ac:dyDescent="0.25">
      <c r="A944" t="str">
        <f t="shared" si="502"/>
        <v/>
      </c>
      <c r="C944" t="str">
        <f t="shared" si="508"/>
        <v/>
      </c>
      <c r="D944" t="str">
        <f t="shared" si="503"/>
        <v/>
      </c>
      <c r="E944" t="str">
        <f t="shared" si="504"/>
        <v/>
      </c>
      <c r="F944" t="str">
        <f t="shared" si="507"/>
        <v/>
      </c>
      <c r="G944" t="str">
        <f t="shared" si="499"/>
        <v/>
      </c>
      <c r="H944" t="str">
        <f t="shared" si="509"/>
        <v/>
      </c>
      <c r="I944" s="3" t="str">
        <f>IF(LEN(H944)&gt;0,VLOOKUP(H944,DATA!$B$2:$G$526,6,FALSE),"")</f>
        <v/>
      </c>
      <c r="J944" t="str">
        <f>IF(LEN(H944)&gt;0,VLOOKUP(H944,DATA!$B$2:$G$526,2,FALSE),"")</f>
        <v/>
      </c>
      <c r="K944" t="str">
        <f>IF(LEN(H944)&gt;0,IF(MID(IF(MID(MID(C944,LEN(H944)+2,99),1,1)="(",MID(MID(C944,LEN(H944)+2,99),2,LEN(MID(C944,LEN(H944)+2,99))-2),MID(C944,LEN(H944)+2,99)),1,1)=VLOOKUP(H944,DATA!$B$2:$I$526,8,FALSE),MID(IF(MID(MID(C944,LEN(H944)+2,99),1,1)="(",MID(MID(C944,LEN(H944)+2,99),2,LEN(MID(C944,LEN(H944)+2,99))-2),MID(C944,LEN(H944)+2,99)),1,3),IF(MID(MID(C944,LEN(H944)+2,99),1,1)="(",MID(MID(C944,LEN(H944)+2,99),2,LEN(MID(C944,LEN(H944)+2,99))-2),MID(C944,LEN(H944)+2,99))),"")</f>
        <v/>
      </c>
      <c r="L944" t="str">
        <f t="shared" si="510"/>
        <v/>
      </c>
      <c r="M944" t="str">
        <f t="shared" si="529"/>
        <v/>
      </c>
      <c r="N944" t="str">
        <f t="shared" si="511"/>
        <v/>
      </c>
      <c r="O944" t="str">
        <f t="shared" si="512"/>
        <v/>
      </c>
      <c r="P944" t="str">
        <f t="shared" si="505"/>
        <v/>
      </c>
      <c r="Q944" t="str">
        <f t="shared" si="513"/>
        <v/>
      </c>
      <c r="R944" t="str">
        <f t="shared" si="514"/>
        <v/>
      </c>
      <c r="S944" t="str">
        <f t="shared" si="515"/>
        <v/>
      </c>
      <c r="T944" t="str">
        <f t="shared" si="516"/>
        <v/>
      </c>
      <c r="U944" t="str">
        <f t="shared" si="517"/>
        <v/>
      </c>
      <c r="V944" t="str">
        <f>IF(MID(I944,6,1)="T",VLOOKUP(H944,DATA!$B$2:$H$526,7,FALSE),"")</f>
        <v/>
      </c>
      <c r="W944" t="str">
        <f t="shared" si="518"/>
        <v/>
      </c>
      <c r="X944" t="str">
        <f>IF(LEN(H944)&gt;0,VLOOKUP(H944,DATA!$B$2:$F$526,5,FALSE),"")</f>
        <v/>
      </c>
      <c r="Y944" t="str">
        <f t="shared" si="519"/>
        <v/>
      </c>
      <c r="Z944" t="str">
        <f t="shared" si="520"/>
        <v/>
      </c>
      <c r="AA944" t="str">
        <f t="shared" si="521"/>
        <v/>
      </c>
      <c r="AB944" t="str">
        <f>IF(LEN(Z944)&gt;0,VLOOKUP(Z944,DATA!$K$25:$L$69,2,FALSE)&amp;IF(LEN(AA944)&gt;0,VLOOKUP(AA944,DATA!$O$25:$P$29,2,FALSE),""),"")</f>
        <v/>
      </c>
      <c r="AC944" t="str">
        <f>IF(LEN(Z944)&gt;0,VLOOKUP(Z944,DATA!$K$25:$M$69,3,FALSE),"")</f>
        <v/>
      </c>
      <c r="AD944" t="str">
        <f t="shared" si="522"/>
        <v/>
      </c>
      <c r="AE944" t="str">
        <f t="shared" si="523"/>
        <v/>
      </c>
      <c r="AF944" t="str">
        <f t="shared" si="524"/>
        <v/>
      </c>
      <c r="AG944" t="str">
        <f t="shared" si="525"/>
        <v/>
      </c>
      <c r="AH944" t="str">
        <f t="shared" si="526"/>
        <v/>
      </c>
      <c r="AI944" t="str">
        <f>IF(LEN(Q944)&gt;0,REPT("0",IF(IF(MID(I944,12,1)="F",VLOOKUP(J944,DATA!$K$2:$Y$20,14,FALSE),0)&gt;10,IF(MID(I944,12,1)="F",VLOOKUP(J944,DATA!$K$2:$Y$20,14,FALSE),0)-10,0)-LEN(X944))&amp;DEC2BIN(Q944,IF(MID(I944,12,1)="F",VLOOKUP(J944,DATA!$K$2:$Y$20,14,FALSE),0)-IF(IF(MID(I944,12,1)="F",VLOOKUP(J944,DATA!$K$2:$Y$20,14,FALSE),0)&gt;10,IF(MID(I944,12,1)="F",VLOOKUP(J944,DATA!$K$2:$Y$20,14,FALSE),0)-10,0)),"")</f>
        <v/>
      </c>
      <c r="AJ944" t="str">
        <f>IF(LEN(H944)&gt;0,IF(H944&lt;&gt;"CALL_PAL",VLOOKUP(H944,DATA!$B$2:$E$526,4,FALSE),VLOOKUP(K944,DATA!$K$72:$M$161,3,FALSE)),"")</f>
        <v/>
      </c>
      <c r="AK944" t="str">
        <f>IF(LEN(H944)&gt;0,VLOOKUP(H944,DATA!$B$2:$D$526,3,FALSE),"")</f>
        <v/>
      </c>
      <c r="AL944" t="str">
        <f t="shared" si="527"/>
        <v/>
      </c>
      <c r="AM944" t="str">
        <f t="shared" si="528"/>
        <v/>
      </c>
      <c r="AN944" t="str">
        <f t="shared" si="506"/>
        <v/>
      </c>
      <c r="AO944" t="str">
        <f t="shared" si="500"/>
        <v/>
      </c>
      <c r="AP944" t="str">
        <f t="shared" si="501"/>
        <v/>
      </c>
      <c r="AQ944" t="str">
        <f t="shared" si="498"/>
        <v/>
      </c>
    </row>
    <row r="945" spans="1:43" x14ac:dyDescent="0.25">
      <c r="A945" t="str">
        <f t="shared" si="502"/>
        <v/>
      </c>
      <c r="C945" t="str">
        <f t="shared" si="508"/>
        <v/>
      </c>
      <c r="D945" t="str">
        <f t="shared" si="503"/>
        <v/>
      </c>
      <c r="E945" t="str">
        <f t="shared" si="504"/>
        <v/>
      </c>
      <c r="F945" t="str">
        <f t="shared" si="507"/>
        <v/>
      </c>
      <c r="G945" t="str">
        <f t="shared" si="499"/>
        <v/>
      </c>
      <c r="H945" t="str">
        <f t="shared" si="509"/>
        <v/>
      </c>
      <c r="I945" s="3" t="str">
        <f>IF(LEN(H945)&gt;0,VLOOKUP(H945,DATA!$B$2:$G$526,6,FALSE),"")</f>
        <v/>
      </c>
      <c r="J945" t="str">
        <f>IF(LEN(H945)&gt;0,VLOOKUP(H945,DATA!$B$2:$G$526,2,FALSE),"")</f>
        <v/>
      </c>
      <c r="K945" t="str">
        <f>IF(LEN(H945)&gt;0,IF(MID(IF(MID(MID(C945,LEN(H945)+2,99),1,1)="(",MID(MID(C945,LEN(H945)+2,99),2,LEN(MID(C945,LEN(H945)+2,99))-2),MID(C945,LEN(H945)+2,99)),1,1)=VLOOKUP(H945,DATA!$B$2:$I$526,8,FALSE),MID(IF(MID(MID(C945,LEN(H945)+2,99),1,1)="(",MID(MID(C945,LEN(H945)+2,99),2,LEN(MID(C945,LEN(H945)+2,99))-2),MID(C945,LEN(H945)+2,99)),1,3),IF(MID(MID(C945,LEN(H945)+2,99),1,1)="(",MID(MID(C945,LEN(H945)+2,99),2,LEN(MID(C945,LEN(H945)+2,99))-2),MID(C945,LEN(H945)+2,99))),"")</f>
        <v/>
      </c>
      <c r="L945" t="str">
        <f t="shared" si="510"/>
        <v/>
      </c>
      <c r="M945" t="str">
        <f t="shared" si="529"/>
        <v/>
      </c>
      <c r="N945" t="str">
        <f t="shared" si="511"/>
        <v/>
      </c>
      <c r="O945" t="str">
        <f t="shared" si="512"/>
        <v/>
      </c>
      <c r="P945" t="str">
        <f t="shared" si="505"/>
        <v/>
      </c>
      <c r="Q945" t="str">
        <f t="shared" si="513"/>
        <v/>
      </c>
      <c r="R945" t="str">
        <f t="shared" si="514"/>
        <v/>
      </c>
      <c r="S945" t="str">
        <f t="shared" si="515"/>
        <v/>
      </c>
      <c r="T945" t="str">
        <f t="shared" si="516"/>
        <v/>
      </c>
      <c r="U945" t="str">
        <f t="shared" si="517"/>
        <v/>
      </c>
      <c r="V945" t="str">
        <f>IF(MID(I945,6,1)="T",VLOOKUP(H945,DATA!$B$2:$H$526,7,FALSE),"")</f>
        <v/>
      </c>
      <c r="W945" t="str">
        <f t="shared" si="518"/>
        <v/>
      </c>
      <c r="X945" t="str">
        <f>IF(LEN(H945)&gt;0,VLOOKUP(H945,DATA!$B$2:$F$526,5,FALSE),"")</f>
        <v/>
      </c>
      <c r="Y945" t="str">
        <f t="shared" si="519"/>
        <v/>
      </c>
      <c r="Z945" t="str">
        <f t="shared" si="520"/>
        <v/>
      </c>
      <c r="AA945" t="str">
        <f t="shared" si="521"/>
        <v/>
      </c>
      <c r="AB945" t="str">
        <f>IF(LEN(Z945)&gt;0,VLOOKUP(Z945,DATA!$K$25:$L$69,2,FALSE)&amp;IF(LEN(AA945)&gt;0,VLOOKUP(AA945,DATA!$O$25:$P$29,2,FALSE),""),"")</f>
        <v/>
      </c>
      <c r="AC945" t="str">
        <f>IF(LEN(Z945)&gt;0,VLOOKUP(Z945,DATA!$K$25:$M$69,3,FALSE),"")</f>
        <v/>
      </c>
      <c r="AD945" t="str">
        <f t="shared" si="522"/>
        <v/>
      </c>
      <c r="AE945" t="str">
        <f t="shared" si="523"/>
        <v/>
      </c>
      <c r="AF945" t="str">
        <f t="shared" si="524"/>
        <v/>
      </c>
      <c r="AG945" t="str">
        <f t="shared" si="525"/>
        <v/>
      </c>
      <c r="AH945" t="str">
        <f t="shared" si="526"/>
        <v/>
      </c>
      <c r="AI945" t="str">
        <f>IF(LEN(Q945)&gt;0,REPT("0",IF(IF(MID(I945,12,1)="F",VLOOKUP(J945,DATA!$K$2:$Y$20,14,FALSE),0)&gt;10,IF(MID(I945,12,1)="F",VLOOKUP(J945,DATA!$K$2:$Y$20,14,FALSE),0)-10,0)-LEN(X945))&amp;DEC2BIN(Q945,IF(MID(I945,12,1)="F",VLOOKUP(J945,DATA!$K$2:$Y$20,14,FALSE),0)-IF(IF(MID(I945,12,1)="F",VLOOKUP(J945,DATA!$K$2:$Y$20,14,FALSE),0)&gt;10,IF(MID(I945,12,1)="F",VLOOKUP(J945,DATA!$K$2:$Y$20,14,FALSE),0)-10,0)),"")</f>
        <v/>
      </c>
      <c r="AJ945" t="str">
        <f>IF(LEN(H945)&gt;0,IF(H945&lt;&gt;"CALL_PAL",VLOOKUP(H945,DATA!$B$2:$E$526,4,FALSE),VLOOKUP(K945,DATA!$K$72:$M$161,3,FALSE)),"")</f>
        <v/>
      </c>
      <c r="AK945" t="str">
        <f>IF(LEN(H945)&gt;0,VLOOKUP(H945,DATA!$B$2:$D$526,3,FALSE),"")</f>
        <v/>
      </c>
      <c r="AL945" t="str">
        <f t="shared" si="527"/>
        <v/>
      </c>
      <c r="AM945" t="str">
        <f t="shared" si="528"/>
        <v/>
      </c>
      <c r="AN945" t="str">
        <f t="shared" si="506"/>
        <v/>
      </c>
      <c r="AO945" t="str">
        <f t="shared" si="500"/>
        <v/>
      </c>
      <c r="AP945" t="str">
        <f t="shared" si="501"/>
        <v/>
      </c>
      <c r="AQ945" t="str">
        <f t="shared" si="498"/>
        <v/>
      </c>
    </row>
    <row r="946" spans="1:43" x14ac:dyDescent="0.25">
      <c r="A946" t="str">
        <f t="shared" si="502"/>
        <v/>
      </c>
      <c r="C946" t="str">
        <f t="shared" si="508"/>
        <v/>
      </c>
      <c r="D946" t="str">
        <f t="shared" si="503"/>
        <v/>
      </c>
      <c r="E946" t="str">
        <f t="shared" si="504"/>
        <v/>
      </c>
      <c r="F946" t="str">
        <f t="shared" si="507"/>
        <v/>
      </c>
      <c r="G946" t="str">
        <f t="shared" si="499"/>
        <v/>
      </c>
      <c r="H946" t="str">
        <f t="shared" si="509"/>
        <v/>
      </c>
      <c r="I946" s="3" t="str">
        <f>IF(LEN(H946)&gt;0,VLOOKUP(H946,DATA!$B$2:$G$526,6,FALSE),"")</f>
        <v/>
      </c>
      <c r="J946" t="str">
        <f>IF(LEN(H946)&gt;0,VLOOKUP(H946,DATA!$B$2:$G$526,2,FALSE),"")</f>
        <v/>
      </c>
      <c r="K946" t="str">
        <f>IF(LEN(H946)&gt;0,IF(MID(IF(MID(MID(C946,LEN(H946)+2,99),1,1)="(",MID(MID(C946,LEN(H946)+2,99),2,LEN(MID(C946,LEN(H946)+2,99))-2),MID(C946,LEN(H946)+2,99)),1,1)=VLOOKUP(H946,DATA!$B$2:$I$526,8,FALSE),MID(IF(MID(MID(C946,LEN(H946)+2,99),1,1)="(",MID(MID(C946,LEN(H946)+2,99),2,LEN(MID(C946,LEN(H946)+2,99))-2),MID(C946,LEN(H946)+2,99)),1,3),IF(MID(MID(C946,LEN(H946)+2,99),1,1)="(",MID(MID(C946,LEN(H946)+2,99),2,LEN(MID(C946,LEN(H946)+2,99))-2),MID(C946,LEN(H946)+2,99))),"")</f>
        <v/>
      </c>
      <c r="L946" t="str">
        <f t="shared" si="510"/>
        <v/>
      </c>
      <c r="M946" t="str">
        <f t="shared" si="529"/>
        <v/>
      </c>
      <c r="N946" t="str">
        <f t="shared" si="511"/>
        <v/>
      </c>
      <c r="O946" t="str">
        <f t="shared" si="512"/>
        <v/>
      </c>
      <c r="P946" t="str">
        <f t="shared" si="505"/>
        <v/>
      </c>
      <c r="Q946" t="str">
        <f t="shared" si="513"/>
        <v/>
      </c>
      <c r="R946" t="str">
        <f t="shared" si="514"/>
        <v/>
      </c>
      <c r="S946" t="str">
        <f t="shared" si="515"/>
        <v/>
      </c>
      <c r="T946" t="str">
        <f t="shared" si="516"/>
        <v/>
      </c>
      <c r="U946" t="str">
        <f t="shared" si="517"/>
        <v/>
      </c>
      <c r="V946" t="str">
        <f>IF(MID(I946,6,1)="T",VLOOKUP(H946,DATA!$B$2:$H$526,7,FALSE),"")</f>
        <v/>
      </c>
      <c r="W946" t="str">
        <f t="shared" si="518"/>
        <v/>
      </c>
      <c r="X946" t="str">
        <f>IF(LEN(H946)&gt;0,VLOOKUP(H946,DATA!$B$2:$F$526,5,FALSE),"")</f>
        <v/>
      </c>
      <c r="Y946" t="str">
        <f t="shared" si="519"/>
        <v/>
      </c>
      <c r="Z946" t="str">
        <f t="shared" si="520"/>
        <v/>
      </c>
      <c r="AA946" t="str">
        <f t="shared" si="521"/>
        <v/>
      </c>
      <c r="AB946" t="str">
        <f>IF(LEN(Z946)&gt;0,VLOOKUP(Z946,DATA!$K$25:$L$69,2,FALSE)&amp;IF(LEN(AA946)&gt;0,VLOOKUP(AA946,DATA!$O$25:$P$29,2,FALSE),""),"")</f>
        <v/>
      </c>
      <c r="AC946" t="str">
        <f>IF(LEN(Z946)&gt;0,VLOOKUP(Z946,DATA!$K$25:$M$69,3,FALSE),"")</f>
        <v/>
      </c>
      <c r="AD946" t="str">
        <f t="shared" si="522"/>
        <v/>
      </c>
      <c r="AE946" t="str">
        <f t="shared" si="523"/>
        <v/>
      </c>
      <c r="AF946" t="str">
        <f t="shared" si="524"/>
        <v/>
      </c>
      <c r="AG946" t="str">
        <f t="shared" si="525"/>
        <v/>
      </c>
      <c r="AH946" t="str">
        <f t="shared" si="526"/>
        <v/>
      </c>
      <c r="AI946" t="str">
        <f>IF(LEN(Q946)&gt;0,REPT("0",IF(IF(MID(I946,12,1)="F",VLOOKUP(J946,DATA!$K$2:$Y$20,14,FALSE),0)&gt;10,IF(MID(I946,12,1)="F",VLOOKUP(J946,DATA!$K$2:$Y$20,14,FALSE),0)-10,0)-LEN(X946))&amp;DEC2BIN(Q946,IF(MID(I946,12,1)="F",VLOOKUP(J946,DATA!$K$2:$Y$20,14,FALSE),0)-IF(IF(MID(I946,12,1)="F",VLOOKUP(J946,DATA!$K$2:$Y$20,14,FALSE),0)&gt;10,IF(MID(I946,12,1)="F",VLOOKUP(J946,DATA!$K$2:$Y$20,14,FALSE),0)-10,0)),"")</f>
        <v/>
      </c>
      <c r="AJ946" t="str">
        <f>IF(LEN(H946)&gt;0,IF(H946&lt;&gt;"CALL_PAL",VLOOKUP(H946,DATA!$B$2:$E$526,4,FALSE),VLOOKUP(K946,DATA!$K$72:$M$161,3,FALSE)),"")</f>
        <v/>
      </c>
      <c r="AK946" t="str">
        <f>IF(LEN(H946)&gt;0,VLOOKUP(H946,DATA!$B$2:$D$526,3,FALSE),"")</f>
        <v/>
      </c>
      <c r="AL946" t="str">
        <f t="shared" si="527"/>
        <v/>
      </c>
      <c r="AM946" t="str">
        <f t="shared" si="528"/>
        <v/>
      </c>
      <c r="AN946" t="str">
        <f t="shared" si="506"/>
        <v/>
      </c>
      <c r="AO946" t="str">
        <f t="shared" si="500"/>
        <v/>
      </c>
      <c r="AP946" t="str">
        <f t="shared" si="501"/>
        <v/>
      </c>
      <c r="AQ946" t="str">
        <f t="shared" si="498"/>
        <v/>
      </c>
    </row>
    <row r="947" spans="1:43" x14ac:dyDescent="0.25">
      <c r="A947" t="str">
        <f t="shared" si="502"/>
        <v/>
      </c>
      <c r="C947" t="str">
        <f t="shared" si="508"/>
        <v/>
      </c>
      <c r="D947" t="str">
        <f t="shared" si="503"/>
        <v/>
      </c>
      <c r="E947" t="str">
        <f t="shared" si="504"/>
        <v/>
      </c>
      <c r="F947" t="str">
        <f t="shared" si="507"/>
        <v/>
      </c>
      <c r="G947" t="str">
        <f t="shared" si="499"/>
        <v/>
      </c>
      <c r="H947" t="str">
        <f t="shared" si="509"/>
        <v/>
      </c>
      <c r="I947" s="3" t="str">
        <f>IF(LEN(H947)&gt;0,VLOOKUP(H947,DATA!$B$2:$G$526,6,FALSE),"")</f>
        <v/>
      </c>
      <c r="J947" t="str">
        <f>IF(LEN(H947)&gt;0,VLOOKUP(H947,DATA!$B$2:$G$526,2,FALSE),"")</f>
        <v/>
      </c>
      <c r="K947" t="str">
        <f>IF(LEN(H947)&gt;0,IF(MID(IF(MID(MID(C947,LEN(H947)+2,99),1,1)="(",MID(MID(C947,LEN(H947)+2,99),2,LEN(MID(C947,LEN(H947)+2,99))-2),MID(C947,LEN(H947)+2,99)),1,1)=VLOOKUP(H947,DATA!$B$2:$I$526,8,FALSE),MID(IF(MID(MID(C947,LEN(H947)+2,99),1,1)="(",MID(MID(C947,LEN(H947)+2,99),2,LEN(MID(C947,LEN(H947)+2,99))-2),MID(C947,LEN(H947)+2,99)),1,3),IF(MID(MID(C947,LEN(H947)+2,99),1,1)="(",MID(MID(C947,LEN(H947)+2,99),2,LEN(MID(C947,LEN(H947)+2,99))-2),MID(C947,LEN(H947)+2,99))),"")</f>
        <v/>
      </c>
      <c r="L947" t="str">
        <f t="shared" si="510"/>
        <v/>
      </c>
      <c r="M947" t="str">
        <f t="shared" si="529"/>
        <v/>
      </c>
      <c r="N947" t="str">
        <f t="shared" si="511"/>
        <v/>
      </c>
      <c r="O947" t="str">
        <f t="shared" si="512"/>
        <v/>
      </c>
      <c r="P947" t="str">
        <f t="shared" si="505"/>
        <v/>
      </c>
      <c r="Q947" t="str">
        <f t="shared" si="513"/>
        <v/>
      </c>
      <c r="R947" t="str">
        <f t="shared" si="514"/>
        <v/>
      </c>
      <c r="S947" t="str">
        <f t="shared" si="515"/>
        <v/>
      </c>
      <c r="T947" t="str">
        <f t="shared" si="516"/>
        <v/>
      </c>
      <c r="U947" t="str">
        <f t="shared" si="517"/>
        <v/>
      </c>
      <c r="V947" t="str">
        <f>IF(MID(I947,6,1)="T",VLOOKUP(H947,DATA!$B$2:$H$526,7,FALSE),"")</f>
        <v/>
      </c>
      <c r="W947" t="str">
        <f t="shared" si="518"/>
        <v/>
      </c>
      <c r="X947" t="str">
        <f>IF(LEN(H947)&gt;0,VLOOKUP(H947,DATA!$B$2:$F$526,5,FALSE),"")</f>
        <v/>
      </c>
      <c r="Y947" t="str">
        <f t="shared" si="519"/>
        <v/>
      </c>
      <c r="Z947" t="str">
        <f t="shared" si="520"/>
        <v/>
      </c>
      <c r="AA947" t="str">
        <f t="shared" si="521"/>
        <v/>
      </c>
      <c r="AB947" t="str">
        <f>IF(LEN(Z947)&gt;0,VLOOKUP(Z947,DATA!$K$25:$L$69,2,FALSE)&amp;IF(LEN(AA947)&gt;0,VLOOKUP(AA947,DATA!$O$25:$P$29,2,FALSE),""),"")</f>
        <v/>
      </c>
      <c r="AC947" t="str">
        <f>IF(LEN(Z947)&gt;0,VLOOKUP(Z947,DATA!$K$25:$M$69,3,FALSE),"")</f>
        <v/>
      </c>
      <c r="AD947" t="str">
        <f t="shared" si="522"/>
        <v/>
      </c>
      <c r="AE947" t="str">
        <f t="shared" si="523"/>
        <v/>
      </c>
      <c r="AF947" t="str">
        <f t="shared" si="524"/>
        <v/>
      </c>
      <c r="AG947" t="str">
        <f t="shared" si="525"/>
        <v/>
      </c>
      <c r="AH947" t="str">
        <f t="shared" si="526"/>
        <v/>
      </c>
      <c r="AI947" t="str">
        <f>IF(LEN(Q947)&gt;0,REPT("0",IF(IF(MID(I947,12,1)="F",VLOOKUP(J947,DATA!$K$2:$Y$20,14,FALSE),0)&gt;10,IF(MID(I947,12,1)="F",VLOOKUP(J947,DATA!$K$2:$Y$20,14,FALSE),0)-10,0)-LEN(X947))&amp;DEC2BIN(Q947,IF(MID(I947,12,1)="F",VLOOKUP(J947,DATA!$K$2:$Y$20,14,FALSE),0)-IF(IF(MID(I947,12,1)="F",VLOOKUP(J947,DATA!$K$2:$Y$20,14,FALSE),0)&gt;10,IF(MID(I947,12,1)="F",VLOOKUP(J947,DATA!$K$2:$Y$20,14,FALSE),0)-10,0)),"")</f>
        <v/>
      </c>
      <c r="AJ947" t="str">
        <f>IF(LEN(H947)&gt;0,IF(H947&lt;&gt;"CALL_PAL",VLOOKUP(H947,DATA!$B$2:$E$526,4,FALSE),VLOOKUP(K947,DATA!$K$72:$M$161,3,FALSE)),"")</f>
        <v/>
      </c>
      <c r="AK947" t="str">
        <f>IF(LEN(H947)&gt;0,VLOOKUP(H947,DATA!$B$2:$D$526,3,FALSE),"")</f>
        <v/>
      </c>
      <c r="AL947" t="str">
        <f t="shared" si="527"/>
        <v/>
      </c>
      <c r="AM947" t="str">
        <f t="shared" si="528"/>
        <v/>
      </c>
      <c r="AN947" t="str">
        <f t="shared" si="506"/>
        <v/>
      </c>
      <c r="AO947" t="str">
        <f t="shared" si="500"/>
        <v/>
      </c>
      <c r="AP947" t="str">
        <f t="shared" si="501"/>
        <v/>
      </c>
      <c r="AQ947" t="str">
        <f t="shared" si="498"/>
        <v/>
      </c>
    </row>
    <row r="948" spans="1:43" x14ac:dyDescent="0.25">
      <c r="A948" t="str">
        <f t="shared" si="502"/>
        <v/>
      </c>
      <c r="C948" t="str">
        <f t="shared" si="508"/>
        <v/>
      </c>
      <c r="D948" t="str">
        <f t="shared" si="503"/>
        <v/>
      </c>
      <c r="E948" t="str">
        <f t="shared" si="504"/>
        <v/>
      </c>
      <c r="F948" t="str">
        <f t="shared" si="507"/>
        <v/>
      </c>
      <c r="G948" t="str">
        <f t="shared" si="499"/>
        <v/>
      </c>
      <c r="H948" t="str">
        <f t="shared" si="509"/>
        <v/>
      </c>
      <c r="I948" s="3" t="str">
        <f>IF(LEN(H948)&gt;0,VLOOKUP(H948,DATA!$B$2:$G$526,6,FALSE),"")</f>
        <v/>
      </c>
      <c r="J948" t="str">
        <f>IF(LEN(H948)&gt;0,VLOOKUP(H948,DATA!$B$2:$G$526,2,FALSE),"")</f>
        <v/>
      </c>
      <c r="K948" t="str">
        <f>IF(LEN(H948)&gt;0,IF(MID(IF(MID(MID(C948,LEN(H948)+2,99),1,1)="(",MID(MID(C948,LEN(H948)+2,99),2,LEN(MID(C948,LEN(H948)+2,99))-2),MID(C948,LEN(H948)+2,99)),1,1)=VLOOKUP(H948,DATA!$B$2:$I$526,8,FALSE),MID(IF(MID(MID(C948,LEN(H948)+2,99),1,1)="(",MID(MID(C948,LEN(H948)+2,99),2,LEN(MID(C948,LEN(H948)+2,99))-2),MID(C948,LEN(H948)+2,99)),1,3),IF(MID(MID(C948,LEN(H948)+2,99),1,1)="(",MID(MID(C948,LEN(H948)+2,99),2,LEN(MID(C948,LEN(H948)+2,99))-2),MID(C948,LEN(H948)+2,99))),"")</f>
        <v/>
      </c>
      <c r="L948" t="str">
        <f t="shared" si="510"/>
        <v/>
      </c>
      <c r="M948" t="str">
        <f t="shared" si="529"/>
        <v/>
      </c>
      <c r="N948" t="str">
        <f t="shared" si="511"/>
        <v/>
      </c>
      <c r="O948" t="str">
        <f t="shared" si="512"/>
        <v/>
      </c>
      <c r="P948" t="str">
        <f t="shared" si="505"/>
        <v/>
      </c>
      <c r="Q948" t="str">
        <f t="shared" si="513"/>
        <v/>
      </c>
      <c r="R948" t="str">
        <f t="shared" si="514"/>
        <v/>
      </c>
      <c r="S948" t="str">
        <f t="shared" si="515"/>
        <v/>
      </c>
      <c r="T948" t="str">
        <f t="shared" si="516"/>
        <v/>
      </c>
      <c r="U948" t="str">
        <f t="shared" si="517"/>
        <v/>
      </c>
      <c r="V948" t="str">
        <f>IF(MID(I948,6,1)="T",VLOOKUP(H948,DATA!$B$2:$H$526,7,FALSE),"")</f>
        <v/>
      </c>
      <c r="W948" t="str">
        <f t="shared" si="518"/>
        <v/>
      </c>
      <c r="X948" t="str">
        <f>IF(LEN(H948)&gt;0,VLOOKUP(H948,DATA!$B$2:$F$526,5,FALSE),"")</f>
        <v/>
      </c>
      <c r="Y948" t="str">
        <f t="shared" si="519"/>
        <v/>
      </c>
      <c r="Z948" t="str">
        <f t="shared" si="520"/>
        <v/>
      </c>
      <c r="AA948" t="str">
        <f t="shared" si="521"/>
        <v/>
      </c>
      <c r="AB948" t="str">
        <f>IF(LEN(Z948)&gt;0,VLOOKUP(Z948,DATA!$K$25:$L$69,2,FALSE)&amp;IF(LEN(AA948)&gt;0,VLOOKUP(AA948,DATA!$O$25:$P$29,2,FALSE),""),"")</f>
        <v/>
      </c>
      <c r="AC948" t="str">
        <f>IF(LEN(Z948)&gt;0,VLOOKUP(Z948,DATA!$K$25:$M$69,3,FALSE),"")</f>
        <v/>
      </c>
      <c r="AD948" t="str">
        <f t="shared" si="522"/>
        <v/>
      </c>
      <c r="AE948" t="str">
        <f t="shared" si="523"/>
        <v/>
      </c>
      <c r="AF948" t="str">
        <f t="shared" si="524"/>
        <v/>
      </c>
      <c r="AG948" t="str">
        <f t="shared" si="525"/>
        <v/>
      </c>
      <c r="AH948" t="str">
        <f t="shared" si="526"/>
        <v/>
      </c>
      <c r="AI948" t="str">
        <f>IF(LEN(Q948)&gt;0,REPT("0",IF(IF(MID(I948,12,1)="F",VLOOKUP(J948,DATA!$K$2:$Y$20,14,FALSE),0)&gt;10,IF(MID(I948,12,1)="F",VLOOKUP(J948,DATA!$K$2:$Y$20,14,FALSE),0)-10,0)-LEN(X948))&amp;DEC2BIN(Q948,IF(MID(I948,12,1)="F",VLOOKUP(J948,DATA!$K$2:$Y$20,14,FALSE),0)-IF(IF(MID(I948,12,1)="F",VLOOKUP(J948,DATA!$K$2:$Y$20,14,FALSE),0)&gt;10,IF(MID(I948,12,1)="F",VLOOKUP(J948,DATA!$K$2:$Y$20,14,FALSE),0)-10,0)),"")</f>
        <v/>
      </c>
      <c r="AJ948" t="str">
        <f>IF(LEN(H948)&gt;0,IF(H948&lt;&gt;"CALL_PAL",VLOOKUP(H948,DATA!$B$2:$E$526,4,FALSE),VLOOKUP(K948,DATA!$K$72:$M$161,3,FALSE)),"")</f>
        <v/>
      </c>
      <c r="AK948" t="str">
        <f>IF(LEN(H948)&gt;0,VLOOKUP(H948,DATA!$B$2:$D$526,3,FALSE),"")</f>
        <v/>
      </c>
      <c r="AL948" t="str">
        <f t="shared" si="527"/>
        <v/>
      </c>
      <c r="AM948" t="str">
        <f t="shared" si="528"/>
        <v/>
      </c>
      <c r="AN948" t="str">
        <f t="shared" si="506"/>
        <v/>
      </c>
      <c r="AO948" t="str">
        <f t="shared" si="500"/>
        <v/>
      </c>
      <c r="AP948" t="str">
        <f t="shared" si="501"/>
        <v/>
      </c>
      <c r="AQ948" t="str">
        <f t="shared" si="498"/>
        <v/>
      </c>
    </row>
    <row r="949" spans="1:43" x14ac:dyDescent="0.25">
      <c r="A949" t="str">
        <f t="shared" si="502"/>
        <v/>
      </c>
      <c r="C949" t="str">
        <f t="shared" si="508"/>
        <v/>
      </c>
      <c r="D949" t="str">
        <f t="shared" si="503"/>
        <v/>
      </c>
      <c r="E949" t="str">
        <f t="shared" si="504"/>
        <v/>
      </c>
      <c r="F949" t="str">
        <f t="shared" si="507"/>
        <v/>
      </c>
      <c r="G949" t="str">
        <f t="shared" si="499"/>
        <v/>
      </c>
      <c r="H949" t="str">
        <f t="shared" si="509"/>
        <v/>
      </c>
      <c r="I949" s="3" t="str">
        <f>IF(LEN(H949)&gt;0,VLOOKUP(H949,DATA!$B$2:$G$526,6,FALSE),"")</f>
        <v/>
      </c>
      <c r="J949" t="str">
        <f>IF(LEN(H949)&gt;0,VLOOKUP(H949,DATA!$B$2:$G$526,2,FALSE),"")</f>
        <v/>
      </c>
      <c r="K949" t="str">
        <f>IF(LEN(H949)&gt;0,IF(MID(IF(MID(MID(C949,LEN(H949)+2,99),1,1)="(",MID(MID(C949,LEN(H949)+2,99),2,LEN(MID(C949,LEN(H949)+2,99))-2),MID(C949,LEN(H949)+2,99)),1,1)=VLOOKUP(H949,DATA!$B$2:$I$526,8,FALSE),MID(IF(MID(MID(C949,LEN(H949)+2,99),1,1)="(",MID(MID(C949,LEN(H949)+2,99),2,LEN(MID(C949,LEN(H949)+2,99))-2),MID(C949,LEN(H949)+2,99)),1,3),IF(MID(MID(C949,LEN(H949)+2,99),1,1)="(",MID(MID(C949,LEN(H949)+2,99),2,LEN(MID(C949,LEN(H949)+2,99))-2),MID(C949,LEN(H949)+2,99))),"")</f>
        <v/>
      </c>
      <c r="L949" t="str">
        <f t="shared" si="510"/>
        <v/>
      </c>
      <c r="M949" t="str">
        <f t="shared" si="529"/>
        <v/>
      </c>
      <c r="N949" t="str">
        <f t="shared" si="511"/>
        <v/>
      </c>
      <c r="O949" t="str">
        <f t="shared" si="512"/>
        <v/>
      </c>
      <c r="P949" t="str">
        <f t="shared" si="505"/>
        <v/>
      </c>
      <c r="Q949" t="str">
        <f t="shared" si="513"/>
        <v/>
      </c>
      <c r="R949" t="str">
        <f t="shared" si="514"/>
        <v/>
      </c>
      <c r="S949" t="str">
        <f t="shared" si="515"/>
        <v/>
      </c>
      <c r="T949" t="str">
        <f t="shared" si="516"/>
        <v/>
      </c>
      <c r="U949" t="str">
        <f t="shared" si="517"/>
        <v/>
      </c>
      <c r="V949" t="str">
        <f>IF(MID(I949,6,1)="T",VLOOKUP(H949,DATA!$B$2:$H$526,7,FALSE),"")</f>
        <v/>
      </c>
      <c r="W949" t="str">
        <f t="shared" si="518"/>
        <v/>
      </c>
      <c r="X949" t="str">
        <f>IF(LEN(H949)&gt;0,VLOOKUP(H949,DATA!$B$2:$F$526,5,FALSE),"")</f>
        <v/>
      </c>
      <c r="Y949" t="str">
        <f t="shared" si="519"/>
        <v/>
      </c>
      <c r="Z949" t="str">
        <f t="shared" si="520"/>
        <v/>
      </c>
      <c r="AA949" t="str">
        <f t="shared" si="521"/>
        <v/>
      </c>
      <c r="AB949" t="str">
        <f>IF(LEN(Z949)&gt;0,VLOOKUP(Z949,DATA!$K$25:$L$69,2,FALSE)&amp;IF(LEN(AA949)&gt;0,VLOOKUP(AA949,DATA!$O$25:$P$29,2,FALSE),""),"")</f>
        <v/>
      </c>
      <c r="AC949" t="str">
        <f>IF(LEN(Z949)&gt;0,VLOOKUP(Z949,DATA!$K$25:$M$69,3,FALSE),"")</f>
        <v/>
      </c>
      <c r="AD949" t="str">
        <f t="shared" si="522"/>
        <v/>
      </c>
      <c r="AE949" t="str">
        <f t="shared" si="523"/>
        <v/>
      </c>
      <c r="AF949" t="str">
        <f t="shared" si="524"/>
        <v/>
      </c>
      <c r="AG949" t="str">
        <f t="shared" si="525"/>
        <v/>
      </c>
      <c r="AH949" t="str">
        <f t="shared" si="526"/>
        <v/>
      </c>
      <c r="AI949" t="str">
        <f>IF(LEN(Q949)&gt;0,REPT("0",IF(IF(MID(I949,12,1)="F",VLOOKUP(J949,DATA!$K$2:$Y$20,14,FALSE),0)&gt;10,IF(MID(I949,12,1)="F",VLOOKUP(J949,DATA!$K$2:$Y$20,14,FALSE),0)-10,0)-LEN(X949))&amp;DEC2BIN(Q949,IF(MID(I949,12,1)="F",VLOOKUP(J949,DATA!$K$2:$Y$20,14,FALSE),0)-IF(IF(MID(I949,12,1)="F",VLOOKUP(J949,DATA!$K$2:$Y$20,14,FALSE),0)&gt;10,IF(MID(I949,12,1)="F",VLOOKUP(J949,DATA!$K$2:$Y$20,14,FALSE),0)-10,0)),"")</f>
        <v/>
      </c>
      <c r="AJ949" t="str">
        <f>IF(LEN(H949)&gt;0,IF(H949&lt;&gt;"CALL_PAL",VLOOKUP(H949,DATA!$B$2:$E$526,4,FALSE),VLOOKUP(K949,DATA!$K$72:$M$161,3,FALSE)),"")</f>
        <v/>
      </c>
      <c r="AK949" t="str">
        <f>IF(LEN(H949)&gt;0,VLOOKUP(H949,DATA!$B$2:$D$526,3,FALSE),"")</f>
        <v/>
      </c>
      <c r="AL949" t="str">
        <f t="shared" si="527"/>
        <v/>
      </c>
      <c r="AM949" t="str">
        <f t="shared" si="528"/>
        <v/>
      </c>
      <c r="AN949" t="str">
        <f t="shared" si="506"/>
        <v/>
      </c>
      <c r="AO949" t="str">
        <f t="shared" si="500"/>
        <v/>
      </c>
      <c r="AP949" t="str">
        <f t="shared" si="501"/>
        <v/>
      </c>
      <c r="AQ949" t="str">
        <f t="shared" si="498"/>
        <v/>
      </c>
    </row>
    <row r="950" spans="1:43" x14ac:dyDescent="0.25">
      <c r="A950" t="str">
        <f t="shared" si="502"/>
        <v/>
      </c>
      <c r="C950" t="str">
        <f t="shared" si="508"/>
        <v/>
      </c>
      <c r="D950" t="str">
        <f t="shared" si="503"/>
        <v/>
      </c>
      <c r="E950" t="str">
        <f t="shared" si="504"/>
        <v/>
      </c>
      <c r="F950" t="str">
        <f t="shared" si="507"/>
        <v/>
      </c>
      <c r="G950" t="str">
        <f t="shared" si="499"/>
        <v/>
      </c>
      <c r="H950" t="str">
        <f t="shared" si="509"/>
        <v/>
      </c>
      <c r="I950" s="3" t="str">
        <f>IF(LEN(H950)&gt;0,VLOOKUP(H950,DATA!$B$2:$G$526,6,FALSE),"")</f>
        <v/>
      </c>
      <c r="J950" t="str">
        <f>IF(LEN(H950)&gt;0,VLOOKUP(H950,DATA!$B$2:$G$526,2,FALSE),"")</f>
        <v/>
      </c>
      <c r="K950" t="str">
        <f>IF(LEN(H950)&gt;0,IF(MID(IF(MID(MID(C950,LEN(H950)+2,99),1,1)="(",MID(MID(C950,LEN(H950)+2,99),2,LEN(MID(C950,LEN(H950)+2,99))-2),MID(C950,LEN(H950)+2,99)),1,1)=VLOOKUP(H950,DATA!$B$2:$I$526,8,FALSE),MID(IF(MID(MID(C950,LEN(H950)+2,99),1,1)="(",MID(MID(C950,LEN(H950)+2,99),2,LEN(MID(C950,LEN(H950)+2,99))-2),MID(C950,LEN(H950)+2,99)),1,3),IF(MID(MID(C950,LEN(H950)+2,99),1,1)="(",MID(MID(C950,LEN(H950)+2,99),2,LEN(MID(C950,LEN(H950)+2,99))-2),MID(C950,LEN(H950)+2,99))),"")</f>
        <v/>
      </c>
      <c r="L950" t="str">
        <f t="shared" si="510"/>
        <v/>
      </c>
      <c r="M950" t="str">
        <f t="shared" si="529"/>
        <v/>
      </c>
      <c r="N950" t="str">
        <f t="shared" si="511"/>
        <v/>
      </c>
      <c r="O950" t="str">
        <f t="shared" si="512"/>
        <v/>
      </c>
      <c r="P950" t="str">
        <f t="shared" si="505"/>
        <v/>
      </c>
      <c r="Q950" t="str">
        <f t="shared" si="513"/>
        <v/>
      </c>
      <c r="R950" t="str">
        <f t="shared" si="514"/>
        <v/>
      </c>
      <c r="S950" t="str">
        <f t="shared" si="515"/>
        <v/>
      </c>
      <c r="T950" t="str">
        <f t="shared" si="516"/>
        <v/>
      </c>
      <c r="U950" t="str">
        <f t="shared" si="517"/>
        <v/>
      </c>
      <c r="V950" t="str">
        <f>IF(MID(I950,6,1)="T",VLOOKUP(H950,DATA!$B$2:$H$526,7,FALSE),"")</f>
        <v/>
      </c>
      <c r="W950" t="str">
        <f t="shared" si="518"/>
        <v/>
      </c>
      <c r="X950" t="str">
        <f>IF(LEN(H950)&gt;0,VLOOKUP(H950,DATA!$B$2:$F$526,5,FALSE),"")</f>
        <v/>
      </c>
      <c r="Y950" t="str">
        <f t="shared" si="519"/>
        <v/>
      </c>
      <c r="Z950" t="str">
        <f t="shared" si="520"/>
        <v/>
      </c>
      <c r="AA950" t="str">
        <f t="shared" si="521"/>
        <v/>
      </c>
      <c r="AB950" t="str">
        <f>IF(LEN(Z950)&gt;0,VLOOKUP(Z950,DATA!$K$25:$L$69,2,FALSE)&amp;IF(LEN(AA950)&gt;0,VLOOKUP(AA950,DATA!$O$25:$P$29,2,FALSE),""),"")</f>
        <v/>
      </c>
      <c r="AC950" t="str">
        <f>IF(LEN(Z950)&gt;0,VLOOKUP(Z950,DATA!$K$25:$M$69,3,FALSE),"")</f>
        <v/>
      </c>
      <c r="AD950" t="str">
        <f t="shared" si="522"/>
        <v/>
      </c>
      <c r="AE950" t="str">
        <f t="shared" si="523"/>
        <v/>
      </c>
      <c r="AF950" t="str">
        <f t="shared" si="524"/>
        <v/>
      </c>
      <c r="AG950" t="str">
        <f t="shared" si="525"/>
        <v/>
      </c>
      <c r="AH950" t="str">
        <f t="shared" si="526"/>
        <v/>
      </c>
      <c r="AI950" t="str">
        <f>IF(LEN(Q950)&gt;0,REPT("0",IF(IF(MID(I950,12,1)="F",VLOOKUP(J950,DATA!$K$2:$Y$20,14,FALSE),0)&gt;10,IF(MID(I950,12,1)="F",VLOOKUP(J950,DATA!$K$2:$Y$20,14,FALSE),0)-10,0)-LEN(X950))&amp;DEC2BIN(Q950,IF(MID(I950,12,1)="F",VLOOKUP(J950,DATA!$K$2:$Y$20,14,FALSE),0)-IF(IF(MID(I950,12,1)="F",VLOOKUP(J950,DATA!$K$2:$Y$20,14,FALSE),0)&gt;10,IF(MID(I950,12,1)="F",VLOOKUP(J950,DATA!$K$2:$Y$20,14,FALSE),0)-10,0)),"")</f>
        <v/>
      </c>
      <c r="AJ950" t="str">
        <f>IF(LEN(H950)&gt;0,IF(H950&lt;&gt;"CALL_PAL",VLOOKUP(H950,DATA!$B$2:$E$526,4,FALSE),VLOOKUP(K950,DATA!$K$72:$M$161,3,FALSE)),"")</f>
        <v/>
      </c>
      <c r="AK950" t="str">
        <f>IF(LEN(H950)&gt;0,VLOOKUP(H950,DATA!$B$2:$D$526,3,FALSE),"")</f>
        <v/>
      </c>
      <c r="AL950" t="str">
        <f t="shared" si="527"/>
        <v/>
      </c>
      <c r="AM950" t="str">
        <f t="shared" si="528"/>
        <v/>
      </c>
      <c r="AN950" t="str">
        <f t="shared" si="506"/>
        <v/>
      </c>
      <c r="AO950" t="str">
        <f t="shared" si="500"/>
        <v/>
      </c>
      <c r="AP950" t="str">
        <f t="shared" si="501"/>
        <v/>
      </c>
      <c r="AQ950" t="str">
        <f t="shared" si="498"/>
        <v/>
      </c>
    </row>
    <row r="951" spans="1:43" x14ac:dyDescent="0.25">
      <c r="A951" t="str">
        <f t="shared" si="502"/>
        <v/>
      </c>
      <c r="C951" t="str">
        <f t="shared" si="508"/>
        <v/>
      </c>
      <c r="D951" t="str">
        <f t="shared" si="503"/>
        <v/>
      </c>
      <c r="E951" t="str">
        <f t="shared" si="504"/>
        <v/>
      </c>
      <c r="F951" t="str">
        <f t="shared" si="507"/>
        <v/>
      </c>
      <c r="G951" t="str">
        <f t="shared" si="499"/>
        <v/>
      </c>
      <c r="H951" t="str">
        <f t="shared" si="509"/>
        <v/>
      </c>
      <c r="I951" s="3" t="str">
        <f>IF(LEN(H951)&gt;0,VLOOKUP(H951,DATA!$B$2:$G$526,6,FALSE),"")</f>
        <v/>
      </c>
      <c r="J951" t="str">
        <f>IF(LEN(H951)&gt;0,VLOOKUP(H951,DATA!$B$2:$G$526,2,FALSE),"")</f>
        <v/>
      </c>
      <c r="K951" t="str">
        <f>IF(LEN(H951)&gt;0,IF(MID(IF(MID(MID(C951,LEN(H951)+2,99),1,1)="(",MID(MID(C951,LEN(H951)+2,99),2,LEN(MID(C951,LEN(H951)+2,99))-2),MID(C951,LEN(H951)+2,99)),1,1)=VLOOKUP(H951,DATA!$B$2:$I$526,8,FALSE),MID(IF(MID(MID(C951,LEN(H951)+2,99),1,1)="(",MID(MID(C951,LEN(H951)+2,99),2,LEN(MID(C951,LEN(H951)+2,99))-2),MID(C951,LEN(H951)+2,99)),1,3),IF(MID(MID(C951,LEN(H951)+2,99),1,1)="(",MID(MID(C951,LEN(H951)+2,99),2,LEN(MID(C951,LEN(H951)+2,99))-2),MID(C951,LEN(H951)+2,99))),"")</f>
        <v/>
      </c>
      <c r="L951" t="str">
        <f t="shared" si="510"/>
        <v/>
      </c>
      <c r="M951" t="str">
        <f t="shared" si="529"/>
        <v/>
      </c>
      <c r="N951" t="str">
        <f t="shared" si="511"/>
        <v/>
      </c>
      <c r="O951" t="str">
        <f t="shared" si="512"/>
        <v/>
      </c>
      <c r="P951" t="str">
        <f t="shared" si="505"/>
        <v/>
      </c>
      <c r="Q951" t="str">
        <f t="shared" si="513"/>
        <v/>
      </c>
      <c r="R951" t="str">
        <f t="shared" si="514"/>
        <v/>
      </c>
      <c r="S951" t="str">
        <f t="shared" si="515"/>
        <v/>
      </c>
      <c r="T951" t="str">
        <f t="shared" si="516"/>
        <v/>
      </c>
      <c r="U951" t="str">
        <f t="shared" si="517"/>
        <v/>
      </c>
      <c r="V951" t="str">
        <f>IF(MID(I951,6,1)="T",VLOOKUP(H951,DATA!$B$2:$H$526,7,FALSE),"")</f>
        <v/>
      </c>
      <c r="W951" t="str">
        <f t="shared" si="518"/>
        <v/>
      </c>
      <c r="X951" t="str">
        <f>IF(LEN(H951)&gt;0,VLOOKUP(H951,DATA!$B$2:$F$526,5,FALSE),"")</f>
        <v/>
      </c>
      <c r="Y951" t="str">
        <f t="shared" si="519"/>
        <v/>
      </c>
      <c r="Z951" t="str">
        <f t="shared" si="520"/>
        <v/>
      </c>
      <c r="AA951" t="str">
        <f t="shared" si="521"/>
        <v/>
      </c>
      <c r="AB951" t="str">
        <f>IF(LEN(Z951)&gt;0,VLOOKUP(Z951,DATA!$K$25:$L$69,2,FALSE)&amp;IF(LEN(AA951)&gt;0,VLOOKUP(AA951,DATA!$O$25:$P$29,2,FALSE),""),"")</f>
        <v/>
      </c>
      <c r="AC951" t="str">
        <f>IF(LEN(Z951)&gt;0,VLOOKUP(Z951,DATA!$K$25:$M$69,3,FALSE),"")</f>
        <v/>
      </c>
      <c r="AD951" t="str">
        <f t="shared" si="522"/>
        <v/>
      </c>
      <c r="AE951" t="str">
        <f t="shared" si="523"/>
        <v/>
      </c>
      <c r="AF951" t="str">
        <f t="shared" si="524"/>
        <v/>
      </c>
      <c r="AG951" t="str">
        <f t="shared" si="525"/>
        <v/>
      </c>
      <c r="AH951" t="str">
        <f t="shared" si="526"/>
        <v/>
      </c>
      <c r="AI951" t="str">
        <f>IF(LEN(Q951)&gt;0,REPT("0",IF(IF(MID(I951,12,1)="F",VLOOKUP(J951,DATA!$K$2:$Y$20,14,FALSE),0)&gt;10,IF(MID(I951,12,1)="F",VLOOKUP(J951,DATA!$K$2:$Y$20,14,FALSE),0)-10,0)-LEN(X951))&amp;DEC2BIN(Q951,IF(MID(I951,12,1)="F",VLOOKUP(J951,DATA!$K$2:$Y$20,14,FALSE),0)-IF(IF(MID(I951,12,1)="F",VLOOKUP(J951,DATA!$K$2:$Y$20,14,FALSE),0)&gt;10,IF(MID(I951,12,1)="F",VLOOKUP(J951,DATA!$K$2:$Y$20,14,FALSE),0)-10,0)),"")</f>
        <v/>
      </c>
      <c r="AJ951" t="str">
        <f>IF(LEN(H951)&gt;0,IF(H951&lt;&gt;"CALL_PAL",VLOOKUP(H951,DATA!$B$2:$E$526,4,FALSE),VLOOKUP(K951,DATA!$K$72:$M$161,3,FALSE)),"")</f>
        <v/>
      </c>
      <c r="AK951" t="str">
        <f>IF(LEN(H951)&gt;0,VLOOKUP(H951,DATA!$B$2:$D$526,3,FALSE),"")</f>
        <v/>
      </c>
      <c r="AL951" t="str">
        <f t="shared" si="527"/>
        <v/>
      </c>
      <c r="AM951" t="str">
        <f t="shared" si="528"/>
        <v/>
      </c>
      <c r="AN951" t="str">
        <f t="shared" si="506"/>
        <v/>
      </c>
      <c r="AO951" t="str">
        <f t="shared" si="500"/>
        <v/>
      </c>
      <c r="AP951" t="str">
        <f t="shared" si="501"/>
        <v/>
      </c>
      <c r="AQ951" t="str">
        <f t="shared" si="498"/>
        <v/>
      </c>
    </row>
    <row r="952" spans="1:43" x14ac:dyDescent="0.25">
      <c r="A952" t="str">
        <f t="shared" si="502"/>
        <v/>
      </c>
      <c r="C952" t="str">
        <f t="shared" si="508"/>
        <v/>
      </c>
      <c r="D952" t="str">
        <f t="shared" si="503"/>
        <v/>
      </c>
      <c r="E952" t="str">
        <f t="shared" si="504"/>
        <v/>
      </c>
      <c r="F952" t="str">
        <f t="shared" si="507"/>
        <v/>
      </c>
      <c r="G952" t="str">
        <f t="shared" si="499"/>
        <v/>
      </c>
      <c r="H952" t="str">
        <f t="shared" si="509"/>
        <v/>
      </c>
      <c r="I952" s="3" t="str">
        <f>IF(LEN(H952)&gt;0,VLOOKUP(H952,DATA!$B$2:$G$526,6,FALSE),"")</f>
        <v/>
      </c>
      <c r="J952" t="str">
        <f>IF(LEN(H952)&gt;0,VLOOKUP(H952,DATA!$B$2:$G$526,2,FALSE),"")</f>
        <v/>
      </c>
      <c r="K952" t="str">
        <f>IF(LEN(H952)&gt;0,IF(MID(IF(MID(MID(C952,LEN(H952)+2,99),1,1)="(",MID(MID(C952,LEN(H952)+2,99),2,LEN(MID(C952,LEN(H952)+2,99))-2),MID(C952,LEN(H952)+2,99)),1,1)=VLOOKUP(H952,DATA!$B$2:$I$526,8,FALSE),MID(IF(MID(MID(C952,LEN(H952)+2,99),1,1)="(",MID(MID(C952,LEN(H952)+2,99),2,LEN(MID(C952,LEN(H952)+2,99))-2),MID(C952,LEN(H952)+2,99)),1,3),IF(MID(MID(C952,LEN(H952)+2,99),1,1)="(",MID(MID(C952,LEN(H952)+2,99),2,LEN(MID(C952,LEN(H952)+2,99))-2),MID(C952,LEN(H952)+2,99))),"")</f>
        <v/>
      </c>
      <c r="L952" t="str">
        <f t="shared" si="510"/>
        <v/>
      </c>
      <c r="M952" t="str">
        <f t="shared" si="529"/>
        <v/>
      </c>
      <c r="N952" t="str">
        <f t="shared" si="511"/>
        <v/>
      </c>
      <c r="O952" t="str">
        <f t="shared" si="512"/>
        <v/>
      </c>
      <c r="P952" t="str">
        <f t="shared" si="505"/>
        <v/>
      </c>
      <c r="Q952" t="str">
        <f t="shared" si="513"/>
        <v/>
      </c>
      <c r="R952" t="str">
        <f t="shared" si="514"/>
        <v/>
      </c>
      <c r="S952" t="str">
        <f t="shared" si="515"/>
        <v/>
      </c>
      <c r="T952" t="str">
        <f t="shared" si="516"/>
        <v/>
      </c>
      <c r="U952" t="str">
        <f t="shared" si="517"/>
        <v/>
      </c>
      <c r="V952" t="str">
        <f>IF(MID(I952,6,1)="T",VLOOKUP(H952,DATA!$B$2:$H$526,7,FALSE),"")</f>
        <v/>
      </c>
      <c r="W952" t="str">
        <f t="shared" si="518"/>
        <v/>
      </c>
      <c r="X952" t="str">
        <f>IF(LEN(H952)&gt;0,VLOOKUP(H952,DATA!$B$2:$F$526,5,FALSE),"")</f>
        <v/>
      </c>
      <c r="Y952" t="str">
        <f t="shared" si="519"/>
        <v/>
      </c>
      <c r="Z952" t="str">
        <f t="shared" si="520"/>
        <v/>
      </c>
      <c r="AA952" t="str">
        <f t="shared" si="521"/>
        <v/>
      </c>
      <c r="AB952" t="str">
        <f>IF(LEN(Z952)&gt;0,VLOOKUP(Z952,DATA!$K$25:$L$69,2,FALSE)&amp;IF(LEN(AA952)&gt;0,VLOOKUP(AA952,DATA!$O$25:$P$29,2,FALSE),""),"")</f>
        <v/>
      </c>
      <c r="AC952" t="str">
        <f>IF(LEN(Z952)&gt;0,VLOOKUP(Z952,DATA!$K$25:$M$69,3,FALSE),"")</f>
        <v/>
      </c>
      <c r="AD952" t="str">
        <f t="shared" si="522"/>
        <v/>
      </c>
      <c r="AE952" t="str">
        <f t="shared" si="523"/>
        <v/>
      </c>
      <c r="AF952" t="str">
        <f t="shared" si="524"/>
        <v/>
      </c>
      <c r="AG952" t="str">
        <f t="shared" si="525"/>
        <v/>
      </c>
      <c r="AH952" t="str">
        <f t="shared" si="526"/>
        <v/>
      </c>
      <c r="AI952" t="str">
        <f>IF(LEN(Q952)&gt;0,REPT("0",IF(IF(MID(I952,12,1)="F",VLOOKUP(J952,DATA!$K$2:$Y$20,14,FALSE),0)&gt;10,IF(MID(I952,12,1)="F",VLOOKUP(J952,DATA!$K$2:$Y$20,14,FALSE),0)-10,0)-LEN(X952))&amp;DEC2BIN(Q952,IF(MID(I952,12,1)="F",VLOOKUP(J952,DATA!$K$2:$Y$20,14,FALSE),0)-IF(IF(MID(I952,12,1)="F",VLOOKUP(J952,DATA!$K$2:$Y$20,14,FALSE),0)&gt;10,IF(MID(I952,12,1)="F",VLOOKUP(J952,DATA!$K$2:$Y$20,14,FALSE),0)-10,0)),"")</f>
        <v/>
      </c>
      <c r="AJ952" t="str">
        <f>IF(LEN(H952)&gt;0,IF(H952&lt;&gt;"CALL_PAL",VLOOKUP(H952,DATA!$B$2:$E$526,4,FALSE),VLOOKUP(K952,DATA!$K$72:$M$161,3,FALSE)),"")</f>
        <v/>
      </c>
      <c r="AK952" t="str">
        <f>IF(LEN(H952)&gt;0,VLOOKUP(H952,DATA!$B$2:$D$526,3,FALSE),"")</f>
        <v/>
      </c>
      <c r="AL952" t="str">
        <f t="shared" si="527"/>
        <v/>
      </c>
      <c r="AM952" t="str">
        <f t="shared" si="528"/>
        <v/>
      </c>
      <c r="AN952" t="str">
        <f t="shared" si="506"/>
        <v/>
      </c>
      <c r="AO952" t="str">
        <f t="shared" si="500"/>
        <v/>
      </c>
      <c r="AP952" t="str">
        <f t="shared" si="501"/>
        <v/>
      </c>
      <c r="AQ952" t="str">
        <f t="shared" si="498"/>
        <v/>
      </c>
    </row>
    <row r="953" spans="1:43" x14ac:dyDescent="0.25">
      <c r="A953" t="str">
        <f t="shared" si="502"/>
        <v/>
      </c>
      <c r="C953" t="str">
        <f t="shared" si="508"/>
        <v/>
      </c>
      <c r="D953" t="str">
        <f t="shared" si="503"/>
        <v/>
      </c>
      <c r="E953" t="str">
        <f t="shared" si="504"/>
        <v/>
      </c>
      <c r="F953" t="str">
        <f t="shared" si="507"/>
        <v/>
      </c>
      <c r="G953" t="str">
        <f t="shared" si="499"/>
        <v/>
      </c>
      <c r="H953" t="str">
        <f t="shared" si="509"/>
        <v/>
      </c>
      <c r="I953" s="3" t="str">
        <f>IF(LEN(H953)&gt;0,VLOOKUP(H953,DATA!$B$2:$G$526,6,FALSE),"")</f>
        <v/>
      </c>
      <c r="J953" t="str">
        <f>IF(LEN(H953)&gt;0,VLOOKUP(H953,DATA!$B$2:$G$526,2,FALSE),"")</f>
        <v/>
      </c>
      <c r="K953" t="str">
        <f>IF(LEN(H953)&gt;0,IF(MID(IF(MID(MID(C953,LEN(H953)+2,99),1,1)="(",MID(MID(C953,LEN(H953)+2,99),2,LEN(MID(C953,LEN(H953)+2,99))-2),MID(C953,LEN(H953)+2,99)),1,1)=VLOOKUP(H953,DATA!$B$2:$I$526,8,FALSE),MID(IF(MID(MID(C953,LEN(H953)+2,99),1,1)="(",MID(MID(C953,LEN(H953)+2,99),2,LEN(MID(C953,LEN(H953)+2,99))-2),MID(C953,LEN(H953)+2,99)),1,3),IF(MID(MID(C953,LEN(H953)+2,99),1,1)="(",MID(MID(C953,LEN(H953)+2,99),2,LEN(MID(C953,LEN(H953)+2,99))-2),MID(C953,LEN(H953)+2,99))),"")</f>
        <v/>
      </c>
      <c r="L953" t="str">
        <f t="shared" si="510"/>
        <v/>
      </c>
      <c r="M953" t="str">
        <f t="shared" si="529"/>
        <v/>
      </c>
      <c r="N953" t="str">
        <f t="shared" si="511"/>
        <v/>
      </c>
      <c r="O953" t="str">
        <f t="shared" si="512"/>
        <v/>
      </c>
      <c r="P953" t="str">
        <f t="shared" si="505"/>
        <v/>
      </c>
      <c r="Q953" t="str">
        <f t="shared" si="513"/>
        <v/>
      </c>
      <c r="R953" t="str">
        <f t="shared" si="514"/>
        <v/>
      </c>
      <c r="S953" t="str">
        <f t="shared" si="515"/>
        <v/>
      </c>
      <c r="T953" t="str">
        <f t="shared" si="516"/>
        <v/>
      </c>
      <c r="U953" t="str">
        <f t="shared" si="517"/>
        <v/>
      </c>
      <c r="V953" t="str">
        <f>IF(MID(I953,6,1)="T",VLOOKUP(H953,DATA!$B$2:$H$526,7,FALSE),"")</f>
        <v/>
      </c>
      <c r="W953" t="str">
        <f t="shared" si="518"/>
        <v/>
      </c>
      <c r="X953" t="str">
        <f>IF(LEN(H953)&gt;0,VLOOKUP(H953,DATA!$B$2:$F$526,5,FALSE),"")</f>
        <v/>
      </c>
      <c r="Y953" t="str">
        <f t="shared" si="519"/>
        <v/>
      </c>
      <c r="Z953" t="str">
        <f t="shared" si="520"/>
        <v/>
      </c>
      <c r="AA953" t="str">
        <f t="shared" si="521"/>
        <v/>
      </c>
      <c r="AB953" t="str">
        <f>IF(LEN(Z953)&gt;0,VLOOKUP(Z953,DATA!$K$25:$L$69,2,FALSE)&amp;IF(LEN(AA953)&gt;0,VLOOKUP(AA953,DATA!$O$25:$P$29,2,FALSE),""),"")</f>
        <v/>
      </c>
      <c r="AC953" t="str">
        <f>IF(LEN(Z953)&gt;0,VLOOKUP(Z953,DATA!$K$25:$M$69,3,FALSE),"")</f>
        <v/>
      </c>
      <c r="AD953" t="str">
        <f t="shared" si="522"/>
        <v/>
      </c>
      <c r="AE953" t="str">
        <f t="shared" si="523"/>
        <v/>
      </c>
      <c r="AF953" t="str">
        <f t="shared" si="524"/>
        <v/>
      </c>
      <c r="AG953" t="str">
        <f t="shared" si="525"/>
        <v/>
      </c>
      <c r="AH953" t="str">
        <f t="shared" si="526"/>
        <v/>
      </c>
      <c r="AI953" t="str">
        <f>IF(LEN(Q953)&gt;0,REPT("0",IF(IF(MID(I953,12,1)="F",VLOOKUP(J953,DATA!$K$2:$Y$20,14,FALSE),0)&gt;10,IF(MID(I953,12,1)="F",VLOOKUP(J953,DATA!$K$2:$Y$20,14,FALSE),0)-10,0)-LEN(X953))&amp;DEC2BIN(Q953,IF(MID(I953,12,1)="F",VLOOKUP(J953,DATA!$K$2:$Y$20,14,FALSE),0)-IF(IF(MID(I953,12,1)="F",VLOOKUP(J953,DATA!$K$2:$Y$20,14,FALSE),0)&gt;10,IF(MID(I953,12,1)="F",VLOOKUP(J953,DATA!$K$2:$Y$20,14,FALSE),0)-10,0)),"")</f>
        <v/>
      </c>
      <c r="AJ953" t="str">
        <f>IF(LEN(H953)&gt;0,IF(H953&lt;&gt;"CALL_PAL",VLOOKUP(H953,DATA!$B$2:$E$526,4,FALSE),VLOOKUP(K953,DATA!$K$72:$M$161,3,FALSE)),"")</f>
        <v/>
      </c>
      <c r="AK953" t="str">
        <f>IF(LEN(H953)&gt;0,VLOOKUP(H953,DATA!$B$2:$D$526,3,FALSE),"")</f>
        <v/>
      </c>
      <c r="AL953" t="str">
        <f t="shared" si="527"/>
        <v/>
      </c>
      <c r="AM953" t="str">
        <f t="shared" si="528"/>
        <v/>
      </c>
      <c r="AN953" t="str">
        <f t="shared" si="506"/>
        <v/>
      </c>
      <c r="AO953" t="str">
        <f t="shared" si="500"/>
        <v/>
      </c>
      <c r="AP953" t="str">
        <f t="shared" si="501"/>
        <v/>
      </c>
      <c r="AQ953" t="str">
        <f t="shared" si="498"/>
        <v/>
      </c>
    </row>
    <row r="954" spans="1:43" x14ac:dyDescent="0.25">
      <c r="A954" t="str">
        <f t="shared" si="502"/>
        <v/>
      </c>
      <c r="C954" t="str">
        <f t="shared" si="508"/>
        <v/>
      </c>
      <c r="D954" t="str">
        <f t="shared" si="503"/>
        <v/>
      </c>
      <c r="E954" t="str">
        <f t="shared" si="504"/>
        <v/>
      </c>
      <c r="F954" t="str">
        <f t="shared" si="507"/>
        <v/>
      </c>
      <c r="G954" t="str">
        <f t="shared" si="499"/>
        <v/>
      </c>
      <c r="H954" t="str">
        <f t="shared" si="509"/>
        <v/>
      </c>
      <c r="I954" s="3" t="str">
        <f>IF(LEN(H954)&gt;0,VLOOKUP(H954,DATA!$B$2:$G$526,6,FALSE),"")</f>
        <v/>
      </c>
      <c r="J954" t="str">
        <f>IF(LEN(H954)&gt;0,VLOOKUP(H954,DATA!$B$2:$G$526,2,FALSE),"")</f>
        <v/>
      </c>
      <c r="K954" t="str">
        <f>IF(LEN(H954)&gt;0,IF(MID(IF(MID(MID(C954,LEN(H954)+2,99),1,1)="(",MID(MID(C954,LEN(H954)+2,99),2,LEN(MID(C954,LEN(H954)+2,99))-2),MID(C954,LEN(H954)+2,99)),1,1)=VLOOKUP(H954,DATA!$B$2:$I$526,8,FALSE),MID(IF(MID(MID(C954,LEN(H954)+2,99),1,1)="(",MID(MID(C954,LEN(H954)+2,99),2,LEN(MID(C954,LEN(H954)+2,99))-2),MID(C954,LEN(H954)+2,99)),1,3),IF(MID(MID(C954,LEN(H954)+2,99),1,1)="(",MID(MID(C954,LEN(H954)+2,99),2,LEN(MID(C954,LEN(H954)+2,99))-2),MID(C954,LEN(H954)+2,99))),"")</f>
        <v/>
      </c>
      <c r="L954" t="str">
        <f t="shared" si="510"/>
        <v/>
      </c>
      <c r="M954" t="str">
        <f t="shared" si="529"/>
        <v/>
      </c>
      <c r="N954" t="str">
        <f t="shared" si="511"/>
        <v/>
      </c>
      <c r="O954" t="str">
        <f t="shared" si="512"/>
        <v/>
      </c>
      <c r="P954" t="str">
        <f t="shared" si="505"/>
        <v/>
      </c>
      <c r="Q954" t="str">
        <f t="shared" si="513"/>
        <v/>
      </c>
      <c r="R954" t="str">
        <f t="shared" si="514"/>
        <v/>
      </c>
      <c r="S954" t="str">
        <f t="shared" si="515"/>
        <v/>
      </c>
      <c r="T954" t="str">
        <f t="shared" si="516"/>
        <v/>
      </c>
      <c r="U954" t="str">
        <f t="shared" si="517"/>
        <v/>
      </c>
      <c r="V954" t="str">
        <f>IF(MID(I954,6,1)="T",VLOOKUP(H954,DATA!$B$2:$H$526,7,FALSE),"")</f>
        <v/>
      </c>
      <c r="W954" t="str">
        <f t="shared" si="518"/>
        <v/>
      </c>
      <c r="X954" t="str">
        <f>IF(LEN(H954)&gt;0,VLOOKUP(H954,DATA!$B$2:$F$526,5,FALSE),"")</f>
        <v/>
      </c>
      <c r="Y954" t="str">
        <f t="shared" si="519"/>
        <v/>
      </c>
      <c r="Z954" t="str">
        <f t="shared" si="520"/>
        <v/>
      </c>
      <c r="AA954" t="str">
        <f t="shared" si="521"/>
        <v/>
      </c>
      <c r="AB954" t="str">
        <f>IF(LEN(Z954)&gt;0,VLOOKUP(Z954,DATA!$K$25:$L$69,2,FALSE)&amp;IF(LEN(AA954)&gt;0,VLOOKUP(AA954,DATA!$O$25:$P$29,2,FALSE),""),"")</f>
        <v/>
      </c>
      <c r="AC954" t="str">
        <f>IF(LEN(Z954)&gt;0,VLOOKUP(Z954,DATA!$K$25:$M$69,3,FALSE),"")</f>
        <v/>
      </c>
      <c r="AD954" t="str">
        <f t="shared" si="522"/>
        <v/>
      </c>
      <c r="AE954" t="str">
        <f t="shared" si="523"/>
        <v/>
      </c>
      <c r="AF954" t="str">
        <f t="shared" si="524"/>
        <v/>
      </c>
      <c r="AG954" t="str">
        <f t="shared" si="525"/>
        <v/>
      </c>
      <c r="AH954" t="str">
        <f t="shared" si="526"/>
        <v/>
      </c>
      <c r="AI954" t="str">
        <f>IF(LEN(Q954)&gt;0,REPT("0",IF(IF(MID(I954,12,1)="F",VLOOKUP(J954,DATA!$K$2:$Y$20,14,FALSE),0)&gt;10,IF(MID(I954,12,1)="F",VLOOKUP(J954,DATA!$K$2:$Y$20,14,FALSE),0)-10,0)-LEN(X954))&amp;DEC2BIN(Q954,IF(MID(I954,12,1)="F",VLOOKUP(J954,DATA!$K$2:$Y$20,14,FALSE),0)-IF(IF(MID(I954,12,1)="F",VLOOKUP(J954,DATA!$K$2:$Y$20,14,FALSE),0)&gt;10,IF(MID(I954,12,1)="F",VLOOKUP(J954,DATA!$K$2:$Y$20,14,FALSE),0)-10,0)),"")</f>
        <v/>
      </c>
      <c r="AJ954" t="str">
        <f>IF(LEN(H954)&gt;0,IF(H954&lt;&gt;"CALL_PAL",VLOOKUP(H954,DATA!$B$2:$E$526,4,FALSE),VLOOKUP(K954,DATA!$K$72:$M$161,3,FALSE)),"")</f>
        <v/>
      </c>
      <c r="AK954" t="str">
        <f>IF(LEN(H954)&gt;0,VLOOKUP(H954,DATA!$B$2:$D$526,3,FALSE),"")</f>
        <v/>
      </c>
      <c r="AL954" t="str">
        <f t="shared" si="527"/>
        <v/>
      </c>
      <c r="AM954" t="str">
        <f t="shared" si="528"/>
        <v/>
      </c>
      <c r="AN954" t="str">
        <f t="shared" si="506"/>
        <v/>
      </c>
      <c r="AO954" t="str">
        <f t="shared" si="500"/>
        <v/>
      </c>
      <c r="AP954" t="str">
        <f t="shared" si="501"/>
        <v/>
      </c>
      <c r="AQ954" t="str">
        <f t="shared" si="498"/>
        <v/>
      </c>
    </row>
    <row r="955" spans="1:43" x14ac:dyDescent="0.25">
      <c r="A955" t="str">
        <f t="shared" si="502"/>
        <v/>
      </c>
      <c r="C955" t="str">
        <f t="shared" si="508"/>
        <v/>
      </c>
      <c r="D955" t="str">
        <f t="shared" si="503"/>
        <v/>
      </c>
      <c r="E955" t="str">
        <f t="shared" si="504"/>
        <v/>
      </c>
      <c r="F955" t="str">
        <f t="shared" si="507"/>
        <v/>
      </c>
      <c r="G955" t="str">
        <f t="shared" si="499"/>
        <v/>
      </c>
      <c r="H955" t="str">
        <f t="shared" si="509"/>
        <v/>
      </c>
      <c r="I955" s="3" t="str">
        <f>IF(LEN(H955)&gt;0,VLOOKUP(H955,DATA!$B$2:$G$526,6,FALSE),"")</f>
        <v/>
      </c>
      <c r="J955" t="str">
        <f>IF(LEN(H955)&gt;0,VLOOKUP(H955,DATA!$B$2:$G$526,2,FALSE),"")</f>
        <v/>
      </c>
      <c r="K955" t="str">
        <f>IF(LEN(H955)&gt;0,IF(MID(IF(MID(MID(C955,LEN(H955)+2,99),1,1)="(",MID(MID(C955,LEN(H955)+2,99),2,LEN(MID(C955,LEN(H955)+2,99))-2),MID(C955,LEN(H955)+2,99)),1,1)=VLOOKUP(H955,DATA!$B$2:$I$526,8,FALSE),MID(IF(MID(MID(C955,LEN(H955)+2,99),1,1)="(",MID(MID(C955,LEN(H955)+2,99),2,LEN(MID(C955,LEN(H955)+2,99))-2),MID(C955,LEN(H955)+2,99)),1,3),IF(MID(MID(C955,LEN(H955)+2,99),1,1)="(",MID(MID(C955,LEN(H955)+2,99),2,LEN(MID(C955,LEN(H955)+2,99))-2),MID(C955,LEN(H955)+2,99))),"")</f>
        <v/>
      </c>
      <c r="L955" t="str">
        <f t="shared" si="510"/>
        <v/>
      </c>
      <c r="M955" t="str">
        <f t="shared" si="529"/>
        <v/>
      </c>
      <c r="N955" t="str">
        <f t="shared" si="511"/>
        <v/>
      </c>
      <c r="O955" t="str">
        <f t="shared" si="512"/>
        <v/>
      </c>
      <c r="P955" t="str">
        <f t="shared" si="505"/>
        <v/>
      </c>
      <c r="Q955" t="str">
        <f t="shared" si="513"/>
        <v/>
      </c>
      <c r="R955" t="str">
        <f t="shared" si="514"/>
        <v/>
      </c>
      <c r="S955" t="str">
        <f t="shared" si="515"/>
        <v/>
      </c>
      <c r="T955" t="str">
        <f t="shared" si="516"/>
        <v/>
      </c>
      <c r="U955" t="str">
        <f t="shared" si="517"/>
        <v/>
      </c>
      <c r="V955" t="str">
        <f>IF(MID(I955,6,1)="T",VLOOKUP(H955,DATA!$B$2:$H$526,7,FALSE),"")</f>
        <v/>
      </c>
      <c r="W955" t="str">
        <f t="shared" si="518"/>
        <v/>
      </c>
      <c r="X955" t="str">
        <f>IF(LEN(H955)&gt;0,VLOOKUP(H955,DATA!$B$2:$F$526,5,FALSE),"")</f>
        <v/>
      </c>
      <c r="Y955" t="str">
        <f t="shared" si="519"/>
        <v/>
      </c>
      <c r="Z955" t="str">
        <f t="shared" si="520"/>
        <v/>
      </c>
      <c r="AA955" t="str">
        <f t="shared" si="521"/>
        <v/>
      </c>
      <c r="AB955" t="str">
        <f>IF(LEN(Z955)&gt;0,VLOOKUP(Z955,DATA!$K$25:$L$69,2,FALSE)&amp;IF(LEN(AA955)&gt;0,VLOOKUP(AA955,DATA!$O$25:$P$29,2,FALSE),""),"")</f>
        <v/>
      </c>
      <c r="AC955" t="str">
        <f>IF(LEN(Z955)&gt;0,VLOOKUP(Z955,DATA!$K$25:$M$69,3,FALSE),"")</f>
        <v/>
      </c>
      <c r="AD955" t="str">
        <f t="shared" si="522"/>
        <v/>
      </c>
      <c r="AE955" t="str">
        <f t="shared" si="523"/>
        <v/>
      </c>
      <c r="AF955" t="str">
        <f t="shared" si="524"/>
        <v/>
      </c>
      <c r="AG955" t="str">
        <f t="shared" si="525"/>
        <v/>
      </c>
      <c r="AH955" t="str">
        <f t="shared" si="526"/>
        <v/>
      </c>
      <c r="AI955" t="str">
        <f>IF(LEN(Q955)&gt;0,REPT("0",IF(IF(MID(I955,12,1)="F",VLOOKUP(J955,DATA!$K$2:$Y$20,14,FALSE),0)&gt;10,IF(MID(I955,12,1)="F",VLOOKUP(J955,DATA!$K$2:$Y$20,14,FALSE),0)-10,0)-LEN(X955))&amp;DEC2BIN(Q955,IF(MID(I955,12,1)="F",VLOOKUP(J955,DATA!$K$2:$Y$20,14,FALSE),0)-IF(IF(MID(I955,12,1)="F",VLOOKUP(J955,DATA!$K$2:$Y$20,14,FALSE),0)&gt;10,IF(MID(I955,12,1)="F",VLOOKUP(J955,DATA!$K$2:$Y$20,14,FALSE),0)-10,0)),"")</f>
        <v/>
      </c>
      <c r="AJ955" t="str">
        <f>IF(LEN(H955)&gt;0,IF(H955&lt;&gt;"CALL_PAL",VLOOKUP(H955,DATA!$B$2:$E$526,4,FALSE),VLOOKUP(K955,DATA!$K$72:$M$161,3,FALSE)),"")</f>
        <v/>
      </c>
      <c r="AK955" t="str">
        <f>IF(LEN(H955)&gt;0,VLOOKUP(H955,DATA!$B$2:$D$526,3,FALSE),"")</f>
        <v/>
      </c>
      <c r="AL955" t="str">
        <f t="shared" si="527"/>
        <v/>
      </c>
      <c r="AM955" t="str">
        <f t="shared" si="528"/>
        <v/>
      </c>
      <c r="AN955" t="str">
        <f t="shared" si="506"/>
        <v/>
      </c>
      <c r="AO955" t="str">
        <f t="shared" si="500"/>
        <v/>
      </c>
      <c r="AP955" t="str">
        <f t="shared" si="501"/>
        <v/>
      </c>
      <c r="AQ955" t="str">
        <f t="shared" si="498"/>
        <v/>
      </c>
    </row>
    <row r="956" spans="1:43" x14ac:dyDescent="0.25">
      <c r="A956" t="str">
        <f t="shared" si="502"/>
        <v/>
      </c>
      <c r="C956" t="str">
        <f t="shared" si="508"/>
        <v/>
      </c>
      <c r="D956" t="str">
        <f t="shared" si="503"/>
        <v/>
      </c>
      <c r="E956" t="str">
        <f t="shared" si="504"/>
        <v/>
      </c>
      <c r="F956" t="str">
        <f t="shared" si="507"/>
        <v/>
      </c>
      <c r="G956" t="str">
        <f t="shared" si="499"/>
        <v/>
      </c>
      <c r="H956" t="str">
        <f t="shared" si="509"/>
        <v/>
      </c>
      <c r="I956" s="3" t="str">
        <f>IF(LEN(H956)&gt;0,VLOOKUP(H956,DATA!$B$2:$G$526,6,FALSE),"")</f>
        <v/>
      </c>
      <c r="J956" t="str">
        <f>IF(LEN(H956)&gt;0,VLOOKUP(H956,DATA!$B$2:$G$526,2,FALSE),"")</f>
        <v/>
      </c>
      <c r="K956" t="str">
        <f>IF(LEN(H956)&gt;0,IF(MID(IF(MID(MID(C956,LEN(H956)+2,99),1,1)="(",MID(MID(C956,LEN(H956)+2,99),2,LEN(MID(C956,LEN(H956)+2,99))-2),MID(C956,LEN(H956)+2,99)),1,1)=VLOOKUP(H956,DATA!$B$2:$I$526,8,FALSE),MID(IF(MID(MID(C956,LEN(H956)+2,99),1,1)="(",MID(MID(C956,LEN(H956)+2,99),2,LEN(MID(C956,LEN(H956)+2,99))-2),MID(C956,LEN(H956)+2,99)),1,3),IF(MID(MID(C956,LEN(H956)+2,99),1,1)="(",MID(MID(C956,LEN(H956)+2,99),2,LEN(MID(C956,LEN(H956)+2,99))-2),MID(C956,LEN(H956)+2,99))),"")</f>
        <v/>
      </c>
      <c r="L956" t="str">
        <f t="shared" si="510"/>
        <v/>
      </c>
      <c r="M956" t="str">
        <f t="shared" si="529"/>
        <v/>
      </c>
      <c r="N956" t="str">
        <f t="shared" si="511"/>
        <v/>
      </c>
      <c r="O956" t="str">
        <f t="shared" si="512"/>
        <v/>
      </c>
      <c r="P956" t="str">
        <f t="shared" si="505"/>
        <v/>
      </c>
      <c r="Q956" t="str">
        <f t="shared" si="513"/>
        <v/>
      </c>
      <c r="R956" t="str">
        <f t="shared" si="514"/>
        <v/>
      </c>
      <c r="S956" t="str">
        <f t="shared" si="515"/>
        <v/>
      </c>
      <c r="T956" t="str">
        <f t="shared" si="516"/>
        <v/>
      </c>
      <c r="U956" t="str">
        <f t="shared" si="517"/>
        <v/>
      </c>
      <c r="V956" t="str">
        <f>IF(MID(I956,6,1)="T",VLOOKUP(H956,DATA!$B$2:$H$526,7,FALSE),"")</f>
        <v/>
      </c>
      <c r="W956" t="str">
        <f t="shared" si="518"/>
        <v/>
      </c>
      <c r="X956" t="str">
        <f>IF(LEN(H956)&gt;0,VLOOKUP(H956,DATA!$B$2:$F$526,5,FALSE),"")</f>
        <v/>
      </c>
      <c r="Y956" t="str">
        <f t="shared" si="519"/>
        <v/>
      </c>
      <c r="Z956" t="str">
        <f t="shared" si="520"/>
        <v/>
      </c>
      <c r="AA956" t="str">
        <f t="shared" si="521"/>
        <v/>
      </c>
      <c r="AB956" t="str">
        <f>IF(LEN(Z956)&gt;0,VLOOKUP(Z956,DATA!$K$25:$L$69,2,FALSE)&amp;IF(LEN(AA956)&gt;0,VLOOKUP(AA956,DATA!$O$25:$P$29,2,FALSE),""),"")</f>
        <v/>
      </c>
      <c r="AC956" t="str">
        <f>IF(LEN(Z956)&gt;0,VLOOKUP(Z956,DATA!$K$25:$M$69,3,FALSE),"")</f>
        <v/>
      </c>
      <c r="AD956" t="str">
        <f t="shared" si="522"/>
        <v/>
      </c>
      <c r="AE956" t="str">
        <f t="shared" si="523"/>
        <v/>
      </c>
      <c r="AF956" t="str">
        <f t="shared" si="524"/>
        <v/>
      </c>
      <c r="AG956" t="str">
        <f t="shared" si="525"/>
        <v/>
      </c>
      <c r="AH956" t="str">
        <f t="shared" si="526"/>
        <v/>
      </c>
      <c r="AI956" t="str">
        <f>IF(LEN(Q956)&gt;0,REPT("0",IF(IF(MID(I956,12,1)="F",VLOOKUP(J956,DATA!$K$2:$Y$20,14,FALSE),0)&gt;10,IF(MID(I956,12,1)="F",VLOOKUP(J956,DATA!$K$2:$Y$20,14,FALSE),0)-10,0)-LEN(X956))&amp;DEC2BIN(Q956,IF(MID(I956,12,1)="F",VLOOKUP(J956,DATA!$K$2:$Y$20,14,FALSE),0)-IF(IF(MID(I956,12,1)="F",VLOOKUP(J956,DATA!$K$2:$Y$20,14,FALSE),0)&gt;10,IF(MID(I956,12,1)="F",VLOOKUP(J956,DATA!$K$2:$Y$20,14,FALSE),0)-10,0)),"")</f>
        <v/>
      </c>
      <c r="AJ956" t="str">
        <f>IF(LEN(H956)&gt;0,IF(H956&lt;&gt;"CALL_PAL",VLOOKUP(H956,DATA!$B$2:$E$526,4,FALSE),VLOOKUP(K956,DATA!$K$72:$M$161,3,FALSE)),"")</f>
        <v/>
      </c>
      <c r="AK956" t="str">
        <f>IF(LEN(H956)&gt;0,VLOOKUP(H956,DATA!$B$2:$D$526,3,FALSE),"")</f>
        <v/>
      </c>
      <c r="AL956" t="str">
        <f t="shared" si="527"/>
        <v/>
      </c>
      <c r="AM956" t="str">
        <f t="shared" si="528"/>
        <v/>
      </c>
      <c r="AN956" t="str">
        <f t="shared" si="506"/>
        <v/>
      </c>
      <c r="AO956" t="str">
        <f t="shared" si="500"/>
        <v/>
      </c>
      <c r="AP956" t="str">
        <f t="shared" si="501"/>
        <v/>
      </c>
      <c r="AQ956" t="str">
        <f t="shared" si="498"/>
        <v/>
      </c>
    </row>
    <row r="957" spans="1:43" x14ac:dyDescent="0.25">
      <c r="A957" t="str">
        <f t="shared" si="502"/>
        <v/>
      </c>
      <c r="C957" t="str">
        <f t="shared" si="508"/>
        <v/>
      </c>
      <c r="D957" t="str">
        <f t="shared" si="503"/>
        <v/>
      </c>
      <c r="E957" t="str">
        <f t="shared" si="504"/>
        <v/>
      </c>
      <c r="F957" t="str">
        <f t="shared" si="507"/>
        <v/>
      </c>
      <c r="G957" t="str">
        <f t="shared" si="499"/>
        <v/>
      </c>
      <c r="H957" t="str">
        <f t="shared" si="509"/>
        <v/>
      </c>
      <c r="I957" s="3" t="str">
        <f>IF(LEN(H957)&gt;0,VLOOKUP(H957,DATA!$B$2:$G$526,6,FALSE),"")</f>
        <v/>
      </c>
      <c r="J957" t="str">
        <f>IF(LEN(H957)&gt;0,VLOOKUP(H957,DATA!$B$2:$G$526,2,FALSE),"")</f>
        <v/>
      </c>
      <c r="K957" t="str">
        <f>IF(LEN(H957)&gt;0,IF(MID(IF(MID(MID(C957,LEN(H957)+2,99),1,1)="(",MID(MID(C957,LEN(H957)+2,99),2,LEN(MID(C957,LEN(H957)+2,99))-2),MID(C957,LEN(H957)+2,99)),1,1)=VLOOKUP(H957,DATA!$B$2:$I$526,8,FALSE),MID(IF(MID(MID(C957,LEN(H957)+2,99),1,1)="(",MID(MID(C957,LEN(H957)+2,99),2,LEN(MID(C957,LEN(H957)+2,99))-2),MID(C957,LEN(H957)+2,99)),1,3),IF(MID(MID(C957,LEN(H957)+2,99),1,1)="(",MID(MID(C957,LEN(H957)+2,99),2,LEN(MID(C957,LEN(H957)+2,99))-2),MID(C957,LEN(H957)+2,99))),"")</f>
        <v/>
      </c>
      <c r="L957" t="str">
        <f t="shared" si="510"/>
        <v/>
      </c>
      <c r="M957" t="str">
        <f t="shared" si="529"/>
        <v/>
      </c>
      <c r="N957" t="str">
        <f t="shared" si="511"/>
        <v/>
      </c>
      <c r="O957" t="str">
        <f t="shared" si="512"/>
        <v/>
      </c>
      <c r="P957" t="str">
        <f t="shared" si="505"/>
        <v/>
      </c>
      <c r="Q957" t="str">
        <f t="shared" si="513"/>
        <v/>
      </c>
      <c r="R957" t="str">
        <f t="shared" si="514"/>
        <v/>
      </c>
      <c r="S957" t="str">
        <f t="shared" si="515"/>
        <v/>
      </c>
      <c r="T957" t="str">
        <f t="shared" si="516"/>
        <v/>
      </c>
      <c r="U957" t="str">
        <f t="shared" si="517"/>
        <v/>
      </c>
      <c r="V957" t="str">
        <f>IF(MID(I957,6,1)="T",VLOOKUP(H957,DATA!$B$2:$H$526,7,FALSE),"")</f>
        <v/>
      </c>
      <c r="W957" t="str">
        <f t="shared" si="518"/>
        <v/>
      </c>
      <c r="X957" t="str">
        <f>IF(LEN(H957)&gt;0,VLOOKUP(H957,DATA!$B$2:$F$526,5,FALSE),"")</f>
        <v/>
      </c>
      <c r="Y957" t="str">
        <f t="shared" si="519"/>
        <v/>
      </c>
      <c r="Z957" t="str">
        <f t="shared" si="520"/>
        <v/>
      </c>
      <c r="AA957" t="str">
        <f t="shared" si="521"/>
        <v/>
      </c>
      <c r="AB957" t="str">
        <f>IF(LEN(Z957)&gt;0,VLOOKUP(Z957,DATA!$K$25:$L$69,2,FALSE)&amp;IF(LEN(AA957)&gt;0,VLOOKUP(AA957,DATA!$O$25:$P$29,2,FALSE),""),"")</f>
        <v/>
      </c>
      <c r="AC957" t="str">
        <f>IF(LEN(Z957)&gt;0,VLOOKUP(Z957,DATA!$K$25:$M$69,3,FALSE),"")</f>
        <v/>
      </c>
      <c r="AD957" t="str">
        <f t="shared" si="522"/>
        <v/>
      </c>
      <c r="AE957" t="str">
        <f t="shared" si="523"/>
        <v/>
      </c>
      <c r="AF957" t="str">
        <f t="shared" si="524"/>
        <v/>
      </c>
      <c r="AG957" t="str">
        <f t="shared" si="525"/>
        <v/>
      </c>
      <c r="AH957" t="str">
        <f t="shared" si="526"/>
        <v/>
      </c>
      <c r="AI957" t="str">
        <f>IF(LEN(Q957)&gt;0,REPT("0",IF(IF(MID(I957,12,1)="F",VLOOKUP(J957,DATA!$K$2:$Y$20,14,FALSE),0)&gt;10,IF(MID(I957,12,1)="F",VLOOKUP(J957,DATA!$K$2:$Y$20,14,FALSE),0)-10,0)-LEN(X957))&amp;DEC2BIN(Q957,IF(MID(I957,12,1)="F",VLOOKUP(J957,DATA!$K$2:$Y$20,14,FALSE),0)-IF(IF(MID(I957,12,1)="F",VLOOKUP(J957,DATA!$K$2:$Y$20,14,FALSE),0)&gt;10,IF(MID(I957,12,1)="F",VLOOKUP(J957,DATA!$K$2:$Y$20,14,FALSE),0)-10,0)),"")</f>
        <v/>
      </c>
      <c r="AJ957" t="str">
        <f>IF(LEN(H957)&gt;0,IF(H957&lt;&gt;"CALL_PAL",VLOOKUP(H957,DATA!$B$2:$E$526,4,FALSE),VLOOKUP(K957,DATA!$K$72:$M$161,3,FALSE)),"")</f>
        <v/>
      </c>
      <c r="AK957" t="str">
        <f>IF(LEN(H957)&gt;0,VLOOKUP(H957,DATA!$B$2:$D$526,3,FALSE),"")</f>
        <v/>
      </c>
      <c r="AL957" t="str">
        <f t="shared" si="527"/>
        <v/>
      </c>
      <c r="AM957" t="str">
        <f t="shared" si="528"/>
        <v/>
      </c>
      <c r="AN957" t="str">
        <f t="shared" si="506"/>
        <v/>
      </c>
      <c r="AO957" t="str">
        <f t="shared" si="500"/>
        <v/>
      </c>
      <c r="AP957" t="str">
        <f t="shared" si="501"/>
        <v/>
      </c>
      <c r="AQ957" t="str">
        <f t="shared" si="498"/>
        <v/>
      </c>
    </row>
    <row r="958" spans="1:43" x14ac:dyDescent="0.25">
      <c r="A958" t="str">
        <f t="shared" si="502"/>
        <v/>
      </c>
      <c r="C958" t="str">
        <f t="shared" si="508"/>
        <v/>
      </c>
      <c r="D958" t="str">
        <f t="shared" si="503"/>
        <v/>
      </c>
      <c r="E958" t="str">
        <f t="shared" si="504"/>
        <v/>
      </c>
      <c r="F958" t="str">
        <f t="shared" si="507"/>
        <v/>
      </c>
      <c r="G958" t="str">
        <f t="shared" si="499"/>
        <v/>
      </c>
      <c r="H958" t="str">
        <f t="shared" si="509"/>
        <v/>
      </c>
      <c r="I958" s="3" t="str">
        <f>IF(LEN(H958)&gt;0,VLOOKUP(H958,DATA!$B$2:$G$526,6,FALSE),"")</f>
        <v/>
      </c>
      <c r="J958" t="str">
        <f>IF(LEN(H958)&gt;0,VLOOKUP(H958,DATA!$B$2:$G$526,2,FALSE),"")</f>
        <v/>
      </c>
      <c r="K958" t="str">
        <f>IF(LEN(H958)&gt;0,IF(MID(IF(MID(MID(C958,LEN(H958)+2,99),1,1)="(",MID(MID(C958,LEN(H958)+2,99),2,LEN(MID(C958,LEN(H958)+2,99))-2),MID(C958,LEN(H958)+2,99)),1,1)=VLOOKUP(H958,DATA!$B$2:$I$526,8,FALSE),MID(IF(MID(MID(C958,LEN(H958)+2,99),1,1)="(",MID(MID(C958,LEN(H958)+2,99),2,LEN(MID(C958,LEN(H958)+2,99))-2),MID(C958,LEN(H958)+2,99)),1,3),IF(MID(MID(C958,LEN(H958)+2,99),1,1)="(",MID(MID(C958,LEN(H958)+2,99),2,LEN(MID(C958,LEN(H958)+2,99))-2),MID(C958,LEN(H958)+2,99))),"")</f>
        <v/>
      </c>
      <c r="L958" t="str">
        <f t="shared" si="510"/>
        <v/>
      </c>
      <c r="M958" t="str">
        <f t="shared" si="529"/>
        <v/>
      </c>
      <c r="N958" t="str">
        <f t="shared" si="511"/>
        <v/>
      </c>
      <c r="O958" t="str">
        <f t="shared" si="512"/>
        <v/>
      </c>
      <c r="P958" t="str">
        <f t="shared" si="505"/>
        <v/>
      </c>
      <c r="Q958" t="str">
        <f t="shared" si="513"/>
        <v/>
      </c>
      <c r="R958" t="str">
        <f t="shared" si="514"/>
        <v/>
      </c>
      <c r="S958" t="str">
        <f t="shared" si="515"/>
        <v/>
      </c>
      <c r="T958" t="str">
        <f t="shared" si="516"/>
        <v/>
      </c>
      <c r="U958" t="str">
        <f t="shared" si="517"/>
        <v/>
      </c>
      <c r="V958" t="str">
        <f>IF(MID(I958,6,1)="T",VLOOKUP(H958,DATA!$B$2:$H$526,7,FALSE),"")</f>
        <v/>
      </c>
      <c r="W958" t="str">
        <f t="shared" si="518"/>
        <v/>
      </c>
      <c r="X958" t="str">
        <f>IF(LEN(H958)&gt;0,VLOOKUP(H958,DATA!$B$2:$F$526,5,FALSE),"")</f>
        <v/>
      </c>
      <c r="Y958" t="str">
        <f t="shared" si="519"/>
        <v/>
      </c>
      <c r="Z958" t="str">
        <f t="shared" si="520"/>
        <v/>
      </c>
      <c r="AA958" t="str">
        <f t="shared" si="521"/>
        <v/>
      </c>
      <c r="AB958" t="str">
        <f>IF(LEN(Z958)&gt;0,VLOOKUP(Z958,DATA!$K$25:$L$69,2,FALSE)&amp;IF(LEN(AA958)&gt;0,VLOOKUP(AA958,DATA!$O$25:$P$29,2,FALSE),""),"")</f>
        <v/>
      </c>
      <c r="AC958" t="str">
        <f>IF(LEN(Z958)&gt;0,VLOOKUP(Z958,DATA!$K$25:$M$69,3,FALSE),"")</f>
        <v/>
      </c>
      <c r="AD958" t="str">
        <f t="shared" si="522"/>
        <v/>
      </c>
      <c r="AE958" t="str">
        <f t="shared" si="523"/>
        <v/>
      </c>
      <c r="AF958" t="str">
        <f t="shared" si="524"/>
        <v/>
      </c>
      <c r="AG958" t="str">
        <f t="shared" si="525"/>
        <v/>
      </c>
      <c r="AH958" t="str">
        <f t="shared" si="526"/>
        <v/>
      </c>
      <c r="AI958" t="str">
        <f>IF(LEN(Q958)&gt;0,REPT("0",IF(IF(MID(I958,12,1)="F",VLOOKUP(J958,DATA!$K$2:$Y$20,14,FALSE),0)&gt;10,IF(MID(I958,12,1)="F",VLOOKUP(J958,DATA!$K$2:$Y$20,14,FALSE),0)-10,0)-LEN(X958))&amp;DEC2BIN(Q958,IF(MID(I958,12,1)="F",VLOOKUP(J958,DATA!$K$2:$Y$20,14,FALSE),0)-IF(IF(MID(I958,12,1)="F",VLOOKUP(J958,DATA!$K$2:$Y$20,14,FALSE),0)&gt;10,IF(MID(I958,12,1)="F",VLOOKUP(J958,DATA!$K$2:$Y$20,14,FALSE),0)-10,0)),"")</f>
        <v/>
      </c>
      <c r="AJ958" t="str">
        <f>IF(LEN(H958)&gt;0,IF(H958&lt;&gt;"CALL_PAL",VLOOKUP(H958,DATA!$B$2:$E$526,4,FALSE),VLOOKUP(K958,DATA!$K$72:$M$161,3,FALSE)),"")</f>
        <v/>
      </c>
      <c r="AK958" t="str">
        <f>IF(LEN(H958)&gt;0,VLOOKUP(H958,DATA!$B$2:$D$526,3,FALSE),"")</f>
        <v/>
      </c>
      <c r="AL958" t="str">
        <f t="shared" si="527"/>
        <v/>
      </c>
      <c r="AM958" t="str">
        <f t="shared" si="528"/>
        <v/>
      </c>
      <c r="AN958" t="str">
        <f t="shared" si="506"/>
        <v/>
      </c>
      <c r="AO958" t="str">
        <f t="shared" si="500"/>
        <v/>
      </c>
      <c r="AP958" t="str">
        <f t="shared" si="501"/>
        <v/>
      </c>
      <c r="AQ958" t="str">
        <f t="shared" si="498"/>
        <v/>
      </c>
    </row>
    <row r="959" spans="1:43" x14ac:dyDescent="0.25">
      <c r="A959" t="str">
        <f t="shared" si="502"/>
        <v/>
      </c>
      <c r="C959" t="str">
        <f t="shared" si="508"/>
        <v/>
      </c>
      <c r="D959" t="str">
        <f t="shared" si="503"/>
        <v/>
      </c>
      <c r="E959" t="str">
        <f t="shared" si="504"/>
        <v/>
      </c>
      <c r="F959" t="str">
        <f t="shared" si="507"/>
        <v/>
      </c>
      <c r="G959" t="str">
        <f t="shared" si="499"/>
        <v/>
      </c>
      <c r="H959" t="str">
        <f t="shared" si="509"/>
        <v/>
      </c>
      <c r="I959" s="3" t="str">
        <f>IF(LEN(H959)&gt;0,VLOOKUP(H959,DATA!$B$2:$G$526,6,FALSE),"")</f>
        <v/>
      </c>
      <c r="J959" t="str">
        <f>IF(LEN(H959)&gt;0,VLOOKUP(H959,DATA!$B$2:$G$526,2,FALSE),"")</f>
        <v/>
      </c>
      <c r="K959" t="str">
        <f>IF(LEN(H959)&gt;0,IF(MID(IF(MID(MID(C959,LEN(H959)+2,99),1,1)="(",MID(MID(C959,LEN(H959)+2,99),2,LEN(MID(C959,LEN(H959)+2,99))-2),MID(C959,LEN(H959)+2,99)),1,1)=VLOOKUP(H959,DATA!$B$2:$I$526,8,FALSE),MID(IF(MID(MID(C959,LEN(H959)+2,99),1,1)="(",MID(MID(C959,LEN(H959)+2,99),2,LEN(MID(C959,LEN(H959)+2,99))-2),MID(C959,LEN(H959)+2,99)),1,3),IF(MID(MID(C959,LEN(H959)+2,99),1,1)="(",MID(MID(C959,LEN(H959)+2,99),2,LEN(MID(C959,LEN(H959)+2,99))-2),MID(C959,LEN(H959)+2,99))),"")</f>
        <v/>
      </c>
      <c r="L959" t="str">
        <f t="shared" si="510"/>
        <v/>
      </c>
      <c r="M959" t="str">
        <f t="shared" si="529"/>
        <v/>
      </c>
      <c r="N959" t="str">
        <f t="shared" si="511"/>
        <v/>
      </c>
      <c r="O959" t="str">
        <f t="shared" si="512"/>
        <v/>
      </c>
      <c r="P959" t="str">
        <f t="shared" si="505"/>
        <v/>
      </c>
      <c r="Q959" t="str">
        <f t="shared" si="513"/>
        <v/>
      </c>
      <c r="R959" t="str">
        <f t="shared" si="514"/>
        <v/>
      </c>
      <c r="S959" t="str">
        <f t="shared" si="515"/>
        <v/>
      </c>
      <c r="T959" t="str">
        <f t="shared" si="516"/>
        <v/>
      </c>
      <c r="U959" t="str">
        <f t="shared" si="517"/>
        <v/>
      </c>
      <c r="V959" t="str">
        <f>IF(MID(I959,6,1)="T",VLOOKUP(H959,DATA!$B$2:$H$526,7,FALSE),"")</f>
        <v/>
      </c>
      <c r="W959" t="str">
        <f t="shared" si="518"/>
        <v/>
      </c>
      <c r="X959" t="str">
        <f>IF(LEN(H959)&gt;0,VLOOKUP(H959,DATA!$B$2:$F$526,5,FALSE),"")</f>
        <v/>
      </c>
      <c r="Y959" t="str">
        <f t="shared" si="519"/>
        <v/>
      </c>
      <c r="Z959" t="str">
        <f t="shared" si="520"/>
        <v/>
      </c>
      <c r="AA959" t="str">
        <f t="shared" si="521"/>
        <v/>
      </c>
      <c r="AB959" t="str">
        <f>IF(LEN(Z959)&gt;0,VLOOKUP(Z959,DATA!$K$25:$L$69,2,FALSE)&amp;IF(LEN(AA959)&gt;0,VLOOKUP(AA959,DATA!$O$25:$P$29,2,FALSE),""),"")</f>
        <v/>
      </c>
      <c r="AC959" t="str">
        <f>IF(LEN(Z959)&gt;0,VLOOKUP(Z959,DATA!$K$25:$M$69,3,FALSE),"")</f>
        <v/>
      </c>
      <c r="AD959" t="str">
        <f t="shared" si="522"/>
        <v/>
      </c>
      <c r="AE959" t="str">
        <f t="shared" si="523"/>
        <v/>
      </c>
      <c r="AF959" t="str">
        <f t="shared" si="524"/>
        <v/>
      </c>
      <c r="AG959" t="str">
        <f t="shared" si="525"/>
        <v/>
      </c>
      <c r="AH959" t="str">
        <f t="shared" si="526"/>
        <v/>
      </c>
      <c r="AI959" t="str">
        <f>IF(LEN(Q959)&gt;0,REPT("0",IF(IF(MID(I959,12,1)="F",VLOOKUP(J959,DATA!$K$2:$Y$20,14,FALSE),0)&gt;10,IF(MID(I959,12,1)="F",VLOOKUP(J959,DATA!$K$2:$Y$20,14,FALSE),0)-10,0)-LEN(X959))&amp;DEC2BIN(Q959,IF(MID(I959,12,1)="F",VLOOKUP(J959,DATA!$K$2:$Y$20,14,FALSE),0)-IF(IF(MID(I959,12,1)="F",VLOOKUP(J959,DATA!$K$2:$Y$20,14,FALSE),0)&gt;10,IF(MID(I959,12,1)="F",VLOOKUP(J959,DATA!$K$2:$Y$20,14,FALSE),0)-10,0)),"")</f>
        <v/>
      </c>
      <c r="AJ959" t="str">
        <f>IF(LEN(H959)&gt;0,IF(H959&lt;&gt;"CALL_PAL",VLOOKUP(H959,DATA!$B$2:$E$526,4,FALSE),VLOOKUP(K959,DATA!$K$72:$M$161,3,FALSE)),"")</f>
        <v/>
      </c>
      <c r="AK959" t="str">
        <f>IF(LEN(H959)&gt;0,VLOOKUP(H959,DATA!$B$2:$D$526,3,FALSE),"")</f>
        <v/>
      </c>
      <c r="AL959" t="str">
        <f t="shared" si="527"/>
        <v/>
      </c>
      <c r="AM959" t="str">
        <f t="shared" si="528"/>
        <v/>
      </c>
      <c r="AN959" t="str">
        <f t="shared" si="506"/>
        <v/>
      </c>
      <c r="AO959" t="str">
        <f t="shared" si="500"/>
        <v/>
      </c>
      <c r="AP959" t="str">
        <f t="shared" si="501"/>
        <v/>
      </c>
      <c r="AQ959" t="str">
        <f t="shared" si="498"/>
        <v/>
      </c>
    </row>
    <row r="960" spans="1:43" x14ac:dyDescent="0.25">
      <c r="A960" t="str">
        <f t="shared" si="502"/>
        <v/>
      </c>
      <c r="C960" t="str">
        <f t="shared" si="508"/>
        <v/>
      </c>
      <c r="D960" t="str">
        <f t="shared" si="503"/>
        <v/>
      </c>
      <c r="E960" t="str">
        <f t="shared" si="504"/>
        <v/>
      </c>
      <c r="F960" t="str">
        <f t="shared" si="507"/>
        <v/>
      </c>
      <c r="G960" t="str">
        <f t="shared" si="499"/>
        <v/>
      </c>
      <c r="H960" t="str">
        <f t="shared" si="509"/>
        <v/>
      </c>
      <c r="I960" s="3" t="str">
        <f>IF(LEN(H960)&gt;0,VLOOKUP(H960,DATA!$B$2:$G$526,6,FALSE),"")</f>
        <v/>
      </c>
      <c r="J960" t="str">
        <f>IF(LEN(H960)&gt;0,VLOOKUP(H960,DATA!$B$2:$G$526,2,FALSE),"")</f>
        <v/>
      </c>
      <c r="K960" t="str">
        <f>IF(LEN(H960)&gt;0,IF(MID(IF(MID(MID(C960,LEN(H960)+2,99),1,1)="(",MID(MID(C960,LEN(H960)+2,99),2,LEN(MID(C960,LEN(H960)+2,99))-2),MID(C960,LEN(H960)+2,99)),1,1)=VLOOKUP(H960,DATA!$B$2:$I$526,8,FALSE),MID(IF(MID(MID(C960,LEN(H960)+2,99),1,1)="(",MID(MID(C960,LEN(H960)+2,99),2,LEN(MID(C960,LEN(H960)+2,99))-2),MID(C960,LEN(H960)+2,99)),1,3),IF(MID(MID(C960,LEN(H960)+2,99),1,1)="(",MID(MID(C960,LEN(H960)+2,99),2,LEN(MID(C960,LEN(H960)+2,99))-2),MID(C960,LEN(H960)+2,99))),"")</f>
        <v/>
      </c>
      <c r="L960" t="str">
        <f t="shared" si="510"/>
        <v/>
      </c>
      <c r="M960" t="str">
        <f t="shared" si="529"/>
        <v/>
      </c>
      <c r="N960" t="str">
        <f t="shared" si="511"/>
        <v/>
      </c>
      <c r="O960" t="str">
        <f t="shared" si="512"/>
        <v/>
      </c>
      <c r="P960" t="str">
        <f t="shared" si="505"/>
        <v/>
      </c>
      <c r="Q960" t="str">
        <f t="shared" si="513"/>
        <v/>
      </c>
      <c r="R960" t="str">
        <f t="shared" si="514"/>
        <v/>
      </c>
      <c r="S960" t="str">
        <f t="shared" si="515"/>
        <v/>
      </c>
      <c r="T960" t="str">
        <f t="shared" si="516"/>
        <v/>
      </c>
      <c r="U960" t="str">
        <f t="shared" si="517"/>
        <v/>
      </c>
      <c r="V960" t="str">
        <f>IF(MID(I960,6,1)="T",VLOOKUP(H960,DATA!$B$2:$H$526,7,FALSE),"")</f>
        <v/>
      </c>
      <c r="W960" t="str">
        <f t="shared" si="518"/>
        <v/>
      </c>
      <c r="X960" t="str">
        <f>IF(LEN(H960)&gt;0,VLOOKUP(H960,DATA!$B$2:$F$526,5,FALSE),"")</f>
        <v/>
      </c>
      <c r="Y960" t="str">
        <f t="shared" si="519"/>
        <v/>
      </c>
      <c r="Z960" t="str">
        <f t="shared" si="520"/>
        <v/>
      </c>
      <c r="AA960" t="str">
        <f t="shared" si="521"/>
        <v/>
      </c>
      <c r="AB960" t="str">
        <f>IF(LEN(Z960)&gt;0,VLOOKUP(Z960,DATA!$K$25:$L$69,2,FALSE)&amp;IF(LEN(AA960)&gt;0,VLOOKUP(AA960,DATA!$O$25:$P$29,2,FALSE),""),"")</f>
        <v/>
      </c>
      <c r="AC960" t="str">
        <f>IF(LEN(Z960)&gt;0,VLOOKUP(Z960,DATA!$K$25:$M$69,3,FALSE),"")</f>
        <v/>
      </c>
      <c r="AD960" t="str">
        <f t="shared" si="522"/>
        <v/>
      </c>
      <c r="AE960" t="str">
        <f t="shared" si="523"/>
        <v/>
      </c>
      <c r="AF960" t="str">
        <f t="shared" si="524"/>
        <v/>
      </c>
      <c r="AG960" t="str">
        <f t="shared" si="525"/>
        <v/>
      </c>
      <c r="AH960" t="str">
        <f t="shared" si="526"/>
        <v/>
      </c>
      <c r="AI960" t="str">
        <f>IF(LEN(Q960)&gt;0,REPT("0",IF(IF(MID(I960,12,1)="F",VLOOKUP(J960,DATA!$K$2:$Y$20,14,FALSE),0)&gt;10,IF(MID(I960,12,1)="F",VLOOKUP(J960,DATA!$K$2:$Y$20,14,FALSE),0)-10,0)-LEN(X960))&amp;DEC2BIN(Q960,IF(MID(I960,12,1)="F",VLOOKUP(J960,DATA!$K$2:$Y$20,14,FALSE),0)-IF(IF(MID(I960,12,1)="F",VLOOKUP(J960,DATA!$K$2:$Y$20,14,FALSE),0)&gt;10,IF(MID(I960,12,1)="F",VLOOKUP(J960,DATA!$K$2:$Y$20,14,FALSE),0)-10,0)),"")</f>
        <v/>
      </c>
      <c r="AJ960" t="str">
        <f>IF(LEN(H960)&gt;0,IF(H960&lt;&gt;"CALL_PAL",VLOOKUP(H960,DATA!$B$2:$E$526,4,FALSE),VLOOKUP(K960,DATA!$K$72:$M$161,3,FALSE)),"")</f>
        <v/>
      </c>
      <c r="AK960" t="str">
        <f>IF(LEN(H960)&gt;0,VLOOKUP(H960,DATA!$B$2:$D$526,3,FALSE),"")</f>
        <v/>
      </c>
      <c r="AL960" t="str">
        <f t="shared" si="527"/>
        <v/>
      </c>
      <c r="AM960" t="str">
        <f t="shared" si="528"/>
        <v/>
      </c>
      <c r="AN960" t="str">
        <f t="shared" si="506"/>
        <v/>
      </c>
      <c r="AO960" t="str">
        <f t="shared" si="500"/>
        <v/>
      </c>
      <c r="AP960" t="str">
        <f t="shared" si="501"/>
        <v/>
      </c>
      <c r="AQ960" t="str">
        <f t="shared" si="498"/>
        <v/>
      </c>
    </row>
    <row r="961" spans="1:43" x14ac:dyDescent="0.25">
      <c r="A961" t="str">
        <f t="shared" si="502"/>
        <v/>
      </c>
      <c r="C961" t="str">
        <f t="shared" si="508"/>
        <v/>
      </c>
      <c r="D961" t="str">
        <f t="shared" si="503"/>
        <v/>
      </c>
      <c r="E961" t="str">
        <f t="shared" si="504"/>
        <v/>
      </c>
      <c r="F961" t="str">
        <f t="shared" si="507"/>
        <v/>
      </c>
      <c r="G961" t="str">
        <f t="shared" si="499"/>
        <v/>
      </c>
      <c r="H961" t="str">
        <f t="shared" si="509"/>
        <v/>
      </c>
      <c r="I961" s="3" t="str">
        <f>IF(LEN(H961)&gt;0,VLOOKUP(H961,DATA!$B$2:$G$526,6,FALSE),"")</f>
        <v/>
      </c>
      <c r="J961" t="str">
        <f>IF(LEN(H961)&gt;0,VLOOKUP(H961,DATA!$B$2:$G$526,2,FALSE),"")</f>
        <v/>
      </c>
      <c r="K961" t="str">
        <f>IF(LEN(H961)&gt;0,IF(MID(IF(MID(MID(C961,LEN(H961)+2,99),1,1)="(",MID(MID(C961,LEN(H961)+2,99),2,LEN(MID(C961,LEN(H961)+2,99))-2),MID(C961,LEN(H961)+2,99)),1,1)=VLOOKUP(H961,DATA!$B$2:$I$526,8,FALSE),MID(IF(MID(MID(C961,LEN(H961)+2,99),1,1)="(",MID(MID(C961,LEN(H961)+2,99),2,LEN(MID(C961,LEN(H961)+2,99))-2),MID(C961,LEN(H961)+2,99)),1,3),IF(MID(MID(C961,LEN(H961)+2,99),1,1)="(",MID(MID(C961,LEN(H961)+2,99),2,LEN(MID(C961,LEN(H961)+2,99))-2),MID(C961,LEN(H961)+2,99))),"")</f>
        <v/>
      </c>
      <c r="L961" t="str">
        <f t="shared" si="510"/>
        <v/>
      </c>
      <c r="M961" t="str">
        <f t="shared" si="529"/>
        <v/>
      </c>
      <c r="N961" t="str">
        <f t="shared" si="511"/>
        <v/>
      </c>
      <c r="O961" t="str">
        <f t="shared" si="512"/>
        <v/>
      </c>
      <c r="P961" t="str">
        <f t="shared" si="505"/>
        <v/>
      </c>
      <c r="Q961" t="str">
        <f t="shared" si="513"/>
        <v/>
      </c>
      <c r="R961" t="str">
        <f t="shared" si="514"/>
        <v/>
      </c>
      <c r="S961" t="str">
        <f t="shared" si="515"/>
        <v/>
      </c>
      <c r="T961" t="str">
        <f t="shared" si="516"/>
        <v/>
      </c>
      <c r="U961" t="str">
        <f t="shared" si="517"/>
        <v/>
      </c>
      <c r="V961" t="str">
        <f>IF(MID(I961,6,1)="T",VLOOKUP(H961,DATA!$B$2:$H$526,7,FALSE),"")</f>
        <v/>
      </c>
      <c r="W961" t="str">
        <f t="shared" si="518"/>
        <v/>
      </c>
      <c r="X961" t="str">
        <f>IF(LEN(H961)&gt;0,VLOOKUP(H961,DATA!$B$2:$F$526,5,FALSE),"")</f>
        <v/>
      </c>
      <c r="Y961" t="str">
        <f t="shared" si="519"/>
        <v/>
      </c>
      <c r="Z961" t="str">
        <f t="shared" si="520"/>
        <v/>
      </c>
      <c r="AA961" t="str">
        <f t="shared" si="521"/>
        <v/>
      </c>
      <c r="AB961" t="str">
        <f>IF(LEN(Z961)&gt;0,VLOOKUP(Z961,DATA!$K$25:$L$69,2,FALSE)&amp;IF(LEN(AA961)&gt;0,VLOOKUP(AA961,DATA!$O$25:$P$29,2,FALSE),""),"")</f>
        <v/>
      </c>
      <c r="AC961" t="str">
        <f>IF(LEN(Z961)&gt;0,VLOOKUP(Z961,DATA!$K$25:$M$69,3,FALSE),"")</f>
        <v/>
      </c>
      <c r="AD961" t="str">
        <f t="shared" si="522"/>
        <v/>
      </c>
      <c r="AE961" t="str">
        <f t="shared" si="523"/>
        <v/>
      </c>
      <c r="AF961" t="str">
        <f t="shared" si="524"/>
        <v/>
      </c>
      <c r="AG961" t="str">
        <f t="shared" si="525"/>
        <v/>
      </c>
      <c r="AH961" t="str">
        <f t="shared" si="526"/>
        <v/>
      </c>
      <c r="AI961" t="str">
        <f>IF(LEN(Q961)&gt;0,REPT("0",IF(IF(MID(I961,12,1)="F",VLOOKUP(J961,DATA!$K$2:$Y$20,14,FALSE),0)&gt;10,IF(MID(I961,12,1)="F",VLOOKUP(J961,DATA!$K$2:$Y$20,14,FALSE),0)-10,0)-LEN(X961))&amp;DEC2BIN(Q961,IF(MID(I961,12,1)="F",VLOOKUP(J961,DATA!$K$2:$Y$20,14,FALSE),0)-IF(IF(MID(I961,12,1)="F",VLOOKUP(J961,DATA!$K$2:$Y$20,14,FALSE),0)&gt;10,IF(MID(I961,12,1)="F",VLOOKUP(J961,DATA!$K$2:$Y$20,14,FALSE),0)-10,0)),"")</f>
        <v/>
      </c>
      <c r="AJ961" t="str">
        <f>IF(LEN(H961)&gt;0,IF(H961&lt;&gt;"CALL_PAL",VLOOKUP(H961,DATA!$B$2:$E$526,4,FALSE),VLOOKUP(K961,DATA!$K$72:$M$161,3,FALSE)),"")</f>
        <v/>
      </c>
      <c r="AK961" t="str">
        <f>IF(LEN(H961)&gt;0,VLOOKUP(H961,DATA!$B$2:$D$526,3,FALSE),"")</f>
        <v/>
      </c>
      <c r="AL961" t="str">
        <f t="shared" si="527"/>
        <v/>
      </c>
      <c r="AM961" t="str">
        <f t="shared" si="528"/>
        <v/>
      </c>
      <c r="AN961" t="str">
        <f t="shared" si="506"/>
        <v/>
      </c>
      <c r="AO961" t="str">
        <f t="shared" si="500"/>
        <v/>
      </c>
      <c r="AP961" t="str">
        <f t="shared" si="501"/>
        <v/>
      </c>
      <c r="AQ961" t="str">
        <f t="shared" si="498"/>
        <v/>
      </c>
    </row>
    <row r="962" spans="1:43" x14ac:dyDescent="0.25">
      <c r="A962" t="str">
        <f t="shared" si="502"/>
        <v/>
      </c>
      <c r="C962" t="str">
        <f t="shared" si="508"/>
        <v/>
      </c>
      <c r="D962" t="str">
        <f t="shared" si="503"/>
        <v/>
      </c>
      <c r="E962" t="str">
        <f t="shared" si="504"/>
        <v/>
      </c>
      <c r="F962" t="str">
        <f t="shared" si="507"/>
        <v/>
      </c>
      <c r="G962" t="str">
        <f t="shared" si="499"/>
        <v/>
      </c>
      <c r="H962" t="str">
        <f t="shared" si="509"/>
        <v/>
      </c>
      <c r="I962" s="3" t="str">
        <f>IF(LEN(H962)&gt;0,VLOOKUP(H962,DATA!$B$2:$G$526,6,FALSE),"")</f>
        <v/>
      </c>
      <c r="J962" t="str">
        <f>IF(LEN(H962)&gt;0,VLOOKUP(H962,DATA!$B$2:$G$526,2,FALSE),"")</f>
        <v/>
      </c>
      <c r="K962" t="str">
        <f>IF(LEN(H962)&gt;0,IF(MID(IF(MID(MID(C962,LEN(H962)+2,99),1,1)="(",MID(MID(C962,LEN(H962)+2,99),2,LEN(MID(C962,LEN(H962)+2,99))-2),MID(C962,LEN(H962)+2,99)),1,1)=VLOOKUP(H962,DATA!$B$2:$I$526,8,FALSE),MID(IF(MID(MID(C962,LEN(H962)+2,99),1,1)="(",MID(MID(C962,LEN(H962)+2,99),2,LEN(MID(C962,LEN(H962)+2,99))-2),MID(C962,LEN(H962)+2,99)),1,3),IF(MID(MID(C962,LEN(H962)+2,99),1,1)="(",MID(MID(C962,LEN(H962)+2,99),2,LEN(MID(C962,LEN(H962)+2,99))-2),MID(C962,LEN(H962)+2,99))),"")</f>
        <v/>
      </c>
      <c r="L962" t="str">
        <f t="shared" si="510"/>
        <v/>
      </c>
      <c r="M962" t="str">
        <f t="shared" si="529"/>
        <v/>
      </c>
      <c r="N962" t="str">
        <f t="shared" si="511"/>
        <v/>
      </c>
      <c r="O962" t="str">
        <f t="shared" si="512"/>
        <v/>
      </c>
      <c r="P962" t="str">
        <f t="shared" si="505"/>
        <v/>
      </c>
      <c r="Q962" t="str">
        <f t="shared" si="513"/>
        <v/>
      </c>
      <c r="R962" t="str">
        <f t="shared" si="514"/>
        <v/>
      </c>
      <c r="S962" t="str">
        <f t="shared" si="515"/>
        <v/>
      </c>
      <c r="T962" t="str">
        <f t="shared" si="516"/>
        <v/>
      </c>
      <c r="U962" t="str">
        <f t="shared" si="517"/>
        <v/>
      </c>
      <c r="V962" t="str">
        <f>IF(MID(I962,6,1)="T",VLOOKUP(H962,DATA!$B$2:$H$526,7,FALSE),"")</f>
        <v/>
      </c>
      <c r="W962" t="str">
        <f t="shared" si="518"/>
        <v/>
      </c>
      <c r="X962" t="str">
        <f>IF(LEN(H962)&gt;0,VLOOKUP(H962,DATA!$B$2:$F$526,5,FALSE),"")</f>
        <v/>
      </c>
      <c r="Y962" t="str">
        <f t="shared" si="519"/>
        <v/>
      </c>
      <c r="Z962" t="str">
        <f t="shared" si="520"/>
        <v/>
      </c>
      <c r="AA962" t="str">
        <f t="shared" si="521"/>
        <v/>
      </c>
      <c r="AB962" t="str">
        <f>IF(LEN(Z962)&gt;0,VLOOKUP(Z962,DATA!$K$25:$L$69,2,FALSE)&amp;IF(LEN(AA962)&gt;0,VLOOKUP(AA962,DATA!$O$25:$P$29,2,FALSE),""),"")</f>
        <v/>
      </c>
      <c r="AC962" t="str">
        <f>IF(LEN(Z962)&gt;0,VLOOKUP(Z962,DATA!$K$25:$M$69,3,FALSE),"")</f>
        <v/>
      </c>
      <c r="AD962" t="str">
        <f t="shared" si="522"/>
        <v/>
      </c>
      <c r="AE962" t="str">
        <f t="shared" si="523"/>
        <v/>
      </c>
      <c r="AF962" t="str">
        <f t="shared" si="524"/>
        <v/>
      </c>
      <c r="AG962" t="str">
        <f t="shared" si="525"/>
        <v/>
      </c>
      <c r="AH962" t="str">
        <f t="shared" si="526"/>
        <v/>
      </c>
      <c r="AI962" t="str">
        <f>IF(LEN(Q962)&gt;0,REPT("0",IF(IF(MID(I962,12,1)="F",VLOOKUP(J962,DATA!$K$2:$Y$20,14,FALSE),0)&gt;10,IF(MID(I962,12,1)="F",VLOOKUP(J962,DATA!$K$2:$Y$20,14,FALSE),0)-10,0)-LEN(X962))&amp;DEC2BIN(Q962,IF(MID(I962,12,1)="F",VLOOKUP(J962,DATA!$K$2:$Y$20,14,FALSE),0)-IF(IF(MID(I962,12,1)="F",VLOOKUP(J962,DATA!$K$2:$Y$20,14,FALSE),0)&gt;10,IF(MID(I962,12,1)="F",VLOOKUP(J962,DATA!$K$2:$Y$20,14,FALSE),0)-10,0)),"")</f>
        <v/>
      </c>
      <c r="AJ962" t="str">
        <f>IF(LEN(H962)&gt;0,IF(H962&lt;&gt;"CALL_PAL",VLOOKUP(H962,DATA!$B$2:$E$526,4,FALSE),VLOOKUP(K962,DATA!$K$72:$M$161,3,FALSE)),"")</f>
        <v/>
      </c>
      <c r="AK962" t="str">
        <f>IF(LEN(H962)&gt;0,VLOOKUP(H962,DATA!$B$2:$D$526,3,FALSE),"")</f>
        <v/>
      </c>
      <c r="AL962" t="str">
        <f t="shared" si="527"/>
        <v/>
      </c>
      <c r="AM962" t="str">
        <f t="shared" si="528"/>
        <v/>
      </c>
      <c r="AN962" t="str">
        <f t="shared" si="506"/>
        <v/>
      </c>
      <c r="AO962" t="str">
        <f t="shared" si="500"/>
        <v/>
      </c>
      <c r="AP962" t="str">
        <f t="shared" si="501"/>
        <v/>
      </c>
      <c r="AQ962" t="str">
        <f t="shared" si="498"/>
        <v/>
      </c>
    </row>
    <row r="963" spans="1:43" x14ac:dyDescent="0.25">
      <c r="A963" t="str">
        <f t="shared" si="502"/>
        <v/>
      </c>
      <c r="C963" t="str">
        <f t="shared" si="508"/>
        <v/>
      </c>
      <c r="D963" t="str">
        <f t="shared" si="503"/>
        <v/>
      </c>
      <c r="E963" t="str">
        <f t="shared" si="504"/>
        <v/>
      </c>
      <c r="F963" t="str">
        <f t="shared" si="507"/>
        <v/>
      </c>
      <c r="G963" t="str">
        <f t="shared" si="499"/>
        <v/>
      </c>
      <c r="H963" t="str">
        <f t="shared" si="509"/>
        <v/>
      </c>
      <c r="I963" s="3" t="str">
        <f>IF(LEN(H963)&gt;0,VLOOKUP(H963,DATA!$B$2:$G$526,6,FALSE),"")</f>
        <v/>
      </c>
      <c r="J963" t="str">
        <f>IF(LEN(H963)&gt;0,VLOOKUP(H963,DATA!$B$2:$G$526,2,FALSE),"")</f>
        <v/>
      </c>
      <c r="K963" t="str">
        <f>IF(LEN(H963)&gt;0,IF(MID(IF(MID(MID(C963,LEN(H963)+2,99),1,1)="(",MID(MID(C963,LEN(H963)+2,99),2,LEN(MID(C963,LEN(H963)+2,99))-2),MID(C963,LEN(H963)+2,99)),1,1)=VLOOKUP(H963,DATA!$B$2:$I$526,8,FALSE),MID(IF(MID(MID(C963,LEN(H963)+2,99),1,1)="(",MID(MID(C963,LEN(H963)+2,99),2,LEN(MID(C963,LEN(H963)+2,99))-2),MID(C963,LEN(H963)+2,99)),1,3),IF(MID(MID(C963,LEN(H963)+2,99),1,1)="(",MID(MID(C963,LEN(H963)+2,99),2,LEN(MID(C963,LEN(H963)+2,99))-2),MID(C963,LEN(H963)+2,99))),"")</f>
        <v/>
      </c>
      <c r="L963" t="str">
        <f t="shared" si="510"/>
        <v/>
      </c>
      <c r="M963" t="str">
        <f t="shared" si="529"/>
        <v/>
      </c>
      <c r="N963" t="str">
        <f t="shared" si="511"/>
        <v/>
      </c>
      <c r="O963" t="str">
        <f t="shared" si="512"/>
        <v/>
      </c>
      <c r="P963" t="str">
        <f t="shared" si="505"/>
        <v/>
      </c>
      <c r="Q963" t="str">
        <f t="shared" si="513"/>
        <v/>
      </c>
      <c r="R963" t="str">
        <f t="shared" si="514"/>
        <v/>
      </c>
      <c r="S963" t="str">
        <f t="shared" si="515"/>
        <v/>
      </c>
      <c r="T963" t="str">
        <f t="shared" si="516"/>
        <v/>
      </c>
      <c r="U963" t="str">
        <f t="shared" si="517"/>
        <v/>
      </c>
      <c r="V963" t="str">
        <f>IF(MID(I963,6,1)="T",VLOOKUP(H963,DATA!$B$2:$H$526,7,FALSE),"")</f>
        <v/>
      </c>
      <c r="W963" t="str">
        <f t="shared" si="518"/>
        <v/>
      </c>
      <c r="X963" t="str">
        <f>IF(LEN(H963)&gt;0,VLOOKUP(H963,DATA!$B$2:$F$526,5,FALSE),"")</f>
        <v/>
      </c>
      <c r="Y963" t="str">
        <f t="shared" si="519"/>
        <v/>
      </c>
      <c r="Z963" t="str">
        <f t="shared" si="520"/>
        <v/>
      </c>
      <c r="AA963" t="str">
        <f t="shared" si="521"/>
        <v/>
      </c>
      <c r="AB963" t="str">
        <f>IF(LEN(Z963)&gt;0,VLOOKUP(Z963,DATA!$K$25:$L$69,2,FALSE)&amp;IF(LEN(AA963)&gt;0,VLOOKUP(AA963,DATA!$O$25:$P$29,2,FALSE),""),"")</f>
        <v/>
      </c>
      <c r="AC963" t="str">
        <f>IF(LEN(Z963)&gt;0,VLOOKUP(Z963,DATA!$K$25:$M$69,3,FALSE),"")</f>
        <v/>
      </c>
      <c r="AD963" t="str">
        <f t="shared" si="522"/>
        <v/>
      </c>
      <c r="AE963" t="str">
        <f t="shared" si="523"/>
        <v/>
      </c>
      <c r="AF963" t="str">
        <f t="shared" si="524"/>
        <v/>
      </c>
      <c r="AG963" t="str">
        <f t="shared" si="525"/>
        <v/>
      </c>
      <c r="AH963" t="str">
        <f t="shared" si="526"/>
        <v/>
      </c>
      <c r="AI963" t="str">
        <f>IF(LEN(Q963)&gt;0,REPT("0",IF(IF(MID(I963,12,1)="F",VLOOKUP(J963,DATA!$K$2:$Y$20,14,FALSE),0)&gt;10,IF(MID(I963,12,1)="F",VLOOKUP(J963,DATA!$K$2:$Y$20,14,FALSE),0)-10,0)-LEN(X963))&amp;DEC2BIN(Q963,IF(MID(I963,12,1)="F",VLOOKUP(J963,DATA!$K$2:$Y$20,14,FALSE),0)-IF(IF(MID(I963,12,1)="F",VLOOKUP(J963,DATA!$K$2:$Y$20,14,FALSE),0)&gt;10,IF(MID(I963,12,1)="F",VLOOKUP(J963,DATA!$K$2:$Y$20,14,FALSE),0)-10,0)),"")</f>
        <v/>
      </c>
      <c r="AJ963" t="str">
        <f>IF(LEN(H963)&gt;0,IF(H963&lt;&gt;"CALL_PAL",VLOOKUP(H963,DATA!$B$2:$E$526,4,FALSE),VLOOKUP(K963,DATA!$K$72:$M$161,3,FALSE)),"")</f>
        <v/>
      </c>
      <c r="AK963" t="str">
        <f>IF(LEN(H963)&gt;0,VLOOKUP(H963,DATA!$B$2:$D$526,3,FALSE),"")</f>
        <v/>
      </c>
      <c r="AL963" t="str">
        <f t="shared" si="527"/>
        <v/>
      </c>
      <c r="AM963" t="str">
        <f t="shared" si="528"/>
        <v/>
      </c>
      <c r="AN963" t="str">
        <f t="shared" si="506"/>
        <v/>
      </c>
      <c r="AO963" t="str">
        <f t="shared" si="500"/>
        <v/>
      </c>
      <c r="AP963" t="str">
        <f t="shared" si="501"/>
        <v/>
      </c>
      <c r="AQ963" t="str">
        <f t="shared" ref="AQ963:AQ1026" si="530">IF(B963="","",IF(G963=G964,"",INT(G963/64)*64=G963))</f>
        <v/>
      </c>
    </row>
    <row r="964" spans="1:43" x14ac:dyDescent="0.25">
      <c r="A964" t="str">
        <f t="shared" si="502"/>
        <v/>
      </c>
      <c r="C964" t="str">
        <f t="shared" si="508"/>
        <v/>
      </c>
      <c r="D964" t="str">
        <f t="shared" si="503"/>
        <v/>
      </c>
      <c r="E964" t="str">
        <f t="shared" si="504"/>
        <v/>
      </c>
      <c r="F964" t="str">
        <f t="shared" si="507"/>
        <v/>
      </c>
      <c r="G964" t="str">
        <f t="shared" ref="G964:G1027" si="531">IF(LEN(C964)&gt;0,IF(IFERROR(FIND(":",C964)&gt;0,FALSE),G963+16-MOD(G963+16,16),IF(E964,G963+F963-MOD(G963+F963,F963),G963)),"")</f>
        <v/>
      </c>
      <c r="H964" t="str">
        <f t="shared" si="509"/>
        <v/>
      </c>
      <c r="I964" s="3" t="str">
        <f>IF(LEN(H964)&gt;0,VLOOKUP(H964,DATA!$B$2:$G$526,6,FALSE),"")</f>
        <v/>
      </c>
      <c r="J964" t="str">
        <f>IF(LEN(H964)&gt;0,VLOOKUP(H964,DATA!$B$2:$G$526,2,FALSE),"")</f>
        <v/>
      </c>
      <c r="K964" t="str">
        <f>IF(LEN(H964)&gt;0,IF(MID(IF(MID(MID(C964,LEN(H964)+2,99),1,1)="(",MID(MID(C964,LEN(H964)+2,99),2,LEN(MID(C964,LEN(H964)+2,99))-2),MID(C964,LEN(H964)+2,99)),1,1)=VLOOKUP(H964,DATA!$B$2:$I$526,8,FALSE),MID(IF(MID(MID(C964,LEN(H964)+2,99),1,1)="(",MID(MID(C964,LEN(H964)+2,99),2,LEN(MID(C964,LEN(H964)+2,99))-2),MID(C964,LEN(H964)+2,99)),1,3),IF(MID(MID(C964,LEN(H964)+2,99),1,1)="(",MID(MID(C964,LEN(H964)+2,99),2,LEN(MID(C964,LEN(H964)+2,99))-2),MID(C964,LEN(H964)+2,99))),"")</f>
        <v/>
      </c>
      <c r="L964" t="str">
        <f t="shared" si="510"/>
        <v/>
      </c>
      <c r="M964" t="str">
        <f t="shared" si="529"/>
        <v/>
      </c>
      <c r="N964" t="str">
        <f t="shared" si="511"/>
        <v/>
      </c>
      <c r="O964" t="str">
        <f t="shared" si="512"/>
        <v/>
      </c>
      <c r="P964" t="str">
        <f t="shared" si="505"/>
        <v/>
      </c>
      <c r="Q964" t="str">
        <f t="shared" si="513"/>
        <v/>
      </c>
      <c r="R964" t="str">
        <f t="shared" si="514"/>
        <v/>
      </c>
      <c r="S964" t="str">
        <f t="shared" si="515"/>
        <v/>
      </c>
      <c r="T964" t="str">
        <f t="shared" si="516"/>
        <v/>
      </c>
      <c r="U964" t="str">
        <f t="shared" si="517"/>
        <v/>
      </c>
      <c r="V964" t="str">
        <f>IF(MID(I964,6,1)="T",VLOOKUP(H964,DATA!$B$2:$H$526,7,FALSE),"")</f>
        <v/>
      </c>
      <c r="W964" t="str">
        <f t="shared" si="518"/>
        <v/>
      </c>
      <c r="X964" t="str">
        <f>IF(LEN(H964)&gt;0,VLOOKUP(H964,DATA!$B$2:$F$526,5,FALSE),"")</f>
        <v/>
      </c>
      <c r="Y964" t="str">
        <f t="shared" si="519"/>
        <v/>
      </c>
      <c r="Z964" t="str">
        <f t="shared" si="520"/>
        <v/>
      </c>
      <c r="AA964" t="str">
        <f t="shared" si="521"/>
        <v/>
      </c>
      <c r="AB964" t="str">
        <f>IF(LEN(Z964)&gt;0,VLOOKUP(Z964,DATA!$K$25:$L$69,2,FALSE)&amp;IF(LEN(AA964)&gt;0,VLOOKUP(AA964,DATA!$O$25:$P$29,2,FALSE),""),"")</f>
        <v/>
      </c>
      <c r="AC964" t="str">
        <f>IF(LEN(Z964)&gt;0,VLOOKUP(Z964,DATA!$K$25:$M$69,3,FALSE),"")</f>
        <v/>
      </c>
      <c r="AD964" t="str">
        <f t="shared" si="522"/>
        <v/>
      </c>
      <c r="AE964" t="str">
        <f t="shared" si="523"/>
        <v/>
      </c>
      <c r="AF964" t="str">
        <f t="shared" si="524"/>
        <v/>
      </c>
      <c r="AG964" t="str">
        <f t="shared" si="525"/>
        <v/>
      </c>
      <c r="AH964" t="str">
        <f t="shared" si="526"/>
        <v/>
      </c>
      <c r="AI964" t="str">
        <f>IF(LEN(Q964)&gt;0,REPT("0",IF(IF(MID(I964,12,1)="F",VLOOKUP(J964,DATA!$K$2:$Y$20,14,FALSE),0)&gt;10,IF(MID(I964,12,1)="F",VLOOKUP(J964,DATA!$K$2:$Y$20,14,FALSE),0)-10,0)-LEN(X964))&amp;DEC2BIN(Q964,IF(MID(I964,12,1)="F",VLOOKUP(J964,DATA!$K$2:$Y$20,14,FALSE),0)-IF(IF(MID(I964,12,1)="F",VLOOKUP(J964,DATA!$K$2:$Y$20,14,FALSE),0)&gt;10,IF(MID(I964,12,1)="F",VLOOKUP(J964,DATA!$K$2:$Y$20,14,FALSE),0)-10,0)),"")</f>
        <v/>
      </c>
      <c r="AJ964" t="str">
        <f>IF(LEN(H964)&gt;0,IF(H964&lt;&gt;"CALL_PAL",VLOOKUP(H964,DATA!$B$2:$E$526,4,FALSE),VLOOKUP(K964,DATA!$K$72:$M$161,3,FALSE)),"")</f>
        <v/>
      </c>
      <c r="AK964" t="str">
        <f>IF(LEN(H964)&gt;0,VLOOKUP(H964,DATA!$B$2:$D$526,3,FALSE),"")</f>
        <v/>
      </c>
      <c r="AL964" t="str">
        <f t="shared" si="527"/>
        <v/>
      </c>
      <c r="AM964" t="str">
        <f t="shared" si="528"/>
        <v/>
      </c>
      <c r="AN964" t="str">
        <f t="shared" si="506"/>
        <v/>
      </c>
      <c r="AO964" t="str">
        <f t="shared" ref="AO964:AO1027" si="532">IF(B964&lt;&gt;"",G964-G963,"")</f>
        <v/>
      </c>
      <c r="AP964" t="str">
        <f t="shared" si="501"/>
        <v/>
      </c>
      <c r="AQ964" t="str">
        <f t="shared" si="530"/>
        <v/>
      </c>
    </row>
    <row r="965" spans="1:43" x14ac:dyDescent="0.25">
      <c r="A965" t="str">
        <f t="shared" si="502"/>
        <v/>
      </c>
      <c r="C965" t="str">
        <f t="shared" si="508"/>
        <v/>
      </c>
      <c r="D965" t="str">
        <f t="shared" si="503"/>
        <v/>
      </c>
      <c r="E965" t="str">
        <f t="shared" si="504"/>
        <v/>
      </c>
      <c r="F965" t="str">
        <f t="shared" si="507"/>
        <v/>
      </c>
      <c r="G965" t="str">
        <f t="shared" si="531"/>
        <v/>
      </c>
      <c r="H965" t="str">
        <f t="shared" si="509"/>
        <v/>
      </c>
      <c r="I965" s="3" t="str">
        <f>IF(LEN(H965)&gt;0,VLOOKUP(H965,DATA!$B$2:$G$526,6,FALSE),"")</f>
        <v/>
      </c>
      <c r="J965" t="str">
        <f>IF(LEN(H965)&gt;0,VLOOKUP(H965,DATA!$B$2:$G$526,2,FALSE),"")</f>
        <v/>
      </c>
      <c r="K965" t="str">
        <f>IF(LEN(H965)&gt;0,IF(MID(IF(MID(MID(C965,LEN(H965)+2,99),1,1)="(",MID(MID(C965,LEN(H965)+2,99),2,LEN(MID(C965,LEN(H965)+2,99))-2),MID(C965,LEN(H965)+2,99)),1,1)=VLOOKUP(H965,DATA!$B$2:$I$526,8,FALSE),MID(IF(MID(MID(C965,LEN(H965)+2,99),1,1)="(",MID(MID(C965,LEN(H965)+2,99),2,LEN(MID(C965,LEN(H965)+2,99))-2),MID(C965,LEN(H965)+2,99)),1,3),IF(MID(MID(C965,LEN(H965)+2,99),1,1)="(",MID(MID(C965,LEN(H965)+2,99),2,LEN(MID(C965,LEN(H965)+2,99))-2),MID(C965,LEN(H965)+2,99))),"")</f>
        <v/>
      </c>
      <c r="L965" t="str">
        <f t="shared" si="510"/>
        <v/>
      </c>
      <c r="M965" t="str">
        <f t="shared" si="529"/>
        <v/>
      </c>
      <c r="N965" t="str">
        <f t="shared" si="511"/>
        <v/>
      </c>
      <c r="O965" t="str">
        <f t="shared" si="512"/>
        <v/>
      </c>
      <c r="P965" t="str">
        <f t="shared" si="505"/>
        <v/>
      </c>
      <c r="Q965" t="str">
        <f t="shared" si="513"/>
        <v/>
      </c>
      <c r="R965" t="str">
        <f t="shared" si="514"/>
        <v/>
      </c>
      <c r="S965" t="str">
        <f t="shared" si="515"/>
        <v/>
      </c>
      <c r="T965" t="str">
        <f t="shared" si="516"/>
        <v/>
      </c>
      <c r="U965" t="str">
        <f t="shared" si="517"/>
        <v/>
      </c>
      <c r="V965" t="str">
        <f>IF(MID(I965,6,1)="T",VLOOKUP(H965,DATA!$B$2:$H$526,7,FALSE),"")</f>
        <v/>
      </c>
      <c r="W965" t="str">
        <f t="shared" si="518"/>
        <v/>
      </c>
      <c r="X965" t="str">
        <f>IF(LEN(H965)&gt;0,VLOOKUP(H965,DATA!$B$2:$F$526,5,FALSE),"")</f>
        <v/>
      </c>
      <c r="Y965" t="str">
        <f t="shared" si="519"/>
        <v/>
      </c>
      <c r="Z965" t="str">
        <f t="shared" si="520"/>
        <v/>
      </c>
      <c r="AA965" t="str">
        <f t="shared" si="521"/>
        <v/>
      </c>
      <c r="AB965" t="str">
        <f>IF(LEN(Z965)&gt;0,VLOOKUP(Z965,DATA!$K$25:$L$69,2,FALSE)&amp;IF(LEN(AA965)&gt;0,VLOOKUP(AA965,DATA!$O$25:$P$29,2,FALSE),""),"")</f>
        <v/>
      </c>
      <c r="AC965" t="str">
        <f>IF(LEN(Z965)&gt;0,VLOOKUP(Z965,DATA!$K$25:$M$69,3,FALSE),"")</f>
        <v/>
      </c>
      <c r="AD965" t="str">
        <f t="shared" si="522"/>
        <v/>
      </c>
      <c r="AE965" t="str">
        <f t="shared" si="523"/>
        <v/>
      </c>
      <c r="AF965" t="str">
        <f t="shared" si="524"/>
        <v/>
      </c>
      <c r="AG965" t="str">
        <f t="shared" si="525"/>
        <v/>
      </c>
      <c r="AH965" t="str">
        <f t="shared" si="526"/>
        <v/>
      </c>
      <c r="AI965" t="str">
        <f>IF(LEN(Q965)&gt;0,REPT("0",IF(IF(MID(I965,12,1)="F",VLOOKUP(J965,DATA!$K$2:$Y$20,14,FALSE),0)&gt;10,IF(MID(I965,12,1)="F",VLOOKUP(J965,DATA!$K$2:$Y$20,14,FALSE),0)-10,0)-LEN(X965))&amp;DEC2BIN(Q965,IF(MID(I965,12,1)="F",VLOOKUP(J965,DATA!$K$2:$Y$20,14,FALSE),0)-IF(IF(MID(I965,12,1)="F",VLOOKUP(J965,DATA!$K$2:$Y$20,14,FALSE),0)&gt;10,IF(MID(I965,12,1)="F",VLOOKUP(J965,DATA!$K$2:$Y$20,14,FALSE),0)-10,0)),"")</f>
        <v/>
      </c>
      <c r="AJ965" t="str">
        <f>IF(LEN(H965)&gt;0,IF(H965&lt;&gt;"CALL_PAL",VLOOKUP(H965,DATA!$B$2:$E$526,4,FALSE),VLOOKUP(K965,DATA!$K$72:$M$161,3,FALSE)),"")</f>
        <v/>
      </c>
      <c r="AK965" t="str">
        <f>IF(LEN(H965)&gt;0,VLOOKUP(H965,DATA!$B$2:$D$526,3,FALSE),"")</f>
        <v/>
      </c>
      <c r="AL965" t="str">
        <f t="shared" si="527"/>
        <v/>
      </c>
      <c r="AM965" t="str">
        <f t="shared" si="528"/>
        <v/>
      </c>
      <c r="AN965" t="str">
        <f t="shared" si="506"/>
        <v/>
      </c>
      <c r="AO965" t="str">
        <f t="shared" si="532"/>
        <v/>
      </c>
      <c r="AP965" t="str">
        <f t="shared" ref="AP965:AP1028" si="533">IF(B965="","",IF(G965=G966,"",INT(G965/16)*16=G965))</f>
        <v/>
      </c>
      <c r="AQ965" t="str">
        <f t="shared" si="530"/>
        <v/>
      </c>
    </row>
    <row r="966" spans="1:43" x14ac:dyDescent="0.25">
      <c r="A966" t="str">
        <f t="shared" ref="A966:A1029" si="534">IF(LEN(G966)&gt;0,DEC2HEX(G966+IF(AN965,1,0),8),"")</f>
        <v/>
      </c>
      <c r="C966" t="str">
        <f t="shared" si="508"/>
        <v/>
      </c>
      <c r="D966" t="str">
        <f t="shared" ref="D966:D1029" si="535">IF(LEN(C966)&gt;0,IF(MID(C966,1,IFERROR(FIND(" ",C966),2)-1)=".BASE","",IF(MID(C966,1,4)=".VAR",MID(C966,FIND(" ",C966)+1,99),"")),"")</f>
        <v/>
      </c>
      <c r="E966" t="str">
        <f t="shared" si="504"/>
        <v/>
      </c>
      <c r="F966" t="str">
        <f t="shared" si="507"/>
        <v/>
      </c>
      <c r="G966" t="str">
        <f t="shared" si="531"/>
        <v/>
      </c>
      <c r="H966" t="str">
        <f t="shared" si="509"/>
        <v/>
      </c>
      <c r="I966" s="3" t="str">
        <f>IF(LEN(H966)&gt;0,VLOOKUP(H966,DATA!$B$2:$G$526,6,FALSE),"")</f>
        <v/>
      </c>
      <c r="J966" t="str">
        <f>IF(LEN(H966)&gt;0,VLOOKUP(H966,DATA!$B$2:$G$526,2,FALSE),"")</f>
        <v/>
      </c>
      <c r="K966" t="str">
        <f>IF(LEN(H966)&gt;0,IF(MID(IF(MID(MID(C966,LEN(H966)+2,99),1,1)="(",MID(MID(C966,LEN(H966)+2,99),2,LEN(MID(C966,LEN(H966)+2,99))-2),MID(C966,LEN(H966)+2,99)),1,1)=VLOOKUP(H966,DATA!$B$2:$I$526,8,FALSE),MID(IF(MID(MID(C966,LEN(H966)+2,99),1,1)="(",MID(MID(C966,LEN(H966)+2,99),2,LEN(MID(C966,LEN(H966)+2,99))-2),MID(C966,LEN(H966)+2,99)),1,3),IF(MID(MID(C966,LEN(H966)+2,99),1,1)="(",MID(MID(C966,LEN(H966)+2,99),2,LEN(MID(C966,LEN(H966)+2,99))-2),MID(C966,LEN(H966)+2,99))),"")</f>
        <v/>
      </c>
      <c r="L966" t="str">
        <f t="shared" si="510"/>
        <v/>
      </c>
      <c r="M966" t="str">
        <f t="shared" si="529"/>
        <v/>
      </c>
      <c r="N966" t="str">
        <f t="shared" si="511"/>
        <v/>
      </c>
      <c r="O966" t="str">
        <f t="shared" si="512"/>
        <v/>
      </c>
      <c r="P966" t="str">
        <f t="shared" si="505"/>
        <v/>
      </c>
      <c r="Q966" t="str">
        <f t="shared" si="513"/>
        <v/>
      </c>
      <c r="R966" t="str">
        <f t="shared" si="514"/>
        <v/>
      </c>
      <c r="S966" t="str">
        <f t="shared" si="515"/>
        <v/>
      </c>
      <c r="T966" t="str">
        <f t="shared" si="516"/>
        <v/>
      </c>
      <c r="U966" t="str">
        <f t="shared" si="517"/>
        <v/>
      </c>
      <c r="V966" t="str">
        <f>IF(MID(I966,6,1)="T",VLOOKUP(H966,DATA!$B$2:$H$526,7,FALSE),"")</f>
        <v/>
      </c>
      <c r="W966" t="str">
        <f t="shared" si="518"/>
        <v/>
      </c>
      <c r="X966" t="str">
        <f>IF(LEN(H966)&gt;0,VLOOKUP(H966,DATA!$B$2:$F$526,5,FALSE),"")</f>
        <v/>
      </c>
      <c r="Y966" t="str">
        <f t="shared" si="519"/>
        <v/>
      </c>
      <c r="Z966" t="str">
        <f t="shared" si="520"/>
        <v/>
      </c>
      <c r="AA966" t="str">
        <f t="shared" si="521"/>
        <v/>
      </c>
      <c r="AB966" t="str">
        <f>IF(LEN(Z966)&gt;0,VLOOKUP(Z966,DATA!$K$25:$L$69,2,FALSE)&amp;IF(LEN(AA966)&gt;0,VLOOKUP(AA966,DATA!$O$25:$P$29,2,FALSE),""),"")</f>
        <v/>
      </c>
      <c r="AC966" t="str">
        <f>IF(LEN(Z966)&gt;0,VLOOKUP(Z966,DATA!$K$25:$M$69,3,FALSE),"")</f>
        <v/>
      </c>
      <c r="AD966" t="str">
        <f t="shared" si="522"/>
        <v/>
      </c>
      <c r="AE966" t="str">
        <f t="shared" si="523"/>
        <v/>
      </c>
      <c r="AF966" t="str">
        <f t="shared" si="524"/>
        <v/>
      </c>
      <c r="AG966" t="str">
        <f t="shared" si="525"/>
        <v/>
      </c>
      <c r="AH966" t="str">
        <f t="shared" si="526"/>
        <v/>
      </c>
      <c r="AI966" t="str">
        <f>IF(LEN(Q966)&gt;0,REPT("0",IF(IF(MID(I966,12,1)="F",VLOOKUP(J966,DATA!$K$2:$Y$20,14,FALSE),0)&gt;10,IF(MID(I966,12,1)="F",VLOOKUP(J966,DATA!$K$2:$Y$20,14,FALSE),0)-10,0)-LEN(X966))&amp;DEC2BIN(Q966,IF(MID(I966,12,1)="F",VLOOKUP(J966,DATA!$K$2:$Y$20,14,FALSE),0)-IF(IF(MID(I966,12,1)="F",VLOOKUP(J966,DATA!$K$2:$Y$20,14,FALSE),0)&gt;10,IF(MID(I966,12,1)="F",VLOOKUP(J966,DATA!$K$2:$Y$20,14,FALSE),0)-10,0)),"")</f>
        <v/>
      </c>
      <c r="AJ966" t="str">
        <f>IF(LEN(H966)&gt;0,IF(H966&lt;&gt;"CALL_PAL",VLOOKUP(H966,DATA!$B$2:$E$526,4,FALSE),VLOOKUP(K966,DATA!$K$72:$M$161,3,FALSE)),"")</f>
        <v/>
      </c>
      <c r="AK966" t="str">
        <f>IF(LEN(H966)&gt;0,VLOOKUP(H966,DATA!$B$2:$D$526,3,FALSE),"")</f>
        <v/>
      </c>
      <c r="AL966" t="str">
        <f t="shared" si="527"/>
        <v/>
      </c>
      <c r="AM966" t="str">
        <f t="shared" si="528"/>
        <v/>
      </c>
      <c r="AN966" t="str">
        <f t="shared" si="506"/>
        <v/>
      </c>
      <c r="AO966" t="str">
        <f t="shared" si="532"/>
        <v/>
      </c>
      <c r="AP966" t="str">
        <f t="shared" si="533"/>
        <v/>
      </c>
      <c r="AQ966" t="str">
        <f t="shared" si="530"/>
        <v/>
      </c>
    </row>
    <row r="967" spans="1:43" x14ac:dyDescent="0.25">
      <c r="A967" t="str">
        <f t="shared" si="534"/>
        <v/>
      </c>
      <c r="C967" t="str">
        <f t="shared" si="508"/>
        <v/>
      </c>
      <c r="D967" t="str">
        <f t="shared" si="535"/>
        <v/>
      </c>
      <c r="E967" t="str">
        <f t="shared" si="504"/>
        <v/>
      </c>
      <c r="F967" t="str">
        <f t="shared" si="507"/>
        <v/>
      </c>
      <c r="G967" t="str">
        <f t="shared" si="531"/>
        <v/>
      </c>
      <c r="H967" t="str">
        <f t="shared" si="509"/>
        <v/>
      </c>
      <c r="I967" s="3" t="str">
        <f>IF(LEN(H967)&gt;0,VLOOKUP(H967,DATA!$B$2:$G$526,6,FALSE),"")</f>
        <v/>
      </c>
      <c r="J967" t="str">
        <f>IF(LEN(H967)&gt;0,VLOOKUP(H967,DATA!$B$2:$G$526,2,FALSE),"")</f>
        <v/>
      </c>
      <c r="K967" t="str">
        <f>IF(LEN(H967)&gt;0,IF(MID(IF(MID(MID(C967,LEN(H967)+2,99),1,1)="(",MID(MID(C967,LEN(H967)+2,99),2,LEN(MID(C967,LEN(H967)+2,99))-2),MID(C967,LEN(H967)+2,99)),1,1)=VLOOKUP(H967,DATA!$B$2:$I$526,8,FALSE),MID(IF(MID(MID(C967,LEN(H967)+2,99),1,1)="(",MID(MID(C967,LEN(H967)+2,99),2,LEN(MID(C967,LEN(H967)+2,99))-2),MID(C967,LEN(H967)+2,99)),1,3),IF(MID(MID(C967,LEN(H967)+2,99),1,1)="(",MID(MID(C967,LEN(H967)+2,99),2,LEN(MID(C967,LEN(H967)+2,99))-2),MID(C967,LEN(H967)+2,99))),"")</f>
        <v/>
      </c>
      <c r="L967" t="str">
        <f t="shared" si="510"/>
        <v/>
      </c>
      <c r="M967" t="str">
        <f t="shared" si="529"/>
        <v/>
      </c>
      <c r="N967" t="str">
        <f t="shared" si="511"/>
        <v/>
      </c>
      <c r="O967" t="str">
        <f t="shared" si="512"/>
        <v/>
      </c>
      <c r="P967" t="str">
        <f t="shared" si="505"/>
        <v/>
      </c>
      <c r="Q967" t="str">
        <f t="shared" si="513"/>
        <v/>
      </c>
      <c r="R967" t="str">
        <f t="shared" si="514"/>
        <v/>
      </c>
      <c r="S967" t="str">
        <f t="shared" si="515"/>
        <v/>
      </c>
      <c r="T967" t="str">
        <f t="shared" si="516"/>
        <v/>
      </c>
      <c r="U967" t="str">
        <f t="shared" si="517"/>
        <v/>
      </c>
      <c r="V967" t="str">
        <f>IF(MID(I967,6,1)="T",VLOOKUP(H967,DATA!$B$2:$H$526,7,FALSE),"")</f>
        <v/>
      </c>
      <c r="W967" t="str">
        <f t="shared" si="518"/>
        <v/>
      </c>
      <c r="X967" t="str">
        <f>IF(LEN(H967)&gt;0,VLOOKUP(H967,DATA!$B$2:$F$526,5,FALSE),"")</f>
        <v/>
      </c>
      <c r="Y967" t="str">
        <f t="shared" si="519"/>
        <v/>
      </c>
      <c r="Z967" t="str">
        <f t="shared" si="520"/>
        <v/>
      </c>
      <c r="AA967" t="str">
        <f t="shared" si="521"/>
        <v/>
      </c>
      <c r="AB967" t="str">
        <f>IF(LEN(Z967)&gt;0,VLOOKUP(Z967,DATA!$K$25:$L$69,2,FALSE)&amp;IF(LEN(AA967)&gt;0,VLOOKUP(AA967,DATA!$O$25:$P$29,2,FALSE),""),"")</f>
        <v/>
      </c>
      <c r="AC967" t="str">
        <f>IF(LEN(Z967)&gt;0,VLOOKUP(Z967,DATA!$K$25:$M$69,3,FALSE),"")</f>
        <v/>
      </c>
      <c r="AD967" t="str">
        <f t="shared" si="522"/>
        <v/>
      </c>
      <c r="AE967" t="str">
        <f t="shared" si="523"/>
        <v/>
      </c>
      <c r="AF967" t="str">
        <f t="shared" si="524"/>
        <v/>
      </c>
      <c r="AG967" t="str">
        <f t="shared" si="525"/>
        <v/>
      </c>
      <c r="AH967" t="str">
        <f t="shared" si="526"/>
        <v/>
      </c>
      <c r="AI967" t="str">
        <f>IF(LEN(Q967)&gt;0,REPT("0",IF(IF(MID(I967,12,1)="F",VLOOKUP(J967,DATA!$K$2:$Y$20,14,FALSE),0)&gt;10,IF(MID(I967,12,1)="F",VLOOKUP(J967,DATA!$K$2:$Y$20,14,FALSE),0)-10,0)-LEN(X967))&amp;DEC2BIN(Q967,IF(MID(I967,12,1)="F",VLOOKUP(J967,DATA!$K$2:$Y$20,14,FALSE),0)-IF(IF(MID(I967,12,1)="F",VLOOKUP(J967,DATA!$K$2:$Y$20,14,FALSE),0)&gt;10,IF(MID(I967,12,1)="F",VLOOKUP(J967,DATA!$K$2:$Y$20,14,FALSE),0)-10,0)),"")</f>
        <v/>
      </c>
      <c r="AJ967" t="str">
        <f>IF(LEN(H967)&gt;0,IF(H967&lt;&gt;"CALL_PAL",VLOOKUP(H967,DATA!$B$2:$E$526,4,FALSE),VLOOKUP(K967,DATA!$K$72:$M$161,3,FALSE)),"")</f>
        <v/>
      </c>
      <c r="AK967" t="str">
        <f>IF(LEN(H967)&gt;0,VLOOKUP(H967,DATA!$B$2:$D$526,3,FALSE),"")</f>
        <v/>
      </c>
      <c r="AL967" t="str">
        <f t="shared" si="527"/>
        <v/>
      </c>
      <c r="AM967" t="str">
        <f t="shared" si="528"/>
        <v/>
      </c>
      <c r="AN967" t="str">
        <f t="shared" si="506"/>
        <v/>
      </c>
      <c r="AO967" t="str">
        <f t="shared" si="532"/>
        <v/>
      </c>
      <c r="AP967" t="str">
        <f t="shared" si="533"/>
        <v/>
      </c>
      <c r="AQ967" t="str">
        <f t="shared" si="530"/>
        <v/>
      </c>
    </row>
    <row r="968" spans="1:43" x14ac:dyDescent="0.25">
      <c r="A968" t="str">
        <f t="shared" si="534"/>
        <v/>
      </c>
      <c r="C968" t="str">
        <f t="shared" si="508"/>
        <v/>
      </c>
      <c r="D968" t="str">
        <f t="shared" si="535"/>
        <v/>
      </c>
      <c r="E968" t="str">
        <f t="shared" ref="E968:E1031" si="536">IF(LEN(C968)&gt;0,AND(MID(C967,1,2)&lt;&gt;".B",MID(C967,1,2)&lt;&gt;".P",NOT(IFERROR(FIND(":",C967)&gt;0,FALSE))),"")</f>
        <v/>
      </c>
      <c r="F968" t="str">
        <f t="shared" si="507"/>
        <v/>
      </c>
      <c r="G968" t="str">
        <f t="shared" si="531"/>
        <v/>
      </c>
      <c r="H968" t="str">
        <f t="shared" si="509"/>
        <v/>
      </c>
      <c r="I968" s="3" t="str">
        <f>IF(LEN(H968)&gt;0,VLOOKUP(H968,DATA!$B$2:$G$526,6,FALSE),"")</f>
        <v/>
      </c>
      <c r="J968" t="str">
        <f>IF(LEN(H968)&gt;0,VLOOKUP(H968,DATA!$B$2:$G$526,2,FALSE),"")</f>
        <v/>
      </c>
      <c r="K968" t="str">
        <f>IF(LEN(H968)&gt;0,IF(MID(IF(MID(MID(C968,LEN(H968)+2,99),1,1)="(",MID(MID(C968,LEN(H968)+2,99),2,LEN(MID(C968,LEN(H968)+2,99))-2),MID(C968,LEN(H968)+2,99)),1,1)=VLOOKUP(H968,DATA!$B$2:$I$526,8,FALSE),MID(IF(MID(MID(C968,LEN(H968)+2,99),1,1)="(",MID(MID(C968,LEN(H968)+2,99),2,LEN(MID(C968,LEN(H968)+2,99))-2),MID(C968,LEN(H968)+2,99)),1,3),IF(MID(MID(C968,LEN(H968)+2,99),1,1)="(",MID(MID(C968,LEN(H968)+2,99),2,LEN(MID(C968,LEN(H968)+2,99))-2),MID(C968,LEN(H968)+2,99))),"")</f>
        <v/>
      </c>
      <c r="L968" t="str">
        <f t="shared" si="510"/>
        <v/>
      </c>
      <c r="M968" t="str">
        <f t="shared" si="529"/>
        <v/>
      </c>
      <c r="N968" t="str">
        <f t="shared" si="511"/>
        <v/>
      </c>
      <c r="O968" t="str">
        <f t="shared" si="512"/>
        <v/>
      </c>
      <c r="P968" t="str">
        <f t="shared" si="505"/>
        <v/>
      </c>
      <c r="Q968" t="str">
        <f t="shared" si="513"/>
        <v/>
      </c>
      <c r="R968" t="str">
        <f t="shared" si="514"/>
        <v/>
      </c>
      <c r="S968" t="str">
        <f t="shared" si="515"/>
        <v/>
      </c>
      <c r="T968" t="str">
        <f t="shared" si="516"/>
        <v/>
      </c>
      <c r="U968" t="str">
        <f t="shared" si="517"/>
        <v/>
      </c>
      <c r="V968" t="str">
        <f>IF(MID(I968,6,1)="T",VLOOKUP(H968,DATA!$B$2:$H$526,7,FALSE),"")</f>
        <v/>
      </c>
      <c r="W968" t="str">
        <f t="shared" si="518"/>
        <v/>
      </c>
      <c r="X968" t="str">
        <f>IF(LEN(H968)&gt;0,VLOOKUP(H968,DATA!$B$2:$F$526,5,FALSE),"")</f>
        <v/>
      </c>
      <c r="Y968" t="str">
        <f t="shared" si="519"/>
        <v/>
      </c>
      <c r="Z968" t="str">
        <f t="shared" si="520"/>
        <v/>
      </c>
      <c r="AA968" t="str">
        <f t="shared" si="521"/>
        <v/>
      </c>
      <c r="AB968" t="str">
        <f>IF(LEN(Z968)&gt;0,VLOOKUP(Z968,DATA!$K$25:$L$69,2,FALSE)&amp;IF(LEN(AA968)&gt;0,VLOOKUP(AA968,DATA!$O$25:$P$29,2,FALSE),""),"")</f>
        <v/>
      </c>
      <c r="AC968" t="str">
        <f>IF(LEN(Z968)&gt;0,VLOOKUP(Z968,DATA!$K$25:$M$69,3,FALSE),"")</f>
        <v/>
      </c>
      <c r="AD968" t="str">
        <f t="shared" si="522"/>
        <v/>
      </c>
      <c r="AE968" t="str">
        <f t="shared" si="523"/>
        <v/>
      </c>
      <c r="AF968" t="str">
        <f t="shared" si="524"/>
        <v/>
      </c>
      <c r="AG968" t="str">
        <f t="shared" si="525"/>
        <v/>
      </c>
      <c r="AH968" t="str">
        <f t="shared" si="526"/>
        <v/>
      </c>
      <c r="AI968" t="str">
        <f>IF(LEN(Q968)&gt;0,REPT("0",IF(IF(MID(I968,12,1)="F",VLOOKUP(J968,DATA!$K$2:$Y$20,14,FALSE),0)&gt;10,IF(MID(I968,12,1)="F",VLOOKUP(J968,DATA!$K$2:$Y$20,14,FALSE),0)-10,0)-LEN(X968))&amp;DEC2BIN(Q968,IF(MID(I968,12,1)="F",VLOOKUP(J968,DATA!$K$2:$Y$20,14,FALSE),0)-IF(IF(MID(I968,12,1)="F",VLOOKUP(J968,DATA!$K$2:$Y$20,14,FALSE),0)&gt;10,IF(MID(I968,12,1)="F",VLOOKUP(J968,DATA!$K$2:$Y$20,14,FALSE),0)-10,0)),"")</f>
        <v/>
      </c>
      <c r="AJ968" t="str">
        <f>IF(LEN(H968)&gt;0,IF(H968&lt;&gt;"CALL_PAL",VLOOKUP(H968,DATA!$B$2:$E$526,4,FALSE),VLOOKUP(K968,DATA!$K$72:$M$161,3,FALSE)),"")</f>
        <v/>
      </c>
      <c r="AK968" t="str">
        <f>IF(LEN(H968)&gt;0,VLOOKUP(H968,DATA!$B$2:$D$526,3,FALSE),"")</f>
        <v/>
      </c>
      <c r="AL968" t="str">
        <f t="shared" si="527"/>
        <v/>
      </c>
      <c r="AM968" t="str">
        <f t="shared" si="528"/>
        <v/>
      </c>
      <c r="AN968" t="str">
        <f t="shared" si="506"/>
        <v/>
      </c>
      <c r="AO968" t="str">
        <f t="shared" si="532"/>
        <v/>
      </c>
      <c r="AP968" t="str">
        <f t="shared" si="533"/>
        <v/>
      </c>
      <c r="AQ968" t="str">
        <f t="shared" si="530"/>
        <v/>
      </c>
    </row>
    <row r="969" spans="1:43" x14ac:dyDescent="0.25">
      <c r="A969" t="str">
        <f t="shared" si="534"/>
        <v/>
      </c>
      <c r="C969" t="str">
        <f t="shared" si="508"/>
        <v/>
      </c>
      <c r="D969" t="str">
        <f t="shared" si="535"/>
        <v/>
      </c>
      <c r="E969" t="str">
        <f t="shared" si="536"/>
        <v/>
      </c>
      <c r="F969" t="str">
        <f t="shared" si="507"/>
        <v/>
      </c>
      <c r="G969" t="str">
        <f t="shared" si="531"/>
        <v/>
      </c>
      <c r="H969" t="str">
        <f t="shared" si="509"/>
        <v/>
      </c>
      <c r="I969" s="3" t="str">
        <f>IF(LEN(H969)&gt;0,VLOOKUP(H969,DATA!$B$2:$G$526,6,FALSE),"")</f>
        <v/>
      </c>
      <c r="J969" t="str">
        <f>IF(LEN(H969)&gt;0,VLOOKUP(H969,DATA!$B$2:$G$526,2,FALSE),"")</f>
        <v/>
      </c>
      <c r="K969" t="str">
        <f>IF(LEN(H969)&gt;0,IF(MID(IF(MID(MID(C969,LEN(H969)+2,99),1,1)="(",MID(MID(C969,LEN(H969)+2,99),2,LEN(MID(C969,LEN(H969)+2,99))-2),MID(C969,LEN(H969)+2,99)),1,1)=VLOOKUP(H969,DATA!$B$2:$I$526,8,FALSE),MID(IF(MID(MID(C969,LEN(H969)+2,99),1,1)="(",MID(MID(C969,LEN(H969)+2,99),2,LEN(MID(C969,LEN(H969)+2,99))-2),MID(C969,LEN(H969)+2,99)),1,3),IF(MID(MID(C969,LEN(H969)+2,99),1,1)="(",MID(MID(C969,LEN(H969)+2,99),2,LEN(MID(C969,LEN(H969)+2,99))-2),MID(C969,LEN(H969)+2,99))),"")</f>
        <v/>
      </c>
      <c r="L969" t="str">
        <f t="shared" si="510"/>
        <v/>
      </c>
      <c r="M969" t="str">
        <f t="shared" si="529"/>
        <v/>
      </c>
      <c r="N969" t="str">
        <f t="shared" si="511"/>
        <v/>
      </c>
      <c r="O969" t="str">
        <f t="shared" si="512"/>
        <v/>
      </c>
      <c r="P969" t="str">
        <f t="shared" si="505"/>
        <v/>
      </c>
      <c r="Q969" t="str">
        <f t="shared" si="513"/>
        <v/>
      </c>
      <c r="R969" t="str">
        <f t="shared" si="514"/>
        <v/>
      </c>
      <c r="S969" t="str">
        <f t="shared" si="515"/>
        <v/>
      </c>
      <c r="T969" t="str">
        <f t="shared" si="516"/>
        <v/>
      </c>
      <c r="U969" t="str">
        <f t="shared" si="517"/>
        <v/>
      </c>
      <c r="V969" t="str">
        <f>IF(MID(I969,6,1)="T",VLOOKUP(H969,DATA!$B$2:$H$526,7,FALSE),"")</f>
        <v/>
      </c>
      <c r="W969" t="str">
        <f t="shared" si="518"/>
        <v/>
      </c>
      <c r="X969" t="str">
        <f>IF(LEN(H969)&gt;0,VLOOKUP(H969,DATA!$B$2:$F$526,5,FALSE),"")</f>
        <v/>
      </c>
      <c r="Y969" t="str">
        <f t="shared" si="519"/>
        <v/>
      </c>
      <c r="Z969" t="str">
        <f t="shared" si="520"/>
        <v/>
      </c>
      <c r="AA969" t="str">
        <f t="shared" si="521"/>
        <v/>
      </c>
      <c r="AB969" t="str">
        <f>IF(LEN(Z969)&gt;0,VLOOKUP(Z969,DATA!$K$25:$L$69,2,FALSE)&amp;IF(LEN(AA969)&gt;0,VLOOKUP(AA969,DATA!$O$25:$P$29,2,FALSE),""),"")</f>
        <v/>
      </c>
      <c r="AC969" t="str">
        <f>IF(LEN(Z969)&gt;0,VLOOKUP(Z969,DATA!$K$25:$M$69,3,FALSE),"")</f>
        <v/>
      </c>
      <c r="AD969" t="str">
        <f t="shared" si="522"/>
        <v/>
      </c>
      <c r="AE969" t="str">
        <f t="shared" si="523"/>
        <v/>
      </c>
      <c r="AF969" t="str">
        <f t="shared" si="524"/>
        <v/>
      </c>
      <c r="AG969" t="str">
        <f t="shared" si="525"/>
        <v/>
      </c>
      <c r="AH969" t="str">
        <f t="shared" si="526"/>
        <v/>
      </c>
      <c r="AI969" t="str">
        <f>IF(LEN(Q969)&gt;0,REPT("0",IF(IF(MID(I969,12,1)="F",VLOOKUP(J969,DATA!$K$2:$Y$20,14,FALSE),0)&gt;10,IF(MID(I969,12,1)="F",VLOOKUP(J969,DATA!$K$2:$Y$20,14,FALSE),0)-10,0)-LEN(X969))&amp;DEC2BIN(Q969,IF(MID(I969,12,1)="F",VLOOKUP(J969,DATA!$K$2:$Y$20,14,FALSE),0)-IF(IF(MID(I969,12,1)="F",VLOOKUP(J969,DATA!$K$2:$Y$20,14,FALSE),0)&gt;10,IF(MID(I969,12,1)="F",VLOOKUP(J969,DATA!$K$2:$Y$20,14,FALSE),0)-10,0)),"")</f>
        <v/>
      </c>
      <c r="AJ969" t="str">
        <f>IF(LEN(H969)&gt;0,IF(H969&lt;&gt;"CALL_PAL",VLOOKUP(H969,DATA!$B$2:$E$526,4,FALSE),VLOOKUP(K969,DATA!$K$72:$M$161,3,FALSE)),"")</f>
        <v/>
      </c>
      <c r="AK969" t="str">
        <f>IF(LEN(H969)&gt;0,VLOOKUP(H969,DATA!$B$2:$D$526,3,FALSE),"")</f>
        <v/>
      </c>
      <c r="AL969" t="str">
        <f t="shared" si="527"/>
        <v/>
      </c>
      <c r="AM969" t="str">
        <f t="shared" si="528"/>
        <v/>
      </c>
      <c r="AN969" t="str">
        <f t="shared" si="506"/>
        <v/>
      </c>
      <c r="AO969" t="str">
        <f t="shared" si="532"/>
        <v/>
      </c>
      <c r="AP969" t="str">
        <f t="shared" si="533"/>
        <v/>
      </c>
      <c r="AQ969" t="str">
        <f t="shared" si="530"/>
        <v/>
      </c>
    </row>
    <row r="970" spans="1:43" x14ac:dyDescent="0.25">
      <c r="A970" t="str">
        <f t="shared" si="534"/>
        <v/>
      </c>
      <c r="C970" t="str">
        <f t="shared" si="508"/>
        <v/>
      </c>
      <c r="D970" t="str">
        <f t="shared" si="535"/>
        <v/>
      </c>
      <c r="E970" t="str">
        <f t="shared" si="536"/>
        <v/>
      </c>
      <c r="F970" t="str">
        <f t="shared" si="507"/>
        <v/>
      </c>
      <c r="G970" t="str">
        <f t="shared" si="531"/>
        <v/>
      </c>
      <c r="H970" t="str">
        <f t="shared" si="509"/>
        <v/>
      </c>
      <c r="I970" s="3" t="str">
        <f>IF(LEN(H970)&gt;0,VLOOKUP(H970,DATA!$B$2:$G$526,6,FALSE),"")</f>
        <v/>
      </c>
      <c r="J970" t="str">
        <f>IF(LEN(H970)&gt;0,VLOOKUP(H970,DATA!$B$2:$G$526,2,FALSE),"")</f>
        <v/>
      </c>
      <c r="K970" t="str">
        <f>IF(LEN(H970)&gt;0,IF(MID(IF(MID(MID(C970,LEN(H970)+2,99),1,1)="(",MID(MID(C970,LEN(H970)+2,99),2,LEN(MID(C970,LEN(H970)+2,99))-2),MID(C970,LEN(H970)+2,99)),1,1)=VLOOKUP(H970,DATA!$B$2:$I$526,8,FALSE),MID(IF(MID(MID(C970,LEN(H970)+2,99),1,1)="(",MID(MID(C970,LEN(H970)+2,99),2,LEN(MID(C970,LEN(H970)+2,99))-2),MID(C970,LEN(H970)+2,99)),1,3),IF(MID(MID(C970,LEN(H970)+2,99),1,1)="(",MID(MID(C970,LEN(H970)+2,99),2,LEN(MID(C970,LEN(H970)+2,99))-2),MID(C970,LEN(H970)+2,99))),"")</f>
        <v/>
      </c>
      <c r="L970" t="str">
        <f t="shared" si="510"/>
        <v/>
      </c>
      <c r="M970" t="str">
        <f t="shared" si="529"/>
        <v/>
      </c>
      <c r="N970" t="str">
        <f t="shared" si="511"/>
        <v/>
      </c>
      <c r="O970" t="str">
        <f t="shared" si="512"/>
        <v/>
      </c>
      <c r="P970" t="str">
        <f t="shared" si="505"/>
        <v/>
      </c>
      <c r="Q970" t="str">
        <f t="shared" si="513"/>
        <v/>
      </c>
      <c r="R970" t="str">
        <f t="shared" si="514"/>
        <v/>
      </c>
      <c r="S970" t="str">
        <f t="shared" si="515"/>
        <v/>
      </c>
      <c r="T970" t="str">
        <f t="shared" si="516"/>
        <v/>
      </c>
      <c r="U970" t="str">
        <f t="shared" si="517"/>
        <v/>
      </c>
      <c r="V970" t="str">
        <f>IF(MID(I970,6,1)="T",VLOOKUP(H970,DATA!$B$2:$H$526,7,FALSE),"")</f>
        <v/>
      </c>
      <c r="W970" t="str">
        <f t="shared" si="518"/>
        <v/>
      </c>
      <c r="X970" t="str">
        <f>IF(LEN(H970)&gt;0,VLOOKUP(H970,DATA!$B$2:$F$526,5,FALSE),"")</f>
        <v/>
      </c>
      <c r="Y970" t="str">
        <f t="shared" si="519"/>
        <v/>
      </c>
      <c r="Z970" t="str">
        <f t="shared" si="520"/>
        <v/>
      </c>
      <c r="AA970" t="str">
        <f t="shared" si="521"/>
        <v/>
      </c>
      <c r="AB970" t="str">
        <f>IF(LEN(Z970)&gt;0,VLOOKUP(Z970,DATA!$K$25:$L$69,2,FALSE)&amp;IF(LEN(AA970)&gt;0,VLOOKUP(AA970,DATA!$O$25:$P$29,2,FALSE),""),"")</f>
        <v/>
      </c>
      <c r="AC970" t="str">
        <f>IF(LEN(Z970)&gt;0,VLOOKUP(Z970,DATA!$K$25:$M$69,3,FALSE),"")</f>
        <v/>
      </c>
      <c r="AD970" t="str">
        <f t="shared" si="522"/>
        <v/>
      </c>
      <c r="AE970" t="str">
        <f t="shared" si="523"/>
        <v/>
      </c>
      <c r="AF970" t="str">
        <f t="shared" si="524"/>
        <v/>
      </c>
      <c r="AG970" t="str">
        <f t="shared" si="525"/>
        <v/>
      </c>
      <c r="AH970" t="str">
        <f t="shared" si="526"/>
        <v/>
      </c>
      <c r="AI970" t="str">
        <f>IF(LEN(Q970)&gt;0,REPT("0",IF(IF(MID(I970,12,1)="F",VLOOKUP(J970,DATA!$K$2:$Y$20,14,FALSE),0)&gt;10,IF(MID(I970,12,1)="F",VLOOKUP(J970,DATA!$K$2:$Y$20,14,FALSE),0)-10,0)-LEN(X970))&amp;DEC2BIN(Q970,IF(MID(I970,12,1)="F",VLOOKUP(J970,DATA!$K$2:$Y$20,14,FALSE),0)-IF(IF(MID(I970,12,1)="F",VLOOKUP(J970,DATA!$K$2:$Y$20,14,FALSE),0)&gt;10,IF(MID(I970,12,1)="F",VLOOKUP(J970,DATA!$K$2:$Y$20,14,FALSE),0)-10,0)),"")</f>
        <v/>
      </c>
      <c r="AJ970" t="str">
        <f>IF(LEN(H970)&gt;0,IF(H970&lt;&gt;"CALL_PAL",VLOOKUP(H970,DATA!$B$2:$E$526,4,FALSE),VLOOKUP(K970,DATA!$K$72:$M$161,3,FALSE)),"")</f>
        <v/>
      </c>
      <c r="AK970" t="str">
        <f>IF(LEN(H970)&gt;0,VLOOKUP(H970,DATA!$B$2:$D$526,3,FALSE),"")</f>
        <v/>
      </c>
      <c r="AL970" t="str">
        <f t="shared" si="527"/>
        <v/>
      </c>
      <c r="AM970" t="str">
        <f t="shared" si="528"/>
        <v/>
      </c>
      <c r="AN970" t="str">
        <f t="shared" si="506"/>
        <v/>
      </c>
      <c r="AO970" t="str">
        <f t="shared" si="532"/>
        <v/>
      </c>
      <c r="AP970" t="str">
        <f t="shared" si="533"/>
        <v/>
      </c>
      <c r="AQ970" t="str">
        <f t="shared" si="530"/>
        <v/>
      </c>
    </row>
    <row r="971" spans="1:43" x14ac:dyDescent="0.25">
      <c r="A971" t="str">
        <f t="shared" si="534"/>
        <v/>
      </c>
      <c r="C971" t="str">
        <f t="shared" si="508"/>
        <v/>
      </c>
      <c r="D971" t="str">
        <f t="shared" si="535"/>
        <v/>
      </c>
      <c r="E971" t="str">
        <f t="shared" si="536"/>
        <v/>
      </c>
      <c r="F971" t="str">
        <f t="shared" si="507"/>
        <v/>
      </c>
      <c r="G971" t="str">
        <f t="shared" si="531"/>
        <v/>
      </c>
      <c r="H971" t="str">
        <f t="shared" si="509"/>
        <v/>
      </c>
      <c r="I971" s="3" t="str">
        <f>IF(LEN(H971)&gt;0,VLOOKUP(H971,DATA!$B$2:$G$526,6,FALSE),"")</f>
        <v/>
      </c>
      <c r="J971" t="str">
        <f>IF(LEN(H971)&gt;0,VLOOKUP(H971,DATA!$B$2:$G$526,2,FALSE),"")</f>
        <v/>
      </c>
      <c r="K971" t="str">
        <f>IF(LEN(H971)&gt;0,IF(MID(IF(MID(MID(C971,LEN(H971)+2,99),1,1)="(",MID(MID(C971,LEN(H971)+2,99),2,LEN(MID(C971,LEN(H971)+2,99))-2),MID(C971,LEN(H971)+2,99)),1,1)=VLOOKUP(H971,DATA!$B$2:$I$526,8,FALSE),MID(IF(MID(MID(C971,LEN(H971)+2,99),1,1)="(",MID(MID(C971,LEN(H971)+2,99),2,LEN(MID(C971,LEN(H971)+2,99))-2),MID(C971,LEN(H971)+2,99)),1,3),IF(MID(MID(C971,LEN(H971)+2,99),1,1)="(",MID(MID(C971,LEN(H971)+2,99),2,LEN(MID(C971,LEN(H971)+2,99))-2),MID(C971,LEN(H971)+2,99))),"")</f>
        <v/>
      </c>
      <c r="L971" t="str">
        <f t="shared" si="510"/>
        <v/>
      </c>
      <c r="M971" t="str">
        <f t="shared" si="529"/>
        <v/>
      </c>
      <c r="N971" t="str">
        <f t="shared" si="511"/>
        <v/>
      </c>
      <c r="O971" t="str">
        <f t="shared" si="512"/>
        <v/>
      </c>
      <c r="P971" t="str">
        <f t="shared" si="505"/>
        <v/>
      </c>
      <c r="Q971" t="str">
        <f t="shared" si="513"/>
        <v/>
      </c>
      <c r="R971" t="str">
        <f t="shared" si="514"/>
        <v/>
      </c>
      <c r="S971" t="str">
        <f t="shared" si="515"/>
        <v/>
      </c>
      <c r="T971" t="str">
        <f t="shared" si="516"/>
        <v/>
      </c>
      <c r="U971" t="str">
        <f t="shared" si="517"/>
        <v/>
      </c>
      <c r="V971" t="str">
        <f>IF(MID(I971,6,1)="T",VLOOKUP(H971,DATA!$B$2:$H$526,7,FALSE),"")</f>
        <v/>
      </c>
      <c r="W971" t="str">
        <f t="shared" si="518"/>
        <v/>
      </c>
      <c r="X971" t="str">
        <f>IF(LEN(H971)&gt;0,VLOOKUP(H971,DATA!$B$2:$F$526,5,FALSE),"")</f>
        <v/>
      </c>
      <c r="Y971" t="str">
        <f t="shared" si="519"/>
        <v/>
      </c>
      <c r="Z971" t="str">
        <f t="shared" si="520"/>
        <v/>
      </c>
      <c r="AA971" t="str">
        <f t="shared" si="521"/>
        <v/>
      </c>
      <c r="AB971" t="str">
        <f>IF(LEN(Z971)&gt;0,VLOOKUP(Z971,DATA!$K$25:$L$69,2,FALSE)&amp;IF(LEN(AA971)&gt;0,VLOOKUP(AA971,DATA!$O$25:$P$29,2,FALSE),""),"")</f>
        <v/>
      </c>
      <c r="AC971" t="str">
        <f>IF(LEN(Z971)&gt;0,VLOOKUP(Z971,DATA!$K$25:$M$69,3,FALSE),"")</f>
        <v/>
      </c>
      <c r="AD971" t="str">
        <f t="shared" si="522"/>
        <v/>
      </c>
      <c r="AE971" t="str">
        <f t="shared" si="523"/>
        <v/>
      </c>
      <c r="AF971" t="str">
        <f t="shared" si="524"/>
        <v/>
      </c>
      <c r="AG971" t="str">
        <f t="shared" si="525"/>
        <v/>
      </c>
      <c r="AH971" t="str">
        <f t="shared" si="526"/>
        <v/>
      </c>
      <c r="AI971" t="str">
        <f>IF(LEN(Q971)&gt;0,REPT("0",IF(IF(MID(I971,12,1)="F",VLOOKUP(J971,DATA!$K$2:$Y$20,14,FALSE),0)&gt;10,IF(MID(I971,12,1)="F",VLOOKUP(J971,DATA!$K$2:$Y$20,14,FALSE),0)-10,0)-LEN(X971))&amp;DEC2BIN(Q971,IF(MID(I971,12,1)="F",VLOOKUP(J971,DATA!$K$2:$Y$20,14,FALSE),0)-IF(IF(MID(I971,12,1)="F",VLOOKUP(J971,DATA!$K$2:$Y$20,14,FALSE),0)&gt;10,IF(MID(I971,12,1)="F",VLOOKUP(J971,DATA!$K$2:$Y$20,14,FALSE),0)-10,0)),"")</f>
        <v/>
      </c>
      <c r="AJ971" t="str">
        <f>IF(LEN(H971)&gt;0,IF(H971&lt;&gt;"CALL_PAL",VLOOKUP(H971,DATA!$B$2:$E$526,4,FALSE),VLOOKUP(K971,DATA!$K$72:$M$161,3,FALSE)),"")</f>
        <v/>
      </c>
      <c r="AK971" t="str">
        <f>IF(LEN(H971)&gt;0,VLOOKUP(H971,DATA!$B$2:$D$526,3,FALSE),"")</f>
        <v/>
      </c>
      <c r="AL971" t="str">
        <f t="shared" si="527"/>
        <v/>
      </c>
      <c r="AM971" t="str">
        <f t="shared" si="528"/>
        <v/>
      </c>
      <c r="AN971" t="str">
        <f t="shared" si="506"/>
        <v/>
      </c>
      <c r="AO971" t="str">
        <f t="shared" si="532"/>
        <v/>
      </c>
      <c r="AP971" t="str">
        <f t="shared" si="533"/>
        <v/>
      </c>
      <c r="AQ971" t="str">
        <f t="shared" si="530"/>
        <v/>
      </c>
    </row>
    <row r="972" spans="1:43" x14ac:dyDescent="0.25">
      <c r="A972" t="str">
        <f t="shared" si="534"/>
        <v/>
      </c>
      <c r="C972" t="str">
        <f t="shared" si="508"/>
        <v/>
      </c>
      <c r="D972" t="str">
        <f t="shared" si="535"/>
        <v/>
      </c>
      <c r="E972" t="str">
        <f t="shared" si="536"/>
        <v/>
      </c>
      <c r="F972" t="str">
        <f t="shared" si="507"/>
        <v/>
      </c>
      <c r="G972" t="str">
        <f t="shared" si="531"/>
        <v/>
      </c>
      <c r="H972" t="str">
        <f t="shared" si="509"/>
        <v/>
      </c>
      <c r="I972" s="3" t="str">
        <f>IF(LEN(H972)&gt;0,VLOOKUP(H972,DATA!$B$2:$G$526,6,FALSE),"")</f>
        <v/>
      </c>
      <c r="J972" t="str">
        <f>IF(LEN(H972)&gt;0,VLOOKUP(H972,DATA!$B$2:$G$526,2,FALSE),"")</f>
        <v/>
      </c>
      <c r="K972" t="str">
        <f>IF(LEN(H972)&gt;0,IF(MID(IF(MID(MID(C972,LEN(H972)+2,99),1,1)="(",MID(MID(C972,LEN(H972)+2,99),2,LEN(MID(C972,LEN(H972)+2,99))-2),MID(C972,LEN(H972)+2,99)),1,1)=VLOOKUP(H972,DATA!$B$2:$I$526,8,FALSE),MID(IF(MID(MID(C972,LEN(H972)+2,99),1,1)="(",MID(MID(C972,LEN(H972)+2,99),2,LEN(MID(C972,LEN(H972)+2,99))-2),MID(C972,LEN(H972)+2,99)),1,3),IF(MID(MID(C972,LEN(H972)+2,99),1,1)="(",MID(MID(C972,LEN(H972)+2,99),2,LEN(MID(C972,LEN(H972)+2,99))-2),MID(C972,LEN(H972)+2,99))),"")</f>
        <v/>
      </c>
      <c r="L972" t="str">
        <f t="shared" si="510"/>
        <v/>
      </c>
      <c r="M972" t="str">
        <f t="shared" si="529"/>
        <v/>
      </c>
      <c r="N972" t="str">
        <f t="shared" si="511"/>
        <v/>
      </c>
      <c r="O972" t="str">
        <f t="shared" si="512"/>
        <v/>
      </c>
      <c r="P972" t="str">
        <f t="shared" si="505"/>
        <v/>
      </c>
      <c r="Q972" t="str">
        <f t="shared" si="513"/>
        <v/>
      </c>
      <c r="R972" t="str">
        <f t="shared" si="514"/>
        <v/>
      </c>
      <c r="S972" t="str">
        <f t="shared" si="515"/>
        <v/>
      </c>
      <c r="T972" t="str">
        <f t="shared" si="516"/>
        <v/>
      </c>
      <c r="U972" t="str">
        <f t="shared" si="517"/>
        <v/>
      </c>
      <c r="V972" t="str">
        <f>IF(MID(I972,6,1)="T",VLOOKUP(H972,DATA!$B$2:$H$526,7,FALSE),"")</f>
        <v/>
      </c>
      <c r="W972" t="str">
        <f t="shared" si="518"/>
        <v/>
      </c>
      <c r="X972" t="str">
        <f>IF(LEN(H972)&gt;0,VLOOKUP(H972,DATA!$B$2:$F$526,5,FALSE),"")</f>
        <v/>
      </c>
      <c r="Y972" t="str">
        <f t="shared" si="519"/>
        <v/>
      </c>
      <c r="Z972" t="str">
        <f t="shared" si="520"/>
        <v/>
      </c>
      <c r="AA972" t="str">
        <f t="shared" si="521"/>
        <v/>
      </c>
      <c r="AB972" t="str">
        <f>IF(LEN(Z972)&gt;0,VLOOKUP(Z972,DATA!$K$25:$L$69,2,FALSE)&amp;IF(LEN(AA972)&gt;0,VLOOKUP(AA972,DATA!$O$25:$P$29,2,FALSE),""),"")</f>
        <v/>
      </c>
      <c r="AC972" t="str">
        <f>IF(LEN(Z972)&gt;0,VLOOKUP(Z972,DATA!$K$25:$M$69,3,FALSE),"")</f>
        <v/>
      </c>
      <c r="AD972" t="str">
        <f t="shared" si="522"/>
        <v/>
      </c>
      <c r="AE972" t="str">
        <f t="shared" si="523"/>
        <v/>
      </c>
      <c r="AF972" t="str">
        <f t="shared" si="524"/>
        <v/>
      </c>
      <c r="AG972" t="str">
        <f t="shared" si="525"/>
        <v/>
      </c>
      <c r="AH972" t="str">
        <f t="shared" si="526"/>
        <v/>
      </c>
      <c r="AI972" t="str">
        <f>IF(LEN(Q972)&gt;0,REPT("0",IF(IF(MID(I972,12,1)="F",VLOOKUP(J972,DATA!$K$2:$Y$20,14,FALSE),0)&gt;10,IF(MID(I972,12,1)="F",VLOOKUP(J972,DATA!$K$2:$Y$20,14,FALSE),0)-10,0)-LEN(X972))&amp;DEC2BIN(Q972,IF(MID(I972,12,1)="F",VLOOKUP(J972,DATA!$K$2:$Y$20,14,FALSE),0)-IF(IF(MID(I972,12,1)="F",VLOOKUP(J972,DATA!$K$2:$Y$20,14,FALSE),0)&gt;10,IF(MID(I972,12,1)="F",VLOOKUP(J972,DATA!$K$2:$Y$20,14,FALSE),0)-10,0)),"")</f>
        <v/>
      </c>
      <c r="AJ972" t="str">
        <f>IF(LEN(H972)&gt;0,IF(H972&lt;&gt;"CALL_PAL",VLOOKUP(H972,DATA!$B$2:$E$526,4,FALSE),VLOOKUP(K972,DATA!$K$72:$M$161,3,FALSE)),"")</f>
        <v/>
      </c>
      <c r="AK972" t="str">
        <f>IF(LEN(H972)&gt;0,VLOOKUP(H972,DATA!$B$2:$D$526,3,FALSE),"")</f>
        <v/>
      </c>
      <c r="AL972" t="str">
        <f t="shared" si="527"/>
        <v/>
      </c>
      <c r="AM972" t="str">
        <f t="shared" si="528"/>
        <v/>
      </c>
      <c r="AN972" t="str">
        <f t="shared" si="506"/>
        <v/>
      </c>
      <c r="AO972" t="str">
        <f t="shared" si="532"/>
        <v/>
      </c>
      <c r="AP972" t="str">
        <f t="shared" si="533"/>
        <v/>
      </c>
      <c r="AQ972" t="str">
        <f t="shared" si="530"/>
        <v/>
      </c>
    </row>
    <row r="973" spans="1:43" x14ac:dyDescent="0.25">
      <c r="A973" t="str">
        <f t="shared" si="534"/>
        <v/>
      </c>
      <c r="C973" t="str">
        <f t="shared" si="508"/>
        <v/>
      </c>
      <c r="D973" t="str">
        <f t="shared" si="535"/>
        <v/>
      </c>
      <c r="E973" t="str">
        <f t="shared" si="536"/>
        <v/>
      </c>
      <c r="F973" t="str">
        <f t="shared" si="507"/>
        <v/>
      </c>
      <c r="G973" t="str">
        <f t="shared" si="531"/>
        <v/>
      </c>
      <c r="H973" t="str">
        <f t="shared" si="509"/>
        <v/>
      </c>
      <c r="I973" s="3" t="str">
        <f>IF(LEN(H973)&gt;0,VLOOKUP(H973,DATA!$B$2:$G$526,6,FALSE),"")</f>
        <v/>
      </c>
      <c r="J973" t="str">
        <f>IF(LEN(H973)&gt;0,VLOOKUP(H973,DATA!$B$2:$G$526,2,FALSE),"")</f>
        <v/>
      </c>
      <c r="K973" t="str">
        <f>IF(LEN(H973)&gt;0,IF(MID(IF(MID(MID(C973,LEN(H973)+2,99),1,1)="(",MID(MID(C973,LEN(H973)+2,99),2,LEN(MID(C973,LEN(H973)+2,99))-2),MID(C973,LEN(H973)+2,99)),1,1)=VLOOKUP(H973,DATA!$B$2:$I$526,8,FALSE),MID(IF(MID(MID(C973,LEN(H973)+2,99),1,1)="(",MID(MID(C973,LEN(H973)+2,99),2,LEN(MID(C973,LEN(H973)+2,99))-2),MID(C973,LEN(H973)+2,99)),1,3),IF(MID(MID(C973,LEN(H973)+2,99),1,1)="(",MID(MID(C973,LEN(H973)+2,99),2,LEN(MID(C973,LEN(H973)+2,99))-2),MID(C973,LEN(H973)+2,99))),"")</f>
        <v/>
      </c>
      <c r="L973" t="str">
        <f t="shared" si="510"/>
        <v/>
      </c>
      <c r="M973" t="str">
        <f t="shared" si="529"/>
        <v/>
      </c>
      <c r="N973" t="str">
        <f t="shared" si="511"/>
        <v/>
      </c>
      <c r="O973" t="str">
        <f t="shared" si="512"/>
        <v/>
      </c>
      <c r="P973" t="str">
        <f t="shared" si="505"/>
        <v/>
      </c>
      <c r="Q973" t="str">
        <f t="shared" si="513"/>
        <v/>
      </c>
      <c r="R973" t="str">
        <f t="shared" si="514"/>
        <v/>
      </c>
      <c r="S973" t="str">
        <f t="shared" si="515"/>
        <v/>
      </c>
      <c r="T973" t="str">
        <f t="shared" si="516"/>
        <v/>
      </c>
      <c r="U973" t="str">
        <f t="shared" si="517"/>
        <v/>
      </c>
      <c r="V973" t="str">
        <f>IF(MID(I973,6,1)="T",VLOOKUP(H973,DATA!$B$2:$H$526,7,FALSE),"")</f>
        <v/>
      </c>
      <c r="W973" t="str">
        <f t="shared" si="518"/>
        <v/>
      </c>
      <c r="X973" t="str">
        <f>IF(LEN(H973)&gt;0,VLOOKUP(H973,DATA!$B$2:$F$526,5,FALSE),"")</f>
        <v/>
      </c>
      <c r="Y973" t="str">
        <f t="shared" si="519"/>
        <v/>
      </c>
      <c r="Z973" t="str">
        <f t="shared" si="520"/>
        <v/>
      </c>
      <c r="AA973" t="str">
        <f t="shared" si="521"/>
        <v/>
      </c>
      <c r="AB973" t="str">
        <f>IF(LEN(Z973)&gt;0,VLOOKUP(Z973,DATA!$K$25:$L$69,2,FALSE)&amp;IF(LEN(AA973)&gt;0,VLOOKUP(AA973,DATA!$O$25:$P$29,2,FALSE),""),"")</f>
        <v/>
      </c>
      <c r="AC973" t="str">
        <f>IF(LEN(Z973)&gt;0,VLOOKUP(Z973,DATA!$K$25:$M$69,3,FALSE),"")</f>
        <v/>
      </c>
      <c r="AD973" t="str">
        <f t="shared" si="522"/>
        <v/>
      </c>
      <c r="AE973" t="str">
        <f t="shared" si="523"/>
        <v/>
      </c>
      <c r="AF973" t="str">
        <f t="shared" si="524"/>
        <v/>
      </c>
      <c r="AG973" t="str">
        <f t="shared" si="525"/>
        <v/>
      </c>
      <c r="AH973" t="str">
        <f t="shared" si="526"/>
        <v/>
      </c>
      <c r="AI973" t="str">
        <f>IF(LEN(Q973)&gt;0,REPT("0",IF(IF(MID(I973,12,1)="F",VLOOKUP(J973,DATA!$K$2:$Y$20,14,FALSE),0)&gt;10,IF(MID(I973,12,1)="F",VLOOKUP(J973,DATA!$K$2:$Y$20,14,FALSE),0)-10,0)-LEN(X973))&amp;DEC2BIN(Q973,IF(MID(I973,12,1)="F",VLOOKUP(J973,DATA!$K$2:$Y$20,14,FALSE),0)-IF(IF(MID(I973,12,1)="F",VLOOKUP(J973,DATA!$K$2:$Y$20,14,FALSE),0)&gt;10,IF(MID(I973,12,1)="F",VLOOKUP(J973,DATA!$K$2:$Y$20,14,FALSE),0)-10,0)),"")</f>
        <v/>
      </c>
      <c r="AJ973" t="str">
        <f>IF(LEN(H973)&gt;0,IF(H973&lt;&gt;"CALL_PAL",VLOOKUP(H973,DATA!$B$2:$E$526,4,FALSE),VLOOKUP(K973,DATA!$K$72:$M$161,3,FALSE)),"")</f>
        <v/>
      </c>
      <c r="AK973" t="str">
        <f>IF(LEN(H973)&gt;0,VLOOKUP(H973,DATA!$B$2:$D$526,3,FALSE),"")</f>
        <v/>
      </c>
      <c r="AL973" t="str">
        <f t="shared" si="527"/>
        <v/>
      </c>
      <c r="AM973" t="str">
        <f t="shared" si="528"/>
        <v/>
      </c>
      <c r="AN973" t="str">
        <f t="shared" si="506"/>
        <v/>
      </c>
      <c r="AO973" t="str">
        <f t="shared" si="532"/>
        <v/>
      </c>
      <c r="AP973" t="str">
        <f t="shared" si="533"/>
        <v/>
      </c>
      <c r="AQ973" t="str">
        <f t="shared" si="530"/>
        <v/>
      </c>
    </row>
    <row r="974" spans="1:43" x14ac:dyDescent="0.25">
      <c r="A974" t="str">
        <f t="shared" si="534"/>
        <v/>
      </c>
      <c r="C974" t="str">
        <f t="shared" si="508"/>
        <v/>
      </c>
      <c r="D974" t="str">
        <f t="shared" si="535"/>
        <v/>
      </c>
      <c r="E974" t="str">
        <f t="shared" si="536"/>
        <v/>
      </c>
      <c r="F974" t="str">
        <f t="shared" si="507"/>
        <v/>
      </c>
      <c r="G974" t="str">
        <f t="shared" si="531"/>
        <v/>
      </c>
      <c r="H974" t="str">
        <f t="shared" si="509"/>
        <v/>
      </c>
      <c r="I974" s="3" t="str">
        <f>IF(LEN(H974)&gt;0,VLOOKUP(H974,DATA!$B$2:$G$526,6,FALSE),"")</f>
        <v/>
      </c>
      <c r="J974" t="str">
        <f>IF(LEN(H974)&gt;0,VLOOKUP(H974,DATA!$B$2:$G$526,2,FALSE),"")</f>
        <v/>
      </c>
      <c r="K974" t="str">
        <f>IF(LEN(H974)&gt;0,IF(MID(IF(MID(MID(C974,LEN(H974)+2,99),1,1)="(",MID(MID(C974,LEN(H974)+2,99),2,LEN(MID(C974,LEN(H974)+2,99))-2),MID(C974,LEN(H974)+2,99)),1,1)=VLOOKUP(H974,DATA!$B$2:$I$526,8,FALSE),MID(IF(MID(MID(C974,LEN(H974)+2,99),1,1)="(",MID(MID(C974,LEN(H974)+2,99),2,LEN(MID(C974,LEN(H974)+2,99))-2),MID(C974,LEN(H974)+2,99)),1,3),IF(MID(MID(C974,LEN(H974)+2,99),1,1)="(",MID(MID(C974,LEN(H974)+2,99),2,LEN(MID(C974,LEN(H974)+2,99))-2),MID(C974,LEN(H974)+2,99))),"")</f>
        <v/>
      </c>
      <c r="L974" t="str">
        <f t="shared" si="510"/>
        <v/>
      </c>
      <c r="M974" t="str">
        <f t="shared" si="529"/>
        <v/>
      </c>
      <c r="N974" t="str">
        <f t="shared" si="511"/>
        <v/>
      </c>
      <c r="O974" t="str">
        <f t="shared" si="512"/>
        <v/>
      </c>
      <c r="P974" t="str">
        <f t="shared" ref="P974:P1037" si="537">IF(MID(I974,12,1)="F",IFERROR(VLOOKUP(L974&amp;":",C:G,5,FALSE),""),"")</f>
        <v/>
      </c>
      <c r="Q974" t="str">
        <f t="shared" si="513"/>
        <v/>
      </c>
      <c r="R974" t="str">
        <f t="shared" si="514"/>
        <v/>
      </c>
      <c r="S974" t="str">
        <f t="shared" si="515"/>
        <v/>
      </c>
      <c r="T974" t="str">
        <f t="shared" si="516"/>
        <v/>
      </c>
      <c r="U974" t="str">
        <f t="shared" si="517"/>
        <v/>
      </c>
      <c r="V974" t="str">
        <f>IF(MID(I974,6,1)="T",VLOOKUP(H974,DATA!$B$2:$H$526,7,FALSE),"")</f>
        <v/>
      </c>
      <c r="W974" t="str">
        <f t="shared" si="518"/>
        <v/>
      </c>
      <c r="X974" t="str">
        <f>IF(LEN(H974)&gt;0,VLOOKUP(H974,DATA!$B$2:$F$526,5,FALSE),"")</f>
        <v/>
      </c>
      <c r="Y974" t="str">
        <f t="shared" si="519"/>
        <v/>
      </c>
      <c r="Z974" t="str">
        <f t="shared" si="520"/>
        <v/>
      </c>
      <c r="AA974" t="str">
        <f t="shared" si="521"/>
        <v/>
      </c>
      <c r="AB974" t="str">
        <f>IF(LEN(Z974)&gt;0,VLOOKUP(Z974,DATA!$K$25:$L$69,2,FALSE)&amp;IF(LEN(AA974)&gt;0,VLOOKUP(AA974,DATA!$O$25:$P$29,2,FALSE),""),"")</f>
        <v/>
      </c>
      <c r="AC974" t="str">
        <f>IF(LEN(Z974)&gt;0,VLOOKUP(Z974,DATA!$K$25:$M$69,3,FALSE),"")</f>
        <v/>
      </c>
      <c r="AD974" t="str">
        <f t="shared" si="522"/>
        <v/>
      </c>
      <c r="AE974" t="str">
        <f t="shared" si="523"/>
        <v/>
      </c>
      <c r="AF974" t="str">
        <f t="shared" si="524"/>
        <v/>
      </c>
      <c r="AG974" t="str">
        <f t="shared" si="525"/>
        <v/>
      </c>
      <c r="AH974" t="str">
        <f t="shared" si="526"/>
        <v/>
      </c>
      <c r="AI974" t="str">
        <f>IF(LEN(Q974)&gt;0,REPT("0",IF(IF(MID(I974,12,1)="F",VLOOKUP(J974,DATA!$K$2:$Y$20,14,FALSE),0)&gt;10,IF(MID(I974,12,1)="F",VLOOKUP(J974,DATA!$K$2:$Y$20,14,FALSE),0)-10,0)-LEN(X974))&amp;DEC2BIN(Q974,IF(MID(I974,12,1)="F",VLOOKUP(J974,DATA!$K$2:$Y$20,14,FALSE),0)-IF(IF(MID(I974,12,1)="F",VLOOKUP(J974,DATA!$K$2:$Y$20,14,FALSE),0)&gt;10,IF(MID(I974,12,1)="F",VLOOKUP(J974,DATA!$K$2:$Y$20,14,FALSE),0)-10,0)),"")</f>
        <v/>
      </c>
      <c r="AJ974" t="str">
        <f>IF(LEN(H974)&gt;0,IF(H974&lt;&gt;"CALL_PAL",VLOOKUP(H974,DATA!$B$2:$E$526,4,FALSE),VLOOKUP(K974,DATA!$K$72:$M$161,3,FALSE)),"")</f>
        <v/>
      </c>
      <c r="AK974" t="str">
        <f>IF(LEN(H974)&gt;0,VLOOKUP(H974,DATA!$B$2:$D$526,3,FALSE),"")</f>
        <v/>
      </c>
      <c r="AL974" t="str">
        <f t="shared" si="527"/>
        <v/>
      </c>
      <c r="AM974" t="str">
        <f t="shared" si="528"/>
        <v/>
      </c>
      <c r="AN974" t="str">
        <f t="shared" si="506"/>
        <v/>
      </c>
      <c r="AO974" t="str">
        <f t="shared" si="532"/>
        <v/>
      </c>
      <c r="AP974" t="str">
        <f t="shared" si="533"/>
        <v/>
      </c>
      <c r="AQ974" t="str">
        <f t="shared" si="530"/>
        <v/>
      </c>
    </row>
    <row r="975" spans="1:43" x14ac:dyDescent="0.25">
      <c r="A975" t="str">
        <f t="shared" si="534"/>
        <v/>
      </c>
      <c r="C975" t="str">
        <f t="shared" si="508"/>
        <v/>
      </c>
      <c r="D975" t="str">
        <f t="shared" si="535"/>
        <v/>
      </c>
      <c r="E975" t="str">
        <f t="shared" si="536"/>
        <v/>
      </c>
      <c r="F975" t="str">
        <f t="shared" si="507"/>
        <v/>
      </c>
      <c r="G975" t="str">
        <f t="shared" si="531"/>
        <v/>
      </c>
      <c r="H975" t="str">
        <f t="shared" si="509"/>
        <v/>
      </c>
      <c r="I975" s="3" t="str">
        <f>IF(LEN(H975)&gt;0,VLOOKUP(H975,DATA!$B$2:$G$526,6,FALSE),"")</f>
        <v/>
      </c>
      <c r="J975" t="str">
        <f>IF(LEN(H975)&gt;0,VLOOKUP(H975,DATA!$B$2:$G$526,2,FALSE),"")</f>
        <v/>
      </c>
      <c r="K975" t="str">
        <f>IF(LEN(H975)&gt;0,IF(MID(IF(MID(MID(C975,LEN(H975)+2,99),1,1)="(",MID(MID(C975,LEN(H975)+2,99),2,LEN(MID(C975,LEN(H975)+2,99))-2),MID(C975,LEN(H975)+2,99)),1,1)=VLOOKUP(H975,DATA!$B$2:$I$526,8,FALSE),MID(IF(MID(MID(C975,LEN(H975)+2,99),1,1)="(",MID(MID(C975,LEN(H975)+2,99),2,LEN(MID(C975,LEN(H975)+2,99))-2),MID(C975,LEN(H975)+2,99)),1,3),IF(MID(MID(C975,LEN(H975)+2,99),1,1)="(",MID(MID(C975,LEN(H975)+2,99),2,LEN(MID(C975,LEN(H975)+2,99))-2),MID(C975,LEN(H975)+2,99))),"")</f>
        <v/>
      </c>
      <c r="L975" t="str">
        <f t="shared" si="510"/>
        <v/>
      </c>
      <c r="M975" t="str">
        <f t="shared" si="529"/>
        <v/>
      </c>
      <c r="N975" t="str">
        <f t="shared" si="511"/>
        <v/>
      </c>
      <c r="O975" t="str">
        <f t="shared" si="512"/>
        <v/>
      </c>
      <c r="P975" t="str">
        <f t="shared" si="537"/>
        <v/>
      </c>
      <c r="Q975" t="str">
        <f t="shared" si="513"/>
        <v/>
      </c>
      <c r="R975" t="str">
        <f t="shared" si="514"/>
        <v/>
      </c>
      <c r="S975" t="str">
        <f t="shared" si="515"/>
        <v/>
      </c>
      <c r="T975" t="str">
        <f t="shared" si="516"/>
        <v/>
      </c>
      <c r="U975" t="str">
        <f t="shared" si="517"/>
        <v/>
      </c>
      <c r="V975" t="str">
        <f>IF(MID(I975,6,1)="T",VLOOKUP(H975,DATA!$B$2:$H$526,7,FALSE),"")</f>
        <v/>
      </c>
      <c r="W975" t="str">
        <f t="shared" si="518"/>
        <v/>
      </c>
      <c r="X975" t="str">
        <f>IF(LEN(H975)&gt;0,VLOOKUP(H975,DATA!$B$2:$F$526,5,FALSE),"")</f>
        <v/>
      </c>
      <c r="Y975" t="str">
        <f t="shared" si="519"/>
        <v/>
      </c>
      <c r="Z975" t="str">
        <f t="shared" si="520"/>
        <v/>
      </c>
      <c r="AA975" t="str">
        <f t="shared" si="521"/>
        <v/>
      </c>
      <c r="AB975" t="str">
        <f>IF(LEN(Z975)&gt;0,VLOOKUP(Z975,DATA!$K$25:$L$69,2,FALSE)&amp;IF(LEN(AA975)&gt;0,VLOOKUP(AA975,DATA!$O$25:$P$29,2,FALSE),""),"")</f>
        <v/>
      </c>
      <c r="AC975" t="str">
        <f>IF(LEN(Z975)&gt;0,VLOOKUP(Z975,DATA!$K$25:$M$69,3,FALSE),"")</f>
        <v/>
      </c>
      <c r="AD975" t="str">
        <f t="shared" si="522"/>
        <v/>
      </c>
      <c r="AE975" t="str">
        <f t="shared" si="523"/>
        <v/>
      </c>
      <c r="AF975" t="str">
        <f t="shared" si="524"/>
        <v/>
      </c>
      <c r="AG975" t="str">
        <f t="shared" si="525"/>
        <v/>
      </c>
      <c r="AH975" t="str">
        <f t="shared" si="526"/>
        <v/>
      </c>
      <c r="AI975" t="str">
        <f>IF(LEN(Q975)&gt;0,REPT("0",IF(IF(MID(I975,12,1)="F",VLOOKUP(J975,DATA!$K$2:$Y$20,14,FALSE),0)&gt;10,IF(MID(I975,12,1)="F",VLOOKUP(J975,DATA!$K$2:$Y$20,14,FALSE),0)-10,0)-LEN(X975))&amp;DEC2BIN(Q975,IF(MID(I975,12,1)="F",VLOOKUP(J975,DATA!$K$2:$Y$20,14,FALSE),0)-IF(IF(MID(I975,12,1)="F",VLOOKUP(J975,DATA!$K$2:$Y$20,14,FALSE),0)&gt;10,IF(MID(I975,12,1)="F",VLOOKUP(J975,DATA!$K$2:$Y$20,14,FALSE),0)-10,0)),"")</f>
        <v/>
      </c>
      <c r="AJ975" t="str">
        <f>IF(LEN(H975)&gt;0,IF(H975&lt;&gt;"CALL_PAL",VLOOKUP(H975,DATA!$B$2:$E$526,4,FALSE),VLOOKUP(K975,DATA!$K$72:$M$161,3,FALSE)),"")</f>
        <v/>
      </c>
      <c r="AK975" t="str">
        <f>IF(LEN(H975)&gt;0,VLOOKUP(H975,DATA!$B$2:$D$526,3,FALSE),"")</f>
        <v/>
      </c>
      <c r="AL975" t="str">
        <f t="shared" si="527"/>
        <v/>
      </c>
      <c r="AM975" t="str">
        <f t="shared" si="528"/>
        <v/>
      </c>
      <c r="AN975" t="str">
        <f t="shared" si="506"/>
        <v/>
      </c>
      <c r="AO975" t="str">
        <f t="shared" si="532"/>
        <v/>
      </c>
      <c r="AP975" t="str">
        <f t="shared" si="533"/>
        <v/>
      </c>
      <c r="AQ975" t="str">
        <f t="shared" si="530"/>
        <v/>
      </c>
    </row>
    <row r="976" spans="1:43" x14ac:dyDescent="0.25">
      <c r="A976" t="str">
        <f t="shared" si="534"/>
        <v/>
      </c>
      <c r="C976" t="str">
        <f t="shared" si="508"/>
        <v/>
      </c>
      <c r="D976" t="str">
        <f t="shared" si="535"/>
        <v/>
      </c>
      <c r="E976" t="str">
        <f t="shared" si="536"/>
        <v/>
      </c>
      <c r="F976" t="str">
        <f t="shared" si="507"/>
        <v/>
      </c>
      <c r="G976" t="str">
        <f t="shared" si="531"/>
        <v/>
      </c>
      <c r="H976" t="str">
        <f t="shared" si="509"/>
        <v/>
      </c>
      <c r="I976" s="3" t="str">
        <f>IF(LEN(H976)&gt;0,VLOOKUP(H976,DATA!$B$2:$G$526,6,FALSE),"")</f>
        <v/>
      </c>
      <c r="J976" t="str">
        <f>IF(LEN(H976)&gt;0,VLOOKUP(H976,DATA!$B$2:$G$526,2,FALSE),"")</f>
        <v/>
      </c>
      <c r="K976" t="str">
        <f>IF(LEN(H976)&gt;0,IF(MID(IF(MID(MID(C976,LEN(H976)+2,99),1,1)="(",MID(MID(C976,LEN(H976)+2,99),2,LEN(MID(C976,LEN(H976)+2,99))-2),MID(C976,LEN(H976)+2,99)),1,1)=VLOOKUP(H976,DATA!$B$2:$I$526,8,FALSE),MID(IF(MID(MID(C976,LEN(H976)+2,99),1,1)="(",MID(MID(C976,LEN(H976)+2,99),2,LEN(MID(C976,LEN(H976)+2,99))-2),MID(C976,LEN(H976)+2,99)),1,3),IF(MID(MID(C976,LEN(H976)+2,99),1,1)="(",MID(MID(C976,LEN(H976)+2,99),2,LEN(MID(C976,LEN(H976)+2,99))-2),MID(C976,LEN(H976)+2,99))),"")</f>
        <v/>
      </c>
      <c r="L976" t="str">
        <f t="shared" si="510"/>
        <v/>
      </c>
      <c r="M976" t="str">
        <f t="shared" si="529"/>
        <v/>
      </c>
      <c r="N976" t="str">
        <f t="shared" si="511"/>
        <v/>
      </c>
      <c r="O976" t="str">
        <f t="shared" si="512"/>
        <v/>
      </c>
      <c r="P976" t="str">
        <f t="shared" si="537"/>
        <v/>
      </c>
      <c r="Q976" t="str">
        <f t="shared" si="513"/>
        <v/>
      </c>
      <c r="R976" t="str">
        <f t="shared" si="514"/>
        <v/>
      </c>
      <c r="S976" t="str">
        <f t="shared" si="515"/>
        <v/>
      </c>
      <c r="T976" t="str">
        <f t="shared" si="516"/>
        <v/>
      </c>
      <c r="U976" t="str">
        <f t="shared" si="517"/>
        <v/>
      </c>
      <c r="V976" t="str">
        <f>IF(MID(I976,6,1)="T",VLOOKUP(H976,DATA!$B$2:$H$526,7,FALSE),"")</f>
        <v/>
      </c>
      <c r="W976" t="str">
        <f t="shared" si="518"/>
        <v/>
      </c>
      <c r="X976" t="str">
        <f>IF(LEN(H976)&gt;0,VLOOKUP(H976,DATA!$B$2:$F$526,5,FALSE),"")</f>
        <v/>
      </c>
      <c r="Y976" t="str">
        <f t="shared" si="519"/>
        <v/>
      </c>
      <c r="Z976" t="str">
        <f t="shared" si="520"/>
        <v/>
      </c>
      <c r="AA976" t="str">
        <f t="shared" si="521"/>
        <v/>
      </c>
      <c r="AB976" t="str">
        <f>IF(LEN(Z976)&gt;0,VLOOKUP(Z976,DATA!$K$25:$L$69,2,FALSE)&amp;IF(LEN(AA976)&gt;0,VLOOKUP(AA976,DATA!$O$25:$P$29,2,FALSE),""),"")</f>
        <v/>
      </c>
      <c r="AC976" t="str">
        <f>IF(LEN(Z976)&gt;0,VLOOKUP(Z976,DATA!$K$25:$M$69,3,FALSE),"")</f>
        <v/>
      </c>
      <c r="AD976" t="str">
        <f t="shared" si="522"/>
        <v/>
      </c>
      <c r="AE976" t="str">
        <f t="shared" si="523"/>
        <v/>
      </c>
      <c r="AF976" t="str">
        <f t="shared" si="524"/>
        <v/>
      </c>
      <c r="AG976" t="str">
        <f t="shared" si="525"/>
        <v/>
      </c>
      <c r="AH976" t="str">
        <f t="shared" si="526"/>
        <v/>
      </c>
      <c r="AI976" t="str">
        <f>IF(LEN(Q976)&gt;0,REPT("0",IF(IF(MID(I976,12,1)="F",VLOOKUP(J976,DATA!$K$2:$Y$20,14,FALSE),0)&gt;10,IF(MID(I976,12,1)="F",VLOOKUP(J976,DATA!$K$2:$Y$20,14,FALSE),0)-10,0)-LEN(X976))&amp;DEC2BIN(Q976,IF(MID(I976,12,1)="F",VLOOKUP(J976,DATA!$K$2:$Y$20,14,FALSE),0)-IF(IF(MID(I976,12,1)="F",VLOOKUP(J976,DATA!$K$2:$Y$20,14,FALSE),0)&gt;10,IF(MID(I976,12,1)="F",VLOOKUP(J976,DATA!$K$2:$Y$20,14,FALSE),0)-10,0)),"")</f>
        <v/>
      </c>
      <c r="AJ976" t="str">
        <f>IF(LEN(H976)&gt;0,IF(H976&lt;&gt;"CALL_PAL",VLOOKUP(H976,DATA!$B$2:$E$526,4,FALSE),VLOOKUP(K976,DATA!$K$72:$M$161,3,FALSE)),"")</f>
        <v/>
      </c>
      <c r="AK976" t="str">
        <f>IF(LEN(H976)&gt;0,VLOOKUP(H976,DATA!$B$2:$D$526,3,FALSE),"")</f>
        <v/>
      </c>
      <c r="AL976" t="str">
        <f t="shared" si="527"/>
        <v/>
      </c>
      <c r="AM976" t="str">
        <f t="shared" si="528"/>
        <v/>
      </c>
      <c r="AN976" t="str">
        <f t="shared" si="506"/>
        <v/>
      </c>
      <c r="AO976" t="str">
        <f t="shared" si="532"/>
        <v/>
      </c>
      <c r="AP976" t="str">
        <f t="shared" si="533"/>
        <v/>
      </c>
      <c r="AQ976" t="str">
        <f t="shared" si="530"/>
        <v/>
      </c>
    </row>
    <row r="977" spans="1:43" x14ac:dyDescent="0.25">
      <c r="A977" t="str">
        <f t="shared" si="534"/>
        <v/>
      </c>
      <c r="C977" t="str">
        <f t="shared" si="508"/>
        <v/>
      </c>
      <c r="D977" t="str">
        <f t="shared" si="535"/>
        <v/>
      </c>
      <c r="E977" t="str">
        <f t="shared" si="536"/>
        <v/>
      </c>
      <c r="F977" t="str">
        <f t="shared" si="507"/>
        <v/>
      </c>
      <c r="G977" t="str">
        <f t="shared" si="531"/>
        <v/>
      </c>
      <c r="H977" t="str">
        <f t="shared" si="509"/>
        <v/>
      </c>
      <c r="I977" s="3" t="str">
        <f>IF(LEN(H977)&gt;0,VLOOKUP(H977,DATA!$B$2:$G$526,6,FALSE),"")</f>
        <v/>
      </c>
      <c r="J977" t="str">
        <f>IF(LEN(H977)&gt;0,VLOOKUP(H977,DATA!$B$2:$G$526,2,FALSE),"")</f>
        <v/>
      </c>
      <c r="K977" t="str">
        <f>IF(LEN(H977)&gt;0,IF(MID(IF(MID(MID(C977,LEN(H977)+2,99),1,1)="(",MID(MID(C977,LEN(H977)+2,99),2,LEN(MID(C977,LEN(H977)+2,99))-2),MID(C977,LEN(H977)+2,99)),1,1)=VLOOKUP(H977,DATA!$B$2:$I$526,8,FALSE),MID(IF(MID(MID(C977,LEN(H977)+2,99),1,1)="(",MID(MID(C977,LEN(H977)+2,99),2,LEN(MID(C977,LEN(H977)+2,99))-2),MID(C977,LEN(H977)+2,99)),1,3),IF(MID(MID(C977,LEN(H977)+2,99),1,1)="(",MID(MID(C977,LEN(H977)+2,99),2,LEN(MID(C977,LEN(H977)+2,99))-2),MID(C977,LEN(H977)+2,99))),"")</f>
        <v/>
      </c>
      <c r="L977" t="str">
        <f t="shared" si="510"/>
        <v/>
      </c>
      <c r="M977" t="str">
        <f t="shared" si="529"/>
        <v/>
      </c>
      <c r="N977" t="str">
        <f t="shared" si="511"/>
        <v/>
      </c>
      <c r="O977" t="str">
        <f t="shared" si="512"/>
        <v/>
      </c>
      <c r="P977" t="str">
        <f t="shared" si="537"/>
        <v/>
      </c>
      <c r="Q977" t="str">
        <f t="shared" si="513"/>
        <v/>
      </c>
      <c r="R977" t="str">
        <f t="shared" si="514"/>
        <v/>
      </c>
      <c r="S977" t="str">
        <f t="shared" si="515"/>
        <v/>
      </c>
      <c r="T977" t="str">
        <f t="shared" si="516"/>
        <v/>
      </c>
      <c r="U977" t="str">
        <f t="shared" si="517"/>
        <v/>
      </c>
      <c r="V977" t="str">
        <f>IF(MID(I977,6,1)="T",VLOOKUP(H977,DATA!$B$2:$H$526,7,FALSE),"")</f>
        <v/>
      </c>
      <c r="W977" t="str">
        <f t="shared" si="518"/>
        <v/>
      </c>
      <c r="X977" t="str">
        <f>IF(LEN(H977)&gt;0,VLOOKUP(H977,DATA!$B$2:$F$526,5,FALSE),"")</f>
        <v/>
      </c>
      <c r="Y977" t="str">
        <f t="shared" si="519"/>
        <v/>
      </c>
      <c r="Z977" t="str">
        <f t="shared" si="520"/>
        <v/>
      </c>
      <c r="AA977" t="str">
        <f t="shared" si="521"/>
        <v/>
      </c>
      <c r="AB977" t="str">
        <f>IF(LEN(Z977)&gt;0,VLOOKUP(Z977,DATA!$K$25:$L$69,2,FALSE)&amp;IF(LEN(AA977)&gt;0,VLOOKUP(AA977,DATA!$O$25:$P$29,2,FALSE),""),"")</f>
        <v/>
      </c>
      <c r="AC977" t="str">
        <f>IF(LEN(Z977)&gt;0,VLOOKUP(Z977,DATA!$K$25:$M$69,3,FALSE),"")</f>
        <v/>
      </c>
      <c r="AD977" t="str">
        <f t="shared" si="522"/>
        <v/>
      </c>
      <c r="AE977" t="str">
        <f t="shared" si="523"/>
        <v/>
      </c>
      <c r="AF977" t="str">
        <f t="shared" si="524"/>
        <v/>
      </c>
      <c r="AG977" t="str">
        <f t="shared" si="525"/>
        <v/>
      </c>
      <c r="AH977" t="str">
        <f t="shared" si="526"/>
        <v/>
      </c>
      <c r="AI977" t="str">
        <f>IF(LEN(Q977)&gt;0,REPT("0",IF(IF(MID(I977,12,1)="F",VLOOKUP(J977,DATA!$K$2:$Y$20,14,FALSE),0)&gt;10,IF(MID(I977,12,1)="F",VLOOKUP(J977,DATA!$K$2:$Y$20,14,FALSE),0)-10,0)-LEN(X977))&amp;DEC2BIN(Q977,IF(MID(I977,12,1)="F",VLOOKUP(J977,DATA!$K$2:$Y$20,14,FALSE),0)-IF(IF(MID(I977,12,1)="F",VLOOKUP(J977,DATA!$K$2:$Y$20,14,FALSE),0)&gt;10,IF(MID(I977,12,1)="F",VLOOKUP(J977,DATA!$K$2:$Y$20,14,FALSE),0)-10,0)),"")</f>
        <v/>
      </c>
      <c r="AJ977" t="str">
        <f>IF(LEN(H977)&gt;0,IF(H977&lt;&gt;"CALL_PAL",VLOOKUP(H977,DATA!$B$2:$E$526,4,FALSE),VLOOKUP(K977,DATA!$K$72:$M$161,3,FALSE)),"")</f>
        <v/>
      </c>
      <c r="AK977" t="str">
        <f>IF(LEN(H977)&gt;0,VLOOKUP(H977,DATA!$B$2:$D$526,3,FALSE),"")</f>
        <v/>
      </c>
      <c r="AL977" t="str">
        <f t="shared" si="527"/>
        <v/>
      </c>
      <c r="AM977" t="str">
        <f t="shared" si="528"/>
        <v/>
      </c>
      <c r="AN977" t="str">
        <f t="shared" si="506"/>
        <v/>
      </c>
      <c r="AO977" t="str">
        <f t="shared" si="532"/>
        <v/>
      </c>
      <c r="AP977" t="str">
        <f t="shared" si="533"/>
        <v/>
      </c>
      <c r="AQ977" t="str">
        <f t="shared" si="530"/>
        <v/>
      </c>
    </row>
    <row r="978" spans="1:43" x14ac:dyDescent="0.25">
      <c r="A978" t="str">
        <f t="shared" si="534"/>
        <v/>
      </c>
      <c r="C978" t="str">
        <f t="shared" si="508"/>
        <v/>
      </c>
      <c r="D978" t="str">
        <f t="shared" si="535"/>
        <v/>
      </c>
      <c r="E978" t="str">
        <f t="shared" si="536"/>
        <v/>
      </c>
      <c r="F978" t="str">
        <f t="shared" si="507"/>
        <v/>
      </c>
      <c r="G978" t="str">
        <f t="shared" si="531"/>
        <v/>
      </c>
      <c r="H978" t="str">
        <f t="shared" si="509"/>
        <v/>
      </c>
      <c r="I978" s="3" t="str">
        <f>IF(LEN(H978)&gt;0,VLOOKUP(H978,DATA!$B$2:$G$526,6,FALSE),"")</f>
        <v/>
      </c>
      <c r="J978" t="str">
        <f>IF(LEN(H978)&gt;0,VLOOKUP(H978,DATA!$B$2:$G$526,2,FALSE),"")</f>
        <v/>
      </c>
      <c r="K978" t="str">
        <f>IF(LEN(H978)&gt;0,IF(MID(IF(MID(MID(C978,LEN(H978)+2,99),1,1)="(",MID(MID(C978,LEN(H978)+2,99),2,LEN(MID(C978,LEN(H978)+2,99))-2),MID(C978,LEN(H978)+2,99)),1,1)=VLOOKUP(H978,DATA!$B$2:$I$526,8,FALSE),MID(IF(MID(MID(C978,LEN(H978)+2,99),1,1)="(",MID(MID(C978,LEN(H978)+2,99),2,LEN(MID(C978,LEN(H978)+2,99))-2),MID(C978,LEN(H978)+2,99)),1,3),IF(MID(MID(C978,LEN(H978)+2,99),1,1)="(",MID(MID(C978,LEN(H978)+2,99),2,LEN(MID(C978,LEN(H978)+2,99))-2),MID(C978,LEN(H978)+2,99))),"")</f>
        <v/>
      </c>
      <c r="L978" t="str">
        <f t="shared" si="510"/>
        <v/>
      </c>
      <c r="M978" t="str">
        <f t="shared" si="529"/>
        <v/>
      </c>
      <c r="N978" t="str">
        <f t="shared" si="511"/>
        <v/>
      </c>
      <c r="O978" t="str">
        <f t="shared" si="512"/>
        <v/>
      </c>
      <c r="P978" t="str">
        <f t="shared" si="537"/>
        <v/>
      </c>
      <c r="Q978" t="str">
        <f t="shared" si="513"/>
        <v/>
      </c>
      <c r="R978" t="str">
        <f t="shared" si="514"/>
        <v/>
      </c>
      <c r="S978" t="str">
        <f t="shared" si="515"/>
        <v/>
      </c>
      <c r="T978" t="str">
        <f t="shared" si="516"/>
        <v/>
      </c>
      <c r="U978" t="str">
        <f t="shared" si="517"/>
        <v/>
      </c>
      <c r="V978" t="str">
        <f>IF(MID(I978,6,1)="T",VLOOKUP(H978,DATA!$B$2:$H$526,7,FALSE),"")</f>
        <v/>
      </c>
      <c r="W978" t="str">
        <f t="shared" si="518"/>
        <v/>
      </c>
      <c r="X978" t="str">
        <f>IF(LEN(H978)&gt;0,VLOOKUP(H978,DATA!$B$2:$F$526,5,FALSE),"")</f>
        <v/>
      </c>
      <c r="Y978" t="str">
        <f t="shared" si="519"/>
        <v/>
      </c>
      <c r="Z978" t="str">
        <f t="shared" si="520"/>
        <v/>
      </c>
      <c r="AA978" t="str">
        <f t="shared" si="521"/>
        <v/>
      </c>
      <c r="AB978" t="str">
        <f>IF(LEN(Z978)&gt;0,VLOOKUP(Z978,DATA!$K$25:$L$69,2,FALSE)&amp;IF(LEN(AA978)&gt;0,VLOOKUP(AA978,DATA!$O$25:$P$29,2,FALSE),""),"")</f>
        <v/>
      </c>
      <c r="AC978" t="str">
        <f>IF(LEN(Z978)&gt;0,VLOOKUP(Z978,DATA!$K$25:$M$69,3,FALSE),"")</f>
        <v/>
      </c>
      <c r="AD978" t="str">
        <f t="shared" si="522"/>
        <v/>
      </c>
      <c r="AE978" t="str">
        <f t="shared" si="523"/>
        <v/>
      </c>
      <c r="AF978" t="str">
        <f t="shared" si="524"/>
        <v/>
      </c>
      <c r="AG978" t="str">
        <f t="shared" si="525"/>
        <v/>
      </c>
      <c r="AH978" t="str">
        <f t="shared" si="526"/>
        <v/>
      </c>
      <c r="AI978" t="str">
        <f>IF(LEN(Q978)&gt;0,REPT("0",IF(IF(MID(I978,12,1)="F",VLOOKUP(J978,DATA!$K$2:$Y$20,14,FALSE),0)&gt;10,IF(MID(I978,12,1)="F",VLOOKUP(J978,DATA!$K$2:$Y$20,14,FALSE),0)-10,0)-LEN(X978))&amp;DEC2BIN(Q978,IF(MID(I978,12,1)="F",VLOOKUP(J978,DATA!$K$2:$Y$20,14,FALSE),0)-IF(IF(MID(I978,12,1)="F",VLOOKUP(J978,DATA!$K$2:$Y$20,14,FALSE),0)&gt;10,IF(MID(I978,12,1)="F",VLOOKUP(J978,DATA!$K$2:$Y$20,14,FALSE),0)-10,0)),"")</f>
        <v/>
      </c>
      <c r="AJ978" t="str">
        <f>IF(LEN(H978)&gt;0,IF(H978&lt;&gt;"CALL_PAL",VLOOKUP(H978,DATA!$B$2:$E$526,4,FALSE),VLOOKUP(K978,DATA!$K$72:$M$161,3,FALSE)),"")</f>
        <v/>
      </c>
      <c r="AK978" t="str">
        <f>IF(LEN(H978)&gt;0,VLOOKUP(H978,DATA!$B$2:$D$526,3,FALSE),"")</f>
        <v/>
      </c>
      <c r="AL978" t="str">
        <f t="shared" si="527"/>
        <v/>
      </c>
      <c r="AM978" t="str">
        <f t="shared" si="528"/>
        <v/>
      </c>
      <c r="AN978" t="str">
        <f t="shared" si="506"/>
        <v/>
      </c>
      <c r="AO978" t="str">
        <f t="shared" si="532"/>
        <v/>
      </c>
      <c r="AP978" t="str">
        <f t="shared" si="533"/>
        <v/>
      </c>
      <c r="AQ978" t="str">
        <f t="shared" si="530"/>
        <v/>
      </c>
    </row>
    <row r="979" spans="1:43" x14ac:dyDescent="0.25">
      <c r="A979" t="str">
        <f t="shared" si="534"/>
        <v/>
      </c>
      <c r="C979" t="str">
        <f t="shared" si="508"/>
        <v/>
      </c>
      <c r="D979" t="str">
        <f t="shared" si="535"/>
        <v/>
      </c>
      <c r="E979" t="str">
        <f t="shared" si="536"/>
        <v/>
      </c>
      <c r="F979" t="str">
        <f t="shared" si="507"/>
        <v/>
      </c>
      <c r="G979" t="str">
        <f t="shared" si="531"/>
        <v/>
      </c>
      <c r="H979" t="str">
        <f t="shared" si="509"/>
        <v/>
      </c>
      <c r="I979" s="3" t="str">
        <f>IF(LEN(H979)&gt;0,VLOOKUP(H979,DATA!$B$2:$G$526,6,FALSE),"")</f>
        <v/>
      </c>
      <c r="J979" t="str">
        <f>IF(LEN(H979)&gt;0,VLOOKUP(H979,DATA!$B$2:$G$526,2,FALSE),"")</f>
        <v/>
      </c>
      <c r="K979" t="str">
        <f>IF(LEN(H979)&gt;0,IF(MID(IF(MID(MID(C979,LEN(H979)+2,99),1,1)="(",MID(MID(C979,LEN(H979)+2,99),2,LEN(MID(C979,LEN(H979)+2,99))-2),MID(C979,LEN(H979)+2,99)),1,1)=VLOOKUP(H979,DATA!$B$2:$I$526,8,FALSE),MID(IF(MID(MID(C979,LEN(H979)+2,99),1,1)="(",MID(MID(C979,LEN(H979)+2,99),2,LEN(MID(C979,LEN(H979)+2,99))-2),MID(C979,LEN(H979)+2,99)),1,3),IF(MID(MID(C979,LEN(H979)+2,99),1,1)="(",MID(MID(C979,LEN(H979)+2,99),2,LEN(MID(C979,LEN(H979)+2,99))-2),MID(C979,LEN(H979)+2,99))),"")</f>
        <v/>
      </c>
      <c r="L979" t="str">
        <f t="shared" si="510"/>
        <v/>
      </c>
      <c r="M979" t="str">
        <f t="shared" si="529"/>
        <v/>
      </c>
      <c r="N979" t="str">
        <f t="shared" si="511"/>
        <v/>
      </c>
      <c r="O979" t="str">
        <f t="shared" si="512"/>
        <v/>
      </c>
      <c r="P979" t="str">
        <f t="shared" si="537"/>
        <v/>
      </c>
      <c r="Q979" t="str">
        <f t="shared" si="513"/>
        <v/>
      </c>
      <c r="R979" t="str">
        <f t="shared" si="514"/>
        <v/>
      </c>
      <c r="S979" t="str">
        <f t="shared" si="515"/>
        <v/>
      </c>
      <c r="T979" t="str">
        <f t="shared" si="516"/>
        <v/>
      </c>
      <c r="U979" t="str">
        <f t="shared" si="517"/>
        <v/>
      </c>
      <c r="V979" t="str">
        <f>IF(MID(I979,6,1)="T",VLOOKUP(H979,DATA!$B$2:$H$526,7,FALSE),"")</f>
        <v/>
      </c>
      <c r="W979" t="str">
        <f t="shared" si="518"/>
        <v/>
      </c>
      <c r="X979" t="str">
        <f>IF(LEN(H979)&gt;0,VLOOKUP(H979,DATA!$B$2:$F$526,5,FALSE),"")</f>
        <v/>
      </c>
      <c r="Y979" t="str">
        <f t="shared" si="519"/>
        <v/>
      </c>
      <c r="Z979" t="str">
        <f t="shared" si="520"/>
        <v/>
      </c>
      <c r="AA979" t="str">
        <f t="shared" si="521"/>
        <v/>
      </c>
      <c r="AB979" t="str">
        <f>IF(LEN(Z979)&gt;0,VLOOKUP(Z979,DATA!$K$25:$L$69,2,FALSE)&amp;IF(LEN(AA979)&gt;0,VLOOKUP(AA979,DATA!$O$25:$P$29,2,FALSE),""),"")</f>
        <v/>
      </c>
      <c r="AC979" t="str">
        <f>IF(LEN(Z979)&gt;0,VLOOKUP(Z979,DATA!$K$25:$M$69,3,FALSE),"")</f>
        <v/>
      </c>
      <c r="AD979" t="str">
        <f t="shared" si="522"/>
        <v/>
      </c>
      <c r="AE979" t="str">
        <f t="shared" si="523"/>
        <v/>
      </c>
      <c r="AF979" t="str">
        <f t="shared" si="524"/>
        <v/>
      </c>
      <c r="AG979" t="str">
        <f t="shared" si="525"/>
        <v/>
      </c>
      <c r="AH979" t="str">
        <f t="shared" si="526"/>
        <v/>
      </c>
      <c r="AI979" t="str">
        <f>IF(LEN(Q979)&gt;0,REPT("0",IF(IF(MID(I979,12,1)="F",VLOOKUP(J979,DATA!$K$2:$Y$20,14,FALSE),0)&gt;10,IF(MID(I979,12,1)="F",VLOOKUP(J979,DATA!$K$2:$Y$20,14,FALSE),0)-10,0)-LEN(X979))&amp;DEC2BIN(Q979,IF(MID(I979,12,1)="F",VLOOKUP(J979,DATA!$K$2:$Y$20,14,FALSE),0)-IF(IF(MID(I979,12,1)="F",VLOOKUP(J979,DATA!$K$2:$Y$20,14,FALSE),0)&gt;10,IF(MID(I979,12,1)="F",VLOOKUP(J979,DATA!$K$2:$Y$20,14,FALSE),0)-10,0)),"")</f>
        <v/>
      </c>
      <c r="AJ979" t="str">
        <f>IF(LEN(H979)&gt;0,IF(H979&lt;&gt;"CALL_PAL",VLOOKUP(H979,DATA!$B$2:$E$526,4,FALSE),VLOOKUP(K979,DATA!$K$72:$M$161,3,FALSE)),"")</f>
        <v/>
      </c>
      <c r="AK979" t="str">
        <f>IF(LEN(H979)&gt;0,VLOOKUP(H979,DATA!$B$2:$D$526,3,FALSE),"")</f>
        <v/>
      </c>
      <c r="AL979" t="str">
        <f t="shared" si="527"/>
        <v/>
      </c>
      <c r="AM979" t="str">
        <f t="shared" si="528"/>
        <v/>
      </c>
      <c r="AN979" t="str">
        <f t="shared" si="506"/>
        <v/>
      </c>
      <c r="AO979" t="str">
        <f t="shared" si="532"/>
        <v/>
      </c>
      <c r="AP979" t="str">
        <f t="shared" si="533"/>
        <v/>
      </c>
      <c r="AQ979" t="str">
        <f t="shared" si="530"/>
        <v/>
      </c>
    </row>
    <row r="980" spans="1:43" x14ac:dyDescent="0.25">
      <c r="A980" t="str">
        <f t="shared" si="534"/>
        <v/>
      </c>
      <c r="C980" t="str">
        <f t="shared" si="508"/>
        <v/>
      </c>
      <c r="D980" t="str">
        <f t="shared" si="535"/>
        <v/>
      </c>
      <c r="E980" t="str">
        <f t="shared" si="536"/>
        <v/>
      </c>
      <c r="F980" t="str">
        <f t="shared" si="507"/>
        <v/>
      </c>
      <c r="G980" t="str">
        <f t="shared" si="531"/>
        <v/>
      </c>
      <c r="H980" t="str">
        <f t="shared" si="509"/>
        <v/>
      </c>
      <c r="I980" s="3" t="str">
        <f>IF(LEN(H980)&gt;0,VLOOKUP(H980,DATA!$B$2:$G$526,6,FALSE),"")</f>
        <v/>
      </c>
      <c r="J980" t="str">
        <f>IF(LEN(H980)&gt;0,VLOOKUP(H980,DATA!$B$2:$G$526,2,FALSE),"")</f>
        <v/>
      </c>
      <c r="K980" t="str">
        <f>IF(LEN(H980)&gt;0,IF(MID(IF(MID(MID(C980,LEN(H980)+2,99),1,1)="(",MID(MID(C980,LEN(H980)+2,99),2,LEN(MID(C980,LEN(H980)+2,99))-2),MID(C980,LEN(H980)+2,99)),1,1)=VLOOKUP(H980,DATA!$B$2:$I$526,8,FALSE),MID(IF(MID(MID(C980,LEN(H980)+2,99),1,1)="(",MID(MID(C980,LEN(H980)+2,99),2,LEN(MID(C980,LEN(H980)+2,99))-2),MID(C980,LEN(H980)+2,99)),1,3),IF(MID(MID(C980,LEN(H980)+2,99),1,1)="(",MID(MID(C980,LEN(H980)+2,99),2,LEN(MID(C980,LEN(H980)+2,99))-2),MID(C980,LEN(H980)+2,99))),"")</f>
        <v/>
      </c>
      <c r="L980" t="str">
        <f t="shared" si="510"/>
        <v/>
      </c>
      <c r="M980" t="str">
        <f t="shared" si="529"/>
        <v/>
      </c>
      <c r="N980" t="str">
        <f t="shared" si="511"/>
        <v/>
      </c>
      <c r="O980" t="str">
        <f t="shared" si="512"/>
        <v/>
      </c>
      <c r="P980" t="str">
        <f t="shared" si="537"/>
        <v/>
      </c>
      <c r="Q980" t="str">
        <f t="shared" si="513"/>
        <v/>
      </c>
      <c r="R980" t="str">
        <f t="shared" si="514"/>
        <v/>
      </c>
      <c r="S980" t="str">
        <f t="shared" si="515"/>
        <v/>
      </c>
      <c r="T980" t="str">
        <f t="shared" si="516"/>
        <v/>
      </c>
      <c r="U980" t="str">
        <f t="shared" si="517"/>
        <v/>
      </c>
      <c r="V980" t="str">
        <f>IF(MID(I980,6,1)="T",VLOOKUP(H980,DATA!$B$2:$H$526,7,FALSE),"")</f>
        <v/>
      </c>
      <c r="W980" t="str">
        <f t="shared" si="518"/>
        <v/>
      </c>
      <c r="X980" t="str">
        <f>IF(LEN(H980)&gt;0,VLOOKUP(H980,DATA!$B$2:$F$526,5,FALSE),"")</f>
        <v/>
      </c>
      <c r="Y980" t="str">
        <f t="shared" si="519"/>
        <v/>
      </c>
      <c r="Z980" t="str">
        <f t="shared" si="520"/>
        <v/>
      </c>
      <c r="AA980" t="str">
        <f t="shared" si="521"/>
        <v/>
      </c>
      <c r="AB980" t="str">
        <f>IF(LEN(Z980)&gt;0,VLOOKUP(Z980,DATA!$K$25:$L$69,2,FALSE)&amp;IF(LEN(AA980)&gt;0,VLOOKUP(AA980,DATA!$O$25:$P$29,2,FALSE),""),"")</f>
        <v/>
      </c>
      <c r="AC980" t="str">
        <f>IF(LEN(Z980)&gt;0,VLOOKUP(Z980,DATA!$K$25:$M$69,3,FALSE),"")</f>
        <v/>
      </c>
      <c r="AD980" t="str">
        <f t="shared" si="522"/>
        <v/>
      </c>
      <c r="AE980" t="str">
        <f t="shared" si="523"/>
        <v/>
      </c>
      <c r="AF980" t="str">
        <f t="shared" si="524"/>
        <v/>
      </c>
      <c r="AG980" t="str">
        <f t="shared" si="525"/>
        <v/>
      </c>
      <c r="AH980" t="str">
        <f t="shared" si="526"/>
        <v/>
      </c>
      <c r="AI980" t="str">
        <f>IF(LEN(Q980)&gt;0,REPT("0",IF(IF(MID(I980,12,1)="F",VLOOKUP(J980,DATA!$K$2:$Y$20,14,FALSE),0)&gt;10,IF(MID(I980,12,1)="F",VLOOKUP(J980,DATA!$K$2:$Y$20,14,FALSE),0)-10,0)-LEN(X980))&amp;DEC2BIN(Q980,IF(MID(I980,12,1)="F",VLOOKUP(J980,DATA!$K$2:$Y$20,14,FALSE),0)-IF(IF(MID(I980,12,1)="F",VLOOKUP(J980,DATA!$K$2:$Y$20,14,FALSE),0)&gt;10,IF(MID(I980,12,1)="F",VLOOKUP(J980,DATA!$K$2:$Y$20,14,FALSE),0)-10,0)),"")</f>
        <v/>
      </c>
      <c r="AJ980" t="str">
        <f>IF(LEN(H980)&gt;0,IF(H980&lt;&gt;"CALL_PAL",VLOOKUP(H980,DATA!$B$2:$E$526,4,FALSE),VLOOKUP(K980,DATA!$K$72:$M$161,3,FALSE)),"")</f>
        <v/>
      </c>
      <c r="AK980" t="str">
        <f>IF(LEN(H980)&gt;0,VLOOKUP(H980,DATA!$B$2:$D$526,3,FALSE),"")</f>
        <v/>
      </c>
      <c r="AL980" t="str">
        <f t="shared" si="527"/>
        <v/>
      </c>
      <c r="AM980" t="str">
        <f t="shared" si="528"/>
        <v/>
      </c>
      <c r="AN980" t="str">
        <f t="shared" si="506"/>
        <v/>
      </c>
      <c r="AO980" t="str">
        <f t="shared" si="532"/>
        <v/>
      </c>
      <c r="AP980" t="str">
        <f t="shared" si="533"/>
        <v/>
      </c>
      <c r="AQ980" t="str">
        <f t="shared" si="530"/>
        <v/>
      </c>
    </row>
    <row r="981" spans="1:43" x14ac:dyDescent="0.25">
      <c r="A981" t="str">
        <f t="shared" si="534"/>
        <v/>
      </c>
      <c r="C981" t="str">
        <f t="shared" si="508"/>
        <v/>
      </c>
      <c r="D981" t="str">
        <f t="shared" si="535"/>
        <v/>
      </c>
      <c r="E981" t="str">
        <f t="shared" si="536"/>
        <v/>
      </c>
      <c r="F981" t="str">
        <f t="shared" si="507"/>
        <v/>
      </c>
      <c r="G981" t="str">
        <f t="shared" si="531"/>
        <v/>
      </c>
      <c r="H981" t="str">
        <f t="shared" si="509"/>
        <v/>
      </c>
      <c r="I981" s="3" t="str">
        <f>IF(LEN(H981)&gt;0,VLOOKUP(H981,DATA!$B$2:$G$526,6,FALSE),"")</f>
        <v/>
      </c>
      <c r="J981" t="str">
        <f>IF(LEN(H981)&gt;0,VLOOKUP(H981,DATA!$B$2:$G$526,2,FALSE),"")</f>
        <v/>
      </c>
      <c r="K981" t="str">
        <f>IF(LEN(H981)&gt;0,IF(MID(IF(MID(MID(C981,LEN(H981)+2,99),1,1)="(",MID(MID(C981,LEN(H981)+2,99),2,LEN(MID(C981,LEN(H981)+2,99))-2),MID(C981,LEN(H981)+2,99)),1,1)=VLOOKUP(H981,DATA!$B$2:$I$526,8,FALSE),MID(IF(MID(MID(C981,LEN(H981)+2,99),1,1)="(",MID(MID(C981,LEN(H981)+2,99),2,LEN(MID(C981,LEN(H981)+2,99))-2),MID(C981,LEN(H981)+2,99)),1,3),IF(MID(MID(C981,LEN(H981)+2,99),1,1)="(",MID(MID(C981,LEN(H981)+2,99),2,LEN(MID(C981,LEN(H981)+2,99))-2),MID(C981,LEN(H981)+2,99))),"")</f>
        <v/>
      </c>
      <c r="L981" t="str">
        <f t="shared" si="510"/>
        <v/>
      </c>
      <c r="M981" t="str">
        <f t="shared" si="529"/>
        <v/>
      </c>
      <c r="N981" t="str">
        <f t="shared" si="511"/>
        <v/>
      </c>
      <c r="O981" t="str">
        <f t="shared" si="512"/>
        <v/>
      </c>
      <c r="P981" t="str">
        <f t="shared" si="537"/>
        <v/>
      </c>
      <c r="Q981" t="str">
        <f t="shared" si="513"/>
        <v/>
      </c>
      <c r="R981" t="str">
        <f t="shared" si="514"/>
        <v/>
      </c>
      <c r="S981" t="str">
        <f t="shared" si="515"/>
        <v/>
      </c>
      <c r="T981" t="str">
        <f t="shared" si="516"/>
        <v/>
      </c>
      <c r="U981" t="str">
        <f t="shared" si="517"/>
        <v/>
      </c>
      <c r="V981" t="str">
        <f>IF(MID(I981,6,1)="T",VLOOKUP(H981,DATA!$B$2:$H$526,7,FALSE),"")</f>
        <v/>
      </c>
      <c r="W981" t="str">
        <f t="shared" si="518"/>
        <v/>
      </c>
      <c r="X981" t="str">
        <f>IF(LEN(H981)&gt;0,VLOOKUP(H981,DATA!$B$2:$F$526,5,FALSE),"")</f>
        <v/>
      </c>
      <c r="Y981" t="str">
        <f t="shared" si="519"/>
        <v/>
      </c>
      <c r="Z981" t="str">
        <f t="shared" si="520"/>
        <v/>
      </c>
      <c r="AA981" t="str">
        <f t="shared" si="521"/>
        <v/>
      </c>
      <c r="AB981" t="str">
        <f>IF(LEN(Z981)&gt;0,VLOOKUP(Z981,DATA!$K$25:$L$69,2,FALSE)&amp;IF(LEN(AA981)&gt;0,VLOOKUP(AA981,DATA!$O$25:$P$29,2,FALSE),""),"")</f>
        <v/>
      </c>
      <c r="AC981" t="str">
        <f>IF(LEN(Z981)&gt;0,VLOOKUP(Z981,DATA!$K$25:$M$69,3,FALSE),"")</f>
        <v/>
      </c>
      <c r="AD981" t="str">
        <f t="shared" si="522"/>
        <v/>
      </c>
      <c r="AE981" t="str">
        <f t="shared" si="523"/>
        <v/>
      </c>
      <c r="AF981" t="str">
        <f t="shared" si="524"/>
        <v/>
      </c>
      <c r="AG981" t="str">
        <f t="shared" si="525"/>
        <v/>
      </c>
      <c r="AH981" t="str">
        <f t="shared" si="526"/>
        <v/>
      </c>
      <c r="AI981" t="str">
        <f>IF(LEN(Q981)&gt;0,REPT("0",IF(IF(MID(I981,12,1)="F",VLOOKUP(J981,DATA!$K$2:$Y$20,14,FALSE),0)&gt;10,IF(MID(I981,12,1)="F",VLOOKUP(J981,DATA!$K$2:$Y$20,14,FALSE),0)-10,0)-LEN(X981))&amp;DEC2BIN(Q981,IF(MID(I981,12,1)="F",VLOOKUP(J981,DATA!$K$2:$Y$20,14,FALSE),0)-IF(IF(MID(I981,12,1)="F",VLOOKUP(J981,DATA!$K$2:$Y$20,14,FALSE),0)&gt;10,IF(MID(I981,12,1)="F",VLOOKUP(J981,DATA!$K$2:$Y$20,14,FALSE),0)-10,0)),"")</f>
        <v/>
      </c>
      <c r="AJ981" t="str">
        <f>IF(LEN(H981)&gt;0,IF(H981&lt;&gt;"CALL_PAL",VLOOKUP(H981,DATA!$B$2:$E$526,4,FALSE),VLOOKUP(K981,DATA!$K$72:$M$161,3,FALSE)),"")</f>
        <v/>
      </c>
      <c r="AK981" t="str">
        <f>IF(LEN(H981)&gt;0,VLOOKUP(H981,DATA!$B$2:$D$526,3,FALSE),"")</f>
        <v/>
      </c>
      <c r="AL981" t="str">
        <f t="shared" si="527"/>
        <v/>
      </c>
      <c r="AM981" t="str">
        <f t="shared" si="528"/>
        <v/>
      </c>
      <c r="AN981" t="str">
        <f t="shared" si="506"/>
        <v/>
      </c>
      <c r="AO981" t="str">
        <f t="shared" si="532"/>
        <v/>
      </c>
      <c r="AP981" t="str">
        <f t="shared" si="533"/>
        <v/>
      </c>
      <c r="AQ981" t="str">
        <f t="shared" si="530"/>
        <v/>
      </c>
    </row>
    <row r="982" spans="1:43" x14ac:dyDescent="0.25">
      <c r="A982" t="str">
        <f t="shared" si="534"/>
        <v/>
      </c>
      <c r="C982" t="str">
        <f t="shared" si="508"/>
        <v/>
      </c>
      <c r="D982" t="str">
        <f t="shared" si="535"/>
        <v/>
      </c>
      <c r="E982" t="str">
        <f t="shared" si="536"/>
        <v/>
      </c>
      <c r="F982" t="str">
        <f t="shared" si="507"/>
        <v/>
      </c>
      <c r="G982" t="str">
        <f t="shared" si="531"/>
        <v/>
      </c>
      <c r="H982" t="str">
        <f t="shared" si="509"/>
        <v/>
      </c>
      <c r="I982" s="3" t="str">
        <f>IF(LEN(H982)&gt;0,VLOOKUP(H982,DATA!$B$2:$G$526,6,FALSE),"")</f>
        <v/>
      </c>
      <c r="J982" t="str">
        <f>IF(LEN(H982)&gt;0,VLOOKUP(H982,DATA!$B$2:$G$526,2,FALSE),"")</f>
        <v/>
      </c>
      <c r="K982" t="str">
        <f>IF(LEN(H982)&gt;0,IF(MID(IF(MID(MID(C982,LEN(H982)+2,99),1,1)="(",MID(MID(C982,LEN(H982)+2,99),2,LEN(MID(C982,LEN(H982)+2,99))-2),MID(C982,LEN(H982)+2,99)),1,1)=VLOOKUP(H982,DATA!$B$2:$I$526,8,FALSE),MID(IF(MID(MID(C982,LEN(H982)+2,99),1,1)="(",MID(MID(C982,LEN(H982)+2,99),2,LEN(MID(C982,LEN(H982)+2,99))-2),MID(C982,LEN(H982)+2,99)),1,3),IF(MID(MID(C982,LEN(H982)+2,99),1,1)="(",MID(MID(C982,LEN(H982)+2,99),2,LEN(MID(C982,LEN(H982)+2,99))-2),MID(C982,LEN(H982)+2,99))),"")</f>
        <v/>
      </c>
      <c r="L982" t="str">
        <f t="shared" si="510"/>
        <v/>
      </c>
      <c r="M982" t="str">
        <f t="shared" si="529"/>
        <v/>
      </c>
      <c r="N982" t="str">
        <f t="shared" si="511"/>
        <v/>
      </c>
      <c r="O982" t="str">
        <f t="shared" si="512"/>
        <v/>
      </c>
      <c r="P982" t="str">
        <f t="shared" si="537"/>
        <v/>
      </c>
      <c r="Q982" t="str">
        <f t="shared" si="513"/>
        <v/>
      </c>
      <c r="R982" t="str">
        <f t="shared" si="514"/>
        <v/>
      </c>
      <c r="S982" t="str">
        <f t="shared" si="515"/>
        <v/>
      </c>
      <c r="T982" t="str">
        <f t="shared" si="516"/>
        <v/>
      </c>
      <c r="U982" t="str">
        <f t="shared" si="517"/>
        <v/>
      </c>
      <c r="V982" t="str">
        <f>IF(MID(I982,6,1)="T",VLOOKUP(H982,DATA!$B$2:$H$526,7,FALSE),"")</f>
        <v/>
      </c>
      <c r="W982" t="str">
        <f t="shared" si="518"/>
        <v/>
      </c>
      <c r="X982" t="str">
        <f>IF(LEN(H982)&gt;0,VLOOKUP(H982,DATA!$B$2:$F$526,5,FALSE),"")</f>
        <v/>
      </c>
      <c r="Y982" t="str">
        <f t="shared" si="519"/>
        <v/>
      </c>
      <c r="Z982" t="str">
        <f t="shared" si="520"/>
        <v/>
      </c>
      <c r="AA982" t="str">
        <f t="shared" si="521"/>
        <v/>
      </c>
      <c r="AB982" t="str">
        <f>IF(LEN(Z982)&gt;0,VLOOKUP(Z982,DATA!$K$25:$L$69,2,FALSE)&amp;IF(LEN(AA982)&gt;0,VLOOKUP(AA982,DATA!$O$25:$P$29,2,FALSE),""),"")</f>
        <v/>
      </c>
      <c r="AC982" t="str">
        <f>IF(LEN(Z982)&gt;0,VLOOKUP(Z982,DATA!$K$25:$M$69,3,FALSE),"")</f>
        <v/>
      </c>
      <c r="AD982" t="str">
        <f t="shared" si="522"/>
        <v/>
      </c>
      <c r="AE982" t="str">
        <f t="shared" si="523"/>
        <v/>
      </c>
      <c r="AF982" t="str">
        <f t="shared" si="524"/>
        <v/>
      </c>
      <c r="AG982" t="str">
        <f t="shared" si="525"/>
        <v/>
      </c>
      <c r="AH982" t="str">
        <f t="shared" si="526"/>
        <v/>
      </c>
      <c r="AI982" t="str">
        <f>IF(LEN(Q982)&gt;0,REPT("0",IF(IF(MID(I982,12,1)="F",VLOOKUP(J982,DATA!$K$2:$Y$20,14,FALSE),0)&gt;10,IF(MID(I982,12,1)="F",VLOOKUP(J982,DATA!$K$2:$Y$20,14,FALSE),0)-10,0)-LEN(X982))&amp;DEC2BIN(Q982,IF(MID(I982,12,1)="F",VLOOKUP(J982,DATA!$K$2:$Y$20,14,FALSE),0)-IF(IF(MID(I982,12,1)="F",VLOOKUP(J982,DATA!$K$2:$Y$20,14,FALSE),0)&gt;10,IF(MID(I982,12,1)="F",VLOOKUP(J982,DATA!$K$2:$Y$20,14,FALSE),0)-10,0)),"")</f>
        <v/>
      </c>
      <c r="AJ982" t="str">
        <f>IF(LEN(H982)&gt;0,IF(H982&lt;&gt;"CALL_PAL",VLOOKUP(H982,DATA!$B$2:$E$526,4,FALSE),VLOOKUP(K982,DATA!$K$72:$M$161,3,FALSE)),"")</f>
        <v/>
      </c>
      <c r="AK982" t="str">
        <f>IF(LEN(H982)&gt;0,VLOOKUP(H982,DATA!$B$2:$D$526,3,FALSE),"")</f>
        <v/>
      </c>
      <c r="AL982" t="str">
        <f t="shared" si="527"/>
        <v/>
      </c>
      <c r="AM982" t="str">
        <f t="shared" si="528"/>
        <v/>
      </c>
      <c r="AN982" t="str">
        <f t="shared" ref="AN982:AN1045" si="538">IF(LEN(C982)&gt;0,IF(C982=".PAL ON",TRUE,IF(C982=".PAL OFF",FALSE,IF(ROW()&lt;&gt;2,AN981,FALSE))),"")</f>
        <v/>
      </c>
      <c r="AO982" t="str">
        <f t="shared" si="532"/>
        <v/>
      </c>
      <c r="AP982" t="str">
        <f t="shared" si="533"/>
        <v/>
      </c>
      <c r="AQ982" t="str">
        <f t="shared" si="530"/>
        <v/>
      </c>
    </row>
    <row r="983" spans="1:43" x14ac:dyDescent="0.25">
      <c r="A983" t="str">
        <f t="shared" si="534"/>
        <v/>
      </c>
      <c r="C983" t="str">
        <f t="shared" si="508"/>
        <v/>
      </c>
      <c r="D983" t="str">
        <f t="shared" si="535"/>
        <v/>
      </c>
      <c r="E983" t="str">
        <f t="shared" si="536"/>
        <v/>
      </c>
      <c r="F983" t="str">
        <f t="shared" si="507"/>
        <v/>
      </c>
      <c r="G983" t="str">
        <f t="shared" si="531"/>
        <v/>
      </c>
      <c r="H983" t="str">
        <f t="shared" si="509"/>
        <v/>
      </c>
      <c r="I983" s="3" t="str">
        <f>IF(LEN(H983)&gt;0,VLOOKUP(H983,DATA!$B$2:$G$526,6,FALSE),"")</f>
        <v/>
      </c>
      <c r="J983" t="str">
        <f>IF(LEN(H983)&gt;0,VLOOKUP(H983,DATA!$B$2:$G$526,2,FALSE),"")</f>
        <v/>
      </c>
      <c r="K983" t="str">
        <f>IF(LEN(H983)&gt;0,IF(MID(IF(MID(MID(C983,LEN(H983)+2,99),1,1)="(",MID(MID(C983,LEN(H983)+2,99),2,LEN(MID(C983,LEN(H983)+2,99))-2),MID(C983,LEN(H983)+2,99)),1,1)=VLOOKUP(H983,DATA!$B$2:$I$526,8,FALSE),MID(IF(MID(MID(C983,LEN(H983)+2,99),1,1)="(",MID(MID(C983,LEN(H983)+2,99),2,LEN(MID(C983,LEN(H983)+2,99))-2),MID(C983,LEN(H983)+2,99)),1,3),IF(MID(MID(C983,LEN(H983)+2,99),1,1)="(",MID(MID(C983,LEN(H983)+2,99),2,LEN(MID(C983,LEN(H983)+2,99))-2),MID(C983,LEN(H983)+2,99))),"")</f>
        <v/>
      </c>
      <c r="L983" t="str">
        <f t="shared" si="510"/>
        <v/>
      </c>
      <c r="M983" t="str">
        <f t="shared" si="529"/>
        <v/>
      </c>
      <c r="N983" t="str">
        <f t="shared" si="511"/>
        <v/>
      </c>
      <c r="O983" t="str">
        <f t="shared" si="512"/>
        <v/>
      </c>
      <c r="P983" t="str">
        <f t="shared" si="537"/>
        <v/>
      </c>
      <c r="Q983" t="str">
        <f t="shared" si="513"/>
        <v/>
      </c>
      <c r="R983" t="str">
        <f t="shared" si="514"/>
        <v/>
      </c>
      <c r="S983" t="str">
        <f t="shared" si="515"/>
        <v/>
      </c>
      <c r="T983" t="str">
        <f t="shared" si="516"/>
        <v/>
      </c>
      <c r="U983" t="str">
        <f t="shared" si="517"/>
        <v/>
      </c>
      <c r="V983" t="str">
        <f>IF(MID(I983,6,1)="T",VLOOKUP(H983,DATA!$B$2:$H$526,7,FALSE),"")</f>
        <v/>
      </c>
      <c r="W983" t="str">
        <f t="shared" si="518"/>
        <v/>
      </c>
      <c r="X983" t="str">
        <f>IF(LEN(H983)&gt;0,VLOOKUP(H983,DATA!$B$2:$F$526,5,FALSE),"")</f>
        <v/>
      </c>
      <c r="Y983" t="str">
        <f t="shared" si="519"/>
        <v/>
      </c>
      <c r="Z983" t="str">
        <f t="shared" si="520"/>
        <v/>
      </c>
      <c r="AA983" t="str">
        <f t="shared" si="521"/>
        <v/>
      </c>
      <c r="AB983" t="str">
        <f>IF(LEN(Z983)&gt;0,VLOOKUP(Z983,DATA!$K$25:$L$69,2,FALSE)&amp;IF(LEN(AA983)&gt;0,VLOOKUP(AA983,DATA!$O$25:$P$29,2,FALSE),""),"")</f>
        <v/>
      </c>
      <c r="AC983" t="str">
        <f>IF(LEN(Z983)&gt;0,VLOOKUP(Z983,DATA!$K$25:$M$69,3,FALSE),"")</f>
        <v/>
      </c>
      <c r="AD983" t="str">
        <f t="shared" si="522"/>
        <v/>
      </c>
      <c r="AE983" t="str">
        <f t="shared" si="523"/>
        <v/>
      </c>
      <c r="AF983" t="str">
        <f t="shared" si="524"/>
        <v/>
      </c>
      <c r="AG983" t="str">
        <f t="shared" si="525"/>
        <v/>
      </c>
      <c r="AH983" t="str">
        <f t="shared" si="526"/>
        <v/>
      </c>
      <c r="AI983" t="str">
        <f>IF(LEN(Q983)&gt;0,REPT("0",IF(IF(MID(I983,12,1)="F",VLOOKUP(J983,DATA!$K$2:$Y$20,14,FALSE),0)&gt;10,IF(MID(I983,12,1)="F",VLOOKUP(J983,DATA!$K$2:$Y$20,14,FALSE),0)-10,0)-LEN(X983))&amp;DEC2BIN(Q983,IF(MID(I983,12,1)="F",VLOOKUP(J983,DATA!$K$2:$Y$20,14,FALSE),0)-IF(IF(MID(I983,12,1)="F",VLOOKUP(J983,DATA!$K$2:$Y$20,14,FALSE),0)&gt;10,IF(MID(I983,12,1)="F",VLOOKUP(J983,DATA!$K$2:$Y$20,14,FALSE),0)-10,0)),"")</f>
        <v/>
      </c>
      <c r="AJ983" t="str">
        <f>IF(LEN(H983)&gt;0,IF(H983&lt;&gt;"CALL_PAL",VLOOKUP(H983,DATA!$B$2:$E$526,4,FALSE),VLOOKUP(K983,DATA!$K$72:$M$161,3,FALSE)),"")</f>
        <v/>
      </c>
      <c r="AK983" t="str">
        <f>IF(LEN(H983)&gt;0,VLOOKUP(H983,DATA!$B$2:$D$526,3,FALSE),"")</f>
        <v/>
      </c>
      <c r="AL983" t="str">
        <f t="shared" si="527"/>
        <v/>
      </c>
      <c r="AM983" t="str">
        <f t="shared" si="528"/>
        <v/>
      </c>
      <c r="AN983" t="str">
        <f t="shared" si="538"/>
        <v/>
      </c>
      <c r="AO983" t="str">
        <f t="shared" si="532"/>
        <v/>
      </c>
      <c r="AP983" t="str">
        <f t="shared" si="533"/>
        <v/>
      </c>
      <c r="AQ983" t="str">
        <f t="shared" si="530"/>
        <v/>
      </c>
    </row>
    <row r="984" spans="1:43" x14ac:dyDescent="0.25">
      <c r="A984" t="str">
        <f t="shared" si="534"/>
        <v/>
      </c>
      <c r="C984" t="str">
        <f t="shared" si="508"/>
        <v/>
      </c>
      <c r="D984" t="str">
        <f t="shared" si="535"/>
        <v/>
      </c>
      <c r="E984" t="str">
        <f t="shared" si="536"/>
        <v/>
      </c>
      <c r="F984" t="str">
        <f t="shared" si="507"/>
        <v/>
      </c>
      <c r="G984" t="str">
        <f t="shared" si="531"/>
        <v/>
      </c>
      <c r="H984" t="str">
        <f t="shared" si="509"/>
        <v/>
      </c>
      <c r="I984" s="3" t="str">
        <f>IF(LEN(H984)&gt;0,VLOOKUP(H984,DATA!$B$2:$G$526,6,FALSE),"")</f>
        <v/>
      </c>
      <c r="J984" t="str">
        <f>IF(LEN(H984)&gt;0,VLOOKUP(H984,DATA!$B$2:$G$526,2,FALSE),"")</f>
        <v/>
      </c>
      <c r="K984" t="str">
        <f>IF(LEN(H984)&gt;0,IF(MID(IF(MID(MID(C984,LEN(H984)+2,99),1,1)="(",MID(MID(C984,LEN(H984)+2,99),2,LEN(MID(C984,LEN(H984)+2,99))-2),MID(C984,LEN(H984)+2,99)),1,1)=VLOOKUP(H984,DATA!$B$2:$I$526,8,FALSE),MID(IF(MID(MID(C984,LEN(H984)+2,99),1,1)="(",MID(MID(C984,LEN(H984)+2,99),2,LEN(MID(C984,LEN(H984)+2,99))-2),MID(C984,LEN(H984)+2,99)),1,3),IF(MID(MID(C984,LEN(H984)+2,99),1,1)="(",MID(MID(C984,LEN(H984)+2,99),2,LEN(MID(C984,LEN(H984)+2,99))-2),MID(C984,LEN(H984)+2,99))),"")</f>
        <v/>
      </c>
      <c r="L984" t="str">
        <f t="shared" si="510"/>
        <v/>
      </c>
      <c r="M984" t="str">
        <f t="shared" si="529"/>
        <v/>
      </c>
      <c r="N984" t="str">
        <f t="shared" si="511"/>
        <v/>
      </c>
      <c r="O984" t="str">
        <f t="shared" si="512"/>
        <v/>
      </c>
      <c r="P984" t="str">
        <f t="shared" si="537"/>
        <v/>
      </c>
      <c r="Q984" t="str">
        <f t="shared" si="513"/>
        <v/>
      </c>
      <c r="R984" t="str">
        <f t="shared" si="514"/>
        <v/>
      </c>
      <c r="S984" t="str">
        <f t="shared" si="515"/>
        <v/>
      </c>
      <c r="T984" t="str">
        <f t="shared" si="516"/>
        <v/>
      </c>
      <c r="U984" t="str">
        <f t="shared" si="517"/>
        <v/>
      </c>
      <c r="V984" t="str">
        <f>IF(MID(I984,6,1)="T",VLOOKUP(H984,DATA!$B$2:$H$526,7,FALSE),"")</f>
        <v/>
      </c>
      <c r="W984" t="str">
        <f t="shared" si="518"/>
        <v/>
      </c>
      <c r="X984" t="str">
        <f>IF(LEN(H984)&gt;0,VLOOKUP(H984,DATA!$B$2:$F$526,5,FALSE),"")</f>
        <v/>
      </c>
      <c r="Y984" t="str">
        <f t="shared" si="519"/>
        <v/>
      </c>
      <c r="Z984" t="str">
        <f t="shared" si="520"/>
        <v/>
      </c>
      <c r="AA984" t="str">
        <f t="shared" si="521"/>
        <v/>
      </c>
      <c r="AB984" t="str">
        <f>IF(LEN(Z984)&gt;0,VLOOKUP(Z984,DATA!$K$25:$L$69,2,FALSE)&amp;IF(LEN(AA984)&gt;0,VLOOKUP(AA984,DATA!$O$25:$P$29,2,FALSE),""),"")</f>
        <v/>
      </c>
      <c r="AC984" t="str">
        <f>IF(LEN(Z984)&gt;0,VLOOKUP(Z984,DATA!$K$25:$M$69,3,FALSE),"")</f>
        <v/>
      </c>
      <c r="AD984" t="str">
        <f t="shared" si="522"/>
        <v/>
      </c>
      <c r="AE984" t="str">
        <f t="shared" si="523"/>
        <v/>
      </c>
      <c r="AF984" t="str">
        <f t="shared" si="524"/>
        <v/>
      </c>
      <c r="AG984" t="str">
        <f t="shared" si="525"/>
        <v/>
      </c>
      <c r="AH984" t="str">
        <f t="shared" si="526"/>
        <v/>
      </c>
      <c r="AI984" t="str">
        <f>IF(LEN(Q984)&gt;0,REPT("0",IF(IF(MID(I984,12,1)="F",VLOOKUP(J984,DATA!$K$2:$Y$20,14,FALSE),0)&gt;10,IF(MID(I984,12,1)="F",VLOOKUP(J984,DATA!$K$2:$Y$20,14,FALSE),0)-10,0)-LEN(X984))&amp;DEC2BIN(Q984,IF(MID(I984,12,1)="F",VLOOKUP(J984,DATA!$K$2:$Y$20,14,FALSE),0)-IF(IF(MID(I984,12,1)="F",VLOOKUP(J984,DATA!$K$2:$Y$20,14,FALSE),0)&gt;10,IF(MID(I984,12,1)="F",VLOOKUP(J984,DATA!$K$2:$Y$20,14,FALSE),0)-10,0)),"")</f>
        <v/>
      </c>
      <c r="AJ984" t="str">
        <f>IF(LEN(H984)&gt;0,IF(H984&lt;&gt;"CALL_PAL",VLOOKUP(H984,DATA!$B$2:$E$526,4,FALSE),VLOOKUP(K984,DATA!$K$72:$M$161,3,FALSE)),"")</f>
        <v/>
      </c>
      <c r="AK984" t="str">
        <f>IF(LEN(H984)&gt;0,VLOOKUP(H984,DATA!$B$2:$D$526,3,FALSE),"")</f>
        <v/>
      </c>
      <c r="AL984" t="str">
        <f t="shared" si="527"/>
        <v/>
      </c>
      <c r="AM984" t="str">
        <f t="shared" si="528"/>
        <v/>
      </c>
      <c r="AN984" t="str">
        <f t="shared" si="538"/>
        <v/>
      </c>
      <c r="AO984" t="str">
        <f t="shared" si="532"/>
        <v/>
      </c>
      <c r="AP984" t="str">
        <f t="shared" si="533"/>
        <v/>
      </c>
      <c r="AQ984" t="str">
        <f t="shared" si="530"/>
        <v/>
      </c>
    </row>
    <row r="985" spans="1:43" x14ac:dyDescent="0.25">
      <c r="A985" t="str">
        <f t="shared" si="534"/>
        <v/>
      </c>
      <c r="C985" t="str">
        <f t="shared" si="508"/>
        <v/>
      </c>
      <c r="D985" t="str">
        <f t="shared" si="535"/>
        <v/>
      </c>
      <c r="E985" t="str">
        <f t="shared" si="536"/>
        <v/>
      </c>
      <c r="F985" t="str">
        <f t="shared" si="507"/>
        <v/>
      </c>
      <c r="G985" t="str">
        <f t="shared" si="531"/>
        <v/>
      </c>
      <c r="H985" t="str">
        <f t="shared" si="509"/>
        <v/>
      </c>
      <c r="I985" s="3" t="str">
        <f>IF(LEN(H985)&gt;0,VLOOKUP(H985,DATA!$B$2:$G$526,6,FALSE),"")</f>
        <v/>
      </c>
      <c r="J985" t="str">
        <f>IF(LEN(H985)&gt;0,VLOOKUP(H985,DATA!$B$2:$G$526,2,FALSE),"")</f>
        <v/>
      </c>
      <c r="K985" t="str">
        <f>IF(LEN(H985)&gt;0,IF(MID(IF(MID(MID(C985,LEN(H985)+2,99),1,1)="(",MID(MID(C985,LEN(H985)+2,99),2,LEN(MID(C985,LEN(H985)+2,99))-2),MID(C985,LEN(H985)+2,99)),1,1)=VLOOKUP(H985,DATA!$B$2:$I$526,8,FALSE),MID(IF(MID(MID(C985,LEN(H985)+2,99),1,1)="(",MID(MID(C985,LEN(H985)+2,99),2,LEN(MID(C985,LEN(H985)+2,99))-2),MID(C985,LEN(H985)+2,99)),1,3),IF(MID(MID(C985,LEN(H985)+2,99),1,1)="(",MID(MID(C985,LEN(H985)+2,99),2,LEN(MID(C985,LEN(H985)+2,99))-2),MID(C985,LEN(H985)+2,99))),"")</f>
        <v/>
      </c>
      <c r="L985" t="str">
        <f t="shared" si="510"/>
        <v/>
      </c>
      <c r="M985" t="str">
        <f t="shared" si="529"/>
        <v/>
      </c>
      <c r="N985" t="str">
        <f t="shared" si="511"/>
        <v/>
      </c>
      <c r="O985" t="str">
        <f t="shared" si="512"/>
        <v/>
      </c>
      <c r="P985" t="str">
        <f t="shared" si="537"/>
        <v/>
      </c>
      <c r="Q985" t="str">
        <f t="shared" si="513"/>
        <v/>
      </c>
      <c r="R985" t="str">
        <f t="shared" si="514"/>
        <v/>
      </c>
      <c r="S985" t="str">
        <f t="shared" si="515"/>
        <v/>
      </c>
      <c r="T985" t="str">
        <f t="shared" si="516"/>
        <v/>
      </c>
      <c r="U985" t="str">
        <f t="shared" si="517"/>
        <v/>
      </c>
      <c r="V985" t="str">
        <f>IF(MID(I985,6,1)="T",VLOOKUP(H985,DATA!$B$2:$H$526,7,FALSE),"")</f>
        <v/>
      </c>
      <c r="W985" t="str">
        <f t="shared" si="518"/>
        <v/>
      </c>
      <c r="X985" t="str">
        <f>IF(LEN(H985)&gt;0,VLOOKUP(H985,DATA!$B$2:$F$526,5,FALSE),"")</f>
        <v/>
      </c>
      <c r="Y985" t="str">
        <f t="shared" si="519"/>
        <v/>
      </c>
      <c r="Z985" t="str">
        <f t="shared" si="520"/>
        <v/>
      </c>
      <c r="AA985" t="str">
        <f t="shared" si="521"/>
        <v/>
      </c>
      <c r="AB985" t="str">
        <f>IF(LEN(Z985)&gt;0,VLOOKUP(Z985,DATA!$K$25:$L$69,2,FALSE)&amp;IF(LEN(AA985)&gt;0,VLOOKUP(AA985,DATA!$O$25:$P$29,2,FALSE),""),"")</f>
        <v/>
      </c>
      <c r="AC985" t="str">
        <f>IF(LEN(Z985)&gt;0,VLOOKUP(Z985,DATA!$K$25:$M$69,3,FALSE),"")</f>
        <v/>
      </c>
      <c r="AD985" t="str">
        <f t="shared" si="522"/>
        <v/>
      </c>
      <c r="AE985" t="str">
        <f t="shared" si="523"/>
        <v/>
      </c>
      <c r="AF985" t="str">
        <f t="shared" si="524"/>
        <v/>
      </c>
      <c r="AG985" t="str">
        <f t="shared" si="525"/>
        <v/>
      </c>
      <c r="AH985" t="str">
        <f t="shared" si="526"/>
        <v/>
      </c>
      <c r="AI985" t="str">
        <f>IF(LEN(Q985)&gt;0,REPT("0",IF(IF(MID(I985,12,1)="F",VLOOKUP(J985,DATA!$K$2:$Y$20,14,FALSE),0)&gt;10,IF(MID(I985,12,1)="F",VLOOKUP(J985,DATA!$K$2:$Y$20,14,FALSE),0)-10,0)-LEN(X985))&amp;DEC2BIN(Q985,IF(MID(I985,12,1)="F",VLOOKUP(J985,DATA!$K$2:$Y$20,14,FALSE),0)-IF(IF(MID(I985,12,1)="F",VLOOKUP(J985,DATA!$K$2:$Y$20,14,FALSE),0)&gt;10,IF(MID(I985,12,1)="F",VLOOKUP(J985,DATA!$K$2:$Y$20,14,FALSE),0)-10,0)),"")</f>
        <v/>
      </c>
      <c r="AJ985" t="str">
        <f>IF(LEN(H985)&gt;0,IF(H985&lt;&gt;"CALL_PAL",VLOOKUP(H985,DATA!$B$2:$E$526,4,FALSE),VLOOKUP(K985,DATA!$K$72:$M$161,3,FALSE)),"")</f>
        <v/>
      </c>
      <c r="AK985" t="str">
        <f>IF(LEN(H985)&gt;0,VLOOKUP(H985,DATA!$B$2:$D$526,3,FALSE),"")</f>
        <v/>
      </c>
      <c r="AL985" t="str">
        <f t="shared" si="527"/>
        <v/>
      </c>
      <c r="AM985" t="str">
        <f t="shared" si="528"/>
        <v/>
      </c>
      <c r="AN985" t="str">
        <f t="shared" si="538"/>
        <v/>
      </c>
      <c r="AO985" t="str">
        <f t="shared" si="532"/>
        <v/>
      </c>
      <c r="AP985" t="str">
        <f t="shared" si="533"/>
        <v/>
      </c>
      <c r="AQ985" t="str">
        <f t="shared" si="530"/>
        <v/>
      </c>
    </row>
    <row r="986" spans="1:43" x14ac:dyDescent="0.25">
      <c r="A986" t="str">
        <f t="shared" si="534"/>
        <v/>
      </c>
      <c r="C986" t="str">
        <f t="shared" si="508"/>
        <v/>
      </c>
      <c r="D986" t="str">
        <f t="shared" si="535"/>
        <v/>
      </c>
      <c r="E986" t="str">
        <f t="shared" si="536"/>
        <v/>
      </c>
      <c r="F986" t="str">
        <f t="shared" ref="F986:F1049" si="539">IF(LEN(C986)&gt;0,IF(MID(C986,1,2)=".V",IF(MID(C986,6,1)="B",1,IF(MID(C986,6,1)="W",2,IF(MID(C986,6,1)="L",4,IF(MID(C986,6,1)="Q",8,4)))),IF(MID(C986,1,2)=".P",0,4)),"")</f>
        <v/>
      </c>
      <c r="G986" t="str">
        <f t="shared" si="531"/>
        <v/>
      </c>
      <c r="H986" t="str">
        <f t="shared" si="509"/>
        <v/>
      </c>
      <c r="I986" s="3" t="str">
        <f>IF(LEN(H986)&gt;0,VLOOKUP(H986,DATA!$B$2:$G$526,6,FALSE),"")</f>
        <v/>
      </c>
      <c r="J986" t="str">
        <f>IF(LEN(H986)&gt;0,VLOOKUP(H986,DATA!$B$2:$G$526,2,FALSE),"")</f>
        <v/>
      </c>
      <c r="K986" t="str">
        <f>IF(LEN(H986)&gt;0,IF(MID(IF(MID(MID(C986,LEN(H986)+2,99),1,1)="(",MID(MID(C986,LEN(H986)+2,99),2,LEN(MID(C986,LEN(H986)+2,99))-2),MID(C986,LEN(H986)+2,99)),1,1)=VLOOKUP(H986,DATA!$B$2:$I$526,8,FALSE),MID(IF(MID(MID(C986,LEN(H986)+2,99),1,1)="(",MID(MID(C986,LEN(H986)+2,99),2,LEN(MID(C986,LEN(H986)+2,99))-2),MID(C986,LEN(H986)+2,99)),1,3),IF(MID(MID(C986,LEN(H986)+2,99),1,1)="(",MID(MID(C986,LEN(H986)+2,99),2,LEN(MID(C986,LEN(H986)+2,99))-2),MID(C986,LEN(H986)+2,99))),"")</f>
        <v/>
      </c>
      <c r="L986" t="str">
        <f t="shared" si="510"/>
        <v/>
      </c>
      <c r="M986" t="str">
        <f t="shared" si="529"/>
        <v/>
      </c>
      <c r="N986" t="str">
        <f t="shared" si="511"/>
        <v/>
      </c>
      <c r="O986" t="str">
        <f t="shared" si="512"/>
        <v/>
      </c>
      <c r="P986" t="str">
        <f t="shared" si="537"/>
        <v/>
      </c>
      <c r="Q986" t="str">
        <f t="shared" si="513"/>
        <v/>
      </c>
      <c r="R986" t="str">
        <f t="shared" si="514"/>
        <v/>
      </c>
      <c r="S986" t="str">
        <f t="shared" si="515"/>
        <v/>
      </c>
      <c r="T986" t="str">
        <f t="shared" si="516"/>
        <v/>
      </c>
      <c r="U986" t="str">
        <f t="shared" si="517"/>
        <v/>
      </c>
      <c r="V986" t="str">
        <f>IF(MID(I986,6,1)="T",VLOOKUP(H986,DATA!$B$2:$H$526,7,FALSE),"")</f>
        <v/>
      </c>
      <c r="W986" t="str">
        <f t="shared" si="518"/>
        <v/>
      </c>
      <c r="X986" t="str">
        <f>IF(LEN(H986)&gt;0,VLOOKUP(H986,DATA!$B$2:$F$526,5,FALSE),"")</f>
        <v/>
      </c>
      <c r="Y986" t="str">
        <f t="shared" si="519"/>
        <v/>
      </c>
      <c r="Z986" t="str">
        <f t="shared" si="520"/>
        <v/>
      </c>
      <c r="AA986" t="str">
        <f t="shared" si="521"/>
        <v/>
      </c>
      <c r="AB986" t="str">
        <f>IF(LEN(Z986)&gt;0,VLOOKUP(Z986,DATA!$K$25:$L$69,2,FALSE)&amp;IF(LEN(AA986)&gt;0,VLOOKUP(AA986,DATA!$O$25:$P$29,2,FALSE),""),"")</f>
        <v/>
      </c>
      <c r="AC986" t="str">
        <f>IF(LEN(Z986)&gt;0,VLOOKUP(Z986,DATA!$K$25:$M$69,3,FALSE),"")</f>
        <v/>
      </c>
      <c r="AD986" t="str">
        <f t="shared" si="522"/>
        <v/>
      </c>
      <c r="AE986" t="str">
        <f t="shared" si="523"/>
        <v/>
      </c>
      <c r="AF986" t="str">
        <f t="shared" si="524"/>
        <v/>
      </c>
      <c r="AG986" t="str">
        <f t="shared" si="525"/>
        <v/>
      </c>
      <c r="AH986" t="str">
        <f t="shared" si="526"/>
        <v/>
      </c>
      <c r="AI986" t="str">
        <f>IF(LEN(Q986)&gt;0,REPT("0",IF(IF(MID(I986,12,1)="F",VLOOKUP(J986,DATA!$K$2:$Y$20,14,FALSE),0)&gt;10,IF(MID(I986,12,1)="F",VLOOKUP(J986,DATA!$K$2:$Y$20,14,FALSE),0)-10,0)-LEN(X986))&amp;DEC2BIN(Q986,IF(MID(I986,12,1)="F",VLOOKUP(J986,DATA!$K$2:$Y$20,14,FALSE),0)-IF(IF(MID(I986,12,1)="F",VLOOKUP(J986,DATA!$K$2:$Y$20,14,FALSE),0)&gt;10,IF(MID(I986,12,1)="F",VLOOKUP(J986,DATA!$K$2:$Y$20,14,FALSE),0)-10,0)),"")</f>
        <v/>
      </c>
      <c r="AJ986" t="str">
        <f>IF(LEN(H986)&gt;0,IF(H986&lt;&gt;"CALL_PAL",VLOOKUP(H986,DATA!$B$2:$E$526,4,FALSE),VLOOKUP(K986,DATA!$K$72:$M$161,3,FALSE)),"")</f>
        <v/>
      </c>
      <c r="AK986" t="str">
        <f>IF(LEN(H986)&gt;0,VLOOKUP(H986,DATA!$B$2:$D$526,3,FALSE),"")</f>
        <v/>
      </c>
      <c r="AL986" t="str">
        <f t="shared" si="527"/>
        <v/>
      </c>
      <c r="AM986" t="str">
        <f t="shared" si="528"/>
        <v/>
      </c>
      <c r="AN986" t="str">
        <f t="shared" si="538"/>
        <v/>
      </c>
      <c r="AO986" t="str">
        <f t="shared" si="532"/>
        <v/>
      </c>
      <c r="AP986" t="str">
        <f t="shared" si="533"/>
        <v/>
      </c>
      <c r="AQ986" t="str">
        <f t="shared" si="530"/>
        <v/>
      </c>
    </row>
    <row r="987" spans="1:43" x14ac:dyDescent="0.25">
      <c r="A987" t="str">
        <f t="shared" si="534"/>
        <v/>
      </c>
      <c r="C987" t="str">
        <f t="shared" si="508"/>
        <v/>
      </c>
      <c r="D987" t="str">
        <f t="shared" si="535"/>
        <v/>
      </c>
      <c r="E987" t="str">
        <f t="shared" si="536"/>
        <v/>
      </c>
      <c r="F987" t="str">
        <f t="shared" si="539"/>
        <v/>
      </c>
      <c r="G987" t="str">
        <f t="shared" si="531"/>
        <v/>
      </c>
      <c r="H987" t="str">
        <f t="shared" si="509"/>
        <v/>
      </c>
      <c r="I987" s="3" t="str">
        <f>IF(LEN(H987)&gt;0,VLOOKUP(H987,DATA!$B$2:$G$526,6,FALSE),"")</f>
        <v/>
      </c>
      <c r="J987" t="str">
        <f>IF(LEN(H987)&gt;0,VLOOKUP(H987,DATA!$B$2:$G$526,2,FALSE),"")</f>
        <v/>
      </c>
      <c r="K987" t="str">
        <f>IF(LEN(H987)&gt;0,IF(MID(IF(MID(MID(C987,LEN(H987)+2,99),1,1)="(",MID(MID(C987,LEN(H987)+2,99),2,LEN(MID(C987,LEN(H987)+2,99))-2),MID(C987,LEN(H987)+2,99)),1,1)=VLOOKUP(H987,DATA!$B$2:$I$526,8,FALSE),MID(IF(MID(MID(C987,LEN(H987)+2,99),1,1)="(",MID(MID(C987,LEN(H987)+2,99),2,LEN(MID(C987,LEN(H987)+2,99))-2),MID(C987,LEN(H987)+2,99)),1,3),IF(MID(MID(C987,LEN(H987)+2,99),1,1)="(",MID(MID(C987,LEN(H987)+2,99),2,LEN(MID(C987,LEN(H987)+2,99))-2),MID(C987,LEN(H987)+2,99))),"")</f>
        <v/>
      </c>
      <c r="L987" t="str">
        <f t="shared" si="510"/>
        <v/>
      </c>
      <c r="M987" t="str">
        <f t="shared" si="529"/>
        <v/>
      </c>
      <c r="N987" t="str">
        <f t="shared" si="511"/>
        <v/>
      </c>
      <c r="O987" t="str">
        <f t="shared" si="512"/>
        <v/>
      </c>
      <c r="P987" t="str">
        <f t="shared" si="537"/>
        <v/>
      </c>
      <c r="Q987" t="str">
        <f t="shared" si="513"/>
        <v/>
      </c>
      <c r="R987" t="str">
        <f t="shared" si="514"/>
        <v/>
      </c>
      <c r="S987" t="str">
        <f t="shared" si="515"/>
        <v/>
      </c>
      <c r="T987" t="str">
        <f t="shared" si="516"/>
        <v/>
      </c>
      <c r="U987" t="str">
        <f t="shared" si="517"/>
        <v/>
      </c>
      <c r="V987" t="str">
        <f>IF(MID(I987,6,1)="T",VLOOKUP(H987,DATA!$B$2:$H$526,7,FALSE),"")</f>
        <v/>
      </c>
      <c r="W987" t="str">
        <f t="shared" si="518"/>
        <v/>
      </c>
      <c r="X987" t="str">
        <f>IF(LEN(H987)&gt;0,VLOOKUP(H987,DATA!$B$2:$F$526,5,FALSE),"")</f>
        <v/>
      </c>
      <c r="Y987" t="str">
        <f t="shared" si="519"/>
        <v/>
      </c>
      <c r="Z987" t="str">
        <f t="shared" si="520"/>
        <v/>
      </c>
      <c r="AA987" t="str">
        <f t="shared" si="521"/>
        <v/>
      </c>
      <c r="AB987" t="str">
        <f>IF(LEN(Z987)&gt;0,VLOOKUP(Z987,DATA!$K$25:$L$69,2,FALSE)&amp;IF(LEN(AA987)&gt;0,VLOOKUP(AA987,DATA!$O$25:$P$29,2,FALSE),""),"")</f>
        <v/>
      </c>
      <c r="AC987" t="str">
        <f>IF(LEN(Z987)&gt;0,VLOOKUP(Z987,DATA!$K$25:$M$69,3,FALSE),"")</f>
        <v/>
      </c>
      <c r="AD987" t="str">
        <f t="shared" si="522"/>
        <v/>
      </c>
      <c r="AE987" t="str">
        <f t="shared" si="523"/>
        <v/>
      </c>
      <c r="AF987" t="str">
        <f t="shared" si="524"/>
        <v/>
      </c>
      <c r="AG987" t="str">
        <f t="shared" si="525"/>
        <v/>
      </c>
      <c r="AH987" t="str">
        <f t="shared" si="526"/>
        <v/>
      </c>
      <c r="AI987" t="str">
        <f>IF(LEN(Q987)&gt;0,REPT("0",IF(IF(MID(I987,12,1)="F",VLOOKUP(J987,DATA!$K$2:$Y$20,14,FALSE),0)&gt;10,IF(MID(I987,12,1)="F",VLOOKUP(J987,DATA!$K$2:$Y$20,14,FALSE),0)-10,0)-LEN(X987))&amp;DEC2BIN(Q987,IF(MID(I987,12,1)="F",VLOOKUP(J987,DATA!$K$2:$Y$20,14,FALSE),0)-IF(IF(MID(I987,12,1)="F",VLOOKUP(J987,DATA!$K$2:$Y$20,14,FALSE),0)&gt;10,IF(MID(I987,12,1)="F",VLOOKUP(J987,DATA!$K$2:$Y$20,14,FALSE),0)-10,0)),"")</f>
        <v/>
      </c>
      <c r="AJ987" t="str">
        <f>IF(LEN(H987)&gt;0,IF(H987&lt;&gt;"CALL_PAL",VLOOKUP(H987,DATA!$B$2:$E$526,4,FALSE),VLOOKUP(K987,DATA!$K$72:$M$161,3,FALSE)),"")</f>
        <v/>
      </c>
      <c r="AK987" t="str">
        <f>IF(LEN(H987)&gt;0,VLOOKUP(H987,DATA!$B$2:$D$526,3,FALSE),"")</f>
        <v/>
      </c>
      <c r="AL987" t="str">
        <f t="shared" si="527"/>
        <v/>
      </c>
      <c r="AM987" t="str">
        <f t="shared" si="528"/>
        <v/>
      </c>
      <c r="AN987" t="str">
        <f t="shared" si="538"/>
        <v/>
      </c>
      <c r="AO987" t="str">
        <f t="shared" si="532"/>
        <v/>
      </c>
      <c r="AP987" t="str">
        <f t="shared" si="533"/>
        <v/>
      </c>
      <c r="AQ987" t="str">
        <f t="shared" si="530"/>
        <v/>
      </c>
    </row>
    <row r="988" spans="1:43" x14ac:dyDescent="0.25">
      <c r="A988" t="str">
        <f t="shared" si="534"/>
        <v/>
      </c>
      <c r="C988" t="str">
        <f t="shared" ref="C988:C1051" si="540">IF(LEN(B988)&gt;0,TRIM(B988),"")</f>
        <v/>
      </c>
      <c r="D988" t="str">
        <f t="shared" si="535"/>
        <v/>
      </c>
      <c r="E988" t="str">
        <f t="shared" si="536"/>
        <v/>
      </c>
      <c r="F988" t="str">
        <f t="shared" si="539"/>
        <v/>
      </c>
      <c r="G988" t="str">
        <f t="shared" si="531"/>
        <v/>
      </c>
      <c r="H988" t="str">
        <f t="shared" ref="H988:H1051" si="541">IF(LEN(C988)&gt;0,IF(IFERROR(FIND(":",C988)&gt;0,FALSE),"",IF(MID(C988,1,1)=".","",TRIM(MID(C988,1,IFERROR(FIND(" ",C988)-1,LEN(C988)))))),"")</f>
        <v/>
      </c>
      <c r="I988" s="3" t="str">
        <f>IF(LEN(H988)&gt;0,VLOOKUP(H988,DATA!$B$2:$G$526,6,FALSE),"")</f>
        <v/>
      </c>
      <c r="J988" t="str">
        <f>IF(LEN(H988)&gt;0,VLOOKUP(H988,DATA!$B$2:$G$526,2,FALSE),"")</f>
        <v/>
      </c>
      <c r="K988" t="str">
        <f>IF(LEN(H988)&gt;0,IF(MID(IF(MID(MID(C988,LEN(H988)+2,99),1,1)="(",MID(MID(C988,LEN(H988)+2,99),2,LEN(MID(C988,LEN(H988)+2,99))-2),MID(C988,LEN(H988)+2,99)),1,1)=VLOOKUP(H988,DATA!$B$2:$I$526,8,FALSE),MID(IF(MID(MID(C988,LEN(H988)+2,99),1,1)="(",MID(MID(C988,LEN(H988)+2,99),2,LEN(MID(C988,LEN(H988)+2,99))-2),MID(C988,LEN(H988)+2,99)),1,3),IF(MID(MID(C988,LEN(H988)+2,99),1,1)="(",MID(MID(C988,LEN(H988)+2,99),2,LEN(MID(C988,LEN(H988)+2,99))-2),MID(C988,LEN(H988)+2,99))),"")</f>
        <v/>
      </c>
      <c r="L988" t="str">
        <f t="shared" ref="L988:L1051" si="542">TRIM(MID(IF(LEN(H988)&gt;0,IF(FIND(K988,C988)+LEN(K988)+1&lt;LEN(C988),MID(C988,FIND(K988,C988)+LEN(K988)+1,99),""),""), 1, IFERROR(FIND(",",IF(LEN(H988)&gt;0,IF(FIND(K988,C988)+LEN(K988)+1&lt;LEN(C988),MID(C988,FIND(K988,C988)+LEN(K988)+1,99),""),""))-1,LEN(IF(LEN(H988)&gt;0,IF(FIND(K988,C988)+LEN(K988)+1&lt;LEN(C988),MID(C988,FIND(K988,C988)+LEN(K988)+1,99),""),"")))))</f>
        <v/>
      </c>
      <c r="M988" t="str">
        <f t="shared" si="529"/>
        <v/>
      </c>
      <c r="N988" t="str">
        <f t="shared" ref="N988:N1051" si="543">IF(MID(I988,5,1)="L",IFERROR(FIND("#",L988)=1,FALSE),"")</f>
        <v/>
      </c>
      <c r="O988" t="str">
        <f t="shared" ref="O988:O1051" si="544">IF(MID(I988,4,1)="Z",IF(N988,FALSE,TRUE),"")</f>
        <v/>
      </c>
      <c r="P988" t="str">
        <f t="shared" si="537"/>
        <v/>
      </c>
      <c r="Q988" t="str">
        <f t="shared" ref="Q988:Q1051" si="545">IF(LEN(P988)&gt;0,P988-(G988+4),IF(AND(MID(I988,12,1)="F",LEN(L988)&gt;0,MID(L988,1,1)&lt;&gt;"R",MID(L988,1,1)&lt;&gt;"F",MID(L988,1,1)&lt;&gt;"#"),INT(MID(L988,1,FIND("(",L988)-1)),""))</f>
        <v/>
      </c>
      <c r="R988" t="str">
        <f t="shared" ref="R988:R1051" si="546">IF(AND(MID(I988,3,1)="B",LEN(P988)=0,LEN(Q988)&lt;&gt;0),MID(L988,LEN(Q988)+2,3),"")</f>
        <v/>
      </c>
      <c r="S988" t="str">
        <f t="shared" ref="S988:S1051" si="547">IF(LEN(I988)&gt;0,IF(MID(I988,2,1)="A",IFERROR(FIND("A31",J988)&gt;0,FALSE),""),"")</f>
        <v/>
      </c>
      <c r="T988" t="str">
        <f t="shared" ref="T988:T1051" si="548">IF(LEN(I988)&gt;0,IF(MID(I988,3,1)="B",IFERROR(FIND("B31",J988)&gt;0,IF(H988="HW_MFPR",TRUE,FALSE)),""),"")</f>
        <v/>
      </c>
      <c r="U988" t="str">
        <f t="shared" ref="U988:U1051" si="549">IF(LEN(I988)&gt;0,IF(MID(I988,13,1)="C",IFERROR(FIND("C31",J988)&gt;0,FALSE),""),"")</f>
        <v/>
      </c>
      <c r="V988" t="str">
        <f>IF(MID(I988,6,1)="T",VLOOKUP(H988,DATA!$B$2:$H$526,7,FALSE),"")</f>
        <v/>
      </c>
      <c r="W988" t="str">
        <f t="shared" ref="W988:W1051" si="550">IF(MID(I988,7,1)="E",DEC2BIN(IF(M988="L",0,1),1),"")</f>
        <v/>
      </c>
      <c r="X988" t="str">
        <f>IF(LEN(H988)&gt;0,VLOOKUP(H988,DATA!$B$2:$F$526,5,FALSE),"")</f>
        <v/>
      </c>
      <c r="Y988" t="str">
        <f t="shared" ref="Y988:Y1051" si="551">IF(LEN(X988)&gt;0,DEC2BIN(IF(AND(LEN(M988)&gt;0,MID(M988,1,1)="S"),1,0),1),"")</f>
        <v/>
      </c>
      <c r="Z988" t="str">
        <f t="shared" ref="Z988:Z1051" si="552">IF(MID(I988,10,1)="I",MID(L988,1,IFERROR(FIND("(",L988)-1,LEN(L988))),"")</f>
        <v/>
      </c>
      <c r="AA988" t="str">
        <f t="shared" ref="AA988:AA1051" si="553">IF(AND(LEN(Z988)&gt;0,LEN(Z988)&lt;&gt;LEN(L988)),MID(L988,LEN(Z988)+2,LEN(L988)-LEN(Z988)-2),"")</f>
        <v/>
      </c>
      <c r="AB988" t="str">
        <f>IF(LEN(Z988)&gt;0,VLOOKUP(Z988,DATA!$K$25:$L$69,2,FALSE)&amp;IF(LEN(AA988)&gt;0,VLOOKUP(AA988,DATA!$O$25:$P$29,2,FALSE),""),"")</f>
        <v/>
      </c>
      <c r="AC988" t="str">
        <f>IF(LEN(Z988)&gt;0,VLOOKUP(Z988,DATA!$K$25:$M$69,3,FALSE),"")</f>
        <v/>
      </c>
      <c r="AD988" t="str">
        <f t="shared" ref="AD988:AD1051" si="554">IF(MID(I988,2,1)="A",DEC2BIN(IF(S988,"31",MID(K988,2,2)),5),"")</f>
        <v/>
      </c>
      <c r="AE988" t="str">
        <f t="shared" ref="AE988:AE1051" si="555">IF(MID(I988,3,1)="B",IF(T988,DEC2BIN("31",5),IF(S988,DEC2BIN(MID(K988,2,2),5),IF(LEN(R988)&gt;0,DEC2BIN(MID(R988,2,2),5),IF(OR(LEN(P988)&gt;0,LEN(Z988)&gt;0,N988),"",DEC2BIN(MID(L988,2,2),5))))),"")</f>
        <v/>
      </c>
      <c r="AF988" t="str">
        <f t="shared" ref="AF988:AF1051" si="556">IF(AND(LEN(O988)&gt;0,O988),"0000","")</f>
        <v/>
      </c>
      <c r="AG988" t="str">
        <f t="shared" ref="AG988:AG1051" si="557">IF(AND(LEN(N988)&gt;0,N988),DEC2BIN(MID(L988,2,LEN(L988)-1),8)&amp;"1","")</f>
        <v/>
      </c>
      <c r="AH988" t="str">
        <f t="shared" ref="AH988:AH1051" si="558">IF(MID(I988,13,1)="C",DEC2BIN(IF(U988,31,MID(M988,2,2)),5),"")</f>
        <v/>
      </c>
      <c r="AI988" t="str">
        <f>IF(LEN(Q988)&gt;0,REPT("0",IF(IF(MID(I988,12,1)="F",VLOOKUP(J988,DATA!$K$2:$Y$20,14,FALSE),0)&gt;10,IF(MID(I988,12,1)="F",VLOOKUP(J988,DATA!$K$2:$Y$20,14,FALSE),0)-10,0)-LEN(X988))&amp;DEC2BIN(Q988,IF(MID(I988,12,1)="F",VLOOKUP(J988,DATA!$K$2:$Y$20,14,FALSE),0)-IF(IF(MID(I988,12,1)="F",VLOOKUP(J988,DATA!$K$2:$Y$20,14,FALSE),0)&gt;10,IF(MID(I988,12,1)="F",VLOOKUP(J988,DATA!$K$2:$Y$20,14,FALSE),0)-10,0)),"")</f>
        <v/>
      </c>
      <c r="AJ988" t="str">
        <f>IF(LEN(H988)&gt;0,IF(H988&lt;&gt;"CALL_PAL",VLOOKUP(H988,DATA!$B$2:$E$526,4,FALSE),VLOOKUP(K988,DATA!$K$72:$M$161,3,FALSE)),"")</f>
        <v/>
      </c>
      <c r="AK988" t="str">
        <f>IF(LEN(H988)&gt;0,VLOOKUP(H988,DATA!$B$2:$D$526,3,FALSE),"")</f>
        <v/>
      </c>
      <c r="AL988" t="str">
        <f t="shared" ref="AL988:AL1051" si="559">AK988&amp;AD988&amp;AE988&amp;V988&amp;W988&amp;X988&amp;Y988&amp;AB988&amp;AC988&amp;AF988&amp;AG988&amp;AI988&amp;AJ988&amp;AH988</f>
        <v/>
      </c>
      <c r="AM988" t="str">
        <f t="shared" ref="AM988:AM1051" si="560">IF(LEN(AL988)&gt;0,BIN2HEX(MID(AL988,1,8),2)&amp;BIN2HEX(MID(AL988,9,8),2)&amp;BIN2HEX(MID(AL988,17,8),2)&amp;BIN2HEX(MID(AL988,25,8),2),"")</f>
        <v/>
      </c>
      <c r="AN988" t="str">
        <f t="shared" si="538"/>
        <v/>
      </c>
      <c r="AO988" t="str">
        <f t="shared" si="532"/>
        <v/>
      </c>
      <c r="AP988" t="str">
        <f t="shared" si="533"/>
        <v/>
      </c>
      <c r="AQ988" t="str">
        <f t="shared" si="530"/>
        <v/>
      </c>
    </row>
    <row r="989" spans="1:43" x14ac:dyDescent="0.25">
      <c r="A989" t="str">
        <f t="shared" si="534"/>
        <v/>
      </c>
      <c r="C989" t="str">
        <f t="shared" si="540"/>
        <v/>
      </c>
      <c r="D989" t="str">
        <f t="shared" si="535"/>
        <v/>
      </c>
      <c r="E989" t="str">
        <f t="shared" si="536"/>
        <v/>
      </c>
      <c r="F989" t="str">
        <f t="shared" si="539"/>
        <v/>
      </c>
      <c r="G989" t="str">
        <f t="shared" si="531"/>
        <v/>
      </c>
      <c r="H989" t="str">
        <f t="shared" si="541"/>
        <v/>
      </c>
      <c r="I989" s="3" t="str">
        <f>IF(LEN(H989)&gt;0,VLOOKUP(H989,DATA!$B$2:$G$526,6,FALSE),"")</f>
        <v/>
      </c>
      <c r="J989" t="str">
        <f>IF(LEN(H989)&gt;0,VLOOKUP(H989,DATA!$B$2:$G$526,2,FALSE),"")</f>
        <v/>
      </c>
      <c r="K989" t="str">
        <f>IF(LEN(H989)&gt;0,IF(MID(IF(MID(MID(C989,LEN(H989)+2,99),1,1)="(",MID(MID(C989,LEN(H989)+2,99),2,LEN(MID(C989,LEN(H989)+2,99))-2),MID(C989,LEN(H989)+2,99)),1,1)=VLOOKUP(H989,DATA!$B$2:$I$526,8,FALSE),MID(IF(MID(MID(C989,LEN(H989)+2,99),1,1)="(",MID(MID(C989,LEN(H989)+2,99),2,LEN(MID(C989,LEN(H989)+2,99))-2),MID(C989,LEN(H989)+2,99)),1,3),IF(MID(MID(C989,LEN(H989)+2,99),1,1)="(",MID(MID(C989,LEN(H989)+2,99),2,LEN(MID(C989,LEN(H989)+2,99))-2),MID(C989,LEN(H989)+2,99))),"")</f>
        <v/>
      </c>
      <c r="L989" t="str">
        <f t="shared" si="542"/>
        <v/>
      </c>
      <c r="M989" t="str">
        <f t="shared" si="529"/>
        <v/>
      </c>
      <c r="N989" t="str">
        <f t="shared" si="543"/>
        <v/>
      </c>
      <c r="O989" t="str">
        <f t="shared" si="544"/>
        <v/>
      </c>
      <c r="P989" t="str">
        <f t="shared" si="537"/>
        <v/>
      </c>
      <c r="Q989" t="str">
        <f t="shared" si="545"/>
        <v/>
      </c>
      <c r="R989" t="str">
        <f t="shared" si="546"/>
        <v/>
      </c>
      <c r="S989" t="str">
        <f t="shared" si="547"/>
        <v/>
      </c>
      <c r="T989" t="str">
        <f t="shared" si="548"/>
        <v/>
      </c>
      <c r="U989" t="str">
        <f t="shared" si="549"/>
        <v/>
      </c>
      <c r="V989" t="str">
        <f>IF(MID(I989,6,1)="T",VLOOKUP(H989,DATA!$B$2:$H$526,7,FALSE),"")</f>
        <v/>
      </c>
      <c r="W989" t="str">
        <f t="shared" si="550"/>
        <v/>
      </c>
      <c r="X989" t="str">
        <f>IF(LEN(H989)&gt;0,VLOOKUP(H989,DATA!$B$2:$F$526,5,FALSE),"")</f>
        <v/>
      </c>
      <c r="Y989" t="str">
        <f t="shared" si="551"/>
        <v/>
      </c>
      <c r="Z989" t="str">
        <f t="shared" si="552"/>
        <v/>
      </c>
      <c r="AA989" t="str">
        <f t="shared" si="553"/>
        <v/>
      </c>
      <c r="AB989" t="str">
        <f>IF(LEN(Z989)&gt;0,VLOOKUP(Z989,DATA!$K$25:$L$69,2,FALSE)&amp;IF(LEN(AA989)&gt;0,VLOOKUP(AA989,DATA!$O$25:$P$29,2,FALSE),""),"")</f>
        <v/>
      </c>
      <c r="AC989" t="str">
        <f>IF(LEN(Z989)&gt;0,VLOOKUP(Z989,DATA!$K$25:$M$69,3,FALSE),"")</f>
        <v/>
      </c>
      <c r="AD989" t="str">
        <f t="shared" si="554"/>
        <v/>
      </c>
      <c r="AE989" t="str">
        <f t="shared" si="555"/>
        <v/>
      </c>
      <c r="AF989" t="str">
        <f t="shared" si="556"/>
        <v/>
      </c>
      <c r="AG989" t="str">
        <f t="shared" si="557"/>
        <v/>
      </c>
      <c r="AH989" t="str">
        <f t="shared" si="558"/>
        <v/>
      </c>
      <c r="AI989" t="str">
        <f>IF(LEN(Q989)&gt;0,REPT("0",IF(IF(MID(I989,12,1)="F",VLOOKUP(J989,DATA!$K$2:$Y$20,14,FALSE),0)&gt;10,IF(MID(I989,12,1)="F",VLOOKUP(J989,DATA!$K$2:$Y$20,14,FALSE),0)-10,0)-LEN(X989))&amp;DEC2BIN(Q989,IF(MID(I989,12,1)="F",VLOOKUP(J989,DATA!$K$2:$Y$20,14,FALSE),0)-IF(IF(MID(I989,12,1)="F",VLOOKUP(J989,DATA!$K$2:$Y$20,14,FALSE),0)&gt;10,IF(MID(I989,12,1)="F",VLOOKUP(J989,DATA!$K$2:$Y$20,14,FALSE),0)-10,0)),"")</f>
        <v/>
      </c>
      <c r="AJ989" t="str">
        <f>IF(LEN(H989)&gt;0,IF(H989&lt;&gt;"CALL_PAL",VLOOKUP(H989,DATA!$B$2:$E$526,4,FALSE),VLOOKUP(K989,DATA!$K$72:$M$161,3,FALSE)),"")</f>
        <v/>
      </c>
      <c r="AK989" t="str">
        <f>IF(LEN(H989)&gt;0,VLOOKUP(H989,DATA!$B$2:$D$526,3,FALSE),"")</f>
        <v/>
      </c>
      <c r="AL989" t="str">
        <f t="shared" si="559"/>
        <v/>
      </c>
      <c r="AM989" t="str">
        <f t="shared" si="560"/>
        <v/>
      </c>
      <c r="AN989" t="str">
        <f t="shared" si="538"/>
        <v/>
      </c>
      <c r="AO989" t="str">
        <f t="shared" si="532"/>
        <v/>
      </c>
      <c r="AP989" t="str">
        <f t="shared" si="533"/>
        <v/>
      </c>
      <c r="AQ989" t="str">
        <f t="shared" si="530"/>
        <v/>
      </c>
    </row>
    <row r="990" spans="1:43" x14ac:dyDescent="0.25">
      <c r="A990" t="str">
        <f t="shared" si="534"/>
        <v/>
      </c>
      <c r="C990" t="str">
        <f t="shared" si="540"/>
        <v/>
      </c>
      <c r="D990" t="str">
        <f t="shared" si="535"/>
        <v/>
      </c>
      <c r="E990" t="str">
        <f t="shared" si="536"/>
        <v/>
      </c>
      <c r="F990" t="str">
        <f t="shared" si="539"/>
        <v/>
      </c>
      <c r="G990" t="str">
        <f t="shared" si="531"/>
        <v/>
      </c>
      <c r="H990" t="str">
        <f t="shared" si="541"/>
        <v/>
      </c>
      <c r="I990" s="3" t="str">
        <f>IF(LEN(H990)&gt;0,VLOOKUP(H990,DATA!$B$2:$G$526,6,FALSE),"")</f>
        <v/>
      </c>
      <c r="J990" t="str">
        <f>IF(LEN(H990)&gt;0,VLOOKUP(H990,DATA!$B$2:$G$526,2,FALSE),"")</f>
        <v/>
      </c>
      <c r="K990" t="str">
        <f>IF(LEN(H990)&gt;0,IF(MID(IF(MID(MID(C990,LEN(H990)+2,99),1,1)="(",MID(MID(C990,LEN(H990)+2,99),2,LEN(MID(C990,LEN(H990)+2,99))-2),MID(C990,LEN(H990)+2,99)),1,1)=VLOOKUP(H990,DATA!$B$2:$I$526,8,FALSE),MID(IF(MID(MID(C990,LEN(H990)+2,99),1,1)="(",MID(MID(C990,LEN(H990)+2,99),2,LEN(MID(C990,LEN(H990)+2,99))-2),MID(C990,LEN(H990)+2,99)),1,3),IF(MID(MID(C990,LEN(H990)+2,99),1,1)="(",MID(MID(C990,LEN(H990)+2,99),2,LEN(MID(C990,LEN(H990)+2,99))-2),MID(C990,LEN(H990)+2,99))),"")</f>
        <v/>
      </c>
      <c r="L990" t="str">
        <f t="shared" si="542"/>
        <v/>
      </c>
      <c r="M990" t="str">
        <f t="shared" si="529"/>
        <v/>
      </c>
      <c r="N990" t="str">
        <f t="shared" si="543"/>
        <v/>
      </c>
      <c r="O990" t="str">
        <f t="shared" si="544"/>
        <v/>
      </c>
      <c r="P990" t="str">
        <f t="shared" si="537"/>
        <v/>
      </c>
      <c r="Q990" t="str">
        <f t="shared" si="545"/>
        <v/>
      </c>
      <c r="R990" t="str">
        <f t="shared" si="546"/>
        <v/>
      </c>
      <c r="S990" t="str">
        <f t="shared" si="547"/>
        <v/>
      </c>
      <c r="T990" t="str">
        <f t="shared" si="548"/>
        <v/>
      </c>
      <c r="U990" t="str">
        <f t="shared" si="549"/>
        <v/>
      </c>
      <c r="V990" t="str">
        <f>IF(MID(I990,6,1)="T",VLOOKUP(H990,DATA!$B$2:$H$526,7,FALSE),"")</f>
        <v/>
      </c>
      <c r="W990" t="str">
        <f t="shared" si="550"/>
        <v/>
      </c>
      <c r="X990" t="str">
        <f>IF(LEN(H990)&gt;0,VLOOKUP(H990,DATA!$B$2:$F$526,5,FALSE),"")</f>
        <v/>
      </c>
      <c r="Y990" t="str">
        <f t="shared" si="551"/>
        <v/>
      </c>
      <c r="Z990" t="str">
        <f t="shared" si="552"/>
        <v/>
      </c>
      <c r="AA990" t="str">
        <f t="shared" si="553"/>
        <v/>
      </c>
      <c r="AB990" t="str">
        <f>IF(LEN(Z990)&gt;0,VLOOKUP(Z990,DATA!$K$25:$L$69,2,FALSE)&amp;IF(LEN(AA990)&gt;0,VLOOKUP(AA990,DATA!$O$25:$P$29,2,FALSE),""),"")</f>
        <v/>
      </c>
      <c r="AC990" t="str">
        <f>IF(LEN(Z990)&gt;0,VLOOKUP(Z990,DATA!$K$25:$M$69,3,FALSE),"")</f>
        <v/>
      </c>
      <c r="AD990" t="str">
        <f t="shared" si="554"/>
        <v/>
      </c>
      <c r="AE990" t="str">
        <f t="shared" si="555"/>
        <v/>
      </c>
      <c r="AF990" t="str">
        <f t="shared" si="556"/>
        <v/>
      </c>
      <c r="AG990" t="str">
        <f t="shared" si="557"/>
        <v/>
      </c>
      <c r="AH990" t="str">
        <f t="shared" si="558"/>
        <v/>
      </c>
      <c r="AI990" t="str">
        <f>IF(LEN(Q990)&gt;0,REPT("0",IF(IF(MID(I990,12,1)="F",VLOOKUP(J990,DATA!$K$2:$Y$20,14,FALSE),0)&gt;10,IF(MID(I990,12,1)="F",VLOOKUP(J990,DATA!$K$2:$Y$20,14,FALSE),0)-10,0)-LEN(X990))&amp;DEC2BIN(Q990,IF(MID(I990,12,1)="F",VLOOKUP(J990,DATA!$K$2:$Y$20,14,FALSE),0)-IF(IF(MID(I990,12,1)="F",VLOOKUP(J990,DATA!$K$2:$Y$20,14,FALSE),0)&gt;10,IF(MID(I990,12,1)="F",VLOOKUP(J990,DATA!$K$2:$Y$20,14,FALSE),0)-10,0)),"")</f>
        <v/>
      </c>
      <c r="AJ990" t="str">
        <f>IF(LEN(H990)&gt;0,IF(H990&lt;&gt;"CALL_PAL",VLOOKUP(H990,DATA!$B$2:$E$526,4,FALSE),VLOOKUP(K990,DATA!$K$72:$M$161,3,FALSE)),"")</f>
        <v/>
      </c>
      <c r="AK990" t="str">
        <f>IF(LEN(H990)&gt;0,VLOOKUP(H990,DATA!$B$2:$D$526,3,FALSE),"")</f>
        <v/>
      </c>
      <c r="AL990" t="str">
        <f t="shared" si="559"/>
        <v/>
      </c>
      <c r="AM990" t="str">
        <f t="shared" si="560"/>
        <v/>
      </c>
      <c r="AN990" t="str">
        <f t="shared" si="538"/>
        <v/>
      </c>
      <c r="AO990" t="str">
        <f t="shared" si="532"/>
        <v/>
      </c>
      <c r="AP990" t="str">
        <f t="shared" si="533"/>
        <v/>
      </c>
      <c r="AQ990" t="str">
        <f t="shared" si="530"/>
        <v/>
      </c>
    </row>
    <row r="991" spans="1:43" x14ac:dyDescent="0.25">
      <c r="A991" t="str">
        <f t="shared" si="534"/>
        <v/>
      </c>
      <c r="C991" t="str">
        <f t="shared" si="540"/>
        <v/>
      </c>
      <c r="D991" t="str">
        <f t="shared" si="535"/>
        <v/>
      </c>
      <c r="E991" t="str">
        <f t="shared" si="536"/>
        <v/>
      </c>
      <c r="F991" t="str">
        <f t="shared" si="539"/>
        <v/>
      </c>
      <c r="G991" t="str">
        <f t="shared" si="531"/>
        <v/>
      </c>
      <c r="H991" t="str">
        <f t="shared" si="541"/>
        <v/>
      </c>
      <c r="I991" s="3" t="str">
        <f>IF(LEN(H991)&gt;0,VLOOKUP(H991,DATA!$B$2:$G$526,6,FALSE),"")</f>
        <v/>
      </c>
      <c r="J991" t="str">
        <f>IF(LEN(H991)&gt;0,VLOOKUP(H991,DATA!$B$2:$G$526,2,FALSE),"")</f>
        <v/>
      </c>
      <c r="K991" t="str">
        <f>IF(LEN(H991)&gt;0,IF(MID(IF(MID(MID(C991,LEN(H991)+2,99),1,1)="(",MID(MID(C991,LEN(H991)+2,99),2,LEN(MID(C991,LEN(H991)+2,99))-2),MID(C991,LEN(H991)+2,99)),1,1)=VLOOKUP(H991,DATA!$B$2:$I$526,8,FALSE),MID(IF(MID(MID(C991,LEN(H991)+2,99),1,1)="(",MID(MID(C991,LEN(H991)+2,99),2,LEN(MID(C991,LEN(H991)+2,99))-2),MID(C991,LEN(H991)+2,99)),1,3),IF(MID(MID(C991,LEN(H991)+2,99),1,1)="(",MID(MID(C991,LEN(H991)+2,99),2,LEN(MID(C991,LEN(H991)+2,99))-2),MID(C991,LEN(H991)+2,99))),"")</f>
        <v/>
      </c>
      <c r="L991" t="str">
        <f t="shared" si="542"/>
        <v/>
      </c>
      <c r="M991" t="str">
        <f t="shared" si="529"/>
        <v/>
      </c>
      <c r="N991" t="str">
        <f t="shared" si="543"/>
        <v/>
      </c>
      <c r="O991" t="str">
        <f t="shared" si="544"/>
        <v/>
      </c>
      <c r="P991" t="str">
        <f t="shared" si="537"/>
        <v/>
      </c>
      <c r="Q991" t="str">
        <f t="shared" si="545"/>
        <v/>
      </c>
      <c r="R991" t="str">
        <f t="shared" si="546"/>
        <v/>
      </c>
      <c r="S991" t="str">
        <f t="shared" si="547"/>
        <v/>
      </c>
      <c r="T991" t="str">
        <f t="shared" si="548"/>
        <v/>
      </c>
      <c r="U991" t="str">
        <f t="shared" si="549"/>
        <v/>
      </c>
      <c r="V991" t="str">
        <f>IF(MID(I991,6,1)="T",VLOOKUP(H991,DATA!$B$2:$H$526,7,FALSE),"")</f>
        <v/>
      </c>
      <c r="W991" t="str">
        <f t="shared" si="550"/>
        <v/>
      </c>
      <c r="X991" t="str">
        <f>IF(LEN(H991)&gt;0,VLOOKUP(H991,DATA!$B$2:$F$526,5,FALSE),"")</f>
        <v/>
      </c>
      <c r="Y991" t="str">
        <f t="shared" si="551"/>
        <v/>
      </c>
      <c r="Z991" t="str">
        <f t="shared" si="552"/>
        <v/>
      </c>
      <c r="AA991" t="str">
        <f t="shared" si="553"/>
        <v/>
      </c>
      <c r="AB991" t="str">
        <f>IF(LEN(Z991)&gt;0,VLOOKUP(Z991,DATA!$K$25:$L$69,2,FALSE)&amp;IF(LEN(AA991)&gt;0,VLOOKUP(AA991,DATA!$O$25:$P$29,2,FALSE),""),"")</f>
        <v/>
      </c>
      <c r="AC991" t="str">
        <f>IF(LEN(Z991)&gt;0,VLOOKUP(Z991,DATA!$K$25:$M$69,3,FALSE),"")</f>
        <v/>
      </c>
      <c r="AD991" t="str">
        <f t="shared" si="554"/>
        <v/>
      </c>
      <c r="AE991" t="str">
        <f t="shared" si="555"/>
        <v/>
      </c>
      <c r="AF991" t="str">
        <f t="shared" si="556"/>
        <v/>
      </c>
      <c r="AG991" t="str">
        <f t="shared" si="557"/>
        <v/>
      </c>
      <c r="AH991" t="str">
        <f t="shared" si="558"/>
        <v/>
      </c>
      <c r="AI991" t="str">
        <f>IF(LEN(Q991)&gt;0,REPT("0",IF(IF(MID(I991,12,1)="F",VLOOKUP(J991,DATA!$K$2:$Y$20,14,FALSE),0)&gt;10,IF(MID(I991,12,1)="F",VLOOKUP(J991,DATA!$K$2:$Y$20,14,FALSE),0)-10,0)-LEN(X991))&amp;DEC2BIN(Q991,IF(MID(I991,12,1)="F",VLOOKUP(J991,DATA!$K$2:$Y$20,14,FALSE),0)-IF(IF(MID(I991,12,1)="F",VLOOKUP(J991,DATA!$K$2:$Y$20,14,FALSE),0)&gt;10,IF(MID(I991,12,1)="F",VLOOKUP(J991,DATA!$K$2:$Y$20,14,FALSE),0)-10,0)),"")</f>
        <v/>
      </c>
      <c r="AJ991" t="str">
        <f>IF(LEN(H991)&gt;0,IF(H991&lt;&gt;"CALL_PAL",VLOOKUP(H991,DATA!$B$2:$E$526,4,FALSE),VLOOKUP(K991,DATA!$K$72:$M$161,3,FALSE)),"")</f>
        <v/>
      </c>
      <c r="AK991" t="str">
        <f>IF(LEN(H991)&gt;0,VLOOKUP(H991,DATA!$B$2:$D$526,3,FALSE),"")</f>
        <v/>
      </c>
      <c r="AL991" t="str">
        <f t="shared" si="559"/>
        <v/>
      </c>
      <c r="AM991" t="str">
        <f t="shared" si="560"/>
        <v/>
      </c>
      <c r="AN991" t="str">
        <f t="shared" si="538"/>
        <v/>
      </c>
      <c r="AO991" t="str">
        <f t="shared" si="532"/>
        <v/>
      </c>
      <c r="AP991" t="str">
        <f t="shared" si="533"/>
        <v/>
      </c>
      <c r="AQ991" t="str">
        <f t="shared" si="530"/>
        <v/>
      </c>
    </row>
    <row r="992" spans="1:43" x14ac:dyDescent="0.25">
      <c r="A992" t="str">
        <f t="shared" si="534"/>
        <v/>
      </c>
      <c r="C992" t="str">
        <f t="shared" si="540"/>
        <v/>
      </c>
      <c r="D992" t="str">
        <f t="shared" si="535"/>
        <v/>
      </c>
      <c r="E992" t="str">
        <f t="shared" si="536"/>
        <v/>
      </c>
      <c r="F992" t="str">
        <f t="shared" si="539"/>
        <v/>
      </c>
      <c r="G992" t="str">
        <f t="shared" si="531"/>
        <v/>
      </c>
      <c r="H992" t="str">
        <f t="shared" si="541"/>
        <v/>
      </c>
      <c r="I992" s="3" t="str">
        <f>IF(LEN(H992)&gt;0,VLOOKUP(H992,DATA!$B$2:$G$526,6,FALSE),"")</f>
        <v/>
      </c>
      <c r="J992" t="str">
        <f>IF(LEN(H992)&gt;0,VLOOKUP(H992,DATA!$B$2:$G$526,2,FALSE),"")</f>
        <v/>
      </c>
      <c r="K992" t="str">
        <f>IF(LEN(H992)&gt;0,IF(MID(IF(MID(MID(C992,LEN(H992)+2,99),1,1)="(",MID(MID(C992,LEN(H992)+2,99),2,LEN(MID(C992,LEN(H992)+2,99))-2),MID(C992,LEN(H992)+2,99)),1,1)=VLOOKUP(H992,DATA!$B$2:$I$526,8,FALSE),MID(IF(MID(MID(C992,LEN(H992)+2,99),1,1)="(",MID(MID(C992,LEN(H992)+2,99),2,LEN(MID(C992,LEN(H992)+2,99))-2),MID(C992,LEN(H992)+2,99)),1,3),IF(MID(MID(C992,LEN(H992)+2,99),1,1)="(",MID(MID(C992,LEN(H992)+2,99),2,LEN(MID(C992,LEN(H992)+2,99))-2),MID(C992,LEN(H992)+2,99))),"")</f>
        <v/>
      </c>
      <c r="L992" t="str">
        <f t="shared" si="542"/>
        <v/>
      </c>
      <c r="M992" t="str">
        <f t="shared" si="529"/>
        <v/>
      </c>
      <c r="N992" t="str">
        <f t="shared" si="543"/>
        <v/>
      </c>
      <c r="O992" t="str">
        <f t="shared" si="544"/>
        <v/>
      </c>
      <c r="P992" t="str">
        <f t="shared" si="537"/>
        <v/>
      </c>
      <c r="Q992" t="str">
        <f t="shared" si="545"/>
        <v/>
      </c>
      <c r="R992" t="str">
        <f t="shared" si="546"/>
        <v/>
      </c>
      <c r="S992" t="str">
        <f t="shared" si="547"/>
        <v/>
      </c>
      <c r="T992" t="str">
        <f t="shared" si="548"/>
        <v/>
      </c>
      <c r="U992" t="str">
        <f t="shared" si="549"/>
        <v/>
      </c>
      <c r="V992" t="str">
        <f>IF(MID(I992,6,1)="T",VLOOKUP(H992,DATA!$B$2:$H$526,7,FALSE),"")</f>
        <v/>
      </c>
      <c r="W992" t="str">
        <f t="shared" si="550"/>
        <v/>
      </c>
      <c r="X992" t="str">
        <f>IF(LEN(H992)&gt;0,VLOOKUP(H992,DATA!$B$2:$F$526,5,FALSE),"")</f>
        <v/>
      </c>
      <c r="Y992" t="str">
        <f t="shared" si="551"/>
        <v/>
      </c>
      <c r="Z992" t="str">
        <f t="shared" si="552"/>
        <v/>
      </c>
      <c r="AA992" t="str">
        <f t="shared" si="553"/>
        <v/>
      </c>
      <c r="AB992" t="str">
        <f>IF(LEN(Z992)&gt;0,VLOOKUP(Z992,DATA!$K$25:$L$69,2,FALSE)&amp;IF(LEN(AA992)&gt;0,VLOOKUP(AA992,DATA!$O$25:$P$29,2,FALSE),""),"")</f>
        <v/>
      </c>
      <c r="AC992" t="str">
        <f>IF(LEN(Z992)&gt;0,VLOOKUP(Z992,DATA!$K$25:$M$69,3,FALSE),"")</f>
        <v/>
      </c>
      <c r="AD992" t="str">
        <f t="shared" si="554"/>
        <v/>
      </c>
      <c r="AE992" t="str">
        <f t="shared" si="555"/>
        <v/>
      </c>
      <c r="AF992" t="str">
        <f t="shared" si="556"/>
        <v/>
      </c>
      <c r="AG992" t="str">
        <f t="shared" si="557"/>
        <v/>
      </c>
      <c r="AH992" t="str">
        <f t="shared" si="558"/>
        <v/>
      </c>
      <c r="AI992" t="str">
        <f>IF(LEN(Q992)&gt;0,REPT("0",IF(IF(MID(I992,12,1)="F",VLOOKUP(J992,DATA!$K$2:$Y$20,14,FALSE),0)&gt;10,IF(MID(I992,12,1)="F",VLOOKUP(J992,DATA!$K$2:$Y$20,14,FALSE),0)-10,0)-LEN(X992))&amp;DEC2BIN(Q992,IF(MID(I992,12,1)="F",VLOOKUP(J992,DATA!$K$2:$Y$20,14,FALSE),0)-IF(IF(MID(I992,12,1)="F",VLOOKUP(J992,DATA!$K$2:$Y$20,14,FALSE),0)&gt;10,IF(MID(I992,12,1)="F",VLOOKUP(J992,DATA!$K$2:$Y$20,14,FALSE),0)-10,0)),"")</f>
        <v/>
      </c>
      <c r="AJ992" t="str">
        <f>IF(LEN(H992)&gt;0,IF(H992&lt;&gt;"CALL_PAL",VLOOKUP(H992,DATA!$B$2:$E$526,4,FALSE),VLOOKUP(K992,DATA!$K$72:$M$161,3,FALSE)),"")</f>
        <v/>
      </c>
      <c r="AK992" t="str">
        <f>IF(LEN(H992)&gt;0,VLOOKUP(H992,DATA!$B$2:$D$526,3,FALSE),"")</f>
        <v/>
      </c>
      <c r="AL992" t="str">
        <f t="shared" si="559"/>
        <v/>
      </c>
      <c r="AM992" t="str">
        <f t="shared" si="560"/>
        <v/>
      </c>
      <c r="AN992" t="str">
        <f t="shared" si="538"/>
        <v/>
      </c>
      <c r="AO992" t="str">
        <f t="shared" si="532"/>
        <v/>
      </c>
      <c r="AP992" t="str">
        <f t="shared" si="533"/>
        <v/>
      </c>
      <c r="AQ992" t="str">
        <f t="shared" si="530"/>
        <v/>
      </c>
    </row>
    <row r="993" spans="1:43" x14ac:dyDescent="0.25">
      <c r="A993" t="str">
        <f t="shared" si="534"/>
        <v/>
      </c>
      <c r="C993" t="str">
        <f t="shared" si="540"/>
        <v/>
      </c>
      <c r="D993" t="str">
        <f t="shared" si="535"/>
        <v/>
      </c>
      <c r="E993" t="str">
        <f t="shared" si="536"/>
        <v/>
      </c>
      <c r="F993" t="str">
        <f t="shared" si="539"/>
        <v/>
      </c>
      <c r="G993" t="str">
        <f t="shared" si="531"/>
        <v/>
      </c>
      <c r="H993" t="str">
        <f t="shared" si="541"/>
        <v/>
      </c>
      <c r="I993" s="3" t="str">
        <f>IF(LEN(H993)&gt;0,VLOOKUP(H993,DATA!$B$2:$G$526,6,FALSE),"")</f>
        <v/>
      </c>
      <c r="J993" t="str">
        <f>IF(LEN(H993)&gt;0,VLOOKUP(H993,DATA!$B$2:$G$526,2,FALSE),"")</f>
        <v/>
      </c>
      <c r="K993" t="str">
        <f>IF(LEN(H993)&gt;0,IF(MID(IF(MID(MID(C993,LEN(H993)+2,99),1,1)="(",MID(MID(C993,LEN(H993)+2,99),2,LEN(MID(C993,LEN(H993)+2,99))-2),MID(C993,LEN(H993)+2,99)),1,1)=VLOOKUP(H993,DATA!$B$2:$I$526,8,FALSE),MID(IF(MID(MID(C993,LEN(H993)+2,99),1,1)="(",MID(MID(C993,LEN(H993)+2,99),2,LEN(MID(C993,LEN(H993)+2,99))-2),MID(C993,LEN(H993)+2,99)),1,3),IF(MID(MID(C993,LEN(H993)+2,99),1,1)="(",MID(MID(C993,LEN(H993)+2,99),2,LEN(MID(C993,LEN(H993)+2,99))-2),MID(C993,LEN(H993)+2,99))),"")</f>
        <v/>
      </c>
      <c r="L993" t="str">
        <f t="shared" si="542"/>
        <v/>
      </c>
      <c r="M993" t="str">
        <f t="shared" si="529"/>
        <v/>
      </c>
      <c r="N993" t="str">
        <f t="shared" si="543"/>
        <v/>
      </c>
      <c r="O993" t="str">
        <f t="shared" si="544"/>
        <v/>
      </c>
      <c r="P993" t="str">
        <f t="shared" si="537"/>
        <v/>
      </c>
      <c r="Q993" t="str">
        <f t="shared" si="545"/>
        <v/>
      </c>
      <c r="R993" t="str">
        <f t="shared" si="546"/>
        <v/>
      </c>
      <c r="S993" t="str">
        <f t="shared" si="547"/>
        <v/>
      </c>
      <c r="T993" t="str">
        <f t="shared" si="548"/>
        <v/>
      </c>
      <c r="U993" t="str">
        <f t="shared" si="549"/>
        <v/>
      </c>
      <c r="V993" t="str">
        <f>IF(MID(I993,6,1)="T",VLOOKUP(H993,DATA!$B$2:$H$526,7,FALSE),"")</f>
        <v/>
      </c>
      <c r="W993" t="str">
        <f t="shared" si="550"/>
        <v/>
      </c>
      <c r="X993" t="str">
        <f>IF(LEN(H993)&gt;0,VLOOKUP(H993,DATA!$B$2:$F$526,5,FALSE),"")</f>
        <v/>
      </c>
      <c r="Y993" t="str">
        <f t="shared" si="551"/>
        <v/>
      </c>
      <c r="Z993" t="str">
        <f t="shared" si="552"/>
        <v/>
      </c>
      <c r="AA993" t="str">
        <f t="shared" si="553"/>
        <v/>
      </c>
      <c r="AB993" t="str">
        <f>IF(LEN(Z993)&gt;0,VLOOKUP(Z993,DATA!$K$25:$L$69,2,FALSE)&amp;IF(LEN(AA993)&gt;0,VLOOKUP(AA993,DATA!$O$25:$P$29,2,FALSE),""),"")</f>
        <v/>
      </c>
      <c r="AC993" t="str">
        <f>IF(LEN(Z993)&gt;0,VLOOKUP(Z993,DATA!$K$25:$M$69,3,FALSE),"")</f>
        <v/>
      </c>
      <c r="AD993" t="str">
        <f t="shared" si="554"/>
        <v/>
      </c>
      <c r="AE993" t="str">
        <f t="shared" si="555"/>
        <v/>
      </c>
      <c r="AF993" t="str">
        <f t="shared" si="556"/>
        <v/>
      </c>
      <c r="AG993" t="str">
        <f t="shared" si="557"/>
        <v/>
      </c>
      <c r="AH993" t="str">
        <f t="shared" si="558"/>
        <v/>
      </c>
      <c r="AI993" t="str">
        <f>IF(LEN(Q993)&gt;0,REPT("0",IF(IF(MID(I993,12,1)="F",VLOOKUP(J993,DATA!$K$2:$Y$20,14,FALSE),0)&gt;10,IF(MID(I993,12,1)="F",VLOOKUP(J993,DATA!$K$2:$Y$20,14,FALSE),0)-10,0)-LEN(X993))&amp;DEC2BIN(Q993,IF(MID(I993,12,1)="F",VLOOKUP(J993,DATA!$K$2:$Y$20,14,FALSE),0)-IF(IF(MID(I993,12,1)="F",VLOOKUP(J993,DATA!$K$2:$Y$20,14,FALSE),0)&gt;10,IF(MID(I993,12,1)="F",VLOOKUP(J993,DATA!$K$2:$Y$20,14,FALSE),0)-10,0)),"")</f>
        <v/>
      </c>
      <c r="AJ993" t="str">
        <f>IF(LEN(H993)&gt;0,IF(H993&lt;&gt;"CALL_PAL",VLOOKUP(H993,DATA!$B$2:$E$526,4,FALSE),VLOOKUP(K993,DATA!$K$72:$M$161,3,FALSE)),"")</f>
        <v/>
      </c>
      <c r="AK993" t="str">
        <f>IF(LEN(H993)&gt;0,VLOOKUP(H993,DATA!$B$2:$D$526,3,FALSE),"")</f>
        <v/>
      </c>
      <c r="AL993" t="str">
        <f t="shared" si="559"/>
        <v/>
      </c>
      <c r="AM993" t="str">
        <f t="shared" si="560"/>
        <v/>
      </c>
      <c r="AN993" t="str">
        <f t="shared" si="538"/>
        <v/>
      </c>
      <c r="AO993" t="str">
        <f t="shared" si="532"/>
        <v/>
      </c>
      <c r="AP993" t="str">
        <f t="shared" si="533"/>
        <v/>
      </c>
      <c r="AQ993" t="str">
        <f t="shared" si="530"/>
        <v/>
      </c>
    </row>
    <row r="994" spans="1:43" x14ac:dyDescent="0.25">
      <c r="A994" t="str">
        <f t="shared" si="534"/>
        <v/>
      </c>
      <c r="C994" t="str">
        <f t="shared" si="540"/>
        <v/>
      </c>
      <c r="D994" t="str">
        <f t="shared" si="535"/>
        <v/>
      </c>
      <c r="E994" t="str">
        <f t="shared" si="536"/>
        <v/>
      </c>
      <c r="F994" t="str">
        <f t="shared" si="539"/>
        <v/>
      </c>
      <c r="G994" t="str">
        <f t="shared" si="531"/>
        <v/>
      </c>
      <c r="H994" t="str">
        <f t="shared" si="541"/>
        <v/>
      </c>
      <c r="I994" s="3" t="str">
        <f>IF(LEN(H994)&gt;0,VLOOKUP(H994,DATA!$B$2:$G$526,6,FALSE),"")</f>
        <v/>
      </c>
      <c r="J994" t="str">
        <f>IF(LEN(H994)&gt;0,VLOOKUP(H994,DATA!$B$2:$G$526,2,FALSE),"")</f>
        <v/>
      </c>
      <c r="K994" t="str">
        <f>IF(LEN(H994)&gt;0,IF(MID(IF(MID(MID(C994,LEN(H994)+2,99),1,1)="(",MID(MID(C994,LEN(H994)+2,99),2,LEN(MID(C994,LEN(H994)+2,99))-2),MID(C994,LEN(H994)+2,99)),1,1)=VLOOKUP(H994,DATA!$B$2:$I$526,8,FALSE),MID(IF(MID(MID(C994,LEN(H994)+2,99),1,1)="(",MID(MID(C994,LEN(H994)+2,99),2,LEN(MID(C994,LEN(H994)+2,99))-2),MID(C994,LEN(H994)+2,99)),1,3),IF(MID(MID(C994,LEN(H994)+2,99),1,1)="(",MID(MID(C994,LEN(H994)+2,99),2,LEN(MID(C994,LEN(H994)+2,99))-2),MID(C994,LEN(H994)+2,99))),"")</f>
        <v/>
      </c>
      <c r="L994" t="str">
        <f t="shared" si="542"/>
        <v/>
      </c>
      <c r="M994" t="str">
        <f t="shared" si="529"/>
        <v/>
      </c>
      <c r="N994" t="str">
        <f t="shared" si="543"/>
        <v/>
      </c>
      <c r="O994" t="str">
        <f t="shared" si="544"/>
        <v/>
      </c>
      <c r="P994" t="str">
        <f t="shared" si="537"/>
        <v/>
      </c>
      <c r="Q994" t="str">
        <f t="shared" si="545"/>
        <v/>
      </c>
      <c r="R994" t="str">
        <f t="shared" si="546"/>
        <v/>
      </c>
      <c r="S994" t="str">
        <f t="shared" si="547"/>
        <v/>
      </c>
      <c r="T994" t="str">
        <f t="shared" si="548"/>
        <v/>
      </c>
      <c r="U994" t="str">
        <f t="shared" si="549"/>
        <v/>
      </c>
      <c r="V994" t="str">
        <f>IF(MID(I994,6,1)="T",VLOOKUP(H994,DATA!$B$2:$H$526,7,FALSE),"")</f>
        <v/>
      </c>
      <c r="W994" t="str">
        <f t="shared" si="550"/>
        <v/>
      </c>
      <c r="X994" t="str">
        <f>IF(LEN(H994)&gt;0,VLOOKUP(H994,DATA!$B$2:$F$526,5,FALSE),"")</f>
        <v/>
      </c>
      <c r="Y994" t="str">
        <f t="shared" si="551"/>
        <v/>
      </c>
      <c r="Z994" t="str">
        <f t="shared" si="552"/>
        <v/>
      </c>
      <c r="AA994" t="str">
        <f t="shared" si="553"/>
        <v/>
      </c>
      <c r="AB994" t="str">
        <f>IF(LEN(Z994)&gt;0,VLOOKUP(Z994,DATA!$K$25:$L$69,2,FALSE)&amp;IF(LEN(AA994)&gt;0,VLOOKUP(AA994,DATA!$O$25:$P$29,2,FALSE),""),"")</f>
        <v/>
      </c>
      <c r="AC994" t="str">
        <f>IF(LEN(Z994)&gt;0,VLOOKUP(Z994,DATA!$K$25:$M$69,3,FALSE),"")</f>
        <v/>
      </c>
      <c r="AD994" t="str">
        <f t="shared" si="554"/>
        <v/>
      </c>
      <c r="AE994" t="str">
        <f t="shared" si="555"/>
        <v/>
      </c>
      <c r="AF994" t="str">
        <f t="shared" si="556"/>
        <v/>
      </c>
      <c r="AG994" t="str">
        <f t="shared" si="557"/>
        <v/>
      </c>
      <c r="AH994" t="str">
        <f t="shared" si="558"/>
        <v/>
      </c>
      <c r="AI994" t="str">
        <f>IF(LEN(Q994)&gt;0,REPT("0",IF(IF(MID(I994,12,1)="F",VLOOKUP(J994,DATA!$K$2:$Y$20,14,FALSE),0)&gt;10,IF(MID(I994,12,1)="F",VLOOKUP(J994,DATA!$K$2:$Y$20,14,FALSE),0)-10,0)-LEN(X994))&amp;DEC2BIN(Q994,IF(MID(I994,12,1)="F",VLOOKUP(J994,DATA!$K$2:$Y$20,14,FALSE),0)-IF(IF(MID(I994,12,1)="F",VLOOKUP(J994,DATA!$K$2:$Y$20,14,FALSE),0)&gt;10,IF(MID(I994,12,1)="F",VLOOKUP(J994,DATA!$K$2:$Y$20,14,FALSE),0)-10,0)),"")</f>
        <v/>
      </c>
      <c r="AJ994" t="str">
        <f>IF(LEN(H994)&gt;0,IF(H994&lt;&gt;"CALL_PAL",VLOOKUP(H994,DATA!$B$2:$E$526,4,FALSE),VLOOKUP(K994,DATA!$K$72:$M$161,3,FALSE)),"")</f>
        <v/>
      </c>
      <c r="AK994" t="str">
        <f>IF(LEN(H994)&gt;0,VLOOKUP(H994,DATA!$B$2:$D$526,3,FALSE),"")</f>
        <v/>
      </c>
      <c r="AL994" t="str">
        <f t="shared" si="559"/>
        <v/>
      </c>
      <c r="AM994" t="str">
        <f t="shared" si="560"/>
        <v/>
      </c>
      <c r="AN994" t="str">
        <f t="shared" si="538"/>
        <v/>
      </c>
      <c r="AO994" t="str">
        <f t="shared" si="532"/>
        <v/>
      </c>
      <c r="AP994" t="str">
        <f t="shared" si="533"/>
        <v/>
      </c>
      <c r="AQ994" t="str">
        <f t="shared" si="530"/>
        <v/>
      </c>
    </row>
    <row r="995" spans="1:43" x14ac:dyDescent="0.25">
      <c r="A995" t="str">
        <f t="shared" si="534"/>
        <v/>
      </c>
      <c r="C995" t="str">
        <f t="shared" si="540"/>
        <v/>
      </c>
      <c r="D995" t="str">
        <f t="shared" si="535"/>
        <v/>
      </c>
      <c r="E995" t="str">
        <f t="shared" si="536"/>
        <v/>
      </c>
      <c r="F995" t="str">
        <f t="shared" si="539"/>
        <v/>
      </c>
      <c r="G995" t="str">
        <f t="shared" si="531"/>
        <v/>
      </c>
      <c r="H995" t="str">
        <f t="shared" si="541"/>
        <v/>
      </c>
      <c r="I995" s="3" t="str">
        <f>IF(LEN(H995)&gt;0,VLOOKUP(H995,DATA!$B$2:$G$526,6,FALSE),"")</f>
        <v/>
      </c>
      <c r="J995" t="str">
        <f>IF(LEN(H995)&gt;0,VLOOKUP(H995,DATA!$B$2:$G$526,2,FALSE),"")</f>
        <v/>
      </c>
      <c r="K995" t="str">
        <f>IF(LEN(H995)&gt;0,IF(MID(IF(MID(MID(C995,LEN(H995)+2,99),1,1)="(",MID(MID(C995,LEN(H995)+2,99),2,LEN(MID(C995,LEN(H995)+2,99))-2),MID(C995,LEN(H995)+2,99)),1,1)=VLOOKUP(H995,DATA!$B$2:$I$526,8,FALSE),MID(IF(MID(MID(C995,LEN(H995)+2,99),1,1)="(",MID(MID(C995,LEN(H995)+2,99),2,LEN(MID(C995,LEN(H995)+2,99))-2),MID(C995,LEN(H995)+2,99)),1,3),IF(MID(MID(C995,LEN(H995)+2,99),1,1)="(",MID(MID(C995,LEN(H995)+2,99),2,LEN(MID(C995,LEN(H995)+2,99))-2),MID(C995,LEN(H995)+2,99))),"")</f>
        <v/>
      </c>
      <c r="L995" t="str">
        <f t="shared" si="542"/>
        <v/>
      </c>
      <c r="M995" t="str">
        <f t="shared" si="529"/>
        <v/>
      </c>
      <c r="N995" t="str">
        <f t="shared" si="543"/>
        <v/>
      </c>
      <c r="O995" t="str">
        <f t="shared" si="544"/>
        <v/>
      </c>
      <c r="P995" t="str">
        <f t="shared" si="537"/>
        <v/>
      </c>
      <c r="Q995" t="str">
        <f t="shared" si="545"/>
        <v/>
      </c>
      <c r="R995" t="str">
        <f t="shared" si="546"/>
        <v/>
      </c>
      <c r="S995" t="str">
        <f t="shared" si="547"/>
        <v/>
      </c>
      <c r="T995" t="str">
        <f t="shared" si="548"/>
        <v/>
      </c>
      <c r="U995" t="str">
        <f t="shared" si="549"/>
        <v/>
      </c>
      <c r="V995" t="str">
        <f>IF(MID(I995,6,1)="T",VLOOKUP(H995,DATA!$B$2:$H$526,7,FALSE),"")</f>
        <v/>
      </c>
      <c r="W995" t="str">
        <f t="shared" si="550"/>
        <v/>
      </c>
      <c r="X995" t="str">
        <f>IF(LEN(H995)&gt;0,VLOOKUP(H995,DATA!$B$2:$F$526,5,FALSE),"")</f>
        <v/>
      </c>
      <c r="Y995" t="str">
        <f t="shared" si="551"/>
        <v/>
      </c>
      <c r="Z995" t="str">
        <f t="shared" si="552"/>
        <v/>
      </c>
      <c r="AA995" t="str">
        <f t="shared" si="553"/>
        <v/>
      </c>
      <c r="AB995" t="str">
        <f>IF(LEN(Z995)&gt;0,VLOOKUP(Z995,DATA!$K$25:$L$69,2,FALSE)&amp;IF(LEN(AA995)&gt;0,VLOOKUP(AA995,DATA!$O$25:$P$29,2,FALSE),""),"")</f>
        <v/>
      </c>
      <c r="AC995" t="str">
        <f>IF(LEN(Z995)&gt;0,VLOOKUP(Z995,DATA!$K$25:$M$69,3,FALSE),"")</f>
        <v/>
      </c>
      <c r="AD995" t="str">
        <f t="shared" si="554"/>
        <v/>
      </c>
      <c r="AE995" t="str">
        <f t="shared" si="555"/>
        <v/>
      </c>
      <c r="AF995" t="str">
        <f t="shared" si="556"/>
        <v/>
      </c>
      <c r="AG995" t="str">
        <f t="shared" si="557"/>
        <v/>
      </c>
      <c r="AH995" t="str">
        <f t="shared" si="558"/>
        <v/>
      </c>
      <c r="AI995" t="str">
        <f>IF(LEN(Q995)&gt;0,REPT("0",IF(IF(MID(I995,12,1)="F",VLOOKUP(J995,DATA!$K$2:$Y$20,14,FALSE),0)&gt;10,IF(MID(I995,12,1)="F",VLOOKUP(J995,DATA!$K$2:$Y$20,14,FALSE),0)-10,0)-LEN(X995))&amp;DEC2BIN(Q995,IF(MID(I995,12,1)="F",VLOOKUP(J995,DATA!$K$2:$Y$20,14,FALSE),0)-IF(IF(MID(I995,12,1)="F",VLOOKUP(J995,DATA!$K$2:$Y$20,14,FALSE),0)&gt;10,IF(MID(I995,12,1)="F",VLOOKUP(J995,DATA!$K$2:$Y$20,14,FALSE),0)-10,0)),"")</f>
        <v/>
      </c>
      <c r="AJ995" t="str">
        <f>IF(LEN(H995)&gt;0,IF(H995&lt;&gt;"CALL_PAL",VLOOKUP(H995,DATA!$B$2:$E$526,4,FALSE),VLOOKUP(K995,DATA!$K$72:$M$161,3,FALSE)),"")</f>
        <v/>
      </c>
      <c r="AK995" t="str">
        <f>IF(LEN(H995)&gt;0,VLOOKUP(H995,DATA!$B$2:$D$526,3,FALSE),"")</f>
        <v/>
      </c>
      <c r="AL995" t="str">
        <f t="shared" si="559"/>
        <v/>
      </c>
      <c r="AM995" t="str">
        <f t="shared" si="560"/>
        <v/>
      </c>
      <c r="AN995" t="str">
        <f t="shared" si="538"/>
        <v/>
      </c>
      <c r="AO995" t="str">
        <f t="shared" si="532"/>
        <v/>
      </c>
      <c r="AP995" t="str">
        <f t="shared" si="533"/>
        <v/>
      </c>
      <c r="AQ995" t="str">
        <f t="shared" si="530"/>
        <v/>
      </c>
    </row>
    <row r="996" spans="1:43" x14ac:dyDescent="0.25">
      <c r="A996" t="str">
        <f t="shared" si="534"/>
        <v/>
      </c>
      <c r="C996" t="str">
        <f t="shared" si="540"/>
        <v/>
      </c>
      <c r="D996" t="str">
        <f t="shared" si="535"/>
        <v/>
      </c>
      <c r="E996" t="str">
        <f t="shared" si="536"/>
        <v/>
      </c>
      <c r="F996" t="str">
        <f t="shared" si="539"/>
        <v/>
      </c>
      <c r="G996" t="str">
        <f t="shared" si="531"/>
        <v/>
      </c>
      <c r="H996" t="str">
        <f t="shared" si="541"/>
        <v/>
      </c>
      <c r="I996" s="3" t="str">
        <f>IF(LEN(H996)&gt;0,VLOOKUP(H996,DATA!$B$2:$G$526,6,FALSE),"")</f>
        <v/>
      </c>
      <c r="J996" t="str">
        <f>IF(LEN(H996)&gt;0,VLOOKUP(H996,DATA!$B$2:$G$526,2,FALSE),"")</f>
        <v/>
      </c>
      <c r="K996" t="str">
        <f>IF(LEN(H996)&gt;0,IF(MID(IF(MID(MID(C996,LEN(H996)+2,99),1,1)="(",MID(MID(C996,LEN(H996)+2,99),2,LEN(MID(C996,LEN(H996)+2,99))-2),MID(C996,LEN(H996)+2,99)),1,1)=VLOOKUP(H996,DATA!$B$2:$I$526,8,FALSE),MID(IF(MID(MID(C996,LEN(H996)+2,99),1,1)="(",MID(MID(C996,LEN(H996)+2,99),2,LEN(MID(C996,LEN(H996)+2,99))-2),MID(C996,LEN(H996)+2,99)),1,3),IF(MID(MID(C996,LEN(H996)+2,99),1,1)="(",MID(MID(C996,LEN(H996)+2,99),2,LEN(MID(C996,LEN(H996)+2,99))-2),MID(C996,LEN(H996)+2,99))),"")</f>
        <v/>
      </c>
      <c r="L996" t="str">
        <f t="shared" si="542"/>
        <v/>
      </c>
      <c r="M996" t="str">
        <f t="shared" ref="M996:M1059" si="561">TRIM(IF(LEN(L996)&gt;0,MID(C996,FIND(L996,C996,LEN(H996)+LEN(K996)+1)+LEN(L996)+1,LEN(C996)),""))</f>
        <v/>
      </c>
      <c r="N996" t="str">
        <f t="shared" si="543"/>
        <v/>
      </c>
      <c r="O996" t="str">
        <f t="shared" si="544"/>
        <v/>
      </c>
      <c r="P996" t="str">
        <f t="shared" si="537"/>
        <v/>
      </c>
      <c r="Q996" t="str">
        <f t="shared" si="545"/>
        <v/>
      </c>
      <c r="R996" t="str">
        <f t="shared" si="546"/>
        <v/>
      </c>
      <c r="S996" t="str">
        <f t="shared" si="547"/>
        <v/>
      </c>
      <c r="T996" t="str">
        <f t="shared" si="548"/>
        <v/>
      </c>
      <c r="U996" t="str">
        <f t="shared" si="549"/>
        <v/>
      </c>
      <c r="V996" t="str">
        <f>IF(MID(I996,6,1)="T",VLOOKUP(H996,DATA!$B$2:$H$526,7,FALSE),"")</f>
        <v/>
      </c>
      <c r="W996" t="str">
        <f t="shared" si="550"/>
        <v/>
      </c>
      <c r="X996" t="str">
        <f>IF(LEN(H996)&gt;0,VLOOKUP(H996,DATA!$B$2:$F$526,5,FALSE),"")</f>
        <v/>
      </c>
      <c r="Y996" t="str">
        <f t="shared" si="551"/>
        <v/>
      </c>
      <c r="Z996" t="str">
        <f t="shared" si="552"/>
        <v/>
      </c>
      <c r="AA996" t="str">
        <f t="shared" si="553"/>
        <v/>
      </c>
      <c r="AB996" t="str">
        <f>IF(LEN(Z996)&gt;0,VLOOKUP(Z996,DATA!$K$25:$L$69,2,FALSE)&amp;IF(LEN(AA996)&gt;0,VLOOKUP(AA996,DATA!$O$25:$P$29,2,FALSE),""),"")</f>
        <v/>
      </c>
      <c r="AC996" t="str">
        <f>IF(LEN(Z996)&gt;0,VLOOKUP(Z996,DATA!$K$25:$M$69,3,FALSE),"")</f>
        <v/>
      </c>
      <c r="AD996" t="str">
        <f t="shared" si="554"/>
        <v/>
      </c>
      <c r="AE996" t="str">
        <f t="shared" si="555"/>
        <v/>
      </c>
      <c r="AF996" t="str">
        <f t="shared" si="556"/>
        <v/>
      </c>
      <c r="AG996" t="str">
        <f t="shared" si="557"/>
        <v/>
      </c>
      <c r="AH996" t="str">
        <f t="shared" si="558"/>
        <v/>
      </c>
      <c r="AI996" t="str">
        <f>IF(LEN(Q996)&gt;0,REPT("0",IF(IF(MID(I996,12,1)="F",VLOOKUP(J996,DATA!$K$2:$Y$20,14,FALSE),0)&gt;10,IF(MID(I996,12,1)="F",VLOOKUP(J996,DATA!$K$2:$Y$20,14,FALSE),0)-10,0)-LEN(X996))&amp;DEC2BIN(Q996,IF(MID(I996,12,1)="F",VLOOKUP(J996,DATA!$K$2:$Y$20,14,FALSE),0)-IF(IF(MID(I996,12,1)="F",VLOOKUP(J996,DATA!$K$2:$Y$20,14,FALSE),0)&gt;10,IF(MID(I996,12,1)="F",VLOOKUP(J996,DATA!$K$2:$Y$20,14,FALSE),0)-10,0)),"")</f>
        <v/>
      </c>
      <c r="AJ996" t="str">
        <f>IF(LEN(H996)&gt;0,IF(H996&lt;&gt;"CALL_PAL",VLOOKUP(H996,DATA!$B$2:$E$526,4,FALSE),VLOOKUP(K996,DATA!$K$72:$M$161,3,FALSE)),"")</f>
        <v/>
      </c>
      <c r="AK996" t="str">
        <f>IF(LEN(H996)&gt;0,VLOOKUP(H996,DATA!$B$2:$D$526,3,FALSE),"")</f>
        <v/>
      </c>
      <c r="AL996" t="str">
        <f t="shared" si="559"/>
        <v/>
      </c>
      <c r="AM996" t="str">
        <f t="shared" si="560"/>
        <v/>
      </c>
      <c r="AN996" t="str">
        <f t="shared" si="538"/>
        <v/>
      </c>
      <c r="AO996" t="str">
        <f t="shared" si="532"/>
        <v/>
      </c>
      <c r="AP996" t="str">
        <f t="shared" si="533"/>
        <v/>
      </c>
      <c r="AQ996" t="str">
        <f t="shared" si="530"/>
        <v/>
      </c>
    </row>
    <row r="997" spans="1:43" x14ac:dyDescent="0.25">
      <c r="A997" t="str">
        <f t="shared" si="534"/>
        <v/>
      </c>
      <c r="C997" t="str">
        <f t="shared" si="540"/>
        <v/>
      </c>
      <c r="D997" t="str">
        <f t="shared" si="535"/>
        <v/>
      </c>
      <c r="E997" t="str">
        <f t="shared" si="536"/>
        <v/>
      </c>
      <c r="F997" t="str">
        <f t="shared" si="539"/>
        <v/>
      </c>
      <c r="G997" t="str">
        <f t="shared" si="531"/>
        <v/>
      </c>
      <c r="H997" t="str">
        <f t="shared" si="541"/>
        <v/>
      </c>
      <c r="I997" s="3" t="str">
        <f>IF(LEN(H997)&gt;0,VLOOKUP(H997,DATA!$B$2:$G$526,6,FALSE),"")</f>
        <v/>
      </c>
      <c r="J997" t="str">
        <f>IF(LEN(H997)&gt;0,VLOOKUP(H997,DATA!$B$2:$G$526,2,FALSE),"")</f>
        <v/>
      </c>
      <c r="K997" t="str">
        <f>IF(LEN(H997)&gt;0,IF(MID(IF(MID(MID(C997,LEN(H997)+2,99),1,1)="(",MID(MID(C997,LEN(H997)+2,99),2,LEN(MID(C997,LEN(H997)+2,99))-2),MID(C997,LEN(H997)+2,99)),1,1)=VLOOKUP(H997,DATA!$B$2:$I$526,8,FALSE),MID(IF(MID(MID(C997,LEN(H997)+2,99),1,1)="(",MID(MID(C997,LEN(H997)+2,99),2,LEN(MID(C997,LEN(H997)+2,99))-2),MID(C997,LEN(H997)+2,99)),1,3),IF(MID(MID(C997,LEN(H997)+2,99),1,1)="(",MID(MID(C997,LEN(H997)+2,99),2,LEN(MID(C997,LEN(H997)+2,99))-2),MID(C997,LEN(H997)+2,99))),"")</f>
        <v/>
      </c>
      <c r="L997" t="str">
        <f t="shared" si="542"/>
        <v/>
      </c>
      <c r="M997" t="str">
        <f t="shared" si="561"/>
        <v/>
      </c>
      <c r="N997" t="str">
        <f t="shared" si="543"/>
        <v/>
      </c>
      <c r="O997" t="str">
        <f t="shared" si="544"/>
        <v/>
      </c>
      <c r="P997" t="str">
        <f t="shared" si="537"/>
        <v/>
      </c>
      <c r="Q997" t="str">
        <f t="shared" si="545"/>
        <v/>
      </c>
      <c r="R997" t="str">
        <f t="shared" si="546"/>
        <v/>
      </c>
      <c r="S997" t="str">
        <f t="shared" si="547"/>
        <v/>
      </c>
      <c r="T997" t="str">
        <f t="shared" si="548"/>
        <v/>
      </c>
      <c r="U997" t="str">
        <f t="shared" si="549"/>
        <v/>
      </c>
      <c r="V997" t="str">
        <f>IF(MID(I997,6,1)="T",VLOOKUP(H997,DATA!$B$2:$H$526,7,FALSE),"")</f>
        <v/>
      </c>
      <c r="W997" t="str">
        <f t="shared" si="550"/>
        <v/>
      </c>
      <c r="X997" t="str">
        <f>IF(LEN(H997)&gt;0,VLOOKUP(H997,DATA!$B$2:$F$526,5,FALSE),"")</f>
        <v/>
      </c>
      <c r="Y997" t="str">
        <f t="shared" si="551"/>
        <v/>
      </c>
      <c r="Z997" t="str">
        <f t="shared" si="552"/>
        <v/>
      </c>
      <c r="AA997" t="str">
        <f t="shared" si="553"/>
        <v/>
      </c>
      <c r="AB997" t="str">
        <f>IF(LEN(Z997)&gt;0,VLOOKUP(Z997,DATA!$K$25:$L$69,2,FALSE)&amp;IF(LEN(AA997)&gt;0,VLOOKUP(AA997,DATA!$O$25:$P$29,2,FALSE),""),"")</f>
        <v/>
      </c>
      <c r="AC997" t="str">
        <f>IF(LEN(Z997)&gt;0,VLOOKUP(Z997,DATA!$K$25:$M$69,3,FALSE),"")</f>
        <v/>
      </c>
      <c r="AD997" t="str">
        <f t="shared" si="554"/>
        <v/>
      </c>
      <c r="AE997" t="str">
        <f t="shared" si="555"/>
        <v/>
      </c>
      <c r="AF997" t="str">
        <f t="shared" si="556"/>
        <v/>
      </c>
      <c r="AG997" t="str">
        <f t="shared" si="557"/>
        <v/>
      </c>
      <c r="AH997" t="str">
        <f t="shared" si="558"/>
        <v/>
      </c>
      <c r="AI997" t="str">
        <f>IF(LEN(Q997)&gt;0,REPT("0",IF(IF(MID(I997,12,1)="F",VLOOKUP(J997,DATA!$K$2:$Y$20,14,FALSE),0)&gt;10,IF(MID(I997,12,1)="F",VLOOKUP(J997,DATA!$K$2:$Y$20,14,FALSE),0)-10,0)-LEN(X997))&amp;DEC2BIN(Q997,IF(MID(I997,12,1)="F",VLOOKUP(J997,DATA!$K$2:$Y$20,14,FALSE),0)-IF(IF(MID(I997,12,1)="F",VLOOKUP(J997,DATA!$K$2:$Y$20,14,FALSE),0)&gt;10,IF(MID(I997,12,1)="F",VLOOKUP(J997,DATA!$K$2:$Y$20,14,FALSE),0)-10,0)),"")</f>
        <v/>
      </c>
      <c r="AJ997" t="str">
        <f>IF(LEN(H997)&gt;0,IF(H997&lt;&gt;"CALL_PAL",VLOOKUP(H997,DATA!$B$2:$E$526,4,FALSE),VLOOKUP(K997,DATA!$K$72:$M$161,3,FALSE)),"")</f>
        <v/>
      </c>
      <c r="AK997" t="str">
        <f>IF(LEN(H997)&gt;0,VLOOKUP(H997,DATA!$B$2:$D$526,3,FALSE),"")</f>
        <v/>
      </c>
      <c r="AL997" t="str">
        <f t="shared" si="559"/>
        <v/>
      </c>
      <c r="AM997" t="str">
        <f t="shared" si="560"/>
        <v/>
      </c>
      <c r="AN997" t="str">
        <f t="shared" si="538"/>
        <v/>
      </c>
      <c r="AO997" t="str">
        <f t="shared" si="532"/>
        <v/>
      </c>
      <c r="AP997" t="str">
        <f t="shared" si="533"/>
        <v/>
      </c>
      <c r="AQ997" t="str">
        <f t="shared" si="530"/>
        <v/>
      </c>
    </row>
    <row r="998" spans="1:43" x14ac:dyDescent="0.25">
      <c r="A998" t="str">
        <f t="shared" si="534"/>
        <v/>
      </c>
      <c r="C998" t="str">
        <f t="shared" si="540"/>
        <v/>
      </c>
      <c r="D998" t="str">
        <f t="shared" si="535"/>
        <v/>
      </c>
      <c r="E998" t="str">
        <f t="shared" si="536"/>
        <v/>
      </c>
      <c r="F998" t="str">
        <f t="shared" si="539"/>
        <v/>
      </c>
      <c r="G998" t="str">
        <f t="shared" si="531"/>
        <v/>
      </c>
      <c r="H998" t="str">
        <f t="shared" si="541"/>
        <v/>
      </c>
      <c r="I998" s="3" t="str">
        <f>IF(LEN(H998)&gt;0,VLOOKUP(H998,DATA!$B$2:$G$526,6,FALSE),"")</f>
        <v/>
      </c>
      <c r="J998" t="str">
        <f>IF(LEN(H998)&gt;0,VLOOKUP(H998,DATA!$B$2:$G$526,2,FALSE),"")</f>
        <v/>
      </c>
      <c r="K998" t="str">
        <f>IF(LEN(H998)&gt;0,IF(MID(IF(MID(MID(C998,LEN(H998)+2,99),1,1)="(",MID(MID(C998,LEN(H998)+2,99),2,LEN(MID(C998,LEN(H998)+2,99))-2),MID(C998,LEN(H998)+2,99)),1,1)=VLOOKUP(H998,DATA!$B$2:$I$526,8,FALSE),MID(IF(MID(MID(C998,LEN(H998)+2,99),1,1)="(",MID(MID(C998,LEN(H998)+2,99),2,LEN(MID(C998,LEN(H998)+2,99))-2),MID(C998,LEN(H998)+2,99)),1,3),IF(MID(MID(C998,LEN(H998)+2,99),1,1)="(",MID(MID(C998,LEN(H998)+2,99),2,LEN(MID(C998,LEN(H998)+2,99))-2),MID(C998,LEN(H998)+2,99))),"")</f>
        <v/>
      </c>
      <c r="L998" t="str">
        <f t="shared" si="542"/>
        <v/>
      </c>
      <c r="M998" t="str">
        <f t="shared" si="561"/>
        <v/>
      </c>
      <c r="N998" t="str">
        <f t="shared" si="543"/>
        <v/>
      </c>
      <c r="O998" t="str">
        <f t="shared" si="544"/>
        <v/>
      </c>
      <c r="P998" t="str">
        <f t="shared" si="537"/>
        <v/>
      </c>
      <c r="Q998" t="str">
        <f t="shared" si="545"/>
        <v/>
      </c>
      <c r="R998" t="str">
        <f t="shared" si="546"/>
        <v/>
      </c>
      <c r="S998" t="str">
        <f t="shared" si="547"/>
        <v/>
      </c>
      <c r="T998" t="str">
        <f t="shared" si="548"/>
        <v/>
      </c>
      <c r="U998" t="str">
        <f t="shared" si="549"/>
        <v/>
      </c>
      <c r="V998" t="str">
        <f>IF(MID(I998,6,1)="T",VLOOKUP(H998,DATA!$B$2:$H$526,7,FALSE),"")</f>
        <v/>
      </c>
      <c r="W998" t="str">
        <f t="shared" si="550"/>
        <v/>
      </c>
      <c r="X998" t="str">
        <f>IF(LEN(H998)&gt;0,VLOOKUP(H998,DATA!$B$2:$F$526,5,FALSE),"")</f>
        <v/>
      </c>
      <c r="Y998" t="str">
        <f t="shared" si="551"/>
        <v/>
      </c>
      <c r="Z998" t="str">
        <f t="shared" si="552"/>
        <v/>
      </c>
      <c r="AA998" t="str">
        <f t="shared" si="553"/>
        <v/>
      </c>
      <c r="AB998" t="str">
        <f>IF(LEN(Z998)&gt;0,VLOOKUP(Z998,DATA!$K$25:$L$69,2,FALSE)&amp;IF(LEN(AA998)&gt;0,VLOOKUP(AA998,DATA!$O$25:$P$29,2,FALSE),""),"")</f>
        <v/>
      </c>
      <c r="AC998" t="str">
        <f>IF(LEN(Z998)&gt;0,VLOOKUP(Z998,DATA!$K$25:$M$69,3,FALSE),"")</f>
        <v/>
      </c>
      <c r="AD998" t="str">
        <f t="shared" si="554"/>
        <v/>
      </c>
      <c r="AE998" t="str">
        <f t="shared" si="555"/>
        <v/>
      </c>
      <c r="AF998" t="str">
        <f t="shared" si="556"/>
        <v/>
      </c>
      <c r="AG998" t="str">
        <f t="shared" si="557"/>
        <v/>
      </c>
      <c r="AH998" t="str">
        <f t="shared" si="558"/>
        <v/>
      </c>
      <c r="AI998" t="str">
        <f>IF(LEN(Q998)&gt;0,REPT("0",IF(IF(MID(I998,12,1)="F",VLOOKUP(J998,DATA!$K$2:$Y$20,14,FALSE),0)&gt;10,IF(MID(I998,12,1)="F",VLOOKUP(J998,DATA!$K$2:$Y$20,14,FALSE),0)-10,0)-LEN(X998))&amp;DEC2BIN(Q998,IF(MID(I998,12,1)="F",VLOOKUP(J998,DATA!$K$2:$Y$20,14,FALSE),0)-IF(IF(MID(I998,12,1)="F",VLOOKUP(J998,DATA!$K$2:$Y$20,14,FALSE),0)&gt;10,IF(MID(I998,12,1)="F",VLOOKUP(J998,DATA!$K$2:$Y$20,14,FALSE),0)-10,0)),"")</f>
        <v/>
      </c>
      <c r="AJ998" t="str">
        <f>IF(LEN(H998)&gt;0,IF(H998&lt;&gt;"CALL_PAL",VLOOKUP(H998,DATA!$B$2:$E$526,4,FALSE),VLOOKUP(K998,DATA!$K$72:$M$161,3,FALSE)),"")</f>
        <v/>
      </c>
      <c r="AK998" t="str">
        <f>IF(LEN(H998)&gt;0,VLOOKUP(H998,DATA!$B$2:$D$526,3,FALSE),"")</f>
        <v/>
      </c>
      <c r="AL998" t="str">
        <f t="shared" si="559"/>
        <v/>
      </c>
      <c r="AM998" t="str">
        <f t="shared" si="560"/>
        <v/>
      </c>
      <c r="AN998" t="str">
        <f t="shared" si="538"/>
        <v/>
      </c>
      <c r="AO998" t="str">
        <f t="shared" si="532"/>
        <v/>
      </c>
      <c r="AP998" t="str">
        <f t="shared" si="533"/>
        <v/>
      </c>
      <c r="AQ998" t="str">
        <f t="shared" si="530"/>
        <v/>
      </c>
    </row>
    <row r="999" spans="1:43" x14ac:dyDescent="0.25">
      <c r="A999" t="str">
        <f t="shared" si="534"/>
        <v/>
      </c>
      <c r="C999" t="str">
        <f t="shared" si="540"/>
        <v/>
      </c>
      <c r="D999" t="str">
        <f t="shared" si="535"/>
        <v/>
      </c>
      <c r="E999" t="str">
        <f t="shared" si="536"/>
        <v/>
      </c>
      <c r="F999" t="str">
        <f t="shared" si="539"/>
        <v/>
      </c>
      <c r="G999" t="str">
        <f t="shared" si="531"/>
        <v/>
      </c>
      <c r="H999" t="str">
        <f t="shared" si="541"/>
        <v/>
      </c>
      <c r="I999" s="3" t="str">
        <f>IF(LEN(H999)&gt;0,VLOOKUP(H999,DATA!$B$2:$G$526,6,FALSE),"")</f>
        <v/>
      </c>
      <c r="J999" t="str">
        <f>IF(LEN(H999)&gt;0,VLOOKUP(H999,DATA!$B$2:$G$526,2,FALSE),"")</f>
        <v/>
      </c>
      <c r="K999" t="str">
        <f>IF(LEN(H999)&gt;0,IF(MID(IF(MID(MID(C999,LEN(H999)+2,99),1,1)="(",MID(MID(C999,LEN(H999)+2,99),2,LEN(MID(C999,LEN(H999)+2,99))-2),MID(C999,LEN(H999)+2,99)),1,1)=VLOOKUP(H999,DATA!$B$2:$I$526,8,FALSE),MID(IF(MID(MID(C999,LEN(H999)+2,99),1,1)="(",MID(MID(C999,LEN(H999)+2,99),2,LEN(MID(C999,LEN(H999)+2,99))-2),MID(C999,LEN(H999)+2,99)),1,3),IF(MID(MID(C999,LEN(H999)+2,99),1,1)="(",MID(MID(C999,LEN(H999)+2,99),2,LEN(MID(C999,LEN(H999)+2,99))-2),MID(C999,LEN(H999)+2,99))),"")</f>
        <v/>
      </c>
      <c r="L999" t="str">
        <f t="shared" si="542"/>
        <v/>
      </c>
      <c r="M999" t="str">
        <f t="shared" si="561"/>
        <v/>
      </c>
      <c r="N999" t="str">
        <f t="shared" si="543"/>
        <v/>
      </c>
      <c r="O999" t="str">
        <f t="shared" si="544"/>
        <v/>
      </c>
      <c r="P999" t="str">
        <f t="shared" si="537"/>
        <v/>
      </c>
      <c r="Q999" t="str">
        <f t="shared" si="545"/>
        <v/>
      </c>
      <c r="R999" t="str">
        <f t="shared" si="546"/>
        <v/>
      </c>
      <c r="S999" t="str">
        <f t="shared" si="547"/>
        <v/>
      </c>
      <c r="T999" t="str">
        <f t="shared" si="548"/>
        <v/>
      </c>
      <c r="U999" t="str">
        <f t="shared" si="549"/>
        <v/>
      </c>
      <c r="V999" t="str">
        <f>IF(MID(I999,6,1)="T",VLOOKUP(H999,DATA!$B$2:$H$526,7,FALSE),"")</f>
        <v/>
      </c>
      <c r="W999" t="str">
        <f t="shared" si="550"/>
        <v/>
      </c>
      <c r="X999" t="str">
        <f>IF(LEN(H999)&gt;0,VLOOKUP(H999,DATA!$B$2:$F$526,5,FALSE),"")</f>
        <v/>
      </c>
      <c r="Y999" t="str">
        <f t="shared" si="551"/>
        <v/>
      </c>
      <c r="Z999" t="str">
        <f t="shared" si="552"/>
        <v/>
      </c>
      <c r="AA999" t="str">
        <f t="shared" si="553"/>
        <v/>
      </c>
      <c r="AB999" t="str">
        <f>IF(LEN(Z999)&gt;0,VLOOKUP(Z999,DATA!$K$25:$L$69,2,FALSE)&amp;IF(LEN(AA999)&gt;0,VLOOKUP(AA999,DATA!$O$25:$P$29,2,FALSE),""),"")</f>
        <v/>
      </c>
      <c r="AC999" t="str">
        <f>IF(LEN(Z999)&gt;0,VLOOKUP(Z999,DATA!$K$25:$M$69,3,FALSE),"")</f>
        <v/>
      </c>
      <c r="AD999" t="str">
        <f t="shared" si="554"/>
        <v/>
      </c>
      <c r="AE999" t="str">
        <f t="shared" si="555"/>
        <v/>
      </c>
      <c r="AF999" t="str">
        <f t="shared" si="556"/>
        <v/>
      </c>
      <c r="AG999" t="str">
        <f t="shared" si="557"/>
        <v/>
      </c>
      <c r="AH999" t="str">
        <f t="shared" si="558"/>
        <v/>
      </c>
      <c r="AI999" t="str">
        <f>IF(LEN(Q999)&gt;0,REPT("0",IF(IF(MID(I999,12,1)="F",VLOOKUP(J999,DATA!$K$2:$Y$20,14,FALSE),0)&gt;10,IF(MID(I999,12,1)="F",VLOOKUP(J999,DATA!$K$2:$Y$20,14,FALSE),0)-10,0)-LEN(X999))&amp;DEC2BIN(Q999,IF(MID(I999,12,1)="F",VLOOKUP(J999,DATA!$K$2:$Y$20,14,FALSE),0)-IF(IF(MID(I999,12,1)="F",VLOOKUP(J999,DATA!$K$2:$Y$20,14,FALSE),0)&gt;10,IF(MID(I999,12,1)="F",VLOOKUP(J999,DATA!$K$2:$Y$20,14,FALSE),0)-10,0)),"")</f>
        <v/>
      </c>
      <c r="AJ999" t="str">
        <f>IF(LEN(H999)&gt;0,IF(H999&lt;&gt;"CALL_PAL",VLOOKUP(H999,DATA!$B$2:$E$526,4,FALSE),VLOOKUP(K999,DATA!$K$72:$M$161,3,FALSE)),"")</f>
        <v/>
      </c>
      <c r="AK999" t="str">
        <f>IF(LEN(H999)&gt;0,VLOOKUP(H999,DATA!$B$2:$D$526,3,FALSE),"")</f>
        <v/>
      </c>
      <c r="AL999" t="str">
        <f t="shared" si="559"/>
        <v/>
      </c>
      <c r="AM999" t="str">
        <f t="shared" si="560"/>
        <v/>
      </c>
      <c r="AN999" t="str">
        <f t="shared" si="538"/>
        <v/>
      </c>
      <c r="AO999" t="str">
        <f t="shared" si="532"/>
        <v/>
      </c>
      <c r="AP999" t="str">
        <f t="shared" si="533"/>
        <v/>
      </c>
      <c r="AQ999" t="str">
        <f t="shared" si="530"/>
        <v/>
      </c>
    </row>
    <row r="1000" spans="1:43" x14ac:dyDescent="0.25">
      <c r="A1000" t="str">
        <f t="shared" si="534"/>
        <v/>
      </c>
      <c r="C1000" t="str">
        <f t="shared" si="540"/>
        <v/>
      </c>
      <c r="D1000" t="str">
        <f t="shared" si="535"/>
        <v/>
      </c>
      <c r="E1000" t="str">
        <f t="shared" si="536"/>
        <v/>
      </c>
      <c r="F1000" t="str">
        <f t="shared" si="539"/>
        <v/>
      </c>
      <c r="G1000" t="str">
        <f t="shared" si="531"/>
        <v/>
      </c>
      <c r="H1000" t="str">
        <f t="shared" si="541"/>
        <v/>
      </c>
      <c r="I1000" s="3" t="str">
        <f>IF(LEN(H1000)&gt;0,VLOOKUP(H1000,DATA!$B$2:$G$526,6,FALSE),"")</f>
        <v/>
      </c>
      <c r="J1000" t="str">
        <f>IF(LEN(H1000)&gt;0,VLOOKUP(H1000,DATA!$B$2:$G$526,2,FALSE),"")</f>
        <v/>
      </c>
      <c r="K1000" t="str">
        <f>IF(LEN(H1000)&gt;0,IF(MID(IF(MID(MID(C1000,LEN(H1000)+2,99),1,1)="(",MID(MID(C1000,LEN(H1000)+2,99),2,LEN(MID(C1000,LEN(H1000)+2,99))-2),MID(C1000,LEN(H1000)+2,99)),1,1)=VLOOKUP(H1000,DATA!$B$2:$I$526,8,FALSE),MID(IF(MID(MID(C1000,LEN(H1000)+2,99),1,1)="(",MID(MID(C1000,LEN(H1000)+2,99),2,LEN(MID(C1000,LEN(H1000)+2,99))-2),MID(C1000,LEN(H1000)+2,99)),1,3),IF(MID(MID(C1000,LEN(H1000)+2,99),1,1)="(",MID(MID(C1000,LEN(H1000)+2,99),2,LEN(MID(C1000,LEN(H1000)+2,99))-2),MID(C1000,LEN(H1000)+2,99))),"")</f>
        <v/>
      </c>
      <c r="L1000" t="str">
        <f t="shared" si="542"/>
        <v/>
      </c>
      <c r="M1000" t="str">
        <f t="shared" si="561"/>
        <v/>
      </c>
      <c r="N1000" t="str">
        <f t="shared" si="543"/>
        <v/>
      </c>
      <c r="O1000" t="str">
        <f t="shared" si="544"/>
        <v/>
      </c>
      <c r="P1000" t="str">
        <f t="shared" si="537"/>
        <v/>
      </c>
      <c r="Q1000" t="str">
        <f t="shared" si="545"/>
        <v/>
      </c>
      <c r="R1000" t="str">
        <f t="shared" si="546"/>
        <v/>
      </c>
      <c r="S1000" t="str">
        <f t="shared" si="547"/>
        <v/>
      </c>
      <c r="T1000" t="str">
        <f t="shared" si="548"/>
        <v/>
      </c>
      <c r="U1000" t="str">
        <f t="shared" si="549"/>
        <v/>
      </c>
      <c r="V1000" t="str">
        <f>IF(MID(I1000,6,1)="T",VLOOKUP(H1000,DATA!$B$2:$H$526,7,FALSE),"")</f>
        <v/>
      </c>
      <c r="W1000" t="str">
        <f t="shared" si="550"/>
        <v/>
      </c>
      <c r="X1000" t="str">
        <f>IF(LEN(H1000)&gt;0,VLOOKUP(H1000,DATA!$B$2:$F$526,5,FALSE),"")</f>
        <v/>
      </c>
      <c r="Y1000" t="str">
        <f t="shared" si="551"/>
        <v/>
      </c>
      <c r="Z1000" t="str">
        <f t="shared" si="552"/>
        <v/>
      </c>
      <c r="AA1000" t="str">
        <f t="shared" si="553"/>
        <v/>
      </c>
      <c r="AB1000" t="str">
        <f>IF(LEN(Z1000)&gt;0,VLOOKUP(Z1000,DATA!$K$25:$L$69,2,FALSE)&amp;IF(LEN(AA1000)&gt;0,VLOOKUP(AA1000,DATA!$O$25:$P$29,2,FALSE),""),"")</f>
        <v/>
      </c>
      <c r="AC1000" t="str">
        <f>IF(LEN(Z1000)&gt;0,VLOOKUP(Z1000,DATA!$K$25:$M$69,3,FALSE),"")</f>
        <v/>
      </c>
      <c r="AD1000" t="str">
        <f t="shared" si="554"/>
        <v/>
      </c>
      <c r="AE1000" t="str">
        <f t="shared" si="555"/>
        <v/>
      </c>
      <c r="AF1000" t="str">
        <f t="shared" si="556"/>
        <v/>
      </c>
      <c r="AG1000" t="str">
        <f t="shared" si="557"/>
        <v/>
      </c>
      <c r="AH1000" t="str">
        <f t="shared" si="558"/>
        <v/>
      </c>
      <c r="AI1000" t="str">
        <f>IF(LEN(Q1000)&gt;0,REPT("0",IF(IF(MID(I1000,12,1)="F",VLOOKUP(J1000,DATA!$K$2:$Y$20,14,FALSE),0)&gt;10,IF(MID(I1000,12,1)="F",VLOOKUP(J1000,DATA!$K$2:$Y$20,14,FALSE),0)-10,0)-LEN(X1000))&amp;DEC2BIN(Q1000,IF(MID(I1000,12,1)="F",VLOOKUP(J1000,DATA!$K$2:$Y$20,14,FALSE),0)-IF(IF(MID(I1000,12,1)="F",VLOOKUP(J1000,DATA!$K$2:$Y$20,14,FALSE),0)&gt;10,IF(MID(I1000,12,1)="F",VLOOKUP(J1000,DATA!$K$2:$Y$20,14,FALSE),0)-10,0)),"")</f>
        <v/>
      </c>
      <c r="AJ1000" t="str">
        <f>IF(LEN(H1000)&gt;0,IF(H1000&lt;&gt;"CALL_PAL",VLOOKUP(H1000,DATA!$B$2:$E$526,4,FALSE),VLOOKUP(K1000,DATA!$K$72:$M$161,3,FALSE)),"")</f>
        <v/>
      </c>
      <c r="AK1000" t="str">
        <f>IF(LEN(H1000)&gt;0,VLOOKUP(H1000,DATA!$B$2:$D$526,3,FALSE),"")</f>
        <v/>
      </c>
      <c r="AL1000" t="str">
        <f t="shared" si="559"/>
        <v/>
      </c>
      <c r="AM1000" t="str">
        <f t="shared" si="560"/>
        <v/>
      </c>
      <c r="AN1000" t="str">
        <f t="shared" si="538"/>
        <v/>
      </c>
      <c r="AO1000" t="str">
        <f t="shared" si="532"/>
        <v/>
      </c>
      <c r="AP1000" t="str">
        <f t="shared" si="533"/>
        <v/>
      </c>
      <c r="AQ1000" t="str">
        <f t="shared" si="530"/>
        <v/>
      </c>
    </row>
    <row r="1001" spans="1:43" x14ac:dyDescent="0.25">
      <c r="A1001" t="str">
        <f t="shared" si="534"/>
        <v/>
      </c>
      <c r="C1001" t="str">
        <f t="shared" si="540"/>
        <v/>
      </c>
      <c r="D1001" t="str">
        <f t="shared" si="535"/>
        <v/>
      </c>
      <c r="E1001" t="str">
        <f t="shared" si="536"/>
        <v/>
      </c>
      <c r="F1001" t="str">
        <f t="shared" si="539"/>
        <v/>
      </c>
      <c r="G1001" t="str">
        <f t="shared" si="531"/>
        <v/>
      </c>
      <c r="H1001" t="str">
        <f t="shared" si="541"/>
        <v/>
      </c>
      <c r="I1001" s="3" t="str">
        <f>IF(LEN(H1001)&gt;0,VLOOKUP(H1001,DATA!$B$2:$G$526,6,FALSE),"")</f>
        <v/>
      </c>
      <c r="J1001" t="str">
        <f>IF(LEN(H1001)&gt;0,VLOOKUP(H1001,DATA!$B$2:$G$526,2,FALSE),"")</f>
        <v/>
      </c>
      <c r="K1001" t="str">
        <f>IF(LEN(H1001)&gt;0,IF(MID(IF(MID(MID(C1001,LEN(H1001)+2,99),1,1)="(",MID(MID(C1001,LEN(H1001)+2,99),2,LEN(MID(C1001,LEN(H1001)+2,99))-2),MID(C1001,LEN(H1001)+2,99)),1,1)=VLOOKUP(H1001,DATA!$B$2:$I$526,8,FALSE),MID(IF(MID(MID(C1001,LEN(H1001)+2,99),1,1)="(",MID(MID(C1001,LEN(H1001)+2,99),2,LEN(MID(C1001,LEN(H1001)+2,99))-2),MID(C1001,LEN(H1001)+2,99)),1,3),IF(MID(MID(C1001,LEN(H1001)+2,99),1,1)="(",MID(MID(C1001,LEN(H1001)+2,99),2,LEN(MID(C1001,LEN(H1001)+2,99))-2),MID(C1001,LEN(H1001)+2,99))),"")</f>
        <v/>
      </c>
      <c r="L1001" t="str">
        <f t="shared" si="542"/>
        <v/>
      </c>
      <c r="M1001" t="str">
        <f t="shared" si="561"/>
        <v/>
      </c>
      <c r="N1001" t="str">
        <f t="shared" si="543"/>
        <v/>
      </c>
      <c r="O1001" t="str">
        <f t="shared" si="544"/>
        <v/>
      </c>
      <c r="P1001" t="str">
        <f t="shared" si="537"/>
        <v/>
      </c>
      <c r="Q1001" t="str">
        <f t="shared" si="545"/>
        <v/>
      </c>
      <c r="R1001" t="str">
        <f t="shared" si="546"/>
        <v/>
      </c>
      <c r="S1001" t="str">
        <f t="shared" si="547"/>
        <v/>
      </c>
      <c r="T1001" t="str">
        <f t="shared" si="548"/>
        <v/>
      </c>
      <c r="U1001" t="str">
        <f t="shared" si="549"/>
        <v/>
      </c>
      <c r="V1001" t="str">
        <f>IF(MID(I1001,6,1)="T",VLOOKUP(H1001,DATA!$B$2:$H$526,7,FALSE),"")</f>
        <v/>
      </c>
      <c r="W1001" t="str">
        <f t="shared" si="550"/>
        <v/>
      </c>
      <c r="X1001" t="str">
        <f>IF(LEN(H1001)&gt;0,VLOOKUP(H1001,DATA!$B$2:$F$526,5,FALSE),"")</f>
        <v/>
      </c>
      <c r="Y1001" t="str">
        <f t="shared" si="551"/>
        <v/>
      </c>
      <c r="Z1001" t="str">
        <f t="shared" si="552"/>
        <v/>
      </c>
      <c r="AA1001" t="str">
        <f t="shared" si="553"/>
        <v/>
      </c>
      <c r="AB1001" t="str">
        <f>IF(LEN(Z1001)&gt;0,VLOOKUP(Z1001,DATA!$K$25:$L$69,2,FALSE)&amp;IF(LEN(AA1001)&gt;0,VLOOKUP(AA1001,DATA!$O$25:$P$29,2,FALSE),""),"")</f>
        <v/>
      </c>
      <c r="AC1001" t="str">
        <f>IF(LEN(Z1001)&gt;0,VLOOKUP(Z1001,DATA!$K$25:$M$69,3,FALSE),"")</f>
        <v/>
      </c>
      <c r="AD1001" t="str">
        <f t="shared" si="554"/>
        <v/>
      </c>
      <c r="AE1001" t="str">
        <f t="shared" si="555"/>
        <v/>
      </c>
      <c r="AF1001" t="str">
        <f t="shared" si="556"/>
        <v/>
      </c>
      <c r="AG1001" t="str">
        <f t="shared" si="557"/>
        <v/>
      </c>
      <c r="AH1001" t="str">
        <f t="shared" si="558"/>
        <v/>
      </c>
      <c r="AI1001" t="str">
        <f>IF(LEN(Q1001)&gt;0,REPT("0",IF(IF(MID(I1001,12,1)="F",VLOOKUP(J1001,DATA!$K$2:$Y$20,14,FALSE),0)&gt;10,IF(MID(I1001,12,1)="F",VLOOKUP(J1001,DATA!$K$2:$Y$20,14,FALSE),0)-10,0)-LEN(X1001))&amp;DEC2BIN(Q1001,IF(MID(I1001,12,1)="F",VLOOKUP(J1001,DATA!$K$2:$Y$20,14,FALSE),0)-IF(IF(MID(I1001,12,1)="F",VLOOKUP(J1001,DATA!$K$2:$Y$20,14,FALSE),0)&gt;10,IF(MID(I1001,12,1)="F",VLOOKUP(J1001,DATA!$K$2:$Y$20,14,FALSE),0)-10,0)),"")</f>
        <v/>
      </c>
      <c r="AJ1001" t="str">
        <f>IF(LEN(H1001)&gt;0,IF(H1001&lt;&gt;"CALL_PAL",VLOOKUP(H1001,DATA!$B$2:$E$526,4,FALSE),VLOOKUP(K1001,DATA!$K$72:$M$161,3,FALSE)),"")</f>
        <v/>
      </c>
      <c r="AK1001" t="str">
        <f>IF(LEN(H1001)&gt;0,VLOOKUP(H1001,DATA!$B$2:$D$526,3,FALSE),"")</f>
        <v/>
      </c>
      <c r="AL1001" t="str">
        <f t="shared" si="559"/>
        <v/>
      </c>
      <c r="AM1001" t="str">
        <f t="shared" si="560"/>
        <v/>
      </c>
      <c r="AN1001" t="str">
        <f t="shared" si="538"/>
        <v/>
      </c>
      <c r="AO1001" t="str">
        <f t="shared" si="532"/>
        <v/>
      </c>
      <c r="AP1001" t="str">
        <f t="shared" si="533"/>
        <v/>
      </c>
      <c r="AQ1001" t="str">
        <f t="shared" si="530"/>
        <v/>
      </c>
    </row>
    <row r="1002" spans="1:43" x14ac:dyDescent="0.25">
      <c r="A1002" t="str">
        <f t="shared" si="534"/>
        <v/>
      </c>
      <c r="C1002" t="str">
        <f t="shared" si="540"/>
        <v/>
      </c>
      <c r="D1002" t="str">
        <f t="shared" si="535"/>
        <v/>
      </c>
      <c r="E1002" t="str">
        <f t="shared" si="536"/>
        <v/>
      </c>
      <c r="F1002" t="str">
        <f t="shared" si="539"/>
        <v/>
      </c>
      <c r="G1002" t="str">
        <f t="shared" si="531"/>
        <v/>
      </c>
      <c r="H1002" t="str">
        <f t="shared" si="541"/>
        <v/>
      </c>
      <c r="I1002" s="3" t="str">
        <f>IF(LEN(H1002)&gt;0,VLOOKUP(H1002,DATA!$B$2:$G$526,6,FALSE),"")</f>
        <v/>
      </c>
      <c r="J1002" t="str">
        <f>IF(LEN(H1002)&gt;0,VLOOKUP(H1002,DATA!$B$2:$G$526,2,FALSE),"")</f>
        <v/>
      </c>
      <c r="K1002" t="str">
        <f>IF(LEN(H1002)&gt;0,IF(MID(IF(MID(MID(C1002,LEN(H1002)+2,99),1,1)="(",MID(MID(C1002,LEN(H1002)+2,99),2,LEN(MID(C1002,LEN(H1002)+2,99))-2),MID(C1002,LEN(H1002)+2,99)),1,1)=VLOOKUP(H1002,DATA!$B$2:$I$526,8,FALSE),MID(IF(MID(MID(C1002,LEN(H1002)+2,99),1,1)="(",MID(MID(C1002,LEN(H1002)+2,99),2,LEN(MID(C1002,LEN(H1002)+2,99))-2),MID(C1002,LEN(H1002)+2,99)),1,3),IF(MID(MID(C1002,LEN(H1002)+2,99),1,1)="(",MID(MID(C1002,LEN(H1002)+2,99),2,LEN(MID(C1002,LEN(H1002)+2,99))-2),MID(C1002,LEN(H1002)+2,99))),"")</f>
        <v/>
      </c>
      <c r="L1002" t="str">
        <f t="shared" si="542"/>
        <v/>
      </c>
      <c r="M1002" t="str">
        <f t="shared" si="561"/>
        <v/>
      </c>
      <c r="N1002" t="str">
        <f t="shared" si="543"/>
        <v/>
      </c>
      <c r="O1002" t="str">
        <f t="shared" si="544"/>
        <v/>
      </c>
      <c r="P1002" t="str">
        <f t="shared" si="537"/>
        <v/>
      </c>
      <c r="Q1002" t="str">
        <f t="shared" si="545"/>
        <v/>
      </c>
      <c r="R1002" t="str">
        <f t="shared" si="546"/>
        <v/>
      </c>
      <c r="S1002" t="str">
        <f t="shared" si="547"/>
        <v/>
      </c>
      <c r="T1002" t="str">
        <f t="shared" si="548"/>
        <v/>
      </c>
      <c r="U1002" t="str">
        <f t="shared" si="549"/>
        <v/>
      </c>
      <c r="V1002" t="str">
        <f>IF(MID(I1002,6,1)="T",VLOOKUP(H1002,DATA!$B$2:$H$526,7,FALSE),"")</f>
        <v/>
      </c>
      <c r="W1002" t="str">
        <f t="shared" si="550"/>
        <v/>
      </c>
      <c r="X1002" t="str">
        <f>IF(LEN(H1002)&gt;0,VLOOKUP(H1002,DATA!$B$2:$F$526,5,FALSE),"")</f>
        <v/>
      </c>
      <c r="Y1002" t="str">
        <f t="shared" si="551"/>
        <v/>
      </c>
      <c r="Z1002" t="str">
        <f t="shared" si="552"/>
        <v/>
      </c>
      <c r="AA1002" t="str">
        <f t="shared" si="553"/>
        <v/>
      </c>
      <c r="AB1002" t="str">
        <f>IF(LEN(Z1002)&gt;0,VLOOKUP(Z1002,DATA!$K$25:$L$69,2,FALSE)&amp;IF(LEN(AA1002)&gt;0,VLOOKUP(AA1002,DATA!$O$25:$P$29,2,FALSE),""),"")</f>
        <v/>
      </c>
      <c r="AC1002" t="str">
        <f>IF(LEN(Z1002)&gt;0,VLOOKUP(Z1002,DATA!$K$25:$M$69,3,FALSE),"")</f>
        <v/>
      </c>
      <c r="AD1002" t="str">
        <f t="shared" si="554"/>
        <v/>
      </c>
      <c r="AE1002" t="str">
        <f t="shared" si="555"/>
        <v/>
      </c>
      <c r="AF1002" t="str">
        <f t="shared" si="556"/>
        <v/>
      </c>
      <c r="AG1002" t="str">
        <f t="shared" si="557"/>
        <v/>
      </c>
      <c r="AH1002" t="str">
        <f t="shared" si="558"/>
        <v/>
      </c>
      <c r="AI1002" t="str">
        <f>IF(LEN(Q1002)&gt;0,REPT("0",IF(IF(MID(I1002,12,1)="F",VLOOKUP(J1002,DATA!$K$2:$Y$20,14,FALSE),0)&gt;10,IF(MID(I1002,12,1)="F",VLOOKUP(J1002,DATA!$K$2:$Y$20,14,FALSE),0)-10,0)-LEN(X1002))&amp;DEC2BIN(Q1002,IF(MID(I1002,12,1)="F",VLOOKUP(J1002,DATA!$K$2:$Y$20,14,FALSE),0)-IF(IF(MID(I1002,12,1)="F",VLOOKUP(J1002,DATA!$K$2:$Y$20,14,FALSE),0)&gt;10,IF(MID(I1002,12,1)="F",VLOOKUP(J1002,DATA!$K$2:$Y$20,14,FALSE),0)-10,0)),"")</f>
        <v/>
      </c>
      <c r="AJ1002" t="str">
        <f>IF(LEN(H1002)&gt;0,IF(H1002&lt;&gt;"CALL_PAL",VLOOKUP(H1002,DATA!$B$2:$E$526,4,FALSE),VLOOKUP(K1002,DATA!$K$72:$M$161,3,FALSE)),"")</f>
        <v/>
      </c>
      <c r="AK1002" t="str">
        <f>IF(LEN(H1002)&gt;0,VLOOKUP(H1002,DATA!$B$2:$D$526,3,FALSE),"")</f>
        <v/>
      </c>
      <c r="AL1002" t="str">
        <f t="shared" si="559"/>
        <v/>
      </c>
      <c r="AM1002" t="str">
        <f t="shared" si="560"/>
        <v/>
      </c>
      <c r="AN1002" t="str">
        <f t="shared" si="538"/>
        <v/>
      </c>
      <c r="AO1002" t="str">
        <f t="shared" si="532"/>
        <v/>
      </c>
      <c r="AP1002" t="str">
        <f t="shared" si="533"/>
        <v/>
      </c>
      <c r="AQ1002" t="str">
        <f t="shared" si="530"/>
        <v/>
      </c>
    </row>
    <row r="1003" spans="1:43" x14ac:dyDescent="0.25">
      <c r="A1003" t="str">
        <f t="shared" si="534"/>
        <v/>
      </c>
      <c r="C1003" t="str">
        <f t="shared" si="540"/>
        <v/>
      </c>
      <c r="D1003" t="str">
        <f t="shared" si="535"/>
        <v/>
      </c>
      <c r="E1003" t="str">
        <f t="shared" si="536"/>
        <v/>
      </c>
      <c r="F1003" t="str">
        <f t="shared" si="539"/>
        <v/>
      </c>
      <c r="G1003" t="str">
        <f t="shared" si="531"/>
        <v/>
      </c>
      <c r="H1003" t="str">
        <f t="shared" si="541"/>
        <v/>
      </c>
      <c r="I1003" s="3" t="str">
        <f>IF(LEN(H1003)&gt;0,VLOOKUP(H1003,DATA!$B$2:$G$526,6,FALSE),"")</f>
        <v/>
      </c>
      <c r="J1003" t="str">
        <f>IF(LEN(H1003)&gt;0,VLOOKUP(H1003,DATA!$B$2:$G$526,2,FALSE),"")</f>
        <v/>
      </c>
      <c r="K1003" t="str">
        <f>IF(LEN(H1003)&gt;0,IF(MID(IF(MID(MID(C1003,LEN(H1003)+2,99),1,1)="(",MID(MID(C1003,LEN(H1003)+2,99),2,LEN(MID(C1003,LEN(H1003)+2,99))-2),MID(C1003,LEN(H1003)+2,99)),1,1)=VLOOKUP(H1003,DATA!$B$2:$I$526,8,FALSE),MID(IF(MID(MID(C1003,LEN(H1003)+2,99),1,1)="(",MID(MID(C1003,LEN(H1003)+2,99),2,LEN(MID(C1003,LEN(H1003)+2,99))-2),MID(C1003,LEN(H1003)+2,99)),1,3),IF(MID(MID(C1003,LEN(H1003)+2,99),1,1)="(",MID(MID(C1003,LEN(H1003)+2,99),2,LEN(MID(C1003,LEN(H1003)+2,99))-2),MID(C1003,LEN(H1003)+2,99))),"")</f>
        <v/>
      </c>
      <c r="L1003" t="str">
        <f t="shared" si="542"/>
        <v/>
      </c>
      <c r="M1003" t="str">
        <f t="shared" si="561"/>
        <v/>
      </c>
      <c r="N1003" t="str">
        <f t="shared" si="543"/>
        <v/>
      </c>
      <c r="O1003" t="str">
        <f t="shared" si="544"/>
        <v/>
      </c>
      <c r="P1003" t="str">
        <f t="shared" si="537"/>
        <v/>
      </c>
      <c r="Q1003" t="str">
        <f t="shared" si="545"/>
        <v/>
      </c>
      <c r="R1003" t="str">
        <f t="shared" si="546"/>
        <v/>
      </c>
      <c r="S1003" t="str">
        <f t="shared" si="547"/>
        <v/>
      </c>
      <c r="T1003" t="str">
        <f t="shared" si="548"/>
        <v/>
      </c>
      <c r="U1003" t="str">
        <f t="shared" si="549"/>
        <v/>
      </c>
      <c r="V1003" t="str">
        <f>IF(MID(I1003,6,1)="T",VLOOKUP(H1003,DATA!$B$2:$H$526,7,FALSE),"")</f>
        <v/>
      </c>
      <c r="W1003" t="str">
        <f t="shared" si="550"/>
        <v/>
      </c>
      <c r="X1003" t="str">
        <f>IF(LEN(H1003)&gt;0,VLOOKUP(H1003,DATA!$B$2:$F$526,5,FALSE),"")</f>
        <v/>
      </c>
      <c r="Y1003" t="str">
        <f t="shared" si="551"/>
        <v/>
      </c>
      <c r="Z1003" t="str">
        <f t="shared" si="552"/>
        <v/>
      </c>
      <c r="AA1003" t="str">
        <f t="shared" si="553"/>
        <v/>
      </c>
      <c r="AB1003" t="str">
        <f>IF(LEN(Z1003)&gt;0,VLOOKUP(Z1003,DATA!$K$25:$L$69,2,FALSE)&amp;IF(LEN(AA1003)&gt;0,VLOOKUP(AA1003,DATA!$O$25:$P$29,2,FALSE),""),"")</f>
        <v/>
      </c>
      <c r="AC1003" t="str">
        <f>IF(LEN(Z1003)&gt;0,VLOOKUP(Z1003,DATA!$K$25:$M$69,3,FALSE),"")</f>
        <v/>
      </c>
      <c r="AD1003" t="str">
        <f t="shared" si="554"/>
        <v/>
      </c>
      <c r="AE1003" t="str">
        <f t="shared" si="555"/>
        <v/>
      </c>
      <c r="AF1003" t="str">
        <f t="shared" si="556"/>
        <v/>
      </c>
      <c r="AG1003" t="str">
        <f t="shared" si="557"/>
        <v/>
      </c>
      <c r="AH1003" t="str">
        <f t="shared" si="558"/>
        <v/>
      </c>
      <c r="AI1003" t="str">
        <f>IF(LEN(Q1003)&gt;0,REPT("0",IF(IF(MID(I1003,12,1)="F",VLOOKUP(J1003,DATA!$K$2:$Y$20,14,FALSE),0)&gt;10,IF(MID(I1003,12,1)="F",VLOOKUP(J1003,DATA!$K$2:$Y$20,14,FALSE),0)-10,0)-LEN(X1003))&amp;DEC2BIN(Q1003,IF(MID(I1003,12,1)="F",VLOOKUP(J1003,DATA!$K$2:$Y$20,14,FALSE),0)-IF(IF(MID(I1003,12,1)="F",VLOOKUP(J1003,DATA!$K$2:$Y$20,14,FALSE),0)&gt;10,IF(MID(I1003,12,1)="F",VLOOKUP(J1003,DATA!$K$2:$Y$20,14,FALSE),0)-10,0)),"")</f>
        <v/>
      </c>
      <c r="AJ1003" t="str">
        <f>IF(LEN(H1003)&gt;0,IF(H1003&lt;&gt;"CALL_PAL",VLOOKUP(H1003,DATA!$B$2:$E$526,4,FALSE),VLOOKUP(K1003,DATA!$K$72:$M$161,3,FALSE)),"")</f>
        <v/>
      </c>
      <c r="AK1003" t="str">
        <f>IF(LEN(H1003)&gt;0,VLOOKUP(H1003,DATA!$B$2:$D$526,3,FALSE),"")</f>
        <v/>
      </c>
      <c r="AL1003" t="str">
        <f t="shared" si="559"/>
        <v/>
      </c>
      <c r="AM1003" t="str">
        <f t="shared" si="560"/>
        <v/>
      </c>
      <c r="AN1003" t="str">
        <f t="shared" si="538"/>
        <v/>
      </c>
      <c r="AO1003" t="str">
        <f t="shared" si="532"/>
        <v/>
      </c>
      <c r="AP1003" t="str">
        <f t="shared" si="533"/>
        <v/>
      </c>
      <c r="AQ1003" t="str">
        <f t="shared" si="530"/>
        <v/>
      </c>
    </row>
    <row r="1004" spans="1:43" x14ac:dyDescent="0.25">
      <c r="A1004" t="str">
        <f t="shared" si="534"/>
        <v/>
      </c>
      <c r="C1004" t="str">
        <f t="shared" si="540"/>
        <v/>
      </c>
      <c r="D1004" t="str">
        <f t="shared" si="535"/>
        <v/>
      </c>
      <c r="E1004" t="str">
        <f t="shared" si="536"/>
        <v/>
      </c>
      <c r="F1004" t="str">
        <f t="shared" si="539"/>
        <v/>
      </c>
      <c r="G1004" t="str">
        <f t="shared" si="531"/>
        <v/>
      </c>
      <c r="H1004" t="str">
        <f t="shared" si="541"/>
        <v/>
      </c>
      <c r="I1004" s="3" t="str">
        <f>IF(LEN(H1004)&gt;0,VLOOKUP(H1004,DATA!$B$2:$G$526,6,FALSE),"")</f>
        <v/>
      </c>
      <c r="J1004" t="str">
        <f>IF(LEN(H1004)&gt;0,VLOOKUP(H1004,DATA!$B$2:$G$526,2,FALSE),"")</f>
        <v/>
      </c>
      <c r="K1004" t="str">
        <f>IF(LEN(H1004)&gt;0,IF(MID(IF(MID(MID(C1004,LEN(H1004)+2,99),1,1)="(",MID(MID(C1004,LEN(H1004)+2,99),2,LEN(MID(C1004,LEN(H1004)+2,99))-2),MID(C1004,LEN(H1004)+2,99)),1,1)=VLOOKUP(H1004,DATA!$B$2:$I$526,8,FALSE),MID(IF(MID(MID(C1004,LEN(H1004)+2,99),1,1)="(",MID(MID(C1004,LEN(H1004)+2,99),2,LEN(MID(C1004,LEN(H1004)+2,99))-2),MID(C1004,LEN(H1004)+2,99)),1,3),IF(MID(MID(C1004,LEN(H1004)+2,99),1,1)="(",MID(MID(C1004,LEN(H1004)+2,99),2,LEN(MID(C1004,LEN(H1004)+2,99))-2),MID(C1004,LEN(H1004)+2,99))),"")</f>
        <v/>
      </c>
      <c r="L1004" t="str">
        <f t="shared" si="542"/>
        <v/>
      </c>
      <c r="M1004" t="str">
        <f t="shared" si="561"/>
        <v/>
      </c>
      <c r="N1004" t="str">
        <f t="shared" si="543"/>
        <v/>
      </c>
      <c r="O1004" t="str">
        <f t="shared" si="544"/>
        <v/>
      </c>
      <c r="P1004" t="str">
        <f t="shared" si="537"/>
        <v/>
      </c>
      <c r="Q1004" t="str">
        <f t="shared" si="545"/>
        <v/>
      </c>
      <c r="R1004" t="str">
        <f t="shared" si="546"/>
        <v/>
      </c>
      <c r="S1004" t="str">
        <f t="shared" si="547"/>
        <v/>
      </c>
      <c r="T1004" t="str">
        <f t="shared" si="548"/>
        <v/>
      </c>
      <c r="U1004" t="str">
        <f t="shared" si="549"/>
        <v/>
      </c>
      <c r="V1004" t="str">
        <f>IF(MID(I1004,6,1)="T",VLOOKUP(H1004,DATA!$B$2:$H$526,7,FALSE),"")</f>
        <v/>
      </c>
      <c r="W1004" t="str">
        <f t="shared" si="550"/>
        <v/>
      </c>
      <c r="X1004" t="str">
        <f>IF(LEN(H1004)&gt;0,VLOOKUP(H1004,DATA!$B$2:$F$526,5,FALSE),"")</f>
        <v/>
      </c>
      <c r="Y1004" t="str">
        <f t="shared" si="551"/>
        <v/>
      </c>
      <c r="Z1004" t="str">
        <f t="shared" si="552"/>
        <v/>
      </c>
      <c r="AA1004" t="str">
        <f t="shared" si="553"/>
        <v/>
      </c>
      <c r="AB1004" t="str">
        <f>IF(LEN(Z1004)&gt;0,VLOOKUP(Z1004,DATA!$K$25:$L$69,2,FALSE)&amp;IF(LEN(AA1004)&gt;0,VLOOKUP(AA1004,DATA!$O$25:$P$29,2,FALSE),""),"")</f>
        <v/>
      </c>
      <c r="AC1004" t="str">
        <f>IF(LEN(Z1004)&gt;0,VLOOKUP(Z1004,DATA!$K$25:$M$69,3,FALSE),"")</f>
        <v/>
      </c>
      <c r="AD1004" t="str">
        <f t="shared" si="554"/>
        <v/>
      </c>
      <c r="AE1004" t="str">
        <f t="shared" si="555"/>
        <v/>
      </c>
      <c r="AF1004" t="str">
        <f t="shared" si="556"/>
        <v/>
      </c>
      <c r="AG1004" t="str">
        <f t="shared" si="557"/>
        <v/>
      </c>
      <c r="AH1004" t="str">
        <f t="shared" si="558"/>
        <v/>
      </c>
      <c r="AI1004" t="str">
        <f>IF(LEN(Q1004)&gt;0,REPT("0",IF(IF(MID(I1004,12,1)="F",VLOOKUP(J1004,DATA!$K$2:$Y$20,14,FALSE),0)&gt;10,IF(MID(I1004,12,1)="F",VLOOKUP(J1004,DATA!$K$2:$Y$20,14,FALSE),0)-10,0)-LEN(X1004))&amp;DEC2BIN(Q1004,IF(MID(I1004,12,1)="F",VLOOKUP(J1004,DATA!$K$2:$Y$20,14,FALSE),0)-IF(IF(MID(I1004,12,1)="F",VLOOKUP(J1004,DATA!$K$2:$Y$20,14,FALSE),0)&gt;10,IF(MID(I1004,12,1)="F",VLOOKUP(J1004,DATA!$K$2:$Y$20,14,FALSE),0)-10,0)),"")</f>
        <v/>
      </c>
      <c r="AJ1004" t="str">
        <f>IF(LEN(H1004)&gt;0,IF(H1004&lt;&gt;"CALL_PAL",VLOOKUP(H1004,DATA!$B$2:$E$526,4,FALSE),VLOOKUP(K1004,DATA!$K$72:$M$161,3,FALSE)),"")</f>
        <v/>
      </c>
      <c r="AK1004" t="str">
        <f>IF(LEN(H1004)&gt;0,VLOOKUP(H1004,DATA!$B$2:$D$526,3,FALSE),"")</f>
        <v/>
      </c>
      <c r="AL1004" t="str">
        <f t="shared" si="559"/>
        <v/>
      </c>
      <c r="AM1004" t="str">
        <f t="shared" si="560"/>
        <v/>
      </c>
      <c r="AN1004" t="str">
        <f t="shared" si="538"/>
        <v/>
      </c>
      <c r="AO1004" t="str">
        <f t="shared" si="532"/>
        <v/>
      </c>
      <c r="AP1004" t="str">
        <f t="shared" si="533"/>
        <v/>
      </c>
      <c r="AQ1004" t="str">
        <f t="shared" si="530"/>
        <v/>
      </c>
    </row>
    <row r="1005" spans="1:43" x14ac:dyDescent="0.25">
      <c r="A1005" t="str">
        <f t="shared" si="534"/>
        <v/>
      </c>
      <c r="C1005" t="str">
        <f t="shared" si="540"/>
        <v/>
      </c>
      <c r="D1005" t="str">
        <f t="shared" si="535"/>
        <v/>
      </c>
      <c r="E1005" t="str">
        <f t="shared" si="536"/>
        <v/>
      </c>
      <c r="F1005" t="str">
        <f t="shared" si="539"/>
        <v/>
      </c>
      <c r="G1005" t="str">
        <f t="shared" si="531"/>
        <v/>
      </c>
      <c r="H1005" t="str">
        <f t="shared" si="541"/>
        <v/>
      </c>
      <c r="I1005" s="3" t="str">
        <f>IF(LEN(H1005)&gt;0,VLOOKUP(H1005,DATA!$B$2:$G$526,6,FALSE),"")</f>
        <v/>
      </c>
      <c r="J1005" t="str">
        <f>IF(LEN(H1005)&gt;0,VLOOKUP(H1005,DATA!$B$2:$G$526,2,FALSE),"")</f>
        <v/>
      </c>
      <c r="K1005" t="str">
        <f>IF(LEN(H1005)&gt;0,IF(MID(IF(MID(MID(C1005,LEN(H1005)+2,99),1,1)="(",MID(MID(C1005,LEN(H1005)+2,99),2,LEN(MID(C1005,LEN(H1005)+2,99))-2),MID(C1005,LEN(H1005)+2,99)),1,1)=VLOOKUP(H1005,DATA!$B$2:$I$526,8,FALSE),MID(IF(MID(MID(C1005,LEN(H1005)+2,99),1,1)="(",MID(MID(C1005,LEN(H1005)+2,99),2,LEN(MID(C1005,LEN(H1005)+2,99))-2),MID(C1005,LEN(H1005)+2,99)),1,3),IF(MID(MID(C1005,LEN(H1005)+2,99),1,1)="(",MID(MID(C1005,LEN(H1005)+2,99),2,LEN(MID(C1005,LEN(H1005)+2,99))-2),MID(C1005,LEN(H1005)+2,99))),"")</f>
        <v/>
      </c>
      <c r="L1005" t="str">
        <f t="shared" si="542"/>
        <v/>
      </c>
      <c r="M1005" t="str">
        <f t="shared" si="561"/>
        <v/>
      </c>
      <c r="N1005" t="str">
        <f t="shared" si="543"/>
        <v/>
      </c>
      <c r="O1005" t="str">
        <f t="shared" si="544"/>
        <v/>
      </c>
      <c r="P1005" t="str">
        <f t="shared" si="537"/>
        <v/>
      </c>
      <c r="Q1005" t="str">
        <f t="shared" si="545"/>
        <v/>
      </c>
      <c r="R1005" t="str">
        <f t="shared" si="546"/>
        <v/>
      </c>
      <c r="S1005" t="str">
        <f t="shared" si="547"/>
        <v/>
      </c>
      <c r="T1005" t="str">
        <f t="shared" si="548"/>
        <v/>
      </c>
      <c r="U1005" t="str">
        <f t="shared" si="549"/>
        <v/>
      </c>
      <c r="V1005" t="str">
        <f>IF(MID(I1005,6,1)="T",VLOOKUP(H1005,DATA!$B$2:$H$526,7,FALSE),"")</f>
        <v/>
      </c>
      <c r="W1005" t="str">
        <f t="shared" si="550"/>
        <v/>
      </c>
      <c r="X1005" t="str">
        <f>IF(LEN(H1005)&gt;0,VLOOKUP(H1005,DATA!$B$2:$F$526,5,FALSE),"")</f>
        <v/>
      </c>
      <c r="Y1005" t="str">
        <f t="shared" si="551"/>
        <v/>
      </c>
      <c r="Z1005" t="str">
        <f t="shared" si="552"/>
        <v/>
      </c>
      <c r="AA1005" t="str">
        <f t="shared" si="553"/>
        <v/>
      </c>
      <c r="AB1005" t="str">
        <f>IF(LEN(Z1005)&gt;0,VLOOKUP(Z1005,DATA!$K$25:$L$69,2,FALSE)&amp;IF(LEN(AA1005)&gt;0,VLOOKUP(AA1005,DATA!$O$25:$P$29,2,FALSE),""),"")</f>
        <v/>
      </c>
      <c r="AC1005" t="str">
        <f>IF(LEN(Z1005)&gt;0,VLOOKUP(Z1005,DATA!$K$25:$M$69,3,FALSE),"")</f>
        <v/>
      </c>
      <c r="AD1005" t="str">
        <f t="shared" si="554"/>
        <v/>
      </c>
      <c r="AE1005" t="str">
        <f t="shared" si="555"/>
        <v/>
      </c>
      <c r="AF1005" t="str">
        <f t="shared" si="556"/>
        <v/>
      </c>
      <c r="AG1005" t="str">
        <f t="shared" si="557"/>
        <v/>
      </c>
      <c r="AH1005" t="str">
        <f t="shared" si="558"/>
        <v/>
      </c>
      <c r="AI1005" t="str">
        <f>IF(LEN(Q1005)&gt;0,REPT("0",IF(IF(MID(I1005,12,1)="F",VLOOKUP(J1005,DATA!$K$2:$Y$20,14,FALSE),0)&gt;10,IF(MID(I1005,12,1)="F",VLOOKUP(J1005,DATA!$K$2:$Y$20,14,FALSE),0)-10,0)-LEN(X1005))&amp;DEC2BIN(Q1005,IF(MID(I1005,12,1)="F",VLOOKUP(J1005,DATA!$K$2:$Y$20,14,FALSE),0)-IF(IF(MID(I1005,12,1)="F",VLOOKUP(J1005,DATA!$K$2:$Y$20,14,FALSE),0)&gt;10,IF(MID(I1005,12,1)="F",VLOOKUP(J1005,DATA!$K$2:$Y$20,14,FALSE),0)-10,0)),"")</f>
        <v/>
      </c>
      <c r="AJ1005" t="str">
        <f>IF(LEN(H1005)&gt;0,IF(H1005&lt;&gt;"CALL_PAL",VLOOKUP(H1005,DATA!$B$2:$E$526,4,FALSE),VLOOKUP(K1005,DATA!$K$72:$M$161,3,FALSE)),"")</f>
        <v/>
      </c>
      <c r="AK1005" t="str">
        <f>IF(LEN(H1005)&gt;0,VLOOKUP(H1005,DATA!$B$2:$D$526,3,FALSE),"")</f>
        <v/>
      </c>
      <c r="AL1005" t="str">
        <f t="shared" si="559"/>
        <v/>
      </c>
      <c r="AM1005" t="str">
        <f t="shared" si="560"/>
        <v/>
      </c>
      <c r="AN1005" t="str">
        <f t="shared" si="538"/>
        <v/>
      </c>
      <c r="AO1005" t="str">
        <f t="shared" si="532"/>
        <v/>
      </c>
      <c r="AP1005" t="str">
        <f t="shared" si="533"/>
        <v/>
      </c>
      <c r="AQ1005" t="str">
        <f t="shared" si="530"/>
        <v/>
      </c>
    </row>
    <row r="1006" spans="1:43" x14ac:dyDescent="0.25">
      <c r="A1006" t="str">
        <f t="shared" si="534"/>
        <v/>
      </c>
      <c r="C1006" t="str">
        <f t="shared" si="540"/>
        <v/>
      </c>
      <c r="D1006" t="str">
        <f t="shared" si="535"/>
        <v/>
      </c>
      <c r="E1006" t="str">
        <f t="shared" si="536"/>
        <v/>
      </c>
      <c r="F1006" t="str">
        <f t="shared" si="539"/>
        <v/>
      </c>
      <c r="G1006" t="str">
        <f t="shared" si="531"/>
        <v/>
      </c>
      <c r="H1006" t="str">
        <f t="shared" si="541"/>
        <v/>
      </c>
      <c r="I1006" s="3" t="str">
        <f>IF(LEN(H1006)&gt;0,VLOOKUP(H1006,DATA!$B$2:$G$526,6,FALSE),"")</f>
        <v/>
      </c>
      <c r="J1006" t="str">
        <f>IF(LEN(H1006)&gt;0,VLOOKUP(H1006,DATA!$B$2:$G$526,2,FALSE),"")</f>
        <v/>
      </c>
      <c r="K1006" t="str">
        <f>IF(LEN(H1006)&gt;0,IF(MID(IF(MID(MID(C1006,LEN(H1006)+2,99),1,1)="(",MID(MID(C1006,LEN(H1006)+2,99),2,LEN(MID(C1006,LEN(H1006)+2,99))-2),MID(C1006,LEN(H1006)+2,99)),1,1)=VLOOKUP(H1006,DATA!$B$2:$I$526,8,FALSE),MID(IF(MID(MID(C1006,LEN(H1006)+2,99),1,1)="(",MID(MID(C1006,LEN(H1006)+2,99),2,LEN(MID(C1006,LEN(H1006)+2,99))-2),MID(C1006,LEN(H1006)+2,99)),1,3),IF(MID(MID(C1006,LEN(H1006)+2,99),1,1)="(",MID(MID(C1006,LEN(H1006)+2,99),2,LEN(MID(C1006,LEN(H1006)+2,99))-2),MID(C1006,LEN(H1006)+2,99))),"")</f>
        <v/>
      </c>
      <c r="L1006" t="str">
        <f t="shared" si="542"/>
        <v/>
      </c>
      <c r="M1006" t="str">
        <f t="shared" si="561"/>
        <v/>
      </c>
      <c r="N1006" t="str">
        <f t="shared" si="543"/>
        <v/>
      </c>
      <c r="O1006" t="str">
        <f t="shared" si="544"/>
        <v/>
      </c>
      <c r="P1006" t="str">
        <f t="shared" si="537"/>
        <v/>
      </c>
      <c r="Q1006" t="str">
        <f t="shared" si="545"/>
        <v/>
      </c>
      <c r="R1006" t="str">
        <f t="shared" si="546"/>
        <v/>
      </c>
      <c r="S1006" t="str">
        <f t="shared" si="547"/>
        <v/>
      </c>
      <c r="T1006" t="str">
        <f t="shared" si="548"/>
        <v/>
      </c>
      <c r="U1006" t="str">
        <f t="shared" si="549"/>
        <v/>
      </c>
      <c r="V1006" t="str">
        <f>IF(MID(I1006,6,1)="T",VLOOKUP(H1006,DATA!$B$2:$H$526,7,FALSE),"")</f>
        <v/>
      </c>
      <c r="W1006" t="str">
        <f t="shared" si="550"/>
        <v/>
      </c>
      <c r="X1006" t="str">
        <f>IF(LEN(H1006)&gt;0,VLOOKUP(H1006,DATA!$B$2:$F$526,5,FALSE),"")</f>
        <v/>
      </c>
      <c r="Y1006" t="str">
        <f t="shared" si="551"/>
        <v/>
      </c>
      <c r="Z1006" t="str">
        <f t="shared" si="552"/>
        <v/>
      </c>
      <c r="AA1006" t="str">
        <f t="shared" si="553"/>
        <v/>
      </c>
      <c r="AB1006" t="str">
        <f>IF(LEN(Z1006)&gt;0,VLOOKUP(Z1006,DATA!$K$25:$L$69,2,FALSE)&amp;IF(LEN(AA1006)&gt;0,VLOOKUP(AA1006,DATA!$O$25:$P$29,2,FALSE),""),"")</f>
        <v/>
      </c>
      <c r="AC1006" t="str">
        <f>IF(LEN(Z1006)&gt;0,VLOOKUP(Z1006,DATA!$K$25:$M$69,3,FALSE),"")</f>
        <v/>
      </c>
      <c r="AD1006" t="str">
        <f t="shared" si="554"/>
        <v/>
      </c>
      <c r="AE1006" t="str">
        <f t="shared" si="555"/>
        <v/>
      </c>
      <c r="AF1006" t="str">
        <f t="shared" si="556"/>
        <v/>
      </c>
      <c r="AG1006" t="str">
        <f t="shared" si="557"/>
        <v/>
      </c>
      <c r="AH1006" t="str">
        <f t="shared" si="558"/>
        <v/>
      </c>
      <c r="AI1006" t="str">
        <f>IF(LEN(Q1006)&gt;0,REPT("0",IF(IF(MID(I1006,12,1)="F",VLOOKUP(J1006,DATA!$K$2:$Y$20,14,FALSE),0)&gt;10,IF(MID(I1006,12,1)="F",VLOOKUP(J1006,DATA!$K$2:$Y$20,14,FALSE),0)-10,0)-LEN(X1006))&amp;DEC2BIN(Q1006,IF(MID(I1006,12,1)="F",VLOOKUP(J1006,DATA!$K$2:$Y$20,14,FALSE),0)-IF(IF(MID(I1006,12,1)="F",VLOOKUP(J1006,DATA!$K$2:$Y$20,14,FALSE),0)&gt;10,IF(MID(I1006,12,1)="F",VLOOKUP(J1006,DATA!$K$2:$Y$20,14,FALSE),0)-10,0)),"")</f>
        <v/>
      </c>
      <c r="AJ1006" t="str">
        <f>IF(LEN(H1006)&gt;0,IF(H1006&lt;&gt;"CALL_PAL",VLOOKUP(H1006,DATA!$B$2:$E$526,4,FALSE),VLOOKUP(K1006,DATA!$K$72:$M$161,3,FALSE)),"")</f>
        <v/>
      </c>
      <c r="AK1006" t="str">
        <f>IF(LEN(H1006)&gt;0,VLOOKUP(H1006,DATA!$B$2:$D$526,3,FALSE),"")</f>
        <v/>
      </c>
      <c r="AL1006" t="str">
        <f t="shared" si="559"/>
        <v/>
      </c>
      <c r="AM1006" t="str">
        <f t="shared" si="560"/>
        <v/>
      </c>
      <c r="AN1006" t="str">
        <f t="shared" si="538"/>
        <v/>
      </c>
      <c r="AO1006" t="str">
        <f t="shared" si="532"/>
        <v/>
      </c>
      <c r="AP1006" t="str">
        <f t="shared" si="533"/>
        <v/>
      </c>
      <c r="AQ1006" t="str">
        <f t="shared" si="530"/>
        <v/>
      </c>
    </row>
    <row r="1007" spans="1:43" x14ac:dyDescent="0.25">
      <c r="A1007" t="str">
        <f t="shared" si="534"/>
        <v/>
      </c>
      <c r="C1007" t="str">
        <f t="shared" si="540"/>
        <v/>
      </c>
      <c r="D1007" t="str">
        <f t="shared" si="535"/>
        <v/>
      </c>
      <c r="E1007" t="str">
        <f t="shared" si="536"/>
        <v/>
      </c>
      <c r="F1007" t="str">
        <f t="shared" si="539"/>
        <v/>
      </c>
      <c r="G1007" t="str">
        <f t="shared" si="531"/>
        <v/>
      </c>
      <c r="H1007" t="str">
        <f t="shared" si="541"/>
        <v/>
      </c>
      <c r="I1007" s="3" t="str">
        <f>IF(LEN(H1007)&gt;0,VLOOKUP(H1007,DATA!$B$2:$G$526,6,FALSE),"")</f>
        <v/>
      </c>
      <c r="J1007" t="str">
        <f>IF(LEN(H1007)&gt;0,VLOOKUP(H1007,DATA!$B$2:$G$526,2,FALSE),"")</f>
        <v/>
      </c>
      <c r="K1007" t="str">
        <f>IF(LEN(H1007)&gt;0,IF(MID(IF(MID(MID(C1007,LEN(H1007)+2,99),1,1)="(",MID(MID(C1007,LEN(H1007)+2,99),2,LEN(MID(C1007,LEN(H1007)+2,99))-2),MID(C1007,LEN(H1007)+2,99)),1,1)=VLOOKUP(H1007,DATA!$B$2:$I$526,8,FALSE),MID(IF(MID(MID(C1007,LEN(H1007)+2,99),1,1)="(",MID(MID(C1007,LEN(H1007)+2,99),2,LEN(MID(C1007,LEN(H1007)+2,99))-2),MID(C1007,LEN(H1007)+2,99)),1,3),IF(MID(MID(C1007,LEN(H1007)+2,99),1,1)="(",MID(MID(C1007,LEN(H1007)+2,99),2,LEN(MID(C1007,LEN(H1007)+2,99))-2),MID(C1007,LEN(H1007)+2,99))),"")</f>
        <v/>
      </c>
      <c r="L1007" t="str">
        <f t="shared" si="542"/>
        <v/>
      </c>
      <c r="M1007" t="str">
        <f t="shared" si="561"/>
        <v/>
      </c>
      <c r="N1007" t="str">
        <f t="shared" si="543"/>
        <v/>
      </c>
      <c r="O1007" t="str">
        <f t="shared" si="544"/>
        <v/>
      </c>
      <c r="P1007" t="str">
        <f t="shared" si="537"/>
        <v/>
      </c>
      <c r="Q1007" t="str">
        <f t="shared" si="545"/>
        <v/>
      </c>
      <c r="R1007" t="str">
        <f t="shared" si="546"/>
        <v/>
      </c>
      <c r="S1007" t="str">
        <f t="shared" si="547"/>
        <v/>
      </c>
      <c r="T1007" t="str">
        <f t="shared" si="548"/>
        <v/>
      </c>
      <c r="U1007" t="str">
        <f t="shared" si="549"/>
        <v/>
      </c>
      <c r="V1007" t="str">
        <f>IF(MID(I1007,6,1)="T",VLOOKUP(H1007,DATA!$B$2:$H$526,7,FALSE),"")</f>
        <v/>
      </c>
      <c r="W1007" t="str">
        <f t="shared" si="550"/>
        <v/>
      </c>
      <c r="X1007" t="str">
        <f>IF(LEN(H1007)&gt;0,VLOOKUP(H1007,DATA!$B$2:$F$526,5,FALSE),"")</f>
        <v/>
      </c>
      <c r="Y1007" t="str">
        <f t="shared" si="551"/>
        <v/>
      </c>
      <c r="Z1007" t="str">
        <f t="shared" si="552"/>
        <v/>
      </c>
      <c r="AA1007" t="str">
        <f t="shared" si="553"/>
        <v/>
      </c>
      <c r="AB1007" t="str">
        <f>IF(LEN(Z1007)&gt;0,VLOOKUP(Z1007,DATA!$K$25:$L$69,2,FALSE)&amp;IF(LEN(AA1007)&gt;0,VLOOKUP(AA1007,DATA!$O$25:$P$29,2,FALSE),""),"")</f>
        <v/>
      </c>
      <c r="AC1007" t="str">
        <f>IF(LEN(Z1007)&gt;0,VLOOKUP(Z1007,DATA!$K$25:$M$69,3,FALSE),"")</f>
        <v/>
      </c>
      <c r="AD1007" t="str">
        <f t="shared" si="554"/>
        <v/>
      </c>
      <c r="AE1007" t="str">
        <f t="shared" si="555"/>
        <v/>
      </c>
      <c r="AF1007" t="str">
        <f t="shared" si="556"/>
        <v/>
      </c>
      <c r="AG1007" t="str">
        <f t="shared" si="557"/>
        <v/>
      </c>
      <c r="AH1007" t="str">
        <f t="shared" si="558"/>
        <v/>
      </c>
      <c r="AI1007" t="str">
        <f>IF(LEN(Q1007)&gt;0,REPT("0",IF(IF(MID(I1007,12,1)="F",VLOOKUP(J1007,DATA!$K$2:$Y$20,14,FALSE),0)&gt;10,IF(MID(I1007,12,1)="F",VLOOKUP(J1007,DATA!$K$2:$Y$20,14,FALSE),0)-10,0)-LEN(X1007))&amp;DEC2BIN(Q1007,IF(MID(I1007,12,1)="F",VLOOKUP(J1007,DATA!$K$2:$Y$20,14,FALSE),0)-IF(IF(MID(I1007,12,1)="F",VLOOKUP(J1007,DATA!$K$2:$Y$20,14,FALSE),0)&gt;10,IF(MID(I1007,12,1)="F",VLOOKUP(J1007,DATA!$K$2:$Y$20,14,FALSE),0)-10,0)),"")</f>
        <v/>
      </c>
      <c r="AJ1007" t="str">
        <f>IF(LEN(H1007)&gt;0,IF(H1007&lt;&gt;"CALL_PAL",VLOOKUP(H1007,DATA!$B$2:$E$526,4,FALSE),VLOOKUP(K1007,DATA!$K$72:$M$161,3,FALSE)),"")</f>
        <v/>
      </c>
      <c r="AK1007" t="str">
        <f>IF(LEN(H1007)&gt;0,VLOOKUP(H1007,DATA!$B$2:$D$526,3,FALSE),"")</f>
        <v/>
      </c>
      <c r="AL1007" t="str">
        <f t="shared" si="559"/>
        <v/>
      </c>
      <c r="AM1007" t="str">
        <f t="shared" si="560"/>
        <v/>
      </c>
      <c r="AN1007" t="str">
        <f t="shared" si="538"/>
        <v/>
      </c>
      <c r="AO1007" t="str">
        <f t="shared" si="532"/>
        <v/>
      </c>
      <c r="AP1007" t="str">
        <f t="shared" si="533"/>
        <v/>
      </c>
      <c r="AQ1007" t="str">
        <f t="shared" si="530"/>
        <v/>
      </c>
    </row>
    <row r="1008" spans="1:43" x14ac:dyDescent="0.25">
      <c r="A1008" t="str">
        <f t="shared" si="534"/>
        <v/>
      </c>
      <c r="C1008" t="str">
        <f t="shared" si="540"/>
        <v/>
      </c>
      <c r="D1008" t="str">
        <f t="shared" si="535"/>
        <v/>
      </c>
      <c r="E1008" t="str">
        <f t="shared" si="536"/>
        <v/>
      </c>
      <c r="F1008" t="str">
        <f t="shared" si="539"/>
        <v/>
      </c>
      <c r="G1008" t="str">
        <f t="shared" si="531"/>
        <v/>
      </c>
      <c r="H1008" t="str">
        <f t="shared" si="541"/>
        <v/>
      </c>
      <c r="I1008" s="3" t="str">
        <f>IF(LEN(H1008)&gt;0,VLOOKUP(H1008,DATA!$B$2:$G$526,6,FALSE),"")</f>
        <v/>
      </c>
      <c r="J1008" t="str">
        <f>IF(LEN(H1008)&gt;0,VLOOKUP(H1008,DATA!$B$2:$G$526,2,FALSE),"")</f>
        <v/>
      </c>
      <c r="K1008" t="str">
        <f>IF(LEN(H1008)&gt;0,IF(MID(IF(MID(MID(C1008,LEN(H1008)+2,99),1,1)="(",MID(MID(C1008,LEN(H1008)+2,99),2,LEN(MID(C1008,LEN(H1008)+2,99))-2),MID(C1008,LEN(H1008)+2,99)),1,1)=VLOOKUP(H1008,DATA!$B$2:$I$526,8,FALSE),MID(IF(MID(MID(C1008,LEN(H1008)+2,99),1,1)="(",MID(MID(C1008,LEN(H1008)+2,99),2,LEN(MID(C1008,LEN(H1008)+2,99))-2),MID(C1008,LEN(H1008)+2,99)),1,3),IF(MID(MID(C1008,LEN(H1008)+2,99),1,1)="(",MID(MID(C1008,LEN(H1008)+2,99),2,LEN(MID(C1008,LEN(H1008)+2,99))-2),MID(C1008,LEN(H1008)+2,99))),"")</f>
        <v/>
      </c>
      <c r="L1008" t="str">
        <f t="shared" si="542"/>
        <v/>
      </c>
      <c r="M1008" t="str">
        <f t="shared" si="561"/>
        <v/>
      </c>
      <c r="N1008" t="str">
        <f t="shared" si="543"/>
        <v/>
      </c>
      <c r="O1008" t="str">
        <f t="shared" si="544"/>
        <v/>
      </c>
      <c r="P1008" t="str">
        <f t="shared" si="537"/>
        <v/>
      </c>
      <c r="Q1008" t="str">
        <f t="shared" si="545"/>
        <v/>
      </c>
      <c r="R1008" t="str">
        <f t="shared" si="546"/>
        <v/>
      </c>
      <c r="S1008" t="str">
        <f t="shared" si="547"/>
        <v/>
      </c>
      <c r="T1008" t="str">
        <f t="shared" si="548"/>
        <v/>
      </c>
      <c r="U1008" t="str">
        <f t="shared" si="549"/>
        <v/>
      </c>
      <c r="V1008" t="str">
        <f>IF(MID(I1008,6,1)="T",VLOOKUP(H1008,DATA!$B$2:$H$526,7,FALSE),"")</f>
        <v/>
      </c>
      <c r="W1008" t="str">
        <f t="shared" si="550"/>
        <v/>
      </c>
      <c r="X1008" t="str">
        <f>IF(LEN(H1008)&gt;0,VLOOKUP(H1008,DATA!$B$2:$F$526,5,FALSE),"")</f>
        <v/>
      </c>
      <c r="Y1008" t="str">
        <f t="shared" si="551"/>
        <v/>
      </c>
      <c r="Z1008" t="str">
        <f t="shared" si="552"/>
        <v/>
      </c>
      <c r="AA1008" t="str">
        <f t="shared" si="553"/>
        <v/>
      </c>
      <c r="AB1008" t="str">
        <f>IF(LEN(Z1008)&gt;0,VLOOKUP(Z1008,DATA!$K$25:$L$69,2,FALSE)&amp;IF(LEN(AA1008)&gt;0,VLOOKUP(AA1008,DATA!$O$25:$P$29,2,FALSE),""),"")</f>
        <v/>
      </c>
      <c r="AC1008" t="str">
        <f>IF(LEN(Z1008)&gt;0,VLOOKUP(Z1008,DATA!$K$25:$M$69,3,FALSE),"")</f>
        <v/>
      </c>
      <c r="AD1008" t="str">
        <f t="shared" si="554"/>
        <v/>
      </c>
      <c r="AE1008" t="str">
        <f t="shared" si="555"/>
        <v/>
      </c>
      <c r="AF1008" t="str">
        <f t="shared" si="556"/>
        <v/>
      </c>
      <c r="AG1008" t="str">
        <f t="shared" si="557"/>
        <v/>
      </c>
      <c r="AH1008" t="str">
        <f t="shared" si="558"/>
        <v/>
      </c>
      <c r="AI1008" t="str">
        <f>IF(LEN(Q1008)&gt;0,REPT("0",IF(IF(MID(I1008,12,1)="F",VLOOKUP(J1008,DATA!$K$2:$Y$20,14,FALSE),0)&gt;10,IF(MID(I1008,12,1)="F",VLOOKUP(J1008,DATA!$K$2:$Y$20,14,FALSE),0)-10,0)-LEN(X1008))&amp;DEC2BIN(Q1008,IF(MID(I1008,12,1)="F",VLOOKUP(J1008,DATA!$K$2:$Y$20,14,FALSE),0)-IF(IF(MID(I1008,12,1)="F",VLOOKUP(J1008,DATA!$K$2:$Y$20,14,FALSE),0)&gt;10,IF(MID(I1008,12,1)="F",VLOOKUP(J1008,DATA!$K$2:$Y$20,14,FALSE),0)-10,0)),"")</f>
        <v/>
      </c>
      <c r="AJ1008" t="str">
        <f>IF(LEN(H1008)&gt;0,IF(H1008&lt;&gt;"CALL_PAL",VLOOKUP(H1008,DATA!$B$2:$E$526,4,FALSE),VLOOKUP(K1008,DATA!$K$72:$M$161,3,FALSE)),"")</f>
        <v/>
      </c>
      <c r="AK1008" t="str">
        <f>IF(LEN(H1008)&gt;0,VLOOKUP(H1008,DATA!$B$2:$D$526,3,FALSE),"")</f>
        <v/>
      </c>
      <c r="AL1008" t="str">
        <f t="shared" si="559"/>
        <v/>
      </c>
      <c r="AM1008" t="str">
        <f t="shared" si="560"/>
        <v/>
      </c>
      <c r="AN1008" t="str">
        <f t="shared" si="538"/>
        <v/>
      </c>
      <c r="AO1008" t="str">
        <f t="shared" si="532"/>
        <v/>
      </c>
      <c r="AP1008" t="str">
        <f t="shared" si="533"/>
        <v/>
      </c>
      <c r="AQ1008" t="str">
        <f t="shared" si="530"/>
        <v/>
      </c>
    </row>
    <row r="1009" spans="1:43" x14ac:dyDescent="0.25">
      <c r="A1009" t="str">
        <f t="shared" si="534"/>
        <v/>
      </c>
      <c r="C1009" t="str">
        <f t="shared" si="540"/>
        <v/>
      </c>
      <c r="D1009" t="str">
        <f t="shared" si="535"/>
        <v/>
      </c>
      <c r="E1009" t="str">
        <f t="shared" si="536"/>
        <v/>
      </c>
      <c r="F1009" t="str">
        <f t="shared" si="539"/>
        <v/>
      </c>
      <c r="G1009" t="str">
        <f t="shared" si="531"/>
        <v/>
      </c>
      <c r="H1009" t="str">
        <f t="shared" si="541"/>
        <v/>
      </c>
      <c r="I1009" s="3" t="str">
        <f>IF(LEN(H1009)&gt;0,VLOOKUP(H1009,DATA!$B$2:$G$526,6,FALSE),"")</f>
        <v/>
      </c>
      <c r="J1009" t="str">
        <f>IF(LEN(H1009)&gt;0,VLOOKUP(H1009,DATA!$B$2:$G$526,2,FALSE),"")</f>
        <v/>
      </c>
      <c r="K1009" t="str">
        <f>IF(LEN(H1009)&gt;0,IF(MID(IF(MID(MID(C1009,LEN(H1009)+2,99),1,1)="(",MID(MID(C1009,LEN(H1009)+2,99),2,LEN(MID(C1009,LEN(H1009)+2,99))-2),MID(C1009,LEN(H1009)+2,99)),1,1)=VLOOKUP(H1009,DATA!$B$2:$I$526,8,FALSE),MID(IF(MID(MID(C1009,LEN(H1009)+2,99),1,1)="(",MID(MID(C1009,LEN(H1009)+2,99),2,LEN(MID(C1009,LEN(H1009)+2,99))-2),MID(C1009,LEN(H1009)+2,99)),1,3),IF(MID(MID(C1009,LEN(H1009)+2,99),1,1)="(",MID(MID(C1009,LEN(H1009)+2,99),2,LEN(MID(C1009,LEN(H1009)+2,99))-2),MID(C1009,LEN(H1009)+2,99))),"")</f>
        <v/>
      </c>
      <c r="L1009" t="str">
        <f t="shared" si="542"/>
        <v/>
      </c>
      <c r="M1009" t="str">
        <f t="shared" si="561"/>
        <v/>
      </c>
      <c r="N1009" t="str">
        <f t="shared" si="543"/>
        <v/>
      </c>
      <c r="O1009" t="str">
        <f t="shared" si="544"/>
        <v/>
      </c>
      <c r="P1009" t="str">
        <f t="shared" si="537"/>
        <v/>
      </c>
      <c r="Q1009" t="str">
        <f t="shared" si="545"/>
        <v/>
      </c>
      <c r="R1009" t="str">
        <f t="shared" si="546"/>
        <v/>
      </c>
      <c r="S1009" t="str">
        <f t="shared" si="547"/>
        <v/>
      </c>
      <c r="T1009" t="str">
        <f t="shared" si="548"/>
        <v/>
      </c>
      <c r="U1009" t="str">
        <f t="shared" si="549"/>
        <v/>
      </c>
      <c r="V1009" t="str">
        <f>IF(MID(I1009,6,1)="T",VLOOKUP(H1009,DATA!$B$2:$H$526,7,FALSE),"")</f>
        <v/>
      </c>
      <c r="W1009" t="str">
        <f t="shared" si="550"/>
        <v/>
      </c>
      <c r="X1009" t="str">
        <f>IF(LEN(H1009)&gt;0,VLOOKUP(H1009,DATA!$B$2:$F$526,5,FALSE),"")</f>
        <v/>
      </c>
      <c r="Y1009" t="str">
        <f t="shared" si="551"/>
        <v/>
      </c>
      <c r="Z1009" t="str">
        <f t="shared" si="552"/>
        <v/>
      </c>
      <c r="AA1009" t="str">
        <f t="shared" si="553"/>
        <v/>
      </c>
      <c r="AB1009" t="str">
        <f>IF(LEN(Z1009)&gt;0,VLOOKUP(Z1009,DATA!$K$25:$L$69,2,FALSE)&amp;IF(LEN(AA1009)&gt;0,VLOOKUP(AA1009,DATA!$O$25:$P$29,2,FALSE),""),"")</f>
        <v/>
      </c>
      <c r="AC1009" t="str">
        <f>IF(LEN(Z1009)&gt;0,VLOOKUP(Z1009,DATA!$K$25:$M$69,3,FALSE),"")</f>
        <v/>
      </c>
      <c r="AD1009" t="str">
        <f t="shared" si="554"/>
        <v/>
      </c>
      <c r="AE1009" t="str">
        <f t="shared" si="555"/>
        <v/>
      </c>
      <c r="AF1009" t="str">
        <f t="shared" si="556"/>
        <v/>
      </c>
      <c r="AG1009" t="str">
        <f t="shared" si="557"/>
        <v/>
      </c>
      <c r="AH1009" t="str">
        <f t="shared" si="558"/>
        <v/>
      </c>
      <c r="AI1009" t="str">
        <f>IF(LEN(Q1009)&gt;0,REPT("0",IF(IF(MID(I1009,12,1)="F",VLOOKUP(J1009,DATA!$K$2:$Y$20,14,FALSE),0)&gt;10,IF(MID(I1009,12,1)="F",VLOOKUP(J1009,DATA!$K$2:$Y$20,14,FALSE),0)-10,0)-LEN(X1009))&amp;DEC2BIN(Q1009,IF(MID(I1009,12,1)="F",VLOOKUP(J1009,DATA!$K$2:$Y$20,14,FALSE),0)-IF(IF(MID(I1009,12,1)="F",VLOOKUP(J1009,DATA!$K$2:$Y$20,14,FALSE),0)&gt;10,IF(MID(I1009,12,1)="F",VLOOKUP(J1009,DATA!$K$2:$Y$20,14,FALSE),0)-10,0)),"")</f>
        <v/>
      </c>
      <c r="AJ1009" t="str">
        <f>IF(LEN(H1009)&gt;0,IF(H1009&lt;&gt;"CALL_PAL",VLOOKUP(H1009,DATA!$B$2:$E$526,4,FALSE),VLOOKUP(K1009,DATA!$K$72:$M$161,3,FALSE)),"")</f>
        <v/>
      </c>
      <c r="AK1009" t="str">
        <f>IF(LEN(H1009)&gt;0,VLOOKUP(H1009,DATA!$B$2:$D$526,3,FALSE),"")</f>
        <v/>
      </c>
      <c r="AL1009" t="str">
        <f t="shared" si="559"/>
        <v/>
      </c>
      <c r="AM1009" t="str">
        <f t="shared" si="560"/>
        <v/>
      </c>
      <c r="AN1009" t="str">
        <f t="shared" si="538"/>
        <v/>
      </c>
      <c r="AO1009" t="str">
        <f t="shared" si="532"/>
        <v/>
      </c>
      <c r="AP1009" t="str">
        <f t="shared" si="533"/>
        <v/>
      </c>
      <c r="AQ1009" t="str">
        <f t="shared" si="530"/>
        <v/>
      </c>
    </row>
    <row r="1010" spans="1:43" x14ac:dyDescent="0.25">
      <c r="A1010" t="str">
        <f t="shared" si="534"/>
        <v/>
      </c>
      <c r="C1010" t="str">
        <f t="shared" si="540"/>
        <v/>
      </c>
      <c r="D1010" t="str">
        <f t="shared" si="535"/>
        <v/>
      </c>
      <c r="E1010" t="str">
        <f t="shared" si="536"/>
        <v/>
      </c>
      <c r="F1010" t="str">
        <f t="shared" si="539"/>
        <v/>
      </c>
      <c r="G1010" t="str">
        <f t="shared" si="531"/>
        <v/>
      </c>
      <c r="H1010" t="str">
        <f t="shared" si="541"/>
        <v/>
      </c>
      <c r="I1010" s="3" t="str">
        <f>IF(LEN(H1010)&gt;0,VLOOKUP(H1010,DATA!$B$2:$G$526,6,FALSE),"")</f>
        <v/>
      </c>
      <c r="J1010" t="str">
        <f>IF(LEN(H1010)&gt;0,VLOOKUP(H1010,DATA!$B$2:$G$526,2,FALSE),"")</f>
        <v/>
      </c>
      <c r="K1010" t="str">
        <f>IF(LEN(H1010)&gt;0,IF(MID(IF(MID(MID(C1010,LEN(H1010)+2,99),1,1)="(",MID(MID(C1010,LEN(H1010)+2,99),2,LEN(MID(C1010,LEN(H1010)+2,99))-2),MID(C1010,LEN(H1010)+2,99)),1,1)=VLOOKUP(H1010,DATA!$B$2:$I$526,8,FALSE),MID(IF(MID(MID(C1010,LEN(H1010)+2,99),1,1)="(",MID(MID(C1010,LEN(H1010)+2,99),2,LEN(MID(C1010,LEN(H1010)+2,99))-2),MID(C1010,LEN(H1010)+2,99)),1,3),IF(MID(MID(C1010,LEN(H1010)+2,99),1,1)="(",MID(MID(C1010,LEN(H1010)+2,99),2,LEN(MID(C1010,LEN(H1010)+2,99))-2),MID(C1010,LEN(H1010)+2,99))),"")</f>
        <v/>
      </c>
      <c r="L1010" t="str">
        <f t="shared" si="542"/>
        <v/>
      </c>
      <c r="M1010" t="str">
        <f t="shared" si="561"/>
        <v/>
      </c>
      <c r="N1010" t="str">
        <f t="shared" si="543"/>
        <v/>
      </c>
      <c r="O1010" t="str">
        <f t="shared" si="544"/>
        <v/>
      </c>
      <c r="P1010" t="str">
        <f t="shared" si="537"/>
        <v/>
      </c>
      <c r="Q1010" t="str">
        <f t="shared" si="545"/>
        <v/>
      </c>
      <c r="R1010" t="str">
        <f t="shared" si="546"/>
        <v/>
      </c>
      <c r="S1010" t="str">
        <f t="shared" si="547"/>
        <v/>
      </c>
      <c r="T1010" t="str">
        <f t="shared" si="548"/>
        <v/>
      </c>
      <c r="U1010" t="str">
        <f t="shared" si="549"/>
        <v/>
      </c>
      <c r="V1010" t="str">
        <f>IF(MID(I1010,6,1)="T",VLOOKUP(H1010,DATA!$B$2:$H$526,7,FALSE),"")</f>
        <v/>
      </c>
      <c r="W1010" t="str">
        <f t="shared" si="550"/>
        <v/>
      </c>
      <c r="X1010" t="str">
        <f>IF(LEN(H1010)&gt;0,VLOOKUP(H1010,DATA!$B$2:$F$526,5,FALSE),"")</f>
        <v/>
      </c>
      <c r="Y1010" t="str">
        <f t="shared" si="551"/>
        <v/>
      </c>
      <c r="Z1010" t="str">
        <f t="shared" si="552"/>
        <v/>
      </c>
      <c r="AA1010" t="str">
        <f t="shared" si="553"/>
        <v/>
      </c>
      <c r="AB1010" t="str">
        <f>IF(LEN(Z1010)&gt;0,VLOOKUP(Z1010,DATA!$K$25:$L$69,2,FALSE)&amp;IF(LEN(AA1010)&gt;0,VLOOKUP(AA1010,DATA!$O$25:$P$29,2,FALSE),""),"")</f>
        <v/>
      </c>
      <c r="AC1010" t="str">
        <f>IF(LEN(Z1010)&gt;0,VLOOKUP(Z1010,DATA!$K$25:$M$69,3,FALSE),"")</f>
        <v/>
      </c>
      <c r="AD1010" t="str">
        <f t="shared" si="554"/>
        <v/>
      </c>
      <c r="AE1010" t="str">
        <f t="shared" si="555"/>
        <v/>
      </c>
      <c r="AF1010" t="str">
        <f t="shared" si="556"/>
        <v/>
      </c>
      <c r="AG1010" t="str">
        <f t="shared" si="557"/>
        <v/>
      </c>
      <c r="AH1010" t="str">
        <f t="shared" si="558"/>
        <v/>
      </c>
      <c r="AI1010" t="str">
        <f>IF(LEN(Q1010)&gt;0,REPT("0",IF(IF(MID(I1010,12,1)="F",VLOOKUP(J1010,DATA!$K$2:$Y$20,14,FALSE),0)&gt;10,IF(MID(I1010,12,1)="F",VLOOKUP(J1010,DATA!$K$2:$Y$20,14,FALSE),0)-10,0)-LEN(X1010))&amp;DEC2BIN(Q1010,IF(MID(I1010,12,1)="F",VLOOKUP(J1010,DATA!$K$2:$Y$20,14,FALSE),0)-IF(IF(MID(I1010,12,1)="F",VLOOKUP(J1010,DATA!$K$2:$Y$20,14,FALSE),0)&gt;10,IF(MID(I1010,12,1)="F",VLOOKUP(J1010,DATA!$K$2:$Y$20,14,FALSE),0)-10,0)),"")</f>
        <v/>
      </c>
      <c r="AJ1010" t="str">
        <f>IF(LEN(H1010)&gt;0,IF(H1010&lt;&gt;"CALL_PAL",VLOOKUP(H1010,DATA!$B$2:$E$526,4,FALSE),VLOOKUP(K1010,DATA!$K$72:$M$161,3,FALSE)),"")</f>
        <v/>
      </c>
      <c r="AK1010" t="str">
        <f>IF(LEN(H1010)&gt;0,VLOOKUP(H1010,DATA!$B$2:$D$526,3,FALSE),"")</f>
        <v/>
      </c>
      <c r="AL1010" t="str">
        <f t="shared" si="559"/>
        <v/>
      </c>
      <c r="AM1010" t="str">
        <f t="shared" si="560"/>
        <v/>
      </c>
      <c r="AN1010" t="str">
        <f t="shared" si="538"/>
        <v/>
      </c>
      <c r="AO1010" t="str">
        <f t="shared" si="532"/>
        <v/>
      </c>
      <c r="AP1010" t="str">
        <f t="shared" si="533"/>
        <v/>
      </c>
      <c r="AQ1010" t="str">
        <f t="shared" si="530"/>
        <v/>
      </c>
    </row>
    <row r="1011" spans="1:43" x14ac:dyDescent="0.25">
      <c r="A1011" t="str">
        <f t="shared" si="534"/>
        <v/>
      </c>
      <c r="C1011" t="str">
        <f t="shared" si="540"/>
        <v/>
      </c>
      <c r="D1011" t="str">
        <f t="shared" si="535"/>
        <v/>
      </c>
      <c r="E1011" t="str">
        <f t="shared" si="536"/>
        <v/>
      </c>
      <c r="F1011" t="str">
        <f t="shared" si="539"/>
        <v/>
      </c>
      <c r="G1011" t="str">
        <f t="shared" si="531"/>
        <v/>
      </c>
      <c r="H1011" t="str">
        <f t="shared" si="541"/>
        <v/>
      </c>
      <c r="I1011" s="3" t="str">
        <f>IF(LEN(H1011)&gt;0,VLOOKUP(H1011,DATA!$B$2:$G$526,6,FALSE),"")</f>
        <v/>
      </c>
      <c r="J1011" t="str">
        <f>IF(LEN(H1011)&gt;0,VLOOKUP(H1011,DATA!$B$2:$G$526,2,FALSE),"")</f>
        <v/>
      </c>
      <c r="K1011" t="str">
        <f>IF(LEN(H1011)&gt;0,IF(MID(IF(MID(MID(C1011,LEN(H1011)+2,99),1,1)="(",MID(MID(C1011,LEN(H1011)+2,99),2,LEN(MID(C1011,LEN(H1011)+2,99))-2),MID(C1011,LEN(H1011)+2,99)),1,1)=VLOOKUP(H1011,DATA!$B$2:$I$526,8,FALSE),MID(IF(MID(MID(C1011,LEN(H1011)+2,99),1,1)="(",MID(MID(C1011,LEN(H1011)+2,99),2,LEN(MID(C1011,LEN(H1011)+2,99))-2),MID(C1011,LEN(H1011)+2,99)),1,3),IF(MID(MID(C1011,LEN(H1011)+2,99),1,1)="(",MID(MID(C1011,LEN(H1011)+2,99),2,LEN(MID(C1011,LEN(H1011)+2,99))-2),MID(C1011,LEN(H1011)+2,99))),"")</f>
        <v/>
      </c>
      <c r="L1011" t="str">
        <f t="shared" si="542"/>
        <v/>
      </c>
      <c r="M1011" t="str">
        <f t="shared" si="561"/>
        <v/>
      </c>
      <c r="N1011" t="str">
        <f t="shared" si="543"/>
        <v/>
      </c>
      <c r="O1011" t="str">
        <f t="shared" si="544"/>
        <v/>
      </c>
      <c r="P1011" t="str">
        <f t="shared" si="537"/>
        <v/>
      </c>
      <c r="Q1011" t="str">
        <f t="shared" si="545"/>
        <v/>
      </c>
      <c r="R1011" t="str">
        <f t="shared" si="546"/>
        <v/>
      </c>
      <c r="S1011" t="str">
        <f t="shared" si="547"/>
        <v/>
      </c>
      <c r="T1011" t="str">
        <f t="shared" si="548"/>
        <v/>
      </c>
      <c r="U1011" t="str">
        <f t="shared" si="549"/>
        <v/>
      </c>
      <c r="V1011" t="str">
        <f>IF(MID(I1011,6,1)="T",VLOOKUP(H1011,DATA!$B$2:$H$526,7,FALSE),"")</f>
        <v/>
      </c>
      <c r="W1011" t="str">
        <f t="shared" si="550"/>
        <v/>
      </c>
      <c r="X1011" t="str">
        <f>IF(LEN(H1011)&gt;0,VLOOKUP(H1011,DATA!$B$2:$F$526,5,FALSE),"")</f>
        <v/>
      </c>
      <c r="Y1011" t="str">
        <f t="shared" si="551"/>
        <v/>
      </c>
      <c r="Z1011" t="str">
        <f t="shared" si="552"/>
        <v/>
      </c>
      <c r="AA1011" t="str">
        <f t="shared" si="553"/>
        <v/>
      </c>
      <c r="AB1011" t="str">
        <f>IF(LEN(Z1011)&gt;0,VLOOKUP(Z1011,DATA!$K$25:$L$69,2,FALSE)&amp;IF(LEN(AA1011)&gt;0,VLOOKUP(AA1011,DATA!$O$25:$P$29,2,FALSE),""),"")</f>
        <v/>
      </c>
      <c r="AC1011" t="str">
        <f>IF(LEN(Z1011)&gt;0,VLOOKUP(Z1011,DATA!$K$25:$M$69,3,FALSE),"")</f>
        <v/>
      </c>
      <c r="AD1011" t="str">
        <f t="shared" si="554"/>
        <v/>
      </c>
      <c r="AE1011" t="str">
        <f t="shared" si="555"/>
        <v/>
      </c>
      <c r="AF1011" t="str">
        <f t="shared" si="556"/>
        <v/>
      </c>
      <c r="AG1011" t="str">
        <f t="shared" si="557"/>
        <v/>
      </c>
      <c r="AH1011" t="str">
        <f t="shared" si="558"/>
        <v/>
      </c>
      <c r="AI1011" t="str">
        <f>IF(LEN(Q1011)&gt;0,REPT("0",IF(IF(MID(I1011,12,1)="F",VLOOKUP(J1011,DATA!$K$2:$Y$20,14,FALSE),0)&gt;10,IF(MID(I1011,12,1)="F",VLOOKUP(J1011,DATA!$K$2:$Y$20,14,FALSE),0)-10,0)-LEN(X1011))&amp;DEC2BIN(Q1011,IF(MID(I1011,12,1)="F",VLOOKUP(J1011,DATA!$K$2:$Y$20,14,FALSE),0)-IF(IF(MID(I1011,12,1)="F",VLOOKUP(J1011,DATA!$K$2:$Y$20,14,FALSE),0)&gt;10,IF(MID(I1011,12,1)="F",VLOOKUP(J1011,DATA!$K$2:$Y$20,14,FALSE),0)-10,0)),"")</f>
        <v/>
      </c>
      <c r="AJ1011" t="str">
        <f>IF(LEN(H1011)&gt;0,IF(H1011&lt;&gt;"CALL_PAL",VLOOKUP(H1011,DATA!$B$2:$E$526,4,FALSE),VLOOKUP(K1011,DATA!$K$72:$M$161,3,FALSE)),"")</f>
        <v/>
      </c>
      <c r="AK1011" t="str">
        <f>IF(LEN(H1011)&gt;0,VLOOKUP(H1011,DATA!$B$2:$D$526,3,FALSE),"")</f>
        <v/>
      </c>
      <c r="AL1011" t="str">
        <f t="shared" si="559"/>
        <v/>
      </c>
      <c r="AM1011" t="str">
        <f t="shared" si="560"/>
        <v/>
      </c>
      <c r="AN1011" t="str">
        <f t="shared" si="538"/>
        <v/>
      </c>
      <c r="AO1011" t="str">
        <f t="shared" si="532"/>
        <v/>
      </c>
      <c r="AP1011" t="str">
        <f t="shared" si="533"/>
        <v/>
      </c>
      <c r="AQ1011" t="str">
        <f t="shared" si="530"/>
        <v/>
      </c>
    </row>
    <row r="1012" spans="1:43" x14ac:dyDescent="0.25">
      <c r="A1012" t="str">
        <f t="shared" si="534"/>
        <v/>
      </c>
      <c r="C1012" t="str">
        <f t="shared" si="540"/>
        <v/>
      </c>
      <c r="D1012" t="str">
        <f t="shared" si="535"/>
        <v/>
      </c>
      <c r="E1012" t="str">
        <f t="shared" si="536"/>
        <v/>
      </c>
      <c r="F1012" t="str">
        <f t="shared" si="539"/>
        <v/>
      </c>
      <c r="G1012" t="str">
        <f t="shared" si="531"/>
        <v/>
      </c>
      <c r="H1012" t="str">
        <f t="shared" si="541"/>
        <v/>
      </c>
      <c r="I1012" s="3" t="str">
        <f>IF(LEN(H1012)&gt;0,VLOOKUP(H1012,DATA!$B$2:$G$526,6,FALSE),"")</f>
        <v/>
      </c>
      <c r="J1012" t="str">
        <f>IF(LEN(H1012)&gt;0,VLOOKUP(H1012,DATA!$B$2:$G$526,2,FALSE),"")</f>
        <v/>
      </c>
      <c r="K1012" t="str">
        <f>IF(LEN(H1012)&gt;0,IF(MID(IF(MID(MID(C1012,LEN(H1012)+2,99),1,1)="(",MID(MID(C1012,LEN(H1012)+2,99),2,LEN(MID(C1012,LEN(H1012)+2,99))-2),MID(C1012,LEN(H1012)+2,99)),1,1)=VLOOKUP(H1012,DATA!$B$2:$I$526,8,FALSE),MID(IF(MID(MID(C1012,LEN(H1012)+2,99),1,1)="(",MID(MID(C1012,LEN(H1012)+2,99),2,LEN(MID(C1012,LEN(H1012)+2,99))-2),MID(C1012,LEN(H1012)+2,99)),1,3),IF(MID(MID(C1012,LEN(H1012)+2,99),1,1)="(",MID(MID(C1012,LEN(H1012)+2,99),2,LEN(MID(C1012,LEN(H1012)+2,99))-2),MID(C1012,LEN(H1012)+2,99))),"")</f>
        <v/>
      </c>
      <c r="L1012" t="str">
        <f t="shared" si="542"/>
        <v/>
      </c>
      <c r="M1012" t="str">
        <f t="shared" si="561"/>
        <v/>
      </c>
      <c r="N1012" t="str">
        <f t="shared" si="543"/>
        <v/>
      </c>
      <c r="O1012" t="str">
        <f t="shared" si="544"/>
        <v/>
      </c>
      <c r="P1012" t="str">
        <f t="shared" si="537"/>
        <v/>
      </c>
      <c r="Q1012" t="str">
        <f t="shared" si="545"/>
        <v/>
      </c>
      <c r="R1012" t="str">
        <f t="shared" si="546"/>
        <v/>
      </c>
      <c r="S1012" t="str">
        <f t="shared" si="547"/>
        <v/>
      </c>
      <c r="T1012" t="str">
        <f t="shared" si="548"/>
        <v/>
      </c>
      <c r="U1012" t="str">
        <f t="shared" si="549"/>
        <v/>
      </c>
      <c r="V1012" t="str">
        <f>IF(MID(I1012,6,1)="T",VLOOKUP(H1012,DATA!$B$2:$H$526,7,FALSE),"")</f>
        <v/>
      </c>
      <c r="W1012" t="str">
        <f t="shared" si="550"/>
        <v/>
      </c>
      <c r="X1012" t="str">
        <f>IF(LEN(H1012)&gt;0,VLOOKUP(H1012,DATA!$B$2:$F$526,5,FALSE),"")</f>
        <v/>
      </c>
      <c r="Y1012" t="str">
        <f t="shared" si="551"/>
        <v/>
      </c>
      <c r="Z1012" t="str">
        <f t="shared" si="552"/>
        <v/>
      </c>
      <c r="AA1012" t="str">
        <f t="shared" si="553"/>
        <v/>
      </c>
      <c r="AB1012" t="str">
        <f>IF(LEN(Z1012)&gt;0,VLOOKUP(Z1012,DATA!$K$25:$L$69,2,FALSE)&amp;IF(LEN(AA1012)&gt;0,VLOOKUP(AA1012,DATA!$O$25:$P$29,2,FALSE),""),"")</f>
        <v/>
      </c>
      <c r="AC1012" t="str">
        <f>IF(LEN(Z1012)&gt;0,VLOOKUP(Z1012,DATA!$K$25:$M$69,3,FALSE),"")</f>
        <v/>
      </c>
      <c r="AD1012" t="str">
        <f t="shared" si="554"/>
        <v/>
      </c>
      <c r="AE1012" t="str">
        <f t="shared" si="555"/>
        <v/>
      </c>
      <c r="AF1012" t="str">
        <f t="shared" si="556"/>
        <v/>
      </c>
      <c r="AG1012" t="str">
        <f t="shared" si="557"/>
        <v/>
      </c>
      <c r="AH1012" t="str">
        <f t="shared" si="558"/>
        <v/>
      </c>
      <c r="AI1012" t="str">
        <f>IF(LEN(Q1012)&gt;0,REPT("0",IF(IF(MID(I1012,12,1)="F",VLOOKUP(J1012,DATA!$K$2:$Y$20,14,FALSE),0)&gt;10,IF(MID(I1012,12,1)="F",VLOOKUP(J1012,DATA!$K$2:$Y$20,14,FALSE),0)-10,0)-LEN(X1012))&amp;DEC2BIN(Q1012,IF(MID(I1012,12,1)="F",VLOOKUP(J1012,DATA!$K$2:$Y$20,14,FALSE),0)-IF(IF(MID(I1012,12,1)="F",VLOOKUP(J1012,DATA!$K$2:$Y$20,14,FALSE),0)&gt;10,IF(MID(I1012,12,1)="F",VLOOKUP(J1012,DATA!$K$2:$Y$20,14,FALSE),0)-10,0)),"")</f>
        <v/>
      </c>
      <c r="AJ1012" t="str">
        <f>IF(LEN(H1012)&gt;0,IF(H1012&lt;&gt;"CALL_PAL",VLOOKUP(H1012,DATA!$B$2:$E$526,4,FALSE),VLOOKUP(K1012,DATA!$K$72:$M$161,3,FALSE)),"")</f>
        <v/>
      </c>
      <c r="AK1012" t="str">
        <f>IF(LEN(H1012)&gt;0,VLOOKUP(H1012,DATA!$B$2:$D$526,3,FALSE),"")</f>
        <v/>
      </c>
      <c r="AL1012" t="str">
        <f t="shared" si="559"/>
        <v/>
      </c>
      <c r="AM1012" t="str">
        <f t="shared" si="560"/>
        <v/>
      </c>
      <c r="AN1012" t="str">
        <f t="shared" si="538"/>
        <v/>
      </c>
      <c r="AO1012" t="str">
        <f t="shared" si="532"/>
        <v/>
      </c>
      <c r="AP1012" t="str">
        <f t="shared" si="533"/>
        <v/>
      </c>
      <c r="AQ1012" t="str">
        <f t="shared" si="530"/>
        <v/>
      </c>
    </row>
    <row r="1013" spans="1:43" x14ac:dyDescent="0.25">
      <c r="A1013" t="str">
        <f t="shared" si="534"/>
        <v/>
      </c>
      <c r="C1013" t="str">
        <f t="shared" si="540"/>
        <v/>
      </c>
      <c r="D1013" t="str">
        <f t="shared" si="535"/>
        <v/>
      </c>
      <c r="E1013" t="str">
        <f t="shared" si="536"/>
        <v/>
      </c>
      <c r="F1013" t="str">
        <f t="shared" si="539"/>
        <v/>
      </c>
      <c r="G1013" t="str">
        <f t="shared" si="531"/>
        <v/>
      </c>
      <c r="H1013" t="str">
        <f t="shared" si="541"/>
        <v/>
      </c>
      <c r="I1013" s="3" t="str">
        <f>IF(LEN(H1013)&gt;0,VLOOKUP(H1013,DATA!$B$2:$G$526,6,FALSE),"")</f>
        <v/>
      </c>
      <c r="J1013" t="str">
        <f>IF(LEN(H1013)&gt;0,VLOOKUP(H1013,DATA!$B$2:$G$526,2,FALSE),"")</f>
        <v/>
      </c>
      <c r="K1013" t="str">
        <f>IF(LEN(H1013)&gt;0,IF(MID(IF(MID(MID(C1013,LEN(H1013)+2,99),1,1)="(",MID(MID(C1013,LEN(H1013)+2,99),2,LEN(MID(C1013,LEN(H1013)+2,99))-2),MID(C1013,LEN(H1013)+2,99)),1,1)=VLOOKUP(H1013,DATA!$B$2:$I$526,8,FALSE),MID(IF(MID(MID(C1013,LEN(H1013)+2,99),1,1)="(",MID(MID(C1013,LEN(H1013)+2,99),2,LEN(MID(C1013,LEN(H1013)+2,99))-2),MID(C1013,LEN(H1013)+2,99)),1,3),IF(MID(MID(C1013,LEN(H1013)+2,99),1,1)="(",MID(MID(C1013,LEN(H1013)+2,99),2,LEN(MID(C1013,LEN(H1013)+2,99))-2),MID(C1013,LEN(H1013)+2,99))),"")</f>
        <v/>
      </c>
      <c r="L1013" t="str">
        <f t="shared" si="542"/>
        <v/>
      </c>
      <c r="M1013" t="str">
        <f t="shared" si="561"/>
        <v/>
      </c>
      <c r="N1013" t="str">
        <f t="shared" si="543"/>
        <v/>
      </c>
      <c r="O1013" t="str">
        <f t="shared" si="544"/>
        <v/>
      </c>
      <c r="P1013" t="str">
        <f t="shared" si="537"/>
        <v/>
      </c>
      <c r="Q1013" t="str">
        <f t="shared" si="545"/>
        <v/>
      </c>
      <c r="R1013" t="str">
        <f t="shared" si="546"/>
        <v/>
      </c>
      <c r="S1013" t="str">
        <f t="shared" si="547"/>
        <v/>
      </c>
      <c r="T1013" t="str">
        <f t="shared" si="548"/>
        <v/>
      </c>
      <c r="U1013" t="str">
        <f t="shared" si="549"/>
        <v/>
      </c>
      <c r="V1013" t="str">
        <f>IF(MID(I1013,6,1)="T",VLOOKUP(H1013,DATA!$B$2:$H$526,7,FALSE),"")</f>
        <v/>
      </c>
      <c r="W1013" t="str">
        <f t="shared" si="550"/>
        <v/>
      </c>
      <c r="X1013" t="str">
        <f>IF(LEN(H1013)&gt;0,VLOOKUP(H1013,DATA!$B$2:$F$526,5,FALSE),"")</f>
        <v/>
      </c>
      <c r="Y1013" t="str">
        <f t="shared" si="551"/>
        <v/>
      </c>
      <c r="Z1013" t="str">
        <f t="shared" si="552"/>
        <v/>
      </c>
      <c r="AA1013" t="str">
        <f t="shared" si="553"/>
        <v/>
      </c>
      <c r="AB1013" t="str">
        <f>IF(LEN(Z1013)&gt;0,VLOOKUP(Z1013,DATA!$K$25:$L$69,2,FALSE)&amp;IF(LEN(AA1013)&gt;0,VLOOKUP(AA1013,DATA!$O$25:$P$29,2,FALSE),""),"")</f>
        <v/>
      </c>
      <c r="AC1013" t="str">
        <f>IF(LEN(Z1013)&gt;0,VLOOKUP(Z1013,DATA!$K$25:$M$69,3,FALSE),"")</f>
        <v/>
      </c>
      <c r="AD1013" t="str">
        <f t="shared" si="554"/>
        <v/>
      </c>
      <c r="AE1013" t="str">
        <f t="shared" si="555"/>
        <v/>
      </c>
      <c r="AF1013" t="str">
        <f t="shared" si="556"/>
        <v/>
      </c>
      <c r="AG1013" t="str">
        <f t="shared" si="557"/>
        <v/>
      </c>
      <c r="AH1013" t="str">
        <f t="shared" si="558"/>
        <v/>
      </c>
      <c r="AI1013" t="str">
        <f>IF(LEN(Q1013)&gt;0,REPT("0",IF(IF(MID(I1013,12,1)="F",VLOOKUP(J1013,DATA!$K$2:$Y$20,14,FALSE),0)&gt;10,IF(MID(I1013,12,1)="F",VLOOKUP(J1013,DATA!$K$2:$Y$20,14,FALSE),0)-10,0)-LEN(X1013))&amp;DEC2BIN(Q1013,IF(MID(I1013,12,1)="F",VLOOKUP(J1013,DATA!$K$2:$Y$20,14,FALSE),0)-IF(IF(MID(I1013,12,1)="F",VLOOKUP(J1013,DATA!$K$2:$Y$20,14,FALSE),0)&gt;10,IF(MID(I1013,12,1)="F",VLOOKUP(J1013,DATA!$K$2:$Y$20,14,FALSE),0)-10,0)),"")</f>
        <v/>
      </c>
      <c r="AJ1013" t="str">
        <f>IF(LEN(H1013)&gt;0,IF(H1013&lt;&gt;"CALL_PAL",VLOOKUP(H1013,DATA!$B$2:$E$526,4,FALSE),VLOOKUP(K1013,DATA!$K$72:$M$161,3,FALSE)),"")</f>
        <v/>
      </c>
      <c r="AK1013" t="str">
        <f>IF(LEN(H1013)&gt;0,VLOOKUP(H1013,DATA!$B$2:$D$526,3,FALSE),"")</f>
        <v/>
      </c>
      <c r="AL1013" t="str">
        <f t="shared" si="559"/>
        <v/>
      </c>
      <c r="AM1013" t="str">
        <f t="shared" si="560"/>
        <v/>
      </c>
      <c r="AN1013" t="str">
        <f t="shared" si="538"/>
        <v/>
      </c>
      <c r="AO1013" t="str">
        <f t="shared" si="532"/>
        <v/>
      </c>
      <c r="AP1013" t="str">
        <f t="shared" si="533"/>
        <v/>
      </c>
      <c r="AQ1013" t="str">
        <f t="shared" si="530"/>
        <v/>
      </c>
    </row>
    <row r="1014" spans="1:43" x14ac:dyDescent="0.25">
      <c r="A1014" t="str">
        <f t="shared" si="534"/>
        <v/>
      </c>
      <c r="C1014" t="str">
        <f t="shared" si="540"/>
        <v/>
      </c>
      <c r="D1014" t="str">
        <f t="shared" si="535"/>
        <v/>
      </c>
      <c r="E1014" t="str">
        <f t="shared" si="536"/>
        <v/>
      </c>
      <c r="F1014" t="str">
        <f t="shared" si="539"/>
        <v/>
      </c>
      <c r="G1014" t="str">
        <f t="shared" si="531"/>
        <v/>
      </c>
      <c r="H1014" t="str">
        <f t="shared" si="541"/>
        <v/>
      </c>
      <c r="I1014" s="3" t="str">
        <f>IF(LEN(H1014)&gt;0,VLOOKUP(H1014,DATA!$B$2:$G$526,6,FALSE),"")</f>
        <v/>
      </c>
      <c r="J1014" t="str">
        <f>IF(LEN(H1014)&gt;0,VLOOKUP(H1014,DATA!$B$2:$G$526,2,FALSE),"")</f>
        <v/>
      </c>
      <c r="K1014" t="str">
        <f>IF(LEN(H1014)&gt;0,IF(MID(IF(MID(MID(C1014,LEN(H1014)+2,99),1,1)="(",MID(MID(C1014,LEN(H1014)+2,99),2,LEN(MID(C1014,LEN(H1014)+2,99))-2),MID(C1014,LEN(H1014)+2,99)),1,1)=VLOOKUP(H1014,DATA!$B$2:$I$526,8,FALSE),MID(IF(MID(MID(C1014,LEN(H1014)+2,99),1,1)="(",MID(MID(C1014,LEN(H1014)+2,99),2,LEN(MID(C1014,LEN(H1014)+2,99))-2),MID(C1014,LEN(H1014)+2,99)),1,3),IF(MID(MID(C1014,LEN(H1014)+2,99),1,1)="(",MID(MID(C1014,LEN(H1014)+2,99),2,LEN(MID(C1014,LEN(H1014)+2,99))-2),MID(C1014,LEN(H1014)+2,99))),"")</f>
        <v/>
      </c>
      <c r="L1014" t="str">
        <f t="shared" si="542"/>
        <v/>
      </c>
      <c r="M1014" t="str">
        <f t="shared" si="561"/>
        <v/>
      </c>
      <c r="N1014" t="str">
        <f t="shared" si="543"/>
        <v/>
      </c>
      <c r="O1014" t="str">
        <f t="shared" si="544"/>
        <v/>
      </c>
      <c r="P1014" t="str">
        <f t="shared" si="537"/>
        <v/>
      </c>
      <c r="Q1014" t="str">
        <f t="shared" si="545"/>
        <v/>
      </c>
      <c r="R1014" t="str">
        <f t="shared" si="546"/>
        <v/>
      </c>
      <c r="S1014" t="str">
        <f t="shared" si="547"/>
        <v/>
      </c>
      <c r="T1014" t="str">
        <f t="shared" si="548"/>
        <v/>
      </c>
      <c r="U1014" t="str">
        <f t="shared" si="549"/>
        <v/>
      </c>
      <c r="V1014" t="str">
        <f>IF(MID(I1014,6,1)="T",VLOOKUP(H1014,DATA!$B$2:$H$526,7,FALSE),"")</f>
        <v/>
      </c>
      <c r="W1014" t="str">
        <f t="shared" si="550"/>
        <v/>
      </c>
      <c r="X1014" t="str">
        <f>IF(LEN(H1014)&gt;0,VLOOKUP(H1014,DATA!$B$2:$F$526,5,FALSE),"")</f>
        <v/>
      </c>
      <c r="Y1014" t="str">
        <f t="shared" si="551"/>
        <v/>
      </c>
      <c r="Z1014" t="str">
        <f t="shared" si="552"/>
        <v/>
      </c>
      <c r="AA1014" t="str">
        <f t="shared" si="553"/>
        <v/>
      </c>
      <c r="AB1014" t="str">
        <f>IF(LEN(Z1014)&gt;0,VLOOKUP(Z1014,DATA!$K$25:$L$69,2,FALSE)&amp;IF(LEN(AA1014)&gt;0,VLOOKUP(AA1014,DATA!$O$25:$P$29,2,FALSE),""),"")</f>
        <v/>
      </c>
      <c r="AC1014" t="str">
        <f>IF(LEN(Z1014)&gt;0,VLOOKUP(Z1014,DATA!$K$25:$M$69,3,FALSE),"")</f>
        <v/>
      </c>
      <c r="AD1014" t="str">
        <f t="shared" si="554"/>
        <v/>
      </c>
      <c r="AE1014" t="str">
        <f t="shared" si="555"/>
        <v/>
      </c>
      <c r="AF1014" t="str">
        <f t="shared" si="556"/>
        <v/>
      </c>
      <c r="AG1014" t="str">
        <f t="shared" si="557"/>
        <v/>
      </c>
      <c r="AH1014" t="str">
        <f t="shared" si="558"/>
        <v/>
      </c>
      <c r="AI1014" t="str">
        <f>IF(LEN(Q1014)&gt;0,REPT("0",IF(IF(MID(I1014,12,1)="F",VLOOKUP(J1014,DATA!$K$2:$Y$20,14,FALSE),0)&gt;10,IF(MID(I1014,12,1)="F",VLOOKUP(J1014,DATA!$K$2:$Y$20,14,FALSE),0)-10,0)-LEN(X1014))&amp;DEC2BIN(Q1014,IF(MID(I1014,12,1)="F",VLOOKUP(J1014,DATA!$K$2:$Y$20,14,FALSE),0)-IF(IF(MID(I1014,12,1)="F",VLOOKUP(J1014,DATA!$K$2:$Y$20,14,FALSE),0)&gt;10,IF(MID(I1014,12,1)="F",VLOOKUP(J1014,DATA!$K$2:$Y$20,14,FALSE),0)-10,0)),"")</f>
        <v/>
      </c>
      <c r="AJ1014" t="str">
        <f>IF(LEN(H1014)&gt;0,IF(H1014&lt;&gt;"CALL_PAL",VLOOKUP(H1014,DATA!$B$2:$E$526,4,FALSE),VLOOKUP(K1014,DATA!$K$72:$M$161,3,FALSE)),"")</f>
        <v/>
      </c>
      <c r="AK1014" t="str">
        <f>IF(LEN(H1014)&gt;0,VLOOKUP(H1014,DATA!$B$2:$D$526,3,FALSE),"")</f>
        <v/>
      </c>
      <c r="AL1014" t="str">
        <f t="shared" si="559"/>
        <v/>
      </c>
      <c r="AM1014" t="str">
        <f t="shared" si="560"/>
        <v/>
      </c>
      <c r="AN1014" t="str">
        <f t="shared" si="538"/>
        <v/>
      </c>
      <c r="AO1014" t="str">
        <f t="shared" si="532"/>
        <v/>
      </c>
      <c r="AP1014" t="str">
        <f t="shared" si="533"/>
        <v/>
      </c>
      <c r="AQ1014" t="str">
        <f t="shared" si="530"/>
        <v/>
      </c>
    </row>
    <row r="1015" spans="1:43" x14ac:dyDescent="0.25">
      <c r="A1015" t="str">
        <f t="shared" si="534"/>
        <v/>
      </c>
      <c r="C1015" t="str">
        <f t="shared" si="540"/>
        <v/>
      </c>
      <c r="D1015" t="str">
        <f t="shared" si="535"/>
        <v/>
      </c>
      <c r="E1015" t="str">
        <f t="shared" si="536"/>
        <v/>
      </c>
      <c r="F1015" t="str">
        <f t="shared" si="539"/>
        <v/>
      </c>
      <c r="G1015" t="str">
        <f t="shared" si="531"/>
        <v/>
      </c>
      <c r="H1015" t="str">
        <f t="shared" si="541"/>
        <v/>
      </c>
      <c r="I1015" s="3" t="str">
        <f>IF(LEN(H1015)&gt;0,VLOOKUP(H1015,DATA!$B$2:$G$526,6,FALSE),"")</f>
        <v/>
      </c>
      <c r="J1015" t="str">
        <f>IF(LEN(H1015)&gt;0,VLOOKUP(H1015,DATA!$B$2:$G$526,2,FALSE),"")</f>
        <v/>
      </c>
      <c r="K1015" t="str">
        <f>IF(LEN(H1015)&gt;0,IF(MID(IF(MID(MID(C1015,LEN(H1015)+2,99),1,1)="(",MID(MID(C1015,LEN(H1015)+2,99),2,LEN(MID(C1015,LEN(H1015)+2,99))-2),MID(C1015,LEN(H1015)+2,99)),1,1)=VLOOKUP(H1015,DATA!$B$2:$I$526,8,FALSE),MID(IF(MID(MID(C1015,LEN(H1015)+2,99),1,1)="(",MID(MID(C1015,LEN(H1015)+2,99),2,LEN(MID(C1015,LEN(H1015)+2,99))-2),MID(C1015,LEN(H1015)+2,99)),1,3),IF(MID(MID(C1015,LEN(H1015)+2,99),1,1)="(",MID(MID(C1015,LEN(H1015)+2,99),2,LEN(MID(C1015,LEN(H1015)+2,99))-2),MID(C1015,LEN(H1015)+2,99))),"")</f>
        <v/>
      </c>
      <c r="L1015" t="str">
        <f t="shared" si="542"/>
        <v/>
      </c>
      <c r="M1015" t="str">
        <f t="shared" si="561"/>
        <v/>
      </c>
      <c r="N1015" t="str">
        <f t="shared" si="543"/>
        <v/>
      </c>
      <c r="O1015" t="str">
        <f t="shared" si="544"/>
        <v/>
      </c>
      <c r="P1015" t="str">
        <f t="shared" si="537"/>
        <v/>
      </c>
      <c r="Q1015" t="str">
        <f t="shared" si="545"/>
        <v/>
      </c>
      <c r="R1015" t="str">
        <f t="shared" si="546"/>
        <v/>
      </c>
      <c r="S1015" t="str">
        <f t="shared" si="547"/>
        <v/>
      </c>
      <c r="T1015" t="str">
        <f t="shared" si="548"/>
        <v/>
      </c>
      <c r="U1015" t="str">
        <f t="shared" si="549"/>
        <v/>
      </c>
      <c r="V1015" t="str">
        <f>IF(MID(I1015,6,1)="T",VLOOKUP(H1015,DATA!$B$2:$H$526,7,FALSE),"")</f>
        <v/>
      </c>
      <c r="W1015" t="str">
        <f t="shared" si="550"/>
        <v/>
      </c>
      <c r="X1015" t="str">
        <f>IF(LEN(H1015)&gt;0,VLOOKUP(H1015,DATA!$B$2:$F$526,5,FALSE),"")</f>
        <v/>
      </c>
      <c r="Y1015" t="str">
        <f t="shared" si="551"/>
        <v/>
      </c>
      <c r="Z1015" t="str">
        <f t="shared" si="552"/>
        <v/>
      </c>
      <c r="AA1015" t="str">
        <f t="shared" si="553"/>
        <v/>
      </c>
      <c r="AB1015" t="str">
        <f>IF(LEN(Z1015)&gt;0,VLOOKUP(Z1015,DATA!$K$25:$L$69,2,FALSE)&amp;IF(LEN(AA1015)&gt;0,VLOOKUP(AA1015,DATA!$O$25:$P$29,2,FALSE),""),"")</f>
        <v/>
      </c>
      <c r="AC1015" t="str">
        <f>IF(LEN(Z1015)&gt;0,VLOOKUP(Z1015,DATA!$K$25:$M$69,3,FALSE),"")</f>
        <v/>
      </c>
      <c r="AD1015" t="str">
        <f t="shared" si="554"/>
        <v/>
      </c>
      <c r="AE1015" t="str">
        <f t="shared" si="555"/>
        <v/>
      </c>
      <c r="AF1015" t="str">
        <f t="shared" si="556"/>
        <v/>
      </c>
      <c r="AG1015" t="str">
        <f t="shared" si="557"/>
        <v/>
      </c>
      <c r="AH1015" t="str">
        <f t="shared" si="558"/>
        <v/>
      </c>
      <c r="AI1015" t="str">
        <f>IF(LEN(Q1015)&gt;0,REPT("0",IF(IF(MID(I1015,12,1)="F",VLOOKUP(J1015,DATA!$K$2:$Y$20,14,FALSE),0)&gt;10,IF(MID(I1015,12,1)="F",VLOOKUP(J1015,DATA!$K$2:$Y$20,14,FALSE),0)-10,0)-LEN(X1015))&amp;DEC2BIN(Q1015,IF(MID(I1015,12,1)="F",VLOOKUP(J1015,DATA!$K$2:$Y$20,14,FALSE),0)-IF(IF(MID(I1015,12,1)="F",VLOOKUP(J1015,DATA!$K$2:$Y$20,14,FALSE),0)&gt;10,IF(MID(I1015,12,1)="F",VLOOKUP(J1015,DATA!$K$2:$Y$20,14,FALSE),0)-10,0)),"")</f>
        <v/>
      </c>
      <c r="AJ1015" t="str">
        <f>IF(LEN(H1015)&gt;0,IF(H1015&lt;&gt;"CALL_PAL",VLOOKUP(H1015,DATA!$B$2:$E$526,4,FALSE),VLOOKUP(K1015,DATA!$K$72:$M$161,3,FALSE)),"")</f>
        <v/>
      </c>
      <c r="AK1015" t="str">
        <f>IF(LEN(H1015)&gt;0,VLOOKUP(H1015,DATA!$B$2:$D$526,3,FALSE),"")</f>
        <v/>
      </c>
      <c r="AL1015" t="str">
        <f t="shared" si="559"/>
        <v/>
      </c>
      <c r="AM1015" t="str">
        <f t="shared" si="560"/>
        <v/>
      </c>
      <c r="AN1015" t="str">
        <f t="shared" si="538"/>
        <v/>
      </c>
      <c r="AO1015" t="str">
        <f t="shared" si="532"/>
        <v/>
      </c>
      <c r="AP1015" t="str">
        <f t="shared" si="533"/>
        <v/>
      </c>
      <c r="AQ1015" t="str">
        <f t="shared" si="530"/>
        <v/>
      </c>
    </row>
    <row r="1016" spans="1:43" x14ac:dyDescent="0.25">
      <c r="A1016" t="str">
        <f t="shared" si="534"/>
        <v/>
      </c>
      <c r="C1016" t="str">
        <f t="shared" si="540"/>
        <v/>
      </c>
      <c r="D1016" t="str">
        <f t="shared" si="535"/>
        <v/>
      </c>
      <c r="E1016" t="str">
        <f t="shared" si="536"/>
        <v/>
      </c>
      <c r="F1016" t="str">
        <f t="shared" si="539"/>
        <v/>
      </c>
      <c r="G1016" t="str">
        <f t="shared" si="531"/>
        <v/>
      </c>
      <c r="H1016" t="str">
        <f t="shared" si="541"/>
        <v/>
      </c>
      <c r="I1016" s="3" t="str">
        <f>IF(LEN(H1016)&gt;0,VLOOKUP(H1016,DATA!$B$2:$G$526,6,FALSE),"")</f>
        <v/>
      </c>
      <c r="J1016" t="str">
        <f>IF(LEN(H1016)&gt;0,VLOOKUP(H1016,DATA!$B$2:$G$526,2,FALSE),"")</f>
        <v/>
      </c>
      <c r="K1016" t="str">
        <f>IF(LEN(H1016)&gt;0,IF(MID(IF(MID(MID(C1016,LEN(H1016)+2,99),1,1)="(",MID(MID(C1016,LEN(H1016)+2,99),2,LEN(MID(C1016,LEN(H1016)+2,99))-2),MID(C1016,LEN(H1016)+2,99)),1,1)=VLOOKUP(H1016,DATA!$B$2:$I$526,8,FALSE),MID(IF(MID(MID(C1016,LEN(H1016)+2,99),1,1)="(",MID(MID(C1016,LEN(H1016)+2,99),2,LEN(MID(C1016,LEN(H1016)+2,99))-2),MID(C1016,LEN(H1016)+2,99)),1,3),IF(MID(MID(C1016,LEN(H1016)+2,99),1,1)="(",MID(MID(C1016,LEN(H1016)+2,99),2,LEN(MID(C1016,LEN(H1016)+2,99))-2),MID(C1016,LEN(H1016)+2,99))),"")</f>
        <v/>
      </c>
      <c r="L1016" t="str">
        <f t="shared" si="542"/>
        <v/>
      </c>
      <c r="M1016" t="str">
        <f t="shared" si="561"/>
        <v/>
      </c>
      <c r="N1016" t="str">
        <f t="shared" si="543"/>
        <v/>
      </c>
      <c r="O1016" t="str">
        <f t="shared" si="544"/>
        <v/>
      </c>
      <c r="P1016" t="str">
        <f t="shared" si="537"/>
        <v/>
      </c>
      <c r="Q1016" t="str">
        <f t="shared" si="545"/>
        <v/>
      </c>
      <c r="R1016" t="str">
        <f t="shared" si="546"/>
        <v/>
      </c>
      <c r="S1016" t="str">
        <f t="shared" si="547"/>
        <v/>
      </c>
      <c r="T1016" t="str">
        <f t="shared" si="548"/>
        <v/>
      </c>
      <c r="U1016" t="str">
        <f t="shared" si="549"/>
        <v/>
      </c>
      <c r="V1016" t="str">
        <f>IF(MID(I1016,6,1)="T",VLOOKUP(H1016,DATA!$B$2:$H$526,7,FALSE),"")</f>
        <v/>
      </c>
      <c r="W1016" t="str">
        <f t="shared" si="550"/>
        <v/>
      </c>
      <c r="X1016" t="str">
        <f>IF(LEN(H1016)&gt;0,VLOOKUP(H1016,DATA!$B$2:$F$526,5,FALSE),"")</f>
        <v/>
      </c>
      <c r="Y1016" t="str">
        <f t="shared" si="551"/>
        <v/>
      </c>
      <c r="Z1016" t="str">
        <f t="shared" si="552"/>
        <v/>
      </c>
      <c r="AA1016" t="str">
        <f t="shared" si="553"/>
        <v/>
      </c>
      <c r="AB1016" t="str">
        <f>IF(LEN(Z1016)&gt;0,VLOOKUP(Z1016,DATA!$K$25:$L$69,2,FALSE)&amp;IF(LEN(AA1016)&gt;0,VLOOKUP(AA1016,DATA!$O$25:$P$29,2,FALSE),""),"")</f>
        <v/>
      </c>
      <c r="AC1016" t="str">
        <f>IF(LEN(Z1016)&gt;0,VLOOKUP(Z1016,DATA!$K$25:$M$69,3,FALSE),"")</f>
        <v/>
      </c>
      <c r="AD1016" t="str">
        <f t="shared" si="554"/>
        <v/>
      </c>
      <c r="AE1016" t="str">
        <f t="shared" si="555"/>
        <v/>
      </c>
      <c r="AF1016" t="str">
        <f t="shared" si="556"/>
        <v/>
      </c>
      <c r="AG1016" t="str">
        <f t="shared" si="557"/>
        <v/>
      </c>
      <c r="AH1016" t="str">
        <f t="shared" si="558"/>
        <v/>
      </c>
      <c r="AI1016" t="str">
        <f>IF(LEN(Q1016)&gt;0,REPT("0",IF(IF(MID(I1016,12,1)="F",VLOOKUP(J1016,DATA!$K$2:$Y$20,14,FALSE),0)&gt;10,IF(MID(I1016,12,1)="F",VLOOKUP(J1016,DATA!$K$2:$Y$20,14,FALSE),0)-10,0)-LEN(X1016))&amp;DEC2BIN(Q1016,IF(MID(I1016,12,1)="F",VLOOKUP(J1016,DATA!$K$2:$Y$20,14,FALSE),0)-IF(IF(MID(I1016,12,1)="F",VLOOKUP(J1016,DATA!$K$2:$Y$20,14,FALSE),0)&gt;10,IF(MID(I1016,12,1)="F",VLOOKUP(J1016,DATA!$K$2:$Y$20,14,FALSE),0)-10,0)),"")</f>
        <v/>
      </c>
      <c r="AJ1016" t="str">
        <f>IF(LEN(H1016)&gt;0,IF(H1016&lt;&gt;"CALL_PAL",VLOOKUP(H1016,DATA!$B$2:$E$526,4,FALSE),VLOOKUP(K1016,DATA!$K$72:$M$161,3,FALSE)),"")</f>
        <v/>
      </c>
      <c r="AK1016" t="str">
        <f>IF(LEN(H1016)&gt;0,VLOOKUP(H1016,DATA!$B$2:$D$526,3,FALSE),"")</f>
        <v/>
      </c>
      <c r="AL1016" t="str">
        <f t="shared" si="559"/>
        <v/>
      </c>
      <c r="AM1016" t="str">
        <f t="shared" si="560"/>
        <v/>
      </c>
      <c r="AN1016" t="str">
        <f t="shared" si="538"/>
        <v/>
      </c>
      <c r="AO1016" t="str">
        <f t="shared" si="532"/>
        <v/>
      </c>
      <c r="AP1016" t="str">
        <f t="shared" si="533"/>
        <v/>
      </c>
      <c r="AQ1016" t="str">
        <f t="shared" si="530"/>
        <v/>
      </c>
    </row>
    <row r="1017" spans="1:43" x14ac:dyDescent="0.25">
      <c r="A1017" t="str">
        <f t="shared" si="534"/>
        <v/>
      </c>
      <c r="C1017" t="str">
        <f t="shared" si="540"/>
        <v/>
      </c>
      <c r="D1017" t="str">
        <f t="shared" si="535"/>
        <v/>
      </c>
      <c r="E1017" t="str">
        <f t="shared" si="536"/>
        <v/>
      </c>
      <c r="F1017" t="str">
        <f t="shared" si="539"/>
        <v/>
      </c>
      <c r="G1017" t="str">
        <f t="shared" si="531"/>
        <v/>
      </c>
      <c r="H1017" t="str">
        <f t="shared" si="541"/>
        <v/>
      </c>
      <c r="I1017" s="3" t="str">
        <f>IF(LEN(H1017)&gt;0,VLOOKUP(H1017,DATA!$B$2:$G$526,6,FALSE),"")</f>
        <v/>
      </c>
      <c r="J1017" t="str">
        <f>IF(LEN(H1017)&gt;0,VLOOKUP(H1017,DATA!$B$2:$G$526,2,FALSE),"")</f>
        <v/>
      </c>
      <c r="K1017" t="str">
        <f>IF(LEN(H1017)&gt;0,IF(MID(IF(MID(MID(C1017,LEN(H1017)+2,99),1,1)="(",MID(MID(C1017,LEN(H1017)+2,99),2,LEN(MID(C1017,LEN(H1017)+2,99))-2),MID(C1017,LEN(H1017)+2,99)),1,1)=VLOOKUP(H1017,DATA!$B$2:$I$526,8,FALSE),MID(IF(MID(MID(C1017,LEN(H1017)+2,99),1,1)="(",MID(MID(C1017,LEN(H1017)+2,99),2,LEN(MID(C1017,LEN(H1017)+2,99))-2),MID(C1017,LEN(H1017)+2,99)),1,3),IF(MID(MID(C1017,LEN(H1017)+2,99),1,1)="(",MID(MID(C1017,LEN(H1017)+2,99),2,LEN(MID(C1017,LEN(H1017)+2,99))-2),MID(C1017,LEN(H1017)+2,99))),"")</f>
        <v/>
      </c>
      <c r="L1017" t="str">
        <f t="shared" si="542"/>
        <v/>
      </c>
      <c r="M1017" t="str">
        <f t="shared" si="561"/>
        <v/>
      </c>
      <c r="N1017" t="str">
        <f t="shared" si="543"/>
        <v/>
      </c>
      <c r="O1017" t="str">
        <f t="shared" si="544"/>
        <v/>
      </c>
      <c r="P1017" t="str">
        <f t="shared" si="537"/>
        <v/>
      </c>
      <c r="Q1017" t="str">
        <f t="shared" si="545"/>
        <v/>
      </c>
      <c r="R1017" t="str">
        <f t="shared" si="546"/>
        <v/>
      </c>
      <c r="S1017" t="str">
        <f t="shared" si="547"/>
        <v/>
      </c>
      <c r="T1017" t="str">
        <f t="shared" si="548"/>
        <v/>
      </c>
      <c r="U1017" t="str">
        <f t="shared" si="549"/>
        <v/>
      </c>
      <c r="V1017" t="str">
        <f>IF(MID(I1017,6,1)="T",VLOOKUP(H1017,DATA!$B$2:$H$526,7,FALSE),"")</f>
        <v/>
      </c>
      <c r="W1017" t="str">
        <f t="shared" si="550"/>
        <v/>
      </c>
      <c r="X1017" t="str">
        <f>IF(LEN(H1017)&gt;0,VLOOKUP(H1017,DATA!$B$2:$F$526,5,FALSE),"")</f>
        <v/>
      </c>
      <c r="Y1017" t="str">
        <f t="shared" si="551"/>
        <v/>
      </c>
      <c r="Z1017" t="str">
        <f t="shared" si="552"/>
        <v/>
      </c>
      <c r="AA1017" t="str">
        <f t="shared" si="553"/>
        <v/>
      </c>
      <c r="AB1017" t="str">
        <f>IF(LEN(Z1017)&gt;0,VLOOKUP(Z1017,DATA!$K$25:$L$69,2,FALSE)&amp;IF(LEN(AA1017)&gt;0,VLOOKUP(AA1017,DATA!$O$25:$P$29,2,FALSE),""),"")</f>
        <v/>
      </c>
      <c r="AC1017" t="str">
        <f>IF(LEN(Z1017)&gt;0,VLOOKUP(Z1017,DATA!$K$25:$M$69,3,FALSE),"")</f>
        <v/>
      </c>
      <c r="AD1017" t="str">
        <f t="shared" si="554"/>
        <v/>
      </c>
      <c r="AE1017" t="str">
        <f t="shared" si="555"/>
        <v/>
      </c>
      <c r="AF1017" t="str">
        <f t="shared" si="556"/>
        <v/>
      </c>
      <c r="AG1017" t="str">
        <f t="shared" si="557"/>
        <v/>
      </c>
      <c r="AH1017" t="str">
        <f t="shared" si="558"/>
        <v/>
      </c>
      <c r="AI1017" t="str">
        <f>IF(LEN(Q1017)&gt;0,REPT("0",IF(IF(MID(I1017,12,1)="F",VLOOKUP(J1017,DATA!$K$2:$Y$20,14,FALSE),0)&gt;10,IF(MID(I1017,12,1)="F",VLOOKUP(J1017,DATA!$K$2:$Y$20,14,FALSE),0)-10,0)-LEN(X1017))&amp;DEC2BIN(Q1017,IF(MID(I1017,12,1)="F",VLOOKUP(J1017,DATA!$K$2:$Y$20,14,FALSE),0)-IF(IF(MID(I1017,12,1)="F",VLOOKUP(J1017,DATA!$K$2:$Y$20,14,FALSE),0)&gt;10,IF(MID(I1017,12,1)="F",VLOOKUP(J1017,DATA!$K$2:$Y$20,14,FALSE),0)-10,0)),"")</f>
        <v/>
      </c>
      <c r="AJ1017" t="str">
        <f>IF(LEN(H1017)&gt;0,IF(H1017&lt;&gt;"CALL_PAL",VLOOKUP(H1017,DATA!$B$2:$E$526,4,FALSE),VLOOKUP(K1017,DATA!$K$72:$M$161,3,FALSE)),"")</f>
        <v/>
      </c>
      <c r="AK1017" t="str">
        <f>IF(LEN(H1017)&gt;0,VLOOKUP(H1017,DATA!$B$2:$D$526,3,FALSE),"")</f>
        <v/>
      </c>
      <c r="AL1017" t="str">
        <f t="shared" si="559"/>
        <v/>
      </c>
      <c r="AM1017" t="str">
        <f t="shared" si="560"/>
        <v/>
      </c>
      <c r="AN1017" t="str">
        <f t="shared" si="538"/>
        <v/>
      </c>
      <c r="AO1017" t="str">
        <f t="shared" si="532"/>
        <v/>
      </c>
      <c r="AP1017" t="str">
        <f t="shared" si="533"/>
        <v/>
      </c>
      <c r="AQ1017" t="str">
        <f t="shared" si="530"/>
        <v/>
      </c>
    </row>
    <row r="1018" spans="1:43" x14ac:dyDescent="0.25">
      <c r="A1018" t="str">
        <f t="shared" si="534"/>
        <v/>
      </c>
      <c r="C1018" t="str">
        <f t="shared" si="540"/>
        <v/>
      </c>
      <c r="D1018" t="str">
        <f t="shared" si="535"/>
        <v/>
      </c>
      <c r="E1018" t="str">
        <f t="shared" si="536"/>
        <v/>
      </c>
      <c r="F1018" t="str">
        <f t="shared" si="539"/>
        <v/>
      </c>
      <c r="G1018" t="str">
        <f t="shared" si="531"/>
        <v/>
      </c>
      <c r="H1018" t="str">
        <f t="shared" si="541"/>
        <v/>
      </c>
      <c r="I1018" s="3" t="str">
        <f>IF(LEN(H1018)&gt;0,VLOOKUP(H1018,DATA!$B$2:$G$526,6,FALSE),"")</f>
        <v/>
      </c>
      <c r="J1018" t="str">
        <f>IF(LEN(H1018)&gt;0,VLOOKUP(H1018,DATA!$B$2:$G$526,2,FALSE),"")</f>
        <v/>
      </c>
      <c r="K1018" t="str">
        <f>IF(LEN(H1018)&gt;0,IF(MID(IF(MID(MID(C1018,LEN(H1018)+2,99),1,1)="(",MID(MID(C1018,LEN(H1018)+2,99),2,LEN(MID(C1018,LEN(H1018)+2,99))-2),MID(C1018,LEN(H1018)+2,99)),1,1)=VLOOKUP(H1018,DATA!$B$2:$I$526,8,FALSE),MID(IF(MID(MID(C1018,LEN(H1018)+2,99),1,1)="(",MID(MID(C1018,LEN(H1018)+2,99),2,LEN(MID(C1018,LEN(H1018)+2,99))-2),MID(C1018,LEN(H1018)+2,99)),1,3),IF(MID(MID(C1018,LEN(H1018)+2,99),1,1)="(",MID(MID(C1018,LEN(H1018)+2,99),2,LEN(MID(C1018,LEN(H1018)+2,99))-2),MID(C1018,LEN(H1018)+2,99))),"")</f>
        <v/>
      </c>
      <c r="L1018" t="str">
        <f t="shared" si="542"/>
        <v/>
      </c>
      <c r="M1018" t="str">
        <f t="shared" si="561"/>
        <v/>
      </c>
      <c r="N1018" t="str">
        <f t="shared" si="543"/>
        <v/>
      </c>
      <c r="O1018" t="str">
        <f t="shared" si="544"/>
        <v/>
      </c>
      <c r="P1018" t="str">
        <f t="shared" si="537"/>
        <v/>
      </c>
      <c r="Q1018" t="str">
        <f t="shared" si="545"/>
        <v/>
      </c>
      <c r="R1018" t="str">
        <f t="shared" si="546"/>
        <v/>
      </c>
      <c r="S1018" t="str">
        <f t="shared" si="547"/>
        <v/>
      </c>
      <c r="T1018" t="str">
        <f t="shared" si="548"/>
        <v/>
      </c>
      <c r="U1018" t="str">
        <f t="shared" si="549"/>
        <v/>
      </c>
      <c r="V1018" t="str">
        <f>IF(MID(I1018,6,1)="T",VLOOKUP(H1018,DATA!$B$2:$H$526,7,FALSE),"")</f>
        <v/>
      </c>
      <c r="W1018" t="str">
        <f t="shared" si="550"/>
        <v/>
      </c>
      <c r="X1018" t="str">
        <f>IF(LEN(H1018)&gt;0,VLOOKUP(H1018,DATA!$B$2:$F$526,5,FALSE),"")</f>
        <v/>
      </c>
      <c r="Y1018" t="str">
        <f t="shared" si="551"/>
        <v/>
      </c>
      <c r="Z1018" t="str">
        <f t="shared" si="552"/>
        <v/>
      </c>
      <c r="AA1018" t="str">
        <f t="shared" si="553"/>
        <v/>
      </c>
      <c r="AB1018" t="str">
        <f>IF(LEN(Z1018)&gt;0,VLOOKUP(Z1018,DATA!$K$25:$L$69,2,FALSE)&amp;IF(LEN(AA1018)&gt;0,VLOOKUP(AA1018,DATA!$O$25:$P$29,2,FALSE),""),"")</f>
        <v/>
      </c>
      <c r="AC1018" t="str">
        <f>IF(LEN(Z1018)&gt;0,VLOOKUP(Z1018,DATA!$K$25:$M$69,3,FALSE),"")</f>
        <v/>
      </c>
      <c r="AD1018" t="str">
        <f t="shared" si="554"/>
        <v/>
      </c>
      <c r="AE1018" t="str">
        <f t="shared" si="555"/>
        <v/>
      </c>
      <c r="AF1018" t="str">
        <f t="shared" si="556"/>
        <v/>
      </c>
      <c r="AG1018" t="str">
        <f t="shared" si="557"/>
        <v/>
      </c>
      <c r="AH1018" t="str">
        <f t="shared" si="558"/>
        <v/>
      </c>
      <c r="AI1018" t="str">
        <f>IF(LEN(Q1018)&gt;0,REPT("0",IF(IF(MID(I1018,12,1)="F",VLOOKUP(J1018,DATA!$K$2:$Y$20,14,FALSE),0)&gt;10,IF(MID(I1018,12,1)="F",VLOOKUP(J1018,DATA!$K$2:$Y$20,14,FALSE),0)-10,0)-LEN(X1018))&amp;DEC2BIN(Q1018,IF(MID(I1018,12,1)="F",VLOOKUP(J1018,DATA!$K$2:$Y$20,14,FALSE),0)-IF(IF(MID(I1018,12,1)="F",VLOOKUP(J1018,DATA!$K$2:$Y$20,14,FALSE),0)&gt;10,IF(MID(I1018,12,1)="F",VLOOKUP(J1018,DATA!$K$2:$Y$20,14,FALSE),0)-10,0)),"")</f>
        <v/>
      </c>
      <c r="AJ1018" t="str">
        <f>IF(LEN(H1018)&gt;0,IF(H1018&lt;&gt;"CALL_PAL",VLOOKUP(H1018,DATA!$B$2:$E$526,4,FALSE),VLOOKUP(K1018,DATA!$K$72:$M$161,3,FALSE)),"")</f>
        <v/>
      </c>
      <c r="AK1018" t="str">
        <f>IF(LEN(H1018)&gt;0,VLOOKUP(H1018,DATA!$B$2:$D$526,3,FALSE),"")</f>
        <v/>
      </c>
      <c r="AL1018" t="str">
        <f t="shared" si="559"/>
        <v/>
      </c>
      <c r="AM1018" t="str">
        <f t="shared" si="560"/>
        <v/>
      </c>
      <c r="AN1018" t="str">
        <f t="shared" si="538"/>
        <v/>
      </c>
      <c r="AO1018" t="str">
        <f t="shared" si="532"/>
        <v/>
      </c>
      <c r="AP1018" t="str">
        <f t="shared" si="533"/>
        <v/>
      </c>
      <c r="AQ1018" t="str">
        <f t="shared" si="530"/>
        <v/>
      </c>
    </row>
    <row r="1019" spans="1:43" x14ac:dyDescent="0.25">
      <c r="A1019" t="str">
        <f t="shared" si="534"/>
        <v/>
      </c>
      <c r="C1019" t="str">
        <f t="shared" si="540"/>
        <v/>
      </c>
      <c r="D1019" t="str">
        <f t="shared" si="535"/>
        <v/>
      </c>
      <c r="E1019" t="str">
        <f t="shared" si="536"/>
        <v/>
      </c>
      <c r="F1019" t="str">
        <f t="shared" si="539"/>
        <v/>
      </c>
      <c r="G1019" t="str">
        <f t="shared" si="531"/>
        <v/>
      </c>
      <c r="H1019" t="str">
        <f t="shared" si="541"/>
        <v/>
      </c>
      <c r="I1019" s="3" t="str">
        <f>IF(LEN(H1019)&gt;0,VLOOKUP(H1019,DATA!$B$2:$G$526,6,FALSE),"")</f>
        <v/>
      </c>
      <c r="J1019" t="str">
        <f>IF(LEN(H1019)&gt;0,VLOOKUP(H1019,DATA!$B$2:$G$526,2,FALSE),"")</f>
        <v/>
      </c>
      <c r="K1019" t="str">
        <f>IF(LEN(H1019)&gt;0,IF(MID(IF(MID(MID(C1019,LEN(H1019)+2,99),1,1)="(",MID(MID(C1019,LEN(H1019)+2,99),2,LEN(MID(C1019,LEN(H1019)+2,99))-2),MID(C1019,LEN(H1019)+2,99)),1,1)=VLOOKUP(H1019,DATA!$B$2:$I$526,8,FALSE),MID(IF(MID(MID(C1019,LEN(H1019)+2,99),1,1)="(",MID(MID(C1019,LEN(H1019)+2,99),2,LEN(MID(C1019,LEN(H1019)+2,99))-2),MID(C1019,LEN(H1019)+2,99)),1,3),IF(MID(MID(C1019,LEN(H1019)+2,99),1,1)="(",MID(MID(C1019,LEN(H1019)+2,99),2,LEN(MID(C1019,LEN(H1019)+2,99))-2),MID(C1019,LEN(H1019)+2,99))),"")</f>
        <v/>
      </c>
      <c r="L1019" t="str">
        <f t="shared" si="542"/>
        <v/>
      </c>
      <c r="M1019" t="str">
        <f t="shared" si="561"/>
        <v/>
      </c>
      <c r="N1019" t="str">
        <f t="shared" si="543"/>
        <v/>
      </c>
      <c r="O1019" t="str">
        <f t="shared" si="544"/>
        <v/>
      </c>
      <c r="P1019" t="str">
        <f t="shared" si="537"/>
        <v/>
      </c>
      <c r="Q1019" t="str">
        <f t="shared" si="545"/>
        <v/>
      </c>
      <c r="R1019" t="str">
        <f t="shared" si="546"/>
        <v/>
      </c>
      <c r="S1019" t="str">
        <f t="shared" si="547"/>
        <v/>
      </c>
      <c r="T1019" t="str">
        <f t="shared" si="548"/>
        <v/>
      </c>
      <c r="U1019" t="str">
        <f t="shared" si="549"/>
        <v/>
      </c>
      <c r="V1019" t="str">
        <f>IF(MID(I1019,6,1)="T",VLOOKUP(H1019,DATA!$B$2:$H$526,7,FALSE),"")</f>
        <v/>
      </c>
      <c r="W1019" t="str">
        <f t="shared" si="550"/>
        <v/>
      </c>
      <c r="X1019" t="str">
        <f>IF(LEN(H1019)&gt;0,VLOOKUP(H1019,DATA!$B$2:$F$526,5,FALSE),"")</f>
        <v/>
      </c>
      <c r="Y1019" t="str">
        <f t="shared" si="551"/>
        <v/>
      </c>
      <c r="Z1019" t="str">
        <f t="shared" si="552"/>
        <v/>
      </c>
      <c r="AA1019" t="str">
        <f t="shared" si="553"/>
        <v/>
      </c>
      <c r="AB1019" t="str">
        <f>IF(LEN(Z1019)&gt;0,VLOOKUP(Z1019,DATA!$K$25:$L$69,2,FALSE)&amp;IF(LEN(AA1019)&gt;0,VLOOKUP(AA1019,DATA!$O$25:$P$29,2,FALSE),""),"")</f>
        <v/>
      </c>
      <c r="AC1019" t="str">
        <f>IF(LEN(Z1019)&gt;0,VLOOKUP(Z1019,DATA!$K$25:$M$69,3,FALSE),"")</f>
        <v/>
      </c>
      <c r="AD1019" t="str">
        <f t="shared" si="554"/>
        <v/>
      </c>
      <c r="AE1019" t="str">
        <f t="shared" si="555"/>
        <v/>
      </c>
      <c r="AF1019" t="str">
        <f t="shared" si="556"/>
        <v/>
      </c>
      <c r="AG1019" t="str">
        <f t="shared" si="557"/>
        <v/>
      </c>
      <c r="AH1019" t="str">
        <f t="shared" si="558"/>
        <v/>
      </c>
      <c r="AI1019" t="str">
        <f>IF(LEN(Q1019)&gt;0,REPT("0",IF(IF(MID(I1019,12,1)="F",VLOOKUP(J1019,DATA!$K$2:$Y$20,14,FALSE),0)&gt;10,IF(MID(I1019,12,1)="F",VLOOKUP(J1019,DATA!$K$2:$Y$20,14,FALSE),0)-10,0)-LEN(X1019))&amp;DEC2BIN(Q1019,IF(MID(I1019,12,1)="F",VLOOKUP(J1019,DATA!$K$2:$Y$20,14,FALSE),0)-IF(IF(MID(I1019,12,1)="F",VLOOKUP(J1019,DATA!$K$2:$Y$20,14,FALSE),0)&gt;10,IF(MID(I1019,12,1)="F",VLOOKUP(J1019,DATA!$K$2:$Y$20,14,FALSE),0)-10,0)),"")</f>
        <v/>
      </c>
      <c r="AJ1019" t="str">
        <f>IF(LEN(H1019)&gt;0,IF(H1019&lt;&gt;"CALL_PAL",VLOOKUP(H1019,DATA!$B$2:$E$526,4,FALSE),VLOOKUP(K1019,DATA!$K$72:$M$161,3,FALSE)),"")</f>
        <v/>
      </c>
      <c r="AK1019" t="str">
        <f>IF(LEN(H1019)&gt;0,VLOOKUP(H1019,DATA!$B$2:$D$526,3,FALSE),"")</f>
        <v/>
      </c>
      <c r="AL1019" t="str">
        <f t="shared" si="559"/>
        <v/>
      </c>
      <c r="AM1019" t="str">
        <f t="shared" si="560"/>
        <v/>
      </c>
      <c r="AN1019" t="str">
        <f t="shared" si="538"/>
        <v/>
      </c>
      <c r="AO1019" t="str">
        <f t="shared" si="532"/>
        <v/>
      </c>
      <c r="AP1019" t="str">
        <f t="shared" si="533"/>
        <v/>
      </c>
      <c r="AQ1019" t="str">
        <f t="shared" si="530"/>
        <v/>
      </c>
    </row>
    <row r="1020" spans="1:43" x14ac:dyDescent="0.25">
      <c r="A1020" t="str">
        <f t="shared" si="534"/>
        <v/>
      </c>
      <c r="C1020" t="str">
        <f t="shared" si="540"/>
        <v/>
      </c>
      <c r="D1020" t="str">
        <f t="shared" si="535"/>
        <v/>
      </c>
      <c r="E1020" t="str">
        <f t="shared" si="536"/>
        <v/>
      </c>
      <c r="F1020" t="str">
        <f t="shared" si="539"/>
        <v/>
      </c>
      <c r="G1020" t="str">
        <f t="shared" si="531"/>
        <v/>
      </c>
      <c r="H1020" t="str">
        <f t="shared" si="541"/>
        <v/>
      </c>
      <c r="I1020" s="3" t="str">
        <f>IF(LEN(H1020)&gt;0,VLOOKUP(H1020,DATA!$B$2:$G$526,6,FALSE),"")</f>
        <v/>
      </c>
      <c r="J1020" t="str">
        <f>IF(LEN(H1020)&gt;0,VLOOKUP(H1020,DATA!$B$2:$G$526,2,FALSE),"")</f>
        <v/>
      </c>
      <c r="K1020" t="str">
        <f>IF(LEN(H1020)&gt;0,IF(MID(IF(MID(MID(C1020,LEN(H1020)+2,99),1,1)="(",MID(MID(C1020,LEN(H1020)+2,99),2,LEN(MID(C1020,LEN(H1020)+2,99))-2),MID(C1020,LEN(H1020)+2,99)),1,1)=VLOOKUP(H1020,DATA!$B$2:$I$526,8,FALSE),MID(IF(MID(MID(C1020,LEN(H1020)+2,99),1,1)="(",MID(MID(C1020,LEN(H1020)+2,99),2,LEN(MID(C1020,LEN(H1020)+2,99))-2),MID(C1020,LEN(H1020)+2,99)),1,3),IF(MID(MID(C1020,LEN(H1020)+2,99),1,1)="(",MID(MID(C1020,LEN(H1020)+2,99),2,LEN(MID(C1020,LEN(H1020)+2,99))-2),MID(C1020,LEN(H1020)+2,99))),"")</f>
        <v/>
      </c>
      <c r="L1020" t="str">
        <f t="shared" si="542"/>
        <v/>
      </c>
      <c r="M1020" t="str">
        <f t="shared" si="561"/>
        <v/>
      </c>
      <c r="N1020" t="str">
        <f t="shared" si="543"/>
        <v/>
      </c>
      <c r="O1020" t="str">
        <f t="shared" si="544"/>
        <v/>
      </c>
      <c r="P1020" t="str">
        <f t="shared" si="537"/>
        <v/>
      </c>
      <c r="Q1020" t="str">
        <f t="shared" si="545"/>
        <v/>
      </c>
      <c r="R1020" t="str">
        <f t="shared" si="546"/>
        <v/>
      </c>
      <c r="S1020" t="str">
        <f t="shared" si="547"/>
        <v/>
      </c>
      <c r="T1020" t="str">
        <f t="shared" si="548"/>
        <v/>
      </c>
      <c r="U1020" t="str">
        <f t="shared" si="549"/>
        <v/>
      </c>
      <c r="V1020" t="str">
        <f>IF(MID(I1020,6,1)="T",VLOOKUP(H1020,DATA!$B$2:$H$526,7,FALSE),"")</f>
        <v/>
      </c>
      <c r="W1020" t="str">
        <f t="shared" si="550"/>
        <v/>
      </c>
      <c r="X1020" t="str">
        <f>IF(LEN(H1020)&gt;0,VLOOKUP(H1020,DATA!$B$2:$F$526,5,FALSE),"")</f>
        <v/>
      </c>
      <c r="Y1020" t="str">
        <f t="shared" si="551"/>
        <v/>
      </c>
      <c r="Z1020" t="str">
        <f t="shared" si="552"/>
        <v/>
      </c>
      <c r="AA1020" t="str">
        <f t="shared" si="553"/>
        <v/>
      </c>
      <c r="AB1020" t="str">
        <f>IF(LEN(Z1020)&gt;0,VLOOKUP(Z1020,DATA!$K$25:$L$69,2,FALSE)&amp;IF(LEN(AA1020)&gt;0,VLOOKUP(AA1020,DATA!$O$25:$P$29,2,FALSE),""),"")</f>
        <v/>
      </c>
      <c r="AC1020" t="str">
        <f>IF(LEN(Z1020)&gt;0,VLOOKUP(Z1020,DATA!$K$25:$M$69,3,FALSE),"")</f>
        <v/>
      </c>
      <c r="AD1020" t="str">
        <f t="shared" si="554"/>
        <v/>
      </c>
      <c r="AE1020" t="str">
        <f t="shared" si="555"/>
        <v/>
      </c>
      <c r="AF1020" t="str">
        <f t="shared" si="556"/>
        <v/>
      </c>
      <c r="AG1020" t="str">
        <f t="shared" si="557"/>
        <v/>
      </c>
      <c r="AH1020" t="str">
        <f t="shared" si="558"/>
        <v/>
      </c>
      <c r="AI1020" t="str">
        <f>IF(LEN(Q1020)&gt;0,REPT("0",IF(IF(MID(I1020,12,1)="F",VLOOKUP(J1020,DATA!$K$2:$Y$20,14,FALSE),0)&gt;10,IF(MID(I1020,12,1)="F",VLOOKUP(J1020,DATA!$K$2:$Y$20,14,FALSE),0)-10,0)-LEN(X1020))&amp;DEC2BIN(Q1020,IF(MID(I1020,12,1)="F",VLOOKUP(J1020,DATA!$K$2:$Y$20,14,FALSE),0)-IF(IF(MID(I1020,12,1)="F",VLOOKUP(J1020,DATA!$K$2:$Y$20,14,FALSE),0)&gt;10,IF(MID(I1020,12,1)="F",VLOOKUP(J1020,DATA!$K$2:$Y$20,14,FALSE),0)-10,0)),"")</f>
        <v/>
      </c>
      <c r="AJ1020" t="str">
        <f>IF(LEN(H1020)&gt;0,IF(H1020&lt;&gt;"CALL_PAL",VLOOKUP(H1020,DATA!$B$2:$E$526,4,FALSE),VLOOKUP(K1020,DATA!$K$72:$M$161,3,FALSE)),"")</f>
        <v/>
      </c>
      <c r="AK1020" t="str">
        <f>IF(LEN(H1020)&gt;0,VLOOKUP(H1020,DATA!$B$2:$D$526,3,FALSE),"")</f>
        <v/>
      </c>
      <c r="AL1020" t="str">
        <f t="shared" si="559"/>
        <v/>
      </c>
      <c r="AM1020" t="str">
        <f t="shared" si="560"/>
        <v/>
      </c>
      <c r="AN1020" t="str">
        <f t="shared" si="538"/>
        <v/>
      </c>
      <c r="AO1020" t="str">
        <f t="shared" si="532"/>
        <v/>
      </c>
      <c r="AP1020" t="str">
        <f t="shared" si="533"/>
        <v/>
      </c>
      <c r="AQ1020" t="str">
        <f t="shared" si="530"/>
        <v/>
      </c>
    </row>
    <row r="1021" spans="1:43" x14ac:dyDescent="0.25">
      <c r="A1021" t="str">
        <f t="shared" si="534"/>
        <v/>
      </c>
      <c r="C1021" t="str">
        <f t="shared" si="540"/>
        <v/>
      </c>
      <c r="D1021" t="str">
        <f t="shared" si="535"/>
        <v/>
      </c>
      <c r="E1021" t="str">
        <f t="shared" si="536"/>
        <v/>
      </c>
      <c r="F1021" t="str">
        <f t="shared" si="539"/>
        <v/>
      </c>
      <c r="G1021" t="str">
        <f t="shared" si="531"/>
        <v/>
      </c>
      <c r="H1021" t="str">
        <f t="shared" si="541"/>
        <v/>
      </c>
      <c r="I1021" s="3" t="str">
        <f>IF(LEN(H1021)&gt;0,VLOOKUP(H1021,DATA!$B$2:$G$526,6,FALSE),"")</f>
        <v/>
      </c>
      <c r="J1021" t="str">
        <f>IF(LEN(H1021)&gt;0,VLOOKUP(H1021,DATA!$B$2:$G$526,2,FALSE),"")</f>
        <v/>
      </c>
      <c r="K1021" t="str">
        <f>IF(LEN(H1021)&gt;0,IF(MID(IF(MID(MID(C1021,LEN(H1021)+2,99),1,1)="(",MID(MID(C1021,LEN(H1021)+2,99),2,LEN(MID(C1021,LEN(H1021)+2,99))-2),MID(C1021,LEN(H1021)+2,99)),1,1)=VLOOKUP(H1021,DATA!$B$2:$I$526,8,FALSE),MID(IF(MID(MID(C1021,LEN(H1021)+2,99),1,1)="(",MID(MID(C1021,LEN(H1021)+2,99),2,LEN(MID(C1021,LEN(H1021)+2,99))-2),MID(C1021,LEN(H1021)+2,99)),1,3),IF(MID(MID(C1021,LEN(H1021)+2,99),1,1)="(",MID(MID(C1021,LEN(H1021)+2,99),2,LEN(MID(C1021,LEN(H1021)+2,99))-2),MID(C1021,LEN(H1021)+2,99))),"")</f>
        <v/>
      </c>
      <c r="L1021" t="str">
        <f t="shared" si="542"/>
        <v/>
      </c>
      <c r="M1021" t="str">
        <f t="shared" si="561"/>
        <v/>
      </c>
      <c r="N1021" t="str">
        <f t="shared" si="543"/>
        <v/>
      </c>
      <c r="O1021" t="str">
        <f t="shared" si="544"/>
        <v/>
      </c>
      <c r="P1021" t="str">
        <f t="shared" si="537"/>
        <v/>
      </c>
      <c r="Q1021" t="str">
        <f t="shared" si="545"/>
        <v/>
      </c>
      <c r="R1021" t="str">
        <f t="shared" si="546"/>
        <v/>
      </c>
      <c r="S1021" t="str">
        <f t="shared" si="547"/>
        <v/>
      </c>
      <c r="T1021" t="str">
        <f t="shared" si="548"/>
        <v/>
      </c>
      <c r="U1021" t="str">
        <f t="shared" si="549"/>
        <v/>
      </c>
      <c r="V1021" t="str">
        <f>IF(MID(I1021,6,1)="T",VLOOKUP(H1021,DATA!$B$2:$H$526,7,FALSE),"")</f>
        <v/>
      </c>
      <c r="W1021" t="str">
        <f t="shared" si="550"/>
        <v/>
      </c>
      <c r="X1021" t="str">
        <f>IF(LEN(H1021)&gt;0,VLOOKUP(H1021,DATA!$B$2:$F$526,5,FALSE),"")</f>
        <v/>
      </c>
      <c r="Y1021" t="str">
        <f t="shared" si="551"/>
        <v/>
      </c>
      <c r="Z1021" t="str">
        <f t="shared" si="552"/>
        <v/>
      </c>
      <c r="AA1021" t="str">
        <f t="shared" si="553"/>
        <v/>
      </c>
      <c r="AB1021" t="str">
        <f>IF(LEN(Z1021)&gt;0,VLOOKUP(Z1021,DATA!$K$25:$L$69,2,FALSE)&amp;IF(LEN(AA1021)&gt;0,VLOOKUP(AA1021,DATA!$O$25:$P$29,2,FALSE),""),"")</f>
        <v/>
      </c>
      <c r="AC1021" t="str">
        <f>IF(LEN(Z1021)&gt;0,VLOOKUP(Z1021,DATA!$K$25:$M$69,3,FALSE),"")</f>
        <v/>
      </c>
      <c r="AD1021" t="str">
        <f t="shared" si="554"/>
        <v/>
      </c>
      <c r="AE1021" t="str">
        <f t="shared" si="555"/>
        <v/>
      </c>
      <c r="AF1021" t="str">
        <f t="shared" si="556"/>
        <v/>
      </c>
      <c r="AG1021" t="str">
        <f t="shared" si="557"/>
        <v/>
      </c>
      <c r="AH1021" t="str">
        <f t="shared" si="558"/>
        <v/>
      </c>
      <c r="AI1021" t="str">
        <f>IF(LEN(Q1021)&gt;0,REPT("0",IF(IF(MID(I1021,12,1)="F",VLOOKUP(J1021,DATA!$K$2:$Y$20,14,FALSE),0)&gt;10,IF(MID(I1021,12,1)="F",VLOOKUP(J1021,DATA!$K$2:$Y$20,14,FALSE),0)-10,0)-LEN(X1021))&amp;DEC2BIN(Q1021,IF(MID(I1021,12,1)="F",VLOOKUP(J1021,DATA!$K$2:$Y$20,14,FALSE),0)-IF(IF(MID(I1021,12,1)="F",VLOOKUP(J1021,DATA!$K$2:$Y$20,14,FALSE),0)&gt;10,IF(MID(I1021,12,1)="F",VLOOKUP(J1021,DATA!$K$2:$Y$20,14,FALSE),0)-10,0)),"")</f>
        <v/>
      </c>
      <c r="AJ1021" t="str">
        <f>IF(LEN(H1021)&gt;0,IF(H1021&lt;&gt;"CALL_PAL",VLOOKUP(H1021,DATA!$B$2:$E$526,4,FALSE),VLOOKUP(K1021,DATA!$K$72:$M$161,3,FALSE)),"")</f>
        <v/>
      </c>
      <c r="AK1021" t="str">
        <f>IF(LEN(H1021)&gt;0,VLOOKUP(H1021,DATA!$B$2:$D$526,3,FALSE),"")</f>
        <v/>
      </c>
      <c r="AL1021" t="str">
        <f t="shared" si="559"/>
        <v/>
      </c>
      <c r="AM1021" t="str">
        <f t="shared" si="560"/>
        <v/>
      </c>
      <c r="AN1021" t="str">
        <f t="shared" si="538"/>
        <v/>
      </c>
      <c r="AO1021" t="str">
        <f t="shared" si="532"/>
        <v/>
      </c>
      <c r="AP1021" t="str">
        <f t="shared" si="533"/>
        <v/>
      </c>
      <c r="AQ1021" t="str">
        <f t="shared" si="530"/>
        <v/>
      </c>
    </row>
    <row r="1022" spans="1:43" x14ac:dyDescent="0.25">
      <c r="A1022" t="str">
        <f t="shared" si="534"/>
        <v/>
      </c>
      <c r="C1022" t="str">
        <f t="shared" si="540"/>
        <v/>
      </c>
      <c r="D1022" t="str">
        <f t="shared" si="535"/>
        <v/>
      </c>
      <c r="E1022" t="str">
        <f t="shared" si="536"/>
        <v/>
      </c>
      <c r="F1022" t="str">
        <f t="shared" si="539"/>
        <v/>
      </c>
      <c r="G1022" t="str">
        <f t="shared" si="531"/>
        <v/>
      </c>
      <c r="H1022" t="str">
        <f t="shared" si="541"/>
        <v/>
      </c>
      <c r="I1022" s="3" t="str">
        <f>IF(LEN(H1022)&gt;0,VLOOKUP(H1022,DATA!$B$2:$G$526,6,FALSE),"")</f>
        <v/>
      </c>
      <c r="J1022" t="str">
        <f>IF(LEN(H1022)&gt;0,VLOOKUP(H1022,DATA!$B$2:$G$526,2,FALSE),"")</f>
        <v/>
      </c>
      <c r="K1022" t="str">
        <f>IF(LEN(H1022)&gt;0,IF(MID(IF(MID(MID(C1022,LEN(H1022)+2,99),1,1)="(",MID(MID(C1022,LEN(H1022)+2,99),2,LEN(MID(C1022,LEN(H1022)+2,99))-2),MID(C1022,LEN(H1022)+2,99)),1,1)=VLOOKUP(H1022,DATA!$B$2:$I$526,8,FALSE),MID(IF(MID(MID(C1022,LEN(H1022)+2,99),1,1)="(",MID(MID(C1022,LEN(H1022)+2,99),2,LEN(MID(C1022,LEN(H1022)+2,99))-2),MID(C1022,LEN(H1022)+2,99)),1,3),IF(MID(MID(C1022,LEN(H1022)+2,99),1,1)="(",MID(MID(C1022,LEN(H1022)+2,99),2,LEN(MID(C1022,LEN(H1022)+2,99))-2),MID(C1022,LEN(H1022)+2,99))),"")</f>
        <v/>
      </c>
      <c r="L1022" t="str">
        <f t="shared" si="542"/>
        <v/>
      </c>
      <c r="M1022" t="str">
        <f t="shared" si="561"/>
        <v/>
      </c>
      <c r="N1022" t="str">
        <f t="shared" si="543"/>
        <v/>
      </c>
      <c r="O1022" t="str">
        <f t="shared" si="544"/>
        <v/>
      </c>
      <c r="P1022" t="str">
        <f t="shared" si="537"/>
        <v/>
      </c>
      <c r="Q1022" t="str">
        <f t="shared" si="545"/>
        <v/>
      </c>
      <c r="R1022" t="str">
        <f t="shared" si="546"/>
        <v/>
      </c>
      <c r="S1022" t="str">
        <f t="shared" si="547"/>
        <v/>
      </c>
      <c r="T1022" t="str">
        <f t="shared" si="548"/>
        <v/>
      </c>
      <c r="U1022" t="str">
        <f t="shared" si="549"/>
        <v/>
      </c>
      <c r="V1022" t="str">
        <f>IF(MID(I1022,6,1)="T",VLOOKUP(H1022,DATA!$B$2:$H$526,7,FALSE),"")</f>
        <v/>
      </c>
      <c r="W1022" t="str">
        <f t="shared" si="550"/>
        <v/>
      </c>
      <c r="X1022" t="str">
        <f>IF(LEN(H1022)&gt;0,VLOOKUP(H1022,DATA!$B$2:$F$526,5,FALSE),"")</f>
        <v/>
      </c>
      <c r="Y1022" t="str">
        <f t="shared" si="551"/>
        <v/>
      </c>
      <c r="Z1022" t="str">
        <f t="shared" si="552"/>
        <v/>
      </c>
      <c r="AA1022" t="str">
        <f t="shared" si="553"/>
        <v/>
      </c>
      <c r="AB1022" t="str">
        <f>IF(LEN(Z1022)&gt;0,VLOOKUP(Z1022,DATA!$K$25:$L$69,2,FALSE)&amp;IF(LEN(AA1022)&gt;0,VLOOKUP(AA1022,DATA!$O$25:$P$29,2,FALSE),""),"")</f>
        <v/>
      </c>
      <c r="AC1022" t="str">
        <f>IF(LEN(Z1022)&gt;0,VLOOKUP(Z1022,DATA!$K$25:$M$69,3,FALSE),"")</f>
        <v/>
      </c>
      <c r="AD1022" t="str">
        <f t="shared" si="554"/>
        <v/>
      </c>
      <c r="AE1022" t="str">
        <f t="shared" si="555"/>
        <v/>
      </c>
      <c r="AF1022" t="str">
        <f t="shared" si="556"/>
        <v/>
      </c>
      <c r="AG1022" t="str">
        <f t="shared" si="557"/>
        <v/>
      </c>
      <c r="AH1022" t="str">
        <f t="shared" si="558"/>
        <v/>
      </c>
      <c r="AI1022" t="str">
        <f>IF(LEN(Q1022)&gt;0,REPT("0",IF(IF(MID(I1022,12,1)="F",VLOOKUP(J1022,DATA!$K$2:$Y$20,14,FALSE),0)&gt;10,IF(MID(I1022,12,1)="F",VLOOKUP(J1022,DATA!$K$2:$Y$20,14,FALSE),0)-10,0)-LEN(X1022))&amp;DEC2BIN(Q1022,IF(MID(I1022,12,1)="F",VLOOKUP(J1022,DATA!$K$2:$Y$20,14,FALSE),0)-IF(IF(MID(I1022,12,1)="F",VLOOKUP(J1022,DATA!$K$2:$Y$20,14,FALSE),0)&gt;10,IF(MID(I1022,12,1)="F",VLOOKUP(J1022,DATA!$K$2:$Y$20,14,FALSE),0)-10,0)),"")</f>
        <v/>
      </c>
      <c r="AJ1022" t="str">
        <f>IF(LEN(H1022)&gt;0,IF(H1022&lt;&gt;"CALL_PAL",VLOOKUP(H1022,DATA!$B$2:$E$526,4,FALSE),VLOOKUP(K1022,DATA!$K$72:$M$161,3,FALSE)),"")</f>
        <v/>
      </c>
      <c r="AK1022" t="str">
        <f>IF(LEN(H1022)&gt;0,VLOOKUP(H1022,DATA!$B$2:$D$526,3,FALSE),"")</f>
        <v/>
      </c>
      <c r="AL1022" t="str">
        <f t="shared" si="559"/>
        <v/>
      </c>
      <c r="AM1022" t="str">
        <f t="shared" si="560"/>
        <v/>
      </c>
      <c r="AN1022" t="str">
        <f t="shared" si="538"/>
        <v/>
      </c>
      <c r="AO1022" t="str">
        <f t="shared" si="532"/>
        <v/>
      </c>
      <c r="AP1022" t="str">
        <f t="shared" si="533"/>
        <v/>
      </c>
      <c r="AQ1022" t="str">
        <f t="shared" si="530"/>
        <v/>
      </c>
    </row>
    <row r="1023" spans="1:43" x14ac:dyDescent="0.25">
      <c r="A1023" t="str">
        <f t="shared" si="534"/>
        <v/>
      </c>
      <c r="C1023" t="str">
        <f t="shared" si="540"/>
        <v/>
      </c>
      <c r="D1023" t="str">
        <f t="shared" si="535"/>
        <v/>
      </c>
      <c r="E1023" t="str">
        <f t="shared" si="536"/>
        <v/>
      </c>
      <c r="F1023" t="str">
        <f t="shared" si="539"/>
        <v/>
      </c>
      <c r="G1023" t="str">
        <f t="shared" si="531"/>
        <v/>
      </c>
      <c r="H1023" t="str">
        <f t="shared" si="541"/>
        <v/>
      </c>
      <c r="I1023" s="3" t="str">
        <f>IF(LEN(H1023)&gt;0,VLOOKUP(H1023,DATA!$B$2:$G$526,6,FALSE),"")</f>
        <v/>
      </c>
      <c r="J1023" t="str">
        <f>IF(LEN(H1023)&gt;0,VLOOKUP(H1023,DATA!$B$2:$G$526,2,FALSE),"")</f>
        <v/>
      </c>
      <c r="K1023" t="str">
        <f>IF(LEN(H1023)&gt;0,IF(MID(IF(MID(MID(C1023,LEN(H1023)+2,99),1,1)="(",MID(MID(C1023,LEN(H1023)+2,99),2,LEN(MID(C1023,LEN(H1023)+2,99))-2),MID(C1023,LEN(H1023)+2,99)),1,1)=VLOOKUP(H1023,DATA!$B$2:$I$526,8,FALSE),MID(IF(MID(MID(C1023,LEN(H1023)+2,99),1,1)="(",MID(MID(C1023,LEN(H1023)+2,99),2,LEN(MID(C1023,LEN(H1023)+2,99))-2),MID(C1023,LEN(H1023)+2,99)),1,3),IF(MID(MID(C1023,LEN(H1023)+2,99),1,1)="(",MID(MID(C1023,LEN(H1023)+2,99),2,LEN(MID(C1023,LEN(H1023)+2,99))-2),MID(C1023,LEN(H1023)+2,99))),"")</f>
        <v/>
      </c>
      <c r="L1023" t="str">
        <f t="shared" si="542"/>
        <v/>
      </c>
      <c r="M1023" t="str">
        <f t="shared" si="561"/>
        <v/>
      </c>
      <c r="N1023" t="str">
        <f t="shared" si="543"/>
        <v/>
      </c>
      <c r="O1023" t="str">
        <f t="shared" si="544"/>
        <v/>
      </c>
      <c r="P1023" t="str">
        <f t="shared" si="537"/>
        <v/>
      </c>
      <c r="Q1023" t="str">
        <f t="shared" si="545"/>
        <v/>
      </c>
      <c r="R1023" t="str">
        <f t="shared" si="546"/>
        <v/>
      </c>
      <c r="S1023" t="str">
        <f t="shared" si="547"/>
        <v/>
      </c>
      <c r="T1023" t="str">
        <f t="shared" si="548"/>
        <v/>
      </c>
      <c r="U1023" t="str">
        <f t="shared" si="549"/>
        <v/>
      </c>
      <c r="V1023" t="str">
        <f>IF(MID(I1023,6,1)="T",VLOOKUP(H1023,DATA!$B$2:$H$526,7,FALSE),"")</f>
        <v/>
      </c>
      <c r="W1023" t="str">
        <f t="shared" si="550"/>
        <v/>
      </c>
      <c r="X1023" t="str">
        <f>IF(LEN(H1023)&gt;0,VLOOKUP(H1023,DATA!$B$2:$F$526,5,FALSE),"")</f>
        <v/>
      </c>
      <c r="Y1023" t="str">
        <f t="shared" si="551"/>
        <v/>
      </c>
      <c r="Z1023" t="str">
        <f t="shared" si="552"/>
        <v/>
      </c>
      <c r="AA1023" t="str">
        <f t="shared" si="553"/>
        <v/>
      </c>
      <c r="AB1023" t="str">
        <f>IF(LEN(Z1023)&gt;0,VLOOKUP(Z1023,DATA!$K$25:$L$69,2,FALSE)&amp;IF(LEN(AA1023)&gt;0,VLOOKUP(AA1023,DATA!$O$25:$P$29,2,FALSE),""),"")</f>
        <v/>
      </c>
      <c r="AC1023" t="str">
        <f>IF(LEN(Z1023)&gt;0,VLOOKUP(Z1023,DATA!$K$25:$M$69,3,FALSE),"")</f>
        <v/>
      </c>
      <c r="AD1023" t="str">
        <f t="shared" si="554"/>
        <v/>
      </c>
      <c r="AE1023" t="str">
        <f t="shared" si="555"/>
        <v/>
      </c>
      <c r="AF1023" t="str">
        <f t="shared" si="556"/>
        <v/>
      </c>
      <c r="AG1023" t="str">
        <f t="shared" si="557"/>
        <v/>
      </c>
      <c r="AH1023" t="str">
        <f t="shared" si="558"/>
        <v/>
      </c>
      <c r="AI1023" t="str">
        <f>IF(LEN(Q1023)&gt;0,REPT("0",IF(IF(MID(I1023,12,1)="F",VLOOKUP(J1023,DATA!$K$2:$Y$20,14,FALSE),0)&gt;10,IF(MID(I1023,12,1)="F",VLOOKUP(J1023,DATA!$K$2:$Y$20,14,FALSE),0)-10,0)-LEN(X1023))&amp;DEC2BIN(Q1023,IF(MID(I1023,12,1)="F",VLOOKUP(J1023,DATA!$K$2:$Y$20,14,FALSE),0)-IF(IF(MID(I1023,12,1)="F",VLOOKUP(J1023,DATA!$K$2:$Y$20,14,FALSE),0)&gt;10,IF(MID(I1023,12,1)="F",VLOOKUP(J1023,DATA!$K$2:$Y$20,14,FALSE),0)-10,0)),"")</f>
        <v/>
      </c>
      <c r="AJ1023" t="str">
        <f>IF(LEN(H1023)&gt;0,IF(H1023&lt;&gt;"CALL_PAL",VLOOKUP(H1023,DATA!$B$2:$E$526,4,FALSE),VLOOKUP(K1023,DATA!$K$72:$M$161,3,FALSE)),"")</f>
        <v/>
      </c>
      <c r="AK1023" t="str">
        <f>IF(LEN(H1023)&gt;0,VLOOKUP(H1023,DATA!$B$2:$D$526,3,FALSE),"")</f>
        <v/>
      </c>
      <c r="AL1023" t="str">
        <f t="shared" si="559"/>
        <v/>
      </c>
      <c r="AM1023" t="str">
        <f t="shared" si="560"/>
        <v/>
      </c>
      <c r="AN1023" t="str">
        <f t="shared" si="538"/>
        <v/>
      </c>
      <c r="AO1023" t="str">
        <f t="shared" si="532"/>
        <v/>
      </c>
      <c r="AP1023" t="str">
        <f t="shared" si="533"/>
        <v/>
      </c>
      <c r="AQ1023" t="str">
        <f t="shared" si="530"/>
        <v/>
      </c>
    </row>
    <row r="1024" spans="1:43" x14ac:dyDescent="0.25">
      <c r="A1024" t="str">
        <f t="shared" si="534"/>
        <v/>
      </c>
      <c r="C1024" t="str">
        <f t="shared" si="540"/>
        <v/>
      </c>
      <c r="D1024" t="str">
        <f t="shared" si="535"/>
        <v/>
      </c>
      <c r="E1024" t="str">
        <f t="shared" si="536"/>
        <v/>
      </c>
      <c r="F1024" t="str">
        <f t="shared" si="539"/>
        <v/>
      </c>
      <c r="G1024" t="str">
        <f t="shared" si="531"/>
        <v/>
      </c>
      <c r="H1024" t="str">
        <f t="shared" si="541"/>
        <v/>
      </c>
      <c r="I1024" s="3" t="str">
        <f>IF(LEN(H1024)&gt;0,VLOOKUP(H1024,DATA!$B$2:$G$526,6,FALSE),"")</f>
        <v/>
      </c>
      <c r="J1024" t="str">
        <f>IF(LEN(H1024)&gt;0,VLOOKUP(H1024,DATA!$B$2:$G$526,2,FALSE),"")</f>
        <v/>
      </c>
      <c r="K1024" t="str">
        <f>IF(LEN(H1024)&gt;0,IF(MID(IF(MID(MID(C1024,LEN(H1024)+2,99),1,1)="(",MID(MID(C1024,LEN(H1024)+2,99),2,LEN(MID(C1024,LEN(H1024)+2,99))-2),MID(C1024,LEN(H1024)+2,99)),1,1)=VLOOKUP(H1024,DATA!$B$2:$I$526,8,FALSE),MID(IF(MID(MID(C1024,LEN(H1024)+2,99),1,1)="(",MID(MID(C1024,LEN(H1024)+2,99),2,LEN(MID(C1024,LEN(H1024)+2,99))-2),MID(C1024,LEN(H1024)+2,99)),1,3),IF(MID(MID(C1024,LEN(H1024)+2,99),1,1)="(",MID(MID(C1024,LEN(H1024)+2,99),2,LEN(MID(C1024,LEN(H1024)+2,99))-2),MID(C1024,LEN(H1024)+2,99))),"")</f>
        <v/>
      </c>
      <c r="L1024" t="str">
        <f t="shared" si="542"/>
        <v/>
      </c>
      <c r="M1024" t="str">
        <f t="shared" si="561"/>
        <v/>
      </c>
      <c r="N1024" t="str">
        <f t="shared" si="543"/>
        <v/>
      </c>
      <c r="O1024" t="str">
        <f t="shared" si="544"/>
        <v/>
      </c>
      <c r="P1024" t="str">
        <f t="shared" si="537"/>
        <v/>
      </c>
      <c r="Q1024" t="str">
        <f t="shared" si="545"/>
        <v/>
      </c>
      <c r="R1024" t="str">
        <f t="shared" si="546"/>
        <v/>
      </c>
      <c r="S1024" t="str">
        <f t="shared" si="547"/>
        <v/>
      </c>
      <c r="T1024" t="str">
        <f t="shared" si="548"/>
        <v/>
      </c>
      <c r="U1024" t="str">
        <f t="shared" si="549"/>
        <v/>
      </c>
      <c r="V1024" t="str">
        <f>IF(MID(I1024,6,1)="T",VLOOKUP(H1024,DATA!$B$2:$H$526,7,FALSE),"")</f>
        <v/>
      </c>
      <c r="W1024" t="str">
        <f t="shared" si="550"/>
        <v/>
      </c>
      <c r="X1024" t="str">
        <f>IF(LEN(H1024)&gt;0,VLOOKUP(H1024,DATA!$B$2:$F$526,5,FALSE),"")</f>
        <v/>
      </c>
      <c r="Y1024" t="str">
        <f t="shared" si="551"/>
        <v/>
      </c>
      <c r="Z1024" t="str">
        <f t="shared" si="552"/>
        <v/>
      </c>
      <c r="AA1024" t="str">
        <f t="shared" si="553"/>
        <v/>
      </c>
      <c r="AB1024" t="str">
        <f>IF(LEN(Z1024)&gt;0,VLOOKUP(Z1024,DATA!$K$25:$L$69,2,FALSE)&amp;IF(LEN(AA1024)&gt;0,VLOOKUP(AA1024,DATA!$O$25:$P$29,2,FALSE),""),"")</f>
        <v/>
      </c>
      <c r="AC1024" t="str">
        <f>IF(LEN(Z1024)&gt;0,VLOOKUP(Z1024,DATA!$K$25:$M$69,3,FALSE),"")</f>
        <v/>
      </c>
      <c r="AD1024" t="str">
        <f t="shared" si="554"/>
        <v/>
      </c>
      <c r="AE1024" t="str">
        <f t="shared" si="555"/>
        <v/>
      </c>
      <c r="AF1024" t="str">
        <f t="shared" si="556"/>
        <v/>
      </c>
      <c r="AG1024" t="str">
        <f t="shared" si="557"/>
        <v/>
      </c>
      <c r="AH1024" t="str">
        <f t="shared" si="558"/>
        <v/>
      </c>
      <c r="AI1024" t="str">
        <f>IF(LEN(Q1024)&gt;0,REPT("0",IF(IF(MID(I1024,12,1)="F",VLOOKUP(J1024,DATA!$K$2:$Y$20,14,FALSE),0)&gt;10,IF(MID(I1024,12,1)="F",VLOOKUP(J1024,DATA!$K$2:$Y$20,14,FALSE),0)-10,0)-LEN(X1024))&amp;DEC2BIN(Q1024,IF(MID(I1024,12,1)="F",VLOOKUP(J1024,DATA!$K$2:$Y$20,14,FALSE),0)-IF(IF(MID(I1024,12,1)="F",VLOOKUP(J1024,DATA!$K$2:$Y$20,14,FALSE),0)&gt;10,IF(MID(I1024,12,1)="F",VLOOKUP(J1024,DATA!$K$2:$Y$20,14,FALSE),0)-10,0)),"")</f>
        <v/>
      </c>
      <c r="AJ1024" t="str">
        <f>IF(LEN(H1024)&gt;0,IF(H1024&lt;&gt;"CALL_PAL",VLOOKUP(H1024,DATA!$B$2:$E$526,4,FALSE),VLOOKUP(K1024,DATA!$K$72:$M$161,3,FALSE)),"")</f>
        <v/>
      </c>
      <c r="AK1024" t="str">
        <f>IF(LEN(H1024)&gt;0,VLOOKUP(H1024,DATA!$B$2:$D$526,3,FALSE),"")</f>
        <v/>
      </c>
      <c r="AL1024" t="str">
        <f t="shared" si="559"/>
        <v/>
      </c>
      <c r="AM1024" t="str">
        <f t="shared" si="560"/>
        <v/>
      </c>
      <c r="AN1024" t="str">
        <f t="shared" si="538"/>
        <v/>
      </c>
      <c r="AO1024" t="str">
        <f t="shared" si="532"/>
        <v/>
      </c>
      <c r="AP1024" t="str">
        <f t="shared" si="533"/>
        <v/>
      </c>
      <c r="AQ1024" t="str">
        <f t="shared" si="530"/>
        <v/>
      </c>
    </row>
    <row r="1025" spans="1:43" x14ac:dyDescent="0.25">
      <c r="A1025" t="str">
        <f t="shared" si="534"/>
        <v/>
      </c>
      <c r="C1025" t="str">
        <f t="shared" si="540"/>
        <v/>
      </c>
      <c r="D1025" t="str">
        <f t="shared" si="535"/>
        <v/>
      </c>
      <c r="E1025" t="str">
        <f t="shared" si="536"/>
        <v/>
      </c>
      <c r="F1025" t="str">
        <f t="shared" si="539"/>
        <v/>
      </c>
      <c r="G1025" t="str">
        <f t="shared" si="531"/>
        <v/>
      </c>
      <c r="H1025" t="str">
        <f t="shared" si="541"/>
        <v/>
      </c>
      <c r="I1025" s="3" t="str">
        <f>IF(LEN(H1025)&gt;0,VLOOKUP(H1025,DATA!$B$2:$G$526,6,FALSE),"")</f>
        <v/>
      </c>
      <c r="J1025" t="str">
        <f>IF(LEN(H1025)&gt;0,VLOOKUP(H1025,DATA!$B$2:$G$526,2,FALSE),"")</f>
        <v/>
      </c>
      <c r="K1025" t="str">
        <f>IF(LEN(H1025)&gt;0,IF(MID(IF(MID(MID(C1025,LEN(H1025)+2,99),1,1)="(",MID(MID(C1025,LEN(H1025)+2,99),2,LEN(MID(C1025,LEN(H1025)+2,99))-2),MID(C1025,LEN(H1025)+2,99)),1,1)=VLOOKUP(H1025,DATA!$B$2:$I$526,8,FALSE),MID(IF(MID(MID(C1025,LEN(H1025)+2,99),1,1)="(",MID(MID(C1025,LEN(H1025)+2,99),2,LEN(MID(C1025,LEN(H1025)+2,99))-2),MID(C1025,LEN(H1025)+2,99)),1,3),IF(MID(MID(C1025,LEN(H1025)+2,99),1,1)="(",MID(MID(C1025,LEN(H1025)+2,99),2,LEN(MID(C1025,LEN(H1025)+2,99))-2),MID(C1025,LEN(H1025)+2,99))),"")</f>
        <v/>
      </c>
      <c r="L1025" t="str">
        <f t="shared" si="542"/>
        <v/>
      </c>
      <c r="M1025" t="str">
        <f t="shared" si="561"/>
        <v/>
      </c>
      <c r="N1025" t="str">
        <f t="shared" si="543"/>
        <v/>
      </c>
      <c r="O1025" t="str">
        <f t="shared" si="544"/>
        <v/>
      </c>
      <c r="P1025" t="str">
        <f t="shared" si="537"/>
        <v/>
      </c>
      <c r="Q1025" t="str">
        <f t="shared" si="545"/>
        <v/>
      </c>
      <c r="R1025" t="str">
        <f t="shared" si="546"/>
        <v/>
      </c>
      <c r="S1025" t="str">
        <f t="shared" si="547"/>
        <v/>
      </c>
      <c r="T1025" t="str">
        <f t="shared" si="548"/>
        <v/>
      </c>
      <c r="U1025" t="str">
        <f t="shared" si="549"/>
        <v/>
      </c>
      <c r="V1025" t="str">
        <f>IF(MID(I1025,6,1)="T",VLOOKUP(H1025,DATA!$B$2:$H$526,7,FALSE),"")</f>
        <v/>
      </c>
      <c r="W1025" t="str">
        <f t="shared" si="550"/>
        <v/>
      </c>
      <c r="X1025" t="str">
        <f>IF(LEN(H1025)&gt;0,VLOOKUP(H1025,DATA!$B$2:$F$526,5,FALSE),"")</f>
        <v/>
      </c>
      <c r="Y1025" t="str">
        <f t="shared" si="551"/>
        <v/>
      </c>
      <c r="Z1025" t="str">
        <f t="shared" si="552"/>
        <v/>
      </c>
      <c r="AA1025" t="str">
        <f t="shared" si="553"/>
        <v/>
      </c>
      <c r="AB1025" t="str">
        <f>IF(LEN(Z1025)&gt;0,VLOOKUP(Z1025,DATA!$K$25:$L$69,2,FALSE)&amp;IF(LEN(AA1025)&gt;0,VLOOKUP(AA1025,DATA!$O$25:$P$29,2,FALSE),""),"")</f>
        <v/>
      </c>
      <c r="AC1025" t="str">
        <f>IF(LEN(Z1025)&gt;0,VLOOKUP(Z1025,DATA!$K$25:$M$69,3,FALSE),"")</f>
        <v/>
      </c>
      <c r="AD1025" t="str">
        <f t="shared" si="554"/>
        <v/>
      </c>
      <c r="AE1025" t="str">
        <f t="shared" si="555"/>
        <v/>
      </c>
      <c r="AF1025" t="str">
        <f t="shared" si="556"/>
        <v/>
      </c>
      <c r="AG1025" t="str">
        <f t="shared" si="557"/>
        <v/>
      </c>
      <c r="AH1025" t="str">
        <f t="shared" si="558"/>
        <v/>
      </c>
      <c r="AI1025" t="str">
        <f>IF(LEN(Q1025)&gt;0,REPT("0",IF(IF(MID(I1025,12,1)="F",VLOOKUP(J1025,DATA!$K$2:$Y$20,14,FALSE),0)&gt;10,IF(MID(I1025,12,1)="F",VLOOKUP(J1025,DATA!$K$2:$Y$20,14,FALSE),0)-10,0)-LEN(X1025))&amp;DEC2BIN(Q1025,IF(MID(I1025,12,1)="F",VLOOKUP(J1025,DATA!$K$2:$Y$20,14,FALSE),0)-IF(IF(MID(I1025,12,1)="F",VLOOKUP(J1025,DATA!$K$2:$Y$20,14,FALSE),0)&gt;10,IF(MID(I1025,12,1)="F",VLOOKUP(J1025,DATA!$K$2:$Y$20,14,FALSE),0)-10,0)),"")</f>
        <v/>
      </c>
      <c r="AJ1025" t="str">
        <f>IF(LEN(H1025)&gt;0,IF(H1025&lt;&gt;"CALL_PAL",VLOOKUP(H1025,DATA!$B$2:$E$526,4,FALSE),VLOOKUP(K1025,DATA!$K$72:$M$161,3,FALSE)),"")</f>
        <v/>
      </c>
      <c r="AK1025" t="str">
        <f>IF(LEN(H1025)&gt;0,VLOOKUP(H1025,DATA!$B$2:$D$526,3,FALSE),"")</f>
        <v/>
      </c>
      <c r="AL1025" t="str">
        <f t="shared" si="559"/>
        <v/>
      </c>
      <c r="AM1025" t="str">
        <f t="shared" si="560"/>
        <v/>
      </c>
      <c r="AN1025" t="str">
        <f t="shared" si="538"/>
        <v/>
      </c>
      <c r="AO1025" t="str">
        <f t="shared" si="532"/>
        <v/>
      </c>
      <c r="AP1025" t="str">
        <f t="shared" si="533"/>
        <v/>
      </c>
      <c r="AQ1025" t="str">
        <f t="shared" si="530"/>
        <v/>
      </c>
    </row>
    <row r="1026" spans="1:43" x14ac:dyDescent="0.25">
      <c r="A1026" t="str">
        <f t="shared" si="534"/>
        <v/>
      </c>
      <c r="C1026" t="str">
        <f t="shared" si="540"/>
        <v/>
      </c>
      <c r="D1026" t="str">
        <f t="shared" si="535"/>
        <v/>
      </c>
      <c r="E1026" t="str">
        <f t="shared" si="536"/>
        <v/>
      </c>
      <c r="F1026" t="str">
        <f t="shared" si="539"/>
        <v/>
      </c>
      <c r="G1026" t="str">
        <f t="shared" si="531"/>
        <v/>
      </c>
      <c r="H1026" t="str">
        <f t="shared" si="541"/>
        <v/>
      </c>
      <c r="I1026" s="3" t="str">
        <f>IF(LEN(H1026)&gt;0,VLOOKUP(H1026,DATA!$B$2:$G$526,6,FALSE),"")</f>
        <v/>
      </c>
      <c r="J1026" t="str">
        <f>IF(LEN(H1026)&gt;0,VLOOKUP(H1026,DATA!$B$2:$G$526,2,FALSE),"")</f>
        <v/>
      </c>
      <c r="K1026" t="str">
        <f>IF(LEN(H1026)&gt;0,IF(MID(IF(MID(MID(C1026,LEN(H1026)+2,99),1,1)="(",MID(MID(C1026,LEN(H1026)+2,99),2,LEN(MID(C1026,LEN(H1026)+2,99))-2),MID(C1026,LEN(H1026)+2,99)),1,1)=VLOOKUP(H1026,DATA!$B$2:$I$526,8,FALSE),MID(IF(MID(MID(C1026,LEN(H1026)+2,99),1,1)="(",MID(MID(C1026,LEN(H1026)+2,99),2,LEN(MID(C1026,LEN(H1026)+2,99))-2),MID(C1026,LEN(H1026)+2,99)),1,3),IF(MID(MID(C1026,LEN(H1026)+2,99),1,1)="(",MID(MID(C1026,LEN(H1026)+2,99),2,LEN(MID(C1026,LEN(H1026)+2,99))-2),MID(C1026,LEN(H1026)+2,99))),"")</f>
        <v/>
      </c>
      <c r="L1026" t="str">
        <f t="shared" si="542"/>
        <v/>
      </c>
      <c r="M1026" t="str">
        <f t="shared" si="561"/>
        <v/>
      </c>
      <c r="N1026" t="str">
        <f t="shared" si="543"/>
        <v/>
      </c>
      <c r="O1026" t="str">
        <f t="shared" si="544"/>
        <v/>
      </c>
      <c r="P1026" t="str">
        <f t="shared" si="537"/>
        <v/>
      </c>
      <c r="Q1026" t="str">
        <f t="shared" si="545"/>
        <v/>
      </c>
      <c r="R1026" t="str">
        <f t="shared" si="546"/>
        <v/>
      </c>
      <c r="S1026" t="str">
        <f t="shared" si="547"/>
        <v/>
      </c>
      <c r="T1026" t="str">
        <f t="shared" si="548"/>
        <v/>
      </c>
      <c r="U1026" t="str">
        <f t="shared" si="549"/>
        <v/>
      </c>
      <c r="V1026" t="str">
        <f>IF(MID(I1026,6,1)="T",VLOOKUP(H1026,DATA!$B$2:$H$526,7,FALSE),"")</f>
        <v/>
      </c>
      <c r="W1026" t="str">
        <f t="shared" si="550"/>
        <v/>
      </c>
      <c r="X1026" t="str">
        <f>IF(LEN(H1026)&gt;0,VLOOKUP(H1026,DATA!$B$2:$F$526,5,FALSE),"")</f>
        <v/>
      </c>
      <c r="Y1026" t="str">
        <f t="shared" si="551"/>
        <v/>
      </c>
      <c r="Z1026" t="str">
        <f t="shared" si="552"/>
        <v/>
      </c>
      <c r="AA1026" t="str">
        <f t="shared" si="553"/>
        <v/>
      </c>
      <c r="AB1026" t="str">
        <f>IF(LEN(Z1026)&gt;0,VLOOKUP(Z1026,DATA!$K$25:$L$69,2,FALSE)&amp;IF(LEN(AA1026)&gt;0,VLOOKUP(AA1026,DATA!$O$25:$P$29,2,FALSE),""),"")</f>
        <v/>
      </c>
      <c r="AC1026" t="str">
        <f>IF(LEN(Z1026)&gt;0,VLOOKUP(Z1026,DATA!$K$25:$M$69,3,FALSE),"")</f>
        <v/>
      </c>
      <c r="AD1026" t="str">
        <f t="shared" si="554"/>
        <v/>
      </c>
      <c r="AE1026" t="str">
        <f t="shared" si="555"/>
        <v/>
      </c>
      <c r="AF1026" t="str">
        <f t="shared" si="556"/>
        <v/>
      </c>
      <c r="AG1026" t="str">
        <f t="shared" si="557"/>
        <v/>
      </c>
      <c r="AH1026" t="str">
        <f t="shared" si="558"/>
        <v/>
      </c>
      <c r="AI1026" t="str">
        <f>IF(LEN(Q1026)&gt;0,REPT("0",IF(IF(MID(I1026,12,1)="F",VLOOKUP(J1026,DATA!$K$2:$Y$20,14,FALSE),0)&gt;10,IF(MID(I1026,12,1)="F",VLOOKUP(J1026,DATA!$K$2:$Y$20,14,FALSE),0)-10,0)-LEN(X1026))&amp;DEC2BIN(Q1026,IF(MID(I1026,12,1)="F",VLOOKUP(J1026,DATA!$K$2:$Y$20,14,FALSE),0)-IF(IF(MID(I1026,12,1)="F",VLOOKUP(J1026,DATA!$K$2:$Y$20,14,FALSE),0)&gt;10,IF(MID(I1026,12,1)="F",VLOOKUP(J1026,DATA!$K$2:$Y$20,14,FALSE),0)-10,0)),"")</f>
        <v/>
      </c>
      <c r="AJ1026" t="str">
        <f>IF(LEN(H1026)&gt;0,IF(H1026&lt;&gt;"CALL_PAL",VLOOKUP(H1026,DATA!$B$2:$E$526,4,FALSE),VLOOKUP(K1026,DATA!$K$72:$M$161,3,FALSE)),"")</f>
        <v/>
      </c>
      <c r="AK1026" t="str">
        <f>IF(LEN(H1026)&gt;0,VLOOKUP(H1026,DATA!$B$2:$D$526,3,FALSE),"")</f>
        <v/>
      </c>
      <c r="AL1026" t="str">
        <f t="shared" si="559"/>
        <v/>
      </c>
      <c r="AM1026" t="str">
        <f t="shared" si="560"/>
        <v/>
      </c>
      <c r="AN1026" t="str">
        <f t="shared" si="538"/>
        <v/>
      </c>
      <c r="AO1026" t="str">
        <f t="shared" si="532"/>
        <v/>
      </c>
      <c r="AP1026" t="str">
        <f t="shared" si="533"/>
        <v/>
      </c>
      <c r="AQ1026" t="str">
        <f t="shared" si="530"/>
        <v/>
      </c>
    </row>
    <row r="1027" spans="1:43" x14ac:dyDescent="0.25">
      <c r="A1027" t="str">
        <f t="shared" si="534"/>
        <v/>
      </c>
      <c r="C1027" t="str">
        <f t="shared" si="540"/>
        <v/>
      </c>
      <c r="D1027" t="str">
        <f t="shared" si="535"/>
        <v/>
      </c>
      <c r="E1027" t="str">
        <f t="shared" si="536"/>
        <v/>
      </c>
      <c r="F1027" t="str">
        <f t="shared" si="539"/>
        <v/>
      </c>
      <c r="G1027" t="str">
        <f t="shared" si="531"/>
        <v/>
      </c>
      <c r="H1027" t="str">
        <f t="shared" si="541"/>
        <v/>
      </c>
      <c r="I1027" s="3" t="str">
        <f>IF(LEN(H1027)&gt;0,VLOOKUP(H1027,DATA!$B$2:$G$526,6,FALSE),"")</f>
        <v/>
      </c>
      <c r="J1027" t="str">
        <f>IF(LEN(H1027)&gt;0,VLOOKUP(H1027,DATA!$B$2:$G$526,2,FALSE),"")</f>
        <v/>
      </c>
      <c r="K1027" t="str">
        <f>IF(LEN(H1027)&gt;0,IF(MID(IF(MID(MID(C1027,LEN(H1027)+2,99),1,1)="(",MID(MID(C1027,LEN(H1027)+2,99),2,LEN(MID(C1027,LEN(H1027)+2,99))-2),MID(C1027,LEN(H1027)+2,99)),1,1)=VLOOKUP(H1027,DATA!$B$2:$I$526,8,FALSE),MID(IF(MID(MID(C1027,LEN(H1027)+2,99),1,1)="(",MID(MID(C1027,LEN(H1027)+2,99),2,LEN(MID(C1027,LEN(H1027)+2,99))-2),MID(C1027,LEN(H1027)+2,99)),1,3),IF(MID(MID(C1027,LEN(H1027)+2,99),1,1)="(",MID(MID(C1027,LEN(H1027)+2,99),2,LEN(MID(C1027,LEN(H1027)+2,99))-2),MID(C1027,LEN(H1027)+2,99))),"")</f>
        <v/>
      </c>
      <c r="L1027" t="str">
        <f t="shared" si="542"/>
        <v/>
      </c>
      <c r="M1027" t="str">
        <f t="shared" si="561"/>
        <v/>
      </c>
      <c r="N1027" t="str">
        <f t="shared" si="543"/>
        <v/>
      </c>
      <c r="O1027" t="str">
        <f t="shared" si="544"/>
        <v/>
      </c>
      <c r="P1027" t="str">
        <f t="shared" si="537"/>
        <v/>
      </c>
      <c r="Q1027" t="str">
        <f t="shared" si="545"/>
        <v/>
      </c>
      <c r="R1027" t="str">
        <f t="shared" si="546"/>
        <v/>
      </c>
      <c r="S1027" t="str">
        <f t="shared" si="547"/>
        <v/>
      </c>
      <c r="T1027" t="str">
        <f t="shared" si="548"/>
        <v/>
      </c>
      <c r="U1027" t="str">
        <f t="shared" si="549"/>
        <v/>
      </c>
      <c r="V1027" t="str">
        <f>IF(MID(I1027,6,1)="T",VLOOKUP(H1027,DATA!$B$2:$H$526,7,FALSE),"")</f>
        <v/>
      </c>
      <c r="W1027" t="str">
        <f t="shared" si="550"/>
        <v/>
      </c>
      <c r="X1027" t="str">
        <f>IF(LEN(H1027)&gt;0,VLOOKUP(H1027,DATA!$B$2:$F$526,5,FALSE),"")</f>
        <v/>
      </c>
      <c r="Y1027" t="str">
        <f t="shared" si="551"/>
        <v/>
      </c>
      <c r="Z1027" t="str">
        <f t="shared" si="552"/>
        <v/>
      </c>
      <c r="AA1027" t="str">
        <f t="shared" si="553"/>
        <v/>
      </c>
      <c r="AB1027" t="str">
        <f>IF(LEN(Z1027)&gt;0,VLOOKUP(Z1027,DATA!$K$25:$L$69,2,FALSE)&amp;IF(LEN(AA1027)&gt;0,VLOOKUP(AA1027,DATA!$O$25:$P$29,2,FALSE),""),"")</f>
        <v/>
      </c>
      <c r="AC1027" t="str">
        <f>IF(LEN(Z1027)&gt;0,VLOOKUP(Z1027,DATA!$K$25:$M$69,3,FALSE),"")</f>
        <v/>
      </c>
      <c r="AD1027" t="str">
        <f t="shared" si="554"/>
        <v/>
      </c>
      <c r="AE1027" t="str">
        <f t="shared" si="555"/>
        <v/>
      </c>
      <c r="AF1027" t="str">
        <f t="shared" si="556"/>
        <v/>
      </c>
      <c r="AG1027" t="str">
        <f t="shared" si="557"/>
        <v/>
      </c>
      <c r="AH1027" t="str">
        <f t="shared" si="558"/>
        <v/>
      </c>
      <c r="AI1027" t="str">
        <f>IF(LEN(Q1027)&gt;0,REPT("0",IF(IF(MID(I1027,12,1)="F",VLOOKUP(J1027,DATA!$K$2:$Y$20,14,FALSE),0)&gt;10,IF(MID(I1027,12,1)="F",VLOOKUP(J1027,DATA!$K$2:$Y$20,14,FALSE),0)-10,0)-LEN(X1027))&amp;DEC2BIN(Q1027,IF(MID(I1027,12,1)="F",VLOOKUP(J1027,DATA!$K$2:$Y$20,14,FALSE),0)-IF(IF(MID(I1027,12,1)="F",VLOOKUP(J1027,DATA!$K$2:$Y$20,14,FALSE),0)&gt;10,IF(MID(I1027,12,1)="F",VLOOKUP(J1027,DATA!$K$2:$Y$20,14,FALSE),0)-10,0)),"")</f>
        <v/>
      </c>
      <c r="AJ1027" t="str">
        <f>IF(LEN(H1027)&gt;0,IF(H1027&lt;&gt;"CALL_PAL",VLOOKUP(H1027,DATA!$B$2:$E$526,4,FALSE),VLOOKUP(K1027,DATA!$K$72:$M$161,3,FALSE)),"")</f>
        <v/>
      </c>
      <c r="AK1027" t="str">
        <f>IF(LEN(H1027)&gt;0,VLOOKUP(H1027,DATA!$B$2:$D$526,3,FALSE),"")</f>
        <v/>
      </c>
      <c r="AL1027" t="str">
        <f t="shared" si="559"/>
        <v/>
      </c>
      <c r="AM1027" t="str">
        <f t="shared" si="560"/>
        <v/>
      </c>
      <c r="AN1027" t="str">
        <f t="shared" si="538"/>
        <v/>
      </c>
      <c r="AO1027" t="str">
        <f t="shared" si="532"/>
        <v/>
      </c>
      <c r="AP1027" t="str">
        <f t="shared" si="533"/>
        <v/>
      </c>
      <c r="AQ1027" t="str">
        <f t="shared" ref="AQ1027:AQ1090" si="562">IF(B1027="","",IF(G1027=G1028,"",INT(G1027/64)*64=G1027))</f>
        <v/>
      </c>
    </row>
    <row r="1028" spans="1:43" x14ac:dyDescent="0.25">
      <c r="A1028" t="str">
        <f t="shared" si="534"/>
        <v/>
      </c>
      <c r="C1028" t="str">
        <f t="shared" si="540"/>
        <v/>
      </c>
      <c r="D1028" t="str">
        <f t="shared" si="535"/>
        <v/>
      </c>
      <c r="E1028" t="str">
        <f t="shared" si="536"/>
        <v/>
      </c>
      <c r="F1028" t="str">
        <f t="shared" si="539"/>
        <v/>
      </c>
      <c r="G1028" t="str">
        <f t="shared" ref="G1028:G1091" si="563">IF(LEN(C1028)&gt;0,IF(IFERROR(FIND(":",C1028)&gt;0,FALSE),G1027+16-MOD(G1027+16,16),IF(E1028,G1027+F1027-MOD(G1027+F1027,F1027),G1027)),"")</f>
        <v/>
      </c>
      <c r="H1028" t="str">
        <f t="shared" si="541"/>
        <v/>
      </c>
      <c r="I1028" s="3" t="str">
        <f>IF(LEN(H1028)&gt;0,VLOOKUP(H1028,DATA!$B$2:$G$526,6,FALSE),"")</f>
        <v/>
      </c>
      <c r="J1028" t="str">
        <f>IF(LEN(H1028)&gt;0,VLOOKUP(H1028,DATA!$B$2:$G$526,2,FALSE),"")</f>
        <v/>
      </c>
      <c r="K1028" t="str">
        <f>IF(LEN(H1028)&gt;0,IF(MID(IF(MID(MID(C1028,LEN(H1028)+2,99),1,1)="(",MID(MID(C1028,LEN(H1028)+2,99),2,LEN(MID(C1028,LEN(H1028)+2,99))-2),MID(C1028,LEN(H1028)+2,99)),1,1)=VLOOKUP(H1028,DATA!$B$2:$I$526,8,FALSE),MID(IF(MID(MID(C1028,LEN(H1028)+2,99),1,1)="(",MID(MID(C1028,LEN(H1028)+2,99),2,LEN(MID(C1028,LEN(H1028)+2,99))-2),MID(C1028,LEN(H1028)+2,99)),1,3),IF(MID(MID(C1028,LEN(H1028)+2,99),1,1)="(",MID(MID(C1028,LEN(H1028)+2,99),2,LEN(MID(C1028,LEN(H1028)+2,99))-2),MID(C1028,LEN(H1028)+2,99))),"")</f>
        <v/>
      </c>
      <c r="L1028" t="str">
        <f t="shared" si="542"/>
        <v/>
      </c>
      <c r="M1028" t="str">
        <f t="shared" si="561"/>
        <v/>
      </c>
      <c r="N1028" t="str">
        <f t="shared" si="543"/>
        <v/>
      </c>
      <c r="O1028" t="str">
        <f t="shared" si="544"/>
        <v/>
      </c>
      <c r="P1028" t="str">
        <f t="shared" si="537"/>
        <v/>
      </c>
      <c r="Q1028" t="str">
        <f t="shared" si="545"/>
        <v/>
      </c>
      <c r="R1028" t="str">
        <f t="shared" si="546"/>
        <v/>
      </c>
      <c r="S1028" t="str">
        <f t="shared" si="547"/>
        <v/>
      </c>
      <c r="T1028" t="str">
        <f t="shared" si="548"/>
        <v/>
      </c>
      <c r="U1028" t="str">
        <f t="shared" si="549"/>
        <v/>
      </c>
      <c r="V1028" t="str">
        <f>IF(MID(I1028,6,1)="T",VLOOKUP(H1028,DATA!$B$2:$H$526,7,FALSE),"")</f>
        <v/>
      </c>
      <c r="W1028" t="str">
        <f t="shared" si="550"/>
        <v/>
      </c>
      <c r="X1028" t="str">
        <f>IF(LEN(H1028)&gt;0,VLOOKUP(H1028,DATA!$B$2:$F$526,5,FALSE),"")</f>
        <v/>
      </c>
      <c r="Y1028" t="str">
        <f t="shared" si="551"/>
        <v/>
      </c>
      <c r="Z1028" t="str">
        <f t="shared" si="552"/>
        <v/>
      </c>
      <c r="AA1028" t="str">
        <f t="shared" si="553"/>
        <v/>
      </c>
      <c r="AB1028" t="str">
        <f>IF(LEN(Z1028)&gt;0,VLOOKUP(Z1028,DATA!$K$25:$L$69,2,FALSE)&amp;IF(LEN(AA1028)&gt;0,VLOOKUP(AA1028,DATA!$O$25:$P$29,2,FALSE),""),"")</f>
        <v/>
      </c>
      <c r="AC1028" t="str">
        <f>IF(LEN(Z1028)&gt;0,VLOOKUP(Z1028,DATA!$K$25:$M$69,3,FALSE),"")</f>
        <v/>
      </c>
      <c r="AD1028" t="str">
        <f t="shared" si="554"/>
        <v/>
      </c>
      <c r="AE1028" t="str">
        <f t="shared" si="555"/>
        <v/>
      </c>
      <c r="AF1028" t="str">
        <f t="shared" si="556"/>
        <v/>
      </c>
      <c r="AG1028" t="str">
        <f t="shared" si="557"/>
        <v/>
      </c>
      <c r="AH1028" t="str">
        <f t="shared" si="558"/>
        <v/>
      </c>
      <c r="AI1028" t="str">
        <f>IF(LEN(Q1028)&gt;0,REPT("0",IF(IF(MID(I1028,12,1)="F",VLOOKUP(J1028,DATA!$K$2:$Y$20,14,FALSE),0)&gt;10,IF(MID(I1028,12,1)="F",VLOOKUP(J1028,DATA!$K$2:$Y$20,14,FALSE),0)-10,0)-LEN(X1028))&amp;DEC2BIN(Q1028,IF(MID(I1028,12,1)="F",VLOOKUP(J1028,DATA!$K$2:$Y$20,14,FALSE),0)-IF(IF(MID(I1028,12,1)="F",VLOOKUP(J1028,DATA!$K$2:$Y$20,14,FALSE),0)&gt;10,IF(MID(I1028,12,1)="F",VLOOKUP(J1028,DATA!$K$2:$Y$20,14,FALSE),0)-10,0)),"")</f>
        <v/>
      </c>
      <c r="AJ1028" t="str">
        <f>IF(LEN(H1028)&gt;0,IF(H1028&lt;&gt;"CALL_PAL",VLOOKUP(H1028,DATA!$B$2:$E$526,4,FALSE),VLOOKUP(K1028,DATA!$K$72:$M$161,3,FALSE)),"")</f>
        <v/>
      </c>
      <c r="AK1028" t="str">
        <f>IF(LEN(H1028)&gt;0,VLOOKUP(H1028,DATA!$B$2:$D$526,3,FALSE),"")</f>
        <v/>
      </c>
      <c r="AL1028" t="str">
        <f t="shared" si="559"/>
        <v/>
      </c>
      <c r="AM1028" t="str">
        <f t="shared" si="560"/>
        <v/>
      </c>
      <c r="AN1028" t="str">
        <f t="shared" si="538"/>
        <v/>
      </c>
      <c r="AO1028" t="str">
        <f t="shared" ref="AO1028:AO1091" si="564">IF(B1028&lt;&gt;"",G1028-G1027,"")</f>
        <v/>
      </c>
      <c r="AP1028" t="str">
        <f t="shared" si="533"/>
        <v/>
      </c>
      <c r="AQ1028" t="str">
        <f t="shared" si="562"/>
        <v/>
      </c>
    </row>
    <row r="1029" spans="1:43" x14ac:dyDescent="0.25">
      <c r="A1029" t="str">
        <f t="shared" si="534"/>
        <v/>
      </c>
      <c r="C1029" t="str">
        <f t="shared" si="540"/>
        <v/>
      </c>
      <c r="D1029" t="str">
        <f t="shared" si="535"/>
        <v/>
      </c>
      <c r="E1029" t="str">
        <f t="shared" si="536"/>
        <v/>
      </c>
      <c r="F1029" t="str">
        <f t="shared" si="539"/>
        <v/>
      </c>
      <c r="G1029" t="str">
        <f t="shared" si="563"/>
        <v/>
      </c>
      <c r="H1029" t="str">
        <f t="shared" si="541"/>
        <v/>
      </c>
      <c r="I1029" s="3" t="str">
        <f>IF(LEN(H1029)&gt;0,VLOOKUP(H1029,DATA!$B$2:$G$526,6,FALSE),"")</f>
        <v/>
      </c>
      <c r="J1029" t="str">
        <f>IF(LEN(H1029)&gt;0,VLOOKUP(H1029,DATA!$B$2:$G$526,2,FALSE),"")</f>
        <v/>
      </c>
      <c r="K1029" t="str">
        <f>IF(LEN(H1029)&gt;0,IF(MID(IF(MID(MID(C1029,LEN(H1029)+2,99),1,1)="(",MID(MID(C1029,LEN(H1029)+2,99),2,LEN(MID(C1029,LEN(H1029)+2,99))-2),MID(C1029,LEN(H1029)+2,99)),1,1)=VLOOKUP(H1029,DATA!$B$2:$I$526,8,FALSE),MID(IF(MID(MID(C1029,LEN(H1029)+2,99),1,1)="(",MID(MID(C1029,LEN(H1029)+2,99),2,LEN(MID(C1029,LEN(H1029)+2,99))-2),MID(C1029,LEN(H1029)+2,99)),1,3),IF(MID(MID(C1029,LEN(H1029)+2,99),1,1)="(",MID(MID(C1029,LEN(H1029)+2,99),2,LEN(MID(C1029,LEN(H1029)+2,99))-2),MID(C1029,LEN(H1029)+2,99))),"")</f>
        <v/>
      </c>
      <c r="L1029" t="str">
        <f t="shared" si="542"/>
        <v/>
      </c>
      <c r="M1029" t="str">
        <f t="shared" si="561"/>
        <v/>
      </c>
      <c r="N1029" t="str">
        <f t="shared" si="543"/>
        <v/>
      </c>
      <c r="O1029" t="str">
        <f t="shared" si="544"/>
        <v/>
      </c>
      <c r="P1029" t="str">
        <f t="shared" si="537"/>
        <v/>
      </c>
      <c r="Q1029" t="str">
        <f t="shared" si="545"/>
        <v/>
      </c>
      <c r="R1029" t="str">
        <f t="shared" si="546"/>
        <v/>
      </c>
      <c r="S1029" t="str">
        <f t="shared" si="547"/>
        <v/>
      </c>
      <c r="T1029" t="str">
        <f t="shared" si="548"/>
        <v/>
      </c>
      <c r="U1029" t="str">
        <f t="shared" si="549"/>
        <v/>
      </c>
      <c r="V1029" t="str">
        <f>IF(MID(I1029,6,1)="T",VLOOKUP(H1029,DATA!$B$2:$H$526,7,FALSE),"")</f>
        <v/>
      </c>
      <c r="W1029" t="str">
        <f t="shared" si="550"/>
        <v/>
      </c>
      <c r="X1029" t="str">
        <f>IF(LEN(H1029)&gt;0,VLOOKUP(H1029,DATA!$B$2:$F$526,5,FALSE),"")</f>
        <v/>
      </c>
      <c r="Y1029" t="str">
        <f t="shared" si="551"/>
        <v/>
      </c>
      <c r="Z1029" t="str">
        <f t="shared" si="552"/>
        <v/>
      </c>
      <c r="AA1029" t="str">
        <f t="shared" si="553"/>
        <v/>
      </c>
      <c r="AB1029" t="str">
        <f>IF(LEN(Z1029)&gt;0,VLOOKUP(Z1029,DATA!$K$25:$L$69,2,FALSE)&amp;IF(LEN(AA1029)&gt;0,VLOOKUP(AA1029,DATA!$O$25:$P$29,2,FALSE),""),"")</f>
        <v/>
      </c>
      <c r="AC1029" t="str">
        <f>IF(LEN(Z1029)&gt;0,VLOOKUP(Z1029,DATA!$K$25:$M$69,3,FALSE),"")</f>
        <v/>
      </c>
      <c r="AD1029" t="str">
        <f t="shared" si="554"/>
        <v/>
      </c>
      <c r="AE1029" t="str">
        <f t="shared" si="555"/>
        <v/>
      </c>
      <c r="AF1029" t="str">
        <f t="shared" si="556"/>
        <v/>
      </c>
      <c r="AG1029" t="str">
        <f t="shared" si="557"/>
        <v/>
      </c>
      <c r="AH1029" t="str">
        <f t="shared" si="558"/>
        <v/>
      </c>
      <c r="AI1029" t="str">
        <f>IF(LEN(Q1029)&gt;0,REPT("0",IF(IF(MID(I1029,12,1)="F",VLOOKUP(J1029,DATA!$K$2:$Y$20,14,FALSE),0)&gt;10,IF(MID(I1029,12,1)="F",VLOOKUP(J1029,DATA!$K$2:$Y$20,14,FALSE),0)-10,0)-LEN(X1029))&amp;DEC2BIN(Q1029,IF(MID(I1029,12,1)="F",VLOOKUP(J1029,DATA!$K$2:$Y$20,14,FALSE),0)-IF(IF(MID(I1029,12,1)="F",VLOOKUP(J1029,DATA!$K$2:$Y$20,14,FALSE),0)&gt;10,IF(MID(I1029,12,1)="F",VLOOKUP(J1029,DATA!$K$2:$Y$20,14,FALSE),0)-10,0)),"")</f>
        <v/>
      </c>
      <c r="AJ1029" t="str">
        <f>IF(LEN(H1029)&gt;0,IF(H1029&lt;&gt;"CALL_PAL",VLOOKUP(H1029,DATA!$B$2:$E$526,4,FALSE),VLOOKUP(K1029,DATA!$K$72:$M$161,3,FALSE)),"")</f>
        <v/>
      </c>
      <c r="AK1029" t="str">
        <f>IF(LEN(H1029)&gt;0,VLOOKUP(H1029,DATA!$B$2:$D$526,3,FALSE),"")</f>
        <v/>
      </c>
      <c r="AL1029" t="str">
        <f t="shared" si="559"/>
        <v/>
      </c>
      <c r="AM1029" t="str">
        <f t="shared" si="560"/>
        <v/>
      </c>
      <c r="AN1029" t="str">
        <f t="shared" si="538"/>
        <v/>
      </c>
      <c r="AO1029" t="str">
        <f t="shared" si="564"/>
        <v/>
      </c>
      <c r="AP1029" t="str">
        <f t="shared" ref="AP1029:AP1092" si="565">IF(B1029="","",IF(G1029=G1030,"",INT(G1029/16)*16=G1029))</f>
        <v/>
      </c>
      <c r="AQ1029" t="str">
        <f t="shared" si="562"/>
        <v/>
      </c>
    </row>
    <row r="1030" spans="1:43" x14ac:dyDescent="0.25">
      <c r="A1030" t="str">
        <f t="shared" ref="A1030:A1093" si="566">IF(LEN(G1030)&gt;0,DEC2HEX(G1030+IF(AN1029,1,0),8),"")</f>
        <v/>
      </c>
      <c r="C1030" t="str">
        <f t="shared" si="540"/>
        <v/>
      </c>
      <c r="D1030" t="str">
        <f t="shared" ref="D1030:D1093" si="567">IF(LEN(C1030)&gt;0,IF(MID(C1030,1,IFERROR(FIND(" ",C1030),2)-1)=".BASE","",IF(MID(C1030,1,4)=".VAR",MID(C1030,FIND(" ",C1030)+1,99),"")),"")</f>
        <v/>
      </c>
      <c r="E1030" t="str">
        <f t="shared" si="536"/>
        <v/>
      </c>
      <c r="F1030" t="str">
        <f t="shared" si="539"/>
        <v/>
      </c>
      <c r="G1030" t="str">
        <f t="shared" si="563"/>
        <v/>
      </c>
      <c r="H1030" t="str">
        <f t="shared" si="541"/>
        <v/>
      </c>
      <c r="I1030" s="3" t="str">
        <f>IF(LEN(H1030)&gt;0,VLOOKUP(H1030,DATA!$B$2:$G$526,6,FALSE),"")</f>
        <v/>
      </c>
      <c r="J1030" t="str">
        <f>IF(LEN(H1030)&gt;0,VLOOKUP(H1030,DATA!$B$2:$G$526,2,FALSE),"")</f>
        <v/>
      </c>
      <c r="K1030" t="str">
        <f>IF(LEN(H1030)&gt;0,IF(MID(IF(MID(MID(C1030,LEN(H1030)+2,99),1,1)="(",MID(MID(C1030,LEN(H1030)+2,99),2,LEN(MID(C1030,LEN(H1030)+2,99))-2),MID(C1030,LEN(H1030)+2,99)),1,1)=VLOOKUP(H1030,DATA!$B$2:$I$526,8,FALSE),MID(IF(MID(MID(C1030,LEN(H1030)+2,99),1,1)="(",MID(MID(C1030,LEN(H1030)+2,99),2,LEN(MID(C1030,LEN(H1030)+2,99))-2),MID(C1030,LEN(H1030)+2,99)),1,3),IF(MID(MID(C1030,LEN(H1030)+2,99),1,1)="(",MID(MID(C1030,LEN(H1030)+2,99),2,LEN(MID(C1030,LEN(H1030)+2,99))-2),MID(C1030,LEN(H1030)+2,99))),"")</f>
        <v/>
      </c>
      <c r="L1030" t="str">
        <f t="shared" si="542"/>
        <v/>
      </c>
      <c r="M1030" t="str">
        <f t="shared" si="561"/>
        <v/>
      </c>
      <c r="N1030" t="str">
        <f t="shared" si="543"/>
        <v/>
      </c>
      <c r="O1030" t="str">
        <f t="shared" si="544"/>
        <v/>
      </c>
      <c r="P1030" t="str">
        <f t="shared" si="537"/>
        <v/>
      </c>
      <c r="Q1030" t="str">
        <f t="shared" si="545"/>
        <v/>
      </c>
      <c r="R1030" t="str">
        <f t="shared" si="546"/>
        <v/>
      </c>
      <c r="S1030" t="str">
        <f t="shared" si="547"/>
        <v/>
      </c>
      <c r="T1030" t="str">
        <f t="shared" si="548"/>
        <v/>
      </c>
      <c r="U1030" t="str">
        <f t="shared" si="549"/>
        <v/>
      </c>
      <c r="V1030" t="str">
        <f>IF(MID(I1030,6,1)="T",VLOOKUP(H1030,DATA!$B$2:$H$526,7,FALSE),"")</f>
        <v/>
      </c>
      <c r="W1030" t="str">
        <f t="shared" si="550"/>
        <v/>
      </c>
      <c r="X1030" t="str">
        <f>IF(LEN(H1030)&gt;0,VLOOKUP(H1030,DATA!$B$2:$F$526,5,FALSE),"")</f>
        <v/>
      </c>
      <c r="Y1030" t="str">
        <f t="shared" si="551"/>
        <v/>
      </c>
      <c r="Z1030" t="str">
        <f t="shared" si="552"/>
        <v/>
      </c>
      <c r="AA1030" t="str">
        <f t="shared" si="553"/>
        <v/>
      </c>
      <c r="AB1030" t="str">
        <f>IF(LEN(Z1030)&gt;0,VLOOKUP(Z1030,DATA!$K$25:$L$69,2,FALSE)&amp;IF(LEN(AA1030)&gt;0,VLOOKUP(AA1030,DATA!$O$25:$P$29,2,FALSE),""),"")</f>
        <v/>
      </c>
      <c r="AC1030" t="str">
        <f>IF(LEN(Z1030)&gt;0,VLOOKUP(Z1030,DATA!$K$25:$M$69,3,FALSE),"")</f>
        <v/>
      </c>
      <c r="AD1030" t="str">
        <f t="shared" si="554"/>
        <v/>
      </c>
      <c r="AE1030" t="str">
        <f t="shared" si="555"/>
        <v/>
      </c>
      <c r="AF1030" t="str">
        <f t="shared" si="556"/>
        <v/>
      </c>
      <c r="AG1030" t="str">
        <f t="shared" si="557"/>
        <v/>
      </c>
      <c r="AH1030" t="str">
        <f t="shared" si="558"/>
        <v/>
      </c>
      <c r="AI1030" t="str">
        <f>IF(LEN(Q1030)&gt;0,REPT("0",IF(IF(MID(I1030,12,1)="F",VLOOKUP(J1030,DATA!$K$2:$Y$20,14,FALSE),0)&gt;10,IF(MID(I1030,12,1)="F",VLOOKUP(J1030,DATA!$K$2:$Y$20,14,FALSE),0)-10,0)-LEN(X1030))&amp;DEC2BIN(Q1030,IF(MID(I1030,12,1)="F",VLOOKUP(J1030,DATA!$K$2:$Y$20,14,FALSE),0)-IF(IF(MID(I1030,12,1)="F",VLOOKUP(J1030,DATA!$K$2:$Y$20,14,FALSE),0)&gt;10,IF(MID(I1030,12,1)="F",VLOOKUP(J1030,DATA!$K$2:$Y$20,14,FALSE),0)-10,0)),"")</f>
        <v/>
      </c>
      <c r="AJ1030" t="str">
        <f>IF(LEN(H1030)&gt;0,IF(H1030&lt;&gt;"CALL_PAL",VLOOKUP(H1030,DATA!$B$2:$E$526,4,FALSE),VLOOKUP(K1030,DATA!$K$72:$M$161,3,FALSE)),"")</f>
        <v/>
      </c>
      <c r="AK1030" t="str">
        <f>IF(LEN(H1030)&gt;0,VLOOKUP(H1030,DATA!$B$2:$D$526,3,FALSE),"")</f>
        <v/>
      </c>
      <c r="AL1030" t="str">
        <f t="shared" si="559"/>
        <v/>
      </c>
      <c r="AM1030" t="str">
        <f t="shared" si="560"/>
        <v/>
      </c>
      <c r="AN1030" t="str">
        <f t="shared" si="538"/>
        <v/>
      </c>
      <c r="AO1030" t="str">
        <f t="shared" si="564"/>
        <v/>
      </c>
      <c r="AP1030" t="str">
        <f t="shared" si="565"/>
        <v/>
      </c>
      <c r="AQ1030" t="str">
        <f t="shared" si="562"/>
        <v/>
      </c>
    </row>
    <row r="1031" spans="1:43" x14ac:dyDescent="0.25">
      <c r="A1031" t="str">
        <f t="shared" si="566"/>
        <v/>
      </c>
      <c r="C1031" t="str">
        <f t="shared" si="540"/>
        <v/>
      </c>
      <c r="D1031" t="str">
        <f t="shared" si="567"/>
        <v/>
      </c>
      <c r="E1031" t="str">
        <f t="shared" si="536"/>
        <v/>
      </c>
      <c r="F1031" t="str">
        <f t="shared" si="539"/>
        <v/>
      </c>
      <c r="G1031" t="str">
        <f t="shared" si="563"/>
        <v/>
      </c>
      <c r="H1031" t="str">
        <f t="shared" si="541"/>
        <v/>
      </c>
      <c r="I1031" s="3" t="str">
        <f>IF(LEN(H1031)&gt;0,VLOOKUP(H1031,DATA!$B$2:$G$526,6,FALSE),"")</f>
        <v/>
      </c>
      <c r="J1031" t="str">
        <f>IF(LEN(H1031)&gt;0,VLOOKUP(H1031,DATA!$B$2:$G$526,2,FALSE),"")</f>
        <v/>
      </c>
      <c r="K1031" t="str">
        <f>IF(LEN(H1031)&gt;0,IF(MID(IF(MID(MID(C1031,LEN(H1031)+2,99),1,1)="(",MID(MID(C1031,LEN(H1031)+2,99),2,LEN(MID(C1031,LEN(H1031)+2,99))-2),MID(C1031,LEN(H1031)+2,99)),1,1)=VLOOKUP(H1031,DATA!$B$2:$I$526,8,FALSE),MID(IF(MID(MID(C1031,LEN(H1031)+2,99),1,1)="(",MID(MID(C1031,LEN(H1031)+2,99),2,LEN(MID(C1031,LEN(H1031)+2,99))-2),MID(C1031,LEN(H1031)+2,99)),1,3),IF(MID(MID(C1031,LEN(H1031)+2,99),1,1)="(",MID(MID(C1031,LEN(H1031)+2,99),2,LEN(MID(C1031,LEN(H1031)+2,99))-2),MID(C1031,LEN(H1031)+2,99))),"")</f>
        <v/>
      </c>
      <c r="L1031" t="str">
        <f t="shared" si="542"/>
        <v/>
      </c>
      <c r="M1031" t="str">
        <f t="shared" si="561"/>
        <v/>
      </c>
      <c r="N1031" t="str">
        <f t="shared" si="543"/>
        <v/>
      </c>
      <c r="O1031" t="str">
        <f t="shared" si="544"/>
        <v/>
      </c>
      <c r="P1031" t="str">
        <f t="shared" si="537"/>
        <v/>
      </c>
      <c r="Q1031" t="str">
        <f t="shared" si="545"/>
        <v/>
      </c>
      <c r="R1031" t="str">
        <f t="shared" si="546"/>
        <v/>
      </c>
      <c r="S1031" t="str">
        <f t="shared" si="547"/>
        <v/>
      </c>
      <c r="T1031" t="str">
        <f t="shared" si="548"/>
        <v/>
      </c>
      <c r="U1031" t="str">
        <f t="shared" si="549"/>
        <v/>
      </c>
      <c r="V1031" t="str">
        <f>IF(MID(I1031,6,1)="T",VLOOKUP(H1031,DATA!$B$2:$H$526,7,FALSE),"")</f>
        <v/>
      </c>
      <c r="W1031" t="str">
        <f t="shared" si="550"/>
        <v/>
      </c>
      <c r="X1031" t="str">
        <f>IF(LEN(H1031)&gt;0,VLOOKUP(H1031,DATA!$B$2:$F$526,5,FALSE),"")</f>
        <v/>
      </c>
      <c r="Y1031" t="str">
        <f t="shared" si="551"/>
        <v/>
      </c>
      <c r="Z1031" t="str">
        <f t="shared" si="552"/>
        <v/>
      </c>
      <c r="AA1031" t="str">
        <f t="shared" si="553"/>
        <v/>
      </c>
      <c r="AB1031" t="str">
        <f>IF(LEN(Z1031)&gt;0,VLOOKUP(Z1031,DATA!$K$25:$L$69,2,FALSE)&amp;IF(LEN(AA1031)&gt;0,VLOOKUP(AA1031,DATA!$O$25:$P$29,2,FALSE),""),"")</f>
        <v/>
      </c>
      <c r="AC1031" t="str">
        <f>IF(LEN(Z1031)&gt;0,VLOOKUP(Z1031,DATA!$K$25:$M$69,3,FALSE),"")</f>
        <v/>
      </c>
      <c r="AD1031" t="str">
        <f t="shared" si="554"/>
        <v/>
      </c>
      <c r="AE1031" t="str">
        <f t="shared" si="555"/>
        <v/>
      </c>
      <c r="AF1031" t="str">
        <f t="shared" si="556"/>
        <v/>
      </c>
      <c r="AG1031" t="str">
        <f t="shared" si="557"/>
        <v/>
      </c>
      <c r="AH1031" t="str">
        <f t="shared" si="558"/>
        <v/>
      </c>
      <c r="AI1031" t="str">
        <f>IF(LEN(Q1031)&gt;0,REPT("0",IF(IF(MID(I1031,12,1)="F",VLOOKUP(J1031,DATA!$K$2:$Y$20,14,FALSE),0)&gt;10,IF(MID(I1031,12,1)="F",VLOOKUP(J1031,DATA!$K$2:$Y$20,14,FALSE),0)-10,0)-LEN(X1031))&amp;DEC2BIN(Q1031,IF(MID(I1031,12,1)="F",VLOOKUP(J1031,DATA!$K$2:$Y$20,14,FALSE),0)-IF(IF(MID(I1031,12,1)="F",VLOOKUP(J1031,DATA!$K$2:$Y$20,14,FALSE),0)&gt;10,IF(MID(I1031,12,1)="F",VLOOKUP(J1031,DATA!$K$2:$Y$20,14,FALSE),0)-10,0)),"")</f>
        <v/>
      </c>
      <c r="AJ1031" t="str">
        <f>IF(LEN(H1031)&gt;0,IF(H1031&lt;&gt;"CALL_PAL",VLOOKUP(H1031,DATA!$B$2:$E$526,4,FALSE),VLOOKUP(K1031,DATA!$K$72:$M$161,3,FALSE)),"")</f>
        <v/>
      </c>
      <c r="AK1031" t="str">
        <f>IF(LEN(H1031)&gt;0,VLOOKUP(H1031,DATA!$B$2:$D$526,3,FALSE),"")</f>
        <v/>
      </c>
      <c r="AL1031" t="str">
        <f t="shared" si="559"/>
        <v/>
      </c>
      <c r="AM1031" t="str">
        <f t="shared" si="560"/>
        <v/>
      </c>
      <c r="AN1031" t="str">
        <f t="shared" si="538"/>
        <v/>
      </c>
      <c r="AO1031" t="str">
        <f t="shared" si="564"/>
        <v/>
      </c>
      <c r="AP1031" t="str">
        <f t="shared" si="565"/>
        <v/>
      </c>
      <c r="AQ1031" t="str">
        <f t="shared" si="562"/>
        <v/>
      </c>
    </row>
    <row r="1032" spans="1:43" x14ac:dyDescent="0.25">
      <c r="A1032" t="str">
        <f t="shared" si="566"/>
        <v/>
      </c>
      <c r="C1032" t="str">
        <f t="shared" si="540"/>
        <v/>
      </c>
      <c r="D1032" t="str">
        <f t="shared" si="567"/>
        <v/>
      </c>
      <c r="E1032" t="str">
        <f t="shared" ref="E1032:E1095" si="568">IF(LEN(C1032)&gt;0,AND(MID(C1031,1,2)&lt;&gt;".B",MID(C1031,1,2)&lt;&gt;".P",NOT(IFERROR(FIND(":",C1031)&gt;0,FALSE))),"")</f>
        <v/>
      </c>
      <c r="F1032" t="str">
        <f t="shared" si="539"/>
        <v/>
      </c>
      <c r="G1032" t="str">
        <f t="shared" si="563"/>
        <v/>
      </c>
      <c r="H1032" t="str">
        <f t="shared" si="541"/>
        <v/>
      </c>
      <c r="I1032" s="3" t="str">
        <f>IF(LEN(H1032)&gt;0,VLOOKUP(H1032,DATA!$B$2:$G$526,6,FALSE),"")</f>
        <v/>
      </c>
      <c r="J1032" t="str">
        <f>IF(LEN(H1032)&gt;0,VLOOKUP(H1032,DATA!$B$2:$G$526,2,FALSE),"")</f>
        <v/>
      </c>
      <c r="K1032" t="str">
        <f>IF(LEN(H1032)&gt;0,IF(MID(IF(MID(MID(C1032,LEN(H1032)+2,99),1,1)="(",MID(MID(C1032,LEN(H1032)+2,99),2,LEN(MID(C1032,LEN(H1032)+2,99))-2),MID(C1032,LEN(H1032)+2,99)),1,1)=VLOOKUP(H1032,DATA!$B$2:$I$526,8,FALSE),MID(IF(MID(MID(C1032,LEN(H1032)+2,99),1,1)="(",MID(MID(C1032,LEN(H1032)+2,99),2,LEN(MID(C1032,LEN(H1032)+2,99))-2),MID(C1032,LEN(H1032)+2,99)),1,3),IF(MID(MID(C1032,LEN(H1032)+2,99),1,1)="(",MID(MID(C1032,LEN(H1032)+2,99),2,LEN(MID(C1032,LEN(H1032)+2,99))-2),MID(C1032,LEN(H1032)+2,99))),"")</f>
        <v/>
      </c>
      <c r="L1032" t="str">
        <f t="shared" si="542"/>
        <v/>
      </c>
      <c r="M1032" t="str">
        <f t="shared" si="561"/>
        <v/>
      </c>
      <c r="N1032" t="str">
        <f t="shared" si="543"/>
        <v/>
      </c>
      <c r="O1032" t="str">
        <f t="shared" si="544"/>
        <v/>
      </c>
      <c r="P1032" t="str">
        <f t="shared" si="537"/>
        <v/>
      </c>
      <c r="Q1032" t="str">
        <f t="shared" si="545"/>
        <v/>
      </c>
      <c r="R1032" t="str">
        <f t="shared" si="546"/>
        <v/>
      </c>
      <c r="S1032" t="str">
        <f t="shared" si="547"/>
        <v/>
      </c>
      <c r="T1032" t="str">
        <f t="shared" si="548"/>
        <v/>
      </c>
      <c r="U1032" t="str">
        <f t="shared" si="549"/>
        <v/>
      </c>
      <c r="V1032" t="str">
        <f>IF(MID(I1032,6,1)="T",VLOOKUP(H1032,DATA!$B$2:$H$526,7,FALSE),"")</f>
        <v/>
      </c>
      <c r="W1032" t="str">
        <f t="shared" si="550"/>
        <v/>
      </c>
      <c r="X1032" t="str">
        <f>IF(LEN(H1032)&gt;0,VLOOKUP(H1032,DATA!$B$2:$F$526,5,FALSE),"")</f>
        <v/>
      </c>
      <c r="Y1032" t="str">
        <f t="shared" si="551"/>
        <v/>
      </c>
      <c r="Z1032" t="str">
        <f t="shared" si="552"/>
        <v/>
      </c>
      <c r="AA1032" t="str">
        <f t="shared" si="553"/>
        <v/>
      </c>
      <c r="AB1032" t="str">
        <f>IF(LEN(Z1032)&gt;0,VLOOKUP(Z1032,DATA!$K$25:$L$69,2,FALSE)&amp;IF(LEN(AA1032)&gt;0,VLOOKUP(AA1032,DATA!$O$25:$P$29,2,FALSE),""),"")</f>
        <v/>
      </c>
      <c r="AC1032" t="str">
        <f>IF(LEN(Z1032)&gt;0,VLOOKUP(Z1032,DATA!$K$25:$M$69,3,FALSE),"")</f>
        <v/>
      </c>
      <c r="AD1032" t="str">
        <f t="shared" si="554"/>
        <v/>
      </c>
      <c r="AE1032" t="str">
        <f t="shared" si="555"/>
        <v/>
      </c>
      <c r="AF1032" t="str">
        <f t="shared" si="556"/>
        <v/>
      </c>
      <c r="AG1032" t="str">
        <f t="shared" si="557"/>
        <v/>
      </c>
      <c r="AH1032" t="str">
        <f t="shared" si="558"/>
        <v/>
      </c>
      <c r="AI1032" t="str">
        <f>IF(LEN(Q1032)&gt;0,REPT("0",IF(IF(MID(I1032,12,1)="F",VLOOKUP(J1032,DATA!$K$2:$Y$20,14,FALSE),0)&gt;10,IF(MID(I1032,12,1)="F",VLOOKUP(J1032,DATA!$K$2:$Y$20,14,FALSE),0)-10,0)-LEN(X1032))&amp;DEC2BIN(Q1032,IF(MID(I1032,12,1)="F",VLOOKUP(J1032,DATA!$K$2:$Y$20,14,FALSE),0)-IF(IF(MID(I1032,12,1)="F",VLOOKUP(J1032,DATA!$K$2:$Y$20,14,FALSE),0)&gt;10,IF(MID(I1032,12,1)="F",VLOOKUP(J1032,DATA!$K$2:$Y$20,14,FALSE),0)-10,0)),"")</f>
        <v/>
      </c>
      <c r="AJ1032" t="str">
        <f>IF(LEN(H1032)&gt;0,IF(H1032&lt;&gt;"CALL_PAL",VLOOKUP(H1032,DATA!$B$2:$E$526,4,FALSE),VLOOKUP(K1032,DATA!$K$72:$M$161,3,FALSE)),"")</f>
        <v/>
      </c>
      <c r="AK1032" t="str">
        <f>IF(LEN(H1032)&gt;0,VLOOKUP(H1032,DATA!$B$2:$D$526,3,FALSE),"")</f>
        <v/>
      </c>
      <c r="AL1032" t="str">
        <f t="shared" si="559"/>
        <v/>
      </c>
      <c r="AM1032" t="str">
        <f t="shared" si="560"/>
        <v/>
      </c>
      <c r="AN1032" t="str">
        <f t="shared" si="538"/>
        <v/>
      </c>
      <c r="AO1032" t="str">
        <f t="shared" si="564"/>
        <v/>
      </c>
      <c r="AP1032" t="str">
        <f t="shared" si="565"/>
        <v/>
      </c>
      <c r="AQ1032" t="str">
        <f t="shared" si="562"/>
        <v/>
      </c>
    </row>
    <row r="1033" spans="1:43" x14ac:dyDescent="0.25">
      <c r="A1033" t="str">
        <f t="shared" si="566"/>
        <v/>
      </c>
      <c r="C1033" t="str">
        <f t="shared" si="540"/>
        <v/>
      </c>
      <c r="D1033" t="str">
        <f t="shared" si="567"/>
        <v/>
      </c>
      <c r="E1033" t="str">
        <f t="shared" si="568"/>
        <v/>
      </c>
      <c r="F1033" t="str">
        <f t="shared" si="539"/>
        <v/>
      </c>
      <c r="G1033" t="str">
        <f t="shared" si="563"/>
        <v/>
      </c>
      <c r="H1033" t="str">
        <f t="shared" si="541"/>
        <v/>
      </c>
      <c r="I1033" s="3" t="str">
        <f>IF(LEN(H1033)&gt;0,VLOOKUP(H1033,DATA!$B$2:$G$526,6,FALSE),"")</f>
        <v/>
      </c>
      <c r="J1033" t="str">
        <f>IF(LEN(H1033)&gt;0,VLOOKUP(H1033,DATA!$B$2:$G$526,2,FALSE),"")</f>
        <v/>
      </c>
      <c r="K1033" t="str">
        <f>IF(LEN(H1033)&gt;0,IF(MID(IF(MID(MID(C1033,LEN(H1033)+2,99),1,1)="(",MID(MID(C1033,LEN(H1033)+2,99),2,LEN(MID(C1033,LEN(H1033)+2,99))-2),MID(C1033,LEN(H1033)+2,99)),1,1)=VLOOKUP(H1033,DATA!$B$2:$I$526,8,FALSE),MID(IF(MID(MID(C1033,LEN(H1033)+2,99),1,1)="(",MID(MID(C1033,LEN(H1033)+2,99),2,LEN(MID(C1033,LEN(H1033)+2,99))-2),MID(C1033,LEN(H1033)+2,99)),1,3),IF(MID(MID(C1033,LEN(H1033)+2,99),1,1)="(",MID(MID(C1033,LEN(H1033)+2,99),2,LEN(MID(C1033,LEN(H1033)+2,99))-2),MID(C1033,LEN(H1033)+2,99))),"")</f>
        <v/>
      </c>
      <c r="L1033" t="str">
        <f t="shared" si="542"/>
        <v/>
      </c>
      <c r="M1033" t="str">
        <f t="shared" si="561"/>
        <v/>
      </c>
      <c r="N1033" t="str">
        <f t="shared" si="543"/>
        <v/>
      </c>
      <c r="O1033" t="str">
        <f t="shared" si="544"/>
        <v/>
      </c>
      <c r="P1033" t="str">
        <f t="shared" si="537"/>
        <v/>
      </c>
      <c r="Q1033" t="str">
        <f t="shared" si="545"/>
        <v/>
      </c>
      <c r="R1033" t="str">
        <f t="shared" si="546"/>
        <v/>
      </c>
      <c r="S1033" t="str">
        <f t="shared" si="547"/>
        <v/>
      </c>
      <c r="T1033" t="str">
        <f t="shared" si="548"/>
        <v/>
      </c>
      <c r="U1033" t="str">
        <f t="shared" si="549"/>
        <v/>
      </c>
      <c r="V1033" t="str">
        <f>IF(MID(I1033,6,1)="T",VLOOKUP(H1033,DATA!$B$2:$H$526,7,FALSE),"")</f>
        <v/>
      </c>
      <c r="W1033" t="str">
        <f t="shared" si="550"/>
        <v/>
      </c>
      <c r="X1033" t="str">
        <f>IF(LEN(H1033)&gt;0,VLOOKUP(H1033,DATA!$B$2:$F$526,5,FALSE),"")</f>
        <v/>
      </c>
      <c r="Y1033" t="str">
        <f t="shared" si="551"/>
        <v/>
      </c>
      <c r="Z1033" t="str">
        <f t="shared" si="552"/>
        <v/>
      </c>
      <c r="AA1033" t="str">
        <f t="shared" si="553"/>
        <v/>
      </c>
      <c r="AB1033" t="str">
        <f>IF(LEN(Z1033)&gt;0,VLOOKUP(Z1033,DATA!$K$25:$L$69,2,FALSE)&amp;IF(LEN(AA1033)&gt;0,VLOOKUP(AA1033,DATA!$O$25:$P$29,2,FALSE),""),"")</f>
        <v/>
      </c>
      <c r="AC1033" t="str">
        <f>IF(LEN(Z1033)&gt;0,VLOOKUP(Z1033,DATA!$K$25:$M$69,3,FALSE),"")</f>
        <v/>
      </c>
      <c r="AD1033" t="str">
        <f t="shared" si="554"/>
        <v/>
      </c>
      <c r="AE1033" t="str">
        <f t="shared" si="555"/>
        <v/>
      </c>
      <c r="AF1033" t="str">
        <f t="shared" si="556"/>
        <v/>
      </c>
      <c r="AG1033" t="str">
        <f t="shared" si="557"/>
        <v/>
      </c>
      <c r="AH1033" t="str">
        <f t="shared" si="558"/>
        <v/>
      </c>
      <c r="AI1033" t="str">
        <f>IF(LEN(Q1033)&gt;0,REPT("0",IF(IF(MID(I1033,12,1)="F",VLOOKUP(J1033,DATA!$K$2:$Y$20,14,FALSE),0)&gt;10,IF(MID(I1033,12,1)="F",VLOOKUP(J1033,DATA!$K$2:$Y$20,14,FALSE),0)-10,0)-LEN(X1033))&amp;DEC2BIN(Q1033,IF(MID(I1033,12,1)="F",VLOOKUP(J1033,DATA!$K$2:$Y$20,14,FALSE),0)-IF(IF(MID(I1033,12,1)="F",VLOOKUP(J1033,DATA!$K$2:$Y$20,14,FALSE),0)&gt;10,IF(MID(I1033,12,1)="F",VLOOKUP(J1033,DATA!$K$2:$Y$20,14,FALSE),0)-10,0)),"")</f>
        <v/>
      </c>
      <c r="AJ1033" t="str">
        <f>IF(LEN(H1033)&gt;0,IF(H1033&lt;&gt;"CALL_PAL",VLOOKUP(H1033,DATA!$B$2:$E$526,4,FALSE),VLOOKUP(K1033,DATA!$K$72:$M$161,3,FALSE)),"")</f>
        <v/>
      </c>
      <c r="AK1033" t="str">
        <f>IF(LEN(H1033)&gt;0,VLOOKUP(H1033,DATA!$B$2:$D$526,3,FALSE),"")</f>
        <v/>
      </c>
      <c r="AL1033" t="str">
        <f t="shared" si="559"/>
        <v/>
      </c>
      <c r="AM1033" t="str">
        <f t="shared" si="560"/>
        <v/>
      </c>
      <c r="AN1033" t="str">
        <f t="shared" si="538"/>
        <v/>
      </c>
      <c r="AO1033" t="str">
        <f t="shared" si="564"/>
        <v/>
      </c>
      <c r="AP1033" t="str">
        <f t="shared" si="565"/>
        <v/>
      </c>
      <c r="AQ1033" t="str">
        <f t="shared" si="562"/>
        <v/>
      </c>
    </row>
    <row r="1034" spans="1:43" x14ac:dyDescent="0.25">
      <c r="A1034" t="str">
        <f t="shared" si="566"/>
        <v/>
      </c>
      <c r="C1034" t="str">
        <f t="shared" si="540"/>
        <v/>
      </c>
      <c r="D1034" t="str">
        <f t="shared" si="567"/>
        <v/>
      </c>
      <c r="E1034" t="str">
        <f t="shared" si="568"/>
        <v/>
      </c>
      <c r="F1034" t="str">
        <f t="shared" si="539"/>
        <v/>
      </c>
      <c r="G1034" t="str">
        <f t="shared" si="563"/>
        <v/>
      </c>
      <c r="H1034" t="str">
        <f t="shared" si="541"/>
        <v/>
      </c>
      <c r="I1034" s="3" t="str">
        <f>IF(LEN(H1034)&gt;0,VLOOKUP(H1034,DATA!$B$2:$G$526,6,FALSE),"")</f>
        <v/>
      </c>
      <c r="J1034" t="str">
        <f>IF(LEN(H1034)&gt;0,VLOOKUP(H1034,DATA!$B$2:$G$526,2,FALSE),"")</f>
        <v/>
      </c>
      <c r="K1034" t="str">
        <f>IF(LEN(H1034)&gt;0,IF(MID(IF(MID(MID(C1034,LEN(H1034)+2,99),1,1)="(",MID(MID(C1034,LEN(H1034)+2,99),2,LEN(MID(C1034,LEN(H1034)+2,99))-2),MID(C1034,LEN(H1034)+2,99)),1,1)=VLOOKUP(H1034,DATA!$B$2:$I$526,8,FALSE),MID(IF(MID(MID(C1034,LEN(H1034)+2,99),1,1)="(",MID(MID(C1034,LEN(H1034)+2,99),2,LEN(MID(C1034,LEN(H1034)+2,99))-2),MID(C1034,LEN(H1034)+2,99)),1,3),IF(MID(MID(C1034,LEN(H1034)+2,99),1,1)="(",MID(MID(C1034,LEN(H1034)+2,99),2,LEN(MID(C1034,LEN(H1034)+2,99))-2),MID(C1034,LEN(H1034)+2,99))),"")</f>
        <v/>
      </c>
      <c r="L1034" t="str">
        <f t="shared" si="542"/>
        <v/>
      </c>
      <c r="M1034" t="str">
        <f t="shared" si="561"/>
        <v/>
      </c>
      <c r="N1034" t="str">
        <f t="shared" si="543"/>
        <v/>
      </c>
      <c r="O1034" t="str">
        <f t="shared" si="544"/>
        <v/>
      </c>
      <c r="P1034" t="str">
        <f t="shared" si="537"/>
        <v/>
      </c>
      <c r="Q1034" t="str">
        <f t="shared" si="545"/>
        <v/>
      </c>
      <c r="R1034" t="str">
        <f t="shared" si="546"/>
        <v/>
      </c>
      <c r="S1034" t="str">
        <f t="shared" si="547"/>
        <v/>
      </c>
      <c r="T1034" t="str">
        <f t="shared" si="548"/>
        <v/>
      </c>
      <c r="U1034" t="str">
        <f t="shared" si="549"/>
        <v/>
      </c>
      <c r="V1034" t="str">
        <f>IF(MID(I1034,6,1)="T",VLOOKUP(H1034,DATA!$B$2:$H$526,7,FALSE),"")</f>
        <v/>
      </c>
      <c r="W1034" t="str">
        <f t="shared" si="550"/>
        <v/>
      </c>
      <c r="X1034" t="str">
        <f>IF(LEN(H1034)&gt;0,VLOOKUP(H1034,DATA!$B$2:$F$526,5,FALSE),"")</f>
        <v/>
      </c>
      <c r="Y1034" t="str">
        <f t="shared" si="551"/>
        <v/>
      </c>
      <c r="Z1034" t="str">
        <f t="shared" si="552"/>
        <v/>
      </c>
      <c r="AA1034" t="str">
        <f t="shared" si="553"/>
        <v/>
      </c>
      <c r="AB1034" t="str">
        <f>IF(LEN(Z1034)&gt;0,VLOOKUP(Z1034,DATA!$K$25:$L$69,2,FALSE)&amp;IF(LEN(AA1034)&gt;0,VLOOKUP(AA1034,DATA!$O$25:$P$29,2,FALSE),""),"")</f>
        <v/>
      </c>
      <c r="AC1034" t="str">
        <f>IF(LEN(Z1034)&gt;0,VLOOKUP(Z1034,DATA!$K$25:$M$69,3,FALSE),"")</f>
        <v/>
      </c>
      <c r="AD1034" t="str">
        <f t="shared" si="554"/>
        <v/>
      </c>
      <c r="AE1034" t="str">
        <f t="shared" si="555"/>
        <v/>
      </c>
      <c r="AF1034" t="str">
        <f t="shared" si="556"/>
        <v/>
      </c>
      <c r="AG1034" t="str">
        <f t="shared" si="557"/>
        <v/>
      </c>
      <c r="AH1034" t="str">
        <f t="shared" si="558"/>
        <v/>
      </c>
      <c r="AI1034" t="str">
        <f>IF(LEN(Q1034)&gt;0,REPT("0",IF(IF(MID(I1034,12,1)="F",VLOOKUP(J1034,DATA!$K$2:$Y$20,14,FALSE),0)&gt;10,IF(MID(I1034,12,1)="F",VLOOKUP(J1034,DATA!$K$2:$Y$20,14,FALSE),0)-10,0)-LEN(X1034))&amp;DEC2BIN(Q1034,IF(MID(I1034,12,1)="F",VLOOKUP(J1034,DATA!$K$2:$Y$20,14,FALSE),0)-IF(IF(MID(I1034,12,1)="F",VLOOKUP(J1034,DATA!$K$2:$Y$20,14,FALSE),0)&gt;10,IF(MID(I1034,12,1)="F",VLOOKUP(J1034,DATA!$K$2:$Y$20,14,FALSE),0)-10,0)),"")</f>
        <v/>
      </c>
      <c r="AJ1034" t="str">
        <f>IF(LEN(H1034)&gt;0,IF(H1034&lt;&gt;"CALL_PAL",VLOOKUP(H1034,DATA!$B$2:$E$526,4,FALSE),VLOOKUP(K1034,DATA!$K$72:$M$161,3,FALSE)),"")</f>
        <v/>
      </c>
      <c r="AK1034" t="str">
        <f>IF(LEN(H1034)&gt;0,VLOOKUP(H1034,DATA!$B$2:$D$526,3,FALSE),"")</f>
        <v/>
      </c>
      <c r="AL1034" t="str">
        <f t="shared" si="559"/>
        <v/>
      </c>
      <c r="AM1034" t="str">
        <f t="shared" si="560"/>
        <v/>
      </c>
      <c r="AN1034" t="str">
        <f t="shared" si="538"/>
        <v/>
      </c>
      <c r="AO1034" t="str">
        <f t="shared" si="564"/>
        <v/>
      </c>
      <c r="AP1034" t="str">
        <f t="shared" si="565"/>
        <v/>
      </c>
      <c r="AQ1034" t="str">
        <f t="shared" si="562"/>
        <v/>
      </c>
    </row>
    <row r="1035" spans="1:43" x14ac:dyDescent="0.25">
      <c r="A1035" t="str">
        <f t="shared" si="566"/>
        <v/>
      </c>
      <c r="C1035" t="str">
        <f t="shared" si="540"/>
        <v/>
      </c>
      <c r="D1035" t="str">
        <f t="shared" si="567"/>
        <v/>
      </c>
      <c r="E1035" t="str">
        <f t="shared" si="568"/>
        <v/>
      </c>
      <c r="F1035" t="str">
        <f t="shared" si="539"/>
        <v/>
      </c>
      <c r="G1035" t="str">
        <f t="shared" si="563"/>
        <v/>
      </c>
      <c r="H1035" t="str">
        <f t="shared" si="541"/>
        <v/>
      </c>
      <c r="I1035" s="3" t="str">
        <f>IF(LEN(H1035)&gt;0,VLOOKUP(H1035,DATA!$B$2:$G$526,6,FALSE),"")</f>
        <v/>
      </c>
      <c r="J1035" t="str">
        <f>IF(LEN(H1035)&gt;0,VLOOKUP(H1035,DATA!$B$2:$G$526,2,FALSE),"")</f>
        <v/>
      </c>
      <c r="K1035" t="str">
        <f>IF(LEN(H1035)&gt;0,IF(MID(IF(MID(MID(C1035,LEN(H1035)+2,99),1,1)="(",MID(MID(C1035,LEN(H1035)+2,99),2,LEN(MID(C1035,LEN(H1035)+2,99))-2),MID(C1035,LEN(H1035)+2,99)),1,1)=VLOOKUP(H1035,DATA!$B$2:$I$526,8,FALSE),MID(IF(MID(MID(C1035,LEN(H1035)+2,99),1,1)="(",MID(MID(C1035,LEN(H1035)+2,99),2,LEN(MID(C1035,LEN(H1035)+2,99))-2),MID(C1035,LEN(H1035)+2,99)),1,3),IF(MID(MID(C1035,LEN(H1035)+2,99),1,1)="(",MID(MID(C1035,LEN(H1035)+2,99),2,LEN(MID(C1035,LEN(H1035)+2,99))-2),MID(C1035,LEN(H1035)+2,99))),"")</f>
        <v/>
      </c>
      <c r="L1035" t="str">
        <f t="shared" si="542"/>
        <v/>
      </c>
      <c r="M1035" t="str">
        <f t="shared" si="561"/>
        <v/>
      </c>
      <c r="N1035" t="str">
        <f t="shared" si="543"/>
        <v/>
      </c>
      <c r="O1035" t="str">
        <f t="shared" si="544"/>
        <v/>
      </c>
      <c r="P1035" t="str">
        <f t="shared" si="537"/>
        <v/>
      </c>
      <c r="Q1035" t="str">
        <f t="shared" si="545"/>
        <v/>
      </c>
      <c r="R1035" t="str">
        <f t="shared" si="546"/>
        <v/>
      </c>
      <c r="S1035" t="str">
        <f t="shared" si="547"/>
        <v/>
      </c>
      <c r="T1035" t="str">
        <f t="shared" si="548"/>
        <v/>
      </c>
      <c r="U1035" t="str">
        <f t="shared" si="549"/>
        <v/>
      </c>
      <c r="V1035" t="str">
        <f>IF(MID(I1035,6,1)="T",VLOOKUP(H1035,DATA!$B$2:$H$526,7,FALSE),"")</f>
        <v/>
      </c>
      <c r="W1035" t="str">
        <f t="shared" si="550"/>
        <v/>
      </c>
      <c r="X1035" t="str">
        <f>IF(LEN(H1035)&gt;0,VLOOKUP(H1035,DATA!$B$2:$F$526,5,FALSE),"")</f>
        <v/>
      </c>
      <c r="Y1035" t="str">
        <f t="shared" si="551"/>
        <v/>
      </c>
      <c r="Z1035" t="str">
        <f t="shared" si="552"/>
        <v/>
      </c>
      <c r="AA1035" t="str">
        <f t="shared" si="553"/>
        <v/>
      </c>
      <c r="AB1035" t="str">
        <f>IF(LEN(Z1035)&gt;0,VLOOKUP(Z1035,DATA!$K$25:$L$69,2,FALSE)&amp;IF(LEN(AA1035)&gt;0,VLOOKUP(AA1035,DATA!$O$25:$P$29,2,FALSE),""),"")</f>
        <v/>
      </c>
      <c r="AC1035" t="str">
        <f>IF(LEN(Z1035)&gt;0,VLOOKUP(Z1035,DATA!$K$25:$M$69,3,FALSE),"")</f>
        <v/>
      </c>
      <c r="AD1035" t="str">
        <f t="shared" si="554"/>
        <v/>
      </c>
      <c r="AE1035" t="str">
        <f t="shared" si="555"/>
        <v/>
      </c>
      <c r="AF1035" t="str">
        <f t="shared" si="556"/>
        <v/>
      </c>
      <c r="AG1035" t="str">
        <f t="shared" si="557"/>
        <v/>
      </c>
      <c r="AH1035" t="str">
        <f t="shared" si="558"/>
        <v/>
      </c>
      <c r="AI1035" t="str">
        <f>IF(LEN(Q1035)&gt;0,REPT("0",IF(IF(MID(I1035,12,1)="F",VLOOKUP(J1035,DATA!$K$2:$Y$20,14,FALSE),0)&gt;10,IF(MID(I1035,12,1)="F",VLOOKUP(J1035,DATA!$K$2:$Y$20,14,FALSE),0)-10,0)-LEN(X1035))&amp;DEC2BIN(Q1035,IF(MID(I1035,12,1)="F",VLOOKUP(J1035,DATA!$K$2:$Y$20,14,FALSE),0)-IF(IF(MID(I1035,12,1)="F",VLOOKUP(J1035,DATA!$K$2:$Y$20,14,FALSE),0)&gt;10,IF(MID(I1035,12,1)="F",VLOOKUP(J1035,DATA!$K$2:$Y$20,14,FALSE),0)-10,0)),"")</f>
        <v/>
      </c>
      <c r="AJ1035" t="str">
        <f>IF(LEN(H1035)&gt;0,IF(H1035&lt;&gt;"CALL_PAL",VLOOKUP(H1035,DATA!$B$2:$E$526,4,FALSE),VLOOKUP(K1035,DATA!$K$72:$M$161,3,FALSE)),"")</f>
        <v/>
      </c>
      <c r="AK1035" t="str">
        <f>IF(LEN(H1035)&gt;0,VLOOKUP(H1035,DATA!$B$2:$D$526,3,FALSE),"")</f>
        <v/>
      </c>
      <c r="AL1035" t="str">
        <f t="shared" si="559"/>
        <v/>
      </c>
      <c r="AM1035" t="str">
        <f t="shared" si="560"/>
        <v/>
      </c>
      <c r="AN1035" t="str">
        <f t="shared" si="538"/>
        <v/>
      </c>
      <c r="AO1035" t="str">
        <f t="shared" si="564"/>
        <v/>
      </c>
      <c r="AP1035" t="str">
        <f t="shared" si="565"/>
        <v/>
      </c>
      <c r="AQ1035" t="str">
        <f t="shared" si="562"/>
        <v/>
      </c>
    </row>
    <row r="1036" spans="1:43" x14ac:dyDescent="0.25">
      <c r="A1036" t="str">
        <f t="shared" si="566"/>
        <v/>
      </c>
      <c r="C1036" t="str">
        <f t="shared" si="540"/>
        <v/>
      </c>
      <c r="D1036" t="str">
        <f t="shared" si="567"/>
        <v/>
      </c>
      <c r="E1036" t="str">
        <f t="shared" si="568"/>
        <v/>
      </c>
      <c r="F1036" t="str">
        <f t="shared" si="539"/>
        <v/>
      </c>
      <c r="G1036" t="str">
        <f t="shared" si="563"/>
        <v/>
      </c>
      <c r="H1036" t="str">
        <f t="shared" si="541"/>
        <v/>
      </c>
      <c r="I1036" s="3" t="str">
        <f>IF(LEN(H1036)&gt;0,VLOOKUP(H1036,DATA!$B$2:$G$526,6,FALSE),"")</f>
        <v/>
      </c>
      <c r="J1036" t="str">
        <f>IF(LEN(H1036)&gt;0,VLOOKUP(H1036,DATA!$B$2:$G$526,2,FALSE),"")</f>
        <v/>
      </c>
      <c r="K1036" t="str">
        <f>IF(LEN(H1036)&gt;0,IF(MID(IF(MID(MID(C1036,LEN(H1036)+2,99),1,1)="(",MID(MID(C1036,LEN(H1036)+2,99),2,LEN(MID(C1036,LEN(H1036)+2,99))-2),MID(C1036,LEN(H1036)+2,99)),1,1)=VLOOKUP(H1036,DATA!$B$2:$I$526,8,FALSE),MID(IF(MID(MID(C1036,LEN(H1036)+2,99),1,1)="(",MID(MID(C1036,LEN(H1036)+2,99),2,LEN(MID(C1036,LEN(H1036)+2,99))-2),MID(C1036,LEN(H1036)+2,99)),1,3),IF(MID(MID(C1036,LEN(H1036)+2,99),1,1)="(",MID(MID(C1036,LEN(H1036)+2,99),2,LEN(MID(C1036,LEN(H1036)+2,99))-2),MID(C1036,LEN(H1036)+2,99))),"")</f>
        <v/>
      </c>
      <c r="L1036" t="str">
        <f t="shared" si="542"/>
        <v/>
      </c>
      <c r="M1036" t="str">
        <f t="shared" si="561"/>
        <v/>
      </c>
      <c r="N1036" t="str">
        <f t="shared" si="543"/>
        <v/>
      </c>
      <c r="O1036" t="str">
        <f t="shared" si="544"/>
        <v/>
      </c>
      <c r="P1036" t="str">
        <f t="shared" si="537"/>
        <v/>
      </c>
      <c r="Q1036" t="str">
        <f t="shared" si="545"/>
        <v/>
      </c>
      <c r="R1036" t="str">
        <f t="shared" si="546"/>
        <v/>
      </c>
      <c r="S1036" t="str">
        <f t="shared" si="547"/>
        <v/>
      </c>
      <c r="T1036" t="str">
        <f t="shared" si="548"/>
        <v/>
      </c>
      <c r="U1036" t="str">
        <f t="shared" si="549"/>
        <v/>
      </c>
      <c r="V1036" t="str">
        <f>IF(MID(I1036,6,1)="T",VLOOKUP(H1036,DATA!$B$2:$H$526,7,FALSE),"")</f>
        <v/>
      </c>
      <c r="W1036" t="str">
        <f t="shared" si="550"/>
        <v/>
      </c>
      <c r="X1036" t="str">
        <f>IF(LEN(H1036)&gt;0,VLOOKUP(H1036,DATA!$B$2:$F$526,5,FALSE),"")</f>
        <v/>
      </c>
      <c r="Y1036" t="str">
        <f t="shared" si="551"/>
        <v/>
      </c>
      <c r="Z1036" t="str">
        <f t="shared" si="552"/>
        <v/>
      </c>
      <c r="AA1036" t="str">
        <f t="shared" si="553"/>
        <v/>
      </c>
      <c r="AB1036" t="str">
        <f>IF(LEN(Z1036)&gt;0,VLOOKUP(Z1036,DATA!$K$25:$L$69,2,FALSE)&amp;IF(LEN(AA1036)&gt;0,VLOOKUP(AA1036,DATA!$O$25:$P$29,2,FALSE),""),"")</f>
        <v/>
      </c>
      <c r="AC1036" t="str">
        <f>IF(LEN(Z1036)&gt;0,VLOOKUP(Z1036,DATA!$K$25:$M$69,3,FALSE),"")</f>
        <v/>
      </c>
      <c r="AD1036" t="str">
        <f t="shared" si="554"/>
        <v/>
      </c>
      <c r="AE1036" t="str">
        <f t="shared" si="555"/>
        <v/>
      </c>
      <c r="AF1036" t="str">
        <f t="shared" si="556"/>
        <v/>
      </c>
      <c r="AG1036" t="str">
        <f t="shared" si="557"/>
        <v/>
      </c>
      <c r="AH1036" t="str">
        <f t="shared" si="558"/>
        <v/>
      </c>
      <c r="AI1036" t="str">
        <f>IF(LEN(Q1036)&gt;0,REPT("0",IF(IF(MID(I1036,12,1)="F",VLOOKUP(J1036,DATA!$K$2:$Y$20,14,FALSE),0)&gt;10,IF(MID(I1036,12,1)="F",VLOOKUP(J1036,DATA!$K$2:$Y$20,14,FALSE),0)-10,0)-LEN(X1036))&amp;DEC2BIN(Q1036,IF(MID(I1036,12,1)="F",VLOOKUP(J1036,DATA!$K$2:$Y$20,14,FALSE),0)-IF(IF(MID(I1036,12,1)="F",VLOOKUP(J1036,DATA!$K$2:$Y$20,14,FALSE),0)&gt;10,IF(MID(I1036,12,1)="F",VLOOKUP(J1036,DATA!$K$2:$Y$20,14,FALSE),0)-10,0)),"")</f>
        <v/>
      </c>
      <c r="AJ1036" t="str">
        <f>IF(LEN(H1036)&gt;0,IF(H1036&lt;&gt;"CALL_PAL",VLOOKUP(H1036,DATA!$B$2:$E$526,4,FALSE),VLOOKUP(K1036,DATA!$K$72:$M$161,3,FALSE)),"")</f>
        <v/>
      </c>
      <c r="AK1036" t="str">
        <f>IF(LEN(H1036)&gt;0,VLOOKUP(H1036,DATA!$B$2:$D$526,3,FALSE),"")</f>
        <v/>
      </c>
      <c r="AL1036" t="str">
        <f t="shared" si="559"/>
        <v/>
      </c>
      <c r="AM1036" t="str">
        <f t="shared" si="560"/>
        <v/>
      </c>
      <c r="AN1036" t="str">
        <f t="shared" si="538"/>
        <v/>
      </c>
      <c r="AO1036" t="str">
        <f t="shared" si="564"/>
        <v/>
      </c>
      <c r="AP1036" t="str">
        <f t="shared" si="565"/>
        <v/>
      </c>
      <c r="AQ1036" t="str">
        <f t="shared" si="562"/>
        <v/>
      </c>
    </row>
    <row r="1037" spans="1:43" x14ac:dyDescent="0.25">
      <c r="A1037" t="str">
        <f t="shared" si="566"/>
        <v/>
      </c>
      <c r="C1037" t="str">
        <f t="shared" si="540"/>
        <v/>
      </c>
      <c r="D1037" t="str">
        <f t="shared" si="567"/>
        <v/>
      </c>
      <c r="E1037" t="str">
        <f t="shared" si="568"/>
        <v/>
      </c>
      <c r="F1037" t="str">
        <f t="shared" si="539"/>
        <v/>
      </c>
      <c r="G1037" t="str">
        <f t="shared" si="563"/>
        <v/>
      </c>
      <c r="H1037" t="str">
        <f t="shared" si="541"/>
        <v/>
      </c>
      <c r="I1037" s="3" t="str">
        <f>IF(LEN(H1037)&gt;0,VLOOKUP(H1037,DATA!$B$2:$G$526,6,FALSE),"")</f>
        <v/>
      </c>
      <c r="J1037" t="str">
        <f>IF(LEN(H1037)&gt;0,VLOOKUP(H1037,DATA!$B$2:$G$526,2,FALSE),"")</f>
        <v/>
      </c>
      <c r="K1037" t="str">
        <f>IF(LEN(H1037)&gt;0,IF(MID(IF(MID(MID(C1037,LEN(H1037)+2,99),1,1)="(",MID(MID(C1037,LEN(H1037)+2,99),2,LEN(MID(C1037,LEN(H1037)+2,99))-2),MID(C1037,LEN(H1037)+2,99)),1,1)=VLOOKUP(H1037,DATA!$B$2:$I$526,8,FALSE),MID(IF(MID(MID(C1037,LEN(H1037)+2,99),1,1)="(",MID(MID(C1037,LEN(H1037)+2,99),2,LEN(MID(C1037,LEN(H1037)+2,99))-2),MID(C1037,LEN(H1037)+2,99)),1,3),IF(MID(MID(C1037,LEN(H1037)+2,99),1,1)="(",MID(MID(C1037,LEN(H1037)+2,99),2,LEN(MID(C1037,LEN(H1037)+2,99))-2),MID(C1037,LEN(H1037)+2,99))),"")</f>
        <v/>
      </c>
      <c r="L1037" t="str">
        <f t="shared" si="542"/>
        <v/>
      </c>
      <c r="M1037" t="str">
        <f t="shared" si="561"/>
        <v/>
      </c>
      <c r="N1037" t="str">
        <f t="shared" si="543"/>
        <v/>
      </c>
      <c r="O1037" t="str">
        <f t="shared" si="544"/>
        <v/>
      </c>
      <c r="P1037" t="str">
        <f t="shared" si="537"/>
        <v/>
      </c>
      <c r="Q1037" t="str">
        <f t="shared" si="545"/>
        <v/>
      </c>
      <c r="R1037" t="str">
        <f t="shared" si="546"/>
        <v/>
      </c>
      <c r="S1037" t="str">
        <f t="shared" si="547"/>
        <v/>
      </c>
      <c r="T1037" t="str">
        <f t="shared" si="548"/>
        <v/>
      </c>
      <c r="U1037" t="str">
        <f t="shared" si="549"/>
        <v/>
      </c>
      <c r="V1037" t="str">
        <f>IF(MID(I1037,6,1)="T",VLOOKUP(H1037,DATA!$B$2:$H$526,7,FALSE),"")</f>
        <v/>
      </c>
      <c r="W1037" t="str">
        <f t="shared" si="550"/>
        <v/>
      </c>
      <c r="X1037" t="str">
        <f>IF(LEN(H1037)&gt;0,VLOOKUP(H1037,DATA!$B$2:$F$526,5,FALSE),"")</f>
        <v/>
      </c>
      <c r="Y1037" t="str">
        <f t="shared" si="551"/>
        <v/>
      </c>
      <c r="Z1037" t="str">
        <f t="shared" si="552"/>
        <v/>
      </c>
      <c r="AA1037" t="str">
        <f t="shared" si="553"/>
        <v/>
      </c>
      <c r="AB1037" t="str">
        <f>IF(LEN(Z1037)&gt;0,VLOOKUP(Z1037,DATA!$K$25:$L$69,2,FALSE)&amp;IF(LEN(AA1037)&gt;0,VLOOKUP(AA1037,DATA!$O$25:$P$29,2,FALSE),""),"")</f>
        <v/>
      </c>
      <c r="AC1037" t="str">
        <f>IF(LEN(Z1037)&gt;0,VLOOKUP(Z1037,DATA!$K$25:$M$69,3,FALSE),"")</f>
        <v/>
      </c>
      <c r="AD1037" t="str">
        <f t="shared" si="554"/>
        <v/>
      </c>
      <c r="AE1037" t="str">
        <f t="shared" si="555"/>
        <v/>
      </c>
      <c r="AF1037" t="str">
        <f t="shared" si="556"/>
        <v/>
      </c>
      <c r="AG1037" t="str">
        <f t="shared" si="557"/>
        <v/>
      </c>
      <c r="AH1037" t="str">
        <f t="shared" si="558"/>
        <v/>
      </c>
      <c r="AI1037" t="str">
        <f>IF(LEN(Q1037)&gt;0,REPT("0",IF(IF(MID(I1037,12,1)="F",VLOOKUP(J1037,DATA!$K$2:$Y$20,14,FALSE),0)&gt;10,IF(MID(I1037,12,1)="F",VLOOKUP(J1037,DATA!$K$2:$Y$20,14,FALSE),0)-10,0)-LEN(X1037))&amp;DEC2BIN(Q1037,IF(MID(I1037,12,1)="F",VLOOKUP(J1037,DATA!$K$2:$Y$20,14,FALSE),0)-IF(IF(MID(I1037,12,1)="F",VLOOKUP(J1037,DATA!$K$2:$Y$20,14,FALSE),0)&gt;10,IF(MID(I1037,12,1)="F",VLOOKUP(J1037,DATA!$K$2:$Y$20,14,FALSE),0)-10,0)),"")</f>
        <v/>
      </c>
      <c r="AJ1037" t="str">
        <f>IF(LEN(H1037)&gt;0,IF(H1037&lt;&gt;"CALL_PAL",VLOOKUP(H1037,DATA!$B$2:$E$526,4,FALSE),VLOOKUP(K1037,DATA!$K$72:$M$161,3,FALSE)),"")</f>
        <v/>
      </c>
      <c r="AK1037" t="str">
        <f>IF(LEN(H1037)&gt;0,VLOOKUP(H1037,DATA!$B$2:$D$526,3,FALSE),"")</f>
        <v/>
      </c>
      <c r="AL1037" t="str">
        <f t="shared" si="559"/>
        <v/>
      </c>
      <c r="AM1037" t="str">
        <f t="shared" si="560"/>
        <v/>
      </c>
      <c r="AN1037" t="str">
        <f t="shared" si="538"/>
        <v/>
      </c>
      <c r="AO1037" t="str">
        <f t="shared" si="564"/>
        <v/>
      </c>
      <c r="AP1037" t="str">
        <f t="shared" si="565"/>
        <v/>
      </c>
      <c r="AQ1037" t="str">
        <f t="shared" si="562"/>
        <v/>
      </c>
    </row>
    <row r="1038" spans="1:43" x14ac:dyDescent="0.25">
      <c r="A1038" t="str">
        <f t="shared" si="566"/>
        <v/>
      </c>
      <c r="C1038" t="str">
        <f t="shared" si="540"/>
        <v/>
      </c>
      <c r="D1038" t="str">
        <f t="shared" si="567"/>
        <v/>
      </c>
      <c r="E1038" t="str">
        <f t="shared" si="568"/>
        <v/>
      </c>
      <c r="F1038" t="str">
        <f t="shared" si="539"/>
        <v/>
      </c>
      <c r="G1038" t="str">
        <f t="shared" si="563"/>
        <v/>
      </c>
      <c r="H1038" t="str">
        <f t="shared" si="541"/>
        <v/>
      </c>
      <c r="I1038" s="3" t="str">
        <f>IF(LEN(H1038)&gt;0,VLOOKUP(H1038,DATA!$B$2:$G$526,6,FALSE),"")</f>
        <v/>
      </c>
      <c r="J1038" t="str">
        <f>IF(LEN(H1038)&gt;0,VLOOKUP(H1038,DATA!$B$2:$G$526,2,FALSE),"")</f>
        <v/>
      </c>
      <c r="K1038" t="str">
        <f>IF(LEN(H1038)&gt;0,IF(MID(IF(MID(MID(C1038,LEN(H1038)+2,99),1,1)="(",MID(MID(C1038,LEN(H1038)+2,99),2,LEN(MID(C1038,LEN(H1038)+2,99))-2),MID(C1038,LEN(H1038)+2,99)),1,1)=VLOOKUP(H1038,DATA!$B$2:$I$526,8,FALSE),MID(IF(MID(MID(C1038,LEN(H1038)+2,99),1,1)="(",MID(MID(C1038,LEN(H1038)+2,99),2,LEN(MID(C1038,LEN(H1038)+2,99))-2),MID(C1038,LEN(H1038)+2,99)),1,3),IF(MID(MID(C1038,LEN(H1038)+2,99),1,1)="(",MID(MID(C1038,LEN(H1038)+2,99),2,LEN(MID(C1038,LEN(H1038)+2,99))-2),MID(C1038,LEN(H1038)+2,99))),"")</f>
        <v/>
      </c>
      <c r="L1038" t="str">
        <f t="shared" si="542"/>
        <v/>
      </c>
      <c r="M1038" t="str">
        <f t="shared" si="561"/>
        <v/>
      </c>
      <c r="N1038" t="str">
        <f t="shared" si="543"/>
        <v/>
      </c>
      <c r="O1038" t="str">
        <f t="shared" si="544"/>
        <v/>
      </c>
      <c r="P1038" t="str">
        <f t="shared" ref="P1038:P1101" si="569">IF(MID(I1038,12,1)="F",IFERROR(VLOOKUP(L1038&amp;":",C:G,5,FALSE),""),"")</f>
        <v/>
      </c>
      <c r="Q1038" t="str">
        <f t="shared" si="545"/>
        <v/>
      </c>
      <c r="R1038" t="str">
        <f t="shared" si="546"/>
        <v/>
      </c>
      <c r="S1038" t="str">
        <f t="shared" si="547"/>
        <v/>
      </c>
      <c r="T1038" t="str">
        <f t="shared" si="548"/>
        <v/>
      </c>
      <c r="U1038" t="str">
        <f t="shared" si="549"/>
        <v/>
      </c>
      <c r="V1038" t="str">
        <f>IF(MID(I1038,6,1)="T",VLOOKUP(H1038,DATA!$B$2:$H$526,7,FALSE),"")</f>
        <v/>
      </c>
      <c r="W1038" t="str">
        <f t="shared" si="550"/>
        <v/>
      </c>
      <c r="X1038" t="str">
        <f>IF(LEN(H1038)&gt;0,VLOOKUP(H1038,DATA!$B$2:$F$526,5,FALSE),"")</f>
        <v/>
      </c>
      <c r="Y1038" t="str">
        <f t="shared" si="551"/>
        <v/>
      </c>
      <c r="Z1038" t="str">
        <f t="shared" si="552"/>
        <v/>
      </c>
      <c r="AA1038" t="str">
        <f t="shared" si="553"/>
        <v/>
      </c>
      <c r="AB1038" t="str">
        <f>IF(LEN(Z1038)&gt;0,VLOOKUP(Z1038,DATA!$K$25:$L$69,2,FALSE)&amp;IF(LEN(AA1038)&gt;0,VLOOKUP(AA1038,DATA!$O$25:$P$29,2,FALSE),""),"")</f>
        <v/>
      </c>
      <c r="AC1038" t="str">
        <f>IF(LEN(Z1038)&gt;0,VLOOKUP(Z1038,DATA!$K$25:$M$69,3,FALSE),"")</f>
        <v/>
      </c>
      <c r="AD1038" t="str">
        <f t="shared" si="554"/>
        <v/>
      </c>
      <c r="AE1038" t="str">
        <f t="shared" si="555"/>
        <v/>
      </c>
      <c r="AF1038" t="str">
        <f t="shared" si="556"/>
        <v/>
      </c>
      <c r="AG1038" t="str">
        <f t="shared" si="557"/>
        <v/>
      </c>
      <c r="AH1038" t="str">
        <f t="shared" si="558"/>
        <v/>
      </c>
      <c r="AI1038" t="str">
        <f>IF(LEN(Q1038)&gt;0,REPT("0",IF(IF(MID(I1038,12,1)="F",VLOOKUP(J1038,DATA!$K$2:$Y$20,14,FALSE),0)&gt;10,IF(MID(I1038,12,1)="F",VLOOKUP(J1038,DATA!$K$2:$Y$20,14,FALSE),0)-10,0)-LEN(X1038))&amp;DEC2BIN(Q1038,IF(MID(I1038,12,1)="F",VLOOKUP(J1038,DATA!$K$2:$Y$20,14,FALSE),0)-IF(IF(MID(I1038,12,1)="F",VLOOKUP(J1038,DATA!$K$2:$Y$20,14,FALSE),0)&gt;10,IF(MID(I1038,12,1)="F",VLOOKUP(J1038,DATA!$K$2:$Y$20,14,FALSE),0)-10,0)),"")</f>
        <v/>
      </c>
      <c r="AJ1038" t="str">
        <f>IF(LEN(H1038)&gt;0,IF(H1038&lt;&gt;"CALL_PAL",VLOOKUP(H1038,DATA!$B$2:$E$526,4,FALSE),VLOOKUP(K1038,DATA!$K$72:$M$161,3,FALSE)),"")</f>
        <v/>
      </c>
      <c r="AK1038" t="str">
        <f>IF(LEN(H1038)&gt;0,VLOOKUP(H1038,DATA!$B$2:$D$526,3,FALSE),"")</f>
        <v/>
      </c>
      <c r="AL1038" t="str">
        <f t="shared" si="559"/>
        <v/>
      </c>
      <c r="AM1038" t="str">
        <f t="shared" si="560"/>
        <v/>
      </c>
      <c r="AN1038" t="str">
        <f t="shared" si="538"/>
        <v/>
      </c>
      <c r="AO1038" t="str">
        <f t="shared" si="564"/>
        <v/>
      </c>
      <c r="AP1038" t="str">
        <f t="shared" si="565"/>
        <v/>
      </c>
      <c r="AQ1038" t="str">
        <f t="shared" si="562"/>
        <v/>
      </c>
    </row>
    <row r="1039" spans="1:43" x14ac:dyDescent="0.25">
      <c r="A1039" t="str">
        <f t="shared" si="566"/>
        <v/>
      </c>
      <c r="C1039" t="str">
        <f t="shared" si="540"/>
        <v/>
      </c>
      <c r="D1039" t="str">
        <f t="shared" si="567"/>
        <v/>
      </c>
      <c r="E1039" t="str">
        <f t="shared" si="568"/>
        <v/>
      </c>
      <c r="F1039" t="str">
        <f t="shared" si="539"/>
        <v/>
      </c>
      <c r="G1039" t="str">
        <f t="shared" si="563"/>
        <v/>
      </c>
      <c r="H1039" t="str">
        <f t="shared" si="541"/>
        <v/>
      </c>
      <c r="I1039" s="3" t="str">
        <f>IF(LEN(H1039)&gt;0,VLOOKUP(H1039,DATA!$B$2:$G$526,6,FALSE),"")</f>
        <v/>
      </c>
      <c r="J1039" t="str">
        <f>IF(LEN(H1039)&gt;0,VLOOKUP(H1039,DATA!$B$2:$G$526,2,FALSE),"")</f>
        <v/>
      </c>
      <c r="K1039" t="str">
        <f>IF(LEN(H1039)&gt;0,IF(MID(IF(MID(MID(C1039,LEN(H1039)+2,99),1,1)="(",MID(MID(C1039,LEN(H1039)+2,99),2,LEN(MID(C1039,LEN(H1039)+2,99))-2),MID(C1039,LEN(H1039)+2,99)),1,1)=VLOOKUP(H1039,DATA!$B$2:$I$526,8,FALSE),MID(IF(MID(MID(C1039,LEN(H1039)+2,99),1,1)="(",MID(MID(C1039,LEN(H1039)+2,99),2,LEN(MID(C1039,LEN(H1039)+2,99))-2),MID(C1039,LEN(H1039)+2,99)),1,3),IF(MID(MID(C1039,LEN(H1039)+2,99),1,1)="(",MID(MID(C1039,LEN(H1039)+2,99),2,LEN(MID(C1039,LEN(H1039)+2,99))-2),MID(C1039,LEN(H1039)+2,99))),"")</f>
        <v/>
      </c>
      <c r="L1039" t="str">
        <f t="shared" si="542"/>
        <v/>
      </c>
      <c r="M1039" t="str">
        <f t="shared" si="561"/>
        <v/>
      </c>
      <c r="N1039" t="str">
        <f t="shared" si="543"/>
        <v/>
      </c>
      <c r="O1039" t="str">
        <f t="shared" si="544"/>
        <v/>
      </c>
      <c r="P1039" t="str">
        <f t="shared" si="569"/>
        <v/>
      </c>
      <c r="Q1039" t="str">
        <f t="shared" si="545"/>
        <v/>
      </c>
      <c r="R1039" t="str">
        <f t="shared" si="546"/>
        <v/>
      </c>
      <c r="S1039" t="str">
        <f t="shared" si="547"/>
        <v/>
      </c>
      <c r="T1039" t="str">
        <f t="shared" si="548"/>
        <v/>
      </c>
      <c r="U1039" t="str">
        <f t="shared" si="549"/>
        <v/>
      </c>
      <c r="V1039" t="str">
        <f>IF(MID(I1039,6,1)="T",VLOOKUP(H1039,DATA!$B$2:$H$526,7,FALSE),"")</f>
        <v/>
      </c>
      <c r="W1039" t="str">
        <f t="shared" si="550"/>
        <v/>
      </c>
      <c r="X1039" t="str">
        <f>IF(LEN(H1039)&gt;0,VLOOKUP(H1039,DATA!$B$2:$F$526,5,FALSE),"")</f>
        <v/>
      </c>
      <c r="Y1039" t="str">
        <f t="shared" si="551"/>
        <v/>
      </c>
      <c r="Z1039" t="str">
        <f t="shared" si="552"/>
        <v/>
      </c>
      <c r="AA1039" t="str">
        <f t="shared" si="553"/>
        <v/>
      </c>
      <c r="AB1039" t="str">
        <f>IF(LEN(Z1039)&gt;0,VLOOKUP(Z1039,DATA!$K$25:$L$69,2,FALSE)&amp;IF(LEN(AA1039)&gt;0,VLOOKUP(AA1039,DATA!$O$25:$P$29,2,FALSE),""),"")</f>
        <v/>
      </c>
      <c r="AC1039" t="str">
        <f>IF(LEN(Z1039)&gt;0,VLOOKUP(Z1039,DATA!$K$25:$M$69,3,FALSE),"")</f>
        <v/>
      </c>
      <c r="AD1039" t="str">
        <f t="shared" si="554"/>
        <v/>
      </c>
      <c r="AE1039" t="str">
        <f t="shared" si="555"/>
        <v/>
      </c>
      <c r="AF1039" t="str">
        <f t="shared" si="556"/>
        <v/>
      </c>
      <c r="AG1039" t="str">
        <f t="shared" si="557"/>
        <v/>
      </c>
      <c r="AH1039" t="str">
        <f t="shared" si="558"/>
        <v/>
      </c>
      <c r="AI1039" t="str">
        <f>IF(LEN(Q1039)&gt;0,REPT("0",IF(IF(MID(I1039,12,1)="F",VLOOKUP(J1039,DATA!$K$2:$Y$20,14,FALSE),0)&gt;10,IF(MID(I1039,12,1)="F",VLOOKUP(J1039,DATA!$K$2:$Y$20,14,FALSE),0)-10,0)-LEN(X1039))&amp;DEC2BIN(Q1039,IF(MID(I1039,12,1)="F",VLOOKUP(J1039,DATA!$K$2:$Y$20,14,FALSE),0)-IF(IF(MID(I1039,12,1)="F",VLOOKUP(J1039,DATA!$K$2:$Y$20,14,FALSE),0)&gt;10,IF(MID(I1039,12,1)="F",VLOOKUP(J1039,DATA!$K$2:$Y$20,14,FALSE),0)-10,0)),"")</f>
        <v/>
      </c>
      <c r="AJ1039" t="str">
        <f>IF(LEN(H1039)&gt;0,IF(H1039&lt;&gt;"CALL_PAL",VLOOKUP(H1039,DATA!$B$2:$E$526,4,FALSE),VLOOKUP(K1039,DATA!$K$72:$M$161,3,FALSE)),"")</f>
        <v/>
      </c>
      <c r="AK1039" t="str">
        <f>IF(LEN(H1039)&gt;0,VLOOKUP(H1039,DATA!$B$2:$D$526,3,FALSE),"")</f>
        <v/>
      </c>
      <c r="AL1039" t="str">
        <f t="shared" si="559"/>
        <v/>
      </c>
      <c r="AM1039" t="str">
        <f t="shared" si="560"/>
        <v/>
      </c>
      <c r="AN1039" t="str">
        <f t="shared" si="538"/>
        <v/>
      </c>
      <c r="AO1039" t="str">
        <f t="shared" si="564"/>
        <v/>
      </c>
      <c r="AP1039" t="str">
        <f t="shared" si="565"/>
        <v/>
      </c>
      <c r="AQ1039" t="str">
        <f t="shared" si="562"/>
        <v/>
      </c>
    </row>
    <row r="1040" spans="1:43" x14ac:dyDescent="0.25">
      <c r="A1040" t="str">
        <f t="shared" si="566"/>
        <v/>
      </c>
      <c r="C1040" t="str">
        <f t="shared" si="540"/>
        <v/>
      </c>
      <c r="D1040" t="str">
        <f t="shared" si="567"/>
        <v/>
      </c>
      <c r="E1040" t="str">
        <f t="shared" si="568"/>
        <v/>
      </c>
      <c r="F1040" t="str">
        <f t="shared" si="539"/>
        <v/>
      </c>
      <c r="G1040" t="str">
        <f t="shared" si="563"/>
        <v/>
      </c>
      <c r="H1040" t="str">
        <f t="shared" si="541"/>
        <v/>
      </c>
      <c r="I1040" s="3" t="str">
        <f>IF(LEN(H1040)&gt;0,VLOOKUP(H1040,DATA!$B$2:$G$526,6,FALSE),"")</f>
        <v/>
      </c>
      <c r="J1040" t="str">
        <f>IF(LEN(H1040)&gt;0,VLOOKUP(H1040,DATA!$B$2:$G$526,2,FALSE),"")</f>
        <v/>
      </c>
      <c r="K1040" t="str">
        <f>IF(LEN(H1040)&gt;0,IF(MID(IF(MID(MID(C1040,LEN(H1040)+2,99),1,1)="(",MID(MID(C1040,LEN(H1040)+2,99),2,LEN(MID(C1040,LEN(H1040)+2,99))-2),MID(C1040,LEN(H1040)+2,99)),1,1)=VLOOKUP(H1040,DATA!$B$2:$I$526,8,FALSE),MID(IF(MID(MID(C1040,LEN(H1040)+2,99),1,1)="(",MID(MID(C1040,LEN(H1040)+2,99),2,LEN(MID(C1040,LEN(H1040)+2,99))-2),MID(C1040,LEN(H1040)+2,99)),1,3),IF(MID(MID(C1040,LEN(H1040)+2,99),1,1)="(",MID(MID(C1040,LEN(H1040)+2,99),2,LEN(MID(C1040,LEN(H1040)+2,99))-2),MID(C1040,LEN(H1040)+2,99))),"")</f>
        <v/>
      </c>
      <c r="L1040" t="str">
        <f t="shared" si="542"/>
        <v/>
      </c>
      <c r="M1040" t="str">
        <f t="shared" si="561"/>
        <v/>
      </c>
      <c r="N1040" t="str">
        <f t="shared" si="543"/>
        <v/>
      </c>
      <c r="O1040" t="str">
        <f t="shared" si="544"/>
        <v/>
      </c>
      <c r="P1040" t="str">
        <f t="shared" si="569"/>
        <v/>
      </c>
      <c r="Q1040" t="str">
        <f t="shared" si="545"/>
        <v/>
      </c>
      <c r="R1040" t="str">
        <f t="shared" si="546"/>
        <v/>
      </c>
      <c r="S1040" t="str">
        <f t="shared" si="547"/>
        <v/>
      </c>
      <c r="T1040" t="str">
        <f t="shared" si="548"/>
        <v/>
      </c>
      <c r="U1040" t="str">
        <f t="shared" si="549"/>
        <v/>
      </c>
      <c r="V1040" t="str">
        <f>IF(MID(I1040,6,1)="T",VLOOKUP(H1040,DATA!$B$2:$H$526,7,FALSE),"")</f>
        <v/>
      </c>
      <c r="W1040" t="str">
        <f t="shared" si="550"/>
        <v/>
      </c>
      <c r="X1040" t="str">
        <f>IF(LEN(H1040)&gt;0,VLOOKUP(H1040,DATA!$B$2:$F$526,5,FALSE),"")</f>
        <v/>
      </c>
      <c r="Y1040" t="str">
        <f t="shared" si="551"/>
        <v/>
      </c>
      <c r="Z1040" t="str">
        <f t="shared" si="552"/>
        <v/>
      </c>
      <c r="AA1040" t="str">
        <f t="shared" si="553"/>
        <v/>
      </c>
      <c r="AB1040" t="str">
        <f>IF(LEN(Z1040)&gt;0,VLOOKUP(Z1040,DATA!$K$25:$L$69,2,FALSE)&amp;IF(LEN(AA1040)&gt;0,VLOOKUP(AA1040,DATA!$O$25:$P$29,2,FALSE),""),"")</f>
        <v/>
      </c>
      <c r="AC1040" t="str">
        <f>IF(LEN(Z1040)&gt;0,VLOOKUP(Z1040,DATA!$K$25:$M$69,3,FALSE),"")</f>
        <v/>
      </c>
      <c r="AD1040" t="str">
        <f t="shared" si="554"/>
        <v/>
      </c>
      <c r="AE1040" t="str">
        <f t="shared" si="555"/>
        <v/>
      </c>
      <c r="AF1040" t="str">
        <f t="shared" si="556"/>
        <v/>
      </c>
      <c r="AG1040" t="str">
        <f t="shared" si="557"/>
        <v/>
      </c>
      <c r="AH1040" t="str">
        <f t="shared" si="558"/>
        <v/>
      </c>
      <c r="AI1040" t="str">
        <f>IF(LEN(Q1040)&gt;0,REPT("0",IF(IF(MID(I1040,12,1)="F",VLOOKUP(J1040,DATA!$K$2:$Y$20,14,FALSE),0)&gt;10,IF(MID(I1040,12,1)="F",VLOOKUP(J1040,DATA!$K$2:$Y$20,14,FALSE),0)-10,0)-LEN(X1040))&amp;DEC2BIN(Q1040,IF(MID(I1040,12,1)="F",VLOOKUP(J1040,DATA!$K$2:$Y$20,14,FALSE),0)-IF(IF(MID(I1040,12,1)="F",VLOOKUP(J1040,DATA!$K$2:$Y$20,14,FALSE),0)&gt;10,IF(MID(I1040,12,1)="F",VLOOKUP(J1040,DATA!$K$2:$Y$20,14,FALSE),0)-10,0)),"")</f>
        <v/>
      </c>
      <c r="AJ1040" t="str">
        <f>IF(LEN(H1040)&gt;0,IF(H1040&lt;&gt;"CALL_PAL",VLOOKUP(H1040,DATA!$B$2:$E$526,4,FALSE),VLOOKUP(K1040,DATA!$K$72:$M$161,3,FALSE)),"")</f>
        <v/>
      </c>
      <c r="AK1040" t="str">
        <f>IF(LEN(H1040)&gt;0,VLOOKUP(H1040,DATA!$B$2:$D$526,3,FALSE),"")</f>
        <v/>
      </c>
      <c r="AL1040" t="str">
        <f t="shared" si="559"/>
        <v/>
      </c>
      <c r="AM1040" t="str">
        <f t="shared" si="560"/>
        <v/>
      </c>
      <c r="AN1040" t="str">
        <f t="shared" si="538"/>
        <v/>
      </c>
      <c r="AO1040" t="str">
        <f t="shared" si="564"/>
        <v/>
      </c>
      <c r="AP1040" t="str">
        <f t="shared" si="565"/>
        <v/>
      </c>
      <c r="AQ1040" t="str">
        <f t="shared" si="562"/>
        <v/>
      </c>
    </row>
    <row r="1041" spans="1:43" x14ac:dyDescent="0.25">
      <c r="A1041" t="str">
        <f t="shared" si="566"/>
        <v/>
      </c>
      <c r="C1041" t="str">
        <f t="shared" si="540"/>
        <v/>
      </c>
      <c r="D1041" t="str">
        <f t="shared" si="567"/>
        <v/>
      </c>
      <c r="E1041" t="str">
        <f t="shared" si="568"/>
        <v/>
      </c>
      <c r="F1041" t="str">
        <f t="shared" si="539"/>
        <v/>
      </c>
      <c r="G1041" t="str">
        <f t="shared" si="563"/>
        <v/>
      </c>
      <c r="H1041" t="str">
        <f t="shared" si="541"/>
        <v/>
      </c>
      <c r="I1041" s="3" t="str">
        <f>IF(LEN(H1041)&gt;0,VLOOKUP(H1041,DATA!$B$2:$G$526,6,FALSE),"")</f>
        <v/>
      </c>
      <c r="J1041" t="str">
        <f>IF(LEN(H1041)&gt;0,VLOOKUP(H1041,DATA!$B$2:$G$526,2,FALSE),"")</f>
        <v/>
      </c>
      <c r="K1041" t="str">
        <f>IF(LEN(H1041)&gt;0,IF(MID(IF(MID(MID(C1041,LEN(H1041)+2,99),1,1)="(",MID(MID(C1041,LEN(H1041)+2,99),2,LEN(MID(C1041,LEN(H1041)+2,99))-2),MID(C1041,LEN(H1041)+2,99)),1,1)=VLOOKUP(H1041,DATA!$B$2:$I$526,8,FALSE),MID(IF(MID(MID(C1041,LEN(H1041)+2,99),1,1)="(",MID(MID(C1041,LEN(H1041)+2,99),2,LEN(MID(C1041,LEN(H1041)+2,99))-2),MID(C1041,LEN(H1041)+2,99)),1,3),IF(MID(MID(C1041,LEN(H1041)+2,99),1,1)="(",MID(MID(C1041,LEN(H1041)+2,99),2,LEN(MID(C1041,LEN(H1041)+2,99))-2),MID(C1041,LEN(H1041)+2,99))),"")</f>
        <v/>
      </c>
      <c r="L1041" t="str">
        <f t="shared" si="542"/>
        <v/>
      </c>
      <c r="M1041" t="str">
        <f t="shared" si="561"/>
        <v/>
      </c>
      <c r="N1041" t="str">
        <f t="shared" si="543"/>
        <v/>
      </c>
      <c r="O1041" t="str">
        <f t="shared" si="544"/>
        <v/>
      </c>
      <c r="P1041" t="str">
        <f t="shared" si="569"/>
        <v/>
      </c>
      <c r="Q1041" t="str">
        <f t="shared" si="545"/>
        <v/>
      </c>
      <c r="R1041" t="str">
        <f t="shared" si="546"/>
        <v/>
      </c>
      <c r="S1041" t="str">
        <f t="shared" si="547"/>
        <v/>
      </c>
      <c r="T1041" t="str">
        <f t="shared" si="548"/>
        <v/>
      </c>
      <c r="U1041" t="str">
        <f t="shared" si="549"/>
        <v/>
      </c>
      <c r="V1041" t="str">
        <f>IF(MID(I1041,6,1)="T",VLOOKUP(H1041,DATA!$B$2:$H$526,7,FALSE),"")</f>
        <v/>
      </c>
      <c r="W1041" t="str">
        <f t="shared" si="550"/>
        <v/>
      </c>
      <c r="X1041" t="str">
        <f>IF(LEN(H1041)&gt;0,VLOOKUP(H1041,DATA!$B$2:$F$526,5,FALSE),"")</f>
        <v/>
      </c>
      <c r="Y1041" t="str">
        <f t="shared" si="551"/>
        <v/>
      </c>
      <c r="Z1041" t="str">
        <f t="shared" si="552"/>
        <v/>
      </c>
      <c r="AA1041" t="str">
        <f t="shared" si="553"/>
        <v/>
      </c>
      <c r="AB1041" t="str">
        <f>IF(LEN(Z1041)&gt;0,VLOOKUP(Z1041,DATA!$K$25:$L$69,2,FALSE)&amp;IF(LEN(AA1041)&gt;0,VLOOKUP(AA1041,DATA!$O$25:$P$29,2,FALSE),""),"")</f>
        <v/>
      </c>
      <c r="AC1041" t="str">
        <f>IF(LEN(Z1041)&gt;0,VLOOKUP(Z1041,DATA!$K$25:$M$69,3,FALSE),"")</f>
        <v/>
      </c>
      <c r="AD1041" t="str">
        <f t="shared" si="554"/>
        <v/>
      </c>
      <c r="AE1041" t="str">
        <f t="shared" si="555"/>
        <v/>
      </c>
      <c r="AF1041" t="str">
        <f t="shared" si="556"/>
        <v/>
      </c>
      <c r="AG1041" t="str">
        <f t="shared" si="557"/>
        <v/>
      </c>
      <c r="AH1041" t="str">
        <f t="shared" si="558"/>
        <v/>
      </c>
      <c r="AI1041" t="str">
        <f>IF(LEN(Q1041)&gt;0,REPT("0",IF(IF(MID(I1041,12,1)="F",VLOOKUP(J1041,DATA!$K$2:$Y$20,14,FALSE),0)&gt;10,IF(MID(I1041,12,1)="F",VLOOKUP(J1041,DATA!$K$2:$Y$20,14,FALSE),0)-10,0)-LEN(X1041))&amp;DEC2BIN(Q1041,IF(MID(I1041,12,1)="F",VLOOKUP(J1041,DATA!$K$2:$Y$20,14,FALSE),0)-IF(IF(MID(I1041,12,1)="F",VLOOKUP(J1041,DATA!$K$2:$Y$20,14,FALSE),0)&gt;10,IF(MID(I1041,12,1)="F",VLOOKUP(J1041,DATA!$K$2:$Y$20,14,FALSE),0)-10,0)),"")</f>
        <v/>
      </c>
      <c r="AJ1041" t="str">
        <f>IF(LEN(H1041)&gt;0,IF(H1041&lt;&gt;"CALL_PAL",VLOOKUP(H1041,DATA!$B$2:$E$526,4,FALSE),VLOOKUP(K1041,DATA!$K$72:$M$161,3,FALSE)),"")</f>
        <v/>
      </c>
      <c r="AK1041" t="str">
        <f>IF(LEN(H1041)&gt;0,VLOOKUP(H1041,DATA!$B$2:$D$526,3,FALSE),"")</f>
        <v/>
      </c>
      <c r="AL1041" t="str">
        <f t="shared" si="559"/>
        <v/>
      </c>
      <c r="AM1041" t="str">
        <f t="shared" si="560"/>
        <v/>
      </c>
      <c r="AN1041" t="str">
        <f t="shared" si="538"/>
        <v/>
      </c>
      <c r="AO1041" t="str">
        <f t="shared" si="564"/>
        <v/>
      </c>
      <c r="AP1041" t="str">
        <f t="shared" si="565"/>
        <v/>
      </c>
      <c r="AQ1041" t="str">
        <f t="shared" si="562"/>
        <v/>
      </c>
    </row>
    <row r="1042" spans="1:43" x14ac:dyDescent="0.25">
      <c r="A1042" t="str">
        <f t="shared" si="566"/>
        <v/>
      </c>
      <c r="C1042" t="str">
        <f t="shared" si="540"/>
        <v/>
      </c>
      <c r="D1042" t="str">
        <f t="shared" si="567"/>
        <v/>
      </c>
      <c r="E1042" t="str">
        <f t="shared" si="568"/>
        <v/>
      </c>
      <c r="F1042" t="str">
        <f t="shared" si="539"/>
        <v/>
      </c>
      <c r="G1042" t="str">
        <f t="shared" si="563"/>
        <v/>
      </c>
      <c r="H1042" t="str">
        <f t="shared" si="541"/>
        <v/>
      </c>
      <c r="I1042" s="3" t="str">
        <f>IF(LEN(H1042)&gt;0,VLOOKUP(H1042,DATA!$B$2:$G$526,6,FALSE),"")</f>
        <v/>
      </c>
      <c r="J1042" t="str">
        <f>IF(LEN(H1042)&gt;0,VLOOKUP(H1042,DATA!$B$2:$G$526,2,FALSE),"")</f>
        <v/>
      </c>
      <c r="K1042" t="str">
        <f>IF(LEN(H1042)&gt;0,IF(MID(IF(MID(MID(C1042,LEN(H1042)+2,99),1,1)="(",MID(MID(C1042,LEN(H1042)+2,99),2,LEN(MID(C1042,LEN(H1042)+2,99))-2),MID(C1042,LEN(H1042)+2,99)),1,1)=VLOOKUP(H1042,DATA!$B$2:$I$526,8,FALSE),MID(IF(MID(MID(C1042,LEN(H1042)+2,99),1,1)="(",MID(MID(C1042,LEN(H1042)+2,99),2,LEN(MID(C1042,LEN(H1042)+2,99))-2),MID(C1042,LEN(H1042)+2,99)),1,3),IF(MID(MID(C1042,LEN(H1042)+2,99),1,1)="(",MID(MID(C1042,LEN(H1042)+2,99),2,LEN(MID(C1042,LEN(H1042)+2,99))-2),MID(C1042,LEN(H1042)+2,99))),"")</f>
        <v/>
      </c>
      <c r="L1042" t="str">
        <f t="shared" si="542"/>
        <v/>
      </c>
      <c r="M1042" t="str">
        <f t="shared" si="561"/>
        <v/>
      </c>
      <c r="N1042" t="str">
        <f t="shared" si="543"/>
        <v/>
      </c>
      <c r="O1042" t="str">
        <f t="shared" si="544"/>
        <v/>
      </c>
      <c r="P1042" t="str">
        <f t="shared" si="569"/>
        <v/>
      </c>
      <c r="Q1042" t="str">
        <f t="shared" si="545"/>
        <v/>
      </c>
      <c r="R1042" t="str">
        <f t="shared" si="546"/>
        <v/>
      </c>
      <c r="S1042" t="str">
        <f t="shared" si="547"/>
        <v/>
      </c>
      <c r="T1042" t="str">
        <f t="shared" si="548"/>
        <v/>
      </c>
      <c r="U1042" t="str">
        <f t="shared" si="549"/>
        <v/>
      </c>
      <c r="V1042" t="str">
        <f>IF(MID(I1042,6,1)="T",VLOOKUP(H1042,DATA!$B$2:$H$526,7,FALSE),"")</f>
        <v/>
      </c>
      <c r="W1042" t="str">
        <f t="shared" si="550"/>
        <v/>
      </c>
      <c r="X1042" t="str">
        <f>IF(LEN(H1042)&gt;0,VLOOKUP(H1042,DATA!$B$2:$F$526,5,FALSE),"")</f>
        <v/>
      </c>
      <c r="Y1042" t="str">
        <f t="shared" si="551"/>
        <v/>
      </c>
      <c r="Z1042" t="str">
        <f t="shared" si="552"/>
        <v/>
      </c>
      <c r="AA1042" t="str">
        <f t="shared" si="553"/>
        <v/>
      </c>
      <c r="AB1042" t="str">
        <f>IF(LEN(Z1042)&gt;0,VLOOKUP(Z1042,DATA!$K$25:$L$69,2,FALSE)&amp;IF(LEN(AA1042)&gt;0,VLOOKUP(AA1042,DATA!$O$25:$P$29,2,FALSE),""),"")</f>
        <v/>
      </c>
      <c r="AC1042" t="str">
        <f>IF(LEN(Z1042)&gt;0,VLOOKUP(Z1042,DATA!$K$25:$M$69,3,FALSE),"")</f>
        <v/>
      </c>
      <c r="AD1042" t="str">
        <f t="shared" si="554"/>
        <v/>
      </c>
      <c r="AE1042" t="str">
        <f t="shared" si="555"/>
        <v/>
      </c>
      <c r="AF1042" t="str">
        <f t="shared" si="556"/>
        <v/>
      </c>
      <c r="AG1042" t="str">
        <f t="shared" si="557"/>
        <v/>
      </c>
      <c r="AH1042" t="str">
        <f t="shared" si="558"/>
        <v/>
      </c>
      <c r="AI1042" t="str">
        <f>IF(LEN(Q1042)&gt;0,REPT("0",IF(IF(MID(I1042,12,1)="F",VLOOKUP(J1042,DATA!$K$2:$Y$20,14,FALSE),0)&gt;10,IF(MID(I1042,12,1)="F",VLOOKUP(J1042,DATA!$K$2:$Y$20,14,FALSE),0)-10,0)-LEN(X1042))&amp;DEC2BIN(Q1042,IF(MID(I1042,12,1)="F",VLOOKUP(J1042,DATA!$K$2:$Y$20,14,FALSE),0)-IF(IF(MID(I1042,12,1)="F",VLOOKUP(J1042,DATA!$K$2:$Y$20,14,FALSE),0)&gt;10,IF(MID(I1042,12,1)="F",VLOOKUP(J1042,DATA!$K$2:$Y$20,14,FALSE),0)-10,0)),"")</f>
        <v/>
      </c>
      <c r="AJ1042" t="str">
        <f>IF(LEN(H1042)&gt;0,IF(H1042&lt;&gt;"CALL_PAL",VLOOKUP(H1042,DATA!$B$2:$E$526,4,FALSE),VLOOKUP(K1042,DATA!$K$72:$M$161,3,FALSE)),"")</f>
        <v/>
      </c>
      <c r="AK1042" t="str">
        <f>IF(LEN(H1042)&gt;0,VLOOKUP(H1042,DATA!$B$2:$D$526,3,FALSE),"")</f>
        <v/>
      </c>
      <c r="AL1042" t="str">
        <f t="shared" si="559"/>
        <v/>
      </c>
      <c r="AM1042" t="str">
        <f t="shared" si="560"/>
        <v/>
      </c>
      <c r="AN1042" t="str">
        <f t="shared" si="538"/>
        <v/>
      </c>
      <c r="AO1042" t="str">
        <f t="shared" si="564"/>
        <v/>
      </c>
      <c r="AP1042" t="str">
        <f t="shared" si="565"/>
        <v/>
      </c>
      <c r="AQ1042" t="str">
        <f t="shared" si="562"/>
        <v/>
      </c>
    </row>
    <row r="1043" spans="1:43" x14ac:dyDescent="0.25">
      <c r="A1043" t="str">
        <f t="shared" si="566"/>
        <v/>
      </c>
      <c r="C1043" t="str">
        <f t="shared" si="540"/>
        <v/>
      </c>
      <c r="D1043" t="str">
        <f t="shared" si="567"/>
        <v/>
      </c>
      <c r="E1043" t="str">
        <f t="shared" si="568"/>
        <v/>
      </c>
      <c r="F1043" t="str">
        <f t="shared" si="539"/>
        <v/>
      </c>
      <c r="G1043" t="str">
        <f t="shared" si="563"/>
        <v/>
      </c>
      <c r="H1043" t="str">
        <f t="shared" si="541"/>
        <v/>
      </c>
      <c r="I1043" s="3" t="str">
        <f>IF(LEN(H1043)&gt;0,VLOOKUP(H1043,DATA!$B$2:$G$526,6,FALSE),"")</f>
        <v/>
      </c>
      <c r="J1043" t="str">
        <f>IF(LEN(H1043)&gt;0,VLOOKUP(H1043,DATA!$B$2:$G$526,2,FALSE),"")</f>
        <v/>
      </c>
      <c r="K1043" t="str">
        <f>IF(LEN(H1043)&gt;0,IF(MID(IF(MID(MID(C1043,LEN(H1043)+2,99),1,1)="(",MID(MID(C1043,LEN(H1043)+2,99),2,LEN(MID(C1043,LEN(H1043)+2,99))-2),MID(C1043,LEN(H1043)+2,99)),1,1)=VLOOKUP(H1043,DATA!$B$2:$I$526,8,FALSE),MID(IF(MID(MID(C1043,LEN(H1043)+2,99),1,1)="(",MID(MID(C1043,LEN(H1043)+2,99),2,LEN(MID(C1043,LEN(H1043)+2,99))-2),MID(C1043,LEN(H1043)+2,99)),1,3),IF(MID(MID(C1043,LEN(H1043)+2,99),1,1)="(",MID(MID(C1043,LEN(H1043)+2,99),2,LEN(MID(C1043,LEN(H1043)+2,99))-2),MID(C1043,LEN(H1043)+2,99))),"")</f>
        <v/>
      </c>
      <c r="L1043" t="str">
        <f t="shared" si="542"/>
        <v/>
      </c>
      <c r="M1043" t="str">
        <f t="shared" si="561"/>
        <v/>
      </c>
      <c r="N1043" t="str">
        <f t="shared" si="543"/>
        <v/>
      </c>
      <c r="O1043" t="str">
        <f t="shared" si="544"/>
        <v/>
      </c>
      <c r="P1043" t="str">
        <f t="shared" si="569"/>
        <v/>
      </c>
      <c r="Q1043" t="str">
        <f t="shared" si="545"/>
        <v/>
      </c>
      <c r="R1043" t="str">
        <f t="shared" si="546"/>
        <v/>
      </c>
      <c r="S1043" t="str">
        <f t="shared" si="547"/>
        <v/>
      </c>
      <c r="T1043" t="str">
        <f t="shared" si="548"/>
        <v/>
      </c>
      <c r="U1043" t="str">
        <f t="shared" si="549"/>
        <v/>
      </c>
      <c r="V1043" t="str">
        <f>IF(MID(I1043,6,1)="T",VLOOKUP(H1043,DATA!$B$2:$H$526,7,FALSE),"")</f>
        <v/>
      </c>
      <c r="W1043" t="str">
        <f t="shared" si="550"/>
        <v/>
      </c>
      <c r="X1043" t="str">
        <f>IF(LEN(H1043)&gt;0,VLOOKUP(H1043,DATA!$B$2:$F$526,5,FALSE),"")</f>
        <v/>
      </c>
      <c r="Y1043" t="str">
        <f t="shared" si="551"/>
        <v/>
      </c>
      <c r="Z1043" t="str">
        <f t="shared" si="552"/>
        <v/>
      </c>
      <c r="AA1043" t="str">
        <f t="shared" si="553"/>
        <v/>
      </c>
      <c r="AB1043" t="str">
        <f>IF(LEN(Z1043)&gt;0,VLOOKUP(Z1043,DATA!$K$25:$L$69,2,FALSE)&amp;IF(LEN(AA1043)&gt;0,VLOOKUP(AA1043,DATA!$O$25:$P$29,2,FALSE),""),"")</f>
        <v/>
      </c>
      <c r="AC1043" t="str">
        <f>IF(LEN(Z1043)&gt;0,VLOOKUP(Z1043,DATA!$K$25:$M$69,3,FALSE),"")</f>
        <v/>
      </c>
      <c r="AD1043" t="str">
        <f t="shared" si="554"/>
        <v/>
      </c>
      <c r="AE1043" t="str">
        <f t="shared" si="555"/>
        <v/>
      </c>
      <c r="AF1043" t="str">
        <f t="shared" si="556"/>
        <v/>
      </c>
      <c r="AG1043" t="str">
        <f t="shared" si="557"/>
        <v/>
      </c>
      <c r="AH1043" t="str">
        <f t="shared" si="558"/>
        <v/>
      </c>
      <c r="AI1043" t="str">
        <f>IF(LEN(Q1043)&gt;0,REPT("0",IF(IF(MID(I1043,12,1)="F",VLOOKUP(J1043,DATA!$K$2:$Y$20,14,FALSE),0)&gt;10,IF(MID(I1043,12,1)="F",VLOOKUP(J1043,DATA!$K$2:$Y$20,14,FALSE),0)-10,0)-LEN(X1043))&amp;DEC2BIN(Q1043,IF(MID(I1043,12,1)="F",VLOOKUP(J1043,DATA!$K$2:$Y$20,14,FALSE),0)-IF(IF(MID(I1043,12,1)="F",VLOOKUP(J1043,DATA!$K$2:$Y$20,14,FALSE),0)&gt;10,IF(MID(I1043,12,1)="F",VLOOKUP(J1043,DATA!$K$2:$Y$20,14,FALSE),0)-10,0)),"")</f>
        <v/>
      </c>
      <c r="AJ1043" t="str">
        <f>IF(LEN(H1043)&gt;0,IF(H1043&lt;&gt;"CALL_PAL",VLOOKUP(H1043,DATA!$B$2:$E$526,4,FALSE),VLOOKUP(K1043,DATA!$K$72:$M$161,3,FALSE)),"")</f>
        <v/>
      </c>
      <c r="AK1043" t="str">
        <f>IF(LEN(H1043)&gt;0,VLOOKUP(H1043,DATA!$B$2:$D$526,3,FALSE),"")</f>
        <v/>
      </c>
      <c r="AL1043" t="str">
        <f t="shared" si="559"/>
        <v/>
      </c>
      <c r="AM1043" t="str">
        <f t="shared" si="560"/>
        <v/>
      </c>
      <c r="AN1043" t="str">
        <f t="shared" si="538"/>
        <v/>
      </c>
      <c r="AO1043" t="str">
        <f t="shared" si="564"/>
        <v/>
      </c>
      <c r="AP1043" t="str">
        <f t="shared" si="565"/>
        <v/>
      </c>
      <c r="AQ1043" t="str">
        <f t="shared" si="562"/>
        <v/>
      </c>
    </row>
    <row r="1044" spans="1:43" x14ac:dyDescent="0.25">
      <c r="A1044" t="str">
        <f t="shared" si="566"/>
        <v/>
      </c>
      <c r="C1044" t="str">
        <f t="shared" si="540"/>
        <v/>
      </c>
      <c r="D1044" t="str">
        <f t="shared" si="567"/>
        <v/>
      </c>
      <c r="E1044" t="str">
        <f t="shared" si="568"/>
        <v/>
      </c>
      <c r="F1044" t="str">
        <f t="shared" si="539"/>
        <v/>
      </c>
      <c r="G1044" t="str">
        <f t="shared" si="563"/>
        <v/>
      </c>
      <c r="H1044" t="str">
        <f t="shared" si="541"/>
        <v/>
      </c>
      <c r="I1044" s="3" t="str">
        <f>IF(LEN(H1044)&gt;0,VLOOKUP(H1044,DATA!$B$2:$G$526,6,FALSE),"")</f>
        <v/>
      </c>
      <c r="J1044" t="str">
        <f>IF(LEN(H1044)&gt;0,VLOOKUP(H1044,DATA!$B$2:$G$526,2,FALSE),"")</f>
        <v/>
      </c>
      <c r="K1044" t="str">
        <f>IF(LEN(H1044)&gt;0,IF(MID(IF(MID(MID(C1044,LEN(H1044)+2,99),1,1)="(",MID(MID(C1044,LEN(H1044)+2,99),2,LEN(MID(C1044,LEN(H1044)+2,99))-2),MID(C1044,LEN(H1044)+2,99)),1,1)=VLOOKUP(H1044,DATA!$B$2:$I$526,8,FALSE),MID(IF(MID(MID(C1044,LEN(H1044)+2,99),1,1)="(",MID(MID(C1044,LEN(H1044)+2,99),2,LEN(MID(C1044,LEN(H1044)+2,99))-2),MID(C1044,LEN(H1044)+2,99)),1,3),IF(MID(MID(C1044,LEN(H1044)+2,99),1,1)="(",MID(MID(C1044,LEN(H1044)+2,99),2,LEN(MID(C1044,LEN(H1044)+2,99))-2),MID(C1044,LEN(H1044)+2,99))),"")</f>
        <v/>
      </c>
      <c r="L1044" t="str">
        <f t="shared" si="542"/>
        <v/>
      </c>
      <c r="M1044" t="str">
        <f t="shared" si="561"/>
        <v/>
      </c>
      <c r="N1044" t="str">
        <f t="shared" si="543"/>
        <v/>
      </c>
      <c r="O1044" t="str">
        <f t="shared" si="544"/>
        <v/>
      </c>
      <c r="P1044" t="str">
        <f t="shared" si="569"/>
        <v/>
      </c>
      <c r="Q1044" t="str">
        <f t="shared" si="545"/>
        <v/>
      </c>
      <c r="R1044" t="str">
        <f t="shared" si="546"/>
        <v/>
      </c>
      <c r="S1044" t="str">
        <f t="shared" si="547"/>
        <v/>
      </c>
      <c r="T1044" t="str">
        <f t="shared" si="548"/>
        <v/>
      </c>
      <c r="U1044" t="str">
        <f t="shared" si="549"/>
        <v/>
      </c>
      <c r="V1044" t="str">
        <f>IF(MID(I1044,6,1)="T",VLOOKUP(H1044,DATA!$B$2:$H$526,7,FALSE),"")</f>
        <v/>
      </c>
      <c r="W1044" t="str">
        <f t="shared" si="550"/>
        <v/>
      </c>
      <c r="X1044" t="str">
        <f>IF(LEN(H1044)&gt;0,VLOOKUP(H1044,DATA!$B$2:$F$526,5,FALSE),"")</f>
        <v/>
      </c>
      <c r="Y1044" t="str">
        <f t="shared" si="551"/>
        <v/>
      </c>
      <c r="Z1044" t="str">
        <f t="shared" si="552"/>
        <v/>
      </c>
      <c r="AA1044" t="str">
        <f t="shared" si="553"/>
        <v/>
      </c>
      <c r="AB1044" t="str">
        <f>IF(LEN(Z1044)&gt;0,VLOOKUP(Z1044,DATA!$K$25:$L$69,2,FALSE)&amp;IF(LEN(AA1044)&gt;0,VLOOKUP(AA1044,DATA!$O$25:$P$29,2,FALSE),""),"")</f>
        <v/>
      </c>
      <c r="AC1044" t="str">
        <f>IF(LEN(Z1044)&gt;0,VLOOKUP(Z1044,DATA!$K$25:$M$69,3,FALSE),"")</f>
        <v/>
      </c>
      <c r="AD1044" t="str">
        <f t="shared" si="554"/>
        <v/>
      </c>
      <c r="AE1044" t="str">
        <f t="shared" si="555"/>
        <v/>
      </c>
      <c r="AF1044" t="str">
        <f t="shared" si="556"/>
        <v/>
      </c>
      <c r="AG1044" t="str">
        <f t="shared" si="557"/>
        <v/>
      </c>
      <c r="AH1044" t="str">
        <f t="shared" si="558"/>
        <v/>
      </c>
      <c r="AI1044" t="str">
        <f>IF(LEN(Q1044)&gt;0,REPT("0",IF(IF(MID(I1044,12,1)="F",VLOOKUP(J1044,DATA!$K$2:$Y$20,14,FALSE),0)&gt;10,IF(MID(I1044,12,1)="F",VLOOKUP(J1044,DATA!$K$2:$Y$20,14,FALSE),0)-10,0)-LEN(X1044))&amp;DEC2BIN(Q1044,IF(MID(I1044,12,1)="F",VLOOKUP(J1044,DATA!$K$2:$Y$20,14,FALSE),0)-IF(IF(MID(I1044,12,1)="F",VLOOKUP(J1044,DATA!$K$2:$Y$20,14,FALSE),0)&gt;10,IF(MID(I1044,12,1)="F",VLOOKUP(J1044,DATA!$K$2:$Y$20,14,FALSE),0)-10,0)),"")</f>
        <v/>
      </c>
      <c r="AJ1044" t="str">
        <f>IF(LEN(H1044)&gt;0,IF(H1044&lt;&gt;"CALL_PAL",VLOOKUP(H1044,DATA!$B$2:$E$526,4,FALSE),VLOOKUP(K1044,DATA!$K$72:$M$161,3,FALSE)),"")</f>
        <v/>
      </c>
      <c r="AK1044" t="str">
        <f>IF(LEN(H1044)&gt;0,VLOOKUP(H1044,DATA!$B$2:$D$526,3,FALSE),"")</f>
        <v/>
      </c>
      <c r="AL1044" t="str">
        <f t="shared" si="559"/>
        <v/>
      </c>
      <c r="AM1044" t="str">
        <f t="shared" si="560"/>
        <v/>
      </c>
      <c r="AN1044" t="str">
        <f t="shared" si="538"/>
        <v/>
      </c>
      <c r="AO1044" t="str">
        <f t="shared" si="564"/>
        <v/>
      </c>
      <c r="AP1044" t="str">
        <f t="shared" si="565"/>
        <v/>
      </c>
      <c r="AQ1044" t="str">
        <f t="shared" si="562"/>
        <v/>
      </c>
    </row>
    <row r="1045" spans="1:43" x14ac:dyDescent="0.25">
      <c r="A1045" t="str">
        <f t="shared" si="566"/>
        <v/>
      </c>
      <c r="C1045" t="str">
        <f t="shared" si="540"/>
        <v/>
      </c>
      <c r="D1045" t="str">
        <f t="shared" si="567"/>
        <v/>
      </c>
      <c r="E1045" t="str">
        <f t="shared" si="568"/>
        <v/>
      </c>
      <c r="F1045" t="str">
        <f t="shared" si="539"/>
        <v/>
      </c>
      <c r="G1045" t="str">
        <f t="shared" si="563"/>
        <v/>
      </c>
      <c r="H1045" t="str">
        <f t="shared" si="541"/>
        <v/>
      </c>
      <c r="I1045" s="3" t="str">
        <f>IF(LEN(H1045)&gt;0,VLOOKUP(H1045,DATA!$B$2:$G$526,6,FALSE),"")</f>
        <v/>
      </c>
      <c r="J1045" t="str">
        <f>IF(LEN(H1045)&gt;0,VLOOKUP(H1045,DATA!$B$2:$G$526,2,FALSE),"")</f>
        <v/>
      </c>
      <c r="K1045" t="str">
        <f>IF(LEN(H1045)&gt;0,IF(MID(IF(MID(MID(C1045,LEN(H1045)+2,99),1,1)="(",MID(MID(C1045,LEN(H1045)+2,99),2,LEN(MID(C1045,LEN(H1045)+2,99))-2),MID(C1045,LEN(H1045)+2,99)),1,1)=VLOOKUP(H1045,DATA!$B$2:$I$526,8,FALSE),MID(IF(MID(MID(C1045,LEN(H1045)+2,99),1,1)="(",MID(MID(C1045,LEN(H1045)+2,99),2,LEN(MID(C1045,LEN(H1045)+2,99))-2),MID(C1045,LEN(H1045)+2,99)),1,3),IF(MID(MID(C1045,LEN(H1045)+2,99),1,1)="(",MID(MID(C1045,LEN(H1045)+2,99),2,LEN(MID(C1045,LEN(H1045)+2,99))-2),MID(C1045,LEN(H1045)+2,99))),"")</f>
        <v/>
      </c>
      <c r="L1045" t="str">
        <f t="shared" si="542"/>
        <v/>
      </c>
      <c r="M1045" t="str">
        <f t="shared" si="561"/>
        <v/>
      </c>
      <c r="N1045" t="str">
        <f t="shared" si="543"/>
        <v/>
      </c>
      <c r="O1045" t="str">
        <f t="shared" si="544"/>
        <v/>
      </c>
      <c r="P1045" t="str">
        <f t="shared" si="569"/>
        <v/>
      </c>
      <c r="Q1045" t="str">
        <f t="shared" si="545"/>
        <v/>
      </c>
      <c r="R1045" t="str">
        <f t="shared" si="546"/>
        <v/>
      </c>
      <c r="S1045" t="str">
        <f t="shared" si="547"/>
        <v/>
      </c>
      <c r="T1045" t="str">
        <f t="shared" si="548"/>
        <v/>
      </c>
      <c r="U1045" t="str">
        <f t="shared" si="549"/>
        <v/>
      </c>
      <c r="V1045" t="str">
        <f>IF(MID(I1045,6,1)="T",VLOOKUP(H1045,DATA!$B$2:$H$526,7,FALSE),"")</f>
        <v/>
      </c>
      <c r="W1045" t="str">
        <f t="shared" si="550"/>
        <v/>
      </c>
      <c r="X1045" t="str">
        <f>IF(LEN(H1045)&gt;0,VLOOKUP(H1045,DATA!$B$2:$F$526,5,FALSE),"")</f>
        <v/>
      </c>
      <c r="Y1045" t="str">
        <f t="shared" si="551"/>
        <v/>
      </c>
      <c r="Z1045" t="str">
        <f t="shared" si="552"/>
        <v/>
      </c>
      <c r="AA1045" t="str">
        <f t="shared" si="553"/>
        <v/>
      </c>
      <c r="AB1045" t="str">
        <f>IF(LEN(Z1045)&gt;0,VLOOKUP(Z1045,DATA!$K$25:$L$69,2,FALSE)&amp;IF(LEN(AA1045)&gt;0,VLOOKUP(AA1045,DATA!$O$25:$P$29,2,FALSE),""),"")</f>
        <v/>
      </c>
      <c r="AC1045" t="str">
        <f>IF(LEN(Z1045)&gt;0,VLOOKUP(Z1045,DATA!$K$25:$M$69,3,FALSE),"")</f>
        <v/>
      </c>
      <c r="AD1045" t="str">
        <f t="shared" si="554"/>
        <v/>
      </c>
      <c r="AE1045" t="str">
        <f t="shared" si="555"/>
        <v/>
      </c>
      <c r="AF1045" t="str">
        <f t="shared" si="556"/>
        <v/>
      </c>
      <c r="AG1045" t="str">
        <f t="shared" si="557"/>
        <v/>
      </c>
      <c r="AH1045" t="str">
        <f t="shared" si="558"/>
        <v/>
      </c>
      <c r="AI1045" t="str">
        <f>IF(LEN(Q1045)&gt;0,REPT("0",IF(IF(MID(I1045,12,1)="F",VLOOKUP(J1045,DATA!$K$2:$Y$20,14,FALSE),0)&gt;10,IF(MID(I1045,12,1)="F",VLOOKUP(J1045,DATA!$K$2:$Y$20,14,FALSE),0)-10,0)-LEN(X1045))&amp;DEC2BIN(Q1045,IF(MID(I1045,12,1)="F",VLOOKUP(J1045,DATA!$K$2:$Y$20,14,FALSE),0)-IF(IF(MID(I1045,12,1)="F",VLOOKUP(J1045,DATA!$K$2:$Y$20,14,FALSE),0)&gt;10,IF(MID(I1045,12,1)="F",VLOOKUP(J1045,DATA!$K$2:$Y$20,14,FALSE),0)-10,0)),"")</f>
        <v/>
      </c>
      <c r="AJ1045" t="str">
        <f>IF(LEN(H1045)&gt;0,IF(H1045&lt;&gt;"CALL_PAL",VLOOKUP(H1045,DATA!$B$2:$E$526,4,FALSE),VLOOKUP(K1045,DATA!$K$72:$M$161,3,FALSE)),"")</f>
        <v/>
      </c>
      <c r="AK1045" t="str">
        <f>IF(LEN(H1045)&gt;0,VLOOKUP(H1045,DATA!$B$2:$D$526,3,FALSE),"")</f>
        <v/>
      </c>
      <c r="AL1045" t="str">
        <f t="shared" si="559"/>
        <v/>
      </c>
      <c r="AM1045" t="str">
        <f t="shared" si="560"/>
        <v/>
      </c>
      <c r="AN1045" t="str">
        <f t="shared" si="538"/>
        <v/>
      </c>
      <c r="AO1045" t="str">
        <f t="shared" si="564"/>
        <v/>
      </c>
      <c r="AP1045" t="str">
        <f t="shared" si="565"/>
        <v/>
      </c>
      <c r="AQ1045" t="str">
        <f t="shared" si="562"/>
        <v/>
      </c>
    </row>
    <row r="1046" spans="1:43" x14ac:dyDescent="0.25">
      <c r="A1046" t="str">
        <f t="shared" si="566"/>
        <v/>
      </c>
      <c r="C1046" t="str">
        <f t="shared" si="540"/>
        <v/>
      </c>
      <c r="D1046" t="str">
        <f t="shared" si="567"/>
        <v/>
      </c>
      <c r="E1046" t="str">
        <f t="shared" si="568"/>
        <v/>
      </c>
      <c r="F1046" t="str">
        <f t="shared" si="539"/>
        <v/>
      </c>
      <c r="G1046" t="str">
        <f t="shared" si="563"/>
        <v/>
      </c>
      <c r="H1046" t="str">
        <f t="shared" si="541"/>
        <v/>
      </c>
      <c r="I1046" s="3" t="str">
        <f>IF(LEN(H1046)&gt;0,VLOOKUP(H1046,DATA!$B$2:$G$526,6,FALSE),"")</f>
        <v/>
      </c>
      <c r="J1046" t="str">
        <f>IF(LEN(H1046)&gt;0,VLOOKUP(H1046,DATA!$B$2:$G$526,2,FALSE),"")</f>
        <v/>
      </c>
      <c r="K1046" t="str">
        <f>IF(LEN(H1046)&gt;0,IF(MID(IF(MID(MID(C1046,LEN(H1046)+2,99),1,1)="(",MID(MID(C1046,LEN(H1046)+2,99),2,LEN(MID(C1046,LEN(H1046)+2,99))-2),MID(C1046,LEN(H1046)+2,99)),1,1)=VLOOKUP(H1046,DATA!$B$2:$I$526,8,FALSE),MID(IF(MID(MID(C1046,LEN(H1046)+2,99),1,1)="(",MID(MID(C1046,LEN(H1046)+2,99),2,LEN(MID(C1046,LEN(H1046)+2,99))-2),MID(C1046,LEN(H1046)+2,99)),1,3),IF(MID(MID(C1046,LEN(H1046)+2,99),1,1)="(",MID(MID(C1046,LEN(H1046)+2,99),2,LEN(MID(C1046,LEN(H1046)+2,99))-2),MID(C1046,LEN(H1046)+2,99))),"")</f>
        <v/>
      </c>
      <c r="L1046" t="str">
        <f t="shared" si="542"/>
        <v/>
      </c>
      <c r="M1046" t="str">
        <f t="shared" si="561"/>
        <v/>
      </c>
      <c r="N1046" t="str">
        <f t="shared" si="543"/>
        <v/>
      </c>
      <c r="O1046" t="str">
        <f t="shared" si="544"/>
        <v/>
      </c>
      <c r="P1046" t="str">
        <f t="shared" si="569"/>
        <v/>
      </c>
      <c r="Q1046" t="str">
        <f t="shared" si="545"/>
        <v/>
      </c>
      <c r="R1046" t="str">
        <f t="shared" si="546"/>
        <v/>
      </c>
      <c r="S1046" t="str">
        <f t="shared" si="547"/>
        <v/>
      </c>
      <c r="T1046" t="str">
        <f t="shared" si="548"/>
        <v/>
      </c>
      <c r="U1046" t="str">
        <f t="shared" si="549"/>
        <v/>
      </c>
      <c r="V1046" t="str">
        <f>IF(MID(I1046,6,1)="T",VLOOKUP(H1046,DATA!$B$2:$H$526,7,FALSE),"")</f>
        <v/>
      </c>
      <c r="W1046" t="str">
        <f t="shared" si="550"/>
        <v/>
      </c>
      <c r="X1046" t="str">
        <f>IF(LEN(H1046)&gt;0,VLOOKUP(H1046,DATA!$B$2:$F$526,5,FALSE),"")</f>
        <v/>
      </c>
      <c r="Y1046" t="str">
        <f t="shared" si="551"/>
        <v/>
      </c>
      <c r="Z1046" t="str">
        <f t="shared" si="552"/>
        <v/>
      </c>
      <c r="AA1046" t="str">
        <f t="shared" si="553"/>
        <v/>
      </c>
      <c r="AB1046" t="str">
        <f>IF(LEN(Z1046)&gt;0,VLOOKUP(Z1046,DATA!$K$25:$L$69,2,FALSE)&amp;IF(LEN(AA1046)&gt;0,VLOOKUP(AA1046,DATA!$O$25:$P$29,2,FALSE),""),"")</f>
        <v/>
      </c>
      <c r="AC1046" t="str">
        <f>IF(LEN(Z1046)&gt;0,VLOOKUP(Z1046,DATA!$K$25:$M$69,3,FALSE),"")</f>
        <v/>
      </c>
      <c r="AD1046" t="str">
        <f t="shared" si="554"/>
        <v/>
      </c>
      <c r="AE1046" t="str">
        <f t="shared" si="555"/>
        <v/>
      </c>
      <c r="AF1046" t="str">
        <f t="shared" si="556"/>
        <v/>
      </c>
      <c r="AG1046" t="str">
        <f t="shared" si="557"/>
        <v/>
      </c>
      <c r="AH1046" t="str">
        <f t="shared" si="558"/>
        <v/>
      </c>
      <c r="AI1046" t="str">
        <f>IF(LEN(Q1046)&gt;0,REPT("0",IF(IF(MID(I1046,12,1)="F",VLOOKUP(J1046,DATA!$K$2:$Y$20,14,FALSE),0)&gt;10,IF(MID(I1046,12,1)="F",VLOOKUP(J1046,DATA!$K$2:$Y$20,14,FALSE),0)-10,0)-LEN(X1046))&amp;DEC2BIN(Q1046,IF(MID(I1046,12,1)="F",VLOOKUP(J1046,DATA!$K$2:$Y$20,14,FALSE),0)-IF(IF(MID(I1046,12,1)="F",VLOOKUP(J1046,DATA!$K$2:$Y$20,14,FALSE),0)&gt;10,IF(MID(I1046,12,1)="F",VLOOKUP(J1046,DATA!$K$2:$Y$20,14,FALSE),0)-10,0)),"")</f>
        <v/>
      </c>
      <c r="AJ1046" t="str">
        <f>IF(LEN(H1046)&gt;0,IF(H1046&lt;&gt;"CALL_PAL",VLOOKUP(H1046,DATA!$B$2:$E$526,4,FALSE),VLOOKUP(K1046,DATA!$K$72:$M$161,3,FALSE)),"")</f>
        <v/>
      </c>
      <c r="AK1046" t="str">
        <f>IF(LEN(H1046)&gt;0,VLOOKUP(H1046,DATA!$B$2:$D$526,3,FALSE),"")</f>
        <v/>
      </c>
      <c r="AL1046" t="str">
        <f t="shared" si="559"/>
        <v/>
      </c>
      <c r="AM1046" t="str">
        <f t="shared" si="560"/>
        <v/>
      </c>
      <c r="AN1046" t="str">
        <f t="shared" ref="AN1046:AN1109" si="570">IF(LEN(C1046)&gt;0,IF(C1046=".PAL ON",TRUE,IF(C1046=".PAL OFF",FALSE,IF(ROW()&lt;&gt;2,AN1045,FALSE))),"")</f>
        <v/>
      </c>
      <c r="AO1046" t="str">
        <f t="shared" si="564"/>
        <v/>
      </c>
      <c r="AP1046" t="str">
        <f t="shared" si="565"/>
        <v/>
      </c>
      <c r="AQ1046" t="str">
        <f t="shared" si="562"/>
        <v/>
      </c>
    </row>
    <row r="1047" spans="1:43" x14ac:dyDescent="0.25">
      <c r="A1047" t="str">
        <f t="shared" si="566"/>
        <v/>
      </c>
      <c r="C1047" t="str">
        <f t="shared" si="540"/>
        <v/>
      </c>
      <c r="D1047" t="str">
        <f t="shared" si="567"/>
        <v/>
      </c>
      <c r="E1047" t="str">
        <f t="shared" si="568"/>
        <v/>
      </c>
      <c r="F1047" t="str">
        <f t="shared" si="539"/>
        <v/>
      </c>
      <c r="G1047" t="str">
        <f t="shared" si="563"/>
        <v/>
      </c>
      <c r="H1047" t="str">
        <f t="shared" si="541"/>
        <v/>
      </c>
      <c r="I1047" s="3" t="str">
        <f>IF(LEN(H1047)&gt;0,VLOOKUP(H1047,DATA!$B$2:$G$526,6,FALSE),"")</f>
        <v/>
      </c>
      <c r="J1047" t="str">
        <f>IF(LEN(H1047)&gt;0,VLOOKUP(H1047,DATA!$B$2:$G$526,2,FALSE),"")</f>
        <v/>
      </c>
      <c r="K1047" t="str">
        <f>IF(LEN(H1047)&gt;0,IF(MID(IF(MID(MID(C1047,LEN(H1047)+2,99),1,1)="(",MID(MID(C1047,LEN(H1047)+2,99),2,LEN(MID(C1047,LEN(H1047)+2,99))-2),MID(C1047,LEN(H1047)+2,99)),1,1)=VLOOKUP(H1047,DATA!$B$2:$I$526,8,FALSE),MID(IF(MID(MID(C1047,LEN(H1047)+2,99),1,1)="(",MID(MID(C1047,LEN(H1047)+2,99),2,LEN(MID(C1047,LEN(H1047)+2,99))-2),MID(C1047,LEN(H1047)+2,99)),1,3),IF(MID(MID(C1047,LEN(H1047)+2,99),1,1)="(",MID(MID(C1047,LEN(H1047)+2,99),2,LEN(MID(C1047,LEN(H1047)+2,99))-2),MID(C1047,LEN(H1047)+2,99))),"")</f>
        <v/>
      </c>
      <c r="L1047" t="str">
        <f t="shared" si="542"/>
        <v/>
      </c>
      <c r="M1047" t="str">
        <f t="shared" si="561"/>
        <v/>
      </c>
      <c r="N1047" t="str">
        <f t="shared" si="543"/>
        <v/>
      </c>
      <c r="O1047" t="str">
        <f t="shared" si="544"/>
        <v/>
      </c>
      <c r="P1047" t="str">
        <f t="shared" si="569"/>
        <v/>
      </c>
      <c r="Q1047" t="str">
        <f t="shared" si="545"/>
        <v/>
      </c>
      <c r="R1047" t="str">
        <f t="shared" si="546"/>
        <v/>
      </c>
      <c r="S1047" t="str">
        <f t="shared" si="547"/>
        <v/>
      </c>
      <c r="T1047" t="str">
        <f t="shared" si="548"/>
        <v/>
      </c>
      <c r="U1047" t="str">
        <f t="shared" si="549"/>
        <v/>
      </c>
      <c r="V1047" t="str">
        <f>IF(MID(I1047,6,1)="T",VLOOKUP(H1047,DATA!$B$2:$H$526,7,FALSE),"")</f>
        <v/>
      </c>
      <c r="W1047" t="str">
        <f t="shared" si="550"/>
        <v/>
      </c>
      <c r="X1047" t="str">
        <f>IF(LEN(H1047)&gt;0,VLOOKUP(H1047,DATA!$B$2:$F$526,5,FALSE),"")</f>
        <v/>
      </c>
      <c r="Y1047" t="str">
        <f t="shared" si="551"/>
        <v/>
      </c>
      <c r="Z1047" t="str">
        <f t="shared" si="552"/>
        <v/>
      </c>
      <c r="AA1047" t="str">
        <f t="shared" si="553"/>
        <v/>
      </c>
      <c r="AB1047" t="str">
        <f>IF(LEN(Z1047)&gt;0,VLOOKUP(Z1047,DATA!$K$25:$L$69,2,FALSE)&amp;IF(LEN(AA1047)&gt;0,VLOOKUP(AA1047,DATA!$O$25:$P$29,2,FALSE),""),"")</f>
        <v/>
      </c>
      <c r="AC1047" t="str">
        <f>IF(LEN(Z1047)&gt;0,VLOOKUP(Z1047,DATA!$K$25:$M$69,3,FALSE),"")</f>
        <v/>
      </c>
      <c r="AD1047" t="str">
        <f t="shared" si="554"/>
        <v/>
      </c>
      <c r="AE1047" t="str">
        <f t="shared" si="555"/>
        <v/>
      </c>
      <c r="AF1047" t="str">
        <f t="shared" si="556"/>
        <v/>
      </c>
      <c r="AG1047" t="str">
        <f t="shared" si="557"/>
        <v/>
      </c>
      <c r="AH1047" t="str">
        <f t="shared" si="558"/>
        <v/>
      </c>
      <c r="AI1047" t="str">
        <f>IF(LEN(Q1047)&gt;0,REPT("0",IF(IF(MID(I1047,12,1)="F",VLOOKUP(J1047,DATA!$K$2:$Y$20,14,FALSE),0)&gt;10,IF(MID(I1047,12,1)="F",VLOOKUP(J1047,DATA!$K$2:$Y$20,14,FALSE),0)-10,0)-LEN(X1047))&amp;DEC2BIN(Q1047,IF(MID(I1047,12,1)="F",VLOOKUP(J1047,DATA!$K$2:$Y$20,14,FALSE),0)-IF(IF(MID(I1047,12,1)="F",VLOOKUP(J1047,DATA!$K$2:$Y$20,14,FALSE),0)&gt;10,IF(MID(I1047,12,1)="F",VLOOKUP(J1047,DATA!$K$2:$Y$20,14,FALSE),0)-10,0)),"")</f>
        <v/>
      </c>
      <c r="AJ1047" t="str">
        <f>IF(LEN(H1047)&gt;0,IF(H1047&lt;&gt;"CALL_PAL",VLOOKUP(H1047,DATA!$B$2:$E$526,4,FALSE),VLOOKUP(K1047,DATA!$K$72:$M$161,3,FALSE)),"")</f>
        <v/>
      </c>
      <c r="AK1047" t="str">
        <f>IF(LEN(H1047)&gt;0,VLOOKUP(H1047,DATA!$B$2:$D$526,3,FALSE),"")</f>
        <v/>
      </c>
      <c r="AL1047" t="str">
        <f t="shared" si="559"/>
        <v/>
      </c>
      <c r="AM1047" t="str">
        <f t="shared" si="560"/>
        <v/>
      </c>
      <c r="AN1047" t="str">
        <f t="shared" si="570"/>
        <v/>
      </c>
      <c r="AO1047" t="str">
        <f t="shared" si="564"/>
        <v/>
      </c>
      <c r="AP1047" t="str">
        <f t="shared" si="565"/>
        <v/>
      </c>
      <c r="AQ1047" t="str">
        <f t="shared" si="562"/>
        <v/>
      </c>
    </row>
    <row r="1048" spans="1:43" x14ac:dyDescent="0.25">
      <c r="A1048" t="str">
        <f t="shared" si="566"/>
        <v/>
      </c>
      <c r="C1048" t="str">
        <f t="shared" si="540"/>
        <v/>
      </c>
      <c r="D1048" t="str">
        <f t="shared" si="567"/>
        <v/>
      </c>
      <c r="E1048" t="str">
        <f t="shared" si="568"/>
        <v/>
      </c>
      <c r="F1048" t="str">
        <f t="shared" si="539"/>
        <v/>
      </c>
      <c r="G1048" t="str">
        <f t="shared" si="563"/>
        <v/>
      </c>
      <c r="H1048" t="str">
        <f t="shared" si="541"/>
        <v/>
      </c>
      <c r="I1048" s="3" t="str">
        <f>IF(LEN(H1048)&gt;0,VLOOKUP(H1048,DATA!$B$2:$G$526,6,FALSE),"")</f>
        <v/>
      </c>
      <c r="J1048" t="str">
        <f>IF(LEN(H1048)&gt;0,VLOOKUP(H1048,DATA!$B$2:$G$526,2,FALSE),"")</f>
        <v/>
      </c>
      <c r="K1048" t="str">
        <f>IF(LEN(H1048)&gt;0,IF(MID(IF(MID(MID(C1048,LEN(H1048)+2,99),1,1)="(",MID(MID(C1048,LEN(H1048)+2,99),2,LEN(MID(C1048,LEN(H1048)+2,99))-2),MID(C1048,LEN(H1048)+2,99)),1,1)=VLOOKUP(H1048,DATA!$B$2:$I$526,8,FALSE),MID(IF(MID(MID(C1048,LEN(H1048)+2,99),1,1)="(",MID(MID(C1048,LEN(H1048)+2,99),2,LEN(MID(C1048,LEN(H1048)+2,99))-2),MID(C1048,LEN(H1048)+2,99)),1,3),IF(MID(MID(C1048,LEN(H1048)+2,99),1,1)="(",MID(MID(C1048,LEN(H1048)+2,99),2,LEN(MID(C1048,LEN(H1048)+2,99))-2),MID(C1048,LEN(H1048)+2,99))),"")</f>
        <v/>
      </c>
      <c r="L1048" t="str">
        <f t="shared" si="542"/>
        <v/>
      </c>
      <c r="M1048" t="str">
        <f t="shared" si="561"/>
        <v/>
      </c>
      <c r="N1048" t="str">
        <f t="shared" si="543"/>
        <v/>
      </c>
      <c r="O1048" t="str">
        <f t="shared" si="544"/>
        <v/>
      </c>
      <c r="P1048" t="str">
        <f t="shared" si="569"/>
        <v/>
      </c>
      <c r="Q1048" t="str">
        <f t="shared" si="545"/>
        <v/>
      </c>
      <c r="R1048" t="str">
        <f t="shared" si="546"/>
        <v/>
      </c>
      <c r="S1048" t="str">
        <f t="shared" si="547"/>
        <v/>
      </c>
      <c r="T1048" t="str">
        <f t="shared" si="548"/>
        <v/>
      </c>
      <c r="U1048" t="str">
        <f t="shared" si="549"/>
        <v/>
      </c>
      <c r="V1048" t="str">
        <f>IF(MID(I1048,6,1)="T",VLOOKUP(H1048,DATA!$B$2:$H$526,7,FALSE),"")</f>
        <v/>
      </c>
      <c r="W1048" t="str">
        <f t="shared" si="550"/>
        <v/>
      </c>
      <c r="X1048" t="str">
        <f>IF(LEN(H1048)&gt;0,VLOOKUP(H1048,DATA!$B$2:$F$526,5,FALSE),"")</f>
        <v/>
      </c>
      <c r="Y1048" t="str">
        <f t="shared" si="551"/>
        <v/>
      </c>
      <c r="Z1048" t="str">
        <f t="shared" si="552"/>
        <v/>
      </c>
      <c r="AA1048" t="str">
        <f t="shared" si="553"/>
        <v/>
      </c>
      <c r="AB1048" t="str">
        <f>IF(LEN(Z1048)&gt;0,VLOOKUP(Z1048,DATA!$K$25:$L$69,2,FALSE)&amp;IF(LEN(AA1048)&gt;0,VLOOKUP(AA1048,DATA!$O$25:$P$29,2,FALSE),""),"")</f>
        <v/>
      </c>
      <c r="AC1048" t="str">
        <f>IF(LEN(Z1048)&gt;0,VLOOKUP(Z1048,DATA!$K$25:$M$69,3,FALSE),"")</f>
        <v/>
      </c>
      <c r="AD1048" t="str">
        <f t="shared" si="554"/>
        <v/>
      </c>
      <c r="AE1048" t="str">
        <f t="shared" si="555"/>
        <v/>
      </c>
      <c r="AF1048" t="str">
        <f t="shared" si="556"/>
        <v/>
      </c>
      <c r="AG1048" t="str">
        <f t="shared" si="557"/>
        <v/>
      </c>
      <c r="AH1048" t="str">
        <f t="shared" si="558"/>
        <v/>
      </c>
      <c r="AI1048" t="str">
        <f>IF(LEN(Q1048)&gt;0,REPT("0",IF(IF(MID(I1048,12,1)="F",VLOOKUP(J1048,DATA!$K$2:$Y$20,14,FALSE),0)&gt;10,IF(MID(I1048,12,1)="F",VLOOKUP(J1048,DATA!$K$2:$Y$20,14,FALSE),0)-10,0)-LEN(X1048))&amp;DEC2BIN(Q1048,IF(MID(I1048,12,1)="F",VLOOKUP(J1048,DATA!$K$2:$Y$20,14,FALSE),0)-IF(IF(MID(I1048,12,1)="F",VLOOKUP(J1048,DATA!$K$2:$Y$20,14,FALSE),0)&gt;10,IF(MID(I1048,12,1)="F",VLOOKUP(J1048,DATA!$K$2:$Y$20,14,FALSE),0)-10,0)),"")</f>
        <v/>
      </c>
      <c r="AJ1048" t="str">
        <f>IF(LEN(H1048)&gt;0,IF(H1048&lt;&gt;"CALL_PAL",VLOOKUP(H1048,DATA!$B$2:$E$526,4,FALSE),VLOOKUP(K1048,DATA!$K$72:$M$161,3,FALSE)),"")</f>
        <v/>
      </c>
      <c r="AK1048" t="str">
        <f>IF(LEN(H1048)&gt;0,VLOOKUP(H1048,DATA!$B$2:$D$526,3,FALSE),"")</f>
        <v/>
      </c>
      <c r="AL1048" t="str">
        <f t="shared" si="559"/>
        <v/>
      </c>
      <c r="AM1048" t="str">
        <f t="shared" si="560"/>
        <v/>
      </c>
      <c r="AN1048" t="str">
        <f t="shared" si="570"/>
        <v/>
      </c>
      <c r="AO1048" t="str">
        <f t="shared" si="564"/>
        <v/>
      </c>
      <c r="AP1048" t="str">
        <f t="shared" si="565"/>
        <v/>
      </c>
      <c r="AQ1048" t="str">
        <f t="shared" si="562"/>
        <v/>
      </c>
    </row>
    <row r="1049" spans="1:43" x14ac:dyDescent="0.25">
      <c r="A1049" t="str">
        <f t="shared" si="566"/>
        <v/>
      </c>
      <c r="C1049" t="str">
        <f t="shared" si="540"/>
        <v/>
      </c>
      <c r="D1049" t="str">
        <f t="shared" si="567"/>
        <v/>
      </c>
      <c r="E1049" t="str">
        <f t="shared" si="568"/>
        <v/>
      </c>
      <c r="F1049" t="str">
        <f t="shared" si="539"/>
        <v/>
      </c>
      <c r="G1049" t="str">
        <f t="shared" si="563"/>
        <v/>
      </c>
      <c r="H1049" t="str">
        <f t="shared" si="541"/>
        <v/>
      </c>
      <c r="I1049" s="3" t="str">
        <f>IF(LEN(H1049)&gt;0,VLOOKUP(H1049,DATA!$B$2:$G$526,6,FALSE),"")</f>
        <v/>
      </c>
      <c r="J1049" t="str">
        <f>IF(LEN(H1049)&gt;0,VLOOKUP(H1049,DATA!$B$2:$G$526,2,FALSE),"")</f>
        <v/>
      </c>
      <c r="K1049" t="str">
        <f>IF(LEN(H1049)&gt;0,IF(MID(IF(MID(MID(C1049,LEN(H1049)+2,99),1,1)="(",MID(MID(C1049,LEN(H1049)+2,99),2,LEN(MID(C1049,LEN(H1049)+2,99))-2),MID(C1049,LEN(H1049)+2,99)),1,1)=VLOOKUP(H1049,DATA!$B$2:$I$526,8,FALSE),MID(IF(MID(MID(C1049,LEN(H1049)+2,99),1,1)="(",MID(MID(C1049,LEN(H1049)+2,99),2,LEN(MID(C1049,LEN(H1049)+2,99))-2),MID(C1049,LEN(H1049)+2,99)),1,3),IF(MID(MID(C1049,LEN(H1049)+2,99),1,1)="(",MID(MID(C1049,LEN(H1049)+2,99),2,LEN(MID(C1049,LEN(H1049)+2,99))-2),MID(C1049,LEN(H1049)+2,99))),"")</f>
        <v/>
      </c>
      <c r="L1049" t="str">
        <f t="shared" si="542"/>
        <v/>
      </c>
      <c r="M1049" t="str">
        <f t="shared" si="561"/>
        <v/>
      </c>
      <c r="N1049" t="str">
        <f t="shared" si="543"/>
        <v/>
      </c>
      <c r="O1049" t="str">
        <f t="shared" si="544"/>
        <v/>
      </c>
      <c r="P1049" t="str">
        <f t="shared" si="569"/>
        <v/>
      </c>
      <c r="Q1049" t="str">
        <f t="shared" si="545"/>
        <v/>
      </c>
      <c r="R1049" t="str">
        <f t="shared" si="546"/>
        <v/>
      </c>
      <c r="S1049" t="str">
        <f t="shared" si="547"/>
        <v/>
      </c>
      <c r="T1049" t="str">
        <f t="shared" si="548"/>
        <v/>
      </c>
      <c r="U1049" t="str">
        <f t="shared" si="549"/>
        <v/>
      </c>
      <c r="V1049" t="str">
        <f>IF(MID(I1049,6,1)="T",VLOOKUP(H1049,DATA!$B$2:$H$526,7,FALSE),"")</f>
        <v/>
      </c>
      <c r="W1049" t="str">
        <f t="shared" si="550"/>
        <v/>
      </c>
      <c r="X1049" t="str">
        <f>IF(LEN(H1049)&gt;0,VLOOKUP(H1049,DATA!$B$2:$F$526,5,FALSE),"")</f>
        <v/>
      </c>
      <c r="Y1049" t="str">
        <f t="shared" si="551"/>
        <v/>
      </c>
      <c r="Z1049" t="str">
        <f t="shared" si="552"/>
        <v/>
      </c>
      <c r="AA1049" t="str">
        <f t="shared" si="553"/>
        <v/>
      </c>
      <c r="AB1049" t="str">
        <f>IF(LEN(Z1049)&gt;0,VLOOKUP(Z1049,DATA!$K$25:$L$69,2,FALSE)&amp;IF(LEN(AA1049)&gt;0,VLOOKUP(AA1049,DATA!$O$25:$P$29,2,FALSE),""),"")</f>
        <v/>
      </c>
      <c r="AC1049" t="str">
        <f>IF(LEN(Z1049)&gt;0,VLOOKUP(Z1049,DATA!$K$25:$M$69,3,FALSE),"")</f>
        <v/>
      </c>
      <c r="AD1049" t="str">
        <f t="shared" si="554"/>
        <v/>
      </c>
      <c r="AE1049" t="str">
        <f t="shared" si="555"/>
        <v/>
      </c>
      <c r="AF1049" t="str">
        <f t="shared" si="556"/>
        <v/>
      </c>
      <c r="AG1049" t="str">
        <f t="shared" si="557"/>
        <v/>
      </c>
      <c r="AH1049" t="str">
        <f t="shared" si="558"/>
        <v/>
      </c>
      <c r="AI1049" t="str">
        <f>IF(LEN(Q1049)&gt;0,REPT("0",IF(IF(MID(I1049,12,1)="F",VLOOKUP(J1049,DATA!$K$2:$Y$20,14,FALSE),0)&gt;10,IF(MID(I1049,12,1)="F",VLOOKUP(J1049,DATA!$K$2:$Y$20,14,FALSE),0)-10,0)-LEN(X1049))&amp;DEC2BIN(Q1049,IF(MID(I1049,12,1)="F",VLOOKUP(J1049,DATA!$K$2:$Y$20,14,FALSE),0)-IF(IF(MID(I1049,12,1)="F",VLOOKUP(J1049,DATA!$K$2:$Y$20,14,FALSE),0)&gt;10,IF(MID(I1049,12,1)="F",VLOOKUP(J1049,DATA!$K$2:$Y$20,14,FALSE),0)-10,0)),"")</f>
        <v/>
      </c>
      <c r="AJ1049" t="str">
        <f>IF(LEN(H1049)&gt;0,IF(H1049&lt;&gt;"CALL_PAL",VLOOKUP(H1049,DATA!$B$2:$E$526,4,FALSE),VLOOKUP(K1049,DATA!$K$72:$M$161,3,FALSE)),"")</f>
        <v/>
      </c>
      <c r="AK1049" t="str">
        <f>IF(LEN(H1049)&gt;0,VLOOKUP(H1049,DATA!$B$2:$D$526,3,FALSE),"")</f>
        <v/>
      </c>
      <c r="AL1049" t="str">
        <f t="shared" si="559"/>
        <v/>
      </c>
      <c r="AM1049" t="str">
        <f t="shared" si="560"/>
        <v/>
      </c>
      <c r="AN1049" t="str">
        <f t="shared" si="570"/>
        <v/>
      </c>
      <c r="AO1049" t="str">
        <f t="shared" si="564"/>
        <v/>
      </c>
      <c r="AP1049" t="str">
        <f t="shared" si="565"/>
        <v/>
      </c>
      <c r="AQ1049" t="str">
        <f t="shared" si="562"/>
        <v/>
      </c>
    </row>
    <row r="1050" spans="1:43" x14ac:dyDescent="0.25">
      <c r="A1050" t="str">
        <f t="shared" si="566"/>
        <v/>
      </c>
      <c r="C1050" t="str">
        <f t="shared" si="540"/>
        <v/>
      </c>
      <c r="D1050" t="str">
        <f t="shared" si="567"/>
        <v/>
      </c>
      <c r="E1050" t="str">
        <f t="shared" si="568"/>
        <v/>
      </c>
      <c r="F1050" t="str">
        <f t="shared" ref="F1050:F1113" si="571">IF(LEN(C1050)&gt;0,IF(MID(C1050,1,2)=".V",IF(MID(C1050,6,1)="B",1,IF(MID(C1050,6,1)="W",2,IF(MID(C1050,6,1)="L",4,IF(MID(C1050,6,1)="Q",8,4)))),IF(MID(C1050,1,2)=".P",0,4)),"")</f>
        <v/>
      </c>
      <c r="G1050" t="str">
        <f t="shared" si="563"/>
        <v/>
      </c>
      <c r="H1050" t="str">
        <f t="shared" si="541"/>
        <v/>
      </c>
      <c r="I1050" s="3" t="str">
        <f>IF(LEN(H1050)&gt;0,VLOOKUP(H1050,DATA!$B$2:$G$526,6,FALSE),"")</f>
        <v/>
      </c>
      <c r="J1050" t="str">
        <f>IF(LEN(H1050)&gt;0,VLOOKUP(H1050,DATA!$B$2:$G$526,2,FALSE),"")</f>
        <v/>
      </c>
      <c r="K1050" t="str">
        <f>IF(LEN(H1050)&gt;0,IF(MID(IF(MID(MID(C1050,LEN(H1050)+2,99),1,1)="(",MID(MID(C1050,LEN(H1050)+2,99),2,LEN(MID(C1050,LEN(H1050)+2,99))-2),MID(C1050,LEN(H1050)+2,99)),1,1)=VLOOKUP(H1050,DATA!$B$2:$I$526,8,FALSE),MID(IF(MID(MID(C1050,LEN(H1050)+2,99),1,1)="(",MID(MID(C1050,LEN(H1050)+2,99),2,LEN(MID(C1050,LEN(H1050)+2,99))-2),MID(C1050,LEN(H1050)+2,99)),1,3),IF(MID(MID(C1050,LEN(H1050)+2,99),1,1)="(",MID(MID(C1050,LEN(H1050)+2,99),2,LEN(MID(C1050,LEN(H1050)+2,99))-2),MID(C1050,LEN(H1050)+2,99))),"")</f>
        <v/>
      </c>
      <c r="L1050" t="str">
        <f t="shared" si="542"/>
        <v/>
      </c>
      <c r="M1050" t="str">
        <f t="shared" si="561"/>
        <v/>
      </c>
      <c r="N1050" t="str">
        <f t="shared" si="543"/>
        <v/>
      </c>
      <c r="O1050" t="str">
        <f t="shared" si="544"/>
        <v/>
      </c>
      <c r="P1050" t="str">
        <f t="shared" si="569"/>
        <v/>
      </c>
      <c r="Q1050" t="str">
        <f t="shared" si="545"/>
        <v/>
      </c>
      <c r="R1050" t="str">
        <f t="shared" si="546"/>
        <v/>
      </c>
      <c r="S1050" t="str">
        <f t="shared" si="547"/>
        <v/>
      </c>
      <c r="T1050" t="str">
        <f t="shared" si="548"/>
        <v/>
      </c>
      <c r="U1050" t="str">
        <f t="shared" si="549"/>
        <v/>
      </c>
      <c r="V1050" t="str">
        <f>IF(MID(I1050,6,1)="T",VLOOKUP(H1050,DATA!$B$2:$H$526,7,FALSE),"")</f>
        <v/>
      </c>
      <c r="W1050" t="str">
        <f t="shared" si="550"/>
        <v/>
      </c>
      <c r="X1050" t="str">
        <f>IF(LEN(H1050)&gt;0,VLOOKUP(H1050,DATA!$B$2:$F$526,5,FALSE),"")</f>
        <v/>
      </c>
      <c r="Y1050" t="str">
        <f t="shared" si="551"/>
        <v/>
      </c>
      <c r="Z1050" t="str">
        <f t="shared" si="552"/>
        <v/>
      </c>
      <c r="AA1050" t="str">
        <f t="shared" si="553"/>
        <v/>
      </c>
      <c r="AB1050" t="str">
        <f>IF(LEN(Z1050)&gt;0,VLOOKUP(Z1050,DATA!$K$25:$L$69,2,FALSE)&amp;IF(LEN(AA1050)&gt;0,VLOOKUP(AA1050,DATA!$O$25:$P$29,2,FALSE),""),"")</f>
        <v/>
      </c>
      <c r="AC1050" t="str">
        <f>IF(LEN(Z1050)&gt;0,VLOOKUP(Z1050,DATA!$K$25:$M$69,3,FALSE),"")</f>
        <v/>
      </c>
      <c r="AD1050" t="str">
        <f t="shared" si="554"/>
        <v/>
      </c>
      <c r="AE1050" t="str">
        <f t="shared" si="555"/>
        <v/>
      </c>
      <c r="AF1050" t="str">
        <f t="shared" si="556"/>
        <v/>
      </c>
      <c r="AG1050" t="str">
        <f t="shared" si="557"/>
        <v/>
      </c>
      <c r="AH1050" t="str">
        <f t="shared" si="558"/>
        <v/>
      </c>
      <c r="AI1050" t="str">
        <f>IF(LEN(Q1050)&gt;0,REPT("0",IF(IF(MID(I1050,12,1)="F",VLOOKUP(J1050,DATA!$K$2:$Y$20,14,FALSE),0)&gt;10,IF(MID(I1050,12,1)="F",VLOOKUP(J1050,DATA!$K$2:$Y$20,14,FALSE),0)-10,0)-LEN(X1050))&amp;DEC2BIN(Q1050,IF(MID(I1050,12,1)="F",VLOOKUP(J1050,DATA!$K$2:$Y$20,14,FALSE),0)-IF(IF(MID(I1050,12,1)="F",VLOOKUP(J1050,DATA!$K$2:$Y$20,14,FALSE),0)&gt;10,IF(MID(I1050,12,1)="F",VLOOKUP(J1050,DATA!$K$2:$Y$20,14,FALSE),0)-10,0)),"")</f>
        <v/>
      </c>
      <c r="AJ1050" t="str">
        <f>IF(LEN(H1050)&gt;0,IF(H1050&lt;&gt;"CALL_PAL",VLOOKUP(H1050,DATA!$B$2:$E$526,4,FALSE),VLOOKUP(K1050,DATA!$K$72:$M$161,3,FALSE)),"")</f>
        <v/>
      </c>
      <c r="AK1050" t="str">
        <f>IF(LEN(H1050)&gt;0,VLOOKUP(H1050,DATA!$B$2:$D$526,3,FALSE),"")</f>
        <v/>
      </c>
      <c r="AL1050" t="str">
        <f t="shared" si="559"/>
        <v/>
      </c>
      <c r="AM1050" t="str">
        <f t="shared" si="560"/>
        <v/>
      </c>
      <c r="AN1050" t="str">
        <f t="shared" si="570"/>
        <v/>
      </c>
      <c r="AO1050" t="str">
        <f t="shared" si="564"/>
        <v/>
      </c>
      <c r="AP1050" t="str">
        <f t="shared" si="565"/>
        <v/>
      </c>
      <c r="AQ1050" t="str">
        <f t="shared" si="562"/>
        <v/>
      </c>
    </row>
    <row r="1051" spans="1:43" x14ac:dyDescent="0.25">
      <c r="A1051" t="str">
        <f t="shared" si="566"/>
        <v/>
      </c>
      <c r="C1051" t="str">
        <f t="shared" si="540"/>
        <v/>
      </c>
      <c r="D1051" t="str">
        <f t="shared" si="567"/>
        <v/>
      </c>
      <c r="E1051" t="str">
        <f t="shared" si="568"/>
        <v/>
      </c>
      <c r="F1051" t="str">
        <f t="shared" si="571"/>
        <v/>
      </c>
      <c r="G1051" t="str">
        <f t="shared" si="563"/>
        <v/>
      </c>
      <c r="H1051" t="str">
        <f t="shared" si="541"/>
        <v/>
      </c>
      <c r="I1051" s="3" t="str">
        <f>IF(LEN(H1051)&gt;0,VLOOKUP(H1051,DATA!$B$2:$G$526,6,FALSE),"")</f>
        <v/>
      </c>
      <c r="J1051" t="str">
        <f>IF(LEN(H1051)&gt;0,VLOOKUP(H1051,DATA!$B$2:$G$526,2,FALSE),"")</f>
        <v/>
      </c>
      <c r="K1051" t="str">
        <f>IF(LEN(H1051)&gt;0,IF(MID(IF(MID(MID(C1051,LEN(H1051)+2,99),1,1)="(",MID(MID(C1051,LEN(H1051)+2,99),2,LEN(MID(C1051,LEN(H1051)+2,99))-2),MID(C1051,LEN(H1051)+2,99)),1,1)=VLOOKUP(H1051,DATA!$B$2:$I$526,8,FALSE),MID(IF(MID(MID(C1051,LEN(H1051)+2,99),1,1)="(",MID(MID(C1051,LEN(H1051)+2,99),2,LEN(MID(C1051,LEN(H1051)+2,99))-2),MID(C1051,LEN(H1051)+2,99)),1,3),IF(MID(MID(C1051,LEN(H1051)+2,99),1,1)="(",MID(MID(C1051,LEN(H1051)+2,99),2,LEN(MID(C1051,LEN(H1051)+2,99))-2),MID(C1051,LEN(H1051)+2,99))),"")</f>
        <v/>
      </c>
      <c r="L1051" t="str">
        <f t="shared" si="542"/>
        <v/>
      </c>
      <c r="M1051" t="str">
        <f t="shared" si="561"/>
        <v/>
      </c>
      <c r="N1051" t="str">
        <f t="shared" si="543"/>
        <v/>
      </c>
      <c r="O1051" t="str">
        <f t="shared" si="544"/>
        <v/>
      </c>
      <c r="P1051" t="str">
        <f t="shared" si="569"/>
        <v/>
      </c>
      <c r="Q1051" t="str">
        <f t="shared" si="545"/>
        <v/>
      </c>
      <c r="R1051" t="str">
        <f t="shared" si="546"/>
        <v/>
      </c>
      <c r="S1051" t="str">
        <f t="shared" si="547"/>
        <v/>
      </c>
      <c r="T1051" t="str">
        <f t="shared" si="548"/>
        <v/>
      </c>
      <c r="U1051" t="str">
        <f t="shared" si="549"/>
        <v/>
      </c>
      <c r="V1051" t="str">
        <f>IF(MID(I1051,6,1)="T",VLOOKUP(H1051,DATA!$B$2:$H$526,7,FALSE),"")</f>
        <v/>
      </c>
      <c r="W1051" t="str">
        <f t="shared" si="550"/>
        <v/>
      </c>
      <c r="X1051" t="str">
        <f>IF(LEN(H1051)&gt;0,VLOOKUP(H1051,DATA!$B$2:$F$526,5,FALSE),"")</f>
        <v/>
      </c>
      <c r="Y1051" t="str">
        <f t="shared" si="551"/>
        <v/>
      </c>
      <c r="Z1051" t="str">
        <f t="shared" si="552"/>
        <v/>
      </c>
      <c r="AA1051" t="str">
        <f t="shared" si="553"/>
        <v/>
      </c>
      <c r="AB1051" t="str">
        <f>IF(LEN(Z1051)&gt;0,VLOOKUP(Z1051,DATA!$K$25:$L$69,2,FALSE)&amp;IF(LEN(AA1051)&gt;0,VLOOKUP(AA1051,DATA!$O$25:$P$29,2,FALSE),""),"")</f>
        <v/>
      </c>
      <c r="AC1051" t="str">
        <f>IF(LEN(Z1051)&gt;0,VLOOKUP(Z1051,DATA!$K$25:$M$69,3,FALSE),"")</f>
        <v/>
      </c>
      <c r="AD1051" t="str">
        <f t="shared" si="554"/>
        <v/>
      </c>
      <c r="AE1051" t="str">
        <f t="shared" si="555"/>
        <v/>
      </c>
      <c r="AF1051" t="str">
        <f t="shared" si="556"/>
        <v/>
      </c>
      <c r="AG1051" t="str">
        <f t="shared" si="557"/>
        <v/>
      </c>
      <c r="AH1051" t="str">
        <f t="shared" si="558"/>
        <v/>
      </c>
      <c r="AI1051" t="str">
        <f>IF(LEN(Q1051)&gt;0,REPT("0",IF(IF(MID(I1051,12,1)="F",VLOOKUP(J1051,DATA!$K$2:$Y$20,14,FALSE),0)&gt;10,IF(MID(I1051,12,1)="F",VLOOKUP(J1051,DATA!$K$2:$Y$20,14,FALSE),0)-10,0)-LEN(X1051))&amp;DEC2BIN(Q1051,IF(MID(I1051,12,1)="F",VLOOKUP(J1051,DATA!$K$2:$Y$20,14,FALSE),0)-IF(IF(MID(I1051,12,1)="F",VLOOKUP(J1051,DATA!$K$2:$Y$20,14,FALSE),0)&gt;10,IF(MID(I1051,12,1)="F",VLOOKUP(J1051,DATA!$K$2:$Y$20,14,FALSE),0)-10,0)),"")</f>
        <v/>
      </c>
      <c r="AJ1051" t="str">
        <f>IF(LEN(H1051)&gt;0,IF(H1051&lt;&gt;"CALL_PAL",VLOOKUP(H1051,DATA!$B$2:$E$526,4,FALSE),VLOOKUP(K1051,DATA!$K$72:$M$161,3,FALSE)),"")</f>
        <v/>
      </c>
      <c r="AK1051" t="str">
        <f>IF(LEN(H1051)&gt;0,VLOOKUP(H1051,DATA!$B$2:$D$526,3,FALSE),"")</f>
        <v/>
      </c>
      <c r="AL1051" t="str">
        <f t="shared" si="559"/>
        <v/>
      </c>
      <c r="AM1051" t="str">
        <f t="shared" si="560"/>
        <v/>
      </c>
      <c r="AN1051" t="str">
        <f t="shared" si="570"/>
        <v/>
      </c>
      <c r="AO1051" t="str">
        <f t="shared" si="564"/>
        <v/>
      </c>
      <c r="AP1051" t="str">
        <f t="shared" si="565"/>
        <v/>
      </c>
      <c r="AQ1051" t="str">
        <f t="shared" si="562"/>
        <v/>
      </c>
    </row>
    <row r="1052" spans="1:43" x14ac:dyDescent="0.25">
      <c r="A1052" t="str">
        <f t="shared" si="566"/>
        <v/>
      </c>
      <c r="C1052" t="str">
        <f t="shared" ref="C1052:C1115" si="572">IF(LEN(B1052)&gt;0,TRIM(B1052),"")</f>
        <v/>
      </c>
      <c r="D1052" t="str">
        <f t="shared" si="567"/>
        <v/>
      </c>
      <c r="E1052" t="str">
        <f t="shared" si="568"/>
        <v/>
      </c>
      <c r="F1052" t="str">
        <f t="shared" si="571"/>
        <v/>
      </c>
      <c r="G1052" t="str">
        <f t="shared" si="563"/>
        <v/>
      </c>
      <c r="H1052" t="str">
        <f t="shared" ref="H1052:H1115" si="573">IF(LEN(C1052)&gt;0,IF(IFERROR(FIND(":",C1052)&gt;0,FALSE),"",IF(MID(C1052,1,1)=".","",TRIM(MID(C1052,1,IFERROR(FIND(" ",C1052)-1,LEN(C1052)))))),"")</f>
        <v/>
      </c>
      <c r="I1052" s="3" t="str">
        <f>IF(LEN(H1052)&gt;0,VLOOKUP(H1052,DATA!$B$2:$G$526,6,FALSE),"")</f>
        <v/>
      </c>
      <c r="J1052" t="str">
        <f>IF(LEN(H1052)&gt;0,VLOOKUP(H1052,DATA!$B$2:$G$526,2,FALSE),"")</f>
        <v/>
      </c>
      <c r="K1052" t="str">
        <f>IF(LEN(H1052)&gt;0,IF(MID(IF(MID(MID(C1052,LEN(H1052)+2,99),1,1)="(",MID(MID(C1052,LEN(H1052)+2,99),2,LEN(MID(C1052,LEN(H1052)+2,99))-2),MID(C1052,LEN(H1052)+2,99)),1,1)=VLOOKUP(H1052,DATA!$B$2:$I$526,8,FALSE),MID(IF(MID(MID(C1052,LEN(H1052)+2,99),1,1)="(",MID(MID(C1052,LEN(H1052)+2,99),2,LEN(MID(C1052,LEN(H1052)+2,99))-2),MID(C1052,LEN(H1052)+2,99)),1,3),IF(MID(MID(C1052,LEN(H1052)+2,99),1,1)="(",MID(MID(C1052,LEN(H1052)+2,99),2,LEN(MID(C1052,LEN(H1052)+2,99))-2),MID(C1052,LEN(H1052)+2,99))),"")</f>
        <v/>
      </c>
      <c r="L1052" t="str">
        <f t="shared" ref="L1052:L1115" si="574">TRIM(MID(IF(LEN(H1052)&gt;0,IF(FIND(K1052,C1052)+LEN(K1052)+1&lt;LEN(C1052),MID(C1052,FIND(K1052,C1052)+LEN(K1052)+1,99),""),""), 1, IFERROR(FIND(",",IF(LEN(H1052)&gt;0,IF(FIND(K1052,C1052)+LEN(K1052)+1&lt;LEN(C1052),MID(C1052,FIND(K1052,C1052)+LEN(K1052)+1,99),""),""))-1,LEN(IF(LEN(H1052)&gt;0,IF(FIND(K1052,C1052)+LEN(K1052)+1&lt;LEN(C1052),MID(C1052,FIND(K1052,C1052)+LEN(K1052)+1,99),""),"")))))</f>
        <v/>
      </c>
      <c r="M1052" t="str">
        <f t="shared" si="561"/>
        <v/>
      </c>
      <c r="N1052" t="str">
        <f t="shared" ref="N1052:N1115" si="575">IF(MID(I1052,5,1)="L",IFERROR(FIND("#",L1052)=1,FALSE),"")</f>
        <v/>
      </c>
      <c r="O1052" t="str">
        <f t="shared" ref="O1052:O1115" si="576">IF(MID(I1052,4,1)="Z",IF(N1052,FALSE,TRUE),"")</f>
        <v/>
      </c>
      <c r="P1052" t="str">
        <f t="shared" si="569"/>
        <v/>
      </c>
      <c r="Q1052" t="str">
        <f t="shared" ref="Q1052:Q1115" si="577">IF(LEN(P1052)&gt;0,P1052-(G1052+4),IF(AND(MID(I1052,12,1)="F",LEN(L1052)&gt;0,MID(L1052,1,1)&lt;&gt;"R",MID(L1052,1,1)&lt;&gt;"F",MID(L1052,1,1)&lt;&gt;"#"),INT(MID(L1052,1,FIND("(",L1052)-1)),""))</f>
        <v/>
      </c>
      <c r="R1052" t="str">
        <f t="shared" ref="R1052:R1115" si="578">IF(AND(MID(I1052,3,1)="B",LEN(P1052)=0,LEN(Q1052)&lt;&gt;0),MID(L1052,LEN(Q1052)+2,3),"")</f>
        <v/>
      </c>
      <c r="S1052" t="str">
        <f t="shared" ref="S1052:S1115" si="579">IF(LEN(I1052)&gt;0,IF(MID(I1052,2,1)="A",IFERROR(FIND("A31",J1052)&gt;0,FALSE),""),"")</f>
        <v/>
      </c>
      <c r="T1052" t="str">
        <f t="shared" ref="T1052:T1115" si="580">IF(LEN(I1052)&gt;0,IF(MID(I1052,3,1)="B",IFERROR(FIND("B31",J1052)&gt;0,IF(H1052="HW_MFPR",TRUE,FALSE)),""),"")</f>
        <v/>
      </c>
      <c r="U1052" t="str">
        <f t="shared" ref="U1052:U1115" si="581">IF(LEN(I1052)&gt;0,IF(MID(I1052,13,1)="C",IFERROR(FIND("C31",J1052)&gt;0,FALSE),""),"")</f>
        <v/>
      </c>
      <c r="V1052" t="str">
        <f>IF(MID(I1052,6,1)="T",VLOOKUP(H1052,DATA!$B$2:$H$526,7,FALSE),"")</f>
        <v/>
      </c>
      <c r="W1052" t="str">
        <f t="shared" ref="W1052:W1115" si="582">IF(MID(I1052,7,1)="E",DEC2BIN(IF(M1052="L",0,1),1),"")</f>
        <v/>
      </c>
      <c r="X1052" t="str">
        <f>IF(LEN(H1052)&gt;0,VLOOKUP(H1052,DATA!$B$2:$F$526,5,FALSE),"")</f>
        <v/>
      </c>
      <c r="Y1052" t="str">
        <f t="shared" ref="Y1052:Y1115" si="583">IF(LEN(X1052)&gt;0,DEC2BIN(IF(AND(LEN(M1052)&gt;0,MID(M1052,1,1)="S"),1,0),1),"")</f>
        <v/>
      </c>
      <c r="Z1052" t="str">
        <f t="shared" ref="Z1052:Z1115" si="584">IF(MID(I1052,10,1)="I",MID(L1052,1,IFERROR(FIND("(",L1052)-1,LEN(L1052))),"")</f>
        <v/>
      </c>
      <c r="AA1052" t="str">
        <f t="shared" ref="AA1052:AA1115" si="585">IF(AND(LEN(Z1052)&gt;0,LEN(Z1052)&lt;&gt;LEN(L1052)),MID(L1052,LEN(Z1052)+2,LEN(L1052)-LEN(Z1052)-2),"")</f>
        <v/>
      </c>
      <c r="AB1052" t="str">
        <f>IF(LEN(Z1052)&gt;0,VLOOKUP(Z1052,DATA!$K$25:$L$69,2,FALSE)&amp;IF(LEN(AA1052)&gt;0,VLOOKUP(AA1052,DATA!$O$25:$P$29,2,FALSE),""),"")</f>
        <v/>
      </c>
      <c r="AC1052" t="str">
        <f>IF(LEN(Z1052)&gt;0,VLOOKUP(Z1052,DATA!$K$25:$M$69,3,FALSE),"")</f>
        <v/>
      </c>
      <c r="AD1052" t="str">
        <f t="shared" ref="AD1052:AD1115" si="586">IF(MID(I1052,2,1)="A",DEC2BIN(IF(S1052,"31",MID(K1052,2,2)),5),"")</f>
        <v/>
      </c>
      <c r="AE1052" t="str">
        <f t="shared" ref="AE1052:AE1115" si="587">IF(MID(I1052,3,1)="B",IF(T1052,DEC2BIN("31",5),IF(S1052,DEC2BIN(MID(K1052,2,2),5),IF(LEN(R1052)&gt;0,DEC2BIN(MID(R1052,2,2),5),IF(OR(LEN(P1052)&gt;0,LEN(Z1052)&gt;0,N1052),"",DEC2BIN(MID(L1052,2,2),5))))),"")</f>
        <v/>
      </c>
      <c r="AF1052" t="str">
        <f t="shared" ref="AF1052:AF1115" si="588">IF(AND(LEN(O1052)&gt;0,O1052),"0000","")</f>
        <v/>
      </c>
      <c r="AG1052" t="str">
        <f t="shared" ref="AG1052:AG1115" si="589">IF(AND(LEN(N1052)&gt;0,N1052),DEC2BIN(MID(L1052,2,LEN(L1052)-1),8)&amp;"1","")</f>
        <v/>
      </c>
      <c r="AH1052" t="str">
        <f t="shared" ref="AH1052:AH1115" si="590">IF(MID(I1052,13,1)="C",DEC2BIN(IF(U1052,31,MID(M1052,2,2)),5),"")</f>
        <v/>
      </c>
      <c r="AI1052" t="str">
        <f>IF(LEN(Q1052)&gt;0,REPT("0",IF(IF(MID(I1052,12,1)="F",VLOOKUP(J1052,DATA!$K$2:$Y$20,14,FALSE),0)&gt;10,IF(MID(I1052,12,1)="F",VLOOKUP(J1052,DATA!$K$2:$Y$20,14,FALSE),0)-10,0)-LEN(X1052))&amp;DEC2BIN(Q1052,IF(MID(I1052,12,1)="F",VLOOKUP(J1052,DATA!$K$2:$Y$20,14,FALSE),0)-IF(IF(MID(I1052,12,1)="F",VLOOKUP(J1052,DATA!$K$2:$Y$20,14,FALSE),0)&gt;10,IF(MID(I1052,12,1)="F",VLOOKUP(J1052,DATA!$K$2:$Y$20,14,FALSE),0)-10,0)),"")</f>
        <v/>
      </c>
      <c r="AJ1052" t="str">
        <f>IF(LEN(H1052)&gt;0,IF(H1052&lt;&gt;"CALL_PAL",VLOOKUP(H1052,DATA!$B$2:$E$526,4,FALSE),VLOOKUP(K1052,DATA!$K$72:$M$161,3,FALSE)),"")</f>
        <v/>
      </c>
      <c r="AK1052" t="str">
        <f>IF(LEN(H1052)&gt;0,VLOOKUP(H1052,DATA!$B$2:$D$526,3,FALSE),"")</f>
        <v/>
      </c>
      <c r="AL1052" t="str">
        <f t="shared" ref="AL1052:AL1115" si="591">AK1052&amp;AD1052&amp;AE1052&amp;V1052&amp;W1052&amp;X1052&amp;Y1052&amp;AB1052&amp;AC1052&amp;AF1052&amp;AG1052&amp;AI1052&amp;AJ1052&amp;AH1052</f>
        <v/>
      </c>
      <c r="AM1052" t="str">
        <f t="shared" ref="AM1052:AM1115" si="592">IF(LEN(AL1052)&gt;0,BIN2HEX(MID(AL1052,1,8),2)&amp;BIN2HEX(MID(AL1052,9,8),2)&amp;BIN2HEX(MID(AL1052,17,8),2)&amp;BIN2HEX(MID(AL1052,25,8),2),"")</f>
        <v/>
      </c>
      <c r="AN1052" t="str">
        <f t="shared" si="570"/>
        <v/>
      </c>
      <c r="AO1052" t="str">
        <f t="shared" si="564"/>
        <v/>
      </c>
      <c r="AP1052" t="str">
        <f t="shared" si="565"/>
        <v/>
      </c>
      <c r="AQ1052" t="str">
        <f t="shared" si="562"/>
        <v/>
      </c>
    </row>
    <row r="1053" spans="1:43" x14ac:dyDescent="0.25">
      <c r="A1053" t="str">
        <f t="shared" si="566"/>
        <v/>
      </c>
      <c r="C1053" t="str">
        <f t="shared" si="572"/>
        <v/>
      </c>
      <c r="D1053" t="str">
        <f t="shared" si="567"/>
        <v/>
      </c>
      <c r="E1053" t="str">
        <f t="shared" si="568"/>
        <v/>
      </c>
      <c r="F1053" t="str">
        <f t="shared" si="571"/>
        <v/>
      </c>
      <c r="G1053" t="str">
        <f t="shared" si="563"/>
        <v/>
      </c>
      <c r="H1053" t="str">
        <f t="shared" si="573"/>
        <v/>
      </c>
      <c r="I1053" s="3" t="str">
        <f>IF(LEN(H1053)&gt;0,VLOOKUP(H1053,DATA!$B$2:$G$526,6,FALSE),"")</f>
        <v/>
      </c>
      <c r="J1053" t="str">
        <f>IF(LEN(H1053)&gt;0,VLOOKUP(H1053,DATA!$B$2:$G$526,2,FALSE),"")</f>
        <v/>
      </c>
      <c r="K1053" t="str">
        <f>IF(LEN(H1053)&gt;0,IF(MID(IF(MID(MID(C1053,LEN(H1053)+2,99),1,1)="(",MID(MID(C1053,LEN(H1053)+2,99),2,LEN(MID(C1053,LEN(H1053)+2,99))-2),MID(C1053,LEN(H1053)+2,99)),1,1)=VLOOKUP(H1053,DATA!$B$2:$I$526,8,FALSE),MID(IF(MID(MID(C1053,LEN(H1053)+2,99),1,1)="(",MID(MID(C1053,LEN(H1053)+2,99),2,LEN(MID(C1053,LEN(H1053)+2,99))-2),MID(C1053,LEN(H1053)+2,99)),1,3),IF(MID(MID(C1053,LEN(H1053)+2,99),1,1)="(",MID(MID(C1053,LEN(H1053)+2,99),2,LEN(MID(C1053,LEN(H1053)+2,99))-2),MID(C1053,LEN(H1053)+2,99))),"")</f>
        <v/>
      </c>
      <c r="L1053" t="str">
        <f t="shared" si="574"/>
        <v/>
      </c>
      <c r="M1053" t="str">
        <f t="shared" si="561"/>
        <v/>
      </c>
      <c r="N1053" t="str">
        <f t="shared" si="575"/>
        <v/>
      </c>
      <c r="O1053" t="str">
        <f t="shared" si="576"/>
        <v/>
      </c>
      <c r="P1053" t="str">
        <f t="shared" si="569"/>
        <v/>
      </c>
      <c r="Q1053" t="str">
        <f t="shared" si="577"/>
        <v/>
      </c>
      <c r="R1053" t="str">
        <f t="shared" si="578"/>
        <v/>
      </c>
      <c r="S1053" t="str">
        <f t="shared" si="579"/>
        <v/>
      </c>
      <c r="T1053" t="str">
        <f t="shared" si="580"/>
        <v/>
      </c>
      <c r="U1053" t="str">
        <f t="shared" si="581"/>
        <v/>
      </c>
      <c r="V1053" t="str">
        <f>IF(MID(I1053,6,1)="T",VLOOKUP(H1053,DATA!$B$2:$H$526,7,FALSE),"")</f>
        <v/>
      </c>
      <c r="W1053" t="str">
        <f t="shared" si="582"/>
        <v/>
      </c>
      <c r="X1053" t="str">
        <f>IF(LEN(H1053)&gt;0,VLOOKUP(H1053,DATA!$B$2:$F$526,5,FALSE),"")</f>
        <v/>
      </c>
      <c r="Y1053" t="str">
        <f t="shared" si="583"/>
        <v/>
      </c>
      <c r="Z1053" t="str">
        <f t="shared" si="584"/>
        <v/>
      </c>
      <c r="AA1053" t="str">
        <f t="shared" si="585"/>
        <v/>
      </c>
      <c r="AB1053" t="str">
        <f>IF(LEN(Z1053)&gt;0,VLOOKUP(Z1053,DATA!$K$25:$L$69,2,FALSE)&amp;IF(LEN(AA1053)&gt;0,VLOOKUP(AA1053,DATA!$O$25:$P$29,2,FALSE),""),"")</f>
        <v/>
      </c>
      <c r="AC1053" t="str">
        <f>IF(LEN(Z1053)&gt;0,VLOOKUP(Z1053,DATA!$K$25:$M$69,3,FALSE),"")</f>
        <v/>
      </c>
      <c r="AD1053" t="str">
        <f t="shared" si="586"/>
        <v/>
      </c>
      <c r="AE1053" t="str">
        <f t="shared" si="587"/>
        <v/>
      </c>
      <c r="AF1053" t="str">
        <f t="shared" si="588"/>
        <v/>
      </c>
      <c r="AG1053" t="str">
        <f t="shared" si="589"/>
        <v/>
      </c>
      <c r="AH1053" t="str">
        <f t="shared" si="590"/>
        <v/>
      </c>
      <c r="AI1053" t="str">
        <f>IF(LEN(Q1053)&gt;0,REPT("0",IF(IF(MID(I1053,12,1)="F",VLOOKUP(J1053,DATA!$K$2:$Y$20,14,FALSE),0)&gt;10,IF(MID(I1053,12,1)="F",VLOOKUP(J1053,DATA!$K$2:$Y$20,14,FALSE),0)-10,0)-LEN(X1053))&amp;DEC2BIN(Q1053,IF(MID(I1053,12,1)="F",VLOOKUP(J1053,DATA!$K$2:$Y$20,14,FALSE),0)-IF(IF(MID(I1053,12,1)="F",VLOOKUP(J1053,DATA!$K$2:$Y$20,14,FALSE),0)&gt;10,IF(MID(I1053,12,1)="F",VLOOKUP(J1053,DATA!$K$2:$Y$20,14,FALSE),0)-10,0)),"")</f>
        <v/>
      </c>
      <c r="AJ1053" t="str">
        <f>IF(LEN(H1053)&gt;0,IF(H1053&lt;&gt;"CALL_PAL",VLOOKUP(H1053,DATA!$B$2:$E$526,4,FALSE),VLOOKUP(K1053,DATA!$K$72:$M$161,3,FALSE)),"")</f>
        <v/>
      </c>
      <c r="AK1053" t="str">
        <f>IF(LEN(H1053)&gt;0,VLOOKUP(H1053,DATA!$B$2:$D$526,3,FALSE),"")</f>
        <v/>
      </c>
      <c r="AL1053" t="str">
        <f t="shared" si="591"/>
        <v/>
      </c>
      <c r="AM1053" t="str">
        <f t="shared" si="592"/>
        <v/>
      </c>
      <c r="AN1053" t="str">
        <f t="shared" si="570"/>
        <v/>
      </c>
      <c r="AO1053" t="str">
        <f t="shared" si="564"/>
        <v/>
      </c>
      <c r="AP1053" t="str">
        <f t="shared" si="565"/>
        <v/>
      </c>
      <c r="AQ1053" t="str">
        <f t="shared" si="562"/>
        <v/>
      </c>
    </row>
    <row r="1054" spans="1:43" x14ac:dyDescent="0.25">
      <c r="A1054" t="str">
        <f t="shared" si="566"/>
        <v/>
      </c>
      <c r="C1054" t="str">
        <f t="shared" si="572"/>
        <v/>
      </c>
      <c r="D1054" t="str">
        <f t="shared" si="567"/>
        <v/>
      </c>
      <c r="E1054" t="str">
        <f t="shared" si="568"/>
        <v/>
      </c>
      <c r="F1054" t="str">
        <f t="shared" si="571"/>
        <v/>
      </c>
      <c r="G1054" t="str">
        <f t="shared" si="563"/>
        <v/>
      </c>
      <c r="H1054" t="str">
        <f t="shared" si="573"/>
        <v/>
      </c>
      <c r="I1054" s="3" t="str">
        <f>IF(LEN(H1054)&gt;0,VLOOKUP(H1054,DATA!$B$2:$G$526,6,FALSE),"")</f>
        <v/>
      </c>
      <c r="J1054" t="str">
        <f>IF(LEN(H1054)&gt;0,VLOOKUP(H1054,DATA!$B$2:$G$526,2,FALSE),"")</f>
        <v/>
      </c>
      <c r="K1054" t="str">
        <f>IF(LEN(H1054)&gt;0,IF(MID(IF(MID(MID(C1054,LEN(H1054)+2,99),1,1)="(",MID(MID(C1054,LEN(H1054)+2,99),2,LEN(MID(C1054,LEN(H1054)+2,99))-2),MID(C1054,LEN(H1054)+2,99)),1,1)=VLOOKUP(H1054,DATA!$B$2:$I$526,8,FALSE),MID(IF(MID(MID(C1054,LEN(H1054)+2,99),1,1)="(",MID(MID(C1054,LEN(H1054)+2,99),2,LEN(MID(C1054,LEN(H1054)+2,99))-2),MID(C1054,LEN(H1054)+2,99)),1,3),IF(MID(MID(C1054,LEN(H1054)+2,99),1,1)="(",MID(MID(C1054,LEN(H1054)+2,99),2,LEN(MID(C1054,LEN(H1054)+2,99))-2),MID(C1054,LEN(H1054)+2,99))),"")</f>
        <v/>
      </c>
      <c r="L1054" t="str">
        <f t="shared" si="574"/>
        <v/>
      </c>
      <c r="M1054" t="str">
        <f t="shared" si="561"/>
        <v/>
      </c>
      <c r="N1054" t="str">
        <f t="shared" si="575"/>
        <v/>
      </c>
      <c r="O1054" t="str">
        <f t="shared" si="576"/>
        <v/>
      </c>
      <c r="P1054" t="str">
        <f t="shared" si="569"/>
        <v/>
      </c>
      <c r="Q1054" t="str">
        <f t="shared" si="577"/>
        <v/>
      </c>
      <c r="R1054" t="str">
        <f t="shared" si="578"/>
        <v/>
      </c>
      <c r="S1054" t="str">
        <f t="shared" si="579"/>
        <v/>
      </c>
      <c r="T1054" t="str">
        <f t="shared" si="580"/>
        <v/>
      </c>
      <c r="U1054" t="str">
        <f t="shared" si="581"/>
        <v/>
      </c>
      <c r="V1054" t="str">
        <f>IF(MID(I1054,6,1)="T",VLOOKUP(H1054,DATA!$B$2:$H$526,7,FALSE),"")</f>
        <v/>
      </c>
      <c r="W1054" t="str">
        <f t="shared" si="582"/>
        <v/>
      </c>
      <c r="X1054" t="str">
        <f>IF(LEN(H1054)&gt;0,VLOOKUP(H1054,DATA!$B$2:$F$526,5,FALSE),"")</f>
        <v/>
      </c>
      <c r="Y1054" t="str">
        <f t="shared" si="583"/>
        <v/>
      </c>
      <c r="Z1054" t="str">
        <f t="shared" si="584"/>
        <v/>
      </c>
      <c r="AA1054" t="str">
        <f t="shared" si="585"/>
        <v/>
      </c>
      <c r="AB1054" t="str">
        <f>IF(LEN(Z1054)&gt;0,VLOOKUP(Z1054,DATA!$K$25:$L$69,2,FALSE)&amp;IF(LEN(AA1054)&gt;0,VLOOKUP(AA1054,DATA!$O$25:$P$29,2,FALSE),""),"")</f>
        <v/>
      </c>
      <c r="AC1054" t="str">
        <f>IF(LEN(Z1054)&gt;0,VLOOKUP(Z1054,DATA!$K$25:$M$69,3,FALSE),"")</f>
        <v/>
      </c>
      <c r="AD1054" t="str">
        <f t="shared" si="586"/>
        <v/>
      </c>
      <c r="AE1054" t="str">
        <f t="shared" si="587"/>
        <v/>
      </c>
      <c r="AF1054" t="str">
        <f t="shared" si="588"/>
        <v/>
      </c>
      <c r="AG1054" t="str">
        <f t="shared" si="589"/>
        <v/>
      </c>
      <c r="AH1054" t="str">
        <f t="shared" si="590"/>
        <v/>
      </c>
      <c r="AI1054" t="str">
        <f>IF(LEN(Q1054)&gt;0,REPT("0",IF(IF(MID(I1054,12,1)="F",VLOOKUP(J1054,DATA!$K$2:$Y$20,14,FALSE),0)&gt;10,IF(MID(I1054,12,1)="F",VLOOKUP(J1054,DATA!$K$2:$Y$20,14,FALSE),0)-10,0)-LEN(X1054))&amp;DEC2BIN(Q1054,IF(MID(I1054,12,1)="F",VLOOKUP(J1054,DATA!$K$2:$Y$20,14,FALSE),0)-IF(IF(MID(I1054,12,1)="F",VLOOKUP(J1054,DATA!$K$2:$Y$20,14,FALSE),0)&gt;10,IF(MID(I1054,12,1)="F",VLOOKUP(J1054,DATA!$K$2:$Y$20,14,FALSE),0)-10,0)),"")</f>
        <v/>
      </c>
      <c r="AJ1054" t="str">
        <f>IF(LEN(H1054)&gt;0,IF(H1054&lt;&gt;"CALL_PAL",VLOOKUP(H1054,DATA!$B$2:$E$526,4,FALSE),VLOOKUP(K1054,DATA!$K$72:$M$161,3,FALSE)),"")</f>
        <v/>
      </c>
      <c r="AK1054" t="str">
        <f>IF(LEN(H1054)&gt;0,VLOOKUP(H1054,DATA!$B$2:$D$526,3,FALSE),"")</f>
        <v/>
      </c>
      <c r="AL1054" t="str">
        <f t="shared" si="591"/>
        <v/>
      </c>
      <c r="AM1054" t="str">
        <f t="shared" si="592"/>
        <v/>
      </c>
      <c r="AN1054" t="str">
        <f t="shared" si="570"/>
        <v/>
      </c>
      <c r="AO1054" t="str">
        <f t="shared" si="564"/>
        <v/>
      </c>
      <c r="AP1054" t="str">
        <f t="shared" si="565"/>
        <v/>
      </c>
      <c r="AQ1054" t="str">
        <f t="shared" si="562"/>
        <v/>
      </c>
    </row>
    <row r="1055" spans="1:43" x14ac:dyDescent="0.25">
      <c r="A1055" t="str">
        <f t="shared" si="566"/>
        <v/>
      </c>
      <c r="C1055" t="str">
        <f t="shared" si="572"/>
        <v/>
      </c>
      <c r="D1055" t="str">
        <f t="shared" si="567"/>
        <v/>
      </c>
      <c r="E1055" t="str">
        <f t="shared" si="568"/>
        <v/>
      </c>
      <c r="F1055" t="str">
        <f t="shared" si="571"/>
        <v/>
      </c>
      <c r="G1055" t="str">
        <f t="shared" si="563"/>
        <v/>
      </c>
      <c r="H1055" t="str">
        <f t="shared" si="573"/>
        <v/>
      </c>
      <c r="I1055" s="3" t="str">
        <f>IF(LEN(H1055)&gt;0,VLOOKUP(H1055,DATA!$B$2:$G$526,6,FALSE),"")</f>
        <v/>
      </c>
      <c r="J1055" t="str">
        <f>IF(LEN(H1055)&gt;0,VLOOKUP(H1055,DATA!$B$2:$G$526,2,FALSE),"")</f>
        <v/>
      </c>
      <c r="K1055" t="str">
        <f>IF(LEN(H1055)&gt;0,IF(MID(IF(MID(MID(C1055,LEN(H1055)+2,99),1,1)="(",MID(MID(C1055,LEN(H1055)+2,99),2,LEN(MID(C1055,LEN(H1055)+2,99))-2),MID(C1055,LEN(H1055)+2,99)),1,1)=VLOOKUP(H1055,DATA!$B$2:$I$526,8,FALSE),MID(IF(MID(MID(C1055,LEN(H1055)+2,99),1,1)="(",MID(MID(C1055,LEN(H1055)+2,99),2,LEN(MID(C1055,LEN(H1055)+2,99))-2),MID(C1055,LEN(H1055)+2,99)),1,3),IF(MID(MID(C1055,LEN(H1055)+2,99),1,1)="(",MID(MID(C1055,LEN(H1055)+2,99),2,LEN(MID(C1055,LEN(H1055)+2,99))-2),MID(C1055,LEN(H1055)+2,99))),"")</f>
        <v/>
      </c>
      <c r="L1055" t="str">
        <f t="shared" si="574"/>
        <v/>
      </c>
      <c r="M1055" t="str">
        <f t="shared" si="561"/>
        <v/>
      </c>
      <c r="N1055" t="str">
        <f t="shared" si="575"/>
        <v/>
      </c>
      <c r="O1055" t="str">
        <f t="shared" si="576"/>
        <v/>
      </c>
      <c r="P1055" t="str">
        <f t="shared" si="569"/>
        <v/>
      </c>
      <c r="Q1055" t="str">
        <f t="shared" si="577"/>
        <v/>
      </c>
      <c r="R1055" t="str">
        <f t="shared" si="578"/>
        <v/>
      </c>
      <c r="S1055" t="str">
        <f t="shared" si="579"/>
        <v/>
      </c>
      <c r="T1055" t="str">
        <f t="shared" si="580"/>
        <v/>
      </c>
      <c r="U1055" t="str">
        <f t="shared" si="581"/>
        <v/>
      </c>
      <c r="V1055" t="str">
        <f>IF(MID(I1055,6,1)="T",VLOOKUP(H1055,DATA!$B$2:$H$526,7,FALSE),"")</f>
        <v/>
      </c>
      <c r="W1055" t="str">
        <f t="shared" si="582"/>
        <v/>
      </c>
      <c r="X1055" t="str">
        <f>IF(LEN(H1055)&gt;0,VLOOKUP(H1055,DATA!$B$2:$F$526,5,FALSE),"")</f>
        <v/>
      </c>
      <c r="Y1055" t="str">
        <f t="shared" si="583"/>
        <v/>
      </c>
      <c r="Z1055" t="str">
        <f t="shared" si="584"/>
        <v/>
      </c>
      <c r="AA1055" t="str">
        <f t="shared" si="585"/>
        <v/>
      </c>
      <c r="AB1055" t="str">
        <f>IF(LEN(Z1055)&gt;0,VLOOKUP(Z1055,DATA!$K$25:$L$69,2,FALSE)&amp;IF(LEN(AA1055)&gt;0,VLOOKUP(AA1055,DATA!$O$25:$P$29,2,FALSE),""),"")</f>
        <v/>
      </c>
      <c r="AC1055" t="str">
        <f>IF(LEN(Z1055)&gt;0,VLOOKUP(Z1055,DATA!$K$25:$M$69,3,FALSE),"")</f>
        <v/>
      </c>
      <c r="AD1055" t="str">
        <f t="shared" si="586"/>
        <v/>
      </c>
      <c r="AE1055" t="str">
        <f t="shared" si="587"/>
        <v/>
      </c>
      <c r="AF1055" t="str">
        <f t="shared" si="588"/>
        <v/>
      </c>
      <c r="AG1055" t="str">
        <f t="shared" si="589"/>
        <v/>
      </c>
      <c r="AH1055" t="str">
        <f t="shared" si="590"/>
        <v/>
      </c>
      <c r="AI1055" t="str">
        <f>IF(LEN(Q1055)&gt;0,REPT("0",IF(IF(MID(I1055,12,1)="F",VLOOKUP(J1055,DATA!$K$2:$Y$20,14,FALSE),0)&gt;10,IF(MID(I1055,12,1)="F",VLOOKUP(J1055,DATA!$K$2:$Y$20,14,FALSE),0)-10,0)-LEN(X1055))&amp;DEC2BIN(Q1055,IF(MID(I1055,12,1)="F",VLOOKUP(J1055,DATA!$K$2:$Y$20,14,FALSE),0)-IF(IF(MID(I1055,12,1)="F",VLOOKUP(J1055,DATA!$K$2:$Y$20,14,FALSE),0)&gt;10,IF(MID(I1055,12,1)="F",VLOOKUP(J1055,DATA!$K$2:$Y$20,14,FALSE),0)-10,0)),"")</f>
        <v/>
      </c>
      <c r="AJ1055" t="str">
        <f>IF(LEN(H1055)&gt;0,IF(H1055&lt;&gt;"CALL_PAL",VLOOKUP(H1055,DATA!$B$2:$E$526,4,FALSE),VLOOKUP(K1055,DATA!$K$72:$M$161,3,FALSE)),"")</f>
        <v/>
      </c>
      <c r="AK1055" t="str">
        <f>IF(LEN(H1055)&gt;0,VLOOKUP(H1055,DATA!$B$2:$D$526,3,FALSE),"")</f>
        <v/>
      </c>
      <c r="AL1055" t="str">
        <f t="shared" si="591"/>
        <v/>
      </c>
      <c r="AM1055" t="str">
        <f t="shared" si="592"/>
        <v/>
      </c>
      <c r="AN1055" t="str">
        <f t="shared" si="570"/>
        <v/>
      </c>
      <c r="AO1055" t="str">
        <f t="shared" si="564"/>
        <v/>
      </c>
      <c r="AP1055" t="str">
        <f t="shared" si="565"/>
        <v/>
      </c>
      <c r="AQ1055" t="str">
        <f t="shared" si="562"/>
        <v/>
      </c>
    </row>
    <row r="1056" spans="1:43" x14ac:dyDescent="0.25">
      <c r="A1056" t="str">
        <f t="shared" si="566"/>
        <v/>
      </c>
      <c r="C1056" t="str">
        <f t="shared" si="572"/>
        <v/>
      </c>
      <c r="D1056" t="str">
        <f t="shared" si="567"/>
        <v/>
      </c>
      <c r="E1056" t="str">
        <f t="shared" si="568"/>
        <v/>
      </c>
      <c r="F1056" t="str">
        <f t="shared" si="571"/>
        <v/>
      </c>
      <c r="G1056" t="str">
        <f t="shared" si="563"/>
        <v/>
      </c>
      <c r="H1056" t="str">
        <f t="shared" si="573"/>
        <v/>
      </c>
      <c r="I1056" s="3" t="str">
        <f>IF(LEN(H1056)&gt;0,VLOOKUP(H1056,DATA!$B$2:$G$526,6,FALSE),"")</f>
        <v/>
      </c>
      <c r="J1056" t="str">
        <f>IF(LEN(H1056)&gt;0,VLOOKUP(H1056,DATA!$B$2:$G$526,2,FALSE),"")</f>
        <v/>
      </c>
      <c r="K1056" t="str">
        <f>IF(LEN(H1056)&gt;0,IF(MID(IF(MID(MID(C1056,LEN(H1056)+2,99),1,1)="(",MID(MID(C1056,LEN(H1056)+2,99),2,LEN(MID(C1056,LEN(H1056)+2,99))-2),MID(C1056,LEN(H1056)+2,99)),1,1)=VLOOKUP(H1056,DATA!$B$2:$I$526,8,FALSE),MID(IF(MID(MID(C1056,LEN(H1056)+2,99),1,1)="(",MID(MID(C1056,LEN(H1056)+2,99),2,LEN(MID(C1056,LEN(H1056)+2,99))-2),MID(C1056,LEN(H1056)+2,99)),1,3),IF(MID(MID(C1056,LEN(H1056)+2,99),1,1)="(",MID(MID(C1056,LEN(H1056)+2,99),2,LEN(MID(C1056,LEN(H1056)+2,99))-2),MID(C1056,LEN(H1056)+2,99))),"")</f>
        <v/>
      </c>
      <c r="L1056" t="str">
        <f t="shared" si="574"/>
        <v/>
      </c>
      <c r="M1056" t="str">
        <f t="shared" si="561"/>
        <v/>
      </c>
      <c r="N1056" t="str">
        <f t="shared" si="575"/>
        <v/>
      </c>
      <c r="O1056" t="str">
        <f t="shared" si="576"/>
        <v/>
      </c>
      <c r="P1056" t="str">
        <f t="shared" si="569"/>
        <v/>
      </c>
      <c r="Q1056" t="str">
        <f t="shared" si="577"/>
        <v/>
      </c>
      <c r="R1056" t="str">
        <f t="shared" si="578"/>
        <v/>
      </c>
      <c r="S1056" t="str">
        <f t="shared" si="579"/>
        <v/>
      </c>
      <c r="T1056" t="str">
        <f t="shared" si="580"/>
        <v/>
      </c>
      <c r="U1056" t="str">
        <f t="shared" si="581"/>
        <v/>
      </c>
      <c r="V1056" t="str">
        <f>IF(MID(I1056,6,1)="T",VLOOKUP(H1056,DATA!$B$2:$H$526,7,FALSE),"")</f>
        <v/>
      </c>
      <c r="W1056" t="str">
        <f t="shared" si="582"/>
        <v/>
      </c>
      <c r="X1056" t="str">
        <f>IF(LEN(H1056)&gt;0,VLOOKUP(H1056,DATA!$B$2:$F$526,5,FALSE),"")</f>
        <v/>
      </c>
      <c r="Y1056" t="str">
        <f t="shared" si="583"/>
        <v/>
      </c>
      <c r="Z1056" t="str">
        <f t="shared" si="584"/>
        <v/>
      </c>
      <c r="AA1056" t="str">
        <f t="shared" si="585"/>
        <v/>
      </c>
      <c r="AB1056" t="str">
        <f>IF(LEN(Z1056)&gt;0,VLOOKUP(Z1056,DATA!$K$25:$L$69,2,FALSE)&amp;IF(LEN(AA1056)&gt;0,VLOOKUP(AA1056,DATA!$O$25:$P$29,2,FALSE),""),"")</f>
        <v/>
      </c>
      <c r="AC1056" t="str">
        <f>IF(LEN(Z1056)&gt;0,VLOOKUP(Z1056,DATA!$K$25:$M$69,3,FALSE),"")</f>
        <v/>
      </c>
      <c r="AD1056" t="str">
        <f t="shared" si="586"/>
        <v/>
      </c>
      <c r="AE1056" t="str">
        <f t="shared" si="587"/>
        <v/>
      </c>
      <c r="AF1056" t="str">
        <f t="shared" si="588"/>
        <v/>
      </c>
      <c r="AG1056" t="str">
        <f t="shared" si="589"/>
        <v/>
      </c>
      <c r="AH1056" t="str">
        <f t="shared" si="590"/>
        <v/>
      </c>
      <c r="AI1056" t="str">
        <f>IF(LEN(Q1056)&gt;0,REPT("0",IF(IF(MID(I1056,12,1)="F",VLOOKUP(J1056,DATA!$K$2:$Y$20,14,FALSE),0)&gt;10,IF(MID(I1056,12,1)="F",VLOOKUP(J1056,DATA!$K$2:$Y$20,14,FALSE),0)-10,0)-LEN(X1056))&amp;DEC2BIN(Q1056,IF(MID(I1056,12,1)="F",VLOOKUP(J1056,DATA!$K$2:$Y$20,14,FALSE),0)-IF(IF(MID(I1056,12,1)="F",VLOOKUP(J1056,DATA!$K$2:$Y$20,14,FALSE),0)&gt;10,IF(MID(I1056,12,1)="F",VLOOKUP(J1056,DATA!$K$2:$Y$20,14,FALSE),0)-10,0)),"")</f>
        <v/>
      </c>
      <c r="AJ1056" t="str">
        <f>IF(LEN(H1056)&gt;0,IF(H1056&lt;&gt;"CALL_PAL",VLOOKUP(H1056,DATA!$B$2:$E$526,4,FALSE),VLOOKUP(K1056,DATA!$K$72:$M$161,3,FALSE)),"")</f>
        <v/>
      </c>
      <c r="AK1056" t="str">
        <f>IF(LEN(H1056)&gt;0,VLOOKUP(H1056,DATA!$B$2:$D$526,3,FALSE),"")</f>
        <v/>
      </c>
      <c r="AL1056" t="str">
        <f t="shared" si="591"/>
        <v/>
      </c>
      <c r="AM1056" t="str">
        <f t="shared" si="592"/>
        <v/>
      </c>
      <c r="AN1056" t="str">
        <f t="shared" si="570"/>
        <v/>
      </c>
      <c r="AO1056" t="str">
        <f t="shared" si="564"/>
        <v/>
      </c>
      <c r="AP1056" t="str">
        <f t="shared" si="565"/>
        <v/>
      </c>
      <c r="AQ1056" t="str">
        <f t="shared" si="562"/>
        <v/>
      </c>
    </row>
    <row r="1057" spans="1:43" x14ac:dyDescent="0.25">
      <c r="A1057" t="str">
        <f t="shared" si="566"/>
        <v/>
      </c>
      <c r="C1057" t="str">
        <f t="shared" si="572"/>
        <v/>
      </c>
      <c r="D1057" t="str">
        <f t="shared" si="567"/>
        <v/>
      </c>
      <c r="E1057" t="str">
        <f t="shared" si="568"/>
        <v/>
      </c>
      <c r="F1057" t="str">
        <f t="shared" si="571"/>
        <v/>
      </c>
      <c r="G1057" t="str">
        <f t="shared" si="563"/>
        <v/>
      </c>
      <c r="H1057" t="str">
        <f t="shared" si="573"/>
        <v/>
      </c>
      <c r="I1057" s="3" t="str">
        <f>IF(LEN(H1057)&gt;0,VLOOKUP(H1057,DATA!$B$2:$G$526,6,FALSE),"")</f>
        <v/>
      </c>
      <c r="J1057" t="str">
        <f>IF(LEN(H1057)&gt;0,VLOOKUP(H1057,DATA!$B$2:$G$526,2,FALSE),"")</f>
        <v/>
      </c>
      <c r="K1057" t="str">
        <f>IF(LEN(H1057)&gt;0,IF(MID(IF(MID(MID(C1057,LEN(H1057)+2,99),1,1)="(",MID(MID(C1057,LEN(H1057)+2,99),2,LEN(MID(C1057,LEN(H1057)+2,99))-2),MID(C1057,LEN(H1057)+2,99)),1,1)=VLOOKUP(H1057,DATA!$B$2:$I$526,8,FALSE),MID(IF(MID(MID(C1057,LEN(H1057)+2,99),1,1)="(",MID(MID(C1057,LEN(H1057)+2,99),2,LEN(MID(C1057,LEN(H1057)+2,99))-2),MID(C1057,LEN(H1057)+2,99)),1,3),IF(MID(MID(C1057,LEN(H1057)+2,99),1,1)="(",MID(MID(C1057,LEN(H1057)+2,99),2,LEN(MID(C1057,LEN(H1057)+2,99))-2),MID(C1057,LEN(H1057)+2,99))),"")</f>
        <v/>
      </c>
      <c r="L1057" t="str">
        <f t="shared" si="574"/>
        <v/>
      </c>
      <c r="M1057" t="str">
        <f t="shared" si="561"/>
        <v/>
      </c>
      <c r="N1057" t="str">
        <f t="shared" si="575"/>
        <v/>
      </c>
      <c r="O1057" t="str">
        <f t="shared" si="576"/>
        <v/>
      </c>
      <c r="P1057" t="str">
        <f t="shared" si="569"/>
        <v/>
      </c>
      <c r="Q1057" t="str">
        <f t="shared" si="577"/>
        <v/>
      </c>
      <c r="R1057" t="str">
        <f t="shared" si="578"/>
        <v/>
      </c>
      <c r="S1057" t="str">
        <f t="shared" si="579"/>
        <v/>
      </c>
      <c r="T1057" t="str">
        <f t="shared" si="580"/>
        <v/>
      </c>
      <c r="U1057" t="str">
        <f t="shared" si="581"/>
        <v/>
      </c>
      <c r="V1057" t="str">
        <f>IF(MID(I1057,6,1)="T",VLOOKUP(H1057,DATA!$B$2:$H$526,7,FALSE),"")</f>
        <v/>
      </c>
      <c r="W1057" t="str">
        <f t="shared" si="582"/>
        <v/>
      </c>
      <c r="X1057" t="str">
        <f>IF(LEN(H1057)&gt;0,VLOOKUP(H1057,DATA!$B$2:$F$526,5,FALSE),"")</f>
        <v/>
      </c>
      <c r="Y1057" t="str">
        <f t="shared" si="583"/>
        <v/>
      </c>
      <c r="Z1057" t="str">
        <f t="shared" si="584"/>
        <v/>
      </c>
      <c r="AA1057" t="str">
        <f t="shared" si="585"/>
        <v/>
      </c>
      <c r="AB1057" t="str">
        <f>IF(LEN(Z1057)&gt;0,VLOOKUP(Z1057,DATA!$K$25:$L$69,2,FALSE)&amp;IF(LEN(AA1057)&gt;0,VLOOKUP(AA1057,DATA!$O$25:$P$29,2,FALSE),""),"")</f>
        <v/>
      </c>
      <c r="AC1057" t="str">
        <f>IF(LEN(Z1057)&gt;0,VLOOKUP(Z1057,DATA!$K$25:$M$69,3,FALSE),"")</f>
        <v/>
      </c>
      <c r="AD1057" t="str">
        <f t="shared" si="586"/>
        <v/>
      </c>
      <c r="AE1057" t="str">
        <f t="shared" si="587"/>
        <v/>
      </c>
      <c r="AF1057" t="str">
        <f t="shared" si="588"/>
        <v/>
      </c>
      <c r="AG1057" t="str">
        <f t="shared" si="589"/>
        <v/>
      </c>
      <c r="AH1057" t="str">
        <f t="shared" si="590"/>
        <v/>
      </c>
      <c r="AI1057" t="str">
        <f>IF(LEN(Q1057)&gt;0,REPT("0",IF(IF(MID(I1057,12,1)="F",VLOOKUP(J1057,DATA!$K$2:$Y$20,14,FALSE),0)&gt;10,IF(MID(I1057,12,1)="F",VLOOKUP(J1057,DATA!$K$2:$Y$20,14,FALSE),0)-10,0)-LEN(X1057))&amp;DEC2BIN(Q1057,IF(MID(I1057,12,1)="F",VLOOKUP(J1057,DATA!$K$2:$Y$20,14,FALSE),0)-IF(IF(MID(I1057,12,1)="F",VLOOKUP(J1057,DATA!$K$2:$Y$20,14,FALSE),0)&gt;10,IF(MID(I1057,12,1)="F",VLOOKUP(J1057,DATA!$K$2:$Y$20,14,FALSE),0)-10,0)),"")</f>
        <v/>
      </c>
      <c r="AJ1057" t="str">
        <f>IF(LEN(H1057)&gt;0,IF(H1057&lt;&gt;"CALL_PAL",VLOOKUP(H1057,DATA!$B$2:$E$526,4,FALSE),VLOOKUP(K1057,DATA!$K$72:$M$161,3,FALSE)),"")</f>
        <v/>
      </c>
      <c r="AK1057" t="str">
        <f>IF(LEN(H1057)&gt;0,VLOOKUP(H1057,DATA!$B$2:$D$526,3,FALSE),"")</f>
        <v/>
      </c>
      <c r="AL1057" t="str">
        <f t="shared" si="591"/>
        <v/>
      </c>
      <c r="AM1057" t="str">
        <f t="shared" si="592"/>
        <v/>
      </c>
      <c r="AN1057" t="str">
        <f t="shared" si="570"/>
        <v/>
      </c>
      <c r="AO1057" t="str">
        <f t="shared" si="564"/>
        <v/>
      </c>
      <c r="AP1057" t="str">
        <f t="shared" si="565"/>
        <v/>
      </c>
      <c r="AQ1057" t="str">
        <f t="shared" si="562"/>
        <v/>
      </c>
    </row>
    <row r="1058" spans="1:43" x14ac:dyDescent="0.25">
      <c r="A1058" t="str">
        <f t="shared" si="566"/>
        <v/>
      </c>
      <c r="C1058" t="str">
        <f t="shared" si="572"/>
        <v/>
      </c>
      <c r="D1058" t="str">
        <f t="shared" si="567"/>
        <v/>
      </c>
      <c r="E1058" t="str">
        <f t="shared" si="568"/>
        <v/>
      </c>
      <c r="F1058" t="str">
        <f t="shared" si="571"/>
        <v/>
      </c>
      <c r="G1058" t="str">
        <f t="shared" si="563"/>
        <v/>
      </c>
      <c r="H1058" t="str">
        <f t="shared" si="573"/>
        <v/>
      </c>
      <c r="I1058" s="3" t="str">
        <f>IF(LEN(H1058)&gt;0,VLOOKUP(H1058,DATA!$B$2:$G$526,6,FALSE),"")</f>
        <v/>
      </c>
      <c r="J1058" t="str">
        <f>IF(LEN(H1058)&gt;0,VLOOKUP(H1058,DATA!$B$2:$G$526,2,FALSE),"")</f>
        <v/>
      </c>
      <c r="K1058" t="str">
        <f>IF(LEN(H1058)&gt;0,IF(MID(IF(MID(MID(C1058,LEN(H1058)+2,99),1,1)="(",MID(MID(C1058,LEN(H1058)+2,99),2,LEN(MID(C1058,LEN(H1058)+2,99))-2),MID(C1058,LEN(H1058)+2,99)),1,1)=VLOOKUP(H1058,DATA!$B$2:$I$526,8,FALSE),MID(IF(MID(MID(C1058,LEN(H1058)+2,99),1,1)="(",MID(MID(C1058,LEN(H1058)+2,99),2,LEN(MID(C1058,LEN(H1058)+2,99))-2),MID(C1058,LEN(H1058)+2,99)),1,3),IF(MID(MID(C1058,LEN(H1058)+2,99),1,1)="(",MID(MID(C1058,LEN(H1058)+2,99),2,LEN(MID(C1058,LEN(H1058)+2,99))-2),MID(C1058,LEN(H1058)+2,99))),"")</f>
        <v/>
      </c>
      <c r="L1058" t="str">
        <f t="shared" si="574"/>
        <v/>
      </c>
      <c r="M1058" t="str">
        <f t="shared" si="561"/>
        <v/>
      </c>
      <c r="N1058" t="str">
        <f t="shared" si="575"/>
        <v/>
      </c>
      <c r="O1058" t="str">
        <f t="shared" si="576"/>
        <v/>
      </c>
      <c r="P1058" t="str">
        <f t="shared" si="569"/>
        <v/>
      </c>
      <c r="Q1058" t="str">
        <f t="shared" si="577"/>
        <v/>
      </c>
      <c r="R1058" t="str">
        <f t="shared" si="578"/>
        <v/>
      </c>
      <c r="S1058" t="str">
        <f t="shared" si="579"/>
        <v/>
      </c>
      <c r="T1058" t="str">
        <f t="shared" si="580"/>
        <v/>
      </c>
      <c r="U1058" t="str">
        <f t="shared" si="581"/>
        <v/>
      </c>
      <c r="V1058" t="str">
        <f>IF(MID(I1058,6,1)="T",VLOOKUP(H1058,DATA!$B$2:$H$526,7,FALSE),"")</f>
        <v/>
      </c>
      <c r="W1058" t="str">
        <f t="shared" si="582"/>
        <v/>
      </c>
      <c r="X1058" t="str">
        <f>IF(LEN(H1058)&gt;0,VLOOKUP(H1058,DATA!$B$2:$F$526,5,FALSE),"")</f>
        <v/>
      </c>
      <c r="Y1058" t="str">
        <f t="shared" si="583"/>
        <v/>
      </c>
      <c r="Z1058" t="str">
        <f t="shared" si="584"/>
        <v/>
      </c>
      <c r="AA1058" t="str">
        <f t="shared" si="585"/>
        <v/>
      </c>
      <c r="AB1058" t="str">
        <f>IF(LEN(Z1058)&gt;0,VLOOKUP(Z1058,DATA!$K$25:$L$69,2,FALSE)&amp;IF(LEN(AA1058)&gt;0,VLOOKUP(AA1058,DATA!$O$25:$P$29,2,FALSE),""),"")</f>
        <v/>
      </c>
      <c r="AC1058" t="str">
        <f>IF(LEN(Z1058)&gt;0,VLOOKUP(Z1058,DATA!$K$25:$M$69,3,FALSE),"")</f>
        <v/>
      </c>
      <c r="AD1058" t="str">
        <f t="shared" si="586"/>
        <v/>
      </c>
      <c r="AE1058" t="str">
        <f t="shared" si="587"/>
        <v/>
      </c>
      <c r="AF1058" t="str">
        <f t="shared" si="588"/>
        <v/>
      </c>
      <c r="AG1058" t="str">
        <f t="shared" si="589"/>
        <v/>
      </c>
      <c r="AH1058" t="str">
        <f t="shared" si="590"/>
        <v/>
      </c>
      <c r="AI1058" t="str">
        <f>IF(LEN(Q1058)&gt;0,REPT("0",IF(IF(MID(I1058,12,1)="F",VLOOKUP(J1058,DATA!$K$2:$Y$20,14,FALSE),0)&gt;10,IF(MID(I1058,12,1)="F",VLOOKUP(J1058,DATA!$K$2:$Y$20,14,FALSE),0)-10,0)-LEN(X1058))&amp;DEC2BIN(Q1058,IF(MID(I1058,12,1)="F",VLOOKUP(J1058,DATA!$K$2:$Y$20,14,FALSE),0)-IF(IF(MID(I1058,12,1)="F",VLOOKUP(J1058,DATA!$K$2:$Y$20,14,FALSE),0)&gt;10,IF(MID(I1058,12,1)="F",VLOOKUP(J1058,DATA!$K$2:$Y$20,14,FALSE),0)-10,0)),"")</f>
        <v/>
      </c>
      <c r="AJ1058" t="str">
        <f>IF(LEN(H1058)&gt;0,IF(H1058&lt;&gt;"CALL_PAL",VLOOKUP(H1058,DATA!$B$2:$E$526,4,FALSE),VLOOKUP(K1058,DATA!$K$72:$M$161,3,FALSE)),"")</f>
        <v/>
      </c>
      <c r="AK1058" t="str">
        <f>IF(LEN(H1058)&gt;0,VLOOKUP(H1058,DATA!$B$2:$D$526,3,FALSE),"")</f>
        <v/>
      </c>
      <c r="AL1058" t="str">
        <f t="shared" si="591"/>
        <v/>
      </c>
      <c r="AM1058" t="str">
        <f t="shared" si="592"/>
        <v/>
      </c>
      <c r="AN1058" t="str">
        <f t="shared" si="570"/>
        <v/>
      </c>
      <c r="AO1058" t="str">
        <f t="shared" si="564"/>
        <v/>
      </c>
      <c r="AP1058" t="str">
        <f t="shared" si="565"/>
        <v/>
      </c>
      <c r="AQ1058" t="str">
        <f t="shared" si="562"/>
        <v/>
      </c>
    </row>
    <row r="1059" spans="1:43" x14ac:dyDescent="0.25">
      <c r="A1059" t="str">
        <f t="shared" si="566"/>
        <v/>
      </c>
      <c r="C1059" t="str">
        <f t="shared" si="572"/>
        <v/>
      </c>
      <c r="D1059" t="str">
        <f t="shared" si="567"/>
        <v/>
      </c>
      <c r="E1059" t="str">
        <f t="shared" si="568"/>
        <v/>
      </c>
      <c r="F1059" t="str">
        <f t="shared" si="571"/>
        <v/>
      </c>
      <c r="G1059" t="str">
        <f t="shared" si="563"/>
        <v/>
      </c>
      <c r="H1059" t="str">
        <f t="shared" si="573"/>
        <v/>
      </c>
      <c r="I1059" s="3" t="str">
        <f>IF(LEN(H1059)&gt;0,VLOOKUP(H1059,DATA!$B$2:$G$526,6,FALSE),"")</f>
        <v/>
      </c>
      <c r="J1059" t="str">
        <f>IF(LEN(H1059)&gt;0,VLOOKUP(H1059,DATA!$B$2:$G$526,2,FALSE),"")</f>
        <v/>
      </c>
      <c r="K1059" t="str">
        <f>IF(LEN(H1059)&gt;0,IF(MID(IF(MID(MID(C1059,LEN(H1059)+2,99),1,1)="(",MID(MID(C1059,LEN(H1059)+2,99),2,LEN(MID(C1059,LEN(H1059)+2,99))-2),MID(C1059,LEN(H1059)+2,99)),1,1)=VLOOKUP(H1059,DATA!$B$2:$I$526,8,FALSE),MID(IF(MID(MID(C1059,LEN(H1059)+2,99),1,1)="(",MID(MID(C1059,LEN(H1059)+2,99),2,LEN(MID(C1059,LEN(H1059)+2,99))-2),MID(C1059,LEN(H1059)+2,99)),1,3),IF(MID(MID(C1059,LEN(H1059)+2,99),1,1)="(",MID(MID(C1059,LEN(H1059)+2,99),2,LEN(MID(C1059,LEN(H1059)+2,99))-2),MID(C1059,LEN(H1059)+2,99))),"")</f>
        <v/>
      </c>
      <c r="L1059" t="str">
        <f t="shared" si="574"/>
        <v/>
      </c>
      <c r="M1059" t="str">
        <f t="shared" si="561"/>
        <v/>
      </c>
      <c r="N1059" t="str">
        <f t="shared" si="575"/>
        <v/>
      </c>
      <c r="O1059" t="str">
        <f t="shared" si="576"/>
        <v/>
      </c>
      <c r="P1059" t="str">
        <f t="shared" si="569"/>
        <v/>
      </c>
      <c r="Q1059" t="str">
        <f t="shared" si="577"/>
        <v/>
      </c>
      <c r="R1059" t="str">
        <f t="shared" si="578"/>
        <v/>
      </c>
      <c r="S1059" t="str">
        <f t="shared" si="579"/>
        <v/>
      </c>
      <c r="T1059" t="str">
        <f t="shared" si="580"/>
        <v/>
      </c>
      <c r="U1059" t="str">
        <f t="shared" si="581"/>
        <v/>
      </c>
      <c r="V1059" t="str">
        <f>IF(MID(I1059,6,1)="T",VLOOKUP(H1059,DATA!$B$2:$H$526,7,FALSE),"")</f>
        <v/>
      </c>
      <c r="W1059" t="str">
        <f t="shared" si="582"/>
        <v/>
      </c>
      <c r="X1059" t="str">
        <f>IF(LEN(H1059)&gt;0,VLOOKUP(H1059,DATA!$B$2:$F$526,5,FALSE),"")</f>
        <v/>
      </c>
      <c r="Y1059" t="str">
        <f t="shared" si="583"/>
        <v/>
      </c>
      <c r="Z1059" t="str">
        <f t="shared" si="584"/>
        <v/>
      </c>
      <c r="AA1059" t="str">
        <f t="shared" si="585"/>
        <v/>
      </c>
      <c r="AB1059" t="str">
        <f>IF(LEN(Z1059)&gt;0,VLOOKUP(Z1059,DATA!$K$25:$L$69,2,FALSE)&amp;IF(LEN(AA1059)&gt;0,VLOOKUP(AA1059,DATA!$O$25:$P$29,2,FALSE),""),"")</f>
        <v/>
      </c>
      <c r="AC1059" t="str">
        <f>IF(LEN(Z1059)&gt;0,VLOOKUP(Z1059,DATA!$K$25:$M$69,3,FALSE),"")</f>
        <v/>
      </c>
      <c r="AD1059" t="str">
        <f t="shared" si="586"/>
        <v/>
      </c>
      <c r="AE1059" t="str">
        <f t="shared" si="587"/>
        <v/>
      </c>
      <c r="AF1059" t="str">
        <f t="shared" si="588"/>
        <v/>
      </c>
      <c r="AG1059" t="str">
        <f t="shared" si="589"/>
        <v/>
      </c>
      <c r="AH1059" t="str">
        <f t="shared" si="590"/>
        <v/>
      </c>
      <c r="AI1059" t="str">
        <f>IF(LEN(Q1059)&gt;0,REPT("0",IF(IF(MID(I1059,12,1)="F",VLOOKUP(J1059,DATA!$K$2:$Y$20,14,FALSE),0)&gt;10,IF(MID(I1059,12,1)="F",VLOOKUP(J1059,DATA!$K$2:$Y$20,14,FALSE),0)-10,0)-LEN(X1059))&amp;DEC2BIN(Q1059,IF(MID(I1059,12,1)="F",VLOOKUP(J1059,DATA!$K$2:$Y$20,14,FALSE),0)-IF(IF(MID(I1059,12,1)="F",VLOOKUP(J1059,DATA!$K$2:$Y$20,14,FALSE),0)&gt;10,IF(MID(I1059,12,1)="F",VLOOKUP(J1059,DATA!$K$2:$Y$20,14,FALSE),0)-10,0)),"")</f>
        <v/>
      </c>
      <c r="AJ1059" t="str">
        <f>IF(LEN(H1059)&gt;0,IF(H1059&lt;&gt;"CALL_PAL",VLOOKUP(H1059,DATA!$B$2:$E$526,4,FALSE),VLOOKUP(K1059,DATA!$K$72:$M$161,3,FALSE)),"")</f>
        <v/>
      </c>
      <c r="AK1059" t="str">
        <f>IF(LEN(H1059)&gt;0,VLOOKUP(H1059,DATA!$B$2:$D$526,3,FALSE),"")</f>
        <v/>
      </c>
      <c r="AL1059" t="str">
        <f t="shared" si="591"/>
        <v/>
      </c>
      <c r="AM1059" t="str">
        <f t="shared" si="592"/>
        <v/>
      </c>
      <c r="AN1059" t="str">
        <f t="shared" si="570"/>
        <v/>
      </c>
      <c r="AO1059" t="str">
        <f t="shared" si="564"/>
        <v/>
      </c>
      <c r="AP1059" t="str">
        <f t="shared" si="565"/>
        <v/>
      </c>
      <c r="AQ1059" t="str">
        <f t="shared" si="562"/>
        <v/>
      </c>
    </row>
    <row r="1060" spans="1:43" x14ac:dyDescent="0.25">
      <c r="A1060" t="str">
        <f t="shared" si="566"/>
        <v/>
      </c>
      <c r="C1060" t="str">
        <f t="shared" si="572"/>
        <v/>
      </c>
      <c r="D1060" t="str">
        <f t="shared" si="567"/>
        <v/>
      </c>
      <c r="E1060" t="str">
        <f t="shared" si="568"/>
        <v/>
      </c>
      <c r="F1060" t="str">
        <f t="shared" si="571"/>
        <v/>
      </c>
      <c r="G1060" t="str">
        <f t="shared" si="563"/>
        <v/>
      </c>
      <c r="H1060" t="str">
        <f t="shared" si="573"/>
        <v/>
      </c>
      <c r="I1060" s="3" t="str">
        <f>IF(LEN(H1060)&gt;0,VLOOKUP(H1060,DATA!$B$2:$G$526,6,FALSE),"")</f>
        <v/>
      </c>
      <c r="J1060" t="str">
        <f>IF(LEN(H1060)&gt;0,VLOOKUP(H1060,DATA!$B$2:$G$526,2,FALSE),"")</f>
        <v/>
      </c>
      <c r="K1060" t="str">
        <f>IF(LEN(H1060)&gt;0,IF(MID(IF(MID(MID(C1060,LEN(H1060)+2,99),1,1)="(",MID(MID(C1060,LEN(H1060)+2,99),2,LEN(MID(C1060,LEN(H1060)+2,99))-2),MID(C1060,LEN(H1060)+2,99)),1,1)=VLOOKUP(H1060,DATA!$B$2:$I$526,8,FALSE),MID(IF(MID(MID(C1060,LEN(H1060)+2,99),1,1)="(",MID(MID(C1060,LEN(H1060)+2,99),2,LEN(MID(C1060,LEN(H1060)+2,99))-2),MID(C1060,LEN(H1060)+2,99)),1,3),IF(MID(MID(C1060,LEN(H1060)+2,99),1,1)="(",MID(MID(C1060,LEN(H1060)+2,99),2,LEN(MID(C1060,LEN(H1060)+2,99))-2),MID(C1060,LEN(H1060)+2,99))),"")</f>
        <v/>
      </c>
      <c r="L1060" t="str">
        <f t="shared" si="574"/>
        <v/>
      </c>
      <c r="M1060" t="str">
        <f t="shared" ref="M1060:M1123" si="593">TRIM(IF(LEN(L1060)&gt;0,MID(C1060,FIND(L1060,C1060,LEN(H1060)+LEN(K1060)+1)+LEN(L1060)+1,LEN(C1060)),""))</f>
        <v/>
      </c>
      <c r="N1060" t="str">
        <f t="shared" si="575"/>
        <v/>
      </c>
      <c r="O1060" t="str">
        <f t="shared" si="576"/>
        <v/>
      </c>
      <c r="P1060" t="str">
        <f t="shared" si="569"/>
        <v/>
      </c>
      <c r="Q1060" t="str">
        <f t="shared" si="577"/>
        <v/>
      </c>
      <c r="R1060" t="str">
        <f t="shared" si="578"/>
        <v/>
      </c>
      <c r="S1060" t="str">
        <f t="shared" si="579"/>
        <v/>
      </c>
      <c r="T1060" t="str">
        <f t="shared" si="580"/>
        <v/>
      </c>
      <c r="U1060" t="str">
        <f t="shared" si="581"/>
        <v/>
      </c>
      <c r="V1060" t="str">
        <f>IF(MID(I1060,6,1)="T",VLOOKUP(H1060,DATA!$B$2:$H$526,7,FALSE),"")</f>
        <v/>
      </c>
      <c r="W1060" t="str">
        <f t="shared" si="582"/>
        <v/>
      </c>
      <c r="X1060" t="str">
        <f>IF(LEN(H1060)&gt;0,VLOOKUP(H1060,DATA!$B$2:$F$526,5,FALSE),"")</f>
        <v/>
      </c>
      <c r="Y1060" t="str">
        <f t="shared" si="583"/>
        <v/>
      </c>
      <c r="Z1060" t="str">
        <f t="shared" si="584"/>
        <v/>
      </c>
      <c r="AA1060" t="str">
        <f t="shared" si="585"/>
        <v/>
      </c>
      <c r="AB1060" t="str">
        <f>IF(LEN(Z1060)&gt;0,VLOOKUP(Z1060,DATA!$K$25:$L$69,2,FALSE)&amp;IF(LEN(AA1060)&gt;0,VLOOKUP(AA1060,DATA!$O$25:$P$29,2,FALSE),""),"")</f>
        <v/>
      </c>
      <c r="AC1060" t="str">
        <f>IF(LEN(Z1060)&gt;0,VLOOKUP(Z1060,DATA!$K$25:$M$69,3,FALSE),"")</f>
        <v/>
      </c>
      <c r="AD1060" t="str">
        <f t="shared" si="586"/>
        <v/>
      </c>
      <c r="AE1060" t="str">
        <f t="shared" si="587"/>
        <v/>
      </c>
      <c r="AF1060" t="str">
        <f t="shared" si="588"/>
        <v/>
      </c>
      <c r="AG1060" t="str">
        <f t="shared" si="589"/>
        <v/>
      </c>
      <c r="AH1060" t="str">
        <f t="shared" si="590"/>
        <v/>
      </c>
      <c r="AI1060" t="str">
        <f>IF(LEN(Q1060)&gt;0,REPT("0",IF(IF(MID(I1060,12,1)="F",VLOOKUP(J1060,DATA!$K$2:$Y$20,14,FALSE),0)&gt;10,IF(MID(I1060,12,1)="F",VLOOKUP(J1060,DATA!$K$2:$Y$20,14,FALSE),0)-10,0)-LEN(X1060))&amp;DEC2BIN(Q1060,IF(MID(I1060,12,1)="F",VLOOKUP(J1060,DATA!$K$2:$Y$20,14,FALSE),0)-IF(IF(MID(I1060,12,1)="F",VLOOKUP(J1060,DATA!$K$2:$Y$20,14,FALSE),0)&gt;10,IF(MID(I1060,12,1)="F",VLOOKUP(J1060,DATA!$K$2:$Y$20,14,FALSE),0)-10,0)),"")</f>
        <v/>
      </c>
      <c r="AJ1060" t="str">
        <f>IF(LEN(H1060)&gt;0,IF(H1060&lt;&gt;"CALL_PAL",VLOOKUP(H1060,DATA!$B$2:$E$526,4,FALSE),VLOOKUP(K1060,DATA!$K$72:$M$161,3,FALSE)),"")</f>
        <v/>
      </c>
      <c r="AK1060" t="str">
        <f>IF(LEN(H1060)&gt;0,VLOOKUP(H1060,DATA!$B$2:$D$526,3,FALSE),"")</f>
        <v/>
      </c>
      <c r="AL1060" t="str">
        <f t="shared" si="591"/>
        <v/>
      </c>
      <c r="AM1060" t="str">
        <f t="shared" si="592"/>
        <v/>
      </c>
      <c r="AN1060" t="str">
        <f t="shared" si="570"/>
        <v/>
      </c>
      <c r="AO1060" t="str">
        <f t="shared" si="564"/>
        <v/>
      </c>
      <c r="AP1060" t="str">
        <f t="shared" si="565"/>
        <v/>
      </c>
      <c r="AQ1060" t="str">
        <f t="shared" si="562"/>
        <v/>
      </c>
    </row>
    <row r="1061" spans="1:43" x14ac:dyDescent="0.25">
      <c r="A1061" t="str">
        <f t="shared" si="566"/>
        <v/>
      </c>
      <c r="C1061" t="str">
        <f t="shared" si="572"/>
        <v/>
      </c>
      <c r="D1061" t="str">
        <f t="shared" si="567"/>
        <v/>
      </c>
      <c r="E1061" t="str">
        <f t="shared" si="568"/>
        <v/>
      </c>
      <c r="F1061" t="str">
        <f t="shared" si="571"/>
        <v/>
      </c>
      <c r="G1061" t="str">
        <f t="shared" si="563"/>
        <v/>
      </c>
      <c r="H1061" t="str">
        <f t="shared" si="573"/>
        <v/>
      </c>
      <c r="I1061" s="3" t="str">
        <f>IF(LEN(H1061)&gt;0,VLOOKUP(H1061,DATA!$B$2:$G$526,6,FALSE),"")</f>
        <v/>
      </c>
      <c r="J1061" t="str">
        <f>IF(LEN(H1061)&gt;0,VLOOKUP(H1061,DATA!$B$2:$G$526,2,FALSE),"")</f>
        <v/>
      </c>
      <c r="K1061" t="str">
        <f>IF(LEN(H1061)&gt;0,IF(MID(IF(MID(MID(C1061,LEN(H1061)+2,99),1,1)="(",MID(MID(C1061,LEN(H1061)+2,99),2,LEN(MID(C1061,LEN(H1061)+2,99))-2),MID(C1061,LEN(H1061)+2,99)),1,1)=VLOOKUP(H1061,DATA!$B$2:$I$526,8,FALSE),MID(IF(MID(MID(C1061,LEN(H1061)+2,99),1,1)="(",MID(MID(C1061,LEN(H1061)+2,99),2,LEN(MID(C1061,LEN(H1061)+2,99))-2),MID(C1061,LEN(H1061)+2,99)),1,3),IF(MID(MID(C1061,LEN(H1061)+2,99),1,1)="(",MID(MID(C1061,LEN(H1061)+2,99),2,LEN(MID(C1061,LEN(H1061)+2,99))-2),MID(C1061,LEN(H1061)+2,99))),"")</f>
        <v/>
      </c>
      <c r="L1061" t="str">
        <f t="shared" si="574"/>
        <v/>
      </c>
      <c r="M1061" t="str">
        <f t="shared" si="593"/>
        <v/>
      </c>
      <c r="N1061" t="str">
        <f t="shared" si="575"/>
        <v/>
      </c>
      <c r="O1061" t="str">
        <f t="shared" si="576"/>
        <v/>
      </c>
      <c r="P1061" t="str">
        <f t="shared" si="569"/>
        <v/>
      </c>
      <c r="Q1061" t="str">
        <f t="shared" si="577"/>
        <v/>
      </c>
      <c r="R1061" t="str">
        <f t="shared" si="578"/>
        <v/>
      </c>
      <c r="S1061" t="str">
        <f t="shared" si="579"/>
        <v/>
      </c>
      <c r="T1061" t="str">
        <f t="shared" si="580"/>
        <v/>
      </c>
      <c r="U1061" t="str">
        <f t="shared" si="581"/>
        <v/>
      </c>
      <c r="V1061" t="str">
        <f>IF(MID(I1061,6,1)="T",VLOOKUP(H1061,DATA!$B$2:$H$526,7,FALSE),"")</f>
        <v/>
      </c>
      <c r="W1061" t="str">
        <f t="shared" si="582"/>
        <v/>
      </c>
      <c r="X1061" t="str">
        <f>IF(LEN(H1061)&gt;0,VLOOKUP(H1061,DATA!$B$2:$F$526,5,FALSE),"")</f>
        <v/>
      </c>
      <c r="Y1061" t="str">
        <f t="shared" si="583"/>
        <v/>
      </c>
      <c r="Z1061" t="str">
        <f t="shared" si="584"/>
        <v/>
      </c>
      <c r="AA1061" t="str">
        <f t="shared" si="585"/>
        <v/>
      </c>
      <c r="AB1061" t="str">
        <f>IF(LEN(Z1061)&gt;0,VLOOKUP(Z1061,DATA!$K$25:$L$69,2,FALSE)&amp;IF(LEN(AA1061)&gt;0,VLOOKUP(AA1061,DATA!$O$25:$P$29,2,FALSE),""),"")</f>
        <v/>
      </c>
      <c r="AC1061" t="str">
        <f>IF(LEN(Z1061)&gt;0,VLOOKUP(Z1061,DATA!$K$25:$M$69,3,FALSE),"")</f>
        <v/>
      </c>
      <c r="AD1061" t="str">
        <f t="shared" si="586"/>
        <v/>
      </c>
      <c r="AE1061" t="str">
        <f t="shared" si="587"/>
        <v/>
      </c>
      <c r="AF1061" t="str">
        <f t="shared" si="588"/>
        <v/>
      </c>
      <c r="AG1061" t="str">
        <f t="shared" si="589"/>
        <v/>
      </c>
      <c r="AH1061" t="str">
        <f t="shared" si="590"/>
        <v/>
      </c>
      <c r="AI1061" t="str">
        <f>IF(LEN(Q1061)&gt;0,REPT("0",IF(IF(MID(I1061,12,1)="F",VLOOKUP(J1061,DATA!$K$2:$Y$20,14,FALSE),0)&gt;10,IF(MID(I1061,12,1)="F",VLOOKUP(J1061,DATA!$K$2:$Y$20,14,FALSE),0)-10,0)-LEN(X1061))&amp;DEC2BIN(Q1061,IF(MID(I1061,12,1)="F",VLOOKUP(J1061,DATA!$K$2:$Y$20,14,FALSE),0)-IF(IF(MID(I1061,12,1)="F",VLOOKUP(J1061,DATA!$K$2:$Y$20,14,FALSE),0)&gt;10,IF(MID(I1061,12,1)="F",VLOOKUP(J1061,DATA!$K$2:$Y$20,14,FALSE),0)-10,0)),"")</f>
        <v/>
      </c>
      <c r="AJ1061" t="str">
        <f>IF(LEN(H1061)&gt;0,IF(H1061&lt;&gt;"CALL_PAL",VLOOKUP(H1061,DATA!$B$2:$E$526,4,FALSE),VLOOKUP(K1061,DATA!$K$72:$M$161,3,FALSE)),"")</f>
        <v/>
      </c>
      <c r="AK1061" t="str">
        <f>IF(LEN(H1061)&gt;0,VLOOKUP(H1061,DATA!$B$2:$D$526,3,FALSE),"")</f>
        <v/>
      </c>
      <c r="AL1061" t="str">
        <f t="shared" si="591"/>
        <v/>
      </c>
      <c r="AM1061" t="str">
        <f t="shared" si="592"/>
        <v/>
      </c>
      <c r="AN1061" t="str">
        <f t="shared" si="570"/>
        <v/>
      </c>
      <c r="AO1061" t="str">
        <f t="shared" si="564"/>
        <v/>
      </c>
      <c r="AP1061" t="str">
        <f t="shared" si="565"/>
        <v/>
      </c>
      <c r="AQ1061" t="str">
        <f t="shared" si="562"/>
        <v/>
      </c>
    </row>
    <row r="1062" spans="1:43" x14ac:dyDescent="0.25">
      <c r="A1062" t="str">
        <f t="shared" si="566"/>
        <v/>
      </c>
      <c r="C1062" t="str">
        <f t="shared" si="572"/>
        <v/>
      </c>
      <c r="D1062" t="str">
        <f t="shared" si="567"/>
        <v/>
      </c>
      <c r="E1062" t="str">
        <f t="shared" si="568"/>
        <v/>
      </c>
      <c r="F1062" t="str">
        <f t="shared" si="571"/>
        <v/>
      </c>
      <c r="G1062" t="str">
        <f t="shared" si="563"/>
        <v/>
      </c>
      <c r="H1062" t="str">
        <f t="shared" si="573"/>
        <v/>
      </c>
      <c r="I1062" s="3" t="str">
        <f>IF(LEN(H1062)&gt;0,VLOOKUP(H1062,DATA!$B$2:$G$526,6,FALSE),"")</f>
        <v/>
      </c>
      <c r="J1062" t="str">
        <f>IF(LEN(H1062)&gt;0,VLOOKUP(H1062,DATA!$B$2:$G$526,2,FALSE),"")</f>
        <v/>
      </c>
      <c r="K1062" t="str">
        <f>IF(LEN(H1062)&gt;0,IF(MID(IF(MID(MID(C1062,LEN(H1062)+2,99),1,1)="(",MID(MID(C1062,LEN(H1062)+2,99),2,LEN(MID(C1062,LEN(H1062)+2,99))-2),MID(C1062,LEN(H1062)+2,99)),1,1)=VLOOKUP(H1062,DATA!$B$2:$I$526,8,FALSE),MID(IF(MID(MID(C1062,LEN(H1062)+2,99),1,1)="(",MID(MID(C1062,LEN(H1062)+2,99),2,LEN(MID(C1062,LEN(H1062)+2,99))-2),MID(C1062,LEN(H1062)+2,99)),1,3),IF(MID(MID(C1062,LEN(H1062)+2,99),1,1)="(",MID(MID(C1062,LEN(H1062)+2,99),2,LEN(MID(C1062,LEN(H1062)+2,99))-2),MID(C1062,LEN(H1062)+2,99))),"")</f>
        <v/>
      </c>
      <c r="L1062" t="str">
        <f t="shared" si="574"/>
        <v/>
      </c>
      <c r="M1062" t="str">
        <f t="shared" si="593"/>
        <v/>
      </c>
      <c r="N1062" t="str">
        <f t="shared" si="575"/>
        <v/>
      </c>
      <c r="O1062" t="str">
        <f t="shared" si="576"/>
        <v/>
      </c>
      <c r="P1062" t="str">
        <f t="shared" si="569"/>
        <v/>
      </c>
      <c r="Q1062" t="str">
        <f t="shared" si="577"/>
        <v/>
      </c>
      <c r="R1062" t="str">
        <f t="shared" si="578"/>
        <v/>
      </c>
      <c r="S1062" t="str">
        <f t="shared" si="579"/>
        <v/>
      </c>
      <c r="T1062" t="str">
        <f t="shared" si="580"/>
        <v/>
      </c>
      <c r="U1062" t="str">
        <f t="shared" si="581"/>
        <v/>
      </c>
      <c r="V1062" t="str">
        <f>IF(MID(I1062,6,1)="T",VLOOKUP(H1062,DATA!$B$2:$H$526,7,FALSE),"")</f>
        <v/>
      </c>
      <c r="W1062" t="str">
        <f t="shared" si="582"/>
        <v/>
      </c>
      <c r="X1062" t="str">
        <f>IF(LEN(H1062)&gt;0,VLOOKUP(H1062,DATA!$B$2:$F$526,5,FALSE),"")</f>
        <v/>
      </c>
      <c r="Y1062" t="str">
        <f t="shared" si="583"/>
        <v/>
      </c>
      <c r="Z1062" t="str">
        <f t="shared" si="584"/>
        <v/>
      </c>
      <c r="AA1062" t="str">
        <f t="shared" si="585"/>
        <v/>
      </c>
      <c r="AB1062" t="str">
        <f>IF(LEN(Z1062)&gt;0,VLOOKUP(Z1062,DATA!$K$25:$L$69,2,FALSE)&amp;IF(LEN(AA1062)&gt;0,VLOOKUP(AA1062,DATA!$O$25:$P$29,2,FALSE),""),"")</f>
        <v/>
      </c>
      <c r="AC1062" t="str">
        <f>IF(LEN(Z1062)&gt;0,VLOOKUP(Z1062,DATA!$K$25:$M$69,3,FALSE),"")</f>
        <v/>
      </c>
      <c r="AD1062" t="str">
        <f t="shared" si="586"/>
        <v/>
      </c>
      <c r="AE1062" t="str">
        <f t="shared" si="587"/>
        <v/>
      </c>
      <c r="AF1062" t="str">
        <f t="shared" si="588"/>
        <v/>
      </c>
      <c r="AG1062" t="str">
        <f t="shared" si="589"/>
        <v/>
      </c>
      <c r="AH1062" t="str">
        <f t="shared" si="590"/>
        <v/>
      </c>
      <c r="AI1062" t="str">
        <f>IF(LEN(Q1062)&gt;0,REPT("0",IF(IF(MID(I1062,12,1)="F",VLOOKUP(J1062,DATA!$K$2:$Y$20,14,FALSE),0)&gt;10,IF(MID(I1062,12,1)="F",VLOOKUP(J1062,DATA!$K$2:$Y$20,14,FALSE),0)-10,0)-LEN(X1062))&amp;DEC2BIN(Q1062,IF(MID(I1062,12,1)="F",VLOOKUP(J1062,DATA!$K$2:$Y$20,14,FALSE),0)-IF(IF(MID(I1062,12,1)="F",VLOOKUP(J1062,DATA!$K$2:$Y$20,14,FALSE),0)&gt;10,IF(MID(I1062,12,1)="F",VLOOKUP(J1062,DATA!$K$2:$Y$20,14,FALSE),0)-10,0)),"")</f>
        <v/>
      </c>
      <c r="AJ1062" t="str">
        <f>IF(LEN(H1062)&gt;0,IF(H1062&lt;&gt;"CALL_PAL",VLOOKUP(H1062,DATA!$B$2:$E$526,4,FALSE),VLOOKUP(K1062,DATA!$K$72:$M$161,3,FALSE)),"")</f>
        <v/>
      </c>
      <c r="AK1062" t="str">
        <f>IF(LEN(H1062)&gt;0,VLOOKUP(H1062,DATA!$B$2:$D$526,3,FALSE),"")</f>
        <v/>
      </c>
      <c r="AL1062" t="str">
        <f t="shared" si="591"/>
        <v/>
      </c>
      <c r="AM1062" t="str">
        <f t="shared" si="592"/>
        <v/>
      </c>
      <c r="AN1062" t="str">
        <f t="shared" si="570"/>
        <v/>
      </c>
      <c r="AO1062" t="str">
        <f t="shared" si="564"/>
        <v/>
      </c>
      <c r="AP1062" t="str">
        <f t="shared" si="565"/>
        <v/>
      </c>
      <c r="AQ1062" t="str">
        <f t="shared" si="562"/>
        <v/>
      </c>
    </row>
    <row r="1063" spans="1:43" x14ac:dyDescent="0.25">
      <c r="A1063" t="str">
        <f t="shared" si="566"/>
        <v/>
      </c>
      <c r="C1063" t="str">
        <f t="shared" si="572"/>
        <v/>
      </c>
      <c r="D1063" t="str">
        <f t="shared" si="567"/>
        <v/>
      </c>
      <c r="E1063" t="str">
        <f t="shared" si="568"/>
        <v/>
      </c>
      <c r="F1063" t="str">
        <f t="shared" si="571"/>
        <v/>
      </c>
      <c r="G1063" t="str">
        <f t="shared" si="563"/>
        <v/>
      </c>
      <c r="H1063" t="str">
        <f t="shared" si="573"/>
        <v/>
      </c>
      <c r="I1063" s="3" t="str">
        <f>IF(LEN(H1063)&gt;0,VLOOKUP(H1063,DATA!$B$2:$G$526,6,FALSE),"")</f>
        <v/>
      </c>
      <c r="J1063" t="str">
        <f>IF(LEN(H1063)&gt;0,VLOOKUP(H1063,DATA!$B$2:$G$526,2,FALSE),"")</f>
        <v/>
      </c>
      <c r="K1063" t="str">
        <f>IF(LEN(H1063)&gt;0,IF(MID(IF(MID(MID(C1063,LEN(H1063)+2,99),1,1)="(",MID(MID(C1063,LEN(H1063)+2,99),2,LEN(MID(C1063,LEN(H1063)+2,99))-2),MID(C1063,LEN(H1063)+2,99)),1,1)=VLOOKUP(H1063,DATA!$B$2:$I$526,8,FALSE),MID(IF(MID(MID(C1063,LEN(H1063)+2,99),1,1)="(",MID(MID(C1063,LEN(H1063)+2,99),2,LEN(MID(C1063,LEN(H1063)+2,99))-2),MID(C1063,LEN(H1063)+2,99)),1,3),IF(MID(MID(C1063,LEN(H1063)+2,99),1,1)="(",MID(MID(C1063,LEN(H1063)+2,99),2,LEN(MID(C1063,LEN(H1063)+2,99))-2),MID(C1063,LEN(H1063)+2,99))),"")</f>
        <v/>
      </c>
      <c r="L1063" t="str">
        <f t="shared" si="574"/>
        <v/>
      </c>
      <c r="M1063" t="str">
        <f t="shared" si="593"/>
        <v/>
      </c>
      <c r="N1063" t="str">
        <f t="shared" si="575"/>
        <v/>
      </c>
      <c r="O1063" t="str">
        <f t="shared" si="576"/>
        <v/>
      </c>
      <c r="P1063" t="str">
        <f t="shared" si="569"/>
        <v/>
      </c>
      <c r="Q1063" t="str">
        <f t="shared" si="577"/>
        <v/>
      </c>
      <c r="R1063" t="str">
        <f t="shared" si="578"/>
        <v/>
      </c>
      <c r="S1063" t="str">
        <f t="shared" si="579"/>
        <v/>
      </c>
      <c r="T1063" t="str">
        <f t="shared" si="580"/>
        <v/>
      </c>
      <c r="U1063" t="str">
        <f t="shared" si="581"/>
        <v/>
      </c>
      <c r="V1063" t="str">
        <f>IF(MID(I1063,6,1)="T",VLOOKUP(H1063,DATA!$B$2:$H$526,7,FALSE),"")</f>
        <v/>
      </c>
      <c r="W1063" t="str">
        <f t="shared" si="582"/>
        <v/>
      </c>
      <c r="X1063" t="str">
        <f>IF(LEN(H1063)&gt;0,VLOOKUP(H1063,DATA!$B$2:$F$526,5,FALSE),"")</f>
        <v/>
      </c>
      <c r="Y1063" t="str">
        <f t="shared" si="583"/>
        <v/>
      </c>
      <c r="Z1063" t="str">
        <f t="shared" si="584"/>
        <v/>
      </c>
      <c r="AA1063" t="str">
        <f t="shared" si="585"/>
        <v/>
      </c>
      <c r="AB1063" t="str">
        <f>IF(LEN(Z1063)&gt;0,VLOOKUP(Z1063,DATA!$K$25:$L$69,2,FALSE)&amp;IF(LEN(AA1063)&gt;0,VLOOKUP(AA1063,DATA!$O$25:$P$29,2,FALSE),""),"")</f>
        <v/>
      </c>
      <c r="AC1063" t="str">
        <f>IF(LEN(Z1063)&gt;0,VLOOKUP(Z1063,DATA!$K$25:$M$69,3,FALSE),"")</f>
        <v/>
      </c>
      <c r="AD1063" t="str">
        <f t="shared" si="586"/>
        <v/>
      </c>
      <c r="AE1063" t="str">
        <f t="shared" si="587"/>
        <v/>
      </c>
      <c r="AF1063" t="str">
        <f t="shared" si="588"/>
        <v/>
      </c>
      <c r="AG1063" t="str">
        <f t="shared" si="589"/>
        <v/>
      </c>
      <c r="AH1063" t="str">
        <f t="shared" si="590"/>
        <v/>
      </c>
      <c r="AI1063" t="str">
        <f>IF(LEN(Q1063)&gt;0,REPT("0",IF(IF(MID(I1063,12,1)="F",VLOOKUP(J1063,DATA!$K$2:$Y$20,14,FALSE),0)&gt;10,IF(MID(I1063,12,1)="F",VLOOKUP(J1063,DATA!$K$2:$Y$20,14,FALSE),0)-10,0)-LEN(X1063))&amp;DEC2BIN(Q1063,IF(MID(I1063,12,1)="F",VLOOKUP(J1063,DATA!$K$2:$Y$20,14,FALSE),0)-IF(IF(MID(I1063,12,1)="F",VLOOKUP(J1063,DATA!$K$2:$Y$20,14,FALSE),0)&gt;10,IF(MID(I1063,12,1)="F",VLOOKUP(J1063,DATA!$K$2:$Y$20,14,FALSE),0)-10,0)),"")</f>
        <v/>
      </c>
      <c r="AJ1063" t="str">
        <f>IF(LEN(H1063)&gt;0,IF(H1063&lt;&gt;"CALL_PAL",VLOOKUP(H1063,DATA!$B$2:$E$526,4,FALSE),VLOOKUP(K1063,DATA!$K$72:$M$161,3,FALSE)),"")</f>
        <v/>
      </c>
      <c r="AK1063" t="str">
        <f>IF(LEN(H1063)&gt;0,VLOOKUP(H1063,DATA!$B$2:$D$526,3,FALSE),"")</f>
        <v/>
      </c>
      <c r="AL1063" t="str">
        <f t="shared" si="591"/>
        <v/>
      </c>
      <c r="AM1063" t="str">
        <f t="shared" si="592"/>
        <v/>
      </c>
      <c r="AN1063" t="str">
        <f t="shared" si="570"/>
        <v/>
      </c>
      <c r="AO1063" t="str">
        <f t="shared" si="564"/>
        <v/>
      </c>
      <c r="AP1063" t="str">
        <f t="shared" si="565"/>
        <v/>
      </c>
      <c r="AQ1063" t="str">
        <f t="shared" si="562"/>
        <v/>
      </c>
    </row>
    <row r="1064" spans="1:43" x14ac:dyDescent="0.25">
      <c r="A1064" t="str">
        <f t="shared" si="566"/>
        <v/>
      </c>
      <c r="C1064" t="str">
        <f t="shared" si="572"/>
        <v/>
      </c>
      <c r="D1064" t="str">
        <f t="shared" si="567"/>
        <v/>
      </c>
      <c r="E1064" t="str">
        <f t="shared" si="568"/>
        <v/>
      </c>
      <c r="F1064" t="str">
        <f t="shared" si="571"/>
        <v/>
      </c>
      <c r="G1064" t="str">
        <f t="shared" si="563"/>
        <v/>
      </c>
      <c r="H1064" t="str">
        <f t="shared" si="573"/>
        <v/>
      </c>
      <c r="I1064" s="3" t="str">
        <f>IF(LEN(H1064)&gt;0,VLOOKUP(H1064,DATA!$B$2:$G$526,6,FALSE),"")</f>
        <v/>
      </c>
      <c r="J1064" t="str">
        <f>IF(LEN(H1064)&gt;0,VLOOKUP(H1064,DATA!$B$2:$G$526,2,FALSE),"")</f>
        <v/>
      </c>
      <c r="K1064" t="str">
        <f>IF(LEN(H1064)&gt;0,IF(MID(IF(MID(MID(C1064,LEN(H1064)+2,99),1,1)="(",MID(MID(C1064,LEN(H1064)+2,99),2,LEN(MID(C1064,LEN(H1064)+2,99))-2),MID(C1064,LEN(H1064)+2,99)),1,1)=VLOOKUP(H1064,DATA!$B$2:$I$526,8,FALSE),MID(IF(MID(MID(C1064,LEN(H1064)+2,99),1,1)="(",MID(MID(C1064,LEN(H1064)+2,99),2,LEN(MID(C1064,LEN(H1064)+2,99))-2),MID(C1064,LEN(H1064)+2,99)),1,3),IF(MID(MID(C1064,LEN(H1064)+2,99),1,1)="(",MID(MID(C1064,LEN(H1064)+2,99),2,LEN(MID(C1064,LEN(H1064)+2,99))-2),MID(C1064,LEN(H1064)+2,99))),"")</f>
        <v/>
      </c>
      <c r="L1064" t="str">
        <f t="shared" si="574"/>
        <v/>
      </c>
      <c r="M1064" t="str">
        <f t="shared" si="593"/>
        <v/>
      </c>
      <c r="N1064" t="str">
        <f t="shared" si="575"/>
        <v/>
      </c>
      <c r="O1064" t="str">
        <f t="shared" si="576"/>
        <v/>
      </c>
      <c r="P1064" t="str">
        <f t="shared" si="569"/>
        <v/>
      </c>
      <c r="Q1064" t="str">
        <f t="shared" si="577"/>
        <v/>
      </c>
      <c r="R1064" t="str">
        <f t="shared" si="578"/>
        <v/>
      </c>
      <c r="S1064" t="str">
        <f t="shared" si="579"/>
        <v/>
      </c>
      <c r="T1064" t="str">
        <f t="shared" si="580"/>
        <v/>
      </c>
      <c r="U1064" t="str">
        <f t="shared" si="581"/>
        <v/>
      </c>
      <c r="V1064" t="str">
        <f>IF(MID(I1064,6,1)="T",VLOOKUP(H1064,DATA!$B$2:$H$526,7,FALSE),"")</f>
        <v/>
      </c>
      <c r="W1064" t="str">
        <f t="shared" si="582"/>
        <v/>
      </c>
      <c r="X1064" t="str">
        <f>IF(LEN(H1064)&gt;0,VLOOKUP(H1064,DATA!$B$2:$F$526,5,FALSE),"")</f>
        <v/>
      </c>
      <c r="Y1064" t="str">
        <f t="shared" si="583"/>
        <v/>
      </c>
      <c r="Z1064" t="str">
        <f t="shared" si="584"/>
        <v/>
      </c>
      <c r="AA1064" t="str">
        <f t="shared" si="585"/>
        <v/>
      </c>
      <c r="AB1064" t="str">
        <f>IF(LEN(Z1064)&gt;0,VLOOKUP(Z1064,DATA!$K$25:$L$69,2,FALSE)&amp;IF(LEN(AA1064)&gt;0,VLOOKUP(AA1064,DATA!$O$25:$P$29,2,FALSE),""),"")</f>
        <v/>
      </c>
      <c r="AC1064" t="str">
        <f>IF(LEN(Z1064)&gt;0,VLOOKUP(Z1064,DATA!$K$25:$M$69,3,FALSE),"")</f>
        <v/>
      </c>
      <c r="AD1064" t="str">
        <f t="shared" si="586"/>
        <v/>
      </c>
      <c r="AE1064" t="str">
        <f t="shared" si="587"/>
        <v/>
      </c>
      <c r="AF1064" t="str">
        <f t="shared" si="588"/>
        <v/>
      </c>
      <c r="AG1064" t="str">
        <f t="shared" si="589"/>
        <v/>
      </c>
      <c r="AH1064" t="str">
        <f t="shared" si="590"/>
        <v/>
      </c>
      <c r="AI1064" t="str">
        <f>IF(LEN(Q1064)&gt;0,REPT("0",IF(IF(MID(I1064,12,1)="F",VLOOKUP(J1064,DATA!$K$2:$Y$20,14,FALSE),0)&gt;10,IF(MID(I1064,12,1)="F",VLOOKUP(J1064,DATA!$K$2:$Y$20,14,FALSE),0)-10,0)-LEN(X1064))&amp;DEC2BIN(Q1064,IF(MID(I1064,12,1)="F",VLOOKUP(J1064,DATA!$K$2:$Y$20,14,FALSE),0)-IF(IF(MID(I1064,12,1)="F",VLOOKUP(J1064,DATA!$K$2:$Y$20,14,FALSE),0)&gt;10,IF(MID(I1064,12,1)="F",VLOOKUP(J1064,DATA!$K$2:$Y$20,14,FALSE),0)-10,0)),"")</f>
        <v/>
      </c>
      <c r="AJ1064" t="str">
        <f>IF(LEN(H1064)&gt;0,IF(H1064&lt;&gt;"CALL_PAL",VLOOKUP(H1064,DATA!$B$2:$E$526,4,FALSE),VLOOKUP(K1064,DATA!$K$72:$M$161,3,FALSE)),"")</f>
        <v/>
      </c>
      <c r="AK1064" t="str">
        <f>IF(LEN(H1064)&gt;0,VLOOKUP(H1064,DATA!$B$2:$D$526,3,FALSE),"")</f>
        <v/>
      </c>
      <c r="AL1064" t="str">
        <f t="shared" si="591"/>
        <v/>
      </c>
      <c r="AM1064" t="str">
        <f t="shared" si="592"/>
        <v/>
      </c>
      <c r="AN1064" t="str">
        <f t="shared" si="570"/>
        <v/>
      </c>
      <c r="AO1064" t="str">
        <f t="shared" si="564"/>
        <v/>
      </c>
      <c r="AP1064" t="str">
        <f t="shared" si="565"/>
        <v/>
      </c>
      <c r="AQ1064" t="str">
        <f t="shared" si="562"/>
        <v/>
      </c>
    </row>
    <row r="1065" spans="1:43" x14ac:dyDescent="0.25">
      <c r="A1065" t="str">
        <f t="shared" si="566"/>
        <v/>
      </c>
      <c r="C1065" t="str">
        <f t="shared" si="572"/>
        <v/>
      </c>
      <c r="D1065" t="str">
        <f t="shared" si="567"/>
        <v/>
      </c>
      <c r="E1065" t="str">
        <f t="shared" si="568"/>
        <v/>
      </c>
      <c r="F1065" t="str">
        <f t="shared" si="571"/>
        <v/>
      </c>
      <c r="G1065" t="str">
        <f t="shared" si="563"/>
        <v/>
      </c>
      <c r="H1065" t="str">
        <f t="shared" si="573"/>
        <v/>
      </c>
      <c r="I1065" s="3" t="str">
        <f>IF(LEN(H1065)&gt;0,VLOOKUP(H1065,DATA!$B$2:$G$526,6,FALSE),"")</f>
        <v/>
      </c>
      <c r="J1065" t="str">
        <f>IF(LEN(H1065)&gt;0,VLOOKUP(H1065,DATA!$B$2:$G$526,2,FALSE),"")</f>
        <v/>
      </c>
      <c r="K1065" t="str">
        <f>IF(LEN(H1065)&gt;0,IF(MID(IF(MID(MID(C1065,LEN(H1065)+2,99),1,1)="(",MID(MID(C1065,LEN(H1065)+2,99),2,LEN(MID(C1065,LEN(H1065)+2,99))-2),MID(C1065,LEN(H1065)+2,99)),1,1)=VLOOKUP(H1065,DATA!$B$2:$I$526,8,FALSE),MID(IF(MID(MID(C1065,LEN(H1065)+2,99),1,1)="(",MID(MID(C1065,LEN(H1065)+2,99),2,LEN(MID(C1065,LEN(H1065)+2,99))-2),MID(C1065,LEN(H1065)+2,99)),1,3),IF(MID(MID(C1065,LEN(H1065)+2,99),1,1)="(",MID(MID(C1065,LEN(H1065)+2,99),2,LEN(MID(C1065,LEN(H1065)+2,99))-2),MID(C1065,LEN(H1065)+2,99))),"")</f>
        <v/>
      </c>
      <c r="L1065" t="str">
        <f t="shared" si="574"/>
        <v/>
      </c>
      <c r="M1065" t="str">
        <f t="shared" si="593"/>
        <v/>
      </c>
      <c r="N1065" t="str">
        <f t="shared" si="575"/>
        <v/>
      </c>
      <c r="O1065" t="str">
        <f t="shared" si="576"/>
        <v/>
      </c>
      <c r="P1065" t="str">
        <f t="shared" si="569"/>
        <v/>
      </c>
      <c r="Q1065" t="str">
        <f t="shared" si="577"/>
        <v/>
      </c>
      <c r="R1065" t="str">
        <f t="shared" si="578"/>
        <v/>
      </c>
      <c r="S1065" t="str">
        <f t="shared" si="579"/>
        <v/>
      </c>
      <c r="T1065" t="str">
        <f t="shared" si="580"/>
        <v/>
      </c>
      <c r="U1065" t="str">
        <f t="shared" si="581"/>
        <v/>
      </c>
      <c r="V1065" t="str">
        <f>IF(MID(I1065,6,1)="T",VLOOKUP(H1065,DATA!$B$2:$H$526,7,FALSE),"")</f>
        <v/>
      </c>
      <c r="W1065" t="str">
        <f t="shared" si="582"/>
        <v/>
      </c>
      <c r="X1065" t="str">
        <f>IF(LEN(H1065)&gt;0,VLOOKUP(H1065,DATA!$B$2:$F$526,5,FALSE),"")</f>
        <v/>
      </c>
      <c r="Y1065" t="str">
        <f t="shared" si="583"/>
        <v/>
      </c>
      <c r="Z1065" t="str">
        <f t="shared" si="584"/>
        <v/>
      </c>
      <c r="AA1065" t="str">
        <f t="shared" si="585"/>
        <v/>
      </c>
      <c r="AB1065" t="str">
        <f>IF(LEN(Z1065)&gt;0,VLOOKUP(Z1065,DATA!$K$25:$L$69,2,FALSE)&amp;IF(LEN(AA1065)&gt;0,VLOOKUP(AA1065,DATA!$O$25:$P$29,2,FALSE),""),"")</f>
        <v/>
      </c>
      <c r="AC1065" t="str">
        <f>IF(LEN(Z1065)&gt;0,VLOOKUP(Z1065,DATA!$K$25:$M$69,3,FALSE),"")</f>
        <v/>
      </c>
      <c r="AD1065" t="str">
        <f t="shared" si="586"/>
        <v/>
      </c>
      <c r="AE1065" t="str">
        <f t="shared" si="587"/>
        <v/>
      </c>
      <c r="AF1065" t="str">
        <f t="shared" si="588"/>
        <v/>
      </c>
      <c r="AG1065" t="str">
        <f t="shared" si="589"/>
        <v/>
      </c>
      <c r="AH1065" t="str">
        <f t="shared" si="590"/>
        <v/>
      </c>
      <c r="AI1065" t="str">
        <f>IF(LEN(Q1065)&gt;0,REPT("0",IF(IF(MID(I1065,12,1)="F",VLOOKUP(J1065,DATA!$K$2:$Y$20,14,FALSE),0)&gt;10,IF(MID(I1065,12,1)="F",VLOOKUP(J1065,DATA!$K$2:$Y$20,14,FALSE),0)-10,0)-LEN(X1065))&amp;DEC2BIN(Q1065,IF(MID(I1065,12,1)="F",VLOOKUP(J1065,DATA!$K$2:$Y$20,14,FALSE),0)-IF(IF(MID(I1065,12,1)="F",VLOOKUP(J1065,DATA!$K$2:$Y$20,14,FALSE),0)&gt;10,IF(MID(I1065,12,1)="F",VLOOKUP(J1065,DATA!$K$2:$Y$20,14,FALSE),0)-10,0)),"")</f>
        <v/>
      </c>
      <c r="AJ1065" t="str">
        <f>IF(LEN(H1065)&gt;0,IF(H1065&lt;&gt;"CALL_PAL",VLOOKUP(H1065,DATA!$B$2:$E$526,4,FALSE),VLOOKUP(K1065,DATA!$K$72:$M$161,3,FALSE)),"")</f>
        <v/>
      </c>
      <c r="AK1065" t="str">
        <f>IF(LEN(H1065)&gt;0,VLOOKUP(H1065,DATA!$B$2:$D$526,3,FALSE),"")</f>
        <v/>
      </c>
      <c r="AL1065" t="str">
        <f t="shared" si="591"/>
        <v/>
      </c>
      <c r="AM1065" t="str">
        <f t="shared" si="592"/>
        <v/>
      </c>
      <c r="AN1065" t="str">
        <f t="shared" si="570"/>
        <v/>
      </c>
      <c r="AO1065" t="str">
        <f t="shared" si="564"/>
        <v/>
      </c>
      <c r="AP1065" t="str">
        <f t="shared" si="565"/>
        <v/>
      </c>
      <c r="AQ1065" t="str">
        <f t="shared" si="562"/>
        <v/>
      </c>
    </row>
    <row r="1066" spans="1:43" x14ac:dyDescent="0.25">
      <c r="A1066" t="str">
        <f t="shared" si="566"/>
        <v/>
      </c>
      <c r="C1066" t="str">
        <f t="shared" si="572"/>
        <v/>
      </c>
      <c r="D1066" t="str">
        <f t="shared" si="567"/>
        <v/>
      </c>
      <c r="E1066" t="str">
        <f t="shared" si="568"/>
        <v/>
      </c>
      <c r="F1066" t="str">
        <f t="shared" si="571"/>
        <v/>
      </c>
      <c r="G1066" t="str">
        <f t="shared" si="563"/>
        <v/>
      </c>
      <c r="H1066" t="str">
        <f t="shared" si="573"/>
        <v/>
      </c>
      <c r="I1066" s="3" t="str">
        <f>IF(LEN(H1066)&gt;0,VLOOKUP(H1066,DATA!$B$2:$G$526,6,FALSE),"")</f>
        <v/>
      </c>
      <c r="J1066" t="str">
        <f>IF(LEN(H1066)&gt;0,VLOOKUP(H1066,DATA!$B$2:$G$526,2,FALSE),"")</f>
        <v/>
      </c>
      <c r="K1066" t="str">
        <f>IF(LEN(H1066)&gt;0,IF(MID(IF(MID(MID(C1066,LEN(H1066)+2,99),1,1)="(",MID(MID(C1066,LEN(H1066)+2,99),2,LEN(MID(C1066,LEN(H1066)+2,99))-2),MID(C1066,LEN(H1066)+2,99)),1,1)=VLOOKUP(H1066,DATA!$B$2:$I$526,8,FALSE),MID(IF(MID(MID(C1066,LEN(H1066)+2,99),1,1)="(",MID(MID(C1066,LEN(H1066)+2,99),2,LEN(MID(C1066,LEN(H1066)+2,99))-2),MID(C1066,LEN(H1066)+2,99)),1,3),IF(MID(MID(C1066,LEN(H1066)+2,99),1,1)="(",MID(MID(C1066,LEN(H1066)+2,99),2,LEN(MID(C1066,LEN(H1066)+2,99))-2),MID(C1066,LEN(H1066)+2,99))),"")</f>
        <v/>
      </c>
      <c r="L1066" t="str">
        <f t="shared" si="574"/>
        <v/>
      </c>
      <c r="M1066" t="str">
        <f t="shared" si="593"/>
        <v/>
      </c>
      <c r="N1066" t="str">
        <f t="shared" si="575"/>
        <v/>
      </c>
      <c r="O1066" t="str">
        <f t="shared" si="576"/>
        <v/>
      </c>
      <c r="P1066" t="str">
        <f t="shared" si="569"/>
        <v/>
      </c>
      <c r="Q1066" t="str">
        <f t="shared" si="577"/>
        <v/>
      </c>
      <c r="R1066" t="str">
        <f t="shared" si="578"/>
        <v/>
      </c>
      <c r="S1066" t="str">
        <f t="shared" si="579"/>
        <v/>
      </c>
      <c r="T1066" t="str">
        <f t="shared" si="580"/>
        <v/>
      </c>
      <c r="U1066" t="str">
        <f t="shared" si="581"/>
        <v/>
      </c>
      <c r="V1066" t="str">
        <f>IF(MID(I1066,6,1)="T",VLOOKUP(H1066,DATA!$B$2:$H$526,7,FALSE),"")</f>
        <v/>
      </c>
      <c r="W1066" t="str">
        <f t="shared" si="582"/>
        <v/>
      </c>
      <c r="X1066" t="str">
        <f>IF(LEN(H1066)&gt;0,VLOOKUP(H1066,DATA!$B$2:$F$526,5,FALSE),"")</f>
        <v/>
      </c>
      <c r="Y1066" t="str">
        <f t="shared" si="583"/>
        <v/>
      </c>
      <c r="Z1066" t="str">
        <f t="shared" si="584"/>
        <v/>
      </c>
      <c r="AA1066" t="str">
        <f t="shared" si="585"/>
        <v/>
      </c>
      <c r="AB1066" t="str">
        <f>IF(LEN(Z1066)&gt;0,VLOOKUP(Z1066,DATA!$K$25:$L$69,2,FALSE)&amp;IF(LEN(AA1066)&gt;0,VLOOKUP(AA1066,DATA!$O$25:$P$29,2,FALSE),""),"")</f>
        <v/>
      </c>
      <c r="AC1066" t="str">
        <f>IF(LEN(Z1066)&gt;0,VLOOKUP(Z1066,DATA!$K$25:$M$69,3,FALSE),"")</f>
        <v/>
      </c>
      <c r="AD1066" t="str">
        <f t="shared" si="586"/>
        <v/>
      </c>
      <c r="AE1066" t="str">
        <f t="shared" si="587"/>
        <v/>
      </c>
      <c r="AF1066" t="str">
        <f t="shared" si="588"/>
        <v/>
      </c>
      <c r="AG1066" t="str">
        <f t="shared" si="589"/>
        <v/>
      </c>
      <c r="AH1066" t="str">
        <f t="shared" si="590"/>
        <v/>
      </c>
      <c r="AI1066" t="str">
        <f>IF(LEN(Q1066)&gt;0,REPT("0",IF(IF(MID(I1066,12,1)="F",VLOOKUP(J1066,DATA!$K$2:$Y$20,14,FALSE),0)&gt;10,IF(MID(I1066,12,1)="F",VLOOKUP(J1066,DATA!$K$2:$Y$20,14,FALSE),0)-10,0)-LEN(X1066))&amp;DEC2BIN(Q1066,IF(MID(I1066,12,1)="F",VLOOKUP(J1066,DATA!$K$2:$Y$20,14,FALSE),0)-IF(IF(MID(I1066,12,1)="F",VLOOKUP(J1066,DATA!$K$2:$Y$20,14,FALSE),0)&gt;10,IF(MID(I1066,12,1)="F",VLOOKUP(J1066,DATA!$K$2:$Y$20,14,FALSE),0)-10,0)),"")</f>
        <v/>
      </c>
      <c r="AJ1066" t="str">
        <f>IF(LEN(H1066)&gt;0,IF(H1066&lt;&gt;"CALL_PAL",VLOOKUP(H1066,DATA!$B$2:$E$526,4,FALSE),VLOOKUP(K1066,DATA!$K$72:$M$161,3,FALSE)),"")</f>
        <v/>
      </c>
      <c r="AK1066" t="str">
        <f>IF(LEN(H1066)&gt;0,VLOOKUP(H1066,DATA!$B$2:$D$526,3,FALSE),"")</f>
        <v/>
      </c>
      <c r="AL1066" t="str">
        <f t="shared" si="591"/>
        <v/>
      </c>
      <c r="AM1066" t="str">
        <f t="shared" si="592"/>
        <v/>
      </c>
      <c r="AN1066" t="str">
        <f t="shared" si="570"/>
        <v/>
      </c>
      <c r="AO1066" t="str">
        <f t="shared" si="564"/>
        <v/>
      </c>
      <c r="AP1066" t="str">
        <f t="shared" si="565"/>
        <v/>
      </c>
      <c r="AQ1066" t="str">
        <f t="shared" si="562"/>
        <v/>
      </c>
    </row>
    <row r="1067" spans="1:43" x14ac:dyDescent="0.25">
      <c r="A1067" t="str">
        <f t="shared" si="566"/>
        <v/>
      </c>
      <c r="C1067" t="str">
        <f t="shared" si="572"/>
        <v/>
      </c>
      <c r="D1067" t="str">
        <f t="shared" si="567"/>
        <v/>
      </c>
      <c r="E1067" t="str">
        <f t="shared" si="568"/>
        <v/>
      </c>
      <c r="F1067" t="str">
        <f t="shared" si="571"/>
        <v/>
      </c>
      <c r="G1067" t="str">
        <f t="shared" si="563"/>
        <v/>
      </c>
      <c r="H1067" t="str">
        <f t="shared" si="573"/>
        <v/>
      </c>
      <c r="I1067" s="3" t="str">
        <f>IF(LEN(H1067)&gt;0,VLOOKUP(H1067,DATA!$B$2:$G$526,6,FALSE),"")</f>
        <v/>
      </c>
      <c r="J1067" t="str">
        <f>IF(LEN(H1067)&gt;0,VLOOKUP(H1067,DATA!$B$2:$G$526,2,FALSE),"")</f>
        <v/>
      </c>
      <c r="K1067" t="str">
        <f>IF(LEN(H1067)&gt;0,IF(MID(IF(MID(MID(C1067,LEN(H1067)+2,99),1,1)="(",MID(MID(C1067,LEN(H1067)+2,99),2,LEN(MID(C1067,LEN(H1067)+2,99))-2),MID(C1067,LEN(H1067)+2,99)),1,1)=VLOOKUP(H1067,DATA!$B$2:$I$526,8,FALSE),MID(IF(MID(MID(C1067,LEN(H1067)+2,99),1,1)="(",MID(MID(C1067,LEN(H1067)+2,99),2,LEN(MID(C1067,LEN(H1067)+2,99))-2),MID(C1067,LEN(H1067)+2,99)),1,3),IF(MID(MID(C1067,LEN(H1067)+2,99),1,1)="(",MID(MID(C1067,LEN(H1067)+2,99),2,LEN(MID(C1067,LEN(H1067)+2,99))-2),MID(C1067,LEN(H1067)+2,99))),"")</f>
        <v/>
      </c>
      <c r="L1067" t="str">
        <f t="shared" si="574"/>
        <v/>
      </c>
      <c r="M1067" t="str">
        <f t="shared" si="593"/>
        <v/>
      </c>
      <c r="N1067" t="str">
        <f t="shared" si="575"/>
        <v/>
      </c>
      <c r="O1067" t="str">
        <f t="shared" si="576"/>
        <v/>
      </c>
      <c r="P1067" t="str">
        <f t="shared" si="569"/>
        <v/>
      </c>
      <c r="Q1067" t="str">
        <f t="shared" si="577"/>
        <v/>
      </c>
      <c r="R1067" t="str">
        <f t="shared" si="578"/>
        <v/>
      </c>
      <c r="S1067" t="str">
        <f t="shared" si="579"/>
        <v/>
      </c>
      <c r="T1067" t="str">
        <f t="shared" si="580"/>
        <v/>
      </c>
      <c r="U1067" t="str">
        <f t="shared" si="581"/>
        <v/>
      </c>
      <c r="V1067" t="str">
        <f>IF(MID(I1067,6,1)="T",VLOOKUP(H1067,DATA!$B$2:$H$526,7,FALSE),"")</f>
        <v/>
      </c>
      <c r="W1067" t="str">
        <f t="shared" si="582"/>
        <v/>
      </c>
      <c r="X1067" t="str">
        <f>IF(LEN(H1067)&gt;0,VLOOKUP(H1067,DATA!$B$2:$F$526,5,FALSE),"")</f>
        <v/>
      </c>
      <c r="Y1067" t="str">
        <f t="shared" si="583"/>
        <v/>
      </c>
      <c r="Z1067" t="str">
        <f t="shared" si="584"/>
        <v/>
      </c>
      <c r="AA1067" t="str">
        <f t="shared" si="585"/>
        <v/>
      </c>
      <c r="AB1067" t="str">
        <f>IF(LEN(Z1067)&gt;0,VLOOKUP(Z1067,DATA!$K$25:$L$69,2,FALSE)&amp;IF(LEN(AA1067)&gt;0,VLOOKUP(AA1067,DATA!$O$25:$P$29,2,FALSE),""),"")</f>
        <v/>
      </c>
      <c r="AC1067" t="str">
        <f>IF(LEN(Z1067)&gt;0,VLOOKUP(Z1067,DATA!$K$25:$M$69,3,FALSE),"")</f>
        <v/>
      </c>
      <c r="AD1067" t="str">
        <f t="shared" si="586"/>
        <v/>
      </c>
      <c r="AE1067" t="str">
        <f t="shared" si="587"/>
        <v/>
      </c>
      <c r="AF1067" t="str">
        <f t="shared" si="588"/>
        <v/>
      </c>
      <c r="AG1067" t="str">
        <f t="shared" si="589"/>
        <v/>
      </c>
      <c r="AH1067" t="str">
        <f t="shared" si="590"/>
        <v/>
      </c>
      <c r="AI1067" t="str">
        <f>IF(LEN(Q1067)&gt;0,REPT("0",IF(IF(MID(I1067,12,1)="F",VLOOKUP(J1067,DATA!$K$2:$Y$20,14,FALSE),0)&gt;10,IF(MID(I1067,12,1)="F",VLOOKUP(J1067,DATA!$K$2:$Y$20,14,FALSE),0)-10,0)-LEN(X1067))&amp;DEC2BIN(Q1067,IF(MID(I1067,12,1)="F",VLOOKUP(J1067,DATA!$K$2:$Y$20,14,FALSE),0)-IF(IF(MID(I1067,12,1)="F",VLOOKUP(J1067,DATA!$K$2:$Y$20,14,FALSE),0)&gt;10,IF(MID(I1067,12,1)="F",VLOOKUP(J1067,DATA!$K$2:$Y$20,14,FALSE),0)-10,0)),"")</f>
        <v/>
      </c>
      <c r="AJ1067" t="str">
        <f>IF(LEN(H1067)&gt;0,IF(H1067&lt;&gt;"CALL_PAL",VLOOKUP(H1067,DATA!$B$2:$E$526,4,FALSE),VLOOKUP(K1067,DATA!$K$72:$M$161,3,FALSE)),"")</f>
        <v/>
      </c>
      <c r="AK1067" t="str">
        <f>IF(LEN(H1067)&gt;0,VLOOKUP(H1067,DATA!$B$2:$D$526,3,FALSE),"")</f>
        <v/>
      </c>
      <c r="AL1067" t="str">
        <f t="shared" si="591"/>
        <v/>
      </c>
      <c r="AM1067" t="str">
        <f t="shared" si="592"/>
        <v/>
      </c>
      <c r="AN1067" t="str">
        <f t="shared" si="570"/>
        <v/>
      </c>
      <c r="AO1067" t="str">
        <f t="shared" si="564"/>
        <v/>
      </c>
      <c r="AP1067" t="str">
        <f t="shared" si="565"/>
        <v/>
      </c>
      <c r="AQ1067" t="str">
        <f t="shared" si="562"/>
        <v/>
      </c>
    </row>
    <row r="1068" spans="1:43" x14ac:dyDescent="0.25">
      <c r="A1068" t="str">
        <f t="shared" si="566"/>
        <v/>
      </c>
      <c r="C1068" t="str">
        <f t="shared" si="572"/>
        <v/>
      </c>
      <c r="D1068" t="str">
        <f t="shared" si="567"/>
        <v/>
      </c>
      <c r="E1068" t="str">
        <f t="shared" si="568"/>
        <v/>
      </c>
      <c r="F1068" t="str">
        <f t="shared" si="571"/>
        <v/>
      </c>
      <c r="G1068" t="str">
        <f t="shared" si="563"/>
        <v/>
      </c>
      <c r="H1068" t="str">
        <f t="shared" si="573"/>
        <v/>
      </c>
      <c r="I1068" s="3" t="str">
        <f>IF(LEN(H1068)&gt;0,VLOOKUP(H1068,DATA!$B$2:$G$526,6,FALSE),"")</f>
        <v/>
      </c>
      <c r="J1068" t="str">
        <f>IF(LEN(H1068)&gt;0,VLOOKUP(H1068,DATA!$B$2:$G$526,2,FALSE),"")</f>
        <v/>
      </c>
      <c r="K1068" t="str">
        <f>IF(LEN(H1068)&gt;0,IF(MID(IF(MID(MID(C1068,LEN(H1068)+2,99),1,1)="(",MID(MID(C1068,LEN(H1068)+2,99),2,LEN(MID(C1068,LEN(H1068)+2,99))-2),MID(C1068,LEN(H1068)+2,99)),1,1)=VLOOKUP(H1068,DATA!$B$2:$I$526,8,FALSE),MID(IF(MID(MID(C1068,LEN(H1068)+2,99),1,1)="(",MID(MID(C1068,LEN(H1068)+2,99),2,LEN(MID(C1068,LEN(H1068)+2,99))-2),MID(C1068,LEN(H1068)+2,99)),1,3),IF(MID(MID(C1068,LEN(H1068)+2,99),1,1)="(",MID(MID(C1068,LEN(H1068)+2,99),2,LEN(MID(C1068,LEN(H1068)+2,99))-2),MID(C1068,LEN(H1068)+2,99))),"")</f>
        <v/>
      </c>
      <c r="L1068" t="str">
        <f t="shared" si="574"/>
        <v/>
      </c>
      <c r="M1068" t="str">
        <f t="shared" si="593"/>
        <v/>
      </c>
      <c r="N1068" t="str">
        <f t="shared" si="575"/>
        <v/>
      </c>
      <c r="O1068" t="str">
        <f t="shared" si="576"/>
        <v/>
      </c>
      <c r="P1068" t="str">
        <f t="shared" si="569"/>
        <v/>
      </c>
      <c r="Q1068" t="str">
        <f t="shared" si="577"/>
        <v/>
      </c>
      <c r="R1068" t="str">
        <f t="shared" si="578"/>
        <v/>
      </c>
      <c r="S1068" t="str">
        <f t="shared" si="579"/>
        <v/>
      </c>
      <c r="T1068" t="str">
        <f t="shared" si="580"/>
        <v/>
      </c>
      <c r="U1068" t="str">
        <f t="shared" si="581"/>
        <v/>
      </c>
      <c r="V1068" t="str">
        <f>IF(MID(I1068,6,1)="T",VLOOKUP(H1068,DATA!$B$2:$H$526,7,FALSE),"")</f>
        <v/>
      </c>
      <c r="W1068" t="str">
        <f t="shared" si="582"/>
        <v/>
      </c>
      <c r="X1068" t="str">
        <f>IF(LEN(H1068)&gt;0,VLOOKUP(H1068,DATA!$B$2:$F$526,5,FALSE),"")</f>
        <v/>
      </c>
      <c r="Y1068" t="str">
        <f t="shared" si="583"/>
        <v/>
      </c>
      <c r="Z1068" t="str">
        <f t="shared" si="584"/>
        <v/>
      </c>
      <c r="AA1068" t="str">
        <f t="shared" si="585"/>
        <v/>
      </c>
      <c r="AB1068" t="str">
        <f>IF(LEN(Z1068)&gt;0,VLOOKUP(Z1068,DATA!$K$25:$L$69,2,FALSE)&amp;IF(LEN(AA1068)&gt;0,VLOOKUP(AA1068,DATA!$O$25:$P$29,2,FALSE),""),"")</f>
        <v/>
      </c>
      <c r="AC1068" t="str">
        <f>IF(LEN(Z1068)&gt;0,VLOOKUP(Z1068,DATA!$K$25:$M$69,3,FALSE),"")</f>
        <v/>
      </c>
      <c r="AD1068" t="str">
        <f t="shared" si="586"/>
        <v/>
      </c>
      <c r="AE1068" t="str">
        <f t="shared" si="587"/>
        <v/>
      </c>
      <c r="AF1068" t="str">
        <f t="shared" si="588"/>
        <v/>
      </c>
      <c r="AG1068" t="str">
        <f t="shared" si="589"/>
        <v/>
      </c>
      <c r="AH1068" t="str">
        <f t="shared" si="590"/>
        <v/>
      </c>
      <c r="AI1068" t="str">
        <f>IF(LEN(Q1068)&gt;0,REPT("0",IF(IF(MID(I1068,12,1)="F",VLOOKUP(J1068,DATA!$K$2:$Y$20,14,FALSE),0)&gt;10,IF(MID(I1068,12,1)="F",VLOOKUP(J1068,DATA!$K$2:$Y$20,14,FALSE),0)-10,0)-LEN(X1068))&amp;DEC2BIN(Q1068,IF(MID(I1068,12,1)="F",VLOOKUP(J1068,DATA!$K$2:$Y$20,14,FALSE),0)-IF(IF(MID(I1068,12,1)="F",VLOOKUP(J1068,DATA!$K$2:$Y$20,14,FALSE),0)&gt;10,IF(MID(I1068,12,1)="F",VLOOKUP(J1068,DATA!$K$2:$Y$20,14,FALSE),0)-10,0)),"")</f>
        <v/>
      </c>
      <c r="AJ1068" t="str">
        <f>IF(LEN(H1068)&gt;0,IF(H1068&lt;&gt;"CALL_PAL",VLOOKUP(H1068,DATA!$B$2:$E$526,4,FALSE),VLOOKUP(K1068,DATA!$K$72:$M$161,3,FALSE)),"")</f>
        <v/>
      </c>
      <c r="AK1068" t="str">
        <f>IF(LEN(H1068)&gt;0,VLOOKUP(H1068,DATA!$B$2:$D$526,3,FALSE),"")</f>
        <v/>
      </c>
      <c r="AL1068" t="str">
        <f t="shared" si="591"/>
        <v/>
      </c>
      <c r="AM1068" t="str">
        <f t="shared" si="592"/>
        <v/>
      </c>
      <c r="AN1068" t="str">
        <f t="shared" si="570"/>
        <v/>
      </c>
      <c r="AO1068" t="str">
        <f t="shared" si="564"/>
        <v/>
      </c>
      <c r="AP1068" t="str">
        <f t="shared" si="565"/>
        <v/>
      </c>
      <c r="AQ1068" t="str">
        <f t="shared" si="562"/>
        <v/>
      </c>
    </row>
    <row r="1069" spans="1:43" x14ac:dyDescent="0.25">
      <c r="A1069" t="str">
        <f t="shared" si="566"/>
        <v/>
      </c>
      <c r="C1069" t="str">
        <f t="shared" si="572"/>
        <v/>
      </c>
      <c r="D1069" t="str">
        <f t="shared" si="567"/>
        <v/>
      </c>
      <c r="E1069" t="str">
        <f t="shared" si="568"/>
        <v/>
      </c>
      <c r="F1069" t="str">
        <f t="shared" si="571"/>
        <v/>
      </c>
      <c r="G1069" t="str">
        <f t="shared" si="563"/>
        <v/>
      </c>
      <c r="H1069" t="str">
        <f t="shared" si="573"/>
        <v/>
      </c>
      <c r="I1069" s="3" t="str">
        <f>IF(LEN(H1069)&gt;0,VLOOKUP(H1069,DATA!$B$2:$G$526,6,FALSE),"")</f>
        <v/>
      </c>
      <c r="J1069" t="str">
        <f>IF(LEN(H1069)&gt;0,VLOOKUP(H1069,DATA!$B$2:$G$526,2,FALSE),"")</f>
        <v/>
      </c>
      <c r="K1069" t="str">
        <f>IF(LEN(H1069)&gt;0,IF(MID(IF(MID(MID(C1069,LEN(H1069)+2,99),1,1)="(",MID(MID(C1069,LEN(H1069)+2,99),2,LEN(MID(C1069,LEN(H1069)+2,99))-2),MID(C1069,LEN(H1069)+2,99)),1,1)=VLOOKUP(H1069,DATA!$B$2:$I$526,8,FALSE),MID(IF(MID(MID(C1069,LEN(H1069)+2,99),1,1)="(",MID(MID(C1069,LEN(H1069)+2,99),2,LEN(MID(C1069,LEN(H1069)+2,99))-2),MID(C1069,LEN(H1069)+2,99)),1,3),IF(MID(MID(C1069,LEN(H1069)+2,99),1,1)="(",MID(MID(C1069,LEN(H1069)+2,99),2,LEN(MID(C1069,LEN(H1069)+2,99))-2),MID(C1069,LEN(H1069)+2,99))),"")</f>
        <v/>
      </c>
      <c r="L1069" t="str">
        <f t="shared" si="574"/>
        <v/>
      </c>
      <c r="M1069" t="str">
        <f t="shared" si="593"/>
        <v/>
      </c>
      <c r="N1069" t="str">
        <f t="shared" si="575"/>
        <v/>
      </c>
      <c r="O1069" t="str">
        <f t="shared" si="576"/>
        <v/>
      </c>
      <c r="P1069" t="str">
        <f t="shared" si="569"/>
        <v/>
      </c>
      <c r="Q1069" t="str">
        <f t="shared" si="577"/>
        <v/>
      </c>
      <c r="R1069" t="str">
        <f t="shared" si="578"/>
        <v/>
      </c>
      <c r="S1069" t="str">
        <f t="shared" si="579"/>
        <v/>
      </c>
      <c r="T1069" t="str">
        <f t="shared" si="580"/>
        <v/>
      </c>
      <c r="U1069" t="str">
        <f t="shared" si="581"/>
        <v/>
      </c>
      <c r="V1069" t="str">
        <f>IF(MID(I1069,6,1)="T",VLOOKUP(H1069,DATA!$B$2:$H$526,7,FALSE),"")</f>
        <v/>
      </c>
      <c r="W1069" t="str">
        <f t="shared" si="582"/>
        <v/>
      </c>
      <c r="X1069" t="str">
        <f>IF(LEN(H1069)&gt;0,VLOOKUP(H1069,DATA!$B$2:$F$526,5,FALSE),"")</f>
        <v/>
      </c>
      <c r="Y1069" t="str">
        <f t="shared" si="583"/>
        <v/>
      </c>
      <c r="Z1069" t="str">
        <f t="shared" si="584"/>
        <v/>
      </c>
      <c r="AA1069" t="str">
        <f t="shared" si="585"/>
        <v/>
      </c>
      <c r="AB1069" t="str">
        <f>IF(LEN(Z1069)&gt;0,VLOOKUP(Z1069,DATA!$K$25:$L$69,2,FALSE)&amp;IF(LEN(AA1069)&gt;0,VLOOKUP(AA1069,DATA!$O$25:$P$29,2,FALSE),""),"")</f>
        <v/>
      </c>
      <c r="AC1069" t="str">
        <f>IF(LEN(Z1069)&gt;0,VLOOKUP(Z1069,DATA!$K$25:$M$69,3,FALSE),"")</f>
        <v/>
      </c>
      <c r="AD1069" t="str">
        <f t="shared" si="586"/>
        <v/>
      </c>
      <c r="AE1069" t="str">
        <f t="shared" si="587"/>
        <v/>
      </c>
      <c r="AF1069" t="str">
        <f t="shared" si="588"/>
        <v/>
      </c>
      <c r="AG1069" t="str">
        <f t="shared" si="589"/>
        <v/>
      </c>
      <c r="AH1069" t="str">
        <f t="shared" si="590"/>
        <v/>
      </c>
      <c r="AI1069" t="str">
        <f>IF(LEN(Q1069)&gt;0,REPT("0",IF(IF(MID(I1069,12,1)="F",VLOOKUP(J1069,DATA!$K$2:$Y$20,14,FALSE),0)&gt;10,IF(MID(I1069,12,1)="F",VLOOKUP(J1069,DATA!$K$2:$Y$20,14,FALSE),0)-10,0)-LEN(X1069))&amp;DEC2BIN(Q1069,IF(MID(I1069,12,1)="F",VLOOKUP(J1069,DATA!$K$2:$Y$20,14,FALSE),0)-IF(IF(MID(I1069,12,1)="F",VLOOKUP(J1069,DATA!$K$2:$Y$20,14,FALSE),0)&gt;10,IF(MID(I1069,12,1)="F",VLOOKUP(J1069,DATA!$K$2:$Y$20,14,FALSE),0)-10,0)),"")</f>
        <v/>
      </c>
      <c r="AJ1069" t="str">
        <f>IF(LEN(H1069)&gt;0,IF(H1069&lt;&gt;"CALL_PAL",VLOOKUP(H1069,DATA!$B$2:$E$526,4,FALSE),VLOOKUP(K1069,DATA!$K$72:$M$161,3,FALSE)),"")</f>
        <v/>
      </c>
      <c r="AK1069" t="str">
        <f>IF(LEN(H1069)&gt;0,VLOOKUP(H1069,DATA!$B$2:$D$526,3,FALSE),"")</f>
        <v/>
      </c>
      <c r="AL1069" t="str">
        <f t="shared" si="591"/>
        <v/>
      </c>
      <c r="AM1069" t="str">
        <f t="shared" si="592"/>
        <v/>
      </c>
      <c r="AN1069" t="str">
        <f t="shared" si="570"/>
        <v/>
      </c>
      <c r="AO1069" t="str">
        <f t="shared" si="564"/>
        <v/>
      </c>
      <c r="AP1069" t="str">
        <f t="shared" si="565"/>
        <v/>
      </c>
      <c r="AQ1069" t="str">
        <f t="shared" si="562"/>
        <v/>
      </c>
    </row>
    <row r="1070" spans="1:43" x14ac:dyDescent="0.25">
      <c r="A1070" t="str">
        <f t="shared" si="566"/>
        <v/>
      </c>
      <c r="C1070" t="str">
        <f t="shared" si="572"/>
        <v/>
      </c>
      <c r="D1070" t="str">
        <f t="shared" si="567"/>
        <v/>
      </c>
      <c r="E1070" t="str">
        <f t="shared" si="568"/>
        <v/>
      </c>
      <c r="F1070" t="str">
        <f t="shared" si="571"/>
        <v/>
      </c>
      <c r="G1070" t="str">
        <f t="shared" si="563"/>
        <v/>
      </c>
      <c r="H1070" t="str">
        <f t="shared" si="573"/>
        <v/>
      </c>
      <c r="I1070" s="3" t="str">
        <f>IF(LEN(H1070)&gt;0,VLOOKUP(H1070,DATA!$B$2:$G$526,6,FALSE),"")</f>
        <v/>
      </c>
      <c r="J1070" t="str">
        <f>IF(LEN(H1070)&gt;0,VLOOKUP(H1070,DATA!$B$2:$G$526,2,FALSE),"")</f>
        <v/>
      </c>
      <c r="K1070" t="str">
        <f>IF(LEN(H1070)&gt;0,IF(MID(IF(MID(MID(C1070,LEN(H1070)+2,99),1,1)="(",MID(MID(C1070,LEN(H1070)+2,99),2,LEN(MID(C1070,LEN(H1070)+2,99))-2),MID(C1070,LEN(H1070)+2,99)),1,1)=VLOOKUP(H1070,DATA!$B$2:$I$526,8,FALSE),MID(IF(MID(MID(C1070,LEN(H1070)+2,99),1,1)="(",MID(MID(C1070,LEN(H1070)+2,99),2,LEN(MID(C1070,LEN(H1070)+2,99))-2),MID(C1070,LEN(H1070)+2,99)),1,3),IF(MID(MID(C1070,LEN(H1070)+2,99),1,1)="(",MID(MID(C1070,LEN(H1070)+2,99),2,LEN(MID(C1070,LEN(H1070)+2,99))-2),MID(C1070,LEN(H1070)+2,99))),"")</f>
        <v/>
      </c>
      <c r="L1070" t="str">
        <f t="shared" si="574"/>
        <v/>
      </c>
      <c r="M1070" t="str">
        <f t="shared" si="593"/>
        <v/>
      </c>
      <c r="N1070" t="str">
        <f t="shared" si="575"/>
        <v/>
      </c>
      <c r="O1070" t="str">
        <f t="shared" si="576"/>
        <v/>
      </c>
      <c r="P1070" t="str">
        <f t="shared" si="569"/>
        <v/>
      </c>
      <c r="Q1070" t="str">
        <f t="shared" si="577"/>
        <v/>
      </c>
      <c r="R1070" t="str">
        <f t="shared" si="578"/>
        <v/>
      </c>
      <c r="S1070" t="str">
        <f t="shared" si="579"/>
        <v/>
      </c>
      <c r="T1070" t="str">
        <f t="shared" si="580"/>
        <v/>
      </c>
      <c r="U1070" t="str">
        <f t="shared" si="581"/>
        <v/>
      </c>
      <c r="V1070" t="str">
        <f>IF(MID(I1070,6,1)="T",VLOOKUP(H1070,DATA!$B$2:$H$526,7,FALSE),"")</f>
        <v/>
      </c>
      <c r="W1070" t="str">
        <f t="shared" si="582"/>
        <v/>
      </c>
      <c r="X1070" t="str">
        <f>IF(LEN(H1070)&gt;0,VLOOKUP(H1070,DATA!$B$2:$F$526,5,FALSE),"")</f>
        <v/>
      </c>
      <c r="Y1070" t="str">
        <f t="shared" si="583"/>
        <v/>
      </c>
      <c r="Z1070" t="str">
        <f t="shared" si="584"/>
        <v/>
      </c>
      <c r="AA1070" t="str">
        <f t="shared" si="585"/>
        <v/>
      </c>
      <c r="AB1070" t="str">
        <f>IF(LEN(Z1070)&gt;0,VLOOKUP(Z1070,DATA!$K$25:$L$69,2,FALSE)&amp;IF(LEN(AA1070)&gt;0,VLOOKUP(AA1070,DATA!$O$25:$P$29,2,FALSE),""),"")</f>
        <v/>
      </c>
      <c r="AC1070" t="str">
        <f>IF(LEN(Z1070)&gt;0,VLOOKUP(Z1070,DATA!$K$25:$M$69,3,FALSE),"")</f>
        <v/>
      </c>
      <c r="AD1070" t="str">
        <f t="shared" si="586"/>
        <v/>
      </c>
      <c r="AE1070" t="str">
        <f t="shared" si="587"/>
        <v/>
      </c>
      <c r="AF1070" t="str">
        <f t="shared" si="588"/>
        <v/>
      </c>
      <c r="AG1070" t="str">
        <f t="shared" si="589"/>
        <v/>
      </c>
      <c r="AH1070" t="str">
        <f t="shared" si="590"/>
        <v/>
      </c>
      <c r="AI1070" t="str">
        <f>IF(LEN(Q1070)&gt;0,REPT("0",IF(IF(MID(I1070,12,1)="F",VLOOKUP(J1070,DATA!$K$2:$Y$20,14,FALSE),0)&gt;10,IF(MID(I1070,12,1)="F",VLOOKUP(J1070,DATA!$K$2:$Y$20,14,FALSE),0)-10,0)-LEN(X1070))&amp;DEC2BIN(Q1070,IF(MID(I1070,12,1)="F",VLOOKUP(J1070,DATA!$K$2:$Y$20,14,FALSE),0)-IF(IF(MID(I1070,12,1)="F",VLOOKUP(J1070,DATA!$K$2:$Y$20,14,FALSE),0)&gt;10,IF(MID(I1070,12,1)="F",VLOOKUP(J1070,DATA!$K$2:$Y$20,14,FALSE),0)-10,0)),"")</f>
        <v/>
      </c>
      <c r="AJ1070" t="str">
        <f>IF(LEN(H1070)&gt;0,IF(H1070&lt;&gt;"CALL_PAL",VLOOKUP(H1070,DATA!$B$2:$E$526,4,FALSE),VLOOKUP(K1070,DATA!$K$72:$M$161,3,FALSE)),"")</f>
        <v/>
      </c>
      <c r="AK1070" t="str">
        <f>IF(LEN(H1070)&gt;0,VLOOKUP(H1070,DATA!$B$2:$D$526,3,FALSE),"")</f>
        <v/>
      </c>
      <c r="AL1070" t="str">
        <f t="shared" si="591"/>
        <v/>
      </c>
      <c r="AM1070" t="str">
        <f t="shared" si="592"/>
        <v/>
      </c>
      <c r="AN1070" t="str">
        <f t="shared" si="570"/>
        <v/>
      </c>
      <c r="AO1070" t="str">
        <f t="shared" si="564"/>
        <v/>
      </c>
      <c r="AP1070" t="str">
        <f t="shared" si="565"/>
        <v/>
      </c>
      <c r="AQ1070" t="str">
        <f t="shared" si="562"/>
        <v/>
      </c>
    </row>
    <row r="1071" spans="1:43" x14ac:dyDescent="0.25">
      <c r="A1071" t="str">
        <f t="shared" si="566"/>
        <v/>
      </c>
      <c r="C1071" t="str">
        <f t="shared" si="572"/>
        <v/>
      </c>
      <c r="D1071" t="str">
        <f t="shared" si="567"/>
        <v/>
      </c>
      <c r="E1071" t="str">
        <f t="shared" si="568"/>
        <v/>
      </c>
      <c r="F1071" t="str">
        <f t="shared" si="571"/>
        <v/>
      </c>
      <c r="G1071" t="str">
        <f t="shared" si="563"/>
        <v/>
      </c>
      <c r="H1071" t="str">
        <f t="shared" si="573"/>
        <v/>
      </c>
      <c r="I1071" s="3" t="str">
        <f>IF(LEN(H1071)&gt;0,VLOOKUP(H1071,DATA!$B$2:$G$526,6,FALSE),"")</f>
        <v/>
      </c>
      <c r="J1071" t="str">
        <f>IF(LEN(H1071)&gt;0,VLOOKUP(H1071,DATA!$B$2:$G$526,2,FALSE),"")</f>
        <v/>
      </c>
      <c r="K1071" t="str">
        <f>IF(LEN(H1071)&gt;0,IF(MID(IF(MID(MID(C1071,LEN(H1071)+2,99),1,1)="(",MID(MID(C1071,LEN(H1071)+2,99),2,LEN(MID(C1071,LEN(H1071)+2,99))-2),MID(C1071,LEN(H1071)+2,99)),1,1)=VLOOKUP(H1071,DATA!$B$2:$I$526,8,FALSE),MID(IF(MID(MID(C1071,LEN(H1071)+2,99),1,1)="(",MID(MID(C1071,LEN(H1071)+2,99),2,LEN(MID(C1071,LEN(H1071)+2,99))-2),MID(C1071,LEN(H1071)+2,99)),1,3),IF(MID(MID(C1071,LEN(H1071)+2,99),1,1)="(",MID(MID(C1071,LEN(H1071)+2,99),2,LEN(MID(C1071,LEN(H1071)+2,99))-2),MID(C1071,LEN(H1071)+2,99))),"")</f>
        <v/>
      </c>
      <c r="L1071" t="str">
        <f t="shared" si="574"/>
        <v/>
      </c>
      <c r="M1071" t="str">
        <f t="shared" si="593"/>
        <v/>
      </c>
      <c r="N1071" t="str">
        <f t="shared" si="575"/>
        <v/>
      </c>
      <c r="O1071" t="str">
        <f t="shared" si="576"/>
        <v/>
      </c>
      <c r="P1071" t="str">
        <f t="shared" si="569"/>
        <v/>
      </c>
      <c r="Q1071" t="str">
        <f t="shared" si="577"/>
        <v/>
      </c>
      <c r="R1071" t="str">
        <f t="shared" si="578"/>
        <v/>
      </c>
      <c r="S1071" t="str">
        <f t="shared" si="579"/>
        <v/>
      </c>
      <c r="T1071" t="str">
        <f t="shared" si="580"/>
        <v/>
      </c>
      <c r="U1071" t="str">
        <f t="shared" si="581"/>
        <v/>
      </c>
      <c r="V1071" t="str">
        <f>IF(MID(I1071,6,1)="T",VLOOKUP(H1071,DATA!$B$2:$H$526,7,FALSE),"")</f>
        <v/>
      </c>
      <c r="W1071" t="str">
        <f t="shared" si="582"/>
        <v/>
      </c>
      <c r="X1071" t="str">
        <f>IF(LEN(H1071)&gt;0,VLOOKUP(H1071,DATA!$B$2:$F$526,5,FALSE),"")</f>
        <v/>
      </c>
      <c r="Y1071" t="str">
        <f t="shared" si="583"/>
        <v/>
      </c>
      <c r="Z1071" t="str">
        <f t="shared" si="584"/>
        <v/>
      </c>
      <c r="AA1071" t="str">
        <f t="shared" si="585"/>
        <v/>
      </c>
      <c r="AB1071" t="str">
        <f>IF(LEN(Z1071)&gt;0,VLOOKUP(Z1071,DATA!$K$25:$L$69,2,FALSE)&amp;IF(LEN(AA1071)&gt;0,VLOOKUP(AA1071,DATA!$O$25:$P$29,2,FALSE),""),"")</f>
        <v/>
      </c>
      <c r="AC1071" t="str">
        <f>IF(LEN(Z1071)&gt;0,VLOOKUP(Z1071,DATA!$K$25:$M$69,3,FALSE),"")</f>
        <v/>
      </c>
      <c r="AD1071" t="str">
        <f t="shared" si="586"/>
        <v/>
      </c>
      <c r="AE1071" t="str">
        <f t="shared" si="587"/>
        <v/>
      </c>
      <c r="AF1071" t="str">
        <f t="shared" si="588"/>
        <v/>
      </c>
      <c r="AG1071" t="str">
        <f t="shared" si="589"/>
        <v/>
      </c>
      <c r="AH1071" t="str">
        <f t="shared" si="590"/>
        <v/>
      </c>
      <c r="AI1071" t="str">
        <f>IF(LEN(Q1071)&gt;0,REPT("0",IF(IF(MID(I1071,12,1)="F",VLOOKUP(J1071,DATA!$K$2:$Y$20,14,FALSE),0)&gt;10,IF(MID(I1071,12,1)="F",VLOOKUP(J1071,DATA!$K$2:$Y$20,14,FALSE),0)-10,0)-LEN(X1071))&amp;DEC2BIN(Q1071,IF(MID(I1071,12,1)="F",VLOOKUP(J1071,DATA!$K$2:$Y$20,14,FALSE),0)-IF(IF(MID(I1071,12,1)="F",VLOOKUP(J1071,DATA!$K$2:$Y$20,14,FALSE),0)&gt;10,IF(MID(I1071,12,1)="F",VLOOKUP(J1071,DATA!$K$2:$Y$20,14,FALSE),0)-10,0)),"")</f>
        <v/>
      </c>
      <c r="AJ1071" t="str">
        <f>IF(LEN(H1071)&gt;0,IF(H1071&lt;&gt;"CALL_PAL",VLOOKUP(H1071,DATA!$B$2:$E$526,4,FALSE),VLOOKUP(K1071,DATA!$K$72:$M$161,3,FALSE)),"")</f>
        <v/>
      </c>
      <c r="AK1071" t="str">
        <f>IF(LEN(H1071)&gt;0,VLOOKUP(H1071,DATA!$B$2:$D$526,3,FALSE),"")</f>
        <v/>
      </c>
      <c r="AL1071" t="str">
        <f t="shared" si="591"/>
        <v/>
      </c>
      <c r="AM1071" t="str">
        <f t="shared" si="592"/>
        <v/>
      </c>
      <c r="AN1071" t="str">
        <f t="shared" si="570"/>
        <v/>
      </c>
      <c r="AO1071" t="str">
        <f t="shared" si="564"/>
        <v/>
      </c>
      <c r="AP1071" t="str">
        <f t="shared" si="565"/>
        <v/>
      </c>
      <c r="AQ1071" t="str">
        <f t="shared" si="562"/>
        <v/>
      </c>
    </row>
    <row r="1072" spans="1:43" x14ac:dyDescent="0.25">
      <c r="A1072" t="str">
        <f t="shared" si="566"/>
        <v/>
      </c>
      <c r="C1072" t="str">
        <f t="shared" si="572"/>
        <v/>
      </c>
      <c r="D1072" t="str">
        <f t="shared" si="567"/>
        <v/>
      </c>
      <c r="E1072" t="str">
        <f t="shared" si="568"/>
        <v/>
      </c>
      <c r="F1072" t="str">
        <f t="shared" si="571"/>
        <v/>
      </c>
      <c r="G1072" t="str">
        <f t="shared" si="563"/>
        <v/>
      </c>
      <c r="H1072" t="str">
        <f t="shared" si="573"/>
        <v/>
      </c>
      <c r="I1072" s="3" t="str">
        <f>IF(LEN(H1072)&gt;0,VLOOKUP(H1072,DATA!$B$2:$G$526,6,FALSE),"")</f>
        <v/>
      </c>
      <c r="J1072" t="str">
        <f>IF(LEN(H1072)&gt;0,VLOOKUP(H1072,DATA!$B$2:$G$526,2,FALSE),"")</f>
        <v/>
      </c>
      <c r="K1072" t="str">
        <f>IF(LEN(H1072)&gt;0,IF(MID(IF(MID(MID(C1072,LEN(H1072)+2,99),1,1)="(",MID(MID(C1072,LEN(H1072)+2,99),2,LEN(MID(C1072,LEN(H1072)+2,99))-2),MID(C1072,LEN(H1072)+2,99)),1,1)=VLOOKUP(H1072,DATA!$B$2:$I$526,8,FALSE),MID(IF(MID(MID(C1072,LEN(H1072)+2,99),1,1)="(",MID(MID(C1072,LEN(H1072)+2,99),2,LEN(MID(C1072,LEN(H1072)+2,99))-2),MID(C1072,LEN(H1072)+2,99)),1,3),IF(MID(MID(C1072,LEN(H1072)+2,99),1,1)="(",MID(MID(C1072,LEN(H1072)+2,99),2,LEN(MID(C1072,LEN(H1072)+2,99))-2),MID(C1072,LEN(H1072)+2,99))),"")</f>
        <v/>
      </c>
      <c r="L1072" t="str">
        <f t="shared" si="574"/>
        <v/>
      </c>
      <c r="M1072" t="str">
        <f t="shared" si="593"/>
        <v/>
      </c>
      <c r="N1072" t="str">
        <f t="shared" si="575"/>
        <v/>
      </c>
      <c r="O1072" t="str">
        <f t="shared" si="576"/>
        <v/>
      </c>
      <c r="P1072" t="str">
        <f t="shared" si="569"/>
        <v/>
      </c>
      <c r="Q1072" t="str">
        <f t="shared" si="577"/>
        <v/>
      </c>
      <c r="R1072" t="str">
        <f t="shared" si="578"/>
        <v/>
      </c>
      <c r="S1072" t="str">
        <f t="shared" si="579"/>
        <v/>
      </c>
      <c r="T1072" t="str">
        <f t="shared" si="580"/>
        <v/>
      </c>
      <c r="U1072" t="str">
        <f t="shared" si="581"/>
        <v/>
      </c>
      <c r="V1072" t="str">
        <f>IF(MID(I1072,6,1)="T",VLOOKUP(H1072,DATA!$B$2:$H$526,7,FALSE),"")</f>
        <v/>
      </c>
      <c r="W1072" t="str">
        <f t="shared" si="582"/>
        <v/>
      </c>
      <c r="X1072" t="str">
        <f>IF(LEN(H1072)&gt;0,VLOOKUP(H1072,DATA!$B$2:$F$526,5,FALSE),"")</f>
        <v/>
      </c>
      <c r="Y1072" t="str">
        <f t="shared" si="583"/>
        <v/>
      </c>
      <c r="Z1072" t="str">
        <f t="shared" si="584"/>
        <v/>
      </c>
      <c r="AA1072" t="str">
        <f t="shared" si="585"/>
        <v/>
      </c>
      <c r="AB1072" t="str">
        <f>IF(LEN(Z1072)&gt;0,VLOOKUP(Z1072,DATA!$K$25:$L$69,2,FALSE)&amp;IF(LEN(AA1072)&gt;0,VLOOKUP(AA1072,DATA!$O$25:$P$29,2,FALSE),""),"")</f>
        <v/>
      </c>
      <c r="AC1072" t="str">
        <f>IF(LEN(Z1072)&gt;0,VLOOKUP(Z1072,DATA!$K$25:$M$69,3,FALSE),"")</f>
        <v/>
      </c>
      <c r="AD1072" t="str">
        <f t="shared" si="586"/>
        <v/>
      </c>
      <c r="AE1072" t="str">
        <f t="shared" si="587"/>
        <v/>
      </c>
      <c r="AF1072" t="str">
        <f t="shared" si="588"/>
        <v/>
      </c>
      <c r="AG1072" t="str">
        <f t="shared" si="589"/>
        <v/>
      </c>
      <c r="AH1072" t="str">
        <f t="shared" si="590"/>
        <v/>
      </c>
      <c r="AI1072" t="str">
        <f>IF(LEN(Q1072)&gt;0,REPT("0",IF(IF(MID(I1072,12,1)="F",VLOOKUP(J1072,DATA!$K$2:$Y$20,14,FALSE),0)&gt;10,IF(MID(I1072,12,1)="F",VLOOKUP(J1072,DATA!$K$2:$Y$20,14,FALSE),0)-10,0)-LEN(X1072))&amp;DEC2BIN(Q1072,IF(MID(I1072,12,1)="F",VLOOKUP(J1072,DATA!$K$2:$Y$20,14,FALSE),0)-IF(IF(MID(I1072,12,1)="F",VLOOKUP(J1072,DATA!$K$2:$Y$20,14,FALSE),0)&gt;10,IF(MID(I1072,12,1)="F",VLOOKUP(J1072,DATA!$K$2:$Y$20,14,FALSE),0)-10,0)),"")</f>
        <v/>
      </c>
      <c r="AJ1072" t="str">
        <f>IF(LEN(H1072)&gt;0,IF(H1072&lt;&gt;"CALL_PAL",VLOOKUP(H1072,DATA!$B$2:$E$526,4,FALSE),VLOOKUP(K1072,DATA!$K$72:$M$161,3,FALSE)),"")</f>
        <v/>
      </c>
      <c r="AK1072" t="str">
        <f>IF(LEN(H1072)&gt;0,VLOOKUP(H1072,DATA!$B$2:$D$526,3,FALSE),"")</f>
        <v/>
      </c>
      <c r="AL1072" t="str">
        <f t="shared" si="591"/>
        <v/>
      </c>
      <c r="AM1072" t="str">
        <f t="shared" si="592"/>
        <v/>
      </c>
      <c r="AN1072" t="str">
        <f t="shared" si="570"/>
        <v/>
      </c>
      <c r="AO1072" t="str">
        <f t="shared" si="564"/>
        <v/>
      </c>
      <c r="AP1072" t="str">
        <f t="shared" si="565"/>
        <v/>
      </c>
      <c r="AQ1072" t="str">
        <f t="shared" si="562"/>
        <v/>
      </c>
    </row>
    <row r="1073" spans="1:43" x14ac:dyDescent="0.25">
      <c r="A1073" t="str">
        <f t="shared" si="566"/>
        <v/>
      </c>
      <c r="C1073" t="str">
        <f t="shared" si="572"/>
        <v/>
      </c>
      <c r="D1073" t="str">
        <f t="shared" si="567"/>
        <v/>
      </c>
      <c r="E1073" t="str">
        <f t="shared" si="568"/>
        <v/>
      </c>
      <c r="F1073" t="str">
        <f t="shared" si="571"/>
        <v/>
      </c>
      <c r="G1073" t="str">
        <f t="shared" si="563"/>
        <v/>
      </c>
      <c r="H1073" t="str">
        <f t="shared" si="573"/>
        <v/>
      </c>
      <c r="I1073" s="3" t="str">
        <f>IF(LEN(H1073)&gt;0,VLOOKUP(H1073,DATA!$B$2:$G$526,6,FALSE),"")</f>
        <v/>
      </c>
      <c r="J1073" t="str">
        <f>IF(LEN(H1073)&gt;0,VLOOKUP(H1073,DATA!$B$2:$G$526,2,FALSE),"")</f>
        <v/>
      </c>
      <c r="K1073" t="str">
        <f>IF(LEN(H1073)&gt;0,IF(MID(IF(MID(MID(C1073,LEN(H1073)+2,99),1,1)="(",MID(MID(C1073,LEN(H1073)+2,99),2,LEN(MID(C1073,LEN(H1073)+2,99))-2),MID(C1073,LEN(H1073)+2,99)),1,1)=VLOOKUP(H1073,DATA!$B$2:$I$526,8,FALSE),MID(IF(MID(MID(C1073,LEN(H1073)+2,99),1,1)="(",MID(MID(C1073,LEN(H1073)+2,99),2,LEN(MID(C1073,LEN(H1073)+2,99))-2),MID(C1073,LEN(H1073)+2,99)),1,3),IF(MID(MID(C1073,LEN(H1073)+2,99),1,1)="(",MID(MID(C1073,LEN(H1073)+2,99),2,LEN(MID(C1073,LEN(H1073)+2,99))-2),MID(C1073,LEN(H1073)+2,99))),"")</f>
        <v/>
      </c>
      <c r="L1073" t="str">
        <f t="shared" si="574"/>
        <v/>
      </c>
      <c r="M1073" t="str">
        <f t="shared" si="593"/>
        <v/>
      </c>
      <c r="N1073" t="str">
        <f t="shared" si="575"/>
        <v/>
      </c>
      <c r="O1073" t="str">
        <f t="shared" si="576"/>
        <v/>
      </c>
      <c r="P1073" t="str">
        <f t="shared" si="569"/>
        <v/>
      </c>
      <c r="Q1073" t="str">
        <f t="shared" si="577"/>
        <v/>
      </c>
      <c r="R1073" t="str">
        <f t="shared" si="578"/>
        <v/>
      </c>
      <c r="S1073" t="str">
        <f t="shared" si="579"/>
        <v/>
      </c>
      <c r="T1073" t="str">
        <f t="shared" si="580"/>
        <v/>
      </c>
      <c r="U1073" t="str">
        <f t="shared" si="581"/>
        <v/>
      </c>
      <c r="V1073" t="str">
        <f>IF(MID(I1073,6,1)="T",VLOOKUP(H1073,DATA!$B$2:$H$526,7,FALSE),"")</f>
        <v/>
      </c>
      <c r="W1073" t="str">
        <f t="shared" si="582"/>
        <v/>
      </c>
      <c r="X1073" t="str">
        <f>IF(LEN(H1073)&gt;0,VLOOKUP(H1073,DATA!$B$2:$F$526,5,FALSE),"")</f>
        <v/>
      </c>
      <c r="Y1073" t="str">
        <f t="shared" si="583"/>
        <v/>
      </c>
      <c r="Z1073" t="str">
        <f t="shared" si="584"/>
        <v/>
      </c>
      <c r="AA1073" t="str">
        <f t="shared" si="585"/>
        <v/>
      </c>
      <c r="AB1073" t="str">
        <f>IF(LEN(Z1073)&gt;0,VLOOKUP(Z1073,DATA!$K$25:$L$69,2,FALSE)&amp;IF(LEN(AA1073)&gt;0,VLOOKUP(AA1073,DATA!$O$25:$P$29,2,FALSE),""),"")</f>
        <v/>
      </c>
      <c r="AC1073" t="str">
        <f>IF(LEN(Z1073)&gt;0,VLOOKUP(Z1073,DATA!$K$25:$M$69,3,FALSE),"")</f>
        <v/>
      </c>
      <c r="AD1073" t="str">
        <f t="shared" si="586"/>
        <v/>
      </c>
      <c r="AE1073" t="str">
        <f t="shared" si="587"/>
        <v/>
      </c>
      <c r="AF1073" t="str">
        <f t="shared" si="588"/>
        <v/>
      </c>
      <c r="AG1073" t="str">
        <f t="shared" si="589"/>
        <v/>
      </c>
      <c r="AH1073" t="str">
        <f t="shared" si="590"/>
        <v/>
      </c>
      <c r="AI1073" t="str">
        <f>IF(LEN(Q1073)&gt;0,REPT("0",IF(IF(MID(I1073,12,1)="F",VLOOKUP(J1073,DATA!$K$2:$Y$20,14,FALSE),0)&gt;10,IF(MID(I1073,12,1)="F",VLOOKUP(J1073,DATA!$K$2:$Y$20,14,FALSE),0)-10,0)-LEN(X1073))&amp;DEC2BIN(Q1073,IF(MID(I1073,12,1)="F",VLOOKUP(J1073,DATA!$K$2:$Y$20,14,FALSE),0)-IF(IF(MID(I1073,12,1)="F",VLOOKUP(J1073,DATA!$K$2:$Y$20,14,FALSE),0)&gt;10,IF(MID(I1073,12,1)="F",VLOOKUP(J1073,DATA!$K$2:$Y$20,14,FALSE),0)-10,0)),"")</f>
        <v/>
      </c>
      <c r="AJ1073" t="str">
        <f>IF(LEN(H1073)&gt;0,IF(H1073&lt;&gt;"CALL_PAL",VLOOKUP(H1073,DATA!$B$2:$E$526,4,FALSE),VLOOKUP(K1073,DATA!$K$72:$M$161,3,FALSE)),"")</f>
        <v/>
      </c>
      <c r="AK1073" t="str">
        <f>IF(LEN(H1073)&gt;0,VLOOKUP(H1073,DATA!$B$2:$D$526,3,FALSE),"")</f>
        <v/>
      </c>
      <c r="AL1073" t="str">
        <f t="shared" si="591"/>
        <v/>
      </c>
      <c r="AM1073" t="str">
        <f t="shared" si="592"/>
        <v/>
      </c>
      <c r="AN1073" t="str">
        <f t="shared" si="570"/>
        <v/>
      </c>
      <c r="AO1073" t="str">
        <f t="shared" si="564"/>
        <v/>
      </c>
      <c r="AP1073" t="str">
        <f t="shared" si="565"/>
        <v/>
      </c>
      <c r="AQ1073" t="str">
        <f t="shared" si="562"/>
        <v/>
      </c>
    </row>
    <row r="1074" spans="1:43" x14ac:dyDescent="0.25">
      <c r="A1074" t="str">
        <f t="shared" si="566"/>
        <v/>
      </c>
      <c r="C1074" t="str">
        <f t="shared" si="572"/>
        <v/>
      </c>
      <c r="D1074" t="str">
        <f t="shared" si="567"/>
        <v/>
      </c>
      <c r="E1074" t="str">
        <f t="shared" si="568"/>
        <v/>
      </c>
      <c r="F1074" t="str">
        <f t="shared" si="571"/>
        <v/>
      </c>
      <c r="G1074" t="str">
        <f t="shared" si="563"/>
        <v/>
      </c>
      <c r="H1074" t="str">
        <f t="shared" si="573"/>
        <v/>
      </c>
      <c r="I1074" s="3" t="str">
        <f>IF(LEN(H1074)&gt;0,VLOOKUP(H1074,DATA!$B$2:$G$526,6,FALSE),"")</f>
        <v/>
      </c>
      <c r="J1074" t="str">
        <f>IF(LEN(H1074)&gt;0,VLOOKUP(H1074,DATA!$B$2:$G$526,2,FALSE),"")</f>
        <v/>
      </c>
      <c r="K1074" t="str">
        <f>IF(LEN(H1074)&gt;0,IF(MID(IF(MID(MID(C1074,LEN(H1074)+2,99),1,1)="(",MID(MID(C1074,LEN(H1074)+2,99),2,LEN(MID(C1074,LEN(H1074)+2,99))-2),MID(C1074,LEN(H1074)+2,99)),1,1)=VLOOKUP(H1074,DATA!$B$2:$I$526,8,FALSE),MID(IF(MID(MID(C1074,LEN(H1074)+2,99),1,1)="(",MID(MID(C1074,LEN(H1074)+2,99),2,LEN(MID(C1074,LEN(H1074)+2,99))-2),MID(C1074,LEN(H1074)+2,99)),1,3),IF(MID(MID(C1074,LEN(H1074)+2,99),1,1)="(",MID(MID(C1074,LEN(H1074)+2,99),2,LEN(MID(C1074,LEN(H1074)+2,99))-2),MID(C1074,LEN(H1074)+2,99))),"")</f>
        <v/>
      </c>
      <c r="L1074" t="str">
        <f t="shared" si="574"/>
        <v/>
      </c>
      <c r="M1074" t="str">
        <f t="shared" si="593"/>
        <v/>
      </c>
      <c r="N1074" t="str">
        <f t="shared" si="575"/>
        <v/>
      </c>
      <c r="O1074" t="str">
        <f t="shared" si="576"/>
        <v/>
      </c>
      <c r="P1074" t="str">
        <f t="shared" si="569"/>
        <v/>
      </c>
      <c r="Q1074" t="str">
        <f t="shared" si="577"/>
        <v/>
      </c>
      <c r="R1074" t="str">
        <f t="shared" si="578"/>
        <v/>
      </c>
      <c r="S1074" t="str">
        <f t="shared" si="579"/>
        <v/>
      </c>
      <c r="T1074" t="str">
        <f t="shared" si="580"/>
        <v/>
      </c>
      <c r="U1074" t="str">
        <f t="shared" si="581"/>
        <v/>
      </c>
      <c r="V1074" t="str">
        <f>IF(MID(I1074,6,1)="T",VLOOKUP(H1074,DATA!$B$2:$H$526,7,FALSE),"")</f>
        <v/>
      </c>
      <c r="W1074" t="str">
        <f t="shared" si="582"/>
        <v/>
      </c>
      <c r="X1074" t="str">
        <f>IF(LEN(H1074)&gt;0,VLOOKUP(H1074,DATA!$B$2:$F$526,5,FALSE),"")</f>
        <v/>
      </c>
      <c r="Y1074" t="str">
        <f t="shared" si="583"/>
        <v/>
      </c>
      <c r="Z1074" t="str">
        <f t="shared" si="584"/>
        <v/>
      </c>
      <c r="AA1074" t="str">
        <f t="shared" si="585"/>
        <v/>
      </c>
      <c r="AB1074" t="str">
        <f>IF(LEN(Z1074)&gt;0,VLOOKUP(Z1074,DATA!$K$25:$L$69,2,FALSE)&amp;IF(LEN(AA1074)&gt;0,VLOOKUP(AA1074,DATA!$O$25:$P$29,2,FALSE),""),"")</f>
        <v/>
      </c>
      <c r="AC1074" t="str">
        <f>IF(LEN(Z1074)&gt;0,VLOOKUP(Z1074,DATA!$K$25:$M$69,3,FALSE),"")</f>
        <v/>
      </c>
      <c r="AD1074" t="str">
        <f t="shared" si="586"/>
        <v/>
      </c>
      <c r="AE1074" t="str">
        <f t="shared" si="587"/>
        <v/>
      </c>
      <c r="AF1074" t="str">
        <f t="shared" si="588"/>
        <v/>
      </c>
      <c r="AG1074" t="str">
        <f t="shared" si="589"/>
        <v/>
      </c>
      <c r="AH1074" t="str">
        <f t="shared" si="590"/>
        <v/>
      </c>
      <c r="AI1074" t="str">
        <f>IF(LEN(Q1074)&gt;0,REPT("0",IF(IF(MID(I1074,12,1)="F",VLOOKUP(J1074,DATA!$K$2:$Y$20,14,FALSE),0)&gt;10,IF(MID(I1074,12,1)="F",VLOOKUP(J1074,DATA!$K$2:$Y$20,14,FALSE),0)-10,0)-LEN(X1074))&amp;DEC2BIN(Q1074,IF(MID(I1074,12,1)="F",VLOOKUP(J1074,DATA!$K$2:$Y$20,14,FALSE),0)-IF(IF(MID(I1074,12,1)="F",VLOOKUP(J1074,DATA!$K$2:$Y$20,14,FALSE),0)&gt;10,IF(MID(I1074,12,1)="F",VLOOKUP(J1074,DATA!$K$2:$Y$20,14,FALSE),0)-10,0)),"")</f>
        <v/>
      </c>
      <c r="AJ1074" t="str">
        <f>IF(LEN(H1074)&gt;0,IF(H1074&lt;&gt;"CALL_PAL",VLOOKUP(H1074,DATA!$B$2:$E$526,4,FALSE),VLOOKUP(K1074,DATA!$K$72:$M$161,3,FALSE)),"")</f>
        <v/>
      </c>
      <c r="AK1074" t="str">
        <f>IF(LEN(H1074)&gt;0,VLOOKUP(H1074,DATA!$B$2:$D$526,3,FALSE),"")</f>
        <v/>
      </c>
      <c r="AL1074" t="str">
        <f t="shared" si="591"/>
        <v/>
      </c>
      <c r="AM1074" t="str">
        <f t="shared" si="592"/>
        <v/>
      </c>
      <c r="AN1074" t="str">
        <f t="shared" si="570"/>
        <v/>
      </c>
      <c r="AO1074" t="str">
        <f t="shared" si="564"/>
        <v/>
      </c>
      <c r="AP1074" t="str">
        <f t="shared" si="565"/>
        <v/>
      </c>
      <c r="AQ1074" t="str">
        <f t="shared" si="562"/>
        <v/>
      </c>
    </row>
    <row r="1075" spans="1:43" x14ac:dyDescent="0.25">
      <c r="A1075" t="str">
        <f t="shared" si="566"/>
        <v/>
      </c>
      <c r="C1075" t="str">
        <f t="shared" si="572"/>
        <v/>
      </c>
      <c r="D1075" t="str">
        <f t="shared" si="567"/>
        <v/>
      </c>
      <c r="E1075" t="str">
        <f t="shared" si="568"/>
        <v/>
      </c>
      <c r="F1075" t="str">
        <f t="shared" si="571"/>
        <v/>
      </c>
      <c r="G1075" t="str">
        <f t="shared" si="563"/>
        <v/>
      </c>
      <c r="H1075" t="str">
        <f t="shared" si="573"/>
        <v/>
      </c>
      <c r="I1075" s="3" t="str">
        <f>IF(LEN(H1075)&gt;0,VLOOKUP(H1075,DATA!$B$2:$G$526,6,FALSE),"")</f>
        <v/>
      </c>
      <c r="J1075" t="str">
        <f>IF(LEN(H1075)&gt;0,VLOOKUP(H1075,DATA!$B$2:$G$526,2,FALSE),"")</f>
        <v/>
      </c>
      <c r="K1075" t="str">
        <f>IF(LEN(H1075)&gt;0,IF(MID(IF(MID(MID(C1075,LEN(H1075)+2,99),1,1)="(",MID(MID(C1075,LEN(H1075)+2,99),2,LEN(MID(C1075,LEN(H1075)+2,99))-2),MID(C1075,LEN(H1075)+2,99)),1,1)=VLOOKUP(H1075,DATA!$B$2:$I$526,8,FALSE),MID(IF(MID(MID(C1075,LEN(H1075)+2,99),1,1)="(",MID(MID(C1075,LEN(H1075)+2,99),2,LEN(MID(C1075,LEN(H1075)+2,99))-2),MID(C1075,LEN(H1075)+2,99)),1,3),IF(MID(MID(C1075,LEN(H1075)+2,99),1,1)="(",MID(MID(C1075,LEN(H1075)+2,99),2,LEN(MID(C1075,LEN(H1075)+2,99))-2),MID(C1075,LEN(H1075)+2,99))),"")</f>
        <v/>
      </c>
      <c r="L1075" t="str">
        <f t="shared" si="574"/>
        <v/>
      </c>
      <c r="M1075" t="str">
        <f t="shared" si="593"/>
        <v/>
      </c>
      <c r="N1075" t="str">
        <f t="shared" si="575"/>
        <v/>
      </c>
      <c r="O1075" t="str">
        <f t="shared" si="576"/>
        <v/>
      </c>
      <c r="P1075" t="str">
        <f t="shared" si="569"/>
        <v/>
      </c>
      <c r="Q1075" t="str">
        <f t="shared" si="577"/>
        <v/>
      </c>
      <c r="R1075" t="str">
        <f t="shared" si="578"/>
        <v/>
      </c>
      <c r="S1075" t="str">
        <f t="shared" si="579"/>
        <v/>
      </c>
      <c r="T1075" t="str">
        <f t="shared" si="580"/>
        <v/>
      </c>
      <c r="U1075" t="str">
        <f t="shared" si="581"/>
        <v/>
      </c>
      <c r="V1075" t="str">
        <f>IF(MID(I1075,6,1)="T",VLOOKUP(H1075,DATA!$B$2:$H$526,7,FALSE),"")</f>
        <v/>
      </c>
      <c r="W1075" t="str">
        <f t="shared" si="582"/>
        <v/>
      </c>
      <c r="X1075" t="str">
        <f>IF(LEN(H1075)&gt;0,VLOOKUP(H1075,DATA!$B$2:$F$526,5,FALSE),"")</f>
        <v/>
      </c>
      <c r="Y1075" t="str">
        <f t="shared" si="583"/>
        <v/>
      </c>
      <c r="Z1075" t="str">
        <f t="shared" si="584"/>
        <v/>
      </c>
      <c r="AA1075" t="str">
        <f t="shared" si="585"/>
        <v/>
      </c>
      <c r="AB1075" t="str">
        <f>IF(LEN(Z1075)&gt;0,VLOOKUP(Z1075,DATA!$K$25:$L$69,2,FALSE)&amp;IF(LEN(AA1075)&gt;0,VLOOKUP(AA1075,DATA!$O$25:$P$29,2,FALSE),""),"")</f>
        <v/>
      </c>
      <c r="AC1075" t="str">
        <f>IF(LEN(Z1075)&gt;0,VLOOKUP(Z1075,DATA!$K$25:$M$69,3,FALSE),"")</f>
        <v/>
      </c>
      <c r="AD1075" t="str">
        <f t="shared" si="586"/>
        <v/>
      </c>
      <c r="AE1075" t="str">
        <f t="shared" si="587"/>
        <v/>
      </c>
      <c r="AF1075" t="str">
        <f t="shared" si="588"/>
        <v/>
      </c>
      <c r="AG1075" t="str">
        <f t="shared" si="589"/>
        <v/>
      </c>
      <c r="AH1075" t="str">
        <f t="shared" si="590"/>
        <v/>
      </c>
      <c r="AI1075" t="str">
        <f>IF(LEN(Q1075)&gt;0,REPT("0",IF(IF(MID(I1075,12,1)="F",VLOOKUP(J1075,DATA!$K$2:$Y$20,14,FALSE),0)&gt;10,IF(MID(I1075,12,1)="F",VLOOKUP(J1075,DATA!$K$2:$Y$20,14,FALSE),0)-10,0)-LEN(X1075))&amp;DEC2BIN(Q1075,IF(MID(I1075,12,1)="F",VLOOKUP(J1075,DATA!$K$2:$Y$20,14,FALSE),0)-IF(IF(MID(I1075,12,1)="F",VLOOKUP(J1075,DATA!$K$2:$Y$20,14,FALSE),0)&gt;10,IF(MID(I1075,12,1)="F",VLOOKUP(J1075,DATA!$K$2:$Y$20,14,FALSE),0)-10,0)),"")</f>
        <v/>
      </c>
      <c r="AJ1075" t="str">
        <f>IF(LEN(H1075)&gt;0,IF(H1075&lt;&gt;"CALL_PAL",VLOOKUP(H1075,DATA!$B$2:$E$526,4,FALSE),VLOOKUP(K1075,DATA!$K$72:$M$161,3,FALSE)),"")</f>
        <v/>
      </c>
      <c r="AK1075" t="str">
        <f>IF(LEN(H1075)&gt;0,VLOOKUP(H1075,DATA!$B$2:$D$526,3,FALSE),"")</f>
        <v/>
      </c>
      <c r="AL1075" t="str">
        <f t="shared" si="591"/>
        <v/>
      </c>
      <c r="AM1075" t="str">
        <f t="shared" si="592"/>
        <v/>
      </c>
      <c r="AN1075" t="str">
        <f t="shared" si="570"/>
        <v/>
      </c>
      <c r="AO1075" t="str">
        <f t="shared" si="564"/>
        <v/>
      </c>
      <c r="AP1075" t="str">
        <f t="shared" si="565"/>
        <v/>
      </c>
      <c r="AQ1075" t="str">
        <f t="shared" si="562"/>
        <v/>
      </c>
    </row>
    <row r="1076" spans="1:43" x14ac:dyDescent="0.25">
      <c r="A1076" t="str">
        <f t="shared" si="566"/>
        <v/>
      </c>
      <c r="C1076" t="str">
        <f t="shared" si="572"/>
        <v/>
      </c>
      <c r="D1076" t="str">
        <f t="shared" si="567"/>
        <v/>
      </c>
      <c r="E1076" t="str">
        <f t="shared" si="568"/>
        <v/>
      </c>
      <c r="F1076" t="str">
        <f t="shared" si="571"/>
        <v/>
      </c>
      <c r="G1076" t="str">
        <f t="shared" si="563"/>
        <v/>
      </c>
      <c r="H1076" t="str">
        <f t="shared" si="573"/>
        <v/>
      </c>
      <c r="I1076" s="3" t="str">
        <f>IF(LEN(H1076)&gt;0,VLOOKUP(H1076,DATA!$B$2:$G$526,6,FALSE),"")</f>
        <v/>
      </c>
      <c r="J1076" t="str">
        <f>IF(LEN(H1076)&gt;0,VLOOKUP(H1076,DATA!$B$2:$G$526,2,FALSE),"")</f>
        <v/>
      </c>
      <c r="K1076" t="str">
        <f>IF(LEN(H1076)&gt;0,IF(MID(IF(MID(MID(C1076,LEN(H1076)+2,99),1,1)="(",MID(MID(C1076,LEN(H1076)+2,99),2,LEN(MID(C1076,LEN(H1076)+2,99))-2),MID(C1076,LEN(H1076)+2,99)),1,1)=VLOOKUP(H1076,DATA!$B$2:$I$526,8,FALSE),MID(IF(MID(MID(C1076,LEN(H1076)+2,99),1,1)="(",MID(MID(C1076,LEN(H1076)+2,99),2,LEN(MID(C1076,LEN(H1076)+2,99))-2),MID(C1076,LEN(H1076)+2,99)),1,3),IF(MID(MID(C1076,LEN(H1076)+2,99),1,1)="(",MID(MID(C1076,LEN(H1076)+2,99),2,LEN(MID(C1076,LEN(H1076)+2,99))-2),MID(C1076,LEN(H1076)+2,99))),"")</f>
        <v/>
      </c>
      <c r="L1076" t="str">
        <f t="shared" si="574"/>
        <v/>
      </c>
      <c r="M1076" t="str">
        <f t="shared" si="593"/>
        <v/>
      </c>
      <c r="N1076" t="str">
        <f t="shared" si="575"/>
        <v/>
      </c>
      <c r="O1076" t="str">
        <f t="shared" si="576"/>
        <v/>
      </c>
      <c r="P1076" t="str">
        <f t="shared" si="569"/>
        <v/>
      </c>
      <c r="Q1076" t="str">
        <f t="shared" si="577"/>
        <v/>
      </c>
      <c r="R1076" t="str">
        <f t="shared" si="578"/>
        <v/>
      </c>
      <c r="S1076" t="str">
        <f t="shared" si="579"/>
        <v/>
      </c>
      <c r="T1076" t="str">
        <f t="shared" si="580"/>
        <v/>
      </c>
      <c r="U1076" t="str">
        <f t="shared" si="581"/>
        <v/>
      </c>
      <c r="V1076" t="str">
        <f>IF(MID(I1076,6,1)="T",VLOOKUP(H1076,DATA!$B$2:$H$526,7,FALSE),"")</f>
        <v/>
      </c>
      <c r="W1076" t="str">
        <f t="shared" si="582"/>
        <v/>
      </c>
      <c r="X1076" t="str">
        <f>IF(LEN(H1076)&gt;0,VLOOKUP(H1076,DATA!$B$2:$F$526,5,FALSE),"")</f>
        <v/>
      </c>
      <c r="Y1076" t="str">
        <f t="shared" si="583"/>
        <v/>
      </c>
      <c r="Z1076" t="str">
        <f t="shared" si="584"/>
        <v/>
      </c>
      <c r="AA1076" t="str">
        <f t="shared" si="585"/>
        <v/>
      </c>
      <c r="AB1076" t="str">
        <f>IF(LEN(Z1076)&gt;0,VLOOKUP(Z1076,DATA!$K$25:$L$69,2,FALSE)&amp;IF(LEN(AA1076)&gt;0,VLOOKUP(AA1076,DATA!$O$25:$P$29,2,FALSE),""),"")</f>
        <v/>
      </c>
      <c r="AC1076" t="str">
        <f>IF(LEN(Z1076)&gt;0,VLOOKUP(Z1076,DATA!$K$25:$M$69,3,FALSE),"")</f>
        <v/>
      </c>
      <c r="AD1076" t="str">
        <f t="shared" si="586"/>
        <v/>
      </c>
      <c r="AE1076" t="str">
        <f t="shared" si="587"/>
        <v/>
      </c>
      <c r="AF1076" t="str">
        <f t="shared" si="588"/>
        <v/>
      </c>
      <c r="AG1076" t="str">
        <f t="shared" si="589"/>
        <v/>
      </c>
      <c r="AH1076" t="str">
        <f t="shared" si="590"/>
        <v/>
      </c>
      <c r="AI1076" t="str">
        <f>IF(LEN(Q1076)&gt;0,REPT("0",IF(IF(MID(I1076,12,1)="F",VLOOKUP(J1076,DATA!$K$2:$Y$20,14,FALSE),0)&gt;10,IF(MID(I1076,12,1)="F",VLOOKUP(J1076,DATA!$K$2:$Y$20,14,FALSE),0)-10,0)-LEN(X1076))&amp;DEC2BIN(Q1076,IF(MID(I1076,12,1)="F",VLOOKUP(J1076,DATA!$K$2:$Y$20,14,FALSE),0)-IF(IF(MID(I1076,12,1)="F",VLOOKUP(J1076,DATA!$K$2:$Y$20,14,FALSE),0)&gt;10,IF(MID(I1076,12,1)="F",VLOOKUP(J1076,DATA!$K$2:$Y$20,14,FALSE),0)-10,0)),"")</f>
        <v/>
      </c>
      <c r="AJ1076" t="str">
        <f>IF(LEN(H1076)&gt;0,IF(H1076&lt;&gt;"CALL_PAL",VLOOKUP(H1076,DATA!$B$2:$E$526,4,FALSE),VLOOKUP(K1076,DATA!$K$72:$M$161,3,FALSE)),"")</f>
        <v/>
      </c>
      <c r="AK1076" t="str">
        <f>IF(LEN(H1076)&gt;0,VLOOKUP(H1076,DATA!$B$2:$D$526,3,FALSE),"")</f>
        <v/>
      </c>
      <c r="AL1076" t="str">
        <f t="shared" si="591"/>
        <v/>
      </c>
      <c r="AM1076" t="str">
        <f t="shared" si="592"/>
        <v/>
      </c>
      <c r="AN1076" t="str">
        <f t="shared" si="570"/>
        <v/>
      </c>
      <c r="AO1076" t="str">
        <f t="shared" si="564"/>
        <v/>
      </c>
      <c r="AP1076" t="str">
        <f t="shared" si="565"/>
        <v/>
      </c>
      <c r="AQ1076" t="str">
        <f t="shared" si="562"/>
        <v/>
      </c>
    </row>
    <row r="1077" spans="1:43" x14ac:dyDescent="0.25">
      <c r="A1077" t="str">
        <f t="shared" si="566"/>
        <v/>
      </c>
      <c r="C1077" t="str">
        <f t="shared" si="572"/>
        <v/>
      </c>
      <c r="D1077" t="str">
        <f t="shared" si="567"/>
        <v/>
      </c>
      <c r="E1077" t="str">
        <f t="shared" si="568"/>
        <v/>
      </c>
      <c r="F1077" t="str">
        <f t="shared" si="571"/>
        <v/>
      </c>
      <c r="G1077" t="str">
        <f t="shared" si="563"/>
        <v/>
      </c>
      <c r="H1077" t="str">
        <f t="shared" si="573"/>
        <v/>
      </c>
      <c r="I1077" s="3" t="str">
        <f>IF(LEN(H1077)&gt;0,VLOOKUP(H1077,DATA!$B$2:$G$526,6,FALSE),"")</f>
        <v/>
      </c>
      <c r="J1077" t="str">
        <f>IF(LEN(H1077)&gt;0,VLOOKUP(H1077,DATA!$B$2:$G$526,2,FALSE),"")</f>
        <v/>
      </c>
      <c r="K1077" t="str">
        <f>IF(LEN(H1077)&gt;0,IF(MID(IF(MID(MID(C1077,LEN(H1077)+2,99),1,1)="(",MID(MID(C1077,LEN(H1077)+2,99),2,LEN(MID(C1077,LEN(H1077)+2,99))-2),MID(C1077,LEN(H1077)+2,99)),1,1)=VLOOKUP(H1077,DATA!$B$2:$I$526,8,FALSE),MID(IF(MID(MID(C1077,LEN(H1077)+2,99),1,1)="(",MID(MID(C1077,LEN(H1077)+2,99),2,LEN(MID(C1077,LEN(H1077)+2,99))-2),MID(C1077,LEN(H1077)+2,99)),1,3),IF(MID(MID(C1077,LEN(H1077)+2,99),1,1)="(",MID(MID(C1077,LEN(H1077)+2,99),2,LEN(MID(C1077,LEN(H1077)+2,99))-2),MID(C1077,LEN(H1077)+2,99))),"")</f>
        <v/>
      </c>
      <c r="L1077" t="str">
        <f t="shared" si="574"/>
        <v/>
      </c>
      <c r="M1077" t="str">
        <f t="shared" si="593"/>
        <v/>
      </c>
      <c r="N1077" t="str">
        <f t="shared" si="575"/>
        <v/>
      </c>
      <c r="O1077" t="str">
        <f t="shared" si="576"/>
        <v/>
      </c>
      <c r="P1077" t="str">
        <f t="shared" si="569"/>
        <v/>
      </c>
      <c r="Q1077" t="str">
        <f t="shared" si="577"/>
        <v/>
      </c>
      <c r="R1077" t="str">
        <f t="shared" si="578"/>
        <v/>
      </c>
      <c r="S1077" t="str">
        <f t="shared" si="579"/>
        <v/>
      </c>
      <c r="T1077" t="str">
        <f t="shared" si="580"/>
        <v/>
      </c>
      <c r="U1077" t="str">
        <f t="shared" si="581"/>
        <v/>
      </c>
      <c r="V1077" t="str">
        <f>IF(MID(I1077,6,1)="T",VLOOKUP(H1077,DATA!$B$2:$H$526,7,FALSE),"")</f>
        <v/>
      </c>
      <c r="W1077" t="str">
        <f t="shared" si="582"/>
        <v/>
      </c>
      <c r="X1077" t="str">
        <f>IF(LEN(H1077)&gt;0,VLOOKUP(H1077,DATA!$B$2:$F$526,5,FALSE),"")</f>
        <v/>
      </c>
      <c r="Y1077" t="str">
        <f t="shared" si="583"/>
        <v/>
      </c>
      <c r="Z1077" t="str">
        <f t="shared" si="584"/>
        <v/>
      </c>
      <c r="AA1077" t="str">
        <f t="shared" si="585"/>
        <v/>
      </c>
      <c r="AB1077" t="str">
        <f>IF(LEN(Z1077)&gt;0,VLOOKUP(Z1077,DATA!$K$25:$L$69,2,FALSE)&amp;IF(LEN(AA1077)&gt;0,VLOOKUP(AA1077,DATA!$O$25:$P$29,2,FALSE),""),"")</f>
        <v/>
      </c>
      <c r="AC1077" t="str">
        <f>IF(LEN(Z1077)&gt;0,VLOOKUP(Z1077,DATA!$K$25:$M$69,3,FALSE),"")</f>
        <v/>
      </c>
      <c r="AD1077" t="str">
        <f t="shared" si="586"/>
        <v/>
      </c>
      <c r="AE1077" t="str">
        <f t="shared" si="587"/>
        <v/>
      </c>
      <c r="AF1077" t="str">
        <f t="shared" si="588"/>
        <v/>
      </c>
      <c r="AG1077" t="str">
        <f t="shared" si="589"/>
        <v/>
      </c>
      <c r="AH1077" t="str">
        <f t="shared" si="590"/>
        <v/>
      </c>
      <c r="AI1077" t="str">
        <f>IF(LEN(Q1077)&gt;0,REPT("0",IF(IF(MID(I1077,12,1)="F",VLOOKUP(J1077,DATA!$K$2:$Y$20,14,FALSE),0)&gt;10,IF(MID(I1077,12,1)="F",VLOOKUP(J1077,DATA!$K$2:$Y$20,14,FALSE),0)-10,0)-LEN(X1077))&amp;DEC2BIN(Q1077,IF(MID(I1077,12,1)="F",VLOOKUP(J1077,DATA!$K$2:$Y$20,14,FALSE),0)-IF(IF(MID(I1077,12,1)="F",VLOOKUP(J1077,DATA!$K$2:$Y$20,14,FALSE),0)&gt;10,IF(MID(I1077,12,1)="F",VLOOKUP(J1077,DATA!$K$2:$Y$20,14,FALSE),0)-10,0)),"")</f>
        <v/>
      </c>
      <c r="AJ1077" t="str">
        <f>IF(LEN(H1077)&gt;0,IF(H1077&lt;&gt;"CALL_PAL",VLOOKUP(H1077,DATA!$B$2:$E$526,4,FALSE),VLOOKUP(K1077,DATA!$K$72:$M$161,3,FALSE)),"")</f>
        <v/>
      </c>
      <c r="AK1077" t="str">
        <f>IF(LEN(H1077)&gt;0,VLOOKUP(H1077,DATA!$B$2:$D$526,3,FALSE),"")</f>
        <v/>
      </c>
      <c r="AL1077" t="str">
        <f t="shared" si="591"/>
        <v/>
      </c>
      <c r="AM1077" t="str">
        <f t="shared" si="592"/>
        <v/>
      </c>
      <c r="AN1077" t="str">
        <f t="shared" si="570"/>
        <v/>
      </c>
      <c r="AO1077" t="str">
        <f t="shared" si="564"/>
        <v/>
      </c>
      <c r="AP1077" t="str">
        <f t="shared" si="565"/>
        <v/>
      </c>
      <c r="AQ1077" t="str">
        <f t="shared" si="562"/>
        <v/>
      </c>
    </row>
    <row r="1078" spans="1:43" x14ac:dyDescent="0.25">
      <c r="A1078" t="str">
        <f t="shared" si="566"/>
        <v/>
      </c>
      <c r="C1078" t="str">
        <f t="shared" si="572"/>
        <v/>
      </c>
      <c r="D1078" t="str">
        <f t="shared" si="567"/>
        <v/>
      </c>
      <c r="E1078" t="str">
        <f t="shared" si="568"/>
        <v/>
      </c>
      <c r="F1078" t="str">
        <f t="shared" si="571"/>
        <v/>
      </c>
      <c r="G1078" t="str">
        <f t="shared" si="563"/>
        <v/>
      </c>
      <c r="H1078" t="str">
        <f t="shared" si="573"/>
        <v/>
      </c>
      <c r="I1078" s="3" t="str">
        <f>IF(LEN(H1078)&gt;0,VLOOKUP(H1078,DATA!$B$2:$G$526,6,FALSE),"")</f>
        <v/>
      </c>
      <c r="J1078" t="str">
        <f>IF(LEN(H1078)&gt;0,VLOOKUP(H1078,DATA!$B$2:$G$526,2,FALSE),"")</f>
        <v/>
      </c>
      <c r="K1078" t="str">
        <f>IF(LEN(H1078)&gt;0,IF(MID(IF(MID(MID(C1078,LEN(H1078)+2,99),1,1)="(",MID(MID(C1078,LEN(H1078)+2,99),2,LEN(MID(C1078,LEN(H1078)+2,99))-2),MID(C1078,LEN(H1078)+2,99)),1,1)=VLOOKUP(H1078,DATA!$B$2:$I$526,8,FALSE),MID(IF(MID(MID(C1078,LEN(H1078)+2,99),1,1)="(",MID(MID(C1078,LEN(H1078)+2,99),2,LEN(MID(C1078,LEN(H1078)+2,99))-2),MID(C1078,LEN(H1078)+2,99)),1,3),IF(MID(MID(C1078,LEN(H1078)+2,99),1,1)="(",MID(MID(C1078,LEN(H1078)+2,99),2,LEN(MID(C1078,LEN(H1078)+2,99))-2),MID(C1078,LEN(H1078)+2,99))),"")</f>
        <v/>
      </c>
      <c r="L1078" t="str">
        <f t="shared" si="574"/>
        <v/>
      </c>
      <c r="M1078" t="str">
        <f t="shared" si="593"/>
        <v/>
      </c>
      <c r="N1078" t="str">
        <f t="shared" si="575"/>
        <v/>
      </c>
      <c r="O1078" t="str">
        <f t="shared" si="576"/>
        <v/>
      </c>
      <c r="P1078" t="str">
        <f t="shared" si="569"/>
        <v/>
      </c>
      <c r="Q1078" t="str">
        <f t="shared" si="577"/>
        <v/>
      </c>
      <c r="R1078" t="str">
        <f t="shared" si="578"/>
        <v/>
      </c>
      <c r="S1078" t="str">
        <f t="shared" si="579"/>
        <v/>
      </c>
      <c r="T1078" t="str">
        <f t="shared" si="580"/>
        <v/>
      </c>
      <c r="U1078" t="str">
        <f t="shared" si="581"/>
        <v/>
      </c>
      <c r="V1078" t="str">
        <f>IF(MID(I1078,6,1)="T",VLOOKUP(H1078,DATA!$B$2:$H$526,7,FALSE),"")</f>
        <v/>
      </c>
      <c r="W1078" t="str">
        <f t="shared" si="582"/>
        <v/>
      </c>
      <c r="X1078" t="str">
        <f>IF(LEN(H1078)&gt;0,VLOOKUP(H1078,DATA!$B$2:$F$526,5,FALSE),"")</f>
        <v/>
      </c>
      <c r="Y1078" t="str">
        <f t="shared" si="583"/>
        <v/>
      </c>
      <c r="Z1078" t="str">
        <f t="shared" si="584"/>
        <v/>
      </c>
      <c r="AA1078" t="str">
        <f t="shared" si="585"/>
        <v/>
      </c>
      <c r="AB1078" t="str">
        <f>IF(LEN(Z1078)&gt;0,VLOOKUP(Z1078,DATA!$K$25:$L$69,2,FALSE)&amp;IF(LEN(AA1078)&gt;0,VLOOKUP(AA1078,DATA!$O$25:$P$29,2,FALSE),""),"")</f>
        <v/>
      </c>
      <c r="AC1078" t="str">
        <f>IF(LEN(Z1078)&gt;0,VLOOKUP(Z1078,DATA!$K$25:$M$69,3,FALSE),"")</f>
        <v/>
      </c>
      <c r="AD1078" t="str">
        <f t="shared" si="586"/>
        <v/>
      </c>
      <c r="AE1078" t="str">
        <f t="shared" si="587"/>
        <v/>
      </c>
      <c r="AF1078" t="str">
        <f t="shared" si="588"/>
        <v/>
      </c>
      <c r="AG1078" t="str">
        <f t="shared" si="589"/>
        <v/>
      </c>
      <c r="AH1078" t="str">
        <f t="shared" si="590"/>
        <v/>
      </c>
      <c r="AI1078" t="str">
        <f>IF(LEN(Q1078)&gt;0,REPT("0",IF(IF(MID(I1078,12,1)="F",VLOOKUP(J1078,DATA!$K$2:$Y$20,14,FALSE),0)&gt;10,IF(MID(I1078,12,1)="F",VLOOKUP(J1078,DATA!$K$2:$Y$20,14,FALSE),0)-10,0)-LEN(X1078))&amp;DEC2BIN(Q1078,IF(MID(I1078,12,1)="F",VLOOKUP(J1078,DATA!$K$2:$Y$20,14,FALSE),0)-IF(IF(MID(I1078,12,1)="F",VLOOKUP(J1078,DATA!$K$2:$Y$20,14,FALSE),0)&gt;10,IF(MID(I1078,12,1)="F",VLOOKUP(J1078,DATA!$K$2:$Y$20,14,FALSE),0)-10,0)),"")</f>
        <v/>
      </c>
      <c r="AJ1078" t="str">
        <f>IF(LEN(H1078)&gt;0,IF(H1078&lt;&gt;"CALL_PAL",VLOOKUP(H1078,DATA!$B$2:$E$526,4,FALSE),VLOOKUP(K1078,DATA!$K$72:$M$161,3,FALSE)),"")</f>
        <v/>
      </c>
      <c r="AK1078" t="str">
        <f>IF(LEN(H1078)&gt;0,VLOOKUP(H1078,DATA!$B$2:$D$526,3,FALSE),"")</f>
        <v/>
      </c>
      <c r="AL1078" t="str">
        <f t="shared" si="591"/>
        <v/>
      </c>
      <c r="AM1078" t="str">
        <f t="shared" si="592"/>
        <v/>
      </c>
      <c r="AN1078" t="str">
        <f t="shared" si="570"/>
        <v/>
      </c>
      <c r="AO1078" t="str">
        <f t="shared" si="564"/>
        <v/>
      </c>
      <c r="AP1078" t="str">
        <f t="shared" si="565"/>
        <v/>
      </c>
      <c r="AQ1078" t="str">
        <f t="shared" si="562"/>
        <v/>
      </c>
    </row>
    <row r="1079" spans="1:43" x14ac:dyDescent="0.25">
      <c r="A1079" t="str">
        <f t="shared" si="566"/>
        <v/>
      </c>
      <c r="C1079" t="str">
        <f t="shared" si="572"/>
        <v/>
      </c>
      <c r="D1079" t="str">
        <f t="shared" si="567"/>
        <v/>
      </c>
      <c r="E1079" t="str">
        <f t="shared" si="568"/>
        <v/>
      </c>
      <c r="F1079" t="str">
        <f t="shared" si="571"/>
        <v/>
      </c>
      <c r="G1079" t="str">
        <f t="shared" si="563"/>
        <v/>
      </c>
      <c r="H1079" t="str">
        <f t="shared" si="573"/>
        <v/>
      </c>
      <c r="I1079" s="3" t="str">
        <f>IF(LEN(H1079)&gt;0,VLOOKUP(H1079,DATA!$B$2:$G$526,6,FALSE),"")</f>
        <v/>
      </c>
      <c r="J1079" t="str">
        <f>IF(LEN(H1079)&gt;0,VLOOKUP(H1079,DATA!$B$2:$G$526,2,FALSE),"")</f>
        <v/>
      </c>
      <c r="K1079" t="str">
        <f>IF(LEN(H1079)&gt;0,IF(MID(IF(MID(MID(C1079,LEN(H1079)+2,99),1,1)="(",MID(MID(C1079,LEN(H1079)+2,99),2,LEN(MID(C1079,LEN(H1079)+2,99))-2),MID(C1079,LEN(H1079)+2,99)),1,1)=VLOOKUP(H1079,DATA!$B$2:$I$526,8,FALSE),MID(IF(MID(MID(C1079,LEN(H1079)+2,99),1,1)="(",MID(MID(C1079,LEN(H1079)+2,99),2,LEN(MID(C1079,LEN(H1079)+2,99))-2),MID(C1079,LEN(H1079)+2,99)),1,3),IF(MID(MID(C1079,LEN(H1079)+2,99),1,1)="(",MID(MID(C1079,LEN(H1079)+2,99),2,LEN(MID(C1079,LEN(H1079)+2,99))-2),MID(C1079,LEN(H1079)+2,99))),"")</f>
        <v/>
      </c>
      <c r="L1079" t="str">
        <f t="shared" si="574"/>
        <v/>
      </c>
      <c r="M1079" t="str">
        <f t="shared" si="593"/>
        <v/>
      </c>
      <c r="N1079" t="str">
        <f t="shared" si="575"/>
        <v/>
      </c>
      <c r="O1079" t="str">
        <f t="shared" si="576"/>
        <v/>
      </c>
      <c r="P1079" t="str">
        <f t="shared" si="569"/>
        <v/>
      </c>
      <c r="Q1079" t="str">
        <f t="shared" si="577"/>
        <v/>
      </c>
      <c r="R1079" t="str">
        <f t="shared" si="578"/>
        <v/>
      </c>
      <c r="S1079" t="str">
        <f t="shared" si="579"/>
        <v/>
      </c>
      <c r="T1079" t="str">
        <f t="shared" si="580"/>
        <v/>
      </c>
      <c r="U1079" t="str">
        <f t="shared" si="581"/>
        <v/>
      </c>
      <c r="V1079" t="str">
        <f>IF(MID(I1079,6,1)="T",VLOOKUP(H1079,DATA!$B$2:$H$526,7,FALSE),"")</f>
        <v/>
      </c>
      <c r="W1079" t="str">
        <f t="shared" si="582"/>
        <v/>
      </c>
      <c r="X1079" t="str">
        <f>IF(LEN(H1079)&gt;0,VLOOKUP(H1079,DATA!$B$2:$F$526,5,FALSE),"")</f>
        <v/>
      </c>
      <c r="Y1079" t="str">
        <f t="shared" si="583"/>
        <v/>
      </c>
      <c r="Z1079" t="str">
        <f t="shared" si="584"/>
        <v/>
      </c>
      <c r="AA1079" t="str">
        <f t="shared" si="585"/>
        <v/>
      </c>
      <c r="AB1079" t="str">
        <f>IF(LEN(Z1079)&gt;0,VLOOKUP(Z1079,DATA!$K$25:$L$69,2,FALSE)&amp;IF(LEN(AA1079)&gt;0,VLOOKUP(AA1079,DATA!$O$25:$P$29,2,FALSE),""),"")</f>
        <v/>
      </c>
      <c r="AC1079" t="str">
        <f>IF(LEN(Z1079)&gt;0,VLOOKUP(Z1079,DATA!$K$25:$M$69,3,FALSE),"")</f>
        <v/>
      </c>
      <c r="AD1079" t="str">
        <f t="shared" si="586"/>
        <v/>
      </c>
      <c r="AE1079" t="str">
        <f t="shared" si="587"/>
        <v/>
      </c>
      <c r="AF1079" t="str">
        <f t="shared" si="588"/>
        <v/>
      </c>
      <c r="AG1079" t="str">
        <f t="shared" si="589"/>
        <v/>
      </c>
      <c r="AH1079" t="str">
        <f t="shared" si="590"/>
        <v/>
      </c>
      <c r="AI1079" t="str">
        <f>IF(LEN(Q1079)&gt;0,REPT("0",IF(IF(MID(I1079,12,1)="F",VLOOKUP(J1079,DATA!$K$2:$Y$20,14,FALSE),0)&gt;10,IF(MID(I1079,12,1)="F",VLOOKUP(J1079,DATA!$K$2:$Y$20,14,FALSE),0)-10,0)-LEN(X1079))&amp;DEC2BIN(Q1079,IF(MID(I1079,12,1)="F",VLOOKUP(J1079,DATA!$K$2:$Y$20,14,FALSE),0)-IF(IF(MID(I1079,12,1)="F",VLOOKUP(J1079,DATA!$K$2:$Y$20,14,FALSE),0)&gt;10,IF(MID(I1079,12,1)="F",VLOOKUP(J1079,DATA!$K$2:$Y$20,14,FALSE),0)-10,0)),"")</f>
        <v/>
      </c>
      <c r="AJ1079" t="str">
        <f>IF(LEN(H1079)&gt;0,IF(H1079&lt;&gt;"CALL_PAL",VLOOKUP(H1079,DATA!$B$2:$E$526,4,FALSE),VLOOKUP(K1079,DATA!$K$72:$M$161,3,FALSE)),"")</f>
        <v/>
      </c>
      <c r="AK1079" t="str">
        <f>IF(LEN(H1079)&gt;0,VLOOKUP(H1079,DATA!$B$2:$D$526,3,FALSE),"")</f>
        <v/>
      </c>
      <c r="AL1079" t="str">
        <f t="shared" si="591"/>
        <v/>
      </c>
      <c r="AM1079" t="str">
        <f t="shared" si="592"/>
        <v/>
      </c>
      <c r="AN1079" t="str">
        <f t="shared" si="570"/>
        <v/>
      </c>
      <c r="AO1079" t="str">
        <f t="shared" si="564"/>
        <v/>
      </c>
      <c r="AP1079" t="str">
        <f t="shared" si="565"/>
        <v/>
      </c>
      <c r="AQ1079" t="str">
        <f t="shared" si="562"/>
        <v/>
      </c>
    </row>
    <row r="1080" spans="1:43" x14ac:dyDescent="0.25">
      <c r="A1080" t="str">
        <f t="shared" si="566"/>
        <v/>
      </c>
      <c r="C1080" t="str">
        <f t="shared" si="572"/>
        <v/>
      </c>
      <c r="D1080" t="str">
        <f t="shared" si="567"/>
        <v/>
      </c>
      <c r="E1080" t="str">
        <f t="shared" si="568"/>
        <v/>
      </c>
      <c r="F1080" t="str">
        <f t="shared" si="571"/>
        <v/>
      </c>
      <c r="G1080" t="str">
        <f t="shared" si="563"/>
        <v/>
      </c>
      <c r="H1080" t="str">
        <f t="shared" si="573"/>
        <v/>
      </c>
      <c r="I1080" s="3" t="str">
        <f>IF(LEN(H1080)&gt;0,VLOOKUP(H1080,DATA!$B$2:$G$526,6,FALSE),"")</f>
        <v/>
      </c>
      <c r="J1080" t="str">
        <f>IF(LEN(H1080)&gt;0,VLOOKUP(H1080,DATA!$B$2:$G$526,2,FALSE),"")</f>
        <v/>
      </c>
      <c r="K1080" t="str">
        <f>IF(LEN(H1080)&gt;0,IF(MID(IF(MID(MID(C1080,LEN(H1080)+2,99),1,1)="(",MID(MID(C1080,LEN(H1080)+2,99),2,LEN(MID(C1080,LEN(H1080)+2,99))-2),MID(C1080,LEN(H1080)+2,99)),1,1)=VLOOKUP(H1080,DATA!$B$2:$I$526,8,FALSE),MID(IF(MID(MID(C1080,LEN(H1080)+2,99),1,1)="(",MID(MID(C1080,LEN(H1080)+2,99),2,LEN(MID(C1080,LEN(H1080)+2,99))-2),MID(C1080,LEN(H1080)+2,99)),1,3),IF(MID(MID(C1080,LEN(H1080)+2,99),1,1)="(",MID(MID(C1080,LEN(H1080)+2,99),2,LEN(MID(C1080,LEN(H1080)+2,99))-2),MID(C1080,LEN(H1080)+2,99))),"")</f>
        <v/>
      </c>
      <c r="L1080" t="str">
        <f t="shared" si="574"/>
        <v/>
      </c>
      <c r="M1080" t="str">
        <f t="shared" si="593"/>
        <v/>
      </c>
      <c r="N1080" t="str">
        <f t="shared" si="575"/>
        <v/>
      </c>
      <c r="O1080" t="str">
        <f t="shared" si="576"/>
        <v/>
      </c>
      <c r="P1080" t="str">
        <f t="shared" si="569"/>
        <v/>
      </c>
      <c r="Q1080" t="str">
        <f t="shared" si="577"/>
        <v/>
      </c>
      <c r="R1080" t="str">
        <f t="shared" si="578"/>
        <v/>
      </c>
      <c r="S1080" t="str">
        <f t="shared" si="579"/>
        <v/>
      </c>
      <c r="T1080" t="str">
        <f t="shared" si="580"/>
        <v/>
      </c>
      <c r="U1080" t="str">
        <f t="shared" si="581"/>
        <v/>
      </c>
      <c r="V1080" t="str">
        <f>IF(MID(I1080,6,1)="T",VLOOKUP(H1080,DATA!$B$2:$H$526,7,FALSE),"")</f>
        <v/>
      </c>
      <c r="W1080" t="str">
        <f t="shared" si="582"/>
        <v/>
      </c>
      <c r="X1080" t="str">
        <f>IF(LEN(H1080)&gt;0,VLOOKUP(H1080,DATA!$B$2:$F$526,5,FALSE),"")</f>
        <v/>
      </c>
      <c r="Y1080" t="str">
        <f t="shared" si="583"/>
        <v/>
      </c>
      <c r="Z1080" t="str">
        <f t="shared" si="584"/>
        <v/>
      </c>
      <c r="AA1080" t="str">
        <f t="shared" si="585"/>
        <v/>
      </c>
      <c r="AB1080" t="str">
        <f>IF(LEN(Z1080)&gt;0,VLOOKUP(Z1080,DATA!$K$25:$L$69,2,FALSE)&amp;IF(LEN(AA1080)&gt;0,VLOOKUP(AA1080,DATA!$O$25:$P$29,2,FALSE),""),"")</f>
        <v/>
      </c>
      <c r="AC1080" t="str">
        <f>IF(LEN(Z1080)&gt;0,VLOOKUP(Z1080,DATA!$K$25:$M$69,3,FALSE),"")</f>
        <v/>
      </c>
      <c r="AD1080" t="str">
        <f t="shared" si="586"/>
        <v/>
      </c>
      <c r="AE1080" t="str">
        <f t="shared" si="587"/>
        <v/>
      </c>
      <c r="AF1080" t="str">
        <f t="shared" si="588"/>
        <v/>
      </c>
      <c r="AG1080" t="str">
        <f t="shared" si="589"/>
        <v/>
      </c>
      <c r="AH1080" t="str">
        <f t="shared" si="590"/>
        <v/>
      </c>
      <c r="AI1080" t="str">
        <f>IF(LEN(Q1080)&gt;0,REPT("0",IF(IF(MID(I1080,12,1)="F",VLOOKUP(J1080,DATA!$K$2:$Y$20,14,FALSE),0)&gt;10,IF(MID(I1080,12,1)="F",VLOOKUP(J1080,DATA!$K$2:$Y$20,14,FALSE),0)-10,0)-LEN(X1080))&amp;DEC2BIN(Q1080,IF(MID(I1080,12,1)="F",VLOOKUP(J1080,DATA!$K$2:$Y$20,14,FALSE),0)-IF(IF(MID(I1080,12,1)="F",VLOOKUP(J1080,DATA!$K$2:$Y$20,14,FALSE),0)&gt;10,IF(MID(I1080,12,1)="F",VLOOKUP(J1080,DATA!$K$2:$Y$20,14,FALSE),0)-10,0)),"")</f>
        <v/>
      </c>
      <c r="AJ1080" t="str">
        <f>IF(LEN(H1080)&gt;0,IF(H1080&lt;&gt;"CALL_PAL",VLOOKUP(H1080,DATA!$B$2:$E$526,4,FALSE),VLOOKUP(K1080,DATA!$K$72:$M$161,3,FALSE)),"")</f>
        <v/>
      </c>
      <c r="AK1080" t="str">
        <f>IF(LEN(H1080)&gt;0,VLOOKUP(H1080,DATA!$B$2:$D$526,3,FALSE),"")</f>
        <v/>
      </c>
      <c r="AL1080" t="str">
        <f t="shared" si="591"/>
        <v/>
      </c>
      <c r="AM1080" t="str">
        <f t="shared" si="592"/>
        <v/>
      </c>
      <c r="AN1080" t="str">
        <f t="shared" si="570"/>
        <v/>
      </c>
      <c r="AO1080" t="str">
        <f t="shared" si="564"/>
        <v/>
      </c>
      <c r="AP1080" t="str">
        <f t="shared" si="565"/>
        <v/>
      </c>
      <c r="AQ1080" t="str">
        <f t="shared" si="562"/>
        <v/>
      </c>
    </row>
    <row r="1081" spans="1:43" x14ac:dyDescent="0.25">
      <c r="A1081" t="str">
        <f t="shared" si="566"/>
        <v/>
      </c>
      <c r="C1081" t="str">
        <f t="shared" si="572"/>
        <v/>
      </c>
      <c r="D1081" t="str">
        <f t="shared" si="567"/>
        <v/>
      </c>
      <c r="E1081" t="str">
        <f t="shared" si="568"/>
        <v/>
      </c>
      <c r="F1081" t="str">
        <f t="shared" si="571"/>
        <v/>
      </c>
      <c r="G1081" t="str">
        <f t="shared" si="563"/>
        <v/>
      </c>
      <c r="H1081" t="str">
        <f t="shared" si="573"/>
        <v/>
      </c>
      <c r="I1081" s="3" t="str">
        <f>IF(LEN(H1081)&gt;0,VLOOKUP(H1081,DATA!$B$2:$G$526,6,FALSE),"")</f>
        <v/>
      </c>
      <c r="J1081" t="str">
        <f>IF(LEN(H1081)&gt;0,VLOOKUP(H1081,DATA!$B$2:$G$526,2,FALSE),"")</f>
        <v/>
      </c>
      <c r="K1081" t="str">
        <f>IF(LEN(H1081)&gt;0,IF(MID(IF(MID(MID(C1081,LEN(H1081)+2,99),1,1)="(",MID(MID(C1081,LEN(H1081)+2,99),2,LEN(MID(C1081,LEN(H1081)+2,99))-2),MID(C1081,LEN(H1081)+2,99)),1,1)=VLOOKUP(H1081,DATA!$B$2:$I$526,8,FALSE),MID(IF(MID(MID(C1081,LEN(H1081)+2,99),1,1)="(",MID(MID(C1081,LEN(H1081)+2,99),2,LEN(MID(C1081,LEN(H1081)+2,99))-2),MID(C1081,LEN(H1081)+2,99)),1,3),IF(MID(MID(C1081,LEN(H1081)+2,99),1,1)="(",MID(MID(C1081,LEN(H1081)+2,99),2,LEN(MID(C1081,LEN(H1081)+2,99))-2),MID(C1081,LEN(H1081)+2,99))),"")</f>
        <v/>
      </c>
      <c r="L1081" t="str">
        <f t="shared" si="574"/>
        <v/>
      </c>
      <c r="M1081" t="str">
        <f t="shared" si="593"/>
        <v/>
      </c>
      <c r="N1081" t="str">
        <f t="shared" si="575"/>
        <v/>
      </c>
      <c r="O1081" t="str">
        <f t="shared" si="576"/>
        <v/>
      </c>
      <c r="P1081" t="str">
        <f t="shared" si="569"/>
        <v/>
      </c>
      <c r="Q1081" t="str">
        <f t="shared" si="577"/>
        <v/>
      </c>
      <c r="R1081" t="str">
        <f t="shared" si="578"/>
        <v/>
      </c>
      <c r="S1081" t="str">
        <f t="shared" si="579"/>
        <v/>
      </c>
      <c r="T1081" t="str">
        <f t="shared" si="580"/>
        <v/>
      </c>
      <c r="U1081" t="str">
        <f t="shared" si="581"/>
        <v/>
      </c>
      <c r="V1081" t="str">
        <f>IF(MID(I1081,6,1)="T",VLOOKUP(H1081,DATA!$B$2:$H$526,7,FALSE),"")</f>
        <v/>
      </c>
      <c r="W1081" t="str">
        <f t="shared" si="582"/>
        <v/>
      </c>
      <c r="X1081" t="str">
        <f>IF(LEN(H1081)&gt;0,VLOOKUP(H1081,DATA!$B$2:$F$526,5,FALSE),"")</f>
        <v/>
      </c>
      <c r="Y1081" t="str">
        <f t="shared" si="583"/>
        <v/>
      </c>
      <c r="Z1081" t="str">
        <f t="shared" si="584"/>
        <v/>
      </c>
      <c r="AA1081" t="str">
        <f t="shared" si="585"/>
        <v/>
      </c>
      <c r="AB1081" t="str">
        <f>IF(LEN(Z1081)&gt;0,VLOOKUP(Z1081,DATA!$K$25:$L$69,2,FALSE)&amp;IF(LEN(AA1081)&gt;0,VLOOKUP(AA1081,DATA!$O$25:$P$29,2,FALSE),""),"")</f>
        <v/>
      </c>
      <c r="AC1081" t="str">
        <f>IF(LEN(Z1081)&gt;0,VLOOKUP(Z1081,DATA!$K$25:$M$69,3,FALSE),"")</f>
        <v/>
      </c>
      <c r="AD1081" t="str">
        <f t="shared" si="586"/>
        <v/>
      </c>
      <c r="AE1081" t="str">
        <f t="shared" si="587"/>
        <v/>
      </c>
      <c r="AF1081" t="str">
        <f t="shared" si="588"/>
        <v/>
      </c>
      <c r="AG1081" t="str">
        <f t="shared" si="589"/>
        <v/>
      </c>
      <c r="AH1081" t="str">
        <f t="shared" si="590"/>
        <v/>
      </c>
      <c r="AI1081" t="str">
        <f>IF(LEN(Q1081)&gt;0,REPT("0",IF(IF(MID(I1081,12,1)="F",VLOOKUP(J1081,DATA!$K$2:$Y$20,14,FALSE),0)&gt;10,IF(MID(I1081,12,1)="F",VLOOKUP(J1081,DATA!$K$2:$Y$20,14,FALSE),0)-10,0)-LEN(X1081))&amp;DEC2BIN(Q1081,IF(MID(I1081,12,1)="F",VLOOKUP(J1081,DATA!$K$2:$Y$20,14,FALSE),0)-IF(IF(MID(I1081,12,1)="F",VLOOKUP(J1081,DATA!$K$2:$Y$20,14,FALSE),0)&gt;10,IF(MID(I1081,12,1)="F",VLOOKUP(J1081,DATA!$K$2:$Y$20,14,FALSE),0)-10,0)),"")</f>
        <v/>
      </c>
      <c r="AJ1081" t="str">
        <f>IF(LEN(H1081)&gt;0,IF(H1081&lt;&gt;"CALL_PAL",VLOOKUP(H1081,DATA!$B$2:$E$526,4,FALSE),VLOOKUP(K1081,DATA!$K$72:$M$161,3,FALSE)),"")</f>
        <v/>
      </c>
      <c r="AK1081" t="str">
        <f>IF(LEN(H1081)&gt;0,VLOOKUP(H1081,DATA!$B$2:$D$526,3,FALSE),"")</f>
        <v/>
      </c>
      <c r="AL1081" t="str">
        <f t="shared" si="591"/>
        <v/>
      </c>
      <c r="AM1081" t="str">
        <f t="shared" si="592"/>
        <v/>
      </c>
      <c r="AN1081" t="str">
        <f t="shared" si="570"/>
        <v/>
      </c>
      <c r="AO1081" t="str">
        <f t="shared" si="564"/>
        <v/>
      </c>
      <c r="AP1081" t="str">
        <f t="shared" si="565"/>
        <v/>
      </c>
      <c r="AQ1081" t="str">
        <f t="shared" si="562"/>
        <v/>
      </c>
    </row>
    <row r="1082" spans="1:43" x14ac:dyDescent="0.25">
      <c r="A1082" t="str">
        <f t="shared" si="566"/>
        <v/>
      </c>
      <c r="C1082" t="str">
        <f t="shared" si="572"/>
        <v/>
      </c>
      <c r="D1082" t="str">
        <f t="shared" si="567"/>
        <v/>
      </c>
      <c r="E1082" t="str">
        <f t="shared" si="568"/>
        <v/>
      </c>
      <c r="F1082" t="str">
        <f t="shared" si="571"/>
        <v/>
      </c>
      <c r="G1082" t="str">
        <f t="shared" si="563"/>
        <v/>
      </c>
      <c r="H1082" t="str">
        <f t="shared" si="573"/>
        <v/>
      </c>
      <c r="I1082" s="3" t="str">
        <f>IF(LEN(H1082)&gt;0,VLOOKUP(H1082,DATA!$B$2:$G$526,6,FALSE),"")</f>
        <v/>
      </c>
      <c r="J1082" t="str">
        <f>IF(LEN(H1082)&gt;0,VLOOKUP(H1082,DATA!$B$2:$G$526,2,FALSE),"")</f>
        <v/>
      </c>
      <c r="K1082" t="str">
        <f>IF(LEN(H1082)&gt;0,IF(MID(IF(MID(MID(C1082,LEN(H1082)+2,99),1,1)="(",MID(MID(C1082,LEN(H1082)+2,99),2,LEN(MID(C1082,LEN(H1082)+2,99))-2),MID(C1082,LEN(H1082)+2,99)),1,1)=VLOOKUP(H1082,DATA!$B$2:$I$526,8,FALSE),MID(IF(MID(MID(C1082,LEN(H1082)+2,99),1,1)="(",MID(MID(C1082,LEN(H1082)+2,99),2,LEN(MID(C1082,LEN(H1082)+2,99))-2),MID(C1082,LEN(H1082)+2,99)),1,3),IF(MID(MID(C1082,LEN(H1082)+2,99),1,1)="(",MID(MID(C1082,LEN(H1082)+2,99),2,LEN(MID(C1082,LEN(H1082)+2,99))-2),MID(C1082,LEN(H1082)+2,99))),"")</f>
        <v/>
      </c>
      <c r="L1082" t="str">
        <f t="shared" si="574"/>
        <v/>
      </c>
      <c r="M1082" t="str">
        <f t="shared" si="593"/>
        <v/>
      </c>
      <c r="N1082" t="str">
        <f t="shared" si="575"/>
        <v/>
      </c>
      <c r="O1082" t="str">
        <f t="shared" si="576"/>
        <v/>
      </c>
      <c r="P1082" t="str">
        <f t="shared" si="569"/>
        <v/>
      </c>
      <c r="Q1082" t="str">
        <f t="shared" si="577"/>
        <v/>
      </c>
      <c r="R1082" t="str">
        <f t="shared" si="578"/>
        <v/>
      </c>
      <c r="S1082" t="str">
        <f t="shared" si="579"/>
        <v/>
      </c>
      <c r="T1082" t="str">
        <f t="shared" si="580"/>
        <v/>
      </c>
      <c r="U1082" t="str">
        <f t="shared" si="581"/>
        <v/>
      </c>
      <c r="V1082" t="str">
        <f>IF(MID(I1082,6,1)="T",VLOOKUP(H1082,DATA!$B$2:$H$526,7,FALSE),"")</f>
        <v/>
      </c>
      <c r="W1082" t="str">
        <f t="shared" si="582"/>
        <v/>
      </c>
      <c r="X1082" t="str">
        <f>IF(LEN(H1082)&gt;0,VLOOKUP(H1082,DATA!$B$2:$F$526,5,FALSE),"")</f>
        <v/>
      </c>
      <c r="Y1082" t="str">
        <f t="shared" si="583"/>
        <v/>
      </c>
      <c r="Z1082" t="str">
        <f t="shared" si="584"/>
        <v/>
      </c>
      <c r="AA1082" t="str">
        <f t="shared" si="585"/>
        <v/>
      </c>
      <c r="AB1082" t="str">
        <f>IF(LEN(Z1082)&gt;0,VLOOKUP(Z1082,DATA!$K$25:$L$69,2,FALSE)&amp;IF(LEN(AA1082)&gt;0,VLOOKUP(AA1082,DATA!$O$25:$P$29,2,FALSE),""),"")</f>
        <v/>
      </c>
      <c r="AC1082" t="str">
        <f>IF(LEN(Z1082)&gt;0,VLOOKUP(Z1082,DATA!$K$25:$M$69,3,FALSE),"")</f>
        <v/>
      </c>
      <c r="AD1082" t="str">
        <f t="shared" si="586"/>
        <v/>
      </c>
      <c r="AE1082" t="str">
        <f t="shared" si="587"/>
        <v/>
      </c>
      <c r="AF1082" t="str">
        <f t="shared" si="588"/>
        <v/>
      </c>
      <c r="AG1082" t="str">
        <f t="shared" si="589"/>
        <v/>
      </c>
      <c r="AH1082" t="str">
        <f t="shared" si="590"/>
        <v/>
      </c>
      <c r="AI1082" t="str">
        <f>IF(LEN(Q1082)&gt;0,REPT("0",IF(IF(MID(I1082,12,1)="F",VLOOKUP(J1082,DATA!$K$2:$Y$20,14,FALSE),0)&gt;10,IF(MID(I1082,12,1)="F",VLOOKUP(J1082,DATA!$K$2:$Y$20,14,FALSE),0)-10,0)-LEN(X1082))&amp;DEC2BIN(Q1082,IF(MID(I1082,12,1)="F",VLOOKUP(J1082,DATA!$K$2:$Y$20,14,FALSE),0)-IF(IF(MID(I1082,12,1)="F",VLOOKUP(J1082,DATA!$K$2:$Y$20,14,FALSE),0)&gt;10,IF(MID(I1082,12,1)="F",VLOOKUP(J1082,DATA!$K$2:$Y$20,14,FALSE),0)-10,0)),"")</f>
        <v/>
      </c>
      <c r="AJ1082" t="str">
        <f>IF(LEN(H1082)&gt;0,IF(H1082&lt;&gt;"CALL_PAL",VLOOKUP(H1082,DATA!$B$2:$E$526,4,FALSE),VLOOKUP(K1082,DATA!$K$72:$M$161,3,FALSE)),"")</f>
        <v/>
      </c>
      <c r="AK1082" t="str">
        <f>IF(LEN(H1082)&gt;0,VLOOKUP(H1082,DATA!$B$2:$D$526,3,FALSE),"")</f>
        <v/>
      </c>
      <c r="AL1082" t="str">
        <f t="shared" si="591"/>
        <v/>
      </c>
      <c r="AM1082" t="str">
        <f t="shared" si="592"/>
        <v/>
      </c>
      <c r="AN1082" t="str">
        <f t="shared" si="570"/>
        <v/>
      </c>
      <c r="AO1082" t="str">
        <f t="shared" si="564"/>
        <v/>
      </c>
      <c r="AP1082" t="str">
        <f t="shared" si="565"/>
        <v/>
      </c>
      <c r="AQ1082" t="str">
        <f t="shared" si="562"/>
        <v/>
      </c>
    </row>
    <row r="1083" spans="1:43" x14ac:dyDescent="0.25">
      <c r="A1083" t="str">
        <f t="shared" si="566"/>
        <v/>
      </c>
      <c r="C1083" t="str">
        <f t="shared" si="572"/>
        <v/>
      </c>
      <c r="D1083" t="str">
        <f t="shared" si="567"/>
        <v/>
      </c>
      <c r="E1083" t="str">
        <f t="shared" si="568"/>
        <v/>
      </c>
      <c r="F1083" t="str">
        <f t="shared" si="571"/>
        <v/>
      </c>
      <c r="G1083" t="str">
        <f t="shared" si="563"/>
        <v/>
      </c>
      <c r="H1083" t="str">
        <f t="shared" si="573"/>
        <v/>
      </c>
      <c r="I1083" s="3" t="str">
        <f>IF(LEN(H1083)&gt;0,VLOOKUP(H1083,DATA!$B$2:$G$526,6,FALSE),"")</f>
        <v/>
      </c>
      <c r="J1083" t="str">
        <f>IF(LEN(H1083)&gt;0,VLOOKUP(H1083,DATA!$B$2:$G$526,2,FALSE),"")</f>
        <v/>
      </c>
      <c r="K1083" t="str">
        <f>IF(LEN(H1083)&gt;0,IF(MID(IF(MID(MID(C1083,LEN(H1083)+2,99),1,1)="(",MID(MID(C1083,LEN(H1083)+2,99),2,LEN(MID(C1083,LEN(H1083)+2,99))-2),MID(C1083,LEN(H1083)+2,99)),1,1)=VLOOKUP(H1083,DATA!$B$2:$I$526,8,FALSE),MID(IF(MID(MID(C1083,LEN(H1083)+2,99),1,1)="(",MID(MID(C1083,LEN(H1083)+2,99),2,LEN(MID(C1083,LEN(H1083)+2,99))-2),MID(C1083,LEN(H1083)+2,99)),1,3),IF(MID(MID(C1083,LEN(H1083)+2,99),1,1)="(",MID(MID(C1083,LEN(H1083)+2,99),2,LEN(MID(C1083,LEN(H1083)+2,99))-2),MID(C1083,LEN(H1083)+2,99))),"")</f>
        <v/>
      </c>
      <c r="L1083" t="str">
        <f t="shared" si="574"/>
        <v/>
      </c>
      <c r="M1083" t="str">
        <f t="shared" si="593"/>
        <v/>
      </c>
      <c r="N1083" t="str">
        <f t="shared" si="575"/>
        <v/>
      </c>
      <c r="O1083" t="str">
        <f t="shared" si="576"/>
        <v/>
      </c>
      <c r="P1083" t="str">
        <f t="shared" si="569"/>
        <v/>
      </c>
      <c r="Q1083" t="str">
        <f t="shared" si="577"/>
        <v/>
      </c>
      <c r="R1083" t="str">
        <f t="shared" si="578"/>
        <v/>
      </c>
      <c r="S1083" t="str">
        <f t="shared" si="579"/>
        <v/>
      </c>
      <c r="T1083" t="str">
        <f t="shared" si="580"/>
        <v/>
      </c>
      <c r="U1083" t="str">
        <f t="shared" si="581"/>
        <v/>
      </c>
      <c r="V1083" t="str">
        <f>IF(MID(I1083,6,1)="T",VLOOKUP(H1083,DATA!$B$2:$H$526,7,FALSE),"")</f>
        <v/>
      </c>
      <c r="W1083" t="str">
        <f t="shared" si="582"/>
        <v/>
      </c>
      <c r="X1083" t="str">
        <f>IF(LEN(H1083)&gt;0,VLOOKUP(H1083,DATA!$B$2:$F$526,5,FALSE),"")</f>
        <v/>
      </c>
      <c r="Y1083" t="str">
        <f t="shared" si="583"/>
        <v/>
      </c>
      <c r="Z1083" t="str">
        <f t="shared" si="584"/>
        <v/>
      </c>
      <c r="AA1083" t="str">
        <f t="shared" si="585"/>
        <v/>
      </c>
      <c r="AB1083" t="str">
        <f>IF(LEN(Z1083)&gt;0,VLOOKUP(Z1083,DATA!$K$25:$L$69,2,FALSE)&amp;IF(LEN(AA1083)&gt;0,VLOOKUP(AA1083,DATA!$O$25:$P$29,2,FALSE),""),"")</f>
        <v/>
      </c>
      <c r="AC1083" t="str">
        <f>IF(LEN(Z1083)&gt;0,VLOOKUP(Z1083,DATA!$K$25:$M$69,3,FALSE),"")</f>
        <v/>
      </c>
      <c r="AD1083" t="str">
        <f t="shared" si="586"/>
        <v/>
      </c>
      <c r="AE1083" t="str">
        <f t="shared" si="587"/>
        <v/>
      </c>
      <c r="AF1083" t="str">
        <f t="shared" si="588"/>
        <v/>
      </c>
      <c r="AG1083" t="str">
        <f t="shared" si="589"/>
        <v/>
      </c>
      <c r="AH1083" t="str">
        <f t="shared" si="590"/>
        <v/>
      </c>
      <c r="AI1083" t="str">
        <f>IF(LEN(Q1083)&gt;0,REPT("0",IF(IF(MID(I1083,12,1)="F",VLOOKUP(J1083,DATA!$K$2:$Y$20,14,FALSE),0)&gt;10,IF(MID(I1083,12,1)="F",VLOOKUP(J1083,DATA!$K$2:$Y$20,14,FALSE),0)-10,0)-LEN(X1083))&amp;DEC2BIN(Q1083,IF(MID(I1083,12,1)="F",VLOOKUP(J1083,DATA!$K$2:$Y$20,14,FALSE),0)-IF(IF(MID(I1083,12,1)="F",VLOOKUP(J1083,DATA!$K$2:$Y$20,14,FALSE),0)&gt;10,IF(MID(I1083,12,1)="F",VLOOKUP(J1083,DATA!$K$2:$Y$20,14,FALSE),0)-10,0)),"")</f>
        <v/>
      </c>
      <c r="AJ1083" t="str">
        <f>IF(LEN(H1083)&gt;0,IF(H1083&lt;&gt;"CALL_PAL",VLOOKUP(H1083,DATA!$B$2:$E$526,4,FALSE),VLOOKUP(K1083,DATA!$K$72:$M$161,3,FALSE)),"")</f>
        <v/>
      </c>
      <c r="AK1083" t="str">
        <f>IF(LEN(H1083)&gt;0,VLOOKUP(H1083,DATA!$B$2:$D$526,3,FALSE),"")</f>
        <v/>
      </c>
      <c r="AL1083" t="str">
        <f t="shared" si="591"/>
        <v/>
      </c>
      <c r="AM1083" t="str">
        <f t="shared" si="592"/>
        <v/>
      </c>
      <c r="AN1083" t="str">
        <f t="shared" si="570"/>
        <v/>
      </c>
      <c r="AO1083" t="str">
        <f t="shared" si="564"/>
        <v/>
      </c>
      <c r="AP1083" t="str">
        <f t="shared" si="565"/>
        <v/>
      </c>
      <c r="AQ1083" t="str">
        <f t="shared" si="562"/>
        <v/>
      </c>
    </row>
    <row r="1084" spans="1:43" x14ac:dyDescent="0.25">
      <c r="A1084" t="str">
        <f t="shared" si="566"/>
        <v/>
      </c>
      <c r="C1084" t="str">
        <f t="shared" si="572"/>
        <v/>
      </c>
      <c r="D1084" t="str">
        <f t="shared" si="567"/>
        <v/>
      </c>
      <c r="E1084" t="str">
        <f t="shared" si="568"/>
        <v/>
      </c>
      <c r="F1084" t="str">
        <f t="shared" si="571"/>
        <v/>
      </c>
      <c r="G1084" t="str">
        <f t="shared" si="563"/>
        <v/>
      </c>
      <c r="H1084" t="str">
        <f t="shared" si="573"/>
        <v/>
      </c>
      <c r="I1084" s="3" t="str">
        <f>IF(LEN(H1084)&gt;0,VLOOKUP(H1084,DATA!$B$2:$G$526,6,FALSE),"")</f>
        <v/>
      </c>
      <c r="J1084" t="str">
        <f>IF(LEN(H1084)&gt;0,VLOOKUP(H1084,DATA!$B$2:$G$526,2,FALSE),"")</f>
        <v/>
      </c>
      <c r="K1084" t="str">
        <f>IF(LEN(H1084)&gt;0,IF(MID(IF(MID(MID(C1084,LEN(H1084)+2,99),1,1)="(",MID(MID(C1084,LEN(H1084)+2,99),2,LEN(MID(C1084,LEN(H1084)+2,99))-2),MID(C1084,LEN(H1084)+2,99)),1,1)=VLOOKUP(H1084,DATA!$B$2:$I$526,8,FALSE),MID(IF(MID(MID(C1084,LEN(H1084)+2,99),1,1)="(",MID(MID(C1084,LEN(H1084)+2,99),2,LEN(MID(C1084,LEN(H1084)+2,99))-2),MID(C1084,LEN(H1084)+2,99)),1,3),IF(MID(MID(C1084,LEN(H1084)+2,99),1,1)="(",MID(MID(C1084,LEN(H1084)+2,99),2,LEN(MID(C1084,LEN(H1084)+2,99))-2),MID(C1084,LEN(H1084)+2,99))),"")</f>
        <v/>
      </c>
      <c r="L1084" t="str">
        <f t="shared" si="574"/>
        <v/>
      </c>
      <c r="M1084" t="str">
        <f t="shared" si="593"/>
        <v/>
      </c>
      <c r="N1084" t="str">
        <f t="shared" si="575"/>
        <v/>
      </c>
      <c r="O1084" t="str">
        <f t="shared" si="576"/>
        <v/>
      </c>
      <c r="P1084" t="str">
        <f t="shared" si="569"/>
        <v/>
      </c>
      <c r="Q1084" t="str">
        <f t="shared" si="577"/>
        <v/>
      </c>
      <c r="R1084" t="str">
        <f t="shared" si="578"/>
        <v/>
      </c>
      <c r="S1084" t="str">
        <f t="shared" si="579"/>
        <v/>
      </c>
      <c r="T1084" t="str">
        <f t="shared" si="580"/>
        <v/>
      </c>
      <c r="U1084" t="str">
        <f t="shared" si="581"/>
        <v/>
      </c>
      <c r="V1084" t="str">
        <f>IF(MID(I1084,6,1)="T",VLOOKUP(H1084,DATA!$B$2:$H$526,7,FALSE),"")</f>
        <v/>
      </c>
      <c r="W1084" t="str">
        <f t="shared" si="582"/>
        <v/>
      </c>
      <c r="X1084" t="str">
        <f>IF(LEN(H1084)&gt;0,VLOOKUP(H1084,DATA!$B$2:$F$526,5,FALSE),"")</f>
        <v/>
      </c>
      <c r="Y1084" t="str">
        <f t="shared" si="583"/>
        <v/>
      </c>
      <c r="Z1084" t="str">
        <f t="shared" si="584"/>
        <v/>
      </c>
      <c r="AA1084" t="str">
        <f t="shared" si="585"/>
        <v/>
      </c>
      <c r="AB1084" t="str">
        <f>IF(LEN(Z1084)&gt;0,VLOOKUP(Z1084,DATA!$K$25:$L$69,2,FALSE)&amp;IF(LEN(AA1084)&gt;0,VLOOKUP(AA1084,DATA!$O$25:$P$29,2,FALSE),""),"")</f>
        <v/>
      </c>
      <c r="AC1084" t="str">
        <f>IF(LEN(Z1084)&gt;0,VLOOKUP(Z1084,DATA!$K$25:$M$69,3,FALSE),"")</f>
        <v/>
      </c>
      <c r="AD1084" t="str">
        <f t="shared" si="586"/>
        <v/>
      </c>
      <c r="AE1084" t="str">
        <f t="shared" si="587"/>
        <v/>
      </c>
      <c r="AF1084" t="str">
        <f t="shared" si="588"/>
        <v/>
      </c>
      <c r="AG1084" t="str">
        <f t="shared" si="589"/>
        <v/>
      </c>
      <c r="AH1084" t="str">
        <f t="shared" si="590"/>
        <v/>
      </c>
      <c r="AI1084" t="str">
        <f>IF(LEN(Q1084)&gt;0,REPT("0",IF(IF(MID(I1084,12,1)="F",VLOOKUP(J1084,DATA!$K$2:$Y$20,14,FALSE),0)&gt;10,IF(MID(I1084,12,1)="F",VLOOKUP(J1084,DATA!$K$2:$Y$20,14,FALSE),0)-10,0)-LEN(X1084))&amp;DEC2BIN(Q1084,IF(MID(I1084,12,1)="F",VLOOKUP(J1084,DATA!$K$2:$Y$20,14,FALSE),0)-IF(IF(MID(I1084,12,1)="F",VLOOKUP(J1084,DATA!$K$2:$Y$20,14,FALSE),0)&gt;10,IF(MID(I1084,12,1)="F",VLOOKUP(J1084,DATA!$K$2:$Y$20,14,FALSE),0)-10,0)),"")</f>
        <v/>
      </c>
      <c r="AJ1084" t="str">
        <f>IF(LEN(H1084)&gt;0,IF(H1084&lt;&gt;"CALL_PAL",VLOOKUP(H1084,DATA!$B$2:$E$526,4,FALSE),VLOOKUP(K1084,DATA!$K$72:$M$161,3,FALSE)),"")</f>
        <v/>
      </c>
      <c r="AK1084" t="str">
        <f>IF(LEN(H1084)&gt;0,VLOOKUP(H1084,DATA!$B$2:$D$526,3,FALSE),"")</f>
        <v/>
      </c>
      <c r="AL1084" t="str">
        <f t="shared" si="591"/>
        <v/>
      </c>
      <c r="AM1084" t="str">
        <f t="shared" si="592"/>
        <v/>
      </c>
      <c r="AN1084" t="str">
        <f t="shared" si="570"/>
        <v/>
      </c>
      <c r="AO1084" t="str">
        <f t="shared" si="564"/>
        <v/>
      </c>
      <c r="AP1084" t="str">
        <f t="shared" si="565"/>
        <v/>
      </c>
      <c r="AQ1084" t="str">
        <f t="shared" si="562"/>
        <v/>
      </c>
    </row>
    <row r="1085" spans="1:43" x14ac:dyDescent="0.25">
      <c r="A1085" t="str">
        <f t="shared" si="566"/>
        <v/>
      </c>
      <c r="C1085" t="str">
        <f t="shared" si="572"/>
        <v/>
      </c>
      <c r="D1085" t="str">
        <f t="shared" si="567"/>
        <v/>
      </c>
      <c r="E1085" t="str">
        <f t="shared" si="568"/>
        <v/>
      </c>
      <c r="F1085" t="str">
        <f t="shared" si="571"/>
        <v/>
      </c>
      <c r="G1085" t="str">
        <f t="shared" si="563"/>
        <v/>
      </c>
      <c r="H1085" t="str">
        <f t="shared" si="573"/>
        <v/>
      </c>
      <c r="I1085" s="3" t="str">
        <f>IF(LEN(H1085)&gt;0,VLOOKUP(H1085,DATA!$B$2:$G$526,6,FALSE),"")</f>
        <v/>
      </c>
      <c r="J1085" t="str">
        <f>IF(LEN(H1085)&gt;0,VLOOKUP(H1085,DATA!$B$2:$G$526,2,FALSE),"")</f>
        <v/>
      </c>
      <c r="K1085" t="str">
        <f>IF(LEN(H1085)&gt;0,IF(MID(IF(MID(MID(C1085,LEN(H1085)+2,99),1,1)="(",MID(MID(C1085,LEN(H1085)+2,99),2,LEN(MID(C1085,LEN(H1085)+2,99))-2),MID(C1085,LEN(H1085)+2,99)),1,1)=VLOOKUP(H1085,DATA!$B$2:$I$526,8,FALSE),MID(IF(MID(MID(C1085,LEN(H1085)+2,99),1,1)="(",MID(MID(C1085,LEN(H1085)+2,99),2,LEN(MID(C1085,LEN(H1085)+2,99))-2),MID(C1085,LEN(H1085)+2,99)),1,3),IF(MID(MID(C1085,LEN(H1085)+2,99),1,1)="(",MID(MID(C1085,LEN(H1085)+2,99),2,LEN(MID(C1085,LEN(H1085)+2,99))-2),MID(C1085,LEN(H1085)+2,99))),"")</f>
        <v/>
      </c>
      <c r="L1085" t="str">
        <f t="shared" si="574"/>
        <v/>
      </c>
      <c r="M1085" t="str">
        <f t="shared" si="593"/>
        <v/>
      </c>
      <c r="N1085" t="str">
        <f t="shared" si="575"/>
        <v/>
      </c>
      <c r="O1085" t="str">
        <f t="shared" si="576"/>
        <v/>
      </c>
      <c r="P1085" t="str">
        <f t="shared" si="569"/>
        <v/>
      </c>
      <c r="Q1085" t="str">
        <f t="shared" si="577"/>
        <v/>
      </c>
      <c r="R1085" t="str">
        <f t="shared" si="578"/>
        <v/>
      </c>
      <c r="S1085" t="str">
        <f t="shared" si="579"/>
        <v/>
      </c>
      <c r="T1085" t="str">
        <f t="shared" si="580"/>
        <v/>
      </c>
      <c r="U1085" t="str">
        <f t="shared" si="581"/>
        <v/>
      </c>
      <c r="V1085" t="str">
        <f>IF(MID(I1085,6,1)="T",VLOOKUP(H1085,DATA!$B$2:$H$526,7,FALSE),"")</f>
        <v/>
      </c>
      <c r="W1085" t="str">
        <f t="shared" si="582"/>
        <v/>
      </c>
      <c r="X1085" t="str">
        <f>IF(LEN(H1085)&gt;0,VLOOKUP(H1085,DATA!$B$2:$F$526,5,FALSE),"")</f>
        <v/>
      </c>
      <c r="Y1085" t="str">
        <f t="shared" si="583"/>
        <v/>
      </c>
      <c r="Z1085" t="str">
        <f t="shared" si="584"/>
        <v/>
      </c>
      <c r="AA1085" t="str">
        <f t="shared" si="585"/>
        <v/>
      </c>
      <c r="AB1085" t="str">
        <f>IF(LEN(Z1085)&gt;0,VLOOKUP(Z1085,DATA!$K$25:$L$69,2,FALSE)&amp;IF(LEN(AA1085)&gt;0,VLOOKUP(AA1085,DATA!$O$25:$P$29,2,FALSE),""),"")</f>
        <v/>
      </c>
      <c r="AC1085" t="str">
        <f>IF(LEN(Z1085)&gt;0,VLOOKUP(Z1085,DATA!$K$25:$M$69,3,FALSE),"")</f>
        <v/>
      </c>
      <c r="AD1085" t="str">
        <f t="shared" si="586"/>
        <v/>
      </c>
      <c r="AE1085" t="str">
        <f t="shared" si="587"/>
        <v/>
      </c>
      <c r="AF1085" t="str">
        <f t="shared" si="588"/>
        <v/>
      </c>
      <c r="AG1085" t="str">
        <f t="shared" si="589"/>
        <v/>
      </c>
      <c r="AH1085" t="str">
        <f t="shared" si="590"/>
        <v/>
      </c>
      <c r="AI1085" t="str">
        <f>IF(LEN(Q1085)&gt;0,REPT("0",IF(IF(MID(I1085,12,1)="F",VLOOKUP(J1085,DATA!$K$2:$Y$20,14,FALSE),0)&gt;10,IF(MID(I1085,12,1)="F",VLOOKUP(J1085,DATA!$K$2:$Y$20,14,FALSE),0)-10,0)-LEN(X1085))&amp;DEC2BIN(Q1085,IF(MID(I1085,12,1)="F",VLOOKUP(J1085,DATA!$K$2:$Y$20,14,FALSE),0)-IF(IF(MID(I1085,12,1)="F",VLOOKUP(J1085,DATA!$K$2:$Y$20,14,FALSE),0)&gt;10,IF(MID(I1085,12,1)="F",VLOOKUP(J1085,DATA!$K$2:$Y$20,14,FALSE),0)-10,0)),"")</f>
        <v/>
      </c>
      <c r="AJ1085" t="str">
        <f>IF(LEN(H1085)&gt;0,IF(H1085&lt;&gt;"CALL_PAL",VLOOKUP(H1085,DATA!$B$2:$E$526,4,FALSE),VLOOKUP(K1085,DATA!$K$72:$M$161,3,FALSE)),"")</f>
        <v/>
      </c>
      <c r="AK1085" t="str">
        <f>IF(LEN(H1085)&gt;0,VLOOKUP(H1085,DATA!$B$2:$D$526,3,FALSE),"")</f>
        <v/>
      </c>
      <c r="AL1085" t="str">
        <f t="shared" si="591"/>
        <v/>
      </c>
      <c r="AM1085" t="str">
        <f t="shared" si="592"/>
        <v/>
      </c>
      <c r="AN1085" t="str">
        <f t="shared" si="570"/>
        <v/>
      </c>
      <c r="AO1085" t="str">
        <f t="shared" si="564"/>
        <v/>
      </c>
      <c r="AP1085" t="str">
        <f t="shared" si="565"/>
        <v/>
      </c>
      <c r="AQ1085" t="str">
        <f t="shared" si="562"/>
        <v/>
      </c>
    </row>
    <row r="1086" spans="1:43" x14ac:dyDescent="0.25">
      <c r="A1086" t="str">
        <f t="shared" si="566"/>
        <v/>
      </c>
      <c r="C1086" t="str">
        <f t="shared" si="572"/>
        <v/>
      </c>
      <c r="D1086" t="str">
        <f t="shared" si="567"/>
        <v/>
      </c>
      <c r="E1086" t="str">
        <f t="shared" si="568"/>
        <v/>
      </c>
      <c r="F1086" t="str">
        <f t="shared" si="571"/>
        <v/>
      </c>
      <c r="G1086" t="str">
        <f t="shared" si="563"/>
        <v/>
      </c>
      <c r="H1086" t="str">
        <f t="shared" si="573"/>
        <v/>
      </c>
      <c r="I1086" s="3" t="str">
        <f>IF(LEN(H1086)&gt;0,VLOOKUP(H1086,DATA!$B$2:$G$526,6,FALSE),"")</f>
        <v/>
      </c>
      <c r="J1086" t="str">
        <f>IF(LEN(H1086)&gt;0,VLOOKUP(H1086,DATA!$B$2:$G$526,2,FALSE),"")</f>
        <v/>
      </c>
      <c r="K1086" t="str">
        <f>IF(LEN(H1086)&gt;0,IF(MID(IF(MID(MID(C1086,LEN(H1086)+2,99),1,1)="(",MID(MID(C1086,LEN(H1086)+2,99),2,LEN(MID(C1086,LEN(H1086)+2,99))-2),MID(C1086,LEN(H1086)+2,99)),1,1)=VLOOKUP(H1086,DATA!$B$2:$I$526,8,FALSE),MID(IF(MID(MID(C1086,LEN(H1086)+2,99),1,1)="(",MID(MID(C1086,LEN(H1086)+2,99),2,LEN(MID(C1086,LEN(H1086)+2,99))-2),MID(C1086,LEN(H1086)+2,99)),1,3),IF(MID(MID(C1086,LEN(H1086)+2,99),1,1)="(",MID(MID(C1086,LEN(H1086)+2,99),2,LEN(MID(C1086,LEN(H1086)+2,99))-2),MID(C1086,LEN(H1086)+2,99))),"")</f>
        <v/>
      </c>
      <c r="L1086" t="str">
        <f t="shared" si="574"/>
        <v/>
      </c>
      <c r="M1086" t="str">
        <f t="shared" si="593"/>
        <v/>
      </c>
      <c r="N1086" t="str">
        <f t="shared" si="575"/>
        <v/>
      </c>
      <c r="O1086" t="str">
        <f t="shared" si="576"/>
        <v/>
      </c>
      <c r="P1086" t="str">
        <f t="shared" si="569"/>
        <v/>
      </c>
      <c r="Q1086" t="str">
        <f t="shared" si="577"/>
        <v/>
      </c>
      <c r="R1086" t="str">
        <f t="shared" si="578"/>
        <v/>
      </c>
      <c r="S1086" t="str">
        <f t="shared" si="579"/>
        <v/>
      </c>
      <c r="T1086" t="str">
        <f t="shared" si="580"/>
        <v/>
      </c>
      <c r="U1086" t="str">
        <f t="shared" si="581"/>
        <v/>
      </c>
      <c r="V1086" t="str">
        <f>IF(MID(I1086,6,1)="T",VLOOKUP(H1086,DATA!$B$2:$H$526,7,FALSE),"")</f>
        <v/>
      </c>
      <c r="W1086" t="str">
        <f t="shared" si="582"/>
        <v/>
      </c>
      <c r="X1086" t="str">
        <f>IF(LEN(H1086)&gt;0,VLOOKUP(H1086,DATA!$B$2:$F$526,5,FALSE),"")</f>
        <v/>
      </c>
      <c r="Y1086" t="str">
        <f t="shared" si="583"/>
        <v/>
      </c>
      <c r="Z1086" t="str">
        <f t="shared" si="584"/>
        <v/>
      </c>
      <c r="AA1086" t="str">
        <f t="shared" si="585"/>
        <v/>
      </c>
      <c r="AB1086" t="str">
        <f>IF(LEN(Z1086)&gt;0,VLOOKUP(Z1086,DATA!$K$25:$L$69,2,FALSE)&amp;IF(LEN(AA1086)&gt;0,VLOOKUP(AA1086,DATA!$O$25:$P$29,2,FALSE),""),"")</f>
        <v/>
      </c>
      <c r="AC1086" t="str">
        <f>IF(LEN(Z1086)&gt;0,VLOOKUP(Z1086,DATA!$K$25:$M$69,3,FALSE),"")</f>
        <v/>
      </c>
      <c r="AD1086" t="str">
        <f t="shared" si="586"/>
        <v/>
      </c>
      <c r="AE1086" t="str">
        <f t="shared" si="587"/>
        <v/>
      </c>
      <c r="AF1086" t="str">
        <f t="shared" si="588"/>
        <v/>
      </c>
      <c r="AG1086" t="str">
        <f t="shared" si="589"/>
        <v/>
      </c>
      <c r="AH1086" t="str">
        <f t="shared" si="590"/>
        <v/>
      </c>
      <c r="AI1086" t="str">
        <f>IF(LEN(Q1086)&gt;0,REPT("0",IF(IF(MID(I1086,12,1)="F",VLOOKUP(J1086,DATA!$K$2:$Y$20,14,FALSE),0)&gt;10,IF(MID(I1086,12,1)="F",VLOOKUP(J1086,DATA!$K$2:$Y$20,14,FALSE),0)-10,0)-LEN(X1086))&amp;DEC2BIN(Q1086,IF(MID(I1086,12,1)="F",VLOOKUP(J1086,DATA!$K$2:$Y$20,14,FALSE),0)-IF(IF(MID(I1086,12,1)="F",VLOOKUP(J1086,DATA!$K$2:$Y$20,14,FALSE),0)&gt;10,IF(MID(I1086,12,1)="F",VLOOKUP(J1086,DATA!$K$2:$Y$20,14,FALSE),0)-10,0)),"")</f>
        <v/>
      </c>
      <c r="AJ1086" t="str">
        <f>IF(LEN(H1086)&gt;0,IF(H1086&lt;&gt;"CALL_PAL",VLOOKUP(H1086,DATA!$B$2:$E$526,4,FALSE),VLOOKUP(K1086,DATA!$K$72:$M$161,3,FALSE)),"")</f>
        <v/>
      </c>
      <c r="AK1086" t="str">
        <f>IF(LEN(H1086)&gt;0,VLOOKUP(H1086,DATA!$B$2:$D$526,3,FALSE),"")</f>
        <v/>
      </c>
      <c r="AL1086" t="str">
        <f t="shared" si="591"/>
        <v/>
      </c>
      <c r="AM1086" t="str">
        <f t="shared" si="592"/>
        <v/>
      </c>
      <c r="AN1086" t="str">
        <f t="shared" si="570"/>
        <v/>
      </c>
      <c r="AO1086" t="str">
        <f t="shared" si="564"/>
        <v/>
      </c>
      <c r="AP1086" t="str">
        <f t="shared" si="565"/>
        <v/>
      </c>
      <c r="AQ1086" t="str">
        <f t="shared" si="562"/>
        <v/>
      </c>
    </row>
    <row r="1087" spans="1:43" x14ac:dyDescent="0.25">
      <c r="A1087" t="str">
        <f t="shared" si="566"/>
        <v/>
      </c>
      <c r="C1087" t="str">
        <f t="shared" si="572"/>
        <v/>
      </c>
      <c r="D1087" t="str">
        <f t="shared" si="567"/>
        <v/>
      </c>
      <c r="E1087" t="str">
        <f t="shared" si="568"/>
        <v/>
      </c>
      <c r="F1087" t="str">
        <f t="shared" si="571"/>
        <v/>
      </c>
      <c r="G1087" t="str">
        <f t="shared" si="563"/>
        <v/>
      </c>
      <c r="H1087" t="str">
        <f t="shared" si="573"/>
        <v/>
      </c>
      <c r="I1087" s="3" t="str">
        <f>IF(LEN(H1087)&gt;0,VLOOKUP(H1087,DATA!$B$2:$G$526,6,FALSE),"")</f>
        <v/>
      </c>
      <c r="J1087" t="str">
        <f>IF(LEN(H1087)&gt;0,VLOOKUP(H1087,DATA!$B$2:$G$526,2,FALSE),"")</f>
        <v/>
      </c>
      <c r="K1087" t="str">
        <f>IF(LEN(H1087)&gt;0,IF(MID(IF(MID(MID(C1087,LEN(H1087)+2,99),1,1)="(",MID(MID(C1087,LEN(H1087)+2,99),2,LEN(MID(C1087,LEN(H1087)+2,99))-2),MID(C1087,LEN(H1087)+2,99)),1,1)=VLOOKUP(H1087,DATA!$B$2:$I$526,8,FALSE),MID(IF(MID(MID(C1087,LEN(H1087)+2,99),1,1)="(",MID(MID(C1087,LEN(H1087)+2,99),2,LEN(MID(C1087,LEN(H1087)+2,99))-2),MID(C1087,LEN(H1087)+2,99)),1,3),IF(MID(MID(C1087,LEN(H1087)+2,99),1,1)="(",MID(MID(C1087,LEN(H1087)+2,99),2,LEN(MID(C1087,LEN(H1087)+2,99))-2),MID(C1087,LEN(H1087)+2,99))),"")</f>
        <v/>
      </c>
      <c r="L1087" t="str">
        <f t="shared" si="574"/>
        <v/>
      </c>
      <c r="M1087" t="str">
        <f t="shared" si="593"/>
        <v/>
      </c>
      <c r="N1087" t="str">
        <f t="shared" si="575"/>
        <v/>
      </c>
      <c r="O1087" t="str">
        <f t="shared" si="576"/>
        <v/>
      </c>
      <c r="P1087" t="str">
        <f t="shared" si="569"/>
        <v/>
      </c>
      <c r="Q1087" t="str">
        <f t="shared" si="577"/>
        <v/>
      </c>
      <c r="R1087" t="str">
        <f t="shared" si="578"/>
        <v/>
      </c>
      <c r="S1087" t="str">
        <f t="shared" si="579"/>
        <v/>
      </c>
      <c r="T1087" t="str">
        <f t="shared" si="580"/>
        <v/>
      </c>
      <c r="U1087" t="str">
        <f t="shared" si="581"/>
        <v/>
      </c>
      <c r="V1087" t="str">
        <f>IF(MID(I1087,6,1)="T",VLOOKUP(H1087,DATA!$B$2:$H$526,7,FALSE),"")</f>
        <v/>
      </c>
      <c r="W1087" t="str">
        <f t="shared" si="582"/>
        <v/>
      </c>
      <c r="X1087" t="str">
        <f>IF(LEN(H1087)&gt;0,VLOOKUP(H1087,DATA!$B$2:$F$526,5,FALSE),"")</f>
        <v/>
      </c>
      <c r="Y1087" t="str">
        <f t="shared" si="583"/>
        <v/>
      </c>
      <c r="Z1087" t="str">
        <f t="shared" si="584"/>
        <v/>
      </c>
      <c r="AA1087" t="str">
        <f t="shared" si="585"/>
        <v/>
      </c>
      <c r="AB1087" t="str">
        <f>IF(LEN(Z1087)&gt;0,VLOOKUP(Z1087,DATA!$K$25:$L$69,2,FALSE)&amp;IF(LEN(AA1087)&gt;0,VLOOKUP(AA1087,DATA!$O$25:$P$29,2,FALSE),""),"")</f>
        <v/>
      </c>
      <c r="AC1087" t="str">
        <f>IF(LEN(Z1087)&gt;0,VLOOKUP(Z1087,DATA!$K$25:$M$69,3,FALSE),"")</f>
        <v/>
      </c>
      <c r="AD1087" t="str">
        <f t="shared" si="586"/>
        <v/>
      </c>
      <c r="AE1087" t="str">
        <f t="shared" si="587"/>
        <v/>
      </c>
      <c r="AF1087" t="str">
        <f t="shared" si="588"/>
        <v/>
      </c>
      <c r="AG1087" t="str">
        <f t="shared" si="589"/>
        <v/>
      </c>
      <c r="AH1087" t="str">
        <f t="shared" si="590"/>
        <v/>
      </c>
      <c r="AI1087" t="str">
        <f>IF(LEN(Q1087)&gt;0,REPT("0",IF(IF(MID(I1087,12,1)="F",VLOOKUP(J1087,DATA!$K$2:$Y$20,14,FALSE),0)&gt;10,IF(MID(I1087,12,1)="F",VLOOKUP(J1087,DATA!$K$2:$Y$20,14,FALSE),0)-10,0)-LEN(X1087))&amp;DEC2BIN(Q1087,IF(MID(I1087,12,1)="F",VLOOKUP(J1087,DATA!$K$2:$Y$20,14,FALSE),0)-IF(IF(MID(I1087,12,1)="F",VLOOKUP(J1087,DATA!$K$2:$Y$20,14,FALSE),0)&gt;10,IF(MID(I1087,12,1)="F",VLOOKUP(J1087,DATA!$K$2:$Y$20,14,FALSE),0)-10,0)),"")</f>
        <v/>
      </c>
      <c r="AJ1087" t="str">
        <f>IF(LEN(H1087)&gt;0,IF(H1087&lt;&gt;"CALL_PAL",VLOOKUP(H1087,DATA!$B$2:$E$526,4,FALSE),VLOOKUP(K1087,DATA!$K$72:$M$161,3,FALSE)),"")</f>
        <v/>
      </c>
      <c r="AK1087" t="str">
        <f>IF(LEN(H1087)&gt;0,VLOOKUP(H1087,DATA!$B$2:$D$526,3,FALSE),"")</f>
        <v/>
      </c>
      <c r="AL1087" t="str">
        <f t="shared" si="591"/>
        <v/>
      </c>
      <c r="AM1087" t="str">
        <f t="shared" si="592"/>
        <v/>
      </c>
      <c r="AN1087" t="str">
        <f t="shared" si="570"/>
        <v/>
      </c>
      <c r="AO1087" t="str">
        <f t="shared" si="564"/>
        <v/>
      </c>
      <c r="AP1087" t="str">
        <f t="shared" si="565"/>
        <v/>
      </c>
      <c r="AQ1087" t="str">
        <f t="shared" si="562"/>
        <v/>
      </c>
    </row>
    <row r="1088" spans="1:43" x14ac:dyDescent="0.25">
      <c r="A1088" t="str">
        <f t="shared" si="566"/>
        <v/>
      </c>
      <c r="C1088" t="str">
        <f t="shared" si="572"/>
        <v/>
      </c>
      <c r="D1088" t="str">
        <f t="shared" si="567"/>
        <v/>
      </c>
      <c r="E1088" t="str">
        <f t="shared" si="568"/>
        <v/>
      </c>
      <c r="F1088" t="str">
        <f t="shared" si="571"/>
        <v/>
      </c>
      <c r="G1088" t="str">
        <f t="shared" si="563"/>
        <v/>
      </c>
      <c r="H1088" t="str">
        <f t="shared" si="573"/>
        <v/>
      </c>
      <c r="I1088" s="3" t="str">
        <f>IF(LEN(H1088)&gt;0,VLOOKUP(H1088,DATA!$B$2:$G$526,6,FALSE),"")</f>
        <v/>
      </c>
      <c r="J1088" t="str">
        <f>IF(LEN(H1088)&gt;0,VLOOKUP(H1088,DATA!$B$2:$G$526,2,FALSE),"")</f>
        <v/>
      </c>
      <c r="K1088" t="str">
        <f>IF(LEN(H1088)&gt;0,IF(MID(IF(MID(MID(C1088,LEN(H1088)+2,99),1,1)="(",MID(MID(C1088,LEN(H1088)+2,99),2,LEN(MID(C1088,LEN(H1088)+2,99))-2),MID(C1088,LEN(H1088)+2,99)),1,1)=VLOOKUP(H1088,DATA!$B$2:$I$526,8,FALSE),MID(IF(MID(MID(C1088,LEN(H1088)+2,99),1,1)="(",MID(MID(C1088,LEN(H1088)+2,99),2,LEN(MID(C1088,LEN(H1088)+2,99))-2),MID(C1088,LEN(H1088)+2,99)),1,3),IF(MID(MID(C1088,LEN(H1088)+2,99),1,1)="(",MID(MID(C1088,LEN(H1088)+2,99),2,LEN(MID(C1088,LEN(H1088)+2,99))-2),MID(C1088,LEN(H1088)+2,99))),"")</f>
        <v/>
      </c>
      <c r="L1088" t="str">
        <f t="shared" si="574"/>
        <v/>
      </c>
      <c r="M1088" t="str">
        <f t="shared" si="593"/>
        <v/>
      </c>
      <c r="N1088" t="str">
        <f t="shared" si="575"/>
        <v/>
      </c>
      <c r="O1088" t="str">
        <f t="shared" si="576"/>
        <v/>
      </c>
      <c r="P1088" t="str">
        <f t="shared" si="569"/>
        <v/>
      </c>
      <c r="Q1088" t="str">
        <f t="shared" si="577"/>
        <v/>
      </c>
      <c r="R1088" t="str">
        <f t="shared" si="578"/>
        <v/>
      </c>
      <c r="S1088" t="str">
        <f t="shared" si="579"/>
        <v/>
      </c>
      <c r="T1088" t="str">
        <f t="shared" si="580"/>
        <v/>
      </c>
      <c r="U1088" t="str">
        <f t="shared" si="581"/>
        <v/>
      </c>
      <c r="V1088" t="str">
        <f>IF(MID(I1088,6,1)="T",VLOOKUP(H1088,DATA!$B$2:$H$526,7,FALSE),"")</f>
        <v/>
      </c>
      <c r="W1088" t="str">
        <f t="shared" si="582"/>
        <v/>
      </c>
      <c r="X1088" t="str">
        <f>IF(LEN(H1088)&gt;0,VLOOKUP(H1088,DATA!$B$2:$F$526,5,FALSE),"")</f>
        <v/>
      </c>
      <c r="Y1088" t="str">
        <f t="shared" si="583"/>
        <v/>
      </c>
      <c r="Z1088" t="str">
        <f t="shared" si="584"/>
        <v/>
      </c>
      <c r="AA1088" t="str">
        <f t="shared" si="585"/>
        <v/>
      </c>
      <c r="AB1088" t="str">
        <f>IF(LEN(Z1088)&gt;0,VLOOKUP(Z1088,DATA!$K$25:$L$69,2,FALSE)&amp;IF(LEN(AA1088)&gt;0,VLOOKUP(AA1088,DATA!$O$25:$P$29,2,FALSE),""),"")</f>
        <v/>
      </c>
      <c r="AC1088" t="str">
        <f>IF(LEN(Z1088)&gt;0,VLOOKUP(Z1088,DATA!$K$25:$M$69,3,FALSE),"")</f>
        <v/>
      </c>
      <c r="AD1088" t="str">
        <f t="shared" si="586"/>
        <v/>
      </c>
      <c r="AE1088" t="str">
        <f t="shared" si="587"/>
        <v/>
      </c>
      <c r="AF1088" t="str">
        <f t="shared" si="588"/>
        <v/>
      </c>
      <c r="AG1088" t="str">
        <f t="shared" si="589"/>
        <v/>
      </c>
      <c r="AH1088" t="str">
        <f t="shared" si="590"/>
        <v/>
      </c>
      <c r="AI1088" t="str">
        <f>IF(LEN(Q1088)&gt;0,REPT("0",IF(IF(MID(I1088,12,1)="F",VLOOKUP(J1088,DATA!$K$2:$Y$20,14,FALSE),0)&gt;10,IF(MID(I1088,12,1)="F",VLOOKUP(J1088,DATA!$K$2:$Y$20,14,FALSE),0)-10,0)-LEN(X1088))&amp;DEC2BIN(Q1088,IF(MID(I1088,12,1)="F",VLOOKUP(J1088,DATA!$K$2:$Y$20,14,FALSE),0)-IF(IF(MID(I1088,12,1)="F",VLOOKUP(J1088,DATA!$K$2:$Y$20,14,FALSE),0)&gt;10,IF(MID(I1088,12,1)="F",VLOOKUP(J1088,DATA!$K$2:$Y$20,14,FALSE),0)-10,0)),"")</f>
        <v/>
      </c>
      <c r="AJ1088" t="str">
        <f>IF(LEN(H1088)&gt;0,IF(H1088&lt;&gt;"CALL_PAL",VLOOKUP(H1088,DATA!$B$2:$E$526,4,FALSE),VLOOKUP(K1088,DATA!$K$72:$M$161,3,FALSE)),"")</f>
        <v/>
      </c>
      <c r="AK1088" t="str">
        <f>IF(LEN(H1088)&gt;0,VLOOKUP(H1088,DATA!$B$2:$D$526,3,FALSE),"")</f>
        <v/>
      </c>
      <c r="AL1088" t="str">
        <f t="shared" si="591"/>
        <v/>
      </c>
      <c r="AM1088" t="str">
        <f t="shared" si="592"/>
        <v/>
      </c>
      <c r="AN1088" t="str">
        <f t="shared" si="570"/>
        <v/>
      </c>
      <c r="AO1088" t="str">
        <f t="shared" si="564"/>
        <v/>
      </c>
      <c r="AP1088" t="str">
        <f t="shared" si="565"/>
        <v/>
      </c>
      <c r="AQ1088" t="str">
        <f t="shared" si="562"/>
        <v/>
      </c>
    </row>
    <row r="1089" spans="1:43" x14ac:dyDescent="0.25">
      <c r="A1089" t="str">
        <f t="shared" si="566"/>
        <v/>
      </c>
      <c r="C1089" t="str">
        <f t="shared" si="572"/>
        <v/>
      </c>
      <c r="D1089" t="str">
        <f t="shared" si="567"/>
        <v/>
      </c>
      <c r="E1089" t="str">
        <f t="shared" si="568"/>
        <v/>
      </c>
      <c r="F1089" t="str">
        <f t="shared" si="571"/>
        <v/>
      </c>
      <c r="G1089" t="str">
        <f t="shared" si="563"/>
        <v/>
      </c>
      <c r="H1089" t="str">
        <f t="shared" si="573"/>
        <v/>
      </c>
      <c r="I1089" s="3" t="str">
        <f>IF(LEN(H1089)&gt;0,VLOOKUP(H1089,DATA!$B$2:$G$526,6,FALSE),"")</f>
        <v/>
      </c>
      <c r="J1089" t="str">
        <f>IF(LEN(H1089)&gt;0,VLOOKUP(H1089,DATA!$B$2:$G$526,2,FALSE),"")</f>
        <v/>
      </c>
      <c r="K1089" t="str">
        <f>IF(LEN(H1089)&gt;0,IF(MID(IF(MID(MID(C1089,LEN(H1089)+2,99),1,1)="(",MID(MID(C1089,LEN(H1089)+2,99),2,LEN(MID(C1089,LEN(H1089)+2,99))-2),MID(C1089,LEN(H1089)+2,99)),1,1)=VLOOKUP(H1089,DATA!$B$2:$I$526,8,FALSE),MID(IF(MID(MID(C1089,LEN(H1089)+2,99),1,1)="(",MID(MID(C1089,LEN(H1089)+2,99),2,LEN(MID(C1089,LEN(H1089)+2,99))-2),MID(C1089,LEN(H1089)+2,99)),1,3),IF(MID(MID(C1089,LEN(H1089)+2,99),1,1)="(",MID(MID(C1089,LEN(H1089)+2,99),2,LEN(MID(C1089,LEN(H1089)+2,99))-2),MID(C1089,LEN(H1089)+2,99))),"")</f>
        <v/>
      </c>
      <c r="L1089" t="str">
        <f t="shared" si="574"/>
        <v/>
      </c>
      <c r="M1089" t="str">
        <f t="shared" si="593"/>
        <v/>
      </c>
      <c r="N1089" t="str">
        <f t="shared" si="575"/>
        <v/>
      </c>
      <c r="O1089" t="str">
        <f t="shared" si="576"/>
        <v/>
      </c>
      <c r="P1089" t="str">
        <f t="shared" si="569"/>
        <v/>
      </c>
      <c r="Q1089" t="str">
        <f t="shared" si="577"/>
        <v/>
      </c>
      <c r="R1089" t="str">
        <f t="shared" si="578"/>
        <v/>
      </c>
      <c r="S1089" t="str">
        <f t="shared" si="579"/>
        <v/>
      </c>
      <c r="T1089" t="str">
        <f t="shared" si="580"/>
        <v/>
      </c>
      <c r="U1089" t="str">
        <f t="shared" si="581"/>
        <v/>
      </c>
      <c r="V1089" t="str">
        <f>IF(MID(I1089,6,1)="T",VLOOKUP(H1089,DATA!$B$2:$H$526,7,FALSE),"")</f>
        <v/>
      </c>
      <c r="W1089" t="str">
        <f t="shared" si="582"/>
        <v/>
      </c>
      <c r="X1089" t="str">
        <f>IF(LEN(H1089)&gt;0,VLOOKUP(H1089,DATA!$B$2:$F$526,5,FALSE),"")</f>
        <v/>
      </c>
      <c r="Y1089" t="str">
        <f t="shared" si="583"/>
        <v/>
      </c>
      <c r="Z1089" t="str">
        <f t="shared" si="584"/>
        <v/>
      </c>
      <c r="AA1089" t="str">
        <f t="shared" si="585"/>
        <v/>
      </c>
      <c r="AB1089" t="str">
        <f>IF(LEN(Z1089)&gt;0,VLOOKUP(Z1089,DATA!$K$25:$L$69,2,FALSE)&amp;IF(LEN(AA1089)&gt;0,VLOOKUP(AA1089,DATA!$O$25:$P$29,2,FALSE),""),"")</f>
        <v/>
      </c>
      <c r="AC1089" t="str">
        <f>IF(LEN(Z1089)&gt;0,VLOOKUP(Z1089,DATA!$K$25:$M$69,3,FALSE),"")</f>
        <v/>
      </c>
      <c r="AD1089" t="str">
        <f t="shared" si="586"/>
        <v/>
      </c>
      <c r="AE1089" t="str">
        <f t="shared" si="587"/>
        <v/>
      </c>
      <c r="AF1089" t="str">
        <f t="shared" si="588"/>
        <v/>
      </c>
      <c r="AG1089" t="str">
        <f t="shared" si="589"/>
        <v/>
      </c>
      <c r="AH1089" t="str">
        <f t="shared" si="590"/>
        <v/>
      </c>
      <c r="AI1089" t="str">
        <f>IF(LEN(Q1089)&gt;0,REPT("0",IF(IF(MID(I1089,12,1)="F",VLOOKUP(J1089,DATA!$K$2:$Y$20,14,FALSE),0)&gt;10,IF(MID(I1089,12,1)="F",VLOOKUP(J1089,DATA!$K$2:$Y$20,14,FALSE),0)-10,0)-LEN(X1089))&amp;DEC2BIN(Q1089,IF(MID(I1089,12,1)="F",VLOOKUP(J1089,DATA!$K$2:$Y$20,14,FALSE),0)-IF(IF(MID(I1089,12,1)="F",VLOOKUP(J1089,DATA!$K$2:$Y$20,14,FALSE),0)&gt;10,IF(MID(I1089,12,1)="F",VLOOKUP(J1089,DATA!$K$2:$Y$20,14,FALSE),0)-10,0)),"")</f>
        <v/>
      </c>
      <c r="AJ1089" t="str">
        <f>IF(LEN(H1089)&gt;0,IF(H1089&lt;&gt;"CALL_PAL",VLOOKUP(H1089,DATA!$B$2:$E$526,4,FALSE),VLOOKUP(K1089,DATA!$K$72:$M$161,3,FALSE)),"")</f>
        <v/>
      </c>
      <c r="AK1089" t="str">
        <f>IF(LEN(H1089)&gt;0,VLOOKUP(H1089,DATA!$B$2:$D$526,3,FALSE),"")</f>
        <v/>
      </c>
      <c r="AL1089" t="str">
        <f t="shared" si="591"/>
        <v/>
      </c>
      <c r="AM1089" t="str">
        <f t="shared" si="592"/>
        <v/>
      </c>
      <c r="AN1089" t="str">
        <f t="shared" si="570"/>
        <v/>
      </c>
      <c r="AO1089" t="str">
        <f t="shared" si="564"/>
        <v/>
      </c>
      <c r="AP1089" t="str">
        <f t="shared" si="565"/>
        <v/>
      </c>
      <c r="AQ1089" t="str">
        <f t="shared" si="562"/>
        <v/>
      </c>
    </row>
    <row r="1090" spans="1:43" x14ac:dyDescent="0.25">
      <c r="A1090" t="str">
        <f t="shared" si="566"/>
        <v/>
      </c>
      <c r="C1090" t="str">
        <f t="shared" si="572"/>
        <v/>
      </c>
      <c r="D1090" t="str">
        <f t="shared" si="567"/>
        <v/>
      </c>
      <c r="E1090" t="str">
        <f t="shared" si="568"/>
        <v/>
      </c>
      <c r="F1090" t="str">
        <f t="shared" si="571"/>
        <v/>
      </c>
      <c r="G1090" t="str">
        <f t="shared" si="563"/>
        <v/>
      </c>
      <c r="H1090" t="str">
        <f t="shared" si="573"/>
        <v/>
      </c>
      <c r="I1090" s="3" t="str">
        <f>IF(LEN(H1090)&gt;0,VLOOKUP(H1090,DATA!$B$2:$G$526,6,FALSE),"")</f>
        <v/>
      </c>
      <c r="J1090" t="str">
        <f>IF(LEN(H1090)&gt;0,VLOOKUP(H1090,DATA!$B$2:$G$526,2,FALSE),"")</f>
        <v/>
      </c>
      <c r="K1090" t="str">
        <f>IF(LEN(H1090)&gt;0,IF(MID(IF(MID(MID(C1090,LEN(H1090)+2,99),1,1)="(",MID(MID(C1090,LEN(H1090)+2,99),2,LEN(MID(C1090,LEN(H1090)+2,99))-2),MID(C1090,LEN(H1090)+2,99)),1,1)=VLOOKUP(H1090,DATA!$B$2:$I$526,8,FALSE),MID(IF(MID(MID(C1090,LEN(H1090)+2,99),1,1)="(",MID(MID(C1090,LEN(H1090)+2,99),2,LEN(MID(C1090,LEN(H1090)+2,99))-2),MID(C1090,LEN(H1090)+2,99)),1,3),IF(MID(MID(C1090,LEN(H1090)+2,99),1,1)="(",MID(MID(C1090,LEN(H1090)+2,99),2,LEN(MID(C1090,LEN(H1090)+2,99))-2),MID(C1090,LEN(H1090)+2,99))),"")</f>
        <v/>
      </c>
      <c r="L1090" t="str">
        <f t="shared" si="574"/>
        <v/>
      </c>
      <c r="M1090" t="str">
        <f t="shared" si="593"/>
        <v/>
      </c>
      <c r="N1090" t="str">
        <f t="shared" si="575"/>
        <v/>
      </c>
      <c r="O1090" t="str">
        <f t="shared" si="576"/>
        <v/>
      </c>
      <c r="P1090" t="str">
        <f t="shared" si="569"/>
        <v/>
      </c>
      <c r="Q1090" t="str">
        <f t="shared" si="577"/>
        <v/>
      </c>
      <c r="R1090" t="str">
        <f t="shared" si="578"/>
        <v/>
      </c>
      <c r="S1090" t="str">
        <f t="shared" si="579"/>
        <v/>
      </c>
      <c r="T1090" t="str">
        <f t="shared" si="580"/>
        <v/>
      </c>
      <c r="U1090" t="str">
        <f t="shared" si="581"/>
        <v/>
      </c>
      <c r="V1090" t="str">
        <f>IF(MID(I1090,6,1)="T",VLOOKUP(H1090,DATA!$B$2:$H$526,7,FALSE),"")</f>
        <v/>
      </c>
      <c r="W1090" t="str">
        <f t="shared" si="582"/>
        <v/>
      </c>
      <c r="X1090" t="str">
        <f>IF(LEN(H1090)&gt;0,VLOOKUP(H1090,DATA!$B$2:$F$526,5,FALSE),"")</f>
        <v/>
      </c>
      <c r="Y1090" t="str">
        <f t="shared" si="583"/>
        <v/>
      </c>
      <c r="Z1090" t="str">
        <f t="shared" si="584"/>
        <v/>
      </c>
      <c r="AA1090" t="str">
        <f t="shared" si="585"/>
        <v/>
      </c>
      <c r="AB1090" t="str">
        <f>IF(LEN(Z1090)&gt;0,VLOOKUP(Z1090,DATA!$K$25:$L$69,2,FALSE)&amp;IF(LEN(AA1090)&gt;0,VLOOKUP(AA1090,DATA!$O$25:$P$29,2,FALSE),""),"")</f>
        <v/>
      </c>
      <c r="AC1090" t="str">
        <f>IF(LEN(Z1090)&gt;0,VLOOKUP(Z1090,DATA!$K$25:$M$69,3,FALSE),"")</f>
        <v/>
      </c>
      <c r="AD1090" t="str">
        <f t="shared" si="586"/>
        <v/>
      </c>
      <c r="AE1090" t="str">
        <f t="shared" si="587"/>
        <v/>
      </c>
      <c r="AF1090" t="str">
        <f t="shared" si="588"/>
        <v/>
      </c>
      <c r="AG1090" t="str">
        <f t="shared" si="589"/>
        <v/>
      </c>
      <c r="AH1090" t="str">
        <f t="shared" si="590"/>
        <v/>
      </c>
      <c r="AI1090" t="str">
        <f>IF(LEN(Q1090)&gt;0,REPT("0",IF(IF(MID(I1090,12,1)="F",VLOOKUP(J1090,DATA!$K$2:$Y$20,14,FALSE),0)&gt;10,IF(MID(I1090,12,1)="F",VLOOKUP(J1090,DATA!$K$2:$Y$20,14,FALSE),0)-10,0)-LEN(X1090))&amp;DEC2BIN(Q1090,IF(MID(I1090,12,1)="F",VLOOKUP(J1090,DATA!$K$2:$Y$20,14,FALSE),0)-IF(IF(MID(I1090,12,1)="F",VLOOKUP(J1090,DATA!$K$2:$Y$20,14,FALSE),0)&gt;10,IF(MID(I1090,12,1)="F",VLOOKUP(J1090,DATA!$K$2:$Y$20,14,FALSE),0)-10,0)),"")</f>
        <v/>
      </c>
      <c r="AJ1090" t="str">
        <f>IF(LEN(H1090)&gt;0,IF(H1090&lt;&gt;"CALL_PAL",VLOOKUP(H1090,DATA!$B$2:$E$526,4,FALSE),VLOOKUP(K1090,DATA!$K$72:$M$161,3,FALSE)),"")</f>
        <v/>
      </c>
      <c r="AK1090" t="str">
        <f>IF(LEN(H1090)&gt;0,VLOOKUP(H1090,DATA!$B$2:$D$526,3,FALSE),"")</f>
        <v/>
      </c>
      <c r="AL1090" t="str">
        <f t="shared" si="591"/>
        <v/>
      </c>
      <c r="AM1090" t="str">
        <f t="shared" si="592"/>
        <v/>
      </c>
      <c r="AN1090" t="str">
        <f t="shared" si="570"/>
        <v/>
      </c>
      <c r="AO1090" t="str">
        <f t="shared" si="564"/>
        <v/>
      </c>
      <c r="AP1090" t="str">
        <f t="shared" si="565"/>
        <v/>
      </c>
      <c r="AQ1090" t="str">
        <f t="shared" si="562"/>
        <v/>
      </c>
    </row>
    <row r="1091" spans="1:43" x14ac:dyDescent="0.25">
      <c r="A1091" t="str">
        <f t="shared" si="566"/>
        <v/>
      </c>
      <c r="C1091" t="str">
        <f t="shared" si="572"/>
        <v/>
      </c>
      <c r="D1091" t="str">
        <f t="shared" si="567"/>
        <v/>
      </c>
      <c r="E1091" t="str">
        <f t="shared" si="568"/>
        <v/>
      </c>
      <c r="F1091" t="str">
        <f t="shared" si="571"/>
        <v/>
      </c>
      <c r="G1091" t="str">
        <f t="shared" si="563"/>
        <v/>
      </c>
      <c r="H1091" t="str">
        <f t="shared" si="573"/>
        <v/>
      </c>
      <c r="I1091" s="3" t="str">
        <f>IF(LEN(H1091)&gt;0,VLOOKUP(H1091,DATA!$B$2:$G$526,6,FALSE),"")</f>
        <v/>
      </c>
      <c r="J1091" t="str">
        <f>IF(LEN(H1091)&gt;0,VLOOKUP(H1091,DATA!$B$2:$G$526,2,FALSE),"")</f>
        <v/>
      </c>
      <c r="K1091" t="str">
        <f>IF(LEN(H1091)&gt;0,IF(MID(IF(MID(MID(C1091,LEN(H1091)+2,99),1,1)="(",MID(MID(C1091,LEN(H1091)+2,99),2,LEN(MID(C1091,LEN(H1091)+2,99))-2),MID(C1091,LEN(H1091)+2,99)),1,1)=VLOOKUP(H1091,DATA!$B$2:$I$526,8,FALSE),MID(IF(MID(MID(C1091,LEN(H1091)+2,99),1,1)="(",MID(MID(C1091,LEN(H1091)+2,99),2,LEN(MID(C1091,LEN(H1091)+2,99))-2),MID(C1091,LEN(H1091)+2,99)),1,3),IF(MID(MID(C1091,LEN(H1091)+2,99),1,1)="(",MID(MID(C1091,LEN(H1091)+2,99),2,LEN(MID(C1091,LEN(H1091)+2,99))-2),MID(C1091,LEN(H1091)+2,99))),"")</f>
        <v/>
      </c>
      <c r="L1091" t="str">
        <f t="shared" si="574"/>
        <v/>
      </c>
      <c r="M1091" t="str">
        <f t="shared" si="593"/>
        <v/>
      </c>
      <c r="N1091" t="str">
        <f t="shared" si="575"/>
        <v/>
      </c>
      <c r="O1091" t="str">
        <f t="shared" si="576"/>
        <v/>
      </c>
      <c r="P1091" t="str">
        <f t="shared" si="569"/>
        <v/>
      </c>
      <c r="Q1091" t="str">
        <f t="shared" si="577"/>
        <v/>
      </c>
      <c r="R1091" t="str">
        <f t="shared" si="578"/>
        <v/>
      </c>
      <c r="S1091" t="str">
        <f t="shared" si="579"/>
        <v/>
      </c>
      <c r="T1091" t="str">
        <f t="shared" si="580"/>
        <v/>
      </c>
      <c r="U1091" t="str">
        <f t="shared" si="581"/>
        <v/>
      </c>
      <c r="V1091" t="str">
        <f>IF(MID(I1091,6,1)="T",VLOOKUP(H1091,DATA!$B$2:$H$526,7,FALSE),"")</f>
        <v/>
      </c>
      <c r="W1091" t="str">
        <f t="shared" si="582"/>
        <v/>
      </c>
      <c r="X1091" t="str">
        <f>IF(LEN(H1091)&gt;0,VLOOKUP(H1091,DATA!$B$2:$F$526,5,FALSE),"")</f>
        <v/>
      </c>
      <c r="Y1091" t="str">
        <f t="shared" si="583"/>
        <v/>
      </c>
      <c r="Z1091" t="str">
        <f t="shared" si="584"/>
        <v/>
      </c>
      <c r="AA1091" t="str">
        <f t="shared" si="585"/>
        <v/>
      </c>
      <c r="AB1091" t="str">
        <f>IF(LEN(Z1091)&gt;0,VLOOKUP(Z1091,DATA!$K$25:$L$69,2,FALSE)&amp;IF(LEN(AA1091)&gt;0,VLOOKUP(AA1091,DATA!$O$25:$P$29,2,FALSE),""),"")</f>
        <v/>
      </c>
      <c r="AC1091" t="str">
        <f>IF(LEN(Z1091)&gt;0,VLOOKUP(Z1091,DATA!$K$25:$M$69,3,FALSE),"")</f>
        <v/>
      </c>
      <c r="AD1091" t="str">
        <f t="shared" si="586"/>
        <v/>
      </c>
      <c r="AE1091" t="str">
        <f t="shared" si="587"/>
        <v/>
      </c>
      <c r="AF1091" t="str">
        <f t="shared" si="588"/>
        <v/>
      </c>
      <c r="AG1091" t="str">
        <f t="shared" si="589"/>
        <v/>
      </c>
      <c r="AH1091" t="str">
        <f t="shared" si="590"/>
        <v/>
      </c>
      <c r="AI1091" t="str">
        <f>IF(LEN(Q1091)&gt;0,REPT("0",IF(IF(MID(I1091,12,1)="F",VLOOKUP(J1091,DATA!$K$2:$Y$20,14,FALSE),0)&gt;10,IF(MID(I1091,12,1)="F",VLOOKUP(J1091,DATA!$K$2:$Y$20,14,FALSE),0)-10,0)-LEN(X1091))&amp;DEC2BIN(Q1091,IF(MID(I1091,12,1)="F",VLOOKUP(J1091,DATA!$K$2:$Y$20,14,FALSE),0)-IF(IF(MID(I1091,12,1)="F",VLOOKUP(J1091,DATA!$K$2:$Y$20,14,FALSE),0)&gt;10,IF(MID(I1091,12,1)="F",VLOOKUP(J1091,DATA!$K$2:$Y$20,14,FALSE),0)-10,0)),"")</f>
        <v/>
      </c>
      <c r="AJ1091" t="str">
        <f>IF(LEN(H1091)&gt;0,IF(H1091&lt;&gt;"CALL_PAL",VLOOKUP(H1091,DATA!$B$2:$E$526,4,FALSE),VLOOKUP(K1091,DATA!$K$72:$M$161,3,FALSE)),"")</f>
        <v/>
      </c>
      <c r="AK1091" t="str">
        <f>IF(LEN(H1091)&gt;0,VLOOKUP(H1091,DATA!$B$2:$D$526,3,FALSE),"")</f>
        <v/>
      </c>
      <c r="AL1091" t="str">
        <f t="shared" si="591"/>
        <v/>
      </c>
      <c r="AM1091" t="str">
        <f t="shared" si="592"/>
        <v/>
      </c>
      <c r="AN1091" t="str">
        <f t="shared" si="570"/>
        <v/>
      </c>
      <c r="AO1091" t="str">
        <f t="shared" si="564"/>
        <v/>
      </c>
      <c r="AP1091" t="str">
        <f t="shared" si="565"/>
        <v/>
      </c>
      <c r="AQ1091" t="str">
        <f t="shared" ref="AQ1091:AQ1154" si="594">IF(B1091="","",IF(G1091=G1092,"",INT(G1091/64)*64=G1091))</f>
        <v/>
      </c>
    </row>
    <row r="1092" spans="1:43" x14ac:dyDescent="0.25">
      <c r="A1092" t="str">
        <f t="shared" si="566"/>
        <v/>
      </c>
      <c r="C1092" t="str">
        <f t="shared" si="572"/>
        <v/>
      </c>
      <c r="D1092" t="str">
        <f t="shared" si="567"/>
        <v/>
      </c>
      <c r="E1092" t="str">
        <f t="shared" si="568"/>
        <v/>
      </c>
      <c r="F1092" t="str">
        <f t="shared" si="571"/>
        <v/>
      </c>
      <c r="G1092" t="str">
        <f t="shared" ref="G1092:G1155" si="595">IF(LEN(C1092)&gt;0,IF(IFERROR(FIND(":",C1092)&gt;0,FALSE),G1091+16-MOD(G1091+16,16),IF(E1092,G1091+F1091-MOD(G1091+F1091,F1091),G1091)),"")</f>
        <v/>
      </c>
      <c r="H1092" t="str">
        <f t="shared" si="573"/>
        <v/>
      </c>
      <c r="I1092" s="3" t="str">
        <f>IF(LEN(H1092)&gt;0,VLOOKUP(H1092,DATA!$B$2:$G$526,6,FALSE),"")</f>
        <v/>
      </c>
      <c r="J1092" t="str">
        <f>IF(LEN(H1092)&gt;0,VLOOKUP(H1092,DATA!$B$2:$G$526,2,FALSE),"")</f>
        <v/>
      </c>
      <c r="K1092" t="str">
        <f>IF(LEN(H1092)&gt;0,IF(MID(IF(MID(MID(C1092,LEN(H1092)+2,99),1,1)="(",MID(MID(C1092,LEN(H1092)+2,99),2,LEN(MID(C1092,LEN(H1092)+2,99))-2),MID(C1092,LEN(H1092)+2,99)),1,1)=VLOOKUP(H1092,DATA!$B$2:$I$526,8,FALSE),MID(IF(MID(MID(C1092,LEN(H1092)+2,99),1,1)="(",MID(MID(C1092,LEN(H1092)+2,99),2,LEN(MID(C1092,LEN(H1092)+2,99))-2),MID(C1092,LEN(H1092)+2,99)),1,3),IF(MID(MID(C1092,LEN(H1092)+2,99),1,1)="(",MID(MID(C1092,LEN(H1092)+2,99),2,LEN(MID(C1092,LEN(H1092)+2,99))-2),MID(C1092,LEN(H1092)+2,99))),"")</f>
        <v/>
      </c>
      <c r="L1092" t="str">
        <f t="shared" si="574"/>
        <v/>
      </c>
      <c r="M1092" t="str">
        <f t="shared" si="593"/>
        <v/>
      </c>
      <c r="N1092" t="str">
        <f t="shared" si="575"/>
        <v/>
      </c>
      <c r="O1092" t="str">
        <f t="shared" si="576"/>
        <v/>
      </c>
      <c r="P1092" t="str">
        <f t="shared" si="569"/>
        <v/>
      </c>
      <c r="Q1092" t="str">
        <f t="shared" si="577"/>
        <v/>
      </c>
      <c r="R1092" t="str">
        <f t="shared" si="578"/>
        <v/>
      </c>
      <c r="S1092" t="str">
        <f t="shared" si="579"/>
        <v/>
      </c>
      <c r="T1092" t="str">
        <f t="shared" si="580"/>
        <v/>
      </c>
      <c r="U1092" t="str">
        <f t="shared" si="581"/>
        <v/>
      </c>
      <c r="V1092" t="str">
        <f>IF(MID(I1092,6,1)="T",VLOOKUP(H1092,DATA!$B$2:$H$526,7,FALSE),"")</f>
        <v/>
      </c>
      <c r="W1092" t="str">
        <f t="shared" si="582"/>
        <v/>
      </c>
      <c r="X1092" t="str">
        <f>IF(LEN(H1092)&gt;0,VLOOKUP(H1092,DATA!$B$2:$F$526,5,FALSE),"")</f>
        <v/>
      </c>
      <c r="Y1092" t="str">
        <f t="shared" si="583"/>
        <v/>
      </c>
      <c r="Z1092" t="str">
        <f t="shared" si="584"/>
        <v/>
      </c>
      <c r="AA1092" t="str">
        <f t="shared" si="585"/>
        <v/>
      </c>
      <c r="AB1092" t="str">
        <f>IF(LEN(Z1092)&gt;0,VLOOKUP(Z1092,DATA!$K$25:$L$69,2,FALSE)&amp;IF(LEN(AA1092)&gt;0,VLOOKUP(AA1092,DATA!$O$25:$P$29,2,FALSE),""),"")</f>
        <v/>
      </c>
      <c r="AC1092" t="str">
        <f>IF(LEN(Z1092)&gt;0,VLOOKUP(Z1092,DATA!$K$25:$M$69,3,FALSE),"")</f>
        <v/>
      </c>
      <c r="AD1092" t="str">
        <f t="shared" si="586"/>
        <v/>
      </c>
      <c r="AE1092" t="str">
        <f t="shared" si="587"/>
        <v/>
      </c>
      <c r="AF1092" t="str">
        <f t="shared" si="588"/>
        <v/>
      </c>
      <c r="AG1092" t="str">
        <f t="shared" si="589"/>
        <v/>
      </c>
      <c r="AH1092" t="str">
        <f t="shared" si="590"/>
        <v/>
      </c>
      <c r="AI1092" t="str">
        <f>IF(LEN(Q1092)&gt;0,REPT("0",IF(IF(MID(I1092,12,1)="F",VLOOKUP(J1092,DATA!$K$2:$Y$20,14,FALSE),0)&gt;10,IF(MID(I1092,12,1)="F",VLOOKUP(J1092,DATA!$K$2:$Y$20,14,FALSE),0)-10,0)-LEN(X1092))&amp;DEC2BIN(Q1092,IF(MID(I1092,12,1)="F",VLOOKUP(J1092,DATA!$K$2:$Y$20,14,FALSE),0)-IF(IF(MID(I1092,12,1)="F",VLOOKUP(J1092,DATA!$K$2:$Y$20,14,FALSE),0)&gt;10,IF(MID(I1092,12,1)="F",VLOOKUP(J1092,DATA!$K$2:$Y$20,14,FALSE),0)-10,0)),"")</f>
        <v/>
      </c>
      <c r="AJ1092" t="str">
        <f>IF(LEN(H1092)&gt;0,IF(H1092&lt;&gt;"CALL_PAL",VLOOKUP(H1092,DATA!$B$2:$E$526,4,FALSE),VLOOKUP(K1092,DATA!$K$72:$M$161,3,FALSE)),"")</f>
        <v/>
      </c>
      <c r="AK1092" t="str">
        <f>IF(LEN(H1092)&gt;0,VLOOKUP(H1092,DATA!$B$2:$D$526,3,FALSE),"")</f>
        <v/>
      </c>
      <c r="AL1092" t="str">
        <f t="shared" si="591"/>
        <v/>
      </c>
      <c r="AM1092" t="str">
        <f t="shared" si="592"/>
        <v/>
      </c>
      <c r="AN1092" t="str">
        <f t="shared" si="570"/>
        <v/>
      </c>
      <c r="AO1092" t="str">
        <f t="shared" ref="AO1092:AO1155" si="596">IF(B1092&lt;&gt;"",G1092-G1091,"")</f>
        <v/>
      </c>
      <c r="AP1092" t="str">
        <f t="shared" si="565"/>
        <v/>
      </c>
      <c r="AQ1092" t="str">
        <f t="shared" si="594"/>
        <v/>
      </c>
    </row>
    <row r="1093" spans="1:43" x14ac:dyDescent="0.25">
      <c r="A1093" t="str">
        <f t="shared" si="566"/>
        <v/>
      </c>
      <c r="C1093" t="str">
        <f t="shared" si="572"/>
        <v/>
      </c>
      <c r="D1093" t="str">
        <f t="shared" si="567"/>
        <v/>
      </c>
      <c r="E1093" t="str">
        <f t="shared" si="568"/>
        <v/>
      </c>
      <c r="F1093" t="str">
        <f t="shared" si="571"/>
        <v/>
      </c>
      <c r="G1093" t="str">
        <f t="shared" si="595"/>
        <v/>
      </c>
      <c r="H1093" t="str">
        <f t="shared" si="573"/>
        <v/>
      </c>
      <c r="I1093" s="3" t="str">
        <f>IF(LEN(H1093)&gt;0,VLOOKUP(H1093,DATA!$B$2:$G$526,6,FALSE),"")</f>
        <v/>
      </c>
      <c r="J1093" t="str">
        <f>IF(LEN(H1093)&gt;0,VLOOKUP(H1093,DATA!$B$2:$G$526,2,FALSE),"")</f>
        <v/>
      </c>
      <c r="K1093" t="str">
        <f>IF(LEN(H1093)&gt;0,IF(MID(IF(MID(MID(C1093,LEN(H1093)+2,99),1,1)="(",MID(MID(C1093,LEN(H1093)+2,99),2,LEN(MID(C1093,LEN(H1093)+2,99))-2),MID(C1093,LEN(H1093)+2,99)),1,1)=VLOOKUP(H1093,DATA!$B$2:$I$526,8,FALSE),MID(IF(MID(MID(C1093,LEN(H1093)+2,99),1,1)="(",MID(MID(C1093,LEN(H1093)+2,99),2,LEN(MID(C1093,LEN(H1093)+2,99))-2),MID(C1093,LEN(H1093)+2,99)),1,3),IF(MID(MID(C1093,LEN(H1093)+2,99),1,1)="(",MID(MID(C1093,LEN(H1093)+2,99),2,LEN(MID(C1093,LEN(H1093)+2,99))-2),MID(C1093,LEN(H1093)+2,99))),"")</f>
        <v/>
      </c>
      <c r="L1093" t="str">
        <f t="shared" si="574"/>
        <v/>
      </c>
      <c r="M1093" t="str">
        <f t="shared" si="593"/>
        <v/>
      </c>
      <c r="N1093" t="str">
        <f t="shared" si="575"/>
        <v/>
      </c>
      <c r="O1093" t="str">
        <f t="shared" si="576"/>
        <v/>
      </c>
      <c r="P1093" t="str">
        <f t="shared" si="569"/>
        <v/>
      </c>
      <c r="Q1093" t="str">
        <f t="shared" si="577"/>
        <v/>
      </c>
      <c r="R1093" t="str">
        <f t="shared" si="578"/>
        <v/>
      </c>
      <c r="S1093" t="str">
        <f t="shared" si="579"/>
        <v/>
      </c>
      <c r="T1093" t="str">
        <f t="shared" si="580"/>
        <v/>
      </c>
      <c r="U1093" t="str">
        <f t="shared" si="581"/>
        <v/>
      </c>
      <c r="V1093" t="str">
        <f>IF(MID(I1093,6,1)="T",VLOOKUP(H1093,DATA!$B$2:$H$526,7,FALSE),"")</f>
        <v/>
      </c>
      <c r="W1093" t="str">
        <f t="shared" si="582"/>
        <v/>
      </c>
      <c r="X1093" t="str">
        <f>IF(LEN(H1093)&gt;0,VLOOKUP(H1093,DATA!$B$2:$F$526,5,FALSE),"")</f>
        <v/>
      </c>
      <c r="Y1093" t="str">
        <f t="shared" si="583"/>
        <v/>
      </c>
      <c r="Z1093" t="str">
        <f t="shared" si="584"/>
        <v/>
      </c>
      <c r="AA1093" t="str">
        <f t="shared" si="585"/>
        <v/>
      </c>
      <c r="AB1093" t="str">
        <f>IF(LEN(Z1093)&gt;0,VLOOKUP(Z1093,DATA!$K$25:$L$69,2,FALSE)&amp;IF(LEN(AA1093)&gt;0,VLOOKUP(AA1093,DATA!$O$25:$P$29,2,FALSE),""),"")</f>
        <v/>
      </c>
      <c r="AC1093" t="str">
        <f>IF(LEN(Z1093)&gt;0,VLOOKUP(Z1093,DATA!$K$25:$M$69,3,FALSE),"")</f>
        <v/>
      </c>
      <c r="AD1093" t="str">
        <f t="shared" si="586"/>
        <v/>
      </c>
      <c r="AE1093" t="str">
        <f t="shared" si="587"/>
        <v/>
      </c>
      <c r="AF1093" t="str">
        <f t="shared" si="588"/>
        <v/>
      </c>
      <c r="AG1093" t="str">
        <f t="shared" si="589"/>
        <v/>
      </c>
      <c r="AH1093" t="str">
        <f t="shared" si="590"/>
        <v/>
      </c>
      <c r="AI1093" t="str">
        <f>IF(LEN(Q1093)&gt;0,REPT("0",IF(IF(MID(I1093,12,1)="F",VLOOKUP(J1093,DATA!$K$2:$Y$20,14,FALSE),0)&gt;10,IF(MID(I1093,12,1)="F",VLOOKUP(J1093,DATA!$K$2:$Y$20,14,FALSE),0)-10,0)-LEN(X1093))&amp;DEC2BIN(Q1093,IF(MID(I1093,12,1)="F",VLOOKUP(J1093,DATA!$K$2:$Y$20,14,FALSE),0)-IF(IF(MID(I1093,12,1)="F",VLOOKUP(J1093,DATA!$K$2:$Y$20,14,FALSE),0)&gt;10,IF(MID(I1093,12,1)="F",VLOOKUP(J1093,DATA!$K$2:$Y$20,14,FALSE),0)-10,0)),"")</f>
        <v/>
      </c>
      <c r="AJ1093" t="str">
        <f>IF(LEN(H1093)&gt;0,IF(H1093&lt;&gt;"CALL_PAL",VLOOKUP(H1093,DATA!$B$2:$E$526,4,FALSE),VLOOKUP(K1093,DATA!$K$72:$M$161,3,FALSE)),"")</f>
        <v/>
      </c>
      <c r="AK1093" t="str">
        <f>IF(LEN(H1093)&gt;0,VLOOKUP(H1093,DATA!$B$2:$D$526,3,FALSE),"")</f>
        <v/>
      </c>
      <c r="AL1093" t="str">
        <f t="shared" si="591"/>
        <v/>
      </c>
      <c r="AM1093" t="str">
        <f t="shared" si="592"/>
        <v/>
      </c>
      <c r="AN1093" t="str">
        <f t="shared" si="570"/>
        <v/>
      </c>
      <c r="AO1093" t="str">
        <f t="shared" si="596"/>
        <v/>
      </c>
      <c r="AP1093" t="str">
        <f t="shared" ref="AP1093:AP1156" si="597">IF(B1093="","",IF(G1093=G1094,"",INT(G1093/16)*16=G1093))</f>
        <v/>
      </c>
      <c r="AQ1093" t="str">
        <f t="shared" si="594"/>
        <v/>
      </c>
    </row>
    <row r="1094" spans="1:43" x14ac:dyDescent="0.25">
      <c r="A1094" t="str">
        <f t="shared" ref="A1094:A1157" si="598">IF(LEN(G1094)&gt;0,DEC2HEX(G1094+IF(AN1093,1,0),8),"")</f>
        <v/>
      </c>
      <c r="C1094" t="str">
        <f t="shared" si="572"/>
        <v/>
      </c>
      <c r="D1094" t="str">
        <f t="shared" ref="D1094:D1157" si="599">IF(LEN(C1094)&gt;0,IF(MID(C1094,1,IFERROR(FIND(" ",C1094),2)-1)=".BASE","",IF(MID(C1094,1,4)=".VAR",MID(C1094,FIND(" ",C1094)+1,99),"")),"")</f>
        <v/>
      </c>
      <c r="E1094" t="str">
        <f t="shared" si="568"/>
        <v/>
      </c>
      <c r="F1094" t="str">
        <f t="shared" si="571"/>
        <v/>
      </c>
      <c r="G1094" t="str">
        <f t="shared" si="595"/>
        <v/>
      </c>
      <c r="H1094" t="str">
        <f t="shared" si="573"/>
        <v/>
      </c>
      <c r="I1094" s="3" t="str">
        <f>IF(LEN(H1094)&gt;0,VLOOKUP(H1094,DATA!$B$2:$G$526,6,FALSE),"")</f>
        <v/>
      </c>
      <c r="J1094" t="str">
        <f>IF(LEN(H1094)&gt;0,VLOOKUP(H1094,DATA!$B$2:$G$526,2,FALSE),"")</f>
        <v/>
      </c>
      <c r="K1094" t="str">
        <f>IF(LEN(H1094)&gt;0,IF(MID(IF(MID(MID(C1094,LEN(H1094)+2,99),1,1)="(",MID(MID(C1094,LEN(H1094)+2,99),2,LEN(MID(C1094,LEN(H1094)+2,99))-2),MID(C1094,LEN(H1094)+2,99)),1,1)=VLOOKUP(H1094,DATA!$B$2:$I$526,8,FALSE),MID(IF(MID(MID(C1094,LEN(H1094)+2,99),1,1)="(",MID(MID(C1094,LEN(H1094)+2,99),2,LEN(MID(C1094,LEN(H1094)+2,99))-2),MID(C1094,LEN(H1094)+2,99)),1,3),IF(MID(MID(C1094,LEN(H1094)+2,99),1,1)="(",MID(MID(C1094,LEN(H1094)+2,99),2,LEN(MID(C1094,LEN(H1094)+2,99))-2),MID(C1094,LEN(H1094)+2,99))),"")</f>
        <v/>
      </c>
      <c r="L1094" t="str">
        <f t="shared" si="574"/>
        <v/>
      </c>
      <c r="M1094" t="str">
        <f t="shared" si="593"/>
        <v/>
      </c>
      <c r="N1094" t="str">
        <f t="shared" si="575"/>
        <v/>
      </c>
      <c r="O1094" t="str">
        <f t="shared" si="576"/>
        <v/>
      </c>
      <c r="P1094" t="str">
        <f t="shared" si="569"/>
        <v/>
      </c>
      <c r="Q1094" t="str">
        <f t="shared" si="577"/>
        <v/>
      </c>
      <c r="R1094" t="str">
        <f t="shared" si="578"/>
        <v/>
      </c>
      <c r="S1094" t="str">
        <f t="shared" si="579"/>
        <v/>
      </c>
      <c r="T1094" t="str">
        <f t="shared" si="580"/>
        <v/>
      </c>
      <c r="U1094" t="str">
        <f t="shared" si="581"/>
        <v/>
      </c>
      <c r="V1094" t="str">
        <f>IF(MID(I1094,6,1)="T",VLOOKUP(H1094,DATA!$B$2:$H$526,7,FALSE),"")</f>
        <v/>
      </c>
      <c r="W1094" t="str">
        <f t="shared" si="582"/>
        <v/>
      </c>
      <c r="X1094" t="str">
        <f>IF(LEN(H1094)&gt;0,VLOOKUP(H1094,DATA!$B$2:$F$526,5,FALSE),"")</f>
        <v/>
      </c>
      <c r="Y1094" t="str">
        <f t="shared" si="583"/>
        <v/>
      </c>
      <c r="Z1094" t="str">
        <f t="shared" si="584"/>
        <v/>
      </c>
      <c r="AA1094" t="str">
        <f t="shared" si="585"/>
        <v/>
      </c>
      <c r="AB1094" t="str">
        <f>IF(LEN(Z1094)&gt;0,VLOOKUP(Z1094,DATA!$K$25:$L$69,2,FALSE)&amp;IF(LEN(AA1094)&gt;0,VLOOKUP(AA1094,DATA!$O$25:$P$29,2,FALSE),""),"")</f>
        <v/>
      </c>
      <c r="AC1094" t="str">
        <f>IF(LEN(Z1094)&gt;0,VLOOKUP(Z1094,DATA!$K$25:$M$69,3,FALSE),"")</f>
        <v/>
      </c>
      <c r="AD1094" t="str">
        <f t="shared" si="586"/>
        <v/>
      </c>
      <c r="AE1094" t="str">
        <f t="shared" si="587"/>
        <v/>
      </c>
      <c r="AF1094" t="str">
        <f t="shared" si="588"/>
        <v/>
      </c>
      <c r="AG1094" t="str">
        <f t="shared" si="589"/>
        <v/>
      </c>
      <c r="AH1094" t="str">
        <f t="shared" si="590"/>
        <v/>
      </c>
      <c r="AI1094" t="str">
        <f>IF(LEN(Q1094)&gt;0,REPT("0",IF(IF(MID(I1094,12,1)="F",VLOOKUP(J1094,DATA!$K$2:$Y$20,14,FALSE),0)&gt;10,IF(MID(I1094,12,1)="F",VLOOKUP(J1094,DATA!$K$2:$Y$20,14,FALSE),0)-10,0)-LEN(X1094))&amp;DEC2BIN(Q1094,IF(MID(I1094,12,1)="F",VLOOKUP(J1094,DATA!$K$2:$Y$20,14,FALSE),0)-IF(IF(MID(I1094,12,1)="F",VLOOKUP(J1094,DATA!$K$2:$Y$20,14,FALSE),0)&gt;10,IF(MID(I1094,12,1)="F",VLOOKUP(J1094,DATA!$K$2:$Y$20,14,FALSE),0)-10,0)),"")</f>
        <v/>
      </c>
      <c r="AJ1094" t="str">
        <f>IF(LEN(H1094)&gt;0,IF(H1094&lt;&gt;"CALL_PAL",VLOOKUP(H1094,DATA!$B$2:$E$526,4,FALSE),VLOOKUP(K1094,DATA!$K$72:$M$161,3,FALSE)),"")</f>
        <v/>
      </c>
      <c r="AK1094" t="str">
        <f>IF(LEN(H1094)&gt;0,VLOOKUP(H1094,DATA!$B$2:$D$526,3,FALSE),"")</f>
        <v/>
      </c>
      <c r="AL1094" t="str">
        <f t="shared" si="591"/>
        <v/>
      </c>
      <c r="AM1094" t="str">
        <f t="shared" si="592"/>
        <v/>
      </c>
      <c r="AN1094" t="str">
        <f t="shared" si="570"/>
        <v/>
      </c>
      <c r="AO1094" t="str">
        <f t="shared" si="596"/>
        <v/>
      </c>
      <c r="AP1094" t="str">
        <f t="shared" si="597"/>
        <v/>
      </c>
      <c r="AQ1094" t="str">
        <f t="shared" si="594"/>
        <v/>
      </c>
    </row>
    <row r="1095" spans="1:43" x14ac:dyDescent="0.25">
      <c r="A1095" t="str">
        <f t="shared" si="598"/>
        <v/>
      </c>
      <c r="C1095" t="str">
        <f t="shared" si="572"/>
        <v/>
      </c>
      <c r="D1095" t="str">
        <f t="shared" si="599"/>
        <v/>
      </c>
      <c r="E1095" t="str">
        <f t="shared" si="568"/>
        <v/>
      </c>
      <c r="F1095" t="str">
        <f t="shared" si="571"/>
        <v/>
      </c>
      <c r="G1095" t="str">
        <f t="shared" si="595"/>
        <v/>
      </c>
      <c r="H1095" t="str">
        <f t="shared" si="573"/>
        <v/>
      </c>
      <c r="I1095" s="3" t="str">
        <f>IF(LEN(H1095)&gt;0,VLOOKUP(H1095,DATA!$B$2:$G$526,6,FALSE),"")</f>
        <v/>
      </c>
      <c r="J1095" t="str">
        <f>IF(LEN(H1095)&gt;0,VLOOKUP(H1095,DATA!$B$2:$G$526,2,FALSE),"")</f>
        <v/>
      </c>
      <c r="K1095" t="str">
        <f>IF(LEN(H1095)&gt;0,IF(MID(IF(MID(MID(C1095,LEN(H1095)+2,99),1,1)="(",MID(MID(C1095,LEN(H1095)+2,99),2,LEN(MID(C1095,LEN(H1095)+2,99))-2),MID(C1095,LEN(H1095)+2,99)),1,1)=VLOOKUP(H1095,DATA!$B$2:$I$526,8,FALSE),MID(IF(MID(MID(C1095,LEN(H1095)+2,99),1,1)="(",MID(MID(C1095,LEN(H1095)+2,99),2,LEN(MID(C1095,LEN(H1095)+2,99))-2),MID(C1095,LEN(H1095)+2,99)),1,3),IF(MID(MID(C1095,LEN(H1095)+2,99),1,1)="(",MID(MID(C1095,LEN(H1095)+2,99),2,LEN(MID(C1095,LEN(H1095)+2,99))-2),MID(C1095,LEN(H1095)+2,99))),"")</f>
        <v/>
      </c>
      <c r="L1095" t="str">
        <f t="shared" si="574"/>
        <v/>
      </c>
      <c r="M1095" t="str">
        <f t="shared" si="593"/>
        <v/>
      </c>
      <c r="N1095" t="str">
        <f t="shared" si="575"/>
        <v/>
      </c>
      <c r="O1095" t="str">
        <f t="shared" si="576"/>
        <v/>
      </c>
      <c r="P1095" t="str">
        <f t="shared" si="569"/>
        <v/>
      </c>
      <c r="Q1095" t="str">
        <f t="shared" si="577"/>
        <v/>
      </c>
      <c r="R1095" t="str">
        <f t="shared" si="578"/>
        <v/>
      </c>
      <c r="S1095" t="str">
        <f t="shared" si="579"/>
        <v/>
      </c>
      <c r="T1095" t="str">
        <f t="shared" si="580"/>
        <v/>
      </c>
      <c r="U1095" t="str">
        <f t="shared" si="581"/>
        <v/>
      </c>
      <c r="V1095" t="str">
        <f>IF(MID(I1095,6,1)="T",VLOOKUP(H1095,DATA!$B$2:$H$526,7,FALSE),"")</f>
        <v/>
      </c>
      <c r="W1095" t="str">
        <f t="shared" si="582"/>
        <v/>
      </c>
      <c r="X1095" t="str">
        <f>IF(LEN(H1095)&gt;0,VLOOKUP(H1095,DATA!$B$2:$F$526,5,FALSE),"")</f>
        <v/>
      </c>
      <c r="Y1095" t="str">
        <f t="shared" si="583"/>
        <v/>
      </c>
      <c r="Z1095" t="str">
        <f t="shared" si="584"/>
        <v/>
      </c>
      <c r="AA1095" t="str">
        <f t="shared" si="585"/>
        <v/>
      </c>
      <c r="AB1095" t="str">
        <f>IF(LEN(Z1095)&gt;0,VLOOKUP(Z1095,DATA!$K$25:$L$69,2,FALSE)&amp;IF(LEN(AA1095)&gt;0,VLOOKUP(AA1095,DATA!$O$25:$P$29,2,FALSE),""),"")</f>
        <v/>
      </c>
      <c r="AC1095" t="str">
        <f>IF(LEN(Z1095)&gt;0,VLOOKUP(Z1095,DATA!$K$25:$M$69,3,FALSE),"")</f>
        <v/>
      </c>
      <c r="AD1095" t="str">
        <f t="shared" si="586"/>
        <v/>
      </c>
      <c r="AE1095" t="str">
        <f t="shared" si="587"/>
        <v/>
      </c>
      <c r="AF1095" t="str">
        <f t="shared" si="588"/>
        <v/>
      </c>
      <c r="AG1095" t="str">
        <f t="shared" si="589"/>
        <v/>
      </c>
      <c r="AH1095" t="str">
        <f t="shared" si="590"/>
        <v/>
      </c>
      <c r="AI1095" t="str">
        <f>IF(LEN(Q1095)&gt;0,REPT("0",IF(IF(MID(I1095,12,1)="F",VLOOKUP(J1095,DATA!$K$2:$Y$20,14,FALSE),0)&gt;10,IF(MID(I1095,12,1)="F",VLOOKUP(J1095,DATA!$K$2:$Y$20,14,FALSE),0)-10,0)-LEN(X1095))&amp;DEC2BIN(Q1095,IF(MID(I1095,12,1)="F",VLOOKUP(J1095,DATA!$K$2:$Y$20,14,FALSE),0)-IF(IF(MID(I1095,12,1)="F",VLOOKUP(J1095,DATA!$K$2:$Y$20,14,FALSE),0)&gt;10,IF(MID(I1095,12,1)="F",VLOOKUP(J1095,DATA!$K$2:$Y$20,14,FALSE),0)-10,0)),"")</f>
        <v/>
      </c>
      <c r="AJ1095" t="str">
        <f>IF(LEN(H1095)&gt;0,IF(H1095&lt;&gt;"CALL_PAL",VLOOKUP(H1095,DATA!$B$2:$E$526,4,FALSE),VLOOKUP(K1095,DATA!$K$72:$M$161,3,FALSE)),"")</f>
        <v/>
      </c>
      <c r="AK1095" t="str">
        <f>IF(LEN(H1095)&gt;0,VLOOKUP(H1095,DATA!$B$2:$D$526,3,FALSE),"")</f>
        <v/>
      </c>
      <c r="AL1095" t="str">
        <f t="shared" si="591"/>
        <v/>
      </c>
      <c r="AM1095" t="str">
        <f t="shared" si="592"/>
        <v/>
      </c>
      <c r="AN1095" t="str">
        <f t="shared" si="570"/>
        <v/>
      </c>
      <c r="AO1095" t="str">
        <f t="shared" si="596"/>
        <v/>
      </c>
      <c r="AP1095" t="str">
        <f t="shared" si="597"/>
        <v/>
      </c>
      <c r="AQ1095" t="str">
        <f t="shared" si="594"/>
        <v/>
      </c>
    </row>
    <row r="1096" spans="1:43" x14ac:dyDescent="0.25">
      <c r="A1096" t="str">
        <f t="shared" si="598"/>
        <v/>
      </c>
      <c r="C1096" t="str">
        <f t="shared" si="572"/>
        <v/>
      </c>
      <c r="D1096" t="str">
        <f t="shared" si="599"/>
        <v/>
      </c>
      <c r="E1096" t="str">
        <f t="shared" ref="E1096:E1159" si="600">IF(LEN(C1096)&gt;0,AND(MID(C1095,1,2)&lt;&gt;".B",MID(C1095,1,2)&lt;&gt;".P",NOT(IFERROR(FIND(":",C1095)&gt;0,FALSE))),"")</f>
        <v/>
      </c>
      <c r="F1096" t="str">
        <f t="shared" si="571"/>
        <v/>
      </c>
      <c r="G1096" t="str">
        <f t="shared" si="595"/>
        <v/>
      </c>
      <c r="H1096" t="str">
        <f t="shared" si="573"/>
        <v/>
      </c>
      <c r="I1096" s="3" t="str">
        <f>IF(LEN(H1096)&gt;0,VLOOKUP(H1096,DATA!$B$2:$G$526,6,FALSE),"")</f>
        <v/>
      </c>
      <c r="J1096" t="str">
        <f>IF(LEN(H1096)&gt;0,VLOOKUP(H1096,DATA!$B$2:$G$526,2,FALSE),"")</f>
        <v/>
      </c>
      <c r="K1096" t="str">
        <f>IF(LEN(H1096)&gt;0,IF(MID(IF(MID(MID(C1096,LEN(H1096)+2,99),1,1)="(",MID(MID(C1096,LEN(H1096)+2,99),2,LEN(MID(C1096,LEN(H1096)+2,99))-2),MID(C1096,LEN(H1096)+2,99)),1,1)=VLOOKUP(H1096,DATA!$B$2:$I$526,8,FALSE),MID(IF(MID(MID(C1096,LEN(H1096)+2,99),1,1)="(",MID(MID(C1096,LEN(H1096)+2,99),2,LEN(MID(C1096,LEN(H1096)+2,99))-2),MID(C1096,LEN(H1096)+2,99)),1,3),IF(MID(MID(C1096,LEN(H1096)+2,99),1,1)="(",MID(MID(C1096,LEN(H1096)+2,99),2,LEN(MID(C1096,LEN(H1096)+2,99))-2),MID(C1096,LEN(H1096)+2,99))),"")</f>
        <v/>
      </c>
      <c r="L1096" t="str">
        <f t="shared" si="574"/>
        <v/>
      </c>
      <c r="M1096" t="str">
        <f t="shared" si="593"/>
        <v/>
      </c>
      <c r="N1096" t="str">
        <f t="shared" si="575"/>
        <v/>
      </c>
      <c r="O1096" t="str">
        <f t="shared" si="576"/>
        <v/>
      </c>
      <c r="P1096" t="str">
        <f t="shared" si="569"/>
        <v/>
      </c>
      <c r="Q1096" t="str">
        <f t="shared" si="577"/>
        <v/>
      </c>
      <c r="R1096" t="str">
        <f t="shared" si="578"/>
        <v/>
      </c>
      <c r="S1096" t="str">
        <f t="shared" si="579"/>
        <v/>
      </c>
      <c r="T1096" t="str">
        <f t="shared" si="580"/>
        <v/>
      </c>
      <c r="U1096" t="str">
        <f t="shared" si="581"/>
        <v/>
      </c>
      <c r="V1096" t="str">
        <f>IF(MID(I1096,6,1)="T",VLOOKUP(H1096,DATA!$B$2:$H$526,7,FALSE),"")</f>
        <v/>
      </c>
      <c r="W1096" t="str">
        <f t="shared" si="582"/>
        <v/>
      </c>
      <c r="X1096" t="str">
        <f>IF(LEN(H1096)&gt;0,VLOOKUP(H1096,DATA!$B$2:$F$526,5,FALSE),"")</f>
        <v/>
      </c>
      <c r="Y1096" t="str">
        <f t="shared" si="583"/>
        <v/>
      </c>
      <c r="Z1096" t="str">
        <f t="shared" si="584"/>
        <v/>
      </c>
      <c r="AA1096" t="str">
        <f t="shared" si="585"/>
        <v/>
      </c>
      <c r="AB1096" t="str">
        <f>IF(LEN(Z1096)&gt;0,VLOOKUP(Z1096,DATA!$K$25:$L$69,2,FALSE)&amp;IF(LEN(AA1096)&gt;0,VLOOKUP(AA1096,DATA!$O$25:$P$29,2,FALSE),""),"")</f>
        <v/>
      </c>
      <c r="AC1096" t="str">
        <f>IF(LEN(Z1096)&gt;0,VLOOKUP(Z1096,DATA!$K$25:$M$69,3,FALSE),"")</f>
        <v/>
      </c>
      <c r="AD1096" t="str">
        <f t="shared" si="586"/>
        <v/>
      </c>
      <c r="AE1096" t="str">
        <f t="shared" si="587"/>
        <v/>
      </c>
      <c r="AF1096" t="str">
        <f t="shared" si="588"/>
        <v/>
      </c>
      <c r="AG1096" t="str">
        <f t="shared" si="589"/>
        <v/>
      </c>
      <c r="AH1096" t="str">
        <f t="shared" si="590"/>
        <v/>
      </c>
      <c r="AI1096" t="str">
        <f>IF(LEN(Q1096)&gt;0,REPT("0",IF(IF(MID(I1096,12,1)="F",VLOOKUP(J1096,DATA!$K$2:$Y$20,14,FALSE),0)&gt;10,IF(MID(I1096,12,1)="F",VLOOKUP(J1096,DATA!$K$2:$Y$20,14,FALSE),0)-10,0)-LEN(X1096))&amp;DEC2BIN(Q1096,IF(MID(I1096,12,1)="F",VLOOKUP(J1096,DATA!$K$2:$Y$20,14,FALSE),0)-IF(IF(MID(I1096,12,1)="F",VLOOKUP(J1096,DATA!$K$2:$Y$20,14,FALSE),0)&gt;10,IF(MID(I1096,12,1)="F",VLOOKUP(J1096,DATA!$K$2:$Y$20,14,FALSE),0)-10,0)),"")</f>
        <v/>
      </c>
      <c r="AJ1096" t="str">
        <f>IF(LEN(H1096)&gt;0,IF(H1096&lt;&gt;"CALL_PAL",VLOOKUP(H1096,DATA!$B$2:$E$526,4,FALSE),VLOOKUP(K1096,DATA!$K$72:$M$161,3,FALSE)),"")</f>
        <v/>
      </c>
      <c r="AK1096" t="str">
        <f>IF(LEN(H1096)&gt;0,VLOOKUP(H1096,DATA!$B$2:$D$526,3,FALSE),"")</f>
        <v/>
      </c>
      <c r="AL1096" t="str">
        <f t="shared" si="591"/>
        <v/>
      </c>
      <c r="AM1096" t="str">
        <f t="shared" si="592"/>
        <v/>
      </c>
      <c r="AN1096" t="str">
        <f t="shared" si="570"/>
        <v/>
      </c>
      <c r="AO1096" t="str">
        <f t="shared" si="596"/>
        <v/>
      </c>
      <c r="AP1096" t="str">
        <f t="shared" si="597"/>
        <v/>
      </c>
      <c r="AQ1096" t="str">
        <f t="shared" si="594"/>
        <v/>
      </c>
    </row>
    <row r="1097" spans="1:43" x14ac:dyDescent="0.25">
      <c r="A1097" t="str">
        <f t="shared" si="598"/>
        <v/>
      </c>
      <c r="C1097" t="str">
        <f t="shared" si="572"/>
        <v/>
      </c>
      <c r="D1097" t="str">
        <f t="shared" si="599"/>
        <v/>
      </c>
      <c r="E1097" t="str">
        <f t="shared" si="600"/>
        <v/>
      </c>
      <c r="F1097" t="str">
        <f t="shared" si="571"/>
        <v/>
      </c>
      <c r="G1097" t="str">
        <f t="shared" si="595"/>
        <v/>
      </c>
      <c r="H1097" t="str">
        <f t="shared" si="573"/>
        <v/>
      </c>
      <c r="I1097" s="3" t="str">
        <f>IF(LEN(H1097)&gt;0,VLOOKUP(H1097,DATA!$B$2:$G$526,6,FALSE),"")</f>
        <v/>
      </c>
      <c r="J1097" t="str">
        <f>IF(LEN(H1097)&gt;0,VLOOKUP(H1097,DATA!$B$2:$G$526,2,FALSE),"")</f>
        <v/>
      </c>
      <c r="K1097" t="str">
        <f>IF(LEN(H1097)&gt;0,IF(MID(IF(MID(MID(C1097,LEN(H1097)+2,99),1,1)="(",MID(MID(C1097,LEN(H1097)+2,99),2,LEN(MID(C1097,LEN(H1097)+2,99))-2),MID(C1097,LEN(H1097)+2,99)),1,1)=VLOOKUP(H1097,DATA!$B$2:$I$526,8,FALSE),MID(IF(MID(MID(C1097,LEN(H1097)+2,99),1,1)="(",MID(MID(C1097,LEN(H1097)+2,99),2,LEN(MID(C1097,LEN(H1097)+2,99))-2),MID(C1097,LEN(H1097)+2,99)),1,3),IF(MID(MID(C1097,LEN(H1097)+2,99),1,1)="(",MID(MID(C1097,LEN(H1097)+2,99),2,LEN(MID(C1097,LEN(H1097)+2,99))-2),MID(C1097,LEN(H1097)+2,99))),"")</f>
        <v/>
      </c>
      <c r="L1097" t="str">
        <f t="shared" si="574"/>
        <v/>
      </c>
      <c r="M1097" t="str">
        <f t="shared" si="593"/>
        <v/>
      </c>
      <c r="N1097" t="str">
        <f t="shared" si="575"/>
        <v/>
      </c>
      <c r="O1097" t="str">
        <f t="shared" si="576"/>
        <v/>
      </c>
      <c r="P1097" t="str">
        <f t="shared" si="569"/>
        <v/>
      </c>
      <c r="Q1097" t="str">
        <f t="shared" si="577"/>
        <v/>
      </c>
      <c r="R1097" t="str">
        <f t="shared" si="578"/>
        <v/>
      </c>
      <c r="S1097" t="str">
        <f t="shared" si="579"/>
        <v/>
      </c>
      <c r="T1097" t="str">
        <f t="shared" si="580"/>
        <v/>
      </c>
      <c r="U1097" t="str">
        <f t="shared" si="581"/>
        <v/>
      </c>
      <c r="V1097" t="str">
        <f>IF(MID(I1097,6,1)="T",VLOOKUP(H1097,DATA!$B$2:$H$526,7,FALSE),"")</f>
        <v/>
      </c>
      <c r="W1097" t="str">
        <f t="shared" si="582"/>
        <v/>
      </c>
      <c r="X1097" t="str">
        <f>IF(LEN(H1097)&gt;0,VLOOKUP(H1097,DATA!$B$2:$F$526,5,FALSE),"")</f>
        <v/>
      </c>
      <c r="Y1097" t="str">
        <f t="shared" si="583"/>
        <v/>
      </c>
      <c r="Z1097" t="str">
        <f t="shared" si="584"/>
        <v/>
      </c>
      <c r="AA1097" t="str">
        <f t="shared" si="585"/>
        <v/>
      </c>
      <c r="AB1097" t="str">
        <f>IF(LEN(Z1097)&gt;0,VLOOKUP(Z1097,DATA!$K$25:$L$69,2,FALSE)&amp;IF(LEN(AA1097)&gt;0,VLOOKUP(AA1097,DATA!$O$25:$P$29,2,FALSE),""),"")</f>
        <v/>
      </c>
      <c r="AC1097" t="str">
        <f>IF(LEN(Z1097)&gt;0,VLOOKUP(Z1097,DATA!$K$25:$M$69,3,FALSE),"")</f>
        <v/>
      </c>
      <c r="AD1097" t="str">
        <f t="shared" si="586"/>
        <v/>
      </c>
      <c r="AE1097" t="str">
        <f t="shared" si="587"/>
        <v/>
      </c>
      <c r="AF1097" t="str">
        <f t="shared" si="588"/>
        <v/>
      </c>
      <c r="AG1097" t="str">
        <f t="shared" si="589"/>
        <v/>
      </c>
      <c r="AH1097" t="str">
        <f t="shared" si="590"/>
        <v/>
      </c>
      <c r="AI1097" t="str">
        <f>IF(LEN(Q1097)&gt;0,REPT("0",IF(IF(MID(I1097,12,1)="F",VLOOKUP(J1097,DATA!$K$2:$Y$20,14,FALSE),0)&gt;10,IF(MID(I1097,12,1)="F",VLOOKUP(J1097,DATA!$K$2:$Y$20,14,FALSE),0)-10,0)-LEN(X1097))&amp;DEC2BIN(Q1097,IF(MID(I1097,12,1)="F",VLOOKUP(J1097,DATA!$K$2:$Y$20,14,FALSE),0)-IF(IF(MID(I1097,12,1)="F",VLOOKUP(J1097,DATA!$K$2:$Y$20,14,FALSE),0)&gt;10,IF(MID(I1097,12,1)="F",VLOOKUP(J1097,DATA!$K$2:$Y$20,14,FALSE),0)-10,0)),"")</f>
        <v/>
      </c>
      <c r="AJ1097" t="str">
        <f>IF(LEN(H1097)&gt;0,IF(H1097&lt;&gt;"CALL_PAL",VLOOKUP(H1097,DATA!$B$2:$E$526,4,FALSE),VLOOKUP(K1097,DATA!$K$72:$M$161,3,FALSE)),"")</f>
        <v/>
      </c>
      <c r="AK1097" t="str">
        <f>IF(LEN(H1097)&gt;0,VLOOKUP(H1097,DATA!$B$2:$D$526,3,FALSE),"")</f>
        <v/>
      </c>
      <c r="AL1097" t="str">
        <f t="shared" si="591"/>
        <v/>
      </c>
      <c r="AM1097" t="str">
        <f t="shared" si="592"/>
        <v/>
      </c>
      <c r="AN1097" t="str">
        <f t="shared" si="570"/>
        <v/>
      </c>
      <c r="AO1097" t="str">
        <f t="shared" si="596"/>
        <v/>
      </c>
      <c r="AP1097" t="str">
        <f t="shared" si="597"/>
        <v/>
      </c>
      <c r="AQ1097" t="str">
        <f t="shared" si="594"/>
        <v/>
      </c>
    </row>
    <row r="1098" spans="1:43" x14ac:dyDescent="0.25">
      <c r="A1098" t="str">
        <f t="shared" si="598"/>
        <v/>
      </c>
      <c r="C1098" t="str">
        <f t="shared" si="572"/>
        <v/>
      </c>
      <c r="D1098" t="str">
        <f t="shared" si="599"/>
        <v/>
      </c>
      <c r="E1098" t="str">
        <f t="shared" si="600"/>
        <v/>
      </c>
      <c r="F1098" t="str">
        <f t="shared" si="571"/>
        <v/>
      </c>
      <c r="G1098" t="str">
        <f t="shared" si="595"/>
        <v/>
      </c>
      <c r="H1098" t="str">
        <f t="shared" si="573"/>
        <v/>
      </c>
      <c r="I1098" s="3" t="str">
        <f>IF(LEN(H1098)&gt;0,VLOOKUP(H1098,DATA!$B$2:$G$526,6,FALSE),"")</f>
        <v/>
      </c>
      <c r="J1098" t="str">
        <f>IF(LEN(H1098)&gt;0,VLOOKUP(H1098,DATA!$B$2:$G$526,2,FALSE),"")</f>
        <v/>
      </c>
      <c r="K1098" t="str">
        <f>IF(LEN(H1098)&gt;0,IF(MID(IF(MID(MID(C1098,LEN(H1098)+2,99),1,1)="(",MID(MID(C1098,LEN(H1098)+2,99),2,LEN(MID(C1098,LEN(H1098)+2,99))-2),MID(C1098,LEN(H1098)+2,99)),1,1)=VLOOKUP(H1098,DATA!$B$2:$I$526,8,FALSE),MID(IF(MID(MID(C1098,LEN(H1098)+2,99),1,1)="(",MID(MID(C1098,LEN(H1098)+2,99),2,LEN(MID(C1098,LEN(H1098)+2,99))-2),MID(C1098,LEN(H1098)+2,99)),1,3),IF(MID(MID(C1098,LEN(H1098)+2,99),1,1)="(",MID(MID(C1098,LEN(H1098)+2,99),2,LEN(MID(C1098,LEN(H1098)+2,99))-2),MID(C1098,LEN(H1098)+2,99))),"")</f>
        <v/>
      </c>
      <c r="L1098" t="str">
        <f t="shared" si="574"/>
        <v/>
      </c>
      <c r="M1098" t="str">
        <f t="shared" si="593"/>
        <v/>
      </c>
      <c r="N1098" t="str">
        <f t="shared" si="575"/>
        <v/>
      </c>
      <c r="O1098" t="str">
        <f t="shared" si="576"/>
        <v/>
      </c>
      <c r="P1098" t="str">
        <f t="shared" si="569"/>
        <v/>
      </c>
      <c r="Q1098" t="str">
        <f t="shared" si="577"/>
        <v/>
      </c>
      <c r="R1098" t="str">
        <f t="shared" si="578"/>
        <v/>
      </c>
      <c r="S1098" t="str">
        <f t="shared" si="579"/>
        <v/>
      </c>
      <c r="T1098" t="str">
        <f t="shared" si="580"/>
        <v/>
      </c>
      <c r="U1098" t="str">
        <f t="shared" si="581"/>
        <v/>
      </c>
      <c r="V1098" t="str">
        <f>IF(MID(I1098,6,1)="T",VLOOKUP(H1098,DATA!$B$2:$H$526,7,FALSE),"")</f>
        <v/>
      </c>
      <c r="W1098" t="str">
        <f t="shared" si="582"/>
        <v/>
      </c>
      <c r="X1098" t="str">
        <f>IF(LEN(H1098)&gt;0,VLOOKUP(H1098,DATA!$B$2:$F$526,5,FALSE),"")</f>
        <v/>
      </c>
      <c r="Y1098" t="str">
        <f t="shared" si="583"/>
        <v/>
      </c>
      <c r="Z1098" t="str">
        <f t="shared" si="584"/>
        <v/>
      </c>
      <c r="AA1098" t="str">
        <f t="shared" si="585"/>
        <v/>
      </c>
      <c r="AB1098" t="str">
        <f>IF(LEN(Z1098)&gt;0,VLOOKUP(Z1098,DATA!$K$25:$L$69,2,FALSE)&amp;IF(LEN(AA1098)&gt;0,VLOOKUP(AA1098,DATA!$O$25:$P$29,2,FALSE),""),"")</f>
        <v/>
      </c>
      <c r="AC1098" t="str">
        <f>IF(LEN(Z1098)&gt;0,VLOOKUP(Z1098,DATA!$K$25:$M$69,3,FALSE),"")</f>
        <v/>
      </c>
      <c r="AD1098" t="str">
        <f t="shared" si="586"/>
        <v/>
      </c>
      <c r="AE1098" t="str">
        <f t="shared" si="587"/>
        <v/>
      </c>
      <c r="AF1098" t="str">
        <f t="shared" si="588"/>
        <v/>
      </c>
      <c r="AG1098" t="str">
        <f t="shared" si="589"/>
        <v/>
      </c>
      <c r="AH1098" t="str">
        <f t="shared" si="590"/>
        <v/>
      </c>
      <c r="AI1098" t="str">
        <f>IF(LEN(Q1098)&gt;0,REPT("0",IF(IF(MID(I1098,12,1)="F",VLOOKUP(J1098,DATA!$K$2:$Y$20,14,FALSE),0)&gt;10,IF(MID(I1098,12,1)="F",VLOOKUP(J1098,DATA!$K$2:$Y$20,14,FALSE),0)-10,0)-LEN(X1098))&amp;DEC2BIN(Q1098,IF(MID(I1098,12,1)="F",VLOOKUP(J1098,DATA!$K$2:$Y$20,14,FALSE),0)-IF(IF(MID(I1098,12,1)="F",VLOOKUP(J1098,DATA!$K$2:$Y$20,14,FALSE),0)&gt;10,IF(MID(I1098,12,1)="F",VLOOKUP(J1098,DATA!$K$2:$Y$20,14,FALSE),0)-10,0)),"")</f>
        <v/>
      </c>
      <c r="AJ1098" t="str">
        <f>IF(LEN(H1098)&gt;0,IF(H1098&lt;&gt;"CALL_PAL",VLOOKUP(H1098,DATA!$B$2:$E$526,4,FALSE),VLOOKUP(K1098,DATA!$K$72:$M$161,3,FALSE)),"")</f>
        <v/>
      </c>
      <c r="AK1098" t="str">
        <f>IF(LEN(H1098)&gt;0,VLOOKUP(H1098,DATA!$B$2:$D$526,3,FALSE),"")</f>
        <v/>
      </c>
      <c r="AL1098" t="str">
        <f t="shared" si="591"/>
        <v/>
      </c>
      <c r="AM1098" t="str">
        <f t="shared" si="592"/>
        <v/>
      </c>
      <c r="AN1098" t="str">
        <f t="shared" si="570"/>
        <v/>
      </c>
      <c r="AO1098" t="str">
        <f t="shared" si="596"/>
        <v/>
      </c>
      <c r="AP1098" t="str">
        <f t="shared" si="597"/>
        <v/>
      </c>
      <c r="AQ1098" t="str">
        <f t="shared" si="594"/>
        <v/>
      </c>
    </row>
    <row r="1099" spans="1:43" x14ac:dyDescent="0.25">
      <c r="A1099" t="str">
        <f t="shared" si="598"/>
        <v/>
      </c>
      <c r="C1099" t="str">
        <f t="shared" si="572"/>
        <v/>
      </c>
      <c r="D1099" t="str">
        <f t="shared" si="599"/>
        <v/>
      </c>
      <c r="E1099" t="str">
        <f t="shared" si="600"/>
        <v/>
      </c>
      <c r="F1099" t="str">
        <f t="shared" si="571"/>
        <v/>
      </c>
      <c r="G1099" t="str">
        <f t="shared" si="595"/>
        <v/>
      </c>
      <c r="H1099" t="str">
        <f t="shared" si="573"/>
        <v/>
      </c>
      <c r="I1099" s="3" t="str">
        <f>IF(LEN(H1099)&gt;0,VLOOKUP(H1099,DATA!$B$2:$G$526,6,FALSE),"")</f>
        <v/>
      </c>
      <c r="J1099" t="str">
        <f>IF(LEN(H1099)&gt;0,VLOOKUP(H1099,DATA!$B$2:$G$526,2,FALSE),"")</f>
        <v/>
      </c>
      <c r="K1099" t="str">
        <f>IF(LEN(H1099)&gt;0,IF(MID(IF(MID(MID(C1099,LEN(H1099)+2,99),1,1)="(",MID(MID(C1099,LEN(H1099)+2,99),2,LEN(MID(C1099,LEN(H1099)+2,99))-2),MID(C1099,LEN(H1099)+2,99)),1,1)=VLOOKUP(H1099,DATA!$B$2:$I$526,8,FALSE),MID(IF(MID(MID(C1099,LEN(H1099)+2,99),1,1)="(",MID(MID(C1099,LEN(H1099)+2,99),2,LEN(MID(C1099,LEN(H1099)+2,99))-2),MID(C1099,LEN(H1099)+2,99)),1,3),IF(MID(MID(C1099,LEN(H1099)+2,99),1,1)="(",MID(MID(C1099,LEN(H1099)+2,99),2,LEN(MID(C1099,LEN(H1099)+2,99))-2),MID(C1099,LEN(H1099)+2,99))),"")</f>
        <v/>
      </c>
      <c r="L1099" t="str">
        <f t="shared" si="574"/>
        <v/>
      </c>
      <c r="M1099" t="str">
        <f t="shared" si="593"/>
        <v/>
      </c>
      <c r="N1099" t="str">
        <f t="shared" si="575"/>
        <v/>
      </c>
      <c r="O1099" t="str">
        <f t="shared" si="576"/>
        <v/>
      </c>
      <c r="P1099" t="str">
        <f t="shared" si="569"/>
        <v/>
      </c>
      <c r="Q1099" t="str">
        <f t="shared" si="577"/>
        <v/>
      </c>
      <c r="R1099" t="str">
        <f t="shared" si="578"/>
        <v/>
      </c>
      <c r="S1099" t="str">
        <f t="shared" si="579"/>
        <v/>
      </c>
      <c r="T1099" t="str">
        <f t="shared" si="580"/>
        <v/>
      </c>
      <c r="U1099" t="str">
        <f t="shared" si="581"/>
        <v/>
      </c>
      <c r="V1099" t="str">
        <f>IF(MID(I1099,6,1)="T",VLOOKUP(H1099,DATA!$B$2:$H$526,7,FALSE),"")</f>
        <v/>
      </c>
      <c r="W1099" t="str">
        <f t="shared" si="582"/>
        <v/>
      </c>
      <c r="X1099" t="str">
        <f>IF(LEN(H1099)&gt;0,VLOOKUP(H1099,DATA!$B$2:$F$526,5,FALSE),"")</f>
        <v/>
      </c>
      <c r="Y1099" t="str">
        <f t="shared" si="583"/>
        <v/>
      </c>
      <c r="Z1099" t="str">
        <f t="shared" si="584"/>
        <v/>
      </c>
      <c r="AA1099" t="str">
        <f t="shared" si="585"/>
        <v/>
      </c>
      <c r="AB1099" t="str">
        <f>IF(LEN(Z1099)&gt;0,VLOOKUP(Z1099,DATA!$K$25:$L$69,2,FALSE)&amp;IF(LEN(AA1099)&gt;0,VLOOKUP(AA1099,DATA!$O$25:$P$29,2,FALSE),""),"")</f>
        <v/>
      </c>
      <c r="AC1099" t="str">
        <f>IF(LEN(Z1099)&gt;0,VLOOKUP(Z1099,DATA!$K$25:$M$69,3,FALSE),"")</f>
        <v/>
      </c>
      <c r="AD1099" t="str">
        <f t="shared" si="586"/>
        <v/>
      </c>
      <c r="AE1099" t="str">
        <f t="shared" si="587"/>
        <v/>
      </c>
      <c r="AF1099" t="str">
        <f t="shared" si="588"/>
        <v/>
      </c>
      <c r="AG1099" t="str">
        <f t="shared" si="589"/>
        <v/>
      </c>
      <c r="AH1099" t="str">
        <f t="shared" si="590"/>
        <v/>
      </c>
      <c r="AI1099" t="str">
        <f>IF(LEN(Q1099)&gt;0,REPT("0",IF(IF(MID(I1099,12,1)="F",VLOOKUP(J1099,DATA!$K$2:$Y$20,14,FALSE),0)&gt;10,IF(MID(I1099,12,1)="F",VLOOKUP(J1099,DATA!$K$2:$Y$20,14,FALSE),0)-10,0)-LEN(X1099))&amp;DEC2BIN(Q1099,IF(MID(I1099,12,1)="F",VLOOKUP(J1099,DATA!$K$2:$Y$20,14,FALSE),0)-IF(IF(MID(I1099,12,1)="F",VLOOKUP(J1099,DATA!$K$2:$Y$20,14,FALSE),0)&gt;10,IF(MID(I1099,12,1)="F",VLOOKUP(J1099,DATA!$K$2:$Y$20,14,FALSE),0)-10,0)),"")</f>
        <v/>
      </c>
      <c r="AJ1099" t="str">
        <f>IF(LEN(H1099)&gt;0,IF(H1099&lt;&gt;"CALL_PAL",VLOOKUP(H1099,DATA!$B$2:$E$526,4,FALSE),VLOOKUP(K1099,DATA!$K$72:$M$161,3,FALSE)),"")</f>
        <v/>
      </c>
      <c r="AK1099" t="str">
        <f>IF(LEN(H1099)&gt;0,VLOOKUP(H1099,DATA!$B$2:$D$526,3,FALSE),"")</f>
        <v/>
      </c>
      <c r="AL1099" t="str">
        <f t="shared" si="591"/>
        <v/>
      </c>
      <c r="AM1099" t="str">
        <f t="shared" si="592"/>
        <v/>
      </c>
      <c r="AN1099" t="str">
        <f t="shared" si="570"/>
        <v/>
      </c>
      <c r="AO1099" t="str">
        <f t="shared" si="596"/>
        <v/>
      </c>
      <c r="AP1099" t="str">
        <f t="shared" si="597"/>
        <v/>
      </c>
      <c r="AQ1099" t="str">
        <f t="shared" si="594"/>
        <v/>
      </c>
    </row>
    <row r="1100" spans="1:43" x14ac:dyDescent="0.25">
      <c r="A1100" t="str">
        <f t="shared" si="598"/>
        <v/>
      </c>
      <c r="C1100" t="str">
        <f t="shared" si="572"/>
        <v/>
      </c>
      <c r="D1100" t="str">
        <f t="shared" si="599"/>
        <v/>
      </c>
      <c r="E1100" t="str">
        <f t="shared" si="600"/>
        <v/>
      </c>
      <c r="F1100" t="str">
        <f t="shared" si="571"/>
        <v/>
      </c>
      <c r="G1100" t="str">
        <f t="shared" si="595"/>
        <v/>
      </c>
      <c r="H1100" t="str">
        <f t="shared" si="573"/>
        <v/>
      </c>
      <c r="I1100" s="3" t="str">
        <f>IF(LEN(H1100)&gt;0,VLOOKUP(H1100,DATA!$B$2:$G$526,6,FALSE),"")</f>
        <v/>
      </c>
      <c r="J1100" t="str">
        <f>IF(LEN(H1100)&gt;0,VLOOKUP(H1100,DATA!$B$2:$G$526,2,FALSE),"")</f>
        <v/>
      </c>
      <c r="K1100" t="str">
        <f>IF(LEN(H1100)&gt;0,IF(MID(IF(MID(MID(C1100,LEN(H1100)+2,99),1,1)="(",MID(MID(C1100,LEN(H1100)+2,99),2,LEN(MID(C1100,LEN(H1100)+2,99))-2),MID(C1100,LEN(H1100)+2,99)),1,1)=VLOOKUP(H1100,DATA!$B$2:$I$526,8,FALSE),MID(IF(MID(MID(C1100,LEN(H1100)+2,99),1,1)="(",MID(MID(C1100,LEN(H1100)+2,99),2,LEN(MID(C1100,LEN(H1100)+2,99))-2),MID(C1100,LEN(H1100)+2,99)),1,3),IF(MID(MID(C1100,LEN(H1100)+2,99),1,1)="(",MID(MID(C1100,LEN(H1100)+2,99),2,LEN(MID(C1100,LEN(H1100)+2,99))-2),MID(C1100,LEN(H1100)+2,99))),"")</f>
        <v/>
      </c>
      <c r="L1100" t="str">
        <f t="shared" si="574"/>
        <v/>
      </c>
      <c r="M1100" t="str">
        <f t="shared" si="593"/>
        <v/>
      </c>
      <c r="N1100" t="str">
        <f t="shared" si="575"/>
        <v/>
      </c>
      <c r="O1100" t="str">
        <f t="shared" si="576"/>
        <v/>
      </c>
      <c r="P1100" t="str">
        <f t="shared" si="569"/>
        <v/>
      </c>
      <c r="Q1100" t="str">
        <f t="shared" si="577"/>
        <v/>
      </c>
      <c r="R1100" t="str">
        <f t="shared" si="578"/>
        <v/>
      </c>
      <c r="S1100" t="str">
        <f t="shared" si="579"/>
        <v/>
      </c>
      <c r="T1100" t="str">
        <f t="shared" si="580"/>
        <v/>
      </c>
      <c r="U1100" t="str">
        <f t="shared" si="581"/>
        <v/>
      </c>
      <c r="V1100" t="str">
        <f>IF(MID(I1100,6,1)="T",VLOOKUP(H1100,DATA!$B$2:$H$526,7,FALSE),"")</f>
        <v/>
      </c>
      <c r="W1100" t="str">
        <f t="shared" si="582"/>
        <v/>
      </c>
      <c r="X1100" t="str">
        <f>IF(LEN(H1100)&gt;0,VLOOKUP(H1100,DATA!$B$2:$F$526,5,FALSE),"")</f>
        <v/>
      </c>
      <c r="Y1100" t="str">
        <f t="shared" si="583"/>
        <v/>
      </c>
      <c r="Z1100" t="str">
        <f t="shared" si="584"/>
        <v/>
      </c>
      <c r="AA1100" t="str">
        <f t="shared" si="585"/>
        <v/>
      </c>
      <c r="AB1100" t="str">
        <f>IF(LEN(Z1100)&gt;0,VLOOKUP(Z1100,DATA!$K$25:$L$69,2,FALSE)&amp;IF(LEN(AA1100)&gt;0,VLOOKUP(AA1100,DATA!$O$25:$P$29,2,FALSE),""),"")</f>
        <v/>
      </c>
      <c r="AC1100" t="str">
        <f>IF(LEN(Z1100)&gt;0,VLOOKUP(Z1100,DATA!$K$25:$M$69,3,FALSE),"")</f>
        <v/>
      </c>
      <c r="AD1100" t="str">
        <f t="shared" si="586"/>
        <v/>
      </c>
      <c r="AE1100" t="str">
        <f t="shared" si="587"/>
        <v/>
      </c>
      <c r="AF1100" t="str">
        <f t="shared" si="588"/>
        <v/>
      </c>
      <c r="AG1100" t="str">
        <f t="shared" si="589"/>
        <v/>
      </c>
      <c r="AH1100" t="str">
        <f t="shared" si="590"/>
        <v/>
      </c>
      <c r="AI1100" t="str">
        <f>IF(LEN(Q1100)&gt;0,REPT("0",IF(IF(MID(I1100,12,1)="F",VLOOKUP(J1100,DATA!$K$2:$Y$20,14,FALSE),0)&gt;10,IF(MID(I1100,12,1)="F",VLOOKUP(J1100,DATA!$K$2:$Y$20,14,FALSE),0)-10,0)-LEN(X1100))&amp;DEC2BIN(Q1100,IF(MID(I1100,12,1)="F",VLOOKUP(J1100,DATA!$K$2:$Y$20,14,FALSE),0)-IF(IF(MID(I1100,12,1)="F",VLOOKUP(J1100,DATA!$K$2:$Y$20,14,FALSE),0)&gt;10,IF(MID(I1100,12,1)="F",VLOOKUP(J1100,DATA!$K$2:$Y$20,14,FALSE),0)-10,0)),"")</f>
        <v/>
      </c>
      <c r="AJ1100" t="str">
        <f>IF(LEN(H1100)&gt;0,IF(H1100&lt;&gt;"CALL_PAL",VLOOKUP(H1100,DATA!$B$2:$E$526,4,FALSE),VLOOKUP(K1100,DATA!$K$72:$M$161,3,FALSE)),"")</f>
        <v/>
      </c>
      <c r="AK1100" t="str">
        <f>IF(LEN(H1100)&gt;0,VLOOKUP(H1100,DATA!$B$2:$D$526,3,FALSE),"")</f>
        <v/>
      </c>
      <c r="AL1100" t="str">
        <f t="shared" si="591"/>
        <v/>
      </c>
      <c r="AM1100" t="str">
        <f t="shared" si="592"/>
        <v/>
      </c>
      <c r="AN1100" t="str">
        <f t="shared" si="570"/>
        <v/>
      </c>
      <c r="AO1100" t="str">
        <f t="shared" si="596"/>
        <v/>
      </c>
      <c r="AP1100" t="str">
        <f t="shared" si="597"/>
        <v/>
      </c>
      <c r="AQ1100" t="str">
        <f t="shared" si="594"/>
        <v/>
      </c>
    </row>
    <row r="1101" spans="1:43" x14ac:dyDescent="0.25">
      <c r="A1101" t="str">
        <f t="shared" si="598"/>
        <v/>
      </c>
      <c r="C1101" t="str">
        <f t="shared" si="572"/>
        <v/>
      </c>
      <c r="D1101" t="str">
        <f t="shared" si="599"/>
        <v/>
      </c>
      <c r="E1101" t="str">
        <f t="shared" si="600"/>
        <v/>
      </c>
      <c r="F1101" t="str">
        <f t="shared" si="571"/>
        <v/>
      </c>
      <c r="G1101" t="str">
        <f t="shared" si="595"/>
        <v/>
      </c>
      <c r="H1101" t="str">
        <f t="shared" si="573"/>
        <v/>
      </c>
      <c r="I1101" s="3" t="str">
        <f>IF(LEN(H1101)&gt;0,VLOOKUP(H1101,DATA!$B$2:$G$526,6,FALSE),"")</f>
        <v/>
      </c>
      <c r="J1101" t="str">
        <f>IF(LEN(H1101)&gt;0,VLOOKUP(H1101,DATA!$B$2:$G$526,2,FALSE),"")</f>
        <v/>
      </c>
      <c r="K1101" t="str">
        <f>IF(LEN(H1101)&gt;0,IF(MID(IF(MID(MID(C1101,LEN(H1101)+2,99),1,1)="(",MID(MID(C1101,LEN(H1101)+2,99),2,LEN(MID(C1101,LEN(H1101)+2,99))-2),MID(C1101,LEN(H1101)+2,99)),1,1)=VLOOKUP(H1101,DATA!$B$2:$I$526,8,FALSE),MID(IF(MID(MID(C1101,LEN(H1101)+2,99),1,1)="(",MID(MID(C1101,LEN(H1101)+2,99),2,LEN(MID(C1101,LEN(H1101)+2,99))-2),MID(C1101,LEN(H1101)+2,99)),1,3),IF(MID(MID(C1101,LEN(H1101)+2,99),1,1)="(",MID(MID(C1101,LEN(H1101)+2,99),2,LEN(MID(C1101,LEN(H1101)+2,99))-2),MID(C1101,LEN(H1101)+2,99))),"")</f>
        <v/>
      </c>
      <c r="L1101" t="str">
        <f t="shared" si="574"/>
        <v/>
      </c>
      <c r="M1101" t="str">
        <f t="shared" si="593"/>
        <v/>
      </c>
      <c r="N1101" t="str">
        <f t="shared" si="575"/>
        <v/>
      </c>
      <c r="O1101" t="str">
        <f t="shared" si="576"/>
        <v/>
      </c>
      <c r="P1101" t="str">
        <f t="shared" si="569"/>
        <v/>
      </c>
      <c r="Q1101" t="str">
        <f t="shared" si="577"/>
        <v/>
      </c>
      <c r="R1101" t="str">
        <f t="shared" si="578"/>
        <v/>
      </c>
      <c r="S1101" t="str">
        <f t="shared" si="579"/>
        <v/>
      </c>
      <c r="T1101" t="str">
        <f t="shared" si="580"/>
        <v/>
      </c>
      <c r="U1101" t="str">
        <f t="shared" si="581"/>
        <v/>
      </c>
      <c r="V1101" t="str">
        <f>IF(MID(I1101,6,1)="T",VLOOKUP(H1101,DATA!$B$2:$H$526,7,FALSE),"")</f>
        <v/>
      </c>
      <c r="W1101" t="str">
        <f t="shared" si="582"/>
        <v/>
      </c>
      <c r="X1101" t="str">
        <f>IF(LEN(H1101)&gt;0,VLOOKUP(H1101,DATA!$B$2:$F$526,5,FALSE),"")</f>
        <v/>
      </c>
      <c r="Y1101" t="str">
        <f t="shared" si="583"/>
        <v/>
      </c>
      <c r="Z1101" t="str">
        <f t="shared" si="584"/>
        <v/>
      </c>
      <c r="AA1101" t="str">
        <f t="shared" si="585"/>
        <v/>
      </c>
      <c r="AB1101" t="str">
        <f>IF(LEN(Z1101)&gt;0,VLOOKUP(Z1101,DATA!$K$25:$L$69,2,FALSE)&amp;IF(LEN(AA1101)&gt;0,VLOOKUP(AA1101,DATA!$O$25:$P$29,2,FALSE),""),"")</f>
        <v/>
      </c>
      <c r="AC1101" t="str">
        <f>IF(LEN(Z1101)&gt;0,VLOOKUP(Z1101,DATA!$K$25:$M$69,3,FALSE),"")</f>
        <v/>
      </c>
      <c r="AD1101" t="str">
        <f t="shared" si="586"/>
        <v/>
      </c>
      <c r="AE1101" t="str">
        <f t="shared" si="587"/>
        <v/>
      </c>
      <c r="AF1101" t="str">
        <f t="shared" si="588"/>
        <v/>
      </c>
      <c r="AG1101" t="str">
        <f t="shared" si="589"/>
        <v/>
      </c>
      <c r="AH1101" t="str">
        <f t="shared" si="590"/>
        <v/>
      </c>
      <c r="AI1101" t="str">
        <f>IF(LEN(Q1101)&gt;0,REPT("0",IF(IF(MID(I1101,12,1)="F",VLOOKUP(J1101,DATA!$K$2:$Y$20,14,FALSE),0)&gt;10,IF(MID(I1101,12,1)="F",VLOOKUP(J1101,DATA!$K$2:$Y$20,14,FALSE),0)-10,0)-LEN(X1101))&amp;DEC2BIN(Q1101,IF(MID(I1101,12,1)="F",VLOOKUP(J1101,DATA!$K$2:$Y$20,14,FALSE),0)-IF(IF(MID(I1101,12,1)="F",VLOOKUP(J1101,DATA!$K$2:$Y$20,14,FALSE),0)&gt;10,IF(MID(I1101,12,1)="F",VLOOKUP(J1101,DATA!$K$2:$Y$20,14,FALSE),0)-10,0)),"")</f>
        <v/>
      </c>
      <c r="AJ1101" t="str">
        <f>IF(LEN(H1101)&gt;0,IF(H1101&lt;&gt;"CALL_PAL",VLOOKUP(H1101,DATA!$B$2:$E$526,4,FALSE),VLOOKUP(K1101,DATA!$K$72:$M$161,3,FALSE)),"")</f>
        <v/>
      </c>
      <c r="AK1101" t="str">
        <f>IF(LEN(H1101)&gt;0,VLOOKUP(H1101,DATA!$B$2:$D$526,3,FALSE),"")</f>
        <v/>
      </c>
      <c r="AL1101" t="str">
        <f t="shared" si="591"/>
        <v/>
      </c>
      <c r="AM1101" t="str">
        <f t="shared" si="592"/>
        <v/>
      </c>
      <c r="AN1101" t="str">
        <f t="shared" si="570"/>
        <v/>
      </c>
      <c r="AO1101" t="str">
        <f t="shared" si="596"/>
        <v/>
      </c>
      <c r="AP1101" t="str">
        <f t="shared" si="597"/>
        <v/>
      </c>
      <c r="AQ1101" t="str">
        <f t="shared" si="594"/>
        <v/>
      </c>
    </row>
    <row r="1102" spans="1:43" x14ac:dyDescent="0.25">
      <c r="A1102" t="str">
        <f t="shared" si="598"/>
        <v/>
      </c>
      <c r="C1102" t="str">
        <f t="shared" si="572"/>
        <v/>
      </c>
      <c r="D1102" t="str">
        <f t="shared" si="599"/>
        <v/>
      </c>
      <c r="E1102" t="str">
        <f t="shared" si="600"/>
        <v/>
      </c>
      <c r="F1102" t="str">
        <f t="shared" si="571"/>
        <v/>
      </c>
      <c r="G1102" t="str">
        <f t="shared" si="595"/>
        <v/>
      </c>
      <c r="H1102" t="str">
        <f t="shared" si="573"/>
        <v/>
      </c>
      <c r="I1102" s="3" t="str">
        <f>IF(LEN(H1102)&gt;0,VLOOKUP(H1102,DATA!$B$2:$G$526,6,FALSE),"")</f>
        <v/>
      </c>
      <c r="J1102" t="str">
        <f>IF(LEN(H1102)&gt;0,VLOOKUP(H1102,DATA!$B$2:$G$526,2,FALSE),"")</f>
        <v/>
      </c>
      <c r="K1102" t="str">
        <f>IF(LEN(H1102)&gt;0,IF(MID(IF(MID(MID(C1102,LEN(H1102)+2,99),1,1)="(",MID(MID(C1102,LEN(H1102)+2,99),2,LEN(MID(C1102,LEN(H1102)+2,99))-2),MID(C1102,LEN(H1102)+2,99)),1,1)=VLOOKUP(H1102,DATA!$B$2:$I$526,8,FALSE),MID(IF(MID(MID(C1102,LEN(H1102)+2,99),1,1)="(",MID(MID(C1102,LEN(H1102)+2,99),2,LEN(MID(C1102,LEN(H1102)+2,99))-2),MID(C1102,LEN(H1102)+2,99)),1,3),IF(MID(MID(C1102,LEN(H1102)+2,99),1,1)="(",MID(MID(C1102,LEN(H1102)+2,99),2,LEN(MID(C1102,LEN(H1102)+2,99))-2),MID(C1102,LEN(H1102)+2,99))),"")</f>
        <v/>
      </c>
      <c r="L1102" t="str">
        <f t="shared" si="574"/>
        <v/>
      </c>
      <c r="M1102" t="str">
        <f t="shared" si="593"/>
        <v/>
      </c>
      <c r="N1102" t="str">
        <f t="shared" si="575"/>
        <v/>
      </c>
      <c r="O1102" t="str">
        <f t="shared" si="576"/>
        <v/>
      </c>
      <c r="P1102" t="str">
        <f t="shared" ref="P1102:P1165" si="601">IF(MID(I1102,12,1)="F",IFERROR(VLOOKUP(L1102&amp;":",C:G,5,FALSE),""),"")</f>
        <v/>
      </c>
      <c r="Q1102" t="str">
        <f t="shared" si="577"/>
        <v/>
      </c>
      <c r="R1102" t="str">
        <f t="shared" si="578"/>
        <v/>
      </c>
      <c r="S1102" t="str">
        <f t="shared" si="579"/>
        <v/>
      </c>
      <c r="T1102" t="str">
        <f t="shared" si="580"/>
        <v/>
      </c>
      <c r="U1102" t="str">
        <f t="shared" si="581"/>
        <v/>
      </c>
      <c r="V1102" t="str">
        <f>IF(MID(I1102,6,1)="T",VLOOKUP(H1102,DATA!$B$2:$H$526,7,FALSE),"")</f>
        <v/>
      </c>
      <c r="W1102" t="str">
        <f t="shared" si="582"/>
        <v/>
      </c>
      <c r="X1102" t="str">
        <f>IF(LEN(H1102)&gt;0,VLOOKUP(H1102,DATA!$B$2:$F$526,5,FALSE),"")</f>
        <v/>
      </c>
      <c r="Y1102" t="str">
        <f t="shared" si="583"/>
        <v/>
      </c>
      <c r="Z1102" t="str">
        <f t="shared" si="584"/>
        <v/>
      </c>
      <c r="AA1102" t="str">
        <f t="shared" si="585"/>
        <v/>
      </c>
      <c r="AB1102" t="str">
        <f>IF(LEN(Z1102)&gt;0,VLOOKUP(Z1102,DATA!$K$25:$L$69,2,FALSE)&amp;IF(LEN(AA1102)&gt;0,VLOOKUP(AA1102,DATA!$O$25:$P$29,2,FALSE),""),"")</f>
        <v/>
      </c>
      <c r="AC1102" t="str">
        <f>IF(LEN(Z1102)&gt;0,VLOOKUP(Z1102,DATA!$K$25:$M$69,3,FALSE),"")</f>
        <v/>
      </c>
      <c r="AD1102" t="str">
        <f t="shared" si="586"/>
        <v/>
      </c>
      <c r="AE1102" t="str">
        <f t="shared" si="587"/>
        <v/>
      </c>
      <c r="AF1102" t="str">
        <f t="shared" si="588"/>
        <v/>
      </c>
      <c r="AG1102" t="str">
        <f t="shared" si="589"/>
        <v/>
      </c>
      <c r="AH1102" t="str">
        <f t="shared" si="590"/>
        <v/>
      </c>
      <c r="AI1102" t="str">
        <f>IF(LEN(Q1102)&gt;0,REPT("0",IF(IF(MID(I1102,12,1)="F",VLOOKUP(J1102,DATA!$K$2:$Y$20,14,FALSE),0)&gt;10,IF(MID(I1102,12,1)="F",VLOOKUP(J1102,DATA!$K$2:$Y$20,14,FALSE),0)-10,0)-LEN(X1102))&amp;DEC2BIN(Q1102,IF(MID(I1102,12,1)="F",VLOOKUP(J1102,DATA!$K$2:$Y$20,14,FALSE),0)-IF(IF(MID(I1102,12,1)="F",VLOOKUP(J1102,DATA!$K$2:$Y$20,14,FALSE),0)&gt;10,IF(MID(I1102,12,1)="F",VLOOKUP(J1102,DATA!$K$2:$Y$20,14,FALSE),0)-10,0)),"")</f>
        <v/>
      </c>
      <c r="AJ1102" t="str">
        <f>IF(LEN(H1102)&gt;0,IF(H1102&lt;&gt;"CALL_PAL",VLOOKUP(H1102,DATA!$B$2:$E$526,4,FALSE),VLOOKUP(K1102,DATA!$K$72:$M$161,3,FALSE)),"")</f>
        <v/>
      </c>
      <c r="AK1102" t="str">
        <f>IF(LEN(H1102)&gt;0,VLOOKUP(H1102,DATA!$B$2:$D$526,3,FALSE),"")</f>
        <v/>
      </c>
      <c r="AL1102" t="str">
        <f t="shared" si="591"/>
        <v/>
      </c>
      <c r="AM1102" t="str">
        <f t="shared" si="592"/>
        <v/>
      </c>
      <c r="AN1102" t="str">
        <f t="shared" si="570"/>
        <v/>
      </c>
      <c r="AO1102" t="str">
        <f t="shared" si="596"/>
        <v/>
      </c>
      <c r="AP1102" t="str">
        <f t="shared" si="597"/>
        <v/>
      </c>
      <c r="AQ1102" t="str">
        <f t="shared" si="594"/>
        <v/>
      </c>
    </row>
    <row r="1103" spans="1:43" x14ac:dyDescent="0.25">
      <c r="A1103" t="str">
        <f t="shared" si="598"/>
        <v/>
      </c>
      <c r="C1103" t="str">
        <f t="shared" si="572"/>
        <v/>
      </c>
      <c r="D1103" t="str">
        <f t="shared" si="599"/>
        <v/>
      </c>
      <c r="E1103" t="str">
        <f t="shared" si="600"/>
        <v/>
      </c>
      <c r="F1103" t="str">
        <f t="shared" si="571"/>
        <v/>
      </c>
      <c r="G1103" t="str">
        <f t="shared" si="595"/>
        <v/>
      </c>
      <c r="H1103" t="str">
        <f t="shared" si="573"/>
        <v/>
      </c>
      <c r="I1103" s="3" t="str">
        <f>IF(LEN(H1103)&gt;0,VLOOKUP(H1103,DATA!$B$2:$G$526,6,FALSE),"")</f>
        <v/>
      </c>
      <c r="J1103" t="str">
        <f>IF(LEN(H1103)&gt;0,VLOOKUP(H1103,DATA!$B$2:$G$526,2,FALSE),"")</f>
        <v/>
      </c>
      <c r="K1103" t="str">
        <f>IF(LEN(H1103)&gt;0,IF(MID(IF(MID(MID(C1103,LEN(H1103)+2,99),1,1)="(",MID(MID(C1103,LEN(H1103)+2,99),2,LEN(MID(C1103,LEN(H1103)+2,99))-2),MID(C1103,LEN(H1103)+2,99)),1,1)=VLOOKUP(H1103,DATA!$B$2:$I$526,8,FALSE),MID(IF(MID(MID(C1103,LEN(H1103)+2,99),1,1)="(",MID(MID(C1103,LEN(H1103)+2,99),2,LEN(MID(C1103,LEN(H1103)+2,99))-2),MID(C1103,LEN(H1103)+2,99)),1,3),IF(MID(MID(C1103,LEN(H1103)+2,99),1,1)="(",MID(MID(C1103,LEN(H1103)+2,99),2,LEN(MID(C1103,LEN(H1103)+2,99))-2),MID(C1103,LEN(H1103)+2,99))),"")</f>
        <v/>
      </c>
      <c r="L1103" t="str">
        <f t="shared" si="574"/>
        <v/>
      </c>
      <c r="M1103" t="str">
        <f t="shared" si="593"/>
        <v/>
      </c>
      <c r="N1103" t="str">
        <f t="shared" si="575"/>
        <v/>
      </c>
      <c r="O1103" t="str">
        <f t="shared" si="576"/>
        <v/>
      </c>
      <c r="P1103" t="str">
        <f t="shared" si="601"/>
        <v/>
      </c>
      <c r="Q1103" t="str">
        <f t="shared" si="577"/>
        <v/>
      </c>
      <c r="R1103" t="str">
        <f t="shared" si="578"/>
        <v/>
      </c>
      <c r="S1103" t="str">
        <f t="shared" si="579"/>
        <v/>
      </c>
      <c r="T1103" t="str">
        <f t="shared" si="580"/>
        <v/>
      </c>
      <c r="U1103" t="str">
        <f t="shared" si="581"/>
        <v/>
      </c>
      <c r="V1103" t="str">
        <f>IF(MID(I1103,6,1)="T",VLOOKUP(H1103,DATA!$B$2:$H$526,7,FALSE),"")</f>
        <v/>
      </c>
      <c r="W1103" t="str">
        <f t="shared" si="582"/>
        <v/>
      </c>
      <c r="X1103" t="str">
        <f>IF(LEN(H1103)&gt;0,VLOOKUP(H1103,DATA!$B$2:$F$526,5,FALSE),"")</f>
        <v/>
      </c>
      <c r="Y1103" t="str">
        <f t="shared" si="583"/>
        <v/>
      </c>
      <c r="Z1103" t="str">
        <f t="shared" si="584"/>
        <v/>
      </c>
      <c r="AA1103" t="str">
        <f t="shared" si="585"/>
        <v/>
      </c>
      <c r="AB1103" t="str">
        <f>IF(LEN(Z1103)&gt;0,VLOOKUP(Z1103,DATA!$K$25:$L$69,2,FALSE)&amp;IF(LEN(AA1103)&gt;0,VLOOKUP(AA1103,DATA!$O$25:$P$29,2,FALSE),""),"")</f>
        <v/>
      </c>
      <c r="AC1103" t="str">
        <f>IF(LEN(Z1103)&gt;0,VLOOKUP(Z1103,DATA!$K$25:$M$69,3,FALSE),"")</f>
        <v/>
      </c>
      <c r="AD1103" t="str">
        <f t="shared" si="586"/>
        <v/>
      </c>
      <c r="AE1103" t="str">
        <f t="shared" si="587"/>
        <v/>
      </c>
      <c r="AF1103" t="str">
        <f t="shared" si="588"/>
        <v/>
      </c>
      <c r="AG1103" t="str">
        <f t="shared" si="589"/>
        <v/>
      </c>
      <c r="AH1103" t="str">
        <f t="shared" si="590"/>
        <v/>
      </c>
      <c r="AI1103" t="str">
        <f>IF(LEN(Q1103)&gt;0,REPT("0",IF(IF(MID(I1103,12,1)="F",VLOOKUP(J1103,DATA!$K$2:$Y$20,14,FALSE),0)&gt;10,IF(MID(I1103,12,1)="F",VLOOKUP(J1103,DATA!$K$2:$Y$20,14,FALSE),0)-10,0)-LEN(X1103))&amp;DEC2BIN(Q1103,IF(MID(I1103,12,1)="F",VLOOKUP(J1103,DATA!$K$2:$Y$20,14,FALSE),0)-IF(IF(MID(I1103,12,1)="F",VLOOKUP(J1103,DATA!$K$2:$Y$20,14,FALSE),0)&gt;10,IF(MID(I1103,12,1)="F",VLOOKUP(J1103,DATA!$K$2:$Y$20,14,FALSE),0)-10,0)),"")</f>
        <v/>
      </c>
      <c r="AJ1103" t="str">
        <f>IF(LEN(H1103)&gt;0,IF(H1103&lt;&gt;"CALL_PAL",VLOOKUP(H1103,DATA!$B$2:$E$526,4,FALSE),VLOOKUP(K1103,DATA!$K$72:$M$161,3,FALSE)),"")</f>
        <v/>
      </c>
      <c r="AK1103" t="str">
        <f>IF(LEN(H1103)&gt;0,VLOOKUP(H1103,DATA!$B$2:$D$526,3,FALSE),"")</f>
        <v/>
      </c>
      <c r="AL1103" t="str">
        <f t="shared" si="591"/>
        <v/>
      </c>
      <c r="AM1103" t="str">
        <f t="shared" si="592"/>
        <v/>
      </c>
      <c r="AN1103" t="str">
        <f t="shared" si="570"/>
        <v/>
      </c>
      <c r="AO1103" t="str">
        <f t="shared" si="596"/>
        <v/>
      </c>
      <c r="AP1103" t="str">
        <f t="shared" si="597"/>
        <v/>
      </c>
      <c r="AQ1103" t="str">
        <f t="shared" si="594"/>
        <v/>
      </c>
    </row>
    <row r="1104" spans="1:43" x14ac:dyDescent="0.25">
      <c r="A1104" t="str">
        <f t="shared" si="598"/>
        <v/>
      </c>
      <c r="C1104" t="str">
        <f t="shared" si="572"/>
        <v/>
      </c>
      <c r="D1104" t="str">
        <f t="shared" si="599"/>
        <v/>
      </c>
      <c r="E1104" t="str">
        <f t="shared" si="600"/>
        <v/>
      </c>
      <c r="F1104" t="str">
        <f t="shared" si="571"/>
        <v/>
      </c>
      <c r="G1104" t="str">
        <f t="shared" si="595"/>
        <v/>
      </c>
      <c r="H1104" t="str">
        <f t="shared" si="573"/>
        <v/>
      </c>
      <c r="I1104" s="3" t="str">
        <f>IF(LEN(H1104)&gt;0,VLOOKUP(H1104,DATA!$B$2:$G$526,6,FALSE),"")</f>
        <v/>
      </c>
      <c r="J1104" t="str">
        <f>IF(LEN(H1104)&gt;0,VLOOKUP(H1104,DATA!$B$2:$G$526,2,FALSE),"")</f>
        <v/>
      </c>
      <c r="K1104" t="str">
        <f>IF(LEN(H1104)&gt;0,IF(MID(IF(MID(MID(C1104,LEN(H1104)+2,99),1,1)="(",MID(MID(C1104,LEN(H1104)+2,99),2,LEN(MID(C1104,LEN(H1104)+2,99))-2),MID(C1104,LEN(H1104)+2,99)),1,1)=VLOOKUP(H1104,DATA!$B$2:$I$526,8,FALSE),MID(IF(MID(MID(C1104,LEN(H1104)+2,99),1,1)="(",MID(MID(C1104,LEN(H1104)+2,99),2,LEN(MID(C1104,LEN(H1104)+2,99))-2),MID(C1104,LEN(H1104)+2,99)),1,3),IF(MID(MID(C1104,LEN(H1104)+2,99),1,1)="(",MID(MID(C1104,LEN(H1104)+2,99),2,LEN(MID(C1104,LEN(H1104)+2,99))-2),MID(C1104,LEN(H1104)+2,99))),"")</f>
        <v/>
      </c>
      <c r="L1104" t="str">
        <f t="shared" si="574"/>
        <v/>
      </c>
      <c r="M1104" t="str">
        <f t="shared" si="593"/>
        <v/>
      </c>
      <c r="N1104" t="str">
        <f t="shared" si="575"/>
        <v/>
      </c>
      <c r="O1104" t="str">
        <f t="shared" si="576"/>
        <v/>
      </c>
      <c r="P1104" t="str">
        <f t="shared" si="601"/>
        <v/>
      </c>
      <c r="Q1104" t="str">
        <f t="shared" si="577"/>
        <v/>
      </c>
      <c r="R1104" t="str">
        <f t="shared" si="578"/>
        <v/>
      </c>
      <c r="S1104" t="str">
        <f t="shared" si="579"/>
        <v/>
      </c>
      <c r="T1104" t="str">
        <f t="shared" si="580"/>
        <v/>
      </c>
      <c r="U1104" t="str">
        <f t="shared" si="581"/>
        <v/>
      </c>
      <c r="V1104" t="str">
        <f>IF(MID(I1104,6,1)="T",VLOOKUP(H1104,DATA!$B$2:$H$526,7,FALSE),"")</f>
        <v/>
      </c>
      <c r="W1104" t="str">
        <f t="shared" si="582"/>
        <v/>
      </c>
      <c r="X1104" t="str">
        <f>IF(LEN(H1104)&gt;0,VLOOKUP(H1104,DATA!$B$2:$F$526,5,FALSE),"")</f>
        <v/>
      </c>
      <c r="Y1104" t="str">
        <f t="shared" si="583"/>
        <v/>
      </c>
      <c r="Z1104" t="str">
        <f t="shared" si="584"/>
        <v/>
      </c>
      <c r="AA1104" t="str">
        <f t="shared" si="585"/>
        <v/>
      </c>
      <c r="AB1104" t="str">
        <f>IF(LEN(Z1104)&gt;0,VLOOKUP(Z1104,DATA!$K$25:$L$69,2,FALSE)&amp;IF(LEN(AA1104)&gt;0,VLOOKUP(AA1104,DATA!$O$25:$P$29,2,FALSE),""),"")</f>
        <v/>
      </c>
      <c r="AC1104" t="str">
        <f>IF(LEN(Z1104)&gt;0,VLOOKUP(Z1104,DATA!$K$25:$M$69,3,FALSE),"")</f>
        <v/>
      </c>
      <c r="AD1104" t="str">
        <f t="shared" si="586"/>
        <v/>
      </c>
      <c r="AE1104" t="str">
        <f t="shared" si="587"/>
        <v/>
      </c>
      <c r="AF1104" t="str">
        <f t="shared" si="588"/>
        <v/>
      </c>
      <c r="AG1104" t="str">
        <f t="shared" si="589"/>
        <v/>
      </c>
      <c r="AH1104" t="str">
        <f t="shared" si="590"/>
        <v/>
      </c>
      <c r="AI1104" t="str">
        <f>IF(LEN(Q1104)&gt;0,REPT("0",IF(IF(MID(I1104,12,1)="F",VLOOKUP(J1104,DATA!$K$2:$Y$20,14,FALSE),0)&gt;10,IF(MID(I1104,12,1)="F",VLOOKUP(J1104,DATA!$K$2:$Y$20,14,FALSE),0)-10,0)-LEN(X1104))&amp;DEC2BIN(Q1104,IF(MID(I1104,12,1)="F",VLOOKUP(J1104,DATA!$K$2:$Y$20,14,FALSE),0)-IF(IF(MID(I1104,12,1)="F",VLOOKUP(J1104,DATA!$K$2:$Y$20,14,FALSE),0)&gt;10,IF(MID(I1104,12,1)="F",VLOOKUP(J1104,DATA!$K$2:$Y$20,14,FALSE),0)-10,0)),"")</f>
        <v/>
      </c>
      <c r="AJ1104" t="str">
        <f>IF(LEN(H1104)&gt;0,IF(H1104&lt;&gt;"CALL_PAL",VLOOKUP(H1104,DATA!$B$2:$E$526,4,FALSE),VLOOKUP(K1104,DATA!$K$72:$M$161,3,FALSE)),"")</f>
        <v/>
      </c>
      <c r="AK1104" t="str">
        <f>IF(LEN(H1104)&gt;0,VLOOKUP(H1104,DATA!$B$2:$D$526,3,FALSE),"")</f>
        <v/>
      </c>
      <c r="AL1104" t="str">
        <f t="shared" si="591"/>
        <v/>
      </c>
      <c r="AM1104" t="str">
        <f t="shared" si="592"/>
        <v/>
      </c>
      <c r="AN1104" t="str">
        <f t="shared" si="570"/>
        <v/>
      </c>
      <c r="AO1104" t="str">
        <f t="shared" si="596"/>
        <v/>
      </c>
      <c r="AP1104" t="str">
        <f t="shared" si="597"/>
        <v/>
      </c>
      <c r="AQ1104" t="str">
        <f t="shared" si="594"/>
        <v/>
      </c>
    </row>
    <row r="1105" spans="1:43" x14ac:dyDescent="0.25">
      <c r="A1105" t="str">
        <f t="shared" si="598"/>
        <v/>
      </c>
      <c r="C1105" t="str">
        <f t="shared" si="572"/>
        <v/>
      </c>
      <c r="D1105" t="str">
        <f t="shared" si="599"/>
        <v/>
      </c>
      <c r="E1105" t="str">
        <f t="shared" si="600"/>
        <v/>
      </c>
      <c r="F1105" t="str">
        <f t="shared" si="571"/>
        <v/>
      </c>
      <c r="G1105" t="str">
        <f t="shared" si="595"/>
        <v/>
      </c>
      <c r="H1105" t="str">
        <f t="shared" si="573"/>
        <v/>
      </c>
      <c r="I1105" s="3" t="str">
        <f>IF(LEN(H1105)&gt;0,VLOOKUP(H1105,DATA!$B$2:$G$526,6,FALSE),"")</f>
        <v/>
      </c>
      <c r="J1105" t="str">
        <f>IF(LEN(H1105)&gt;0,VLOOKUP(H1105,DATA!$B$2:$G$526,2,FALSE),"")</f>
        <v/>
      </c>
      <c r="K1105" t="str">
        <f>IF(LEN(H1105)&gt;0,IF(MID(IF(MID(MID(C1105,LEN(H1105)+2,99),1,1)="(",MID(MID(C1105,LEN(H1105)+2,99),2,LEN(MID(C1105,LEN(H1105)+2,99))-2),MID(C1105,LEN(H1105)+2,99)),1,1)=VLOOKUP(H1105,DATA!$B$2:$I$526,8,FALSE),MID(IF(MID(MID(C1105,LEN(H1105)+2,99),1,1)="(",MID(MID(C1105,LEN(H1105)+2,99),2,LEN(MID(C1105,LEN(H1105)+2,99))-2),MID(C1105,LEN(H1105)+2,99)),1,3),IF(MID(MID(C1105,LEN(H1105)+2,99),1,1)="(",MID(MID(C1105,LEN(H1105)+2,99),2,LEN(MID(C1105,LEN(H1105)+2,99))-2),MID(C1105,LEN(H1105)+2,99))),"")</f>
        <v/>
      </c>
      <c r="L1105" t="str">
        <f t="shared" si="574"/>
        <v/>
      </c>
      <c r="M1105" t="str">
        <f t="shared" si="593"/>
        <v/>
      </c>
      <c r="N1105" t="str">
        <f t="shared" si="575"/>
        <v/>
      </c>
      <c r="O1105" t="str">
        <f t="shared" si="576"/>
        <v/>
      </c>
      <c r="P1105" t="str">
        <f t="shared" si="601"/>
        <v/>
      </c>
      <c r="Q1105" t="str">
        <f t="shared" si="577"/>
        <v/>
      </c>
      <c r="R1105" t="str">
        <f t="shared" si="578"/>
        <v/>
      </c>
      <c r="S1105" t="str">
        <f t="shared" si="579"/>
        <v/>
      </c>
      <c r="T1105" t="str">
        <f t="shared" si="580"/>
        <v/>
      </c>
      <c r="U1105" t="str">
        <f t="shared" si="581"/>
        <v/>
      </c>
      <c r="V1105" t="str">
        <f>IF(MID(I1105,6,1)="T",VLOOKUP(H1105,DATA!$B$2:$H$526,7,FALSE),"")</f>
        <v/>
      </c>
      <c r="W1105" t="str">
        <f t="shared" si="582"/>
        <v/>
      </c>
      <c r="X1105" t="str">
        <f>IF(LEN(H1105)&gt;0,VLOOKUP(H1105,DATA!$B$2:$F$526,5,FALSE),"")</f>
        <v/>
      </c>
      <c r="Y1105" t="str">
        <f t="shared" si="583"/>
        <v/>
      </c>
      <c r="Z1105" t="str">
        <f t="shared" si="584"/>
        <v/>
      </c>
      <c r="AA1105" t="str">
        <f t="shared" si="585"/>
        <v/>
      </c>
      <c r="AB1105" t="str">
        <f>IF(LEN(Z1105)&gt;0,VLOOKUP(Z1105,DATA!$K$25:$L$69,2,FALSE)&amp;IF(LEN(AA1105)&gt;0,VLOOKUP(AA1105,DATA!$O$25:$P$29,2,FALSE),""),"")</f>
        <v/>
      </c>
      <c r="AC1105" t="str">
        <f>IF(LEN(Z1105)&gt;0,VLOOKUP(Z1105,DATA!$K$25:$M$69,3,FALSE),"")</f>
        <v/>
      </c>
      <c r="AD1105" t="str">
        <f t="shared" si="586"/>
        <v/>
      </c>
      <c r="AE1105" t="str">
        <f t="shared" si="587"/>
        <v/>
      </c>
      <c r="AF1105" t="str">
        <f t="shared" si="588"/>
        <v/>
      </c>
      <c r="AG1105" t="str">
        <f t="shared" si="589"/>
        <v/>
      </c>
      <c r="AH1105" t="str">
        <f t="shared" si="590"/>
        <v/>
      </c>
      <c r="AI1105" t="str">
        <f>IF(LEN(Q1105)&gt;0,REPT("0",IF(IF(MID(I1105,12,1)="F",VLOOKUP(J1105,DATA!$K$2:$Y$20,14,FALSE),0)&gt;10,IF(MID(I1105,12,1)="F",VLOOKUP(J1105,DATA!$K$2:$Y$20,14,FALSE),0)-10,0)-LEN(X1105))&amp;DEC2BIN(Q1105,IF(MID(I1105,12,1)="F",VLOOKUP(J1105,DATA!$K$2:$Y$20,14,FALSE),0)-IF(IF(MID(I1105,12,1)="F",VLOOKUP(J1105,DATA!$K$2:$Y$20,14,FALSE),0)&gt;10,IF(MID(I1105,12,1)="F",VLOOKUP(J1105,DATA!$K$2:$Y$20,14,FALSE),0)-10,0)),"")</f>
        <v/>
      </c>
      <c r="AJ1105" t="str">
        <f>IF(LEN(H1105)&gt;0,IF(H1105&lt;&gt;"CALL_PAL",VLOOKUP(H1105,DATA!$B$2:$E$526,4,FALSE),VLOOKUP(K1105,DATA!$K$72:$M$161,3,FALSE)),"")</f>
        <v/>
      </c>
      <c r="AK1105" t="str">
        <f>IF(LEN(H1105)&gt;0,VLOOKUP(H1105,DATA!$B$2:$D$526,3,FALSE),"")</f>
        <v/>
      </c>
      <c r="AL1105" t="str">
        <f t="shared" si="591"/>
        <v/>
      </c>
      <c r="AM1105" t="str">
        <f t="shared" si="592"/>
        <v/>
      </c>
      <c r="AN1105" t="str">
        <f t="shared" si="570"/>
        <v/>
      </c>
      <c r="AO1105" t="str">
        <f t="shared" si="596"/>
        <v/>
      </c>
      <c r="AP1105" t="str">
        <f t="shared" si="597"/>
        <v/>
      </c>
      <c r="AQ1105" t="str">
        <f t="shared" si="594"/>
        <v/>
      </c>
    </row>
    <row r="1106" spans="1:43" x14ac:dyDescent="0.25">
      <c r="A1106" t="str">
        <f t="shared" si="598"/>
        <v/>
      </c>
      <c r="C1106" t="str">
        <f t="shared" si="572"/>
        <v/>
      </c>
      <c r="D1106" t="str">
        <f t="shared" si="599"/>
        <v/>
      </c>
      <c r="E1106" t="str">
        <f t="shared" si="600"/>
        <v/>
      </c>
      <c r="F1106" t="str">
        <f t="shared" si="571"/>
        <v/>
      </c>
      <c r="G1106" t="str">
        <f t="shared" si="595"/>
        <v/>
      </c>
      <c r="H1106" t="str">
        <f t="shared" si="573"/>
        <v/>
      </c>
      <c r="I1106" s="3" t="str">
        <f>IF(LEN(H1106)&gt;0,VLOOKUP(H1106,DATA!$B$2:$G$526,6,FALSE),"")</f>
        <v/>
      </c>
      <c r="J1106" t="str">
        <f>IF(LEN(H1106)&gt;0,VLOOKUP(H1106,DATA!$B$2:$G$526,2,FALSE),"")</f>
        <v/>
      </c>
      <c r="K1106" t="str">
        <f>IF(LEN(H1106)&gt;0,IF(MID(IF(MID(MID(C1106,LEN(H1106)+2,99),1,1)="(",MID(MID(C1106,LEN(H1106)+2,99),2,LEN(MID(C1106,LEN(H1106)+2,99))-2),MID(C1106,LEN(H1106)+2,99)),1,1)=VLOOKUP(H1106,DATA!$B$2:$I$526,8,FALSE),MID(IF(MID(MID(C1106,LEN(H1106)+2,99),1,1)="(",MID(MID(C1106,LEN(H1106)+2,99),2,LEN(MID(C1106,LEN(H1106)+2,99))-2),MID(C1106,LEN(H1106)+2,99)),1,3),IF(MID(MID(C1106,LEN(H1106)+2,99),1,1)="(",MID(MID(C1106,LEN(H1106)+2,99),2,LEN(MID(C1106,LEN(H1106)+2,99))-2),MID(C1106,LEN(H1106)+2,99))),"")</f>
        <v/>
      </c>
      <c r="L1106" t="str">
        <f t="shared" si="574"/>
        <v/>
      </c>
      <c r="M1106" t="str">
        <f t="shared" si="593"/>
        <v/>
      </c>
      <c r="N1106" t="str">
        <f t="shared" si="575"/>
        <v/>
      </c>
      <c r="O1106" t="str">
        <f t="shared" si="576"/>
        <v/>
      </c>
      <c r="P1106" t="str">
        <f t="shared" si="601"/>
        <v/>
      </c>
      <c r="Q1106" t="str">
        <f t="shared" si="577"/>
        <v/>
      </c>
      <c r="R1106" t="str">
        <f t="shared" si="578"/>
        <v/>
      </c>
      <c r="S1106" t="str">
        <f t="shared" si="579"/>
        <v/>
      </c>
      <c r="T1106" t="str">
        <f t="shared" si="580"/>
        <v/>
      </c>
      <c r="U1106" t="str">
        <f t="shared" si="581"/>
        <v/>
      </c>
      <c r="V1106" t="str">
        <f>IF(MID(I1106,6,1)="T",VLOOKUP(H1106,DATA!$B$2:$H$526,7,FALSE),"")</f>
        <v/>
      </c>
      <c r="W1106" t="str">
        <f t="shared" si="582"/>
        <v/>
      </c>
      <c r="X1106" t="str">
        <f>IF(LEN(H1106)&gt;0,VLOOKUP(H1106,DATA!$B$2:$F$526,5,FALSE),"")</f>
        <v/>
      </c>
      <c r="Y1106" t="str">
        <f t="shared" si="583"/>
        <v/>
      </c>
      <c r="Z1106" t="str">
        <f t="shared" si="584"/>
        <v/>
      </c>
      <c r="AA1106" t="str">
        <f t="shared" si="585"/>
        <v/>
      </c>
      <c r="AB1106" t="str">
        <f>IF(LEN(Z1106)&gt;0,VLOOKUP(Z1106,DATA!$K$25:$L$69,2,FALSE)&amp;IF(LEN(AA1106)&gt;0,VLOOKUP(AA1106,DATA!$O$25:$P$29,2,FALSE),""),"")</f>
        <v/>
      </c>
      <c r="AC1106" t="str">
        <f>IF(LEN(Z1106)&gt;0,VLOOKUP(Z1106,DATA!$K$25:$M$69,3,FALSE),"")</f>
        <v/>
      </c>
      <c r="AD1106" t="str">
        <f t="shared" si="586"/>
        <v/>
      </c>
      <c r="AE1106" t="str">
        <f t="shared" si="587"/>
        <v/>
      </c>
      <c r="AF1106" t="str">
        <f t="shared" si="588"/>
        <v/>
      </c>
      <c r="AG1106" t="str">
        <f t="shared" si="589"/>
        <v/>
      </c>
      <c r="AH1106" t="str">
        <f t="shared" si="590"/>
        <v/>
      </c>
      <c r="AI1106" t="str">
        <f>IF(LEN(Q1106)&gt;0,REPT("0",IF(IF(MID(I1106,12,1)="F",VLOOKUP(J1106,DATA!$K$2:$Y$20,14,FALSE),0)&gt;10,IF(MID(I1106,12,1)="F",VLOOKUP(J1106,DATA!$K$2:$Y$20,14,FALSE),0)-10,0)-LEN(X1106))&amp;DEC2BIN(Q1106,IF(MID(I1106,12,1)="F",VLOOKUP(J1106,DATA!$K$2:$Y$20,14,FALSE),0)-IF(IF(MID(I1106,12,1)="F",VLOOKUP(J1106,DATA!$K$2:$Y$20,14,FALSE),0)&gt;10,IF(MID(I1106,12,1)="F",VLOOKUP(J1106,DATA!$K$2:$Y$20,14,FALSE),0)-10,0)),"")</f>
        <v/>
      </c>
      <c r="AJ1106" t="str">
        <f>IF(LEN(H1106)&gt;0,IF(H1106&lt;&gt;"CALL_PAL",VLOOKUP(H1106,DATA!$B$2:$E$526,4,FALSE),VLOOKUP(K1106,DATA!$K$72:$M$161,3,FALSE)),"")</f>
        <v/>
      </c>
      <c r="AK1106" t="str">
        <f>IF(LEN(H1106)&gt;0,VLOOKUP(H1106,DATA!$B$2:$D$526,3,FALSE),"")</f>
        <v/>
      </c>
      <c r="AL1106" t="str">
        <f t="shared" si="591"/>
        <v/>
      </c>
      <c r="AM1106" t="str">
        <f t="shared" si="592"/>
        <v/>
      </c>
      <c r="AN1106" t="str">
        <f t="shared" si="570"/>
        <v/>
      </c>
      <c r="AO1106" t="str">
        <f t="shared" si="596"/>
        <v/>
      </c>
      <c r="AP1106" t="str">
        <f t="shared" si="597"/>
        <v/>
      </c>
      <c r="AQ1106" t="str">
        <f t="shared" si="594"/>
        <v/>
      </c>
    </row>
    <row r="1107" spans="1:43" x14ac:dyDescent="0.25">
      <c r="A1107" t="str">
        <f t="shared" si="598"/>
        <v/>
      </c>
      <c r="C1107" t="str">
        <f t="shared" si="572"/>
        <v/>
      </c>
      <c r="D1107" t="str">
        <f t="shared" si="599"/>
        <v/>
      </c>
      <c r="E1107" t="str">
        <f t="shared" si="600"/>
        <v/>
      </c>
      <c r="F1107" t="str">
        <f t="shared" si="571"/>
        <v/>
      </c>
      <c r="G1107" t="str">
        <f t="shared" si="595"/>
        <v/>
      </c>
      <c r="H1107" t="str">
        <f t="shared" si="573"/>
        <v/>
      </c>
      <c r="I1107" s="3" t="str">
        <f>IF(LEN(H1107)&gt;0,VLOOKUP(H1107,DATA!$B$2:$G$526,6,FALSE),"")</f>
        <v/>
      </c>
      <c r="J1107" t="str">
        <f>IF(LEN(H1107)&gt;0,VLOOKUP(H1107,DATA!$B$2:$G$526,2,FALSE),"")</f>
        <v/>
      </c>
      <c r="K1107" t="str">
        <f>IF(LEN(H1107)&gt;0,IF(MID(IF(MID(MID(C1107,LEN(H1107)+2,99),1,1)="(",MID(MID(C1107,LEN(H1107)+2,99),2,LEN(MID(C1107,LEN(H1107)+2,99))-2),MID(C1107,LEN(H1107)+2,99)),1,1)=VLOOKUP(H1107,DATA!$B$2:$I$526,8,FALSE),MID(IF(MID(MID(C1107,LEN(H1107)+2,99),1,1)="(",MID(MID(C1107,LEN(H1107)+2,99),2,LEN(MID(C1107,LEN(H1107)+2,99))-2),MID(C1107,LEN(H1107)+2,99)),1,3),IF(MID(MID(C1107,LEN(H1107)+2,99),1,1)="(",MID(MID(C1107,LEN(H1107)+2,99),2,LEN(MID(C1107,LEN(H1107)+2,99))-2),MID(C1107,LEN(H1107)+2,99))),"")</f>
        <v/>
      </c>
      <c r="L1107" t="str">
        <f t="shared" si="574"/>
        <v/>
      </c>
      <c r="M1107" t="str">
        <f t="shared" si="593"/>
        <v/>
      </c>
      <c r="N1107" t="str">
        <f t="shared" si="575"/>
        <v/>
      </c>
      <c r="O1107" t="str">
        <f t="shared" si="576"/>
        <v/>
      </c>
      <c r="P1107" t="str">
        <f t="shared" si="601"/>
        <v/>
      </c>
      <c r="Q1107" t="str">
        <f t="shared" si="577"/>
        <v/>
      </c>
      <c r="R1107" t="str">
        <f t="shared" si="578"/>
        <v/>
      </c>
      <c r="S1107" t="str">
        <f t="shared" si="579"/>
        <v/>
      </c>
      <c r="T1107" t="str">
        <f t="shared" si="580"/>
        <v/>
      </c>
      <c r="U1107" t="str">
        <f t="shared" si="581"/>
        <v/>
      </c>
      <c r="V1107" t="str">
        <f>IF(MID(I1107,6,1)="T",VLOOKUP(H1107,DATA!$B$2:$H$526,7,FALSE),"")</f>
        <v/>
      </c>
      <c r="W1107" t="str">
        <f t="shared" si="582"/>
        <v/>
      </c>
      <c r="X1107" t="str">
        <f>IF(LEN(H1107)&gt;0,VLOOKUP(H1107,DATA!$B$2:$F$526,5,FALSE),"")</f>
        <v/>
      </c>
      <c r="Y1107" t="str">
        <f t="shared" si="583"/>
        <v/>
      </c>
      <c r="Z1107" t="str">
        <f t="shared" si="584"/>
        <v/>
      </c>
      <c r="AA1107" t="str">
        <f t="shared" si="585"/>
        <v/>
      </c>
      <c r="AB1107" t="str">
        <f>IF(LEN(Z1107)&gt;0,VLOOKUP(Z1107,DATA!$K$25:$L$69,2,FALSE)&amp;IF(LEN(AA1107)&gt;0,VLOOKUP(AA1107,DATA!$O$25:$P$29,2,FALSE),""),"")</f>
        <v/>
      </c>
      <c r="AC1107" t="str">
        <f>IF(LEN(Z1107)&gt;0,VLOOKUP(Z1107,DATA!$K$25:$M$69,3,FALSE),"")</f>
        <v/>
      </c>
      <c r="AD1107" t="str">
        <f t="shared" si="586"/>
        <v/>
      </c>
      <c r="AE1107" t="str">
        <f t="shared" si="587"/>
        <v/>
      </c>
      <c r="AF1107" t="str">
        <f t="shared" si="588"/>
        <v/>
      </c>
      <c r="AG1107" t="str">
        <f t="shared" si="589"/>
        <v/>
      </c>
      <c r="AH1107" t="str">
        <f t="shared" si="590"/>
        <v/>
      </c>
      <c r="AI1107" t="str">
        <f>IF(LEN(Q1107)&gt;0,REPT("0",IF(IF(MID(I1107,12,1)="F",VLOOKUP(J1107,DATA!$K$2:$Y$20,14,FALSE),0)&gt;10,IF(MID(I1107,12,1)="F",VLOOKUP(J1107,DATA!$K$2:$Y$20,14,FALSE),0)-10,0)-LEN(X1107))&amp;DEC2BIN(Q1107,IF(MID(I1107,12,1)="F",VLOOKUP(J1107,DATA!$K$2:$Y$20,14,FALSE),0)-IF(IF(MID(I1107,12,1)="F",VLOOKUP(J1107,DATA!$K$2:$Y$20,14,FALSE),0)&gt;10,IF(MID(I1107,12,1)="F",VLOOKUP(J1107,DATA!$K$2:$Y$20,14,FALSE),0)-10,0)),"")</f>
        <v/>
      </c>
      <c r="AJ1107" t="str">
        <f>IF(LEN(H1107)&gt;0,IF(H1107&lt;&gt;"CALL_PAL",VLOOKUP(H1107,DATA!$B$2:$E$526,4,FALSE),VLOOKUP(K1107,DATA!$K$72:$M$161,3,FALSE)),"")</f>
        <v/>
      </c>
      <c r="AK1107" t="str">
        <f>IF(LEN(H1107)&gt;0,VLOOKUP(H1107,DATA!$B$2:$D$526,3,FALSE),"")</f>
        <v/>
      </c>
      <c r="AL1107" t="str">
        <f t="shared" si="591"/>
        <v/>
      </c>
      <c r="AM1107" t="str">
        <f t="shared" si="592"/>
        <v/>
      </c>
      <c r="AN1107" t="str">
        <f t="shared" si="570"/>
        <v/>
      </c>
      <c r="AO1107" t="str">
        <f t="shared" si="596"/>
        <v/>
      </c>
      <c r="AP1107" t="str">
        <f t="shared" si="597"/>
        <v/>
      </c>
      <c r="AQ1107" t="str">
        <f t="shared" si="594"/>
        <v/>
      </c>
    </row>
    <row r="1108" spans="1:43" x14ac:dyDescent="0.25">
      <c r="A1108" t="str">
        <f t="shared" si="598"/>
        <v/>
      </c>
      <c r="C1108" t="str">
        <f t="shared" si="572"/>
        <v/>
      </c>
      <c r="D1108" t="str">
        <f t="shared" si="599"/>
        <v/>
      </c>
      <c r="E1108" t="str">
        <f t="shared" si="600"/>
        <v/>
      </c>
      <c r="F1108" t="str">
        <f t="shared" si="571"/>
        <v/>
      </c>
      <c r="G1108" t="str">
        <f t="shared" si="595"/>
        <v/>
      </c>
      <c r="H1108" t="str">
        <f t="shared" si="573"/>
        <v/>
      </c>
      <c r="I1108" s="3" t="str">
        <f>IF(LEN(H1108)&gt;0,VLOOKUP(H1108,DATA!$B$2:$G$526,6,FALSE),"")</f>
        <v/>
      </c>
      <c r="J1108" t="str">
        <f>IF(LEN(H1108)&gt;0,VLOOKUP(H1108,DATA!$B$2:$G$526,2,FALSE),"")</f>
        <v/>
      </c>
      <c r="K1108" t="str">
        <f>IF(LEN(H1108)&gt;0,IF(MID(IF(MID(MID(C1108,LEN(H1108)+2,99),1,1)="(",MID(MID(C1108,LEN(H1108)+2,99),2,LEN(MID(C1108,LEN(H1108)+2,99))-2),MID(C1108,LEN(H1108)+2,99)),1,1)=VLOOKUP(H1108,DATA!$B$2:$I$526,8,FALSE),MID(IF(MID(MID(C1108,LEN(H1108)+2,99),1,1)="(",MID(MID(C1108,LEN(H1108)+2,99),2,LEN(MID(C1108,LEN(H1108)+2,99))-2),MID(C1108,LEN(H1108)+2,99)),1,3),IF(MID(MID(C1108,LEN(H1108)+2,99),1,1)="(",MID(MID(C1108,LEN(H1108)+2,99),2,LEN(MID(C1108,LEN(H1108)+2,99))-2),MID(C1108,LEN(H1108)+2,99))),"")</f>
        <v/>
      </c>
      <c r="L1108" t="str">
        <f t="shared" si="574"/>
        <v/>
      </c>
      <c r="M1108" t="str">
        <f t="shared" si="593"/>
        <v/>
      </c>
      <c r="N1108" t="str">
        <f t="shared" si="575"/>
        <v/>
      </c>
      <c r="O1108" t="str">
        <f t="shared" si="576"/>
        <v/>
      </c>
      <c r="P1108" t="str">
        <f t="shared" si="601"/>
        <v/>
      </c>
      <c r="Q1108" t="str">
        <f t="shared" si="577"/>
        <v/>
      </c>
      <c r="R1108" t="str">
        <f t="shared" si="578"/>
        <v/>
      </c>
      <c r="S1108" t="str">
        <f t="shared" si="579"/>
        <v/>
      </c>
      <c r="T1108" t="str">
        <f t="shared" si="580"/>
        <v/>
      </c>
      <c r="U1108" t="str">
        <f t="shared" si="581"/>
        <v/>
      </c>
      <c r="V1108" t="str">
        <f>IF(MID(I1108,6,1)="T",VLOOKUP(H1108,DATA!$B$2:$H$526,7,FALSE),"")</f>
        <v/>
      </c>
      <c r="W1108" t="str">
        <f t="shared" si="582"/>
        <v/>
      </c>
      <c r="X1108" t="str">
        <f>IF(LEN(H1108)&gt;0,VLOOKUP(H1108,DATA!$B$2:$F$526,5,FALSE),"")</f>
        <v/>
      </c>
      <c r="Y1108" t="str">
        <f t="shared" si="583"/>
        <v/>
      </c>
      <c r="Z1108" t="str">
        <f t="shared" si="584"/>
        <v/>
      </c>
      <c r="AA1108" t="str">
        <f t="shared" si="585"/>
        <v/>
      </c>
      <c r="AB1108" t="str">
        <f>IF(LEN(Z1108)&gt;0,VLOOKUP(Z1108,DATA!$K$25:$L$69,2,FALSE)&amp;IF(LEN(AA1108)&gt;0,VLOOKUP(AA1108,DATA!$O$25:$P$29,2,FALSE),""),"")</f>
        <v/>
      </c>
      <c r="AC1108" t="str">
        <f>IF(LEN(Z1108)&gt;0,VLOOKUP(Z1108,DATA!$K$25:$M$69,3,FALSE),"")</f>
        <v/>
      </c>
      <c r="AD1108" t="str">
        <f t="shared" si="586"/>
        <v/>
      </c>
      <c r="AE1108" t="str">
        <f t="shared" si="587"/>
        <v/>
      </c>
      <c r="AF1108" t="str">
        <f t="shared" si="588"/>
        <v/>
      </c>
      <c r="AG1108" t="str">
        <f t="shared" si="589"/>
        <v/>
      </c>
      <c r="AH1108" t="str">
        <f t="shared" si="590"/>
        <v/>
      </c>
      <c r="AI1108" t="str">
        <f>IF(LEN(Q1108)&gt;0,REPT("0",IF(IF(MID(I1108,12,1)="F",VLOOKUP(J1108,DATA!$K$2:$Y$20,14,FALSE),0)&gt;10,IF(MID(I1108,12,1)="F",VLOOKUP(J1108,DATA!$K$2:$Y$20,14,FALSE),0)-10,0)-LEN(X1108))&amp;DEC2BIN(Q1108,IF(MID(I1108,12,1)="F",VLOOKUP(J1108,DATA!$K$2:$Y$20,14,FALSE),0)-IF(IF(MID(I1108,12,1)="F",VLOOKUP(J1108,DATA!$K$2:$Y$20,14,FALSE),0)&gt;10,IF(MID(I1108,12,1)="F",VLOOKUP(J1108,DATA!$K$2:$Y$20,14,FALSE),0)-10,0)),"")</f>
        <v/>
      </c>
      <c r="AJ1108" t="str">
        <f>IF(LEN(H1108)&gt;0,IF(H1108&lt;&gt;"CALL_PAL",VLOOKUP(H1108,DATA!$B$2:$E$526,4,FALSE),VLOOKUP(K1108,DATA!$K$72:$M$161,3,FALSE)),"")</f>
        <v/>
      </c>
      <c r="AK1108" t="str">
        <f>IF(LEN(H1108)&gt;0,VLOOKUP(H1108,DATA!$B$2:$D$526,3,FALSE),"")</f>
        <v/>
      </c>
      <c r="AL1108" t="str">
        <f t="shared" si="591"/>
        <v/>
      </c>
      <c r="AM1108" t="str">
        <f t="shared" si="592"/>
        <v/>
      </c>
      <c r="AN1108" t="str">
        <f t="shared" si="570"/>
        <v/>
      </c>
      <c r="AO1108" t="str">
        <f t="shared" si="596"/>
        <v/>
      </c>
      <c r="AP1108" t="str">
        <f t="shared" si="597"/>
        <v/>
      </c>
      <c r="AQ1108" t="str">
        <f t="shared" si="594"/>
        <v/>
      </c>
    </row>
    <row r="1109" spans="1:43" x14ac:dyDescent="0.25">
      <c r="A1109" t="str">
        <f t="shared" si="598"/>
        <v/>
      </c>
      <c r="C1109" t="str">
        <f t="shared" si="572"/>
        <v/>
      </c>
      <c r="D1109" t="str">
        <f t="shared" si="599"/>
        <v/>
      </c>
      <c r="E1109" t="str">
        <f t="shared" si="600"/>
        <v/>
      </c>
      <c r="F1109" t="str">
        <f t="shared" si="571"/>
        <v/>
      </c>
      <c r="G1109" t="str">
        <f t="shared" si="595"/>
        <v/>
      </c>
      <c r="H1109" t="str">
        <f t="shared" si="573"/>
        <v/>
      </c>
      <c r="I1109" s="3" t="str">
        <f>IF(LEN(H1109)&gt;0,VLOOKUP(H1109,DATA!$B$2:$G$526,6,FALSE),"")</f>
        <v/>
      </c>
      <c r="J1109" t="str">
        <f>IF(LEN(H1109)&gt;0,VLOOKUP(H1109,DATA!$B$2:$G$526,2,FALSE),"")</f>
        <v/>
      </c>
      <c r="K1109" t="str">
        <f>IF(LEN(H1109)&gt;0,IF(MID(IF(MID(MID(C1109,LEN(H1109)+2,99),1,1)="(",MID(MID(C1109,LEN(H1109)+2,99),2,LEN(MID(C1109,LEN(H1109)+2,99))-2),MID(C1109,LEN(H1109)+2,99)),1,1)=VLOOKUP(H1109,DATA!$B$2:$I$526,8,FALSE),MID(IF(MID(MID(C1109,LEN(H1109)+2,99),1,1)="(",MID(MID(C1109,LEN(H1109)+2,99),2,LEN(MID(C1109,LEN(H1109)+2,99))-2),MID(C1109,LEN(H1109)+2,99)),1,3),IF(MID(MID(C1109,LEN(H1109)+2,99),1,1)="(",MID(MID(C1109,LEN(H1109)+2,99),2,LEN(MID(C1109,LEN(H1109)+2,99))-2),MID(C1109,LEN(H1109)+2,99))),"")</f>
        <v/>
      </c>
      <c r="L1109" t="str">
        <f t="shared" si="574"/>
        <v/>
      </c>
      <c r="M1109" t="str">
        <f t="shared" si="593"/>
        <v/>
      </c>
      <c r="N1109" t="str">
        <f t="shared" si="575"/>
        <v/>
      </c>
      <c r="O1109" t="str">
        <f t="shared" si="576"/>
        <v/>
      </c>
      <c r="P1109" t="str">
        <f t="shared" si="601"/>
        <v/>
      </c>
      <c r="Q1109" t="str">
        <f t="shared" si="577"/>
        <v/>
      </c>
      <c r="R1109" t="str">
        <f t="shared" si="578"/>
        <v/>
      </c>
      <c r="S1109" t="str">
        <f t="shared" si="579"/>
        <v/>
      </c>
      <c r="T1109" t="str">
        <f t="shared" si="580"/>
        <v/>
      </c>
      <c r="U1109" t="str">
        <f t="shared" si="581"/>
        <v/>
      </c>
      <c r="V1109" t="str">
        <f>IF(MID(I1109,6,1)="T",VLOOKUP(H1109,DATA!$B$2:$H$526,7,FALSE),"")</f>
        <v/>
      </c>
      <c r="W1109" t="str">
        <f t="shared" si="582"/>
        <v/>
      </c>
      <c r="X1109" t="str">
        <f>IF(LEN(H1109)&gt;0,VLOOKUP(H1109,DATA!$B$2:$F$526,5,FALSE),"")</f>
        <v/>
      </c>
      <c r="Y1109" t="str">
        <f t="shared" si="583"/>
        <v/>
      </c>
      <c r="Z1109" t="str">
        <f t="shared" si="584"/>
        <v/>
      </c>
      <c r="AA1109" t="str">
        <f t="shared" si="585"/>
        <v/>
      </c>
      <c r="AB1109" t="str">
        <f>IF(LEN(Z1109)&gt;0,VLOOKUP(Z1109,DATA!$K$25:$L$69,2,FALSE)&amp;IF(LEN(AA1109)&gt;0,VLOOKUP(AA1109,DATA!$O$25:$P$29,2,FALSE),""),"")</f>
        <v/>
      </c>
      <c r="AC1109" t="str">
        <f>IF(LEN(Z1109)&gt;0,VLOOKUP(Z1109,DATA!$K$25:$M$69,3,FALSE),"")</f>
        <v/>
      </c>
      <c r="AD1109" t="str">
        <f t="shared" si="586"/>
        <v/>
      </c>
      <c r="AE1109" t="str">
        <f t="shared" si="587"/>
        <v/>
      </c>
      <c r="AF1109" t="str">
        <f t="shared" si="588"/>
        <v/>
      </c>
      <c r="AG1109" t="str">
        <f t="shared" si="589"/>
        <v/>
      </c>
      <c r="AH1109" t="str">
        <f t="shared" si="590"/>
        <v/>
      </c>
      <c r="AI1109" t="str">
        <f>IF(LEN(Q1109)&gt;0,REPT("0",IF(IF(MID(I1109,12,1)="F",VLOOKUP(J1109,DATA!$K$2:$Y$20,14,FALSE),0)&gt;10,IF(MID(I1109,12,1)="F",VLOOKUP(J1109,DATA!$K$2:$Y$20,14,FALSE),0)-10,0)-LEN(X1109))&amp;DEC2BIN(Q1109,IF(MID(I1109,12,1)="F",VLOOKUP(J1109,DATA!$K$2:$Y$20,14,FALSE),0)-IF(IF(MID(I1109,12,1)="F",VLOOKUP(J1109,DATA!$K$2:$Y$20,14,FALSE),0)&gt;10,IF(MID(I1109,12,1)="F",VLOOKUP(J1109,DATA!$K$2:$Y$20,14,FALSE),0)-10,0)),"")</f>
        <v/>
      </c>
      <c r="AJ1109" t="str">
        <f>IF(LEN(H1109)&gt;0,IF(H1109&lt;&gt;"CALL_PAL",VLOOKUP(H1109,DATA!$B$2:$E$526,4,FALSE),VLOOKUP(K1109,DATA!$K$72:$M$161,3,FALSE)),"")</f>
        <v/>
      </c>
      <c r="AK1109" t="str">
        <f>IF(LEN(H1109)&gt;0,VLOOKUP(H1109,DATA!$B$2:$D$526,3,FALSE),"")</f>
        <v/>
      </c>
      <c r="AL1109" t="str">
        <f t="shared" si="591"/>
        <v/>
      </c>
      <c r="AM1109" t="str">
        <f t="shared" si="592"/>
        <v/>
      </c>
      <c r="AN1109" t="str">
        <f t="shared" si="570"/>
        <v/>
      </c>
      <c r="AO1109" t="str">
        <f t="shared" si="596"/>
        <v/>
      </c>
      <c r="AP1109" t="str">
        <f t="shared" si="597"/>
        <v/>
      </c>
      <c r="AQ1109" t="str">
        <f t="shared" si="594"/>
        <v/>
      </c>
    </row>
    <row r="1110" spans="1:43" x14ac:dyDescent="0.25">
      <c r="A1110" t="str">
        <f t="shared" si="598"/>
        <v/>
      </c>
      <c r="C1110" t="str">
        <f t="shared" si="572"/>
        <v/>
      </c>
      <c r="D1110" t="str">
        <f t="shared" si="599"/>
        <v/>
      </c>
      <c r="E1110" t="str">
        <f t="shared" si="600"/>
        <v/>
      </c>
      <c r="F1110" t="str">
        <f t="shared" si="571"/>
        <v/>
      </c>
      <c r="G1110" t="str">
        <f t="shared" si="595"/>
        <v/>
      </c>
      <c r="H1110" t="str">
        <f t="shared" si="573"/>
        <v/>
      </c>
      <c r="I1110" s="3" t="str">
        <f>IF(LEN(H1110)&gt;0,VLOOKUP(H1110,DATA!$B$2:$G$526,6,FALSE),"")</f>
        <v/>
      </c>
      <c r="J1110" t="str">
        <f>IF(LEN(H1110)&gt;0,VLOOKUP(H1110,DATA!$B$2:$G$526,2,FALSE),"")</f>
        <v/>
      </c>
      <c r="K1110" t="str">
        <f>IF(LEN(H1110)&gt;0,IF(MID(IF(MID(MID(C1110,LEN(H1110)+2,99),1,1)="(",MID(MID(C1110,LEN(H1110)+2,99),2,LEN(MID(C1110,LEN(H1110)+2,99))-2),MID(C1110,LEN(H1110)+2,99)),1,1)=VLOOKUP(H1110,DATA!$B$2:$I$526,8,FALSE),MID(IF(MID(MID(C1110,LEN(H1110)+2,99),1,1)="(",MID(MID(C1110,LEN(H1110)+2,99),2,LEN(MID(C1110,LEN(H1110)+2,99))-2),MID(C1110,LEN(H1110)+2,99)),1,3),IF(MID(MID(C1110,LEN(H1110)+2,99),1,1)="(",MID(MID(C1110,LEN(H1110)+2,99),2,LEN(MID(C1110,LEN(H1110)+2,99))-2),MID(C1110,LEN(H1110)+2,99))),"")</f>
        <v/>
      </c>
      <c r="L1110" t="str">
        <f t="shared" si="574"/>
        <v/>
      </c>
      <c r="M1110" t="str">
        <f t="shared" si="593"/>
        <v/>
      </c>
      <c r="N1110" t="str">
        <f t="shared" si="575"/>
        <v/>
      </c>
      <c r="O1110" t="str">
        <f t="shared" si="576"/>
        <v/>
      </c>
      <c r="P1110" t="str">
        <f t="shared" si="601"/>
        <v/>
      </c>
      <c r="Q1110" t="str">
        <f t="shared" si="577"/>
        <v/>
      </c>
      <c r="R1110" t="str">
        <f t="shared" si="578"/>
        <v/>
      </c>
      <c r="S1110" t="str">
        <f t="shared" si="579"/>
        <v/>
      </c>
      <c r="T1110" t="str">
        <f t="shared" si="580"/>
        <v/>
      </c>
      <c r="U1110" t="str">
        <f t="shared" si="581"/>
        <v/>
      </c>
      <c r="V1110" t="str">
        <f>IF(MID(I1110,6,1)="T",VLOOKUP(H1110,DATA!$B$2:$H$526,7,FALSE),"")</f>
        <v/>
      </c>
      <c r="W1110" t="str">
        <f t="shared" si="582"/>
        <v/>
      </c>
      <c r="X1110" t="str">
        <f>IF(LEN(H1110)&gt;0,VLOOKUP(H1110,DATA!$B$2:$F$526,5,FALSE),"")</f>
        <v/>
      </c>
      <c r="Y1110" t="str">
        <f t="shared" si="583"/>
        <v/>
      </c>
      <c r="Z1110" t="str">
        <f t="shared" si="584"/>
        <v/>
      </c>
      <c r="AA1110" t="str">
        <f t="shared" si="585"/>
        <v/>
      </c>
      <c r="AB1110" t="str">
        <f>IF(LEN(Z1110)&gt;0,VLOOKUP(Z1110,DATA!$K$25:$L$69,2,FALSE)&amp;IF(LEN(AA1110)&gt;0,VLOOKUP(AA1110,DATA!$O$25:$P$29,2,FALSE),""),"")</f>
        <v/>
      </c>
      <c r="AC1110" t="str">
        <f>IF(LEN(Z1110)&gt;0,VLOOKUP(Z1110,DATA!$K$25:$M$69,3,FALSE),"")</f>
        <v/>
      </c>
      <c r="AD1110" t="str">
        <f t="shared" si="586"/>
        <v/>
      </c>
      <c r="AE1110" t="str">
        <f t="shared" si="587"/>
        <v/>
      </c>
      <c r="AF1110" t="str">
        <f t="shared" si="588"/>
        <v/>
      </c>
      <c r="AG1110" t="str">
        <f t="shared" si="589"/>
        <v/>
      </c>
      <c r="AH1110" t="str">
        <f t="shared" si="590"/>
        <v/>
      </c>
      <c r="AI1110" t="str">
        <f>IF(LEN(Q1110)&gt;0,REPT("0",IF(IF(MID(I1110,12,1)="F",VLOOKUP(J1110,DATA!$K$2:$Y$20,14,FALSE),0)&gt;10,IF(MID(I1110,12,1)="F",VLOOKUP(J1110,DATA!$K$2:$Y$20,14,FALSE),0)-10,0)-LEN(X1110))&amp;DEC2BIN(Q1110,IF(MID(I1110,12,1)="F",VLOOKUP(J1110,DATA!$K$2:$Y$20,14,FALSE),0)-IF(IF(MID(I1110,12,1)="F",VLOOKUP(J1110,DATA!$K$2:$Y$20,14,FALSE),0)&gt;10,IF(MID(I1110,12,1)="F",VLOOKUP(J1110,DATA!$K$2:$Y$20,14,FALSE),0)-10,0)),"")</f>
        <v/>
      </c>
      <c r="AJ1110" t="str">
        <f>IF(LEN(H1110)&gt;0,IF(H1110&lt;&gt;"CALL_PAL",VLOOKUP(H1110,DATA!$B$2:$E$526,4,FALSE),VLOOKUP(K1110,DATA!$K$72:$M$161,3,FALSE)),"")</f>
        <v/>
      </c>
      <c r="AK1110" t="str">
        <f>IF(LEN(H1110)&gt;0,VLOOKUP(H1110,DATA!$B$2:$D$526,3,FALSE),"")</f>
        <v/>
      </c>
      <c r="AL1110" t="str">
        <f t="shared" si="591"/>
        <v/>
      </c>
      <c r="AM1110" t="str">
        <f t="shared" si="592"/>
        <v/>
      </c>
      <c r="AN1110" t="str">
        <f t="shared" ref="AN1110:AN1173" si="602">IF(LEN(C1110)&gt;0,IF(C1110=".PAL ON",TRUE,IF(C1110=".PAL OFF",FALSE,IF(ROW()&lt;&gt;2,AN1109,FALSE))),"")</f>
        <v/>
      </c>
      <c r="AO1110" t="str">
        <f t="shared" si="596"/>
        <v/>
      </c>
      <c r="AP1110" t="str">
        <f t="shared" si="597"/>
        <v/>
      </c>
      <c r="AQ1110" t="str">
        <f t="shared" si="594"/>
        <v/>
      </c>
    </row>
    <row r="1111" spans="1:43" x14ac:dyDescent="0.25">
      <c r="A1111" t="str">
        <f t="shared" si="598"/>
        <v/>
      </c>
      <c r="C1111" t="str">
        <f t="shared" si="572"/>
        <v/>
      </c>
      <c r="D1111" t="str">
        <f t="shared" si="599"/>
        <v/>
      </c>
      <c r="E1111" t="str">
        <f t="shared" si="600"/>
        <v/>
      </c>
      <c r="F1111" t="str">
        <f t="shared" si="571"/>
        <v/>
      </c>
      <c r="G1111" t="str">
        <f t="shared" si="595"/>
        <v/>
      </c>
      <c r="H1111" t="str">
        <f t="shared" si="573"/>
        <v/>
      </c>
      <c r="I1111" s="3" t="str">
        <f>IF(LEN(H1111)&gt;0,VLOOKUP(H1111,DATA!$B$2:$G$526,6,FALSE),"")</f>
        <v/>
      </c>
      <c r="J1111" t="str">
        <f>IF(LEN(H1111)&gt;0,VLOOKUP(H1111,DATA!$B$2:$G$526,2,FALSE),"")</f>
        <v/>
      </c>
      <c r="K1111" t="str">
        <f>IF(LEN(H1111)&gt;0,IF(MID(IF(MID(MID(C1111,LEN(H1111)+2,99),1,1)="(",MID(MID(C1111,LEN(H1111)+2,99),2,LEN(MID(C1111,LEN(H1111)+2,99))-2),MID(C1111,LEN(H1111)+2,99)),1,1)=VLOOKUP(H1111,DATA!$B$2:$I$526,8,FALSE),MID(IF(MID(MID(C1111,LEN(H1111)+2,99),1,1)="(",MID(MID(C1111,LEN(H1111)+2,99),2,LEN(MID(C1111,LEN(H1111)+2,99))-2),MID(C1111,LEN(H1111)+2,99)),1,3),IF(MID(MID(C1111,LEN(H1111)+2,99),1,1)="(",MID(MID(C1111,LEN(H1111)+2,99),2,LEN(MID(C1111,LEN(H1111)+2,99))-2),MID(C1111,LEN(H1111)+2,99))),"")</f>
        <v/>
      </c>
      <c r="L1111" t="str">
        <f t="shared" si="574"/>
        <v/>
      </c>
      <c r="M1111" t="str">
        <f t="shared" si="593"/>
        <v/>
      </c>
      <c r="N1111" t="str">
        <f t="shared" si="575"/>
        <v/>
      </c>
      <c r="O1111" t="str">
        <f t="shared" si="576"/>
        <v/>
      </c>
      <c r="P1111" t="str">
        <f t="shared" si="601"/>
        <v/>
      </c>
      <c r="Q1111" t="str">
        <f t="shared" si="577"/>
        <v/>
      </c>
      <c r="R1111" t="str">
        <f t="shared" si="578"/>
        <v/>
      </c>
      <c r="S1111" t="str">
        <f t="shared" si="579"/>
        <v/>
      </c>
      <c r="T1111" t="str">
        <f t="shared" si="580"/>
        <v/>
      </c>
      <c r="U1111" t="str">
        <f t="shared" si="581"/>
        <v/>
      </c>
      <c r="V1111" t="str">
        <f>IF(MID(I1111,6,1)="T",VLOOKUP(H1111,DATA!$B$2:$H$526,7,FALSE),"")</f>
        <v/>
      </c>
      <c r="W1111" t="str">
        <f t="shared" si="582"/>
        <v/>
      </c>
      <c r="X1111" t="str">
        <f>IF(LEN(H1111)&gt;0,VLOOKUP(H1111,DATA!$B$2:$F$526,5,FALSE),"")</f>
        <v/>
      </c>
      <c r="Y1111" t="str">
        <f t="shared" si="583"/>
        <v/>
      </c>
      <c r="Z1111" t="str">
        <f t="shared" si="584"/>
        <v/>
      </c>
      <c r="AA1111" t="str">
        <f t="shared" si="585"/>
        <v/>
      </c>
      <c r="AB1111" t="str">
        <f>IF(LEN(Z1111)&gt;0,VLOOKUP(Z1111,DATA!$K$25:$L$69,2,FALSE)&amp;IF(LEN(AA1111)&gt;0,VLOOKUP(AA1111,DATA!$O$25:$P$29,2,FALSE),""),"")</f>
        <v/>
      </c>
      <c r="AC1111" t="str">
        <f>IF(LEN(Z1111)&gt;0,VLOOKUP(Z1111,DATA!$K$25:$M$69,3,FALSE),"")</f>
        <v/>
      </c>
      <c r="AD1111" t="str">
        <f t="shared" si="586"/>
        <v/>
      </c>
      <c r="AE1111" t="str">
        <f t="shared" si="587"/>
        <v/>
      </c>
      <c r="AF1111" t="str">
        <f t="shared" si="588"/>
        <v/>
      </c>
      <c r="AG1111" t="str">
        <f t="shared" si="589"/>
        <v/>
      </c>
      <c r="AH1111" t="str">
        <f t="shared" si="590"/>
        <v/>
      </c>
      <c r="AI1111" t="str">
        <f>IF(LEN(Q1111)&gt;0,REPT("0",IF(IF(MID(I1111,12,1)="F",VLOOKUP(J1111,DATA!$K$2:$Y$20,14,FALSE),0)&gt;10,IF(MID(I1111,12,1)="F",VLOOKUP(J1111,DATA!$K$2:$Y$20,14,FALSE),0)-10,0)-LEN(X1111))&amp;DEC2BIN(Q1111,IF(MID(I1111,12,1)="F",VLOOKUP(J1111,DATA!$K$2:$Y$20,14,FALSE),0)-IF(IF(MID(I1111,12,1)="F",VLOOKUP(J1111,DATA!$K$2:$Y$20,14,FALSE),0)&gt;10,IF(MID(I1111,12,1)="F",VLOOKUP(J1111,DATA!$K$2:$Y$20,14,FALSE),0)-10,0)),"")</f>
        <v/>
      </c>
      <c r="AJ1111" t="str">
        <f>IF(LEN(H1111)&gt;0,IF(H1111&lt;&gt;"CALL_PAL",VLOOKUP(H1111,DATA!$B$2:$E$526,4,FALSE),VLOOKUP(K1111,DATA!$K$72:$M$161,3,FALSE)),"")</f>
        <v/>
      </c>
      <c r="AK1111" t="str">
        <f>IF(LEN(H1111)&gt;0,VLOOKUP(H1111,DATA!$B$2:$D$526,3,FALSE),"")</f>
        <v/>
      </c>
      <c r="AL1111" t="str">
        <f t="shared" si="591"/>
        <v/>
      </c>
      <c r="AM1111" t="str">
        <f t="shared" si="592"/>
        <v/>
      </c>
      <c r="AN1111" t="str">
        <f t="shared" si="602"/>
        <v/>
      </c>
      <c r="AO1111" t="str">
        <f t="shared" si="596"/>
        <v/>
      </c>
      <c r="AP1111" t="str">
        <f t="shared" si="597"/>
        <v/>
      </c>
      <c r="AQ1111" t="str">
        <f t="shared" si="594"/>
        <v/>
      </c>
    </row>
    <row r="1112" spans="1:43" x14ac:dyDescent="0.25">
      <c r="A1112" t="str">
        <f t="shared" si="598"/>
        <v/>
      </c>
      <c r="C1112" t="str">
        <f t="shared" si="572"/>
        <v/>
      </c>
      <c r="D1112" t="str">
        <f t="shared" si="599"/>
        <v/>
      </c>
      <c r="E1112" t="str">
        <f t="shared" si="600"/>
        <v/>
      </c>
      <c r="F1112" t="str">
        <f t="shared" si="571"/>
        <v/>
      </c>
      <c r="G1112" t="str">
        <f t="shared" si="595"/>
        <v/>
      </c>
      <c r="H1112" t="str">
        <f t="shared" si="573"/>
        <v/>
      </c>
      <c r="I1112" s="3" t="str">
        <f>IF(LEN(H1112)&gt;0,VLOOKUP(H1112,DATA!$B$2:$G$526,6,FALSE),"")</f>
        <v/>
      </c>
      <c r="J1112" t="str">
        <f>IF(LEN(H1112)&gt;0,VLOOKUP(H1112,DATA!$B$2:$G$526,2,FALSE),"")</f>
        <v/>
      </c>
      <c r="K1112" t="str">
        <f>IF(LEN(H1112)&gt;0,IF(MID(IF(MID(MID(C1112,LEN(H1112)+2,99),1,1)="(",MID(MID(C1112,LEN(H1112)+2,99),2,LEN(MID(C1112,LEN(H1112)+2,99))-2),MID(C1112,LEN(H1112)+2,99)),1,1)=VLOOKUP(H1112,DATA!$B$2:$I$526,8,FALSE),MID(IF(MID(MID(C1112,LEN(H1112)+2,99),1,1)="(",MID(MID(C1112,LEN(H1112)+2,99),2,LEN(MID(C1112,LEN(H1112)+2,99))-2),MID(C1112,LEN(H1112)+2,99)),1,3),IF(MID(MID(C1112,LEN(H1112)+2,99),1,1)="(",MID(MID(C1112,LEN(H1112)+2,99),2,LEN(MID(C1112,LEN(H1112)+2,99))-2),MID(C1112,LEN(H1112)+2,99))),"")</f>
        <v/>
      </c>
      <c r="L1112" t="str">
        <f t="shared" si="574"/>
        <v/>
      </c>
      <c r="M1112" t="str">
        <f t="shared" si="593"/>
        <v/>
      </c>
      <c r="N1112" t="str">
        <f t="shared" si="575"/>
        <v/>
      </c>
      <c r="O1112" t="str">
        <f t="shared" si="576"/>
        <v/>
      </c>
      <c r="P1112" t="str">
        <f t="shared" si="601"/>
        <v/>
      </c>
      <c r="Q1112" t="str">
        <f t="shared" si="577"/>
        <v/>
      </c>
      <c r="R1112" t="str">
        <f t="shared" si="578"/>
        <v/>
      </c>
      <c r="S1112" t="str">
        <f t="shared" si="579"/>
        <v/>
      </c>
      <c r="T1112" t="str">
        <f t="shared" si="580"/>
        <v/>
      </c>
      <c r="U1112" t="str">
        <f t="shared" si="581"/>
        <v/>
      </c>
      <c r="V1112" t="str">
        <f>IF(MID(I1112,6,1)="T",VLOOKUP(H1112,DATA!$B$2:$H$526,7,FALSE),"")</f>
        <v/>
      </c>
      <c r="W1112" t="str">
        <f t="shared" si="582"/>
        <v/>
      </c>
      <c r="X1112" t="str">
        <f>IF(LEN(H1112)&gt;0,VLOOKUP(H1112,DATA!$B$2:$F$526,5,FALSE),"")</f>
        <v/>
      </c>
      <c r="Y1112" t="str">
        <f t="shared" si="583"/>
        <v/>
      </c>
      <c r="Z1112" t="str">
        <f t="shared" si="584"/>
        <v/>
      </c>
      <c r="AA1112" t="str">
        <f t="shared" si="585"/>
        <v/>
      </c>
      <c r="AB1112" t="str">
        <f>IF(LEN(Z1112)&gt;0,VLOOKUP(Z1112,DATA!$K$25:$L$69,2,FALSE)&amp;IF(LEN(AA1112)&gt;0,VLOOKUP(AA1112,DATA!$O$25:$P$29,2,FALSE),""),"")</f>
        <v/>
      </c>
      <c r="AC1112" t="str">
        <f>IF(LEN(Z1112)&gt;0,VLOOKUP(Z1112,DATA!$K$25:$M$69,3,FALSE),"")</f>
        <v/>
      </c>
      <c r="AD1112" t="str">
        <f t="shared" si="586"/>
        <v/>
      </c>
      <c r="AE1112" t="str">
        <f t="shared" si="587"/>
        <v/>
      </c>
      <c r="AF1112" t="str">
        <f t="shared" si="588"/>
        <v/>
      </c>
      <c r="AG1112" t="str">
        <f t="shared" si="589"/>
        <v/>
      </c>
      <c r="AH1112" t="str">
        <f t="shared" si="590"/>
        <v/>
      </c>
      <c r="AI1112" t="str">
        <f>IF(LEN(Q1112)&gt;0,REPT("0",IF(IF(MID(I1112,12,1)="F",VLOOKUP(J1112,DATA!$K$2:$Y$20,14,FALSE),0)&gt;10,IF(MID(I1112,12,1)="F",VLOOKUP(J1112,DATA!$K$2:$Y$20,14,FALSE),0)-10,0)-LEN(X1112))&amp;DEC2BIN(Q1112,IF(MID(I1112,12,1)="F",VLOOKUP(J1112,DATA!$K$2:$Y$20,14,FALSE),0)-IF(IF(MID(I1112,12,1)="F",VLOOKUP(J1112,DATA!$K$2:$Y$20,14,FALSE),0)&gt;10,IF(MID(I1112,12,1)="F",VLOOKUP(J1112,DATA!$K$2:$Y$20,14,FALSE),0)-10,0)),"")</f>
        <v/>
      </c>
      <c r="AJ1112" t="str">
        <f>IF(LEN(H1112)&gt;0,IF(H1112&lt;&gt;"CALL_PAL",VLOOKUP(H1112,DATA!$B$2:$E$526,4,FALSE),VLOOKUP(K1112,DATA!$K$72:$M$161,3,FALSE)),"")</f>
        <v/>
      </c>
      <c r="AK1112" t="str">
        <f>IF(LEN(H1112)&gt;0,VLOOKUP(H1112,DATA!$B$2:$D$526,3,FALSE),"")</f>
        <v/>
      </c>
      <c r="AL1112" t="str">
        <f t="shared" si="591"/>
        <v/>
      </c>
      <c r="AM1112" t="str">
        <f t="shared" si="592"/>
        <v/>
      </c>
      <c r="AN1112" t="str">
        <f t="shared" si="602"/>
        <v/>
      </c>
      <c r="AO1112" t="str">
        <f t="shared" si="596"/>
        <v/>
      </c>
      <c r="AP1112" t="str">
        <f t="shared" si="597"/>
        <v/>
      </c>
      <c r="AQ1112" t="str">
        <f t="shared" si="594"/>
        <v/>
      </c>
    </row>
    <row r="1113" spans="1:43" x14ac:dyDescent="0.25">
      <c r="A1113" t="str">
        <f t="shared" si="598"/>
        <v/>
      </c>
      <c r="C1113" t="str">
        <f t="shared" si="572"/>
        <v/>
      </c>
      <c r="D1113" t="str">
        <f t="shared" si="599"/>
        <v/>
      </c>
      <c r="E1113" t="str">
        <f t="shared" si="600"/>
        <v/>
      </c>
      <c r="F1113" t="str">
        <f t="shared" si="571"/>
        <v/>
      </c>
      <c r="G1113" t="str">
        <f t="shared" si="595"/>
        <v/>
      </c>
      <c r="H1113" t="str">
        <f t="shared" si="573"/>
        <v/>
      </c>
      <c r="I1113" s="3" t="str">
        <f>IF(LEN(H1113)&gt;0,VLOOKUP(H1113,DATA!$B$2:$G$526,6,FALSE),"")</f>
        <v/>
      </c>
      <c r="J1113" t="str">
        <f>IF(LEN(H1113)&gt;0,VLOOKUP(H1113,DATA!$B$2:$G$526,2,FALSE),"")</f>
        <v/>
      </c>
      <c r="K1113" t="str">
        <f>IF(LEN(H1113)&gt;0,IF(MID(IF(MID(MID(C1113,LEN(H1113)+2,99),1,1)="(",MID(MID(C1113,LEN(H1113)+2,99),2,LEN(MID(C1113,LEN(H1113)+2,99))-2),MID(C1113,LEN(H1113)+2,99)),1,1)=VLOOKUP(H1113,DATA!$B$2:$I$526,8,FALSE),MID(IF(MID(MID(C1113,LEN(H1113)+2,99),1,1)="(",MID(MID(C1113,LEN(H1113)+2,99),2,LEN(MID(C1113,LEN(H1113)+2,99))-2),MID(C1113,LEN(H1113)+2,99)),1,3),IF(MID(MID(C1113,LEN(H1113)+2,99),1,1)="(",MID(MID(C1113,LEN(H1113)+2,99),2,LEN(MID(C1113,LEN(H1113)+2,99))-2),MID(C1113,LEN(H1113)+2,99))),"")</f>
        <v/>
      </c>
      <c r="L1113" t="str">
        <f t="shared" si="574"/>
        <v/>
      </c>
      <c r="M1113" t="str">
        <f t="shared" si="593"/>
        <v/>
      </c>
      <c r="N1113" t="str">
        <f t="shared" si="575"/>
        <v/>
      </c>
      <c r="O1113" t="str">
        <f t="shared" si="576"/>
        <v/>
      </c>
      <c r="P1113" t="str">
        <f t="shared" si="601"/>
        <v/>
      </c>
      <c r="Q1113" t="str">
        <f t="shared" si="577"/>
        <v/>
      </c>
      <c r="R1113" t="str">
        <f t="shared" si="578"/>
        <v/>
      </c>
      <c r="S1113" t="str">
        <f t="shared" si="579"/>
        <v/>
      </c>
      <c r="T1113" t="str">
        <f t="shared" si="580"/>
        <v/>
      </c>
      <c r="U1113" t="str">
        <f t="shared" si="581"/>
        <v/>
      </c>
      <c r="V1113" t="str">
        <f>IF(MID(I1113,6,1)="T",VLOOKUP(H1113,DATA!$B$2:$H$526,7,FALSE),"")</f>
        <v/>
      </c>
      <c r="W1113" t="str">
        <f t="shared" si="582"/>
        <v/>
      </c>
      <c r="X1113" t="str">
        <f>IF(LEN(H1113)&gt;0,VLOOKUP(H1113,DATA!$B$2:$F$526,5,FALSE),"")</f>
        <v/>
      </c>
      <c r="Y1113" t="str">
        <f t="shared" si="583"/>
        <v/>
      </c>
      <c r="Z1113" t="str">
        <f t="shared" si="584"/>
        <v/>
      </c>
      <c r="AA1113" t="str">
        <f t="shared" si="585"/>
        <v/>
      </c>
      <c r="AB1113" t="str">
        <f>IF(LEN(Z1113)&gt;0,VLOOKUP(Z1113,DATA!$K$25:$L$69,2,FALSE)&amp;IF(LEN(AA1113)&gt;0,VLOOKUP(AA1113,DATA!$O$25:$P$29,2,FALSE),""),"")</f>
        <v/>
      </c>
      <c r="AC1113" t="str">
        <f>IF(LEN(Z1113)&gt;0,VLOOKUP(Z1113,DATA!$K$25:$M$69,3,FALSE),"")</f>
        <v/>
      </c>
      <c r="AD1113" t="str">
        <f t="shared" si="586"/>
        <v/>
      </c>
      <c r="AE1113" t="str">
        <f t="shared" si="587"/>
        <v/>
      </c>
      <c r="AF1113" t="str">
        <f t="shared" si="588"/>
        <v/>
      </c>
      <c r="AG1113" t="str">
        <f t="shared" si="589"/>
        <v/>
      </c>
      <c r="AH1113" t="str">
        <f t="shared" si="590"/>
        <v/>
      </c>
      <c r="AI1113" t="str">
        <f>IF(LEN(Q1113)&gt;0,REPT("0",IF(IF(MID(I1113,12,1)="F",VLOOKUP(J1113,DATA!$K$2:$Y$20,14,FALSE),0)&gt;10,IF(MID(I1113,12,1)="F",VLOOKUP(J1113,DATA!$K$2:$Y$20,14,FALSE),0)-10,0)-LEN(X1113))&amp;DEC2BIN(Q1113,IF(MID(I1113,12,1)="F",VLOOKUP(J1113,DATA!$K$2:$Y$20,14,FALSE),0)-IF(IF(MID(I1113,12,1)="F",VLOOKUP(J1113,DATA!$K$2:$Y$20,14,FALSE),0)&gt;10,IF(MID(I1113,12,1)="F",VLOOKUP(J1113,DATA!$K$2:$Y$20,14,FALSE),0)-10,0)),"")</f>
        <v/>
      </c>
      <c r="AJ1113" t="str">
        <f>IF(LEN(H1113)&gt;0,IF(H1113&lt;&gt;"CALL_PAL",VLOOKUP(H1113,DATA!$B$2:$E$526,4,FALSE),VLOOKUP(K1113,DATA!$K$72:$M$161,3,FALSE)),"")</f>
        <v/>
      </c>
      <c r="AK1113" t="str">
        <f>IF(LEN(H1113)&gt;0,VLOOKUP(H1113,DATA!$B$2:$D$526,3,FALSE),"")</f>
        <v/>
      </c>
      <c r="AL1113" t="str">
        <f t="shared" si="591"/>
        <v/>
      </c>
      <c r="AM1113" t="str">
        <f t="shared" si="592"/>
        <v/>
      </c>
      <c r="AN1113" t="str">
        <f t="shared" si="602"/>
        <v/>
      </c>
      <c r="AO1113" t="str">
        <f t="shared" si="596"/>
        <v/>
      </c>
      <c r="AP1113" t="str">
        <f t="shared" si="597"/>
        <v/>
      </c>
      <c r="AQ1113" t="str">
        <f t="shared" si="594"/>
        <v/>
      </c>
    </row>
    <row r="1114" spans="1:43" x14ac:dyDescent="0.25">
      <c r="A1114" t="str">
        <f t="shared" si="598"/>
        <v/>
      </c>
      <c r="C1114" t="str">
        <f t="shared" si="572"/>
        <v/>
      </c>
      <c r="D1114" t="str">
        <f t="shared" si="599"/>
        <v/>
      </c>
      <c r="E1114" t="str">
        <f t="shared" si="600"/>
        <v/>
      </c>
      <c r="F1114" t="str">
        <f t="shared" ref="F1114:F1177" si="603">IF(LEN(C1114)&gt;0,IF(MID(C1114,1,2)=".V",IF(MID(C1114,6,1)="B",1,IF(MID(C1114,6,1)="W",2,IF(MID(C1114,6,1)="L",4,IF(MID(C1114,6,1)="Q",8,4)))),IF(MID(C1114,1,2)=".P",0,4)),"")</f>
        <v/>
      </c>
      <c r="G1114" t="str">
        <f t="shared" si="595"/>
        <v/>
      </c>
      <c r="H1114" t="str">
        <f t="shared" si="573"/>
        <v/>
      </c>
      <c r="I1114" s="3" t="str">
        <f>IF(LEN(H1114)&gt;0,VLOOKUP(H1114,DATA!$B$2:$G$526,6,FALSE),"")</f>
        <v/>
      </c>
      <c r="J1114" t="str">
        <f>IF(LEN(H1114)&gt;0,VLOOKUP(H1114,DATA!$B$2:$G$526,2,FALSE),"")</f>
        <v/>
      </c>
      <c r="K1114" t="str">
        <f>IF(LEN(H1114)&gt;0,IF(MID(IF(MID(MID(C1114,LEN(H1114)+2,99),1,1)="(",MID(MID(C1114,LEN(H1114)+2,99),2,LEN(MID(C1114,LEN(H1114)+2,99))-2),MID(C1114,LEN(H1114)+2,99)),1,1)=VLOOKUP(H1114,DATA!$B$2:$I$526,8,FALSE),MID(IF(MID(MID(C1114,LEN(H1114)+2,99),1,1)="(",MID(MID(C1114,LEN(H1114)+2,99),2,LEN(MID(C1114,LEN(H1114)+2,99))-2),MID(C1114,LEN(H1114)+2,99)),1,3),IF(MID(MID(C1114,LEN(H1114)+2,99),1,1)="(",MID(MID(C1114,LEN(H1114)+2,99),2,LEN(MID(C1114,LEN(H1114)+2,99))-2),MID(C1114,LEN(H1114)+2,99))),"")</f>
        <v/>
      </c>
      <c r="L1114" t="str">
        <f t="shared" si="574"/>
        <v/>
      </c>
      <c r="M1114" t="str">
        <f t="shared" si="593"/>
        <v/>
      </c>
      <c r="N1114" t="str">
        <f t="shared" si="575"/>
        <v/>
      </c>
      <c r="O1114" t="str">
        <f t="shared" si="576"/>
        <v/>
      </c>
      <c r="P1114" t="str">
        <f t="shared" si="601"/>
        <v/>
      </c>
      <c r="Q1114" t="str">
        <f t="shared" si="577"/>
        <v/>
      </c>
      <c r="R1114" t="str">
        <f t="shared" si="578"/>
        <v/>
      </c>
      <c r="S1114" t="str">
        <f t="shared" si="579"/>
        <v/>
      </c>
      <c r="T1114" t="str">
        <f t="shared" si="580"/>
        <v/>
      </c>
      <c r="U1114" t="str">
        <f t="shared" si="581"/>
        <v/>
      </c>
      <c r="V1114" t="str">
        <f>IF(MID(I1114,6,1)="T",VLOOKUP(H1114,DATA!$B$2:$H$526,7,FALSE),"")</f>
        <v/>
      </c>
      <c r="W1114" t="str">
        <f t="shared" si="582"/>
        <v/>
      </c>
      <c r="X1114" t="str">
        <f>IF(LEN(H1114)&gt;0,VLOOKUP(H1114,DATA!$B$2:$F$526,5,FALSE),"")</f>
        <v/>
      </c>
      <c r="Y1114" t="str">
        <f t="shared" si="583"/>
        <v/>
      </c>
      <c r="Z1114" t="str">
        <f t="shared" si="584"/>
        <v/>
      </c>
      <c r="AA1114" t="str">
        <f t="shared" si="585"/>
        <v/>
      </c>
      <c r="AB1114" t="str">
        <f>IF(LEN(Z1114)&gt;0,VLOOKUP(Z1114,DATA!$K$25:$L$69,2,FALSE)&amp;IF(LEN(AA1114)&gt;0,VLOOKUP(AA1114,DATA!$O$25:$P$29,2,FALSE),""),"")</f>
        <v/>
      </c>
      <c r="AC1114" t="str">
        <f>IF(LEN(Z1114)&gt;0,VLOOKUP(Z1114,DATA!$K$25:$M$69,3,FALSE),"")</f>
        <v/>
      </c>
      <c r="AD1114" t="str">
        <f t="shared" si="586"/>
        <v/>
      </c>
      <c r="AE1114" t="str">
        <f t="shared" si="587"/>
        <v/>
      </c>
      <c r="AF1114" t="str">
        <f t="shared" si="588"/>
        <v/>
      </c>
      <c r="AG1114" t="str">
        <f t="shared" si="589"/>
        <v/>
      </c>
      <c r="AH1114" t="str">
        <f t="shared" si="590"/>
        <v/>
      </c>
      <c r="AI1114" t="str">
        <f>IF(LEN(Q1114)&gt;0,REPT("0",IF(IF(MID(I1114,12,1)="F",VLOOKUP(J1114,DATA!$K$2:$Y$20,14,FALSE),0)&gt;10,IF(MID(I1114,12,1)="F",VLOOKUP(J1114,DATA!$K$2:$Y$20,14,FALSE),0)-10,0)-LEN(X1114))&amp;DEC2BIN(Q1114,IF(MID(I1114,12,1)="F",VLOOKUP(J1114,DATA!$K$2:$Y$20,14,FALSE),0)-IF(IF(MID(I1114,12,1)="F",VLOOKUP(J1114,DATA!$K$2:$Y$20,14,FALSE),0)&gt;10,IF(MID(I1114,12,1)="F",VLOOKUP(J1114,DATA!$K$2:$Y$20,14,FALSE),0)-10,0)),"")</f>
        <v/>
      </c>
      <c r="AJ1114" t="str">
        <f>IF(LEN(H1114)&gt;0,IF(H1114&lt;&gt;"CALL_PAL",VLOOKUP(H1114,DATA!$B$2:$E$526,4,FALSE),VLOOKUP(K1114,DATA!$K$72:$M$161,3,FALSE)),"")</f>
        <v/>
      </c>
      <c r="AK1114" t="str">
        <f>IF(LEN(H1114)&gt;0,VLOOKUP(H1114,DATA!$B$2:$D$526,3,FALSE),"")</f>
        <v/>
      </c>
      <c r="AL1114" t="str">
        <f t="shared" si="591"/>
        <v/>
      </c>
      <c r="AM1114" t="str">
        <f t="shared" si="592"/>
        <v/>
      </c>
      <c r="AN1114" t="str">
        <f t="shared" si="602"/>
        <v/>
      </c>
      <c r="AO1114" t="str">
        <f t="shared" si="596"/>
        <v/>
      </c>
      <c r="AP1114" t="str">
        <f t="shared" si="597"/>
        <v/>
      </c>
      <c r="AQ1114" t="str">
        <f t="shared" si="594"/>
        <v/>
      </c>
    </row>
    <row r="1115" spans="1:43" x14ac:dyDescent="0.25">
      <c r="A1115" t="str">
        <f t="shared" si="598"/>
        <v/>
      </c>
      <c r="C1115" t="str">
        <f t="shared" si="572"/>
        <v/>
      </c>
      <c r="D1115" t="str">
        <f t="shared" si="599"/>
        <v/>
      </c>
      <c r="E1115" t="str">
        <f t="shared" si="600"/>
        <v/>
      </c>
      <c r="F1115" t="str">
        <f t="shared" si="603"/>
        <v/>
      </c>
      <c r="G1115" t="str">
        <f t="shared" si="595"/>
        <v/>
      </c>
      <c r="H1115" t="str">
        <f t="shared" si="573"/>
        <v/>
      </c>
      <c r="I1115" s="3" t="str">
        <f>IF(LEN(H1115)&gt;0,VLOOKUP(H1115,DATA!$B$2:$G$526,6,FALSE),"")</f>
        <v/>
      </c>
      <c r="J1115" t="str">
        <f>IF(LEN(H1115)&gt;0,VLOOKUP(H1115,DATA!$B$2:$G$526,2,FALSE),"")</f>
        <v/>
      </c>
      <c r="K1115" t="str">
        <f>IF(LEN(H1115)&gt;0,IF(MID(IF(MID(MID(C1115,LEN(H1115)+2,99),1,1)="(",MID(MID(C1115,LEN(H1115)+2,99),2,LEN(MID(C1115,LEN(H1115)+2,99))-2),MID(C1115,LEN(H1115)+2,99)),1,1)=VLOOKUP(H1115,DATA!$B$2:$I$526,8,FALSE),MID(IF(MID(MID(C1115,LEN(H1115)+2,99),1,1)="(",MID(MID(C1115,LEN(H1115)+2,99),2,LEN(MID(C1115,LEN(H1115)+2,99))-2),MID(C1115,LEN(H1115)+2,99)),1,3),IF(MID(MID(C1115,LEN(H1115)+2,99),1,1)="(",MID(MID(C1115,LEN(H1115)+2,99),2,LEN(MID(C1115,LEN(H1115)+2,99))-2),MID(C1115,LEN(H1115)+2,99))),"")</f>
        <v/>
      </c>
      <c r="L1115" t="str">
        <f t="shared" si="574"/>
        <v/>
      </c>
      <c r="M1115" t="str">
        <f t="shared" si="593"/>
        <v/>
      </c>
      <c r="N1115" t="str">
        <f t="shared" si="575"/>
        <v/>
      </c>
      <c r="O1115" t="str">
        <f t="shared" si="576"/>
        <v/>
      </c>
      <c r="P1115" t="str">
        <f t="shared" si="601"/>
        <v/>
      </c>
      <c r="Q1115" t="str">
        <f t="shared" si="577"/>
        <v/>
      </c>
      <c r="R1115" t="str">
        <f t="shared" si="578"/>
        <v/>
      </c>
      <c r="S1115" t="str">
        <f t="shared" si="579"/>
        <v/>
      </c>
      <c r="T1115" t="str">
        <f t="shared" si="580"/>
        <v/>
      </c>
      <c r="U1115" t="str">
        <f t="shared" si="581"/>
        <v/>
      </c>
      <c r="V1115" t="str">
        <f>IF(MID(I1115,6,1)="T",VLOOKUP(H1115,DATA!$B$2:$H$526,7,FALSE),"")</f>
        <v/>
      </c>
      <c r="W1115" t="str">
        <f t="shared" si="582"/>
        <v/>
      </c>
      <c r="X1115" t="str">
        <f>IF(LEN(H1115)&gt;0,VLOOKUP(H1115,DATA!$B$2:$F$526,5,FALSE),"")</f>
        <v/>
      </c>
      <c r="Y1115" t="str">
        <f t="shared" si="583"/>
        <v/>
      </c>
      <c r="Z1115" t="str">
        <f t="shared" si="584"/>
        <v/>
      </c>
      <c r="AA1115" t="str">
        <f t="shared" si="585"/>
        <v/>
      </c>
      <c r="AB1115" t="str">
        <f>IF(LEN(Z1115)&gt;0,VLOOKUP(Z1115,DATA!$K$25:$L$69,2,FALSE)&amp;IF(LEN(AA1115)&gt;0,VLOOKUP(AA1115,DATA!$O$25:$P$29,2,FALSE),""),"")</f>
        <v/>
      </c>
      <c r="AC1115" t="str">
        <f>IF(LEN(Z1115)&gt;0,VLOOKUP(Z1115,DATA!$K$25:$M$69,3,FALSE),"")</f>
        <v/>
      </c>
      <c r="AD1115" t="str">
        <f t="shared" si="586"/>
        <v/>
      </c>
      <c r="AE1115" t="str">
        <f t="shared" si="587"/>
        <v/>
      </c>
      <c r="AF1115" t="str">
        <f t="shared" si="588"/>
        <v/>
      </c>
      <c r="AG1115" t="str">
        <f t="shared" si="589"/>
        <v/>
      </c>
      <c r="AH1115" t="str">
        <f t="shared" si="590"/>
        <v/>
      </c>
      <c r="AI1115" t="str">
        <f>IF(LEN(Q1115)&gt;0,REPT("0",IF(IF(MID(I1115,12,1)="F",VLOOKUP(J1115,DATA!$K$2:$Y$20,14,FALSE),0)&gt;10,IF(MID(I1115,12,1)="F",VLOOKUP(J1115,DATA!$K$2:$Y$20,14,FALSE),0)-10,0)-LEN(X1115))&amp;DEC2BIN(Q1115,IF(MID(I1115,12,1)="F",VLOOKUP(J1115,DATA!$K$2:$Y$20,14,FALSE),0)-IF(IF(MID(I1115,12,1)="F",VLOOKUP(J1115,DATA!$K$2:$Y$20,14,FALSE),0)&gt;10,IF(MID(I1115,12,1)="F",VLOOKUP(J1115,DATA!$K$2:$Y$20,14,FALSE),0)-10,0)),"")</f>
        <v/>
      </c>
      <c r="AJ1115" t="str">
        <f>IF(LEN(H1115)&gt;0,IF(H1115&lt;&gt;"CALL_PAL",VLOOKUP(H1115,DATA!$B$2:$E$526,4,FALSE),VLOOKUP(K1115,DATA!$K$72:$M$161,3,FALSE)),"")</f>
        <v/>
      </c>
      <c r="AK1115" t="str">
        <f>IF(LEN(H1115)&gt;0,VLOOKUP(H1115,DATA!$B$2:$D$526,3,FALSE),"")</f>
        <v/>
      </c>
      <c r="AL1115" t="str">
        <f t="shared" si="591"/>
        <v/>
      </c>
      <c r="AM1115" t="str">
        <f t="shared" si="592"/>
        <v/>
      </c>
      <c r="AN1115" t="str">
        <f t="shared" si="602"/>
        <v/>
      </c>
      <c r="AO1115" t="str">
        <f t="shared" si="596"/>
        <v/>
      </c>
      <c r="AP1115" t="str">
        <f t="shared" si="597"/>
        <v/>
      </c>
      <c r="AQ1115" t="str">
        <f t="shared" si="594"/>
        <v/>
      </c>
    </row>
    <row r="1116" spans="1:43" x14ac:dyDescent="0.25">
      <c r="A1116" t="str">
        <f t="shared" si="598"/>
        <v/>
      </c>
      <c r="C1116" t="str">
        <f t="shared" ref="C1116:C1179" si="604">IF(LEN(B1116)&gt;0,TRIM(B1116),"")</f>
        <v/>
      </c>
      <c r="D1116" t="str">
        <f t="shared" si="599"/>
        <v/>
      </c>
      <c r="E1116" t="str">
        <f t="shared" si="600"/>
        <v/>
      </c>
      <c r="F1116" t="str">
        <f t="shared" si="603"/>
        <v/>
      </c>
      <c r="G1116" t="str">
        <f t="shared" si="595"/>
        <v/>
      </c>
      <c r="H1116" t="str">
        <f t="shared" ref="H1116:H1179" si="605">IF(LEN(C1116)&gt;0,IF(IFERROR(FIND(":",C1116)&gt;0,FALSE),"",IF(MID(C1116,1,1)=".","",TRIM(MID(C1116,1,IFERROR(FIND(" ",C1116)-1,LEN(C1116)))))),"")</f>
        <v/>
      </c>
      <c r="I1116" s="3" t="str">
        <f>IF(LEN(H1116)&gt;0,VLOOKUP(H1116,DATA!$B$2:$G$526,6,FALSE),"")</f>
        <v/>
      </c>
      <c r="J1116" t="str">
        <f>IF(LEN(H1116)&gt;0,VLOOKUP(H1116,DATA!$B$2:$G$526,2,FALSE),"")</f>
        <v/>
      </c>
      <c r="K1116" t="str">
        <f>IF(LEN(H1116)&gt;0,IF(MID(IF(MID(MID(C1116,LEN(H1116)+2,99),1,1)="(",MID(MID(C1116,LEN(H1116)+2,99),2,LEN(MID(C1116,LEN(H1116)+2,99))-2),MID(C1116,LEN(H1116)+2,99)),1,1)=VLOOKUP(H1116,DATA!$B$2:$I$526,8,FALSE),MID(IF(MID(MID(C1116,LEN(H1116)+2,99),1,1)="(",MID(MID(C1116,LEN(H1116)+2,99),2,LEN(MID(C1116,LEN(H1116)+2,99))-2),MID(C1116,LEN(H1116)+2,99)),1,3),IF(MID(MID(C1116,LEN(H1116)+2,99),1,1)="(",MID(MID(C1116,LEN(H1116)+2,99),2,LEN(MID(C1116,LEN(H1116)+2,99))-2),MID(C1116,LEN(H1116)+2,99))),"")</f>
        <v/>
      </c>
      <c r="L1116" t="str">
        <f t="shared" ref="L1116:L1179" si="606">TRIM(MID(IF(LEN(H1116)&gt;0,IF(FIND(K1116,C1116)+LEN(K1116)+1&lt;LEN(C1116),MID(C1116,FIND(K1116,C1116)+LEN(K1116)+1,99),""),""), 1, IFERROR(FIND(",",IF(LEN(H1116)&gt;0,IF(FIND(K1116,C1116)+LEN(K1116)+1&lt;LEN(C1116),MID(C1116,FIND(K1116,C1116)+LEN(K1116)+1,99),""),""))-1,LEN(IF(LEN(H1116)&gt;0,IF(FIND(K1116,C1116)+LEN(K1116)+1&lt;LEN(C1116),MID(C1116,FIND(K1116,C1116)+LEN(K1116)+1,99),""),"")))))</f>
        <v/>
      </c>
      <c r="M1116" t="str">
        <f t="shared" si="593"/>
        <v/>
      </c>
      <c r="N1116" t="str">
        <f t="shared" ref="N1116:N1179" si="607">IF(MID(I1116,5,1)="L",IFERROR(FIND("#",L1116)=1,FALSE),"")</f>
        <v/>
      </c>
      <c r="O1116" t="str">
        <f t="shared" ref="O1116:O1179" si="608">IF(MID(I1116,4,1)="Z",IF(N1116,FALSE,TRUE),"")</f>
        <v/>
      </c>
      <c r="P1116" t="str">
        <f t="shared" si="601"/>
        <v/>
      </c>
      <c r="Q1116" t="str">
        <f t="shared" ref="Q1116:Q1179" si="609">IF(LEN(P1116)&gt;0,P1116-(G1116+4),IF(AND(MID(I1116,12,1)="F",LEN(L1116)&gt;0,MID(L1116,1,1)&lt;&gt;"R",MID(L1116,1,1)&lt;&gt;"F",MID(L1116,1,1)&lt;&gt;"#"),INT(MID(L1116,1,FIND("(",L1116)-1)),""))</f>
        <v/>
      </c>
      <c r="R1116" t="str">
        <f t="shared" ref="R1116:R1179" si="610">IF(AND(MID(I1116,3,1)="B",LEN(P1116)=0,LEN(Q1116)&lt;&gt;0),MID(L1116,LEN(Q1116)+2,3),"")</f>
        <v/>
      </c>
      <c r="S1116" t="str">
        <f t="shared" ref="S1116:S1179" si="611">IF(LEN(I1116)&gt;0,IF(MID(I1116,2,1)="A",IFERROR(FIND("A31",J1116)&gt;0,FALSE),""),"")</f>
        <v/>
      </c>
      <c r="T1116" t="str">
        <f t="shared" ref="T1116:T1179" si="612">IF(LEN(I1116)&gt;0,IF(MID(I1116,3,1)="B",IFERROR(FIND("B31",J1116)&gt;0,IF(H1116="HW_MFPR",TRUE,FALSE)),""),"")</f>
        <v/>
      </c>
      <c r="U1116" t="str">
        <f t="shared" ref="U1116:U1179" si="613">IF(LEN(I1116)&gt;0,IF(MID(I1116,13,1)="C",IFERROR(FIND("C31",J1116)&gt;0,FALSE),""),"")</f>
        <v/>
      </c>
      <c r="V1116" t="str">
        <f>IF(MID(I1116,6,1)="T",VLOOKUP(H1116,DATA!$B$2:$H$526,7,FALSE),"")</f>
        <v/>
      </c>
      <c r="W1116" t="str">
        <f t="shared" ref="W1116:W1179" si="614">IF(MID(I1116,7,1)="E",DEC2BIN(IF(M1116="L",0,1),1),"")</f>
        <v/>
      </c>
      <c r="X1116" t="str">
        <f>IF(LEN(H1116)&gt;0,VLOOKUP(H1116,DATA!$B$2:$F$526,5,FALSE),"")</f>
        <v/>
      </c>
      <c r="Y1116" t="str">
        <f t="shared" ref="Y1116:Y1179" si="615">IF(LEN(X1116)&gt;0,DEC2BIN(IF(AND(LEN(M1116)&gt;0,MID(M1116,1,1)="S"),1,0),1),"")</f>
        <v/>
      </c>
      <c r="Z1116" t="str">
        <f t="shared" ref="Z1116:Z1179" si="616">IF(MID(I1116,10,1)="I",MID(L1116,1,IFERROR(FIND("(",L1116)-1,LEN(L1116))),"")</f>
        <v/>
      </c>
      <c r="AA1116" t="str">
        <f t="shared" ref="AA1116:AA1179" si="617">IF(AND(LEN(Z1116)&gt;0,LEN(Z1116)&lt;&gt;LEN(L1116)),MID(L1116,LEN(Z1116)+2,LEN(L1116)-LEN(Z1116)-2),"")</f>
        <v/>
      </c>
      <c r="AB1116" t="str">
        <f>IF(LEN(Z1116)&gt;0,VLOOKUP(Z1116,DATA!$K$25:$L$69,2,FALSE)&amp;IF(LEN(AA1116)&gt;0,VLOOKUP(AA1116,DATA!$O$25:$P$29,2,FALSE),""),"")</f>
        <v/>
      </c>
      <c r="AC1116" t="str">
        <f>IF(LEN(Z1116)&gt;0,VLOOKUP(Z1116,DATA!$K$25:$M$69,3,FALSE),"")</f>
        <v/>
      </c>
      <c r="AD1116" t="str">
        <f t="shared" ref="AD1116:AD1179" si="618">IF(MID(I1116,2,1)="A",DEC2BIN(IF(S1116,"31",MID(K1116,2,2)),5),"")</f>
        <v/>
      </c>
      <c r="AE1116" t="str">
        <f t="shared" ref="AE1116:AE1179" si="619">IF(MID(I1116,3,1)="B",IF(T1116,DEC2BIN("31",5),IF(S1116,DEC2BIN(MID(K1116,2,2),5),IF(LEN(R1116)&gt;0,DEC2BIN(MID(R1116,2,2),5),IF(OR(LEN(P1116)&gt;0,LEN(Z1116)&gt;0,N1116),"",DEC2BIN(MID(L1116,2,2),5))))),"")</f>
        <v/>
      </c>
      <c r="AF1116" t="str">
        <f t="shared" ref="AF1116:AF1179" si="620">IF(AND(LEN(O1116)&gt;0,O1116),"0000","")</f>
        <v/>
      </c>
      <c r="AG1116" t="str">
        <f t="shared" ref="AG1116:AG1179" si="621">IF(AND(LEN(N1116)&gt;0,N1116),DEC2BIN(MID(L1116,2,LEN(L1116)-1),8)&amp;"1","")</f>
        <v/>
      </c>
      <c r="AH1116" t="str">
        <f t="shared" ref="AH1116:AH1179" si="622">IF(MID(I1116,13,1)="C",DEC2BIN(IF(U1116,31,MID(M1116,2,2)),5),"")</f>
        <v/>
      </c>
      <c r="AI1116" t="str">
        <f>IF(LEN(Q1116)&gt;0,REPT("0",IF(IF(MID(I1116,12,1)="F",VLOOKUP(J1116,DATA!$K$2:$Y$20,14,FALSE),0)&gt;10,IF(MID(I1116,12,1)="F",VLOOKUP(J1116,DATA!$K$2:$Y$20,14,FALSE),0)-10,0)-LEN(X1116))&amp;DEC2BIN(Q1116,IF(MID(I1116,12,1)="F",VLOOKUP(J1116,DATA!$K$2:$Y$20,14,FALSE),0)-IF(IF(MID(I1116,12,1)="F",VLOOKUP(J1116,DATA!$K$2:$Y$20,14,FALSE),0)&gt;10,IF(MID(I1116,12,1)="F",VLOOKUP(J1116,DATA!$K$2:$Y$20,14,FALSE),0)-10,0)),"")</f>
        <v/>
      </c>
      <c r="AJ1116" t="str">
        <f>IF(LEN(H1116)&gt;0,IF(H1116&lt;&gt;"CALL_PAL",VLOOKUP(H1116,DATA!$B$2:$E$526,4,FALSE),VLOOKUP(K1116,DATA!$K$72:$M$161,3,FALSE)),"")</f>
        <v/>
      </c>
      <c r="AK1116" t="str">
        <f>IF(LEN(H1116)&gt;0,VLOOKUP(H1116,DATA!$B$2:$D$526,3,FALSE),"")</f>
        <v/>
      </c>
      <c r="AL1116" t="str">
        <f t="shared" ref="AL1116:AL1179" si="623">AK1116&amp;AD1116&amp;AE1116&amp;V1116&amp;W1116&amp;X1116&amp;Y1116&amp;AB1116&amp;AC1116&amp;AF1116&amp;AG1116&amp;AI1116&amp;AJ1116&amp;AH1116</f>
        <v/>
      </c>
      <c r="AM1116" t="str">
        <f t="shared" ref="AM1116:AM1179" si="624">IF(LEN(AL1116)&gt;0,BIN2HEX(MID(AL1116,1,8),2)&amp;BIN2HEX(MID(AL1116,9,8),2)&amp;BIN2HEX(MID(AL1116,17,8),2)&amp;BIN2HEX(MID(AL1116,25,8),2),"")</f>
        <v/>
      </c>
      <c r="AN1116" t="str">
        <f t="shared" si="602"/>
        <v/>
      </c>
      <c r="AO1116" t="str">
        <f t="shared" si="596"/>
        <v/>
      </c>
      <c r="AP1116" t="str">
        <f t="shared" si="597"/>
        <v/>
      </c>
      <c r="AQ1116" t="str">
        <f t="shared" si="594"/>
        <v/>
      </c>
    </row>
    <row r="1117" spans="1:43" x14ac:dyDescent="0.25">
      <c r="A1117" t="str">
        <f t="shared" si="598"/>
        <v/>
      </c>
      <c r="C1117" t="str">
        <f t="shared" si="604"/>
        <v/>
      </c>
      <c r="D1117" t="str">
        <f t="shared" si="599"/>
        <v/>
      </c>
      <c r="E1117" t="str">
        <f t="shared" si="600"/>
        <v/>
      </c>
      <c r="F1117" t="str">
        <f t="shared" si="603"/>
        <v/>
      </c>
      <c r="G1117" t="str">
        <f t="shared" si="595"/>
        <v/>
      </c>
      <c r="H1117" t="str">
        <f t="shared" si="605"/>
        <v/>
      </c>
      <c r="I1117" s="3" t="str">
        <f>IF(LEN(H1117)&gt;0,VLOOKUP(H1117,DATA!$B$2:$G$526,6,FALSE),"")</f>
        <v/>
      </c>
      <c r="J1117" t="str">
        <f>IF(LEN(H1117)&gt;0,VLOOKUP(H1117,DATA!$B$2:$G$526,2,FALSE),"")</f>
        <v/>
      </c>
      <c r="K1117" t="str">
        <f>IF(LEN(H1117)&gt;0,IF(MID(IF(MID(MID(C1117,LEN(H1117)+2,99),1,1)="(",MID(MID(C1117,LEN(H1117)+2,99),2,LEN(MID(C1117,LEN(H1117)+2,99))-2),MID(C1117,LEN(H1117)+2,99)),1,1)=VLOOKUP(H1117,DATA!$B$2:$I$526,8,FALSE),MID(IF(MID(MID(C1117,LEN(H1117)+2,99),1,1)="(",MID(MID(C1117,LEN(H1117)+2,99),2,LEN(MID(C1117,LEN(H1117)+2,99))-2),MID(C1117,LEN(H1117)+2,99)),1,3),IF(MID(MID(C1117,LEN(H1117)+2,99),1,1)="(",MID(MID(C1117,LEN(H1117)+2,99),2,LEN(MID(C1117,LEN(H1117)+2,99))-2),MID(C1117,LEN(H1117)+2,99))),"")</f>
        <v/>
      </c>
      <c r="L1117" t="str">
        <f t="shared" si="606"/>
        <v/>
      </c>
      <c r="M1117" t="str">
        <f t="shared" si="593"/>
        <v/>
      </c>
      <c r="N1117" t="str">
        <f t="shared" si="607"/>
        <v/>
      </c>
      <c r="O1117" t="str">
        <f t="shared" si="608"/>
        <v/>
      </c>
      <c r="P1117" t="str">
        <f t="shared" si="601"/>
        <v/>
      </c>
      <c r="Q1117" t="str">
        <f t="shared" si="609"/>
        <v/>
      </c>
      <c r="R1117" t="str">
        <f t="shared" si="610"/>
        <v/>
      </c>
      <c r="S1117" t="str">
        <f t="shared" si="611"/>
        <v/>
      </c>
      <c r="T1117" t="str">
        <f t="shared" si="612"/>
        <v/>
      </c>
      <c r="U1117" t="str">
        <f t="shared" si="613"/>
        <v/>
      </c>
      <c r="V1117" t="str">
        <f>IF(MID(I1117,6,1)="T",VLOOKUP(H1117,DATA!$B$2:$H$526,7,FALSE),"")</f>
        <v/>
      </c>
      <c r="W1117" t="str">
        <f t="shared" si="614"/>
        <v/>
      </c>
      <c r="X1117" t="str">
        <f>IF(LEN(H1117)&gt;0,VLOOKUP(H1117,DATA!$B$2:$F$526,5,FALSE),"")</f>
        <v/>
      </c>
      <c r="Y1117" t="str">
        <f t="shared" si="615"/>
        <v/>
      </c>
      <c r="Z1117" t="str">
        <f t="shared" si="616"/>
        <v/>
      </c>
      <c r="AA1117" t="str">
        <f t="shared" si="617"/>
        <v/>
      </c>
      <c r="AB1117" t="str">
        <f>IF(LEN(Z1117)&gt;0,VLOOKUP(Z1117,DATA!$K$25:$L$69,2,FALSE)&amp;IF(LEN(AA1117)&gt;0,VLOOKUP(AA1117,DATA!$O$25:$P$29,2,FALSE),""),"")</f>
        <v/>
      </c>
      <c r="AC1117" t="str">
        <f>IF(LEN(Z1117)&gt;0,VLOOKUP(Z1117,DATA!$K$25:$M$69,3,FALSE),"")</f>
        <v/>
      </c>
      <c r="AD1117" t="str">
        <f t="shared" si="618"/>
        <v/>
      </c>
      <c r="AE1117" t="str">
        <f t="shared" si="619"/>
        <v/>
      </c>
      <c r="AF1117" t="str">
        <f t="shared" si="620"/>
        <v/>
      </c>
      <c r="AG1117" t="str">
        <f t="shared" si="621"/>
        <v/>
      </c>
      <c r="AH1117" t="str">
        <f t="shared" si="622"/>
        <v/>
      </c>
      <c r="AI1117" t="str">
        <f>IF(LEN(Q1117)&gt;0,REPT("0",IF(IF(MID(I1117,12,1)="F",VLOOKUP(J1117,DATA!$K$2:$Y$20,14,FALSE),0)&gt;10,IF(MID(I1117,12,1)="F",VLOOKUP(J1117,DATA!$K$2:$Y$20,14,FALSE),0)-10,0)-LEN(X1117))&amp;DEC2BIN(Q1117,IF(MID(I1117,12,1)="F",VLOOKUP(J1117,DATA!$K$2:$Y$20,14,FALSE),0)-IF(IF(MID(I1117,12,1)="F",VLOOKUP(J1117,DATA!$K$2:$Y$20,14,FALSE),0)&gt;10,IF(MID(I1117,12,1)="F",VLOOKUP(J1117,DATA!$K$2:$Y$20,14,FALSE),0)-10,0)),"")</f>
        <v/>
      </c>
      <c r="AJ1117" t="str">
        <f>IF(LEN(H1117)&gt;0,IF(H1117&lt;&gt;"CALL_PAL",VLOOKUP(H1117,DATA!$B$2:$E$526,4,FALSE),VLOOKUP(K1117,DATA!$K$72:$M$161,3,FALSE)),"")</f>
        <v/>
      </c>
      <c r="AK1117" t="str">
        <f>IF(LEN(H1117)&gt;0,VLOOKUP(H1117,DATA!$B$2:$D$526,3,FALSE),"")</f>
        <v/>
      </c>
      <c r="AL1117" t="str">
        <f t="shared" si="623"/>
        <v/>
      </c>
      <c r="AM1117" t="str">
        <f t="shared" si="624"/>
        <v/>
      </c>
      <c r="AN1117" t="str">
        <f t="shared" si="602"/>
        <v/>
      </c>
      <c r="AO1117" t="str">
        <f t="shared" si="596"/>
        <v/>
      </c>
      <c r="AP1117" t="str">
        <f t="shared" si="597"/>
        <v/>
      </c>
      <c r="AQ1117" t="str">
        <f t="shared" si="594"/>
        <v/>
      </c>
    </row>
    <row r="1118" spans="1:43" x14ac:dyDescent="0.25">
      <c r="A1118" t="str">
        <f t="shared" si="598"/>
        <v/>
      </c>
      <c r="C1118" t="str">
        <f t="shared" si="604"/>
        <v/>
      </c>
      <c r="D1118" t="str">
        <f t="shared" si="599"/>
        <v/>
      </c>
      <c r="E1118" t="str">
        <f t="shared" si="600"/>
        <v/>
      </c>
      <c r="F1118" t="str">
        <f t="shared" si="603"/>
        <v/>
      </c>
      <c r="G1118" t="str">
        <f t="shared" si="595"/>
        <v/>
      </c>
      <c r="H1118" t="str">
        <f t="shared" si="605"/>
        <v/>
      </c>
      <c r="I1118" s="3" t="str">
        <f>IF(LEN(H1118)&gt;0,VLOOKUP(H1118,DATA!$B$2:$G$526,6,FALSE),"")</f>
        <v/>
      </c>
      <c r="J1118" t="str">
        <f>IF(LEN(H1118)&gt;0,VLOOKUP(H1118,DATA!$B$2:$G$526,2,FALSE),"")</f>
        <v/>
      </c>
      <c r="K1118" t="str">
        <f>IF(LEN(H1118)&gt;0,IF(MID(IF(MID(MID(C1118,LEN(H1118)+2,99),1,1)="(",MID(MID(C1118,LEN(H1118)+2,99),2,LEN(MID(C1118,LEN(H1118)+2,99))-2),MID(C1118,LEN(H1118)+2,99)),1,1)=VLOOKUP(H1118,DATA!$B$2:$I$526,8,FALSE),MID(IF(MID(MID(C1118,LEN(H1118)+2,99),1,1)="(",MID(MID(C1118,LEN(H1118)+2,99),2,LEN(MID(C1118,LEN(H1118)+2,99))-2),MID(C1118,LEN(H1118)+2,99)),1,3),IF(MID(MID(C1118,LEN(H1118)+2,99),1,1)="(",MID(MID(C1118,LEN(H1118)+2,99),2,LEN(MID(C1118,LEN(H1118)+2,99))-2),MID(C1118,LEN(H1118)+2,99))),"")</f>
        <v/>
      </c>
      <c r="L1118" t="str">
        <f t="shared" si="606"/>
        <v/>
      </c>
      <c r="M1118" t="str">
        <f t="shared" si="593"/>
        <v/>
      </c>
      <c r="N1118" t="str">
        <f t="shared" si="607"/>
        <v/>
      </c>
      <c r="O1118" t="str">
        <f t="shared" si="608"/>
        <v/>
      </c>
      <c r="P1118" t="str">
        <f t="shared" si="601"/>
        <v/>
      </c>
      <c r="Q1118" t="str">
        <f t="shared" si="609"/>
        <v/>
      </c>
      <c r="R1118" t="str">
        <f t="shared" si="610"/>
        <v/>
      </c>
      <c r="S1118" t="str">
        <f t="shared" si="611"/>
        <v/>
      </c>
      <c r="T1118" t="str">
        <f t="shared" si="612"/>
        <v/>
      </c>
      <c r="U1118" t="str">
        <f t="shared" si="613"/>
        <v/>
      </c>
      <c r="V1118" t="str">
        <f>IF(MID(I1118,6,1)="T",VLOOKUP(H1118,DATA!$B$2:$H$526,7,FALSE),"")</f>
        <v/>
      </c>
      <c r="W1118" t="str">
        <f t="shared" si="614"/>
        <v/>
      </c>
      <c r="X1118" t="str">
        <f>IF(LEN(H1118)&gt;0,VLOOKUP(H1118,DATA!$B$2:$F$526,5,FALSE),"")</f>
        <v/>
      </c>
      <c r="Y1118" t="str">
        <f t="shared" si="615"/>
        <v/>
      </c>
      <c r="Z1118" t="str">
        <f t="shared" si="616"/>
        <v/>
      </c>
      <c r="AA1118" t="str">
        <f t="shared" si="617"/>
        <v/>
      </c>
      <c r="AB1118" t="str">
        <f>IF(LEN(Z1118)&gt;0,VLOOKUP(Z1118,DATA!$K$25:$L$69,2,FALSE)&amp;IF(LEN(AA1118)&gt;0,VLOOKUP(AA1118,DATA!$O$25:$P$29,2,FALSE),""),"")</f>
        <v/>
      </c>
      <c r="AC1118" t="str">
        <f>IF(LEN(Z1118)&gt;0,VLOOKUP(Z1118,DATA!$K$25:$M$69,3,FALSE),"")</f>
        <v/>
      </c>
      <c r="AD1118" t="str">
        <f t="shared" si="618"/>
        <v/>
      </c>
      <c r="AE1118" t="str">
        <f t="shared" si="619"/>
        <v/>
      </c>
      <c r="AF1118" t="str">
        <f t="shared" si="620"/>
        <v/>
      </c>
      <c r="AG1118" t="str">
        <f t="shared" si="621"/>
        <v/>
      </c>
      <c r="AH1118" t="str">
        <f t="shared" si="622"/>
        <v/>
      </c>
      <c r="AI1118" t="str">
        <f>IF(LEN(Q1118)&gt;0,REPT("0",IF(IF(MID(I1118,12,1)="F",VLOOKUP(J1118,DATA!$K$2:$Y$20,14,FALSE),0)&gt;10,IF(MID(I1118,12,1)="F",VLOOKUP(J1118,DATA!$K$2:$Y$20,14,FALSE),0)-10,0)-LEN(X1118))&amp;DEC2BIN(Q1118,IF(MID(I1118,12,1)="F",VLOOKUP(J1118,DATA!$K$2:$Y$20,14,FALSE),0)-IF(IF(MID(I1118,12,1)="F",VLOOKUP(J1118,DATA!$K$2:$Y$20,14,FALSE),0)&gt;10,IF(MID(I1118,12,1)="F",VLOOKUP(J1118,DATA!$K$2:$Y$20,14,FALSE),0)-10,0)),"")</f>
        <v/>
      </c>
      <c r="AJ1118" t="str">
        <f>IF(LEN(H1118)&gt;0,IF(H1118&lt;&gt;"CALL_PAL",VLOOKUP(H1118,DATA!$B$2:$E$526,4,FALSE),VLOOKUP(K1118,DATA!$K$72:$M$161,3,FALSE)),"")</f>
        <v/>
      </c>
      <c r="AK1118" t="str">
        <f>IF(LEN(H1118)&gt;0,VLOOKUP(H1118,DATA!$B$2:$D$526,3,FALSE),"")</f>
        <v/>
      </c>
      <c r="AL1118" t="str">
        <f t="shared" si="623"/>
        <v/>
      </c>
      <c r="AM1118" t="str">
        <f t="shared" si="624"/>
        <v/>
      </c>
      <c r="AN1118" t="str">
        <f t="shared" si="602"/>
        <v/>
      </c>
      <c r="AO1118" t="str">
        <f t="shared" si="596"/>
        <v/>
      </c>
      <c r="AP1118" t="str">
        <f t="shared" si="597"/>
        <v/>
      </c>
      <c r="AQ1118" t="str">
        <f t="shared" si="594"/>
        <v/>
      </c>
    </row>
    <row r="1119" spans="1:43" x14ac:dyDescent="0.25">
      <c r="A1119" t="str">
        <f t="shared" si="598"/>
        <v/>
      </c>
      <c r="C1119" t="str">
        <f t="shared" si="604"/>
        <v/>
      </c>
      <c r="D1119" t="str">
        <f t="shared" si="599"/>
        <v/>
      </c>
      <c r="E1119" t="str">
        <f t="shared" si="600"/>
        <v/>
      </c>
      <c r="F1119" t="str">
        <f t="shared" si="603"/>
        <v/>
      </c>
      <c r="G1119" t="str">
        <f t="shared" si="595"/>
        <v/>
      </c>
      <c r="H1119" t="str">
        <f t="shared" si="605"/>
        <v/>
      </c>
      <c r="I1119" s="3" t="str">
        <f>IF(LEN(H1119)&gt;0,VLOOKUP(H1119,DATA!$B$2:$G$526,6,FALSE),"")</f>
        <v/>
      </c>
      <c r="J1119" t="str">
        <f>IF(LEN(H1119)&gt;0,VLOOKUP(H1119,DATA!$B$2:$G$526,2,FALSE),"")</f>
        <v/>
      </c>
      <c r="K1119" t="str">
        <f>IF(LEN(H1119)&gt;0,IF(MID(IF(MID(MID(C1119,LEN(H1119)+2,99),1,1)="(",MID(MID(C1119,LEN(H1119)+2,99),2,LEN(MID(C1119,LEN(H1119)+2,99))-2),MID(C1119,LEN(H1119)+2,99)),1,1)=VLOOKUP(H1119,DATA!$B$2:$I$526,8,FALSE),MID(IF(MID(MID(C1119,LEN(H1119)+2,99),1,1)="(",MID(MID(C1119,LEN(H1119)+2,99),2,LEN(MID(C1119,LEN(H1119)+2,99))-2),MID(C1119,LEN(H1119)+2,99)),1,3),IF(MID(MID(C1119,LEN(H1119)+2,99),1,1)="(",MID(MID(C1119,LEN(H1119)+2,99),2,LEN(MID(C1119,LEN(H1119)+2,99))-2),MID(C1119,LEN(H1119)+2,99))),"")</f>
        <v/>
      </c>
      <c r="L1119" t="str">
        <f t="shared" si="606"/>
        <v/>
      </c>
      <c r="M1119" t="str">
        <f t="shared" si="593"/>
        <v/>
      </c>
      <c r="N1119" t="str">
        <f t="shared" si="607"/>
        <v/>
      </c>
      <c r="O1119" t="str">
        <f t="shared" si="608"/>
        <v/>
      </c>
      <c r="P1119" t="str">
        <f t="shared" si="601"/>
        <v/>
      </c>
      <c r="Q1119" t="str">
        <f t="shared" si="609"/>
        <v/>
      </c>
      <c r="R1119" t="str">
        <f t="shared" si="610"/>
        <v/>
      </c>
      <c r="S1119" t="str">
        <f t="shared" si="611"/>
        <v/>
      </c>
      <c r="T1119" t="str">
        <f t="shared" si="612"/>
        <v/>
      </c>
      <c r="U1119" t="str">
        <f t="shared" si="613"/>
        <v/>
      </c>
      <c r="V1119" t="str">
        <f>IF(MID(I1119,6,1)="T",VLOOKUP(H1119,DATA!$B$2:$H$526,7,FALSE),"")</f>
        <v/>
      </c>
      <c r="W1119" t="str">
        <f t="shared" si="614"/>
        <v/>
      </c>
      <c r="X1119" t="str">
        <f>IF(LEN(H1119)&gt;0,VLOOKUP(H1119,DATA!$B$2:$F$526,5,FALSE),"")</f>
        <v/>
      </c>
      <c r="Y1119" t="str">
        <f t="shared" si="615"/>
        <v/>
      </c>
      <c r="Z1119" t="str">
        <f t="shared" si="616"/>
        <v/>
      </c>
      <c r="AA1119" t="str">
        <f t="shared" si="617"/>
        <v/>
      </c>
      <c r="AB1119" t="str">
        <f>IF(LEN(Z1119)&gt;0,VLOOKUP(Z1119,DATA!$K$25:$L$69,2,FALSE)&amp;IF(LEN(AA1119)&gt;0,VLOOKUP(AA1119,DATA!$O$25:$P$29,2,FALSE),""),"")</f>
        <v/>
      </c>
      <c r="AC1119" t="str">
        <f>IF(LEN(Z1119)&gt;0,VLOOKUP(Z1119,DATA!$K$25:$M$69,3,FALSE),"")</f>
        <v/>
      </c>
      <c r="AD1119" t="str">
        <f t="shared" si="618"/>
        <v/>
      </c>
      <c r="AE1119" t="str">
        <f t="shared" si="619"/>
        <v/>
      </c>
      <c r="AF1119" t="str">
        <f t="shared" si="620"/>
        <v/>
      </c>
      <c r="AG1119" t="str">
        <f t="shared" si="621"/>
        <v/>
      </c>
      <c r="AH1119" t="str">
        <f t="shared" si="622"/>
        <v/>
      </c>
      <c r="AI1119" t="str">
        <f>IF(LEN(Q1119)&gt;0,REPT("0",IF(IF(MID(I1119,12,1)="F",VLOOKUP(J1119,DATA!$K$2:$Y$20,14,FALSE),0)&gt;10,IF(MID(I1119,12,1)="F",VLOOKUP(J1119,DATA!$K$2:$Y$20,14,FALSE),0)-10,0)-LEN(X1119))&amp;DEC2BIN(Q1119,IF(MID(I1119,12,1)="F",VLOOKUP(J1119,DATA!$K$2:$Y$20,14,FALSE),0)-IF(IF(MID(I1119,12,1)="F",VLOOKUP(J1119,DATA!$K$2:$Y$20,14,FALSE),0)&gt;10,IF(MID(I1119,12,1)="F",VLOOKUP(J1119,DATA!$K$2:$Y$20,14,FALSE),0)-10,0)),"")</f>
        <v/>
      </c>
      <c r="AJ1119" t="str">
        <f>IF(LEN(H1119)&gt;0,IF(H1119&lt;&gt;"CALL_PAL",VLOOKUP(H1119,DATA!$B$2:$E$526,4,FALSE),VLOOKUP(K1119,DATA!$K$72:$M$161,3,FALSE)),"")</f>
        <v/>
      </c>
      <c r="AK1119" t="str">
        <f>IF(LEN(H1119)&gt;0,VLOOKUP(H1119,DATA!$B$2:$D$526,3,FALSE),"")</f>
        <v/>
      </c>
      <c r="AL1119" t="str">
        <f t="shared" si="623"/>
        <v/>
      </c>
      <c r="AM1119" t="str">
        <f t="shared" si="624"/>
        <v/>
      </c>
      <c r="AN1119" t="str">
        <f t="shared" si="602"/>
        <v/>
      </c>
      <c r="AO1119" t="str">
        <f t="shared" si="596"/>
        <v/>
      </c>
      <c r="AP1119" t="str">
        <f t="shared" si="597"/>
        <v/>
      </c>
      <c r="AQ1119" t="str">
        <f t="shared" si="594"/>
        <v/>
      </c>
    </row>
    <row r="1120" spans="1:43" x14ac:dyDescent="0.25">
      <c r="A1120" t="str">
        <f t="shared" si="598"/>
        <v/>
      </c>
      <c r="C1120" t="str">
        <f t="shared" si="604"/>
        <v/>
      </c>
      <c r="D1120" t="str">
        <f t="shared" si="599"/>
        <v/>
      </c>
      <c r="E1120" t="str">
        <f t="shared" si="600"/>
        <v/>
      </c>
      <c r="F1120" t="str">
        <f t="shared" si="603"/>
        <v/>
      </c>
      <c r="G1120" t="str">
        <f t="shared" si="595"/>
        <v/>
      </c>
      <c r="H1120" t="str">
        <f t="shared" si="605"/>
        <v/>
      </c>
      <c r="I1120" s="3" t="str">
        <f>IF(LEN(H1120)&gt;0,VLOOKUP(H1120,DATA!$B$2:$G$526,6,FALSE),"")</f>
        <v/>
      </c>
      <c r="J1120" t="str">
        <f>IF(LEN(H1120)&gt;0,VLOOKUP(H1120,DATA!$B$2:$G$526,2,FALSE),"")</f>
        <v/>
      </c>
      <c r="K1120" t="str">
        <f>IF(LEN(H1120)&gt;0,IF(MID(IF(MID(MID(C1120,LEN(H1120)+2,99),1,1)="(",MID(MID(C1120,LEN(H1120)+2,99),2,LEN(MID(C1120,LEN(H1120)+2,99))-2),MID(C1120,LEN(H1120)+2,99)),1,1)=VLOOKUP(H1120,DATA!$B$2:$I$526,8,FALSE),MID(IF(MID(MID(C1120,LEN(H1120)+2,99),1,1)="(",MID(MID(C1120,LEN(H1120)+2,99),2,LEN(MID(C1120,LEN(H1120)+2,99))-2),MID(C1120,LEN(H1120)+2,99)),1,3),IF(MID(MID(C1120,LEN(H1120)+2,99),1,1)="(",MID(MID(C1120,LEN(H1120)+2,99),2,LEN(MID(C1120,LEN(H1120)+2,99))-2),MID(C1120,LEN(H1120)+2,99))),"")</f>
        <v/>
      </c>
      <c r="L1120" t="str">
        <f t="shared" si="606"/>
        <v/>
      </c>
      <c r="M1120" t="str">
        <f t="shared" si="593"/>
        <v/>
      </c>
      <c r="N1120" t="str">
        <f t="shared" si="607"/>
        <v/>
      </c>
      <c r="O1120" t="str">
        <f t="shared" si="608"/>
        <v/>
      </c>
      <c r="P1120" t="str">
        <f t="shared" si="601"/>
        <v/>
      </c>
      <c r="Q1120" t="str">
        <f t="shared" si="609"/>
        <v/>
      </c>
      <c r="R1120" t="str">
        <f t="shared" si="610"/>
        <v/>
      </c>
      <c r="S1120" t="str">
        <f t="shared" si="611"/>
        <v/>
      </c>
      <c r="T1120" t="str">
        <f t="shared" si="612"/>
        <v/>
      </c>
      <c r="U1120" t="str">
        <f t="shared" si="613"/>
        <v/>
      </c>
      <c r="V1120" t="str">
        <f>IF(MID(I1120,6,1)="T",VLOOKUP(H1120,DATA!$B$2:$H$526,7,FALSE),"")</f>
        <v/>
      </c>
      <c r="W1120" t="str">
        <f t="shared" si="614"/>
        <v/>
      </c>
      <c r="X1120" t="str">
        <f>IF(LEN(H1120)&gt;0,VLOOKUP(H1120,DATA!$B$2:$F$526,5,FALSE),"")</f>
        <v/>
      </c>
      <c r="Y1120" t="str">
        <f t="shared" si="615"/>
        <v/>
      </c>
      <c r="Z1120" t="str">
        <f t="shared" si="616"/>
        <v/>
      </c>
      <c r="AA1120" t="str">
        <f t="shared" si="617"/>
        <v/>
      </c>
      <c r="AB1120" t="str">
        <f>IF(LEN(Z1120)&gt;0,VLOOKUP(Z1120,DATA!$K$25:$L$69,2,FALSE)&amp;IF(LEN(AA1120)&gt;0,VLOOKUP(AA1120,DATA!$O$25:$P$29,2,FALSE),""),"")</f>
        <v/>
      </c>
      <c r="AC1120" t="str">
        <f>IF(LEN(Z1120)&gt;0,VLOOKUP(Z1120,DATA!$K$25:$M$69,3,FALSE),"")</f>
        <v/>
      </c>
      <c r="AD1120" t="str">
        <f t="shared" si="618"/>
        <v/>
      </c>
      <c r="AE1120" t="str">
        <f t="shared" si="619"/>
        <v/>
      </c>
      <c r="AF1120" t="str">
        <f t="shared" si="620"/>
        <v/>
      </c>
      <c r="AG1120" t="str">
        <f t="shared" si="621"/>
        <v/>
      </c>
      <c r="AH1120" t="str">
        <f t="shared" si="622"/>
        <v/>
      </c>
      <c r="AI1120" t="str">
        <f>IF(LEN(Q1120)&gt;0,REPT("0",IF(IF(MID(I1120,12,1)="F",VLOOKUP(J1120,DATA!$K$2:$Y$20,14,FALSE),0)&gt;10,IF(MID(I1120,12,1)="F",VLOOKUP(J1120,DATA!$K$2:$Y$20,14,FALSE),0)-10,0)-LEN(X1120))&amp;DEC2BIN(Q1120,IF(MID(I1120,12,1)="F",VLOOKUP(J1120,DATA!$K$2:$Y$20,14,FALSE),0)-IF(IF(MID(I1120,12,1)="F",VLOOKUP(J1120,DATA!$K$2:$Y$20,14,FALSE),0)&gt;10,IF(MID(I1120,12,1)="F",VLOOKUP(J1120,DATA!$K$2:$Y$20,14,FALSE),0)-10,0)),"")</f>
        <v/>
      </c>
      <c r="AJ1120" t="str">
        <f>IF(LEN(H1120)&gt;0,IF(H1120&lt;&gt;"CALL_PAL",VLOOKUP(H1120,DATA!$B$2:$E$526,4,FALSE),VLOOKUP(K1120,DATA!$K$72:$M$161,3,FALSE)),"")</f>
        <v/>
      </c>
      <c r="AK1120" t="str">
        <f>IF(LEN(H1120)&gt;0,VLOOKUP(H1120,DATA!$B$2:$D$526,3,FALSE),"")</f>
        <v/>
      </c>
      <c r="AL1120" t="str">
        <f t="shared" si="623"/>
        <v/>
      </c>
      <c r="AM1120" t="str">
        <f t="shared" si="624"/>
        <v/>
      </c>
      <c r="AN1120" t="str">
        <f t="shared" si="602"/>
        <v/>
      </c>
      <c r="AO1120" t="str">
        <f t="shared" si="596"/>
        <v/>
      </c>
      <c r="AP1120" t="str">
        <f t="shared" si="597"/>
        <v/>
      </c>
      <c r="AQ1120" t="str">
        <f t="shared" si="594"/>
        <v/>
      </c>
    </row>
    <row r="1121" spans="1:43" x14ac:dyDescent="0.25">
      <c r="A1121" t="str">
        <f t="shared" si="598"/>
        <v/>
      </c>
      <c r="C1121" t="str">
        <f t="shared" si="604"/>
        <v/>
      </c>
      <c r="D1121" t="str">
        <f t="shared" si="599"/>
        <v/>
      </c>
      <c r="E1121" t="str">
        <f t="shared" si="600"/>
        <v/>
      </c>
      <c r="F1121" t="str">
        <f t="shared" si="603"/>
        <v/>
      </c>
      <c r="G1121" t="str">
        <f t="shared" si="595"/>
        <v/>
      </c>
      <c r="H1121" t="str">
        <f t="shared" si="605"/>
        <v/>
      </c>
      <c r="I1121" s="3" t="str">
        <f>IF(LEN(H1121)&gt;0,VLOOKUP(H1121,DATA!$B$2:$G$526,6,FALSE),"")</f>
        <v/>
      </c>
      <c r="J1121" t="str">
        <f>IF(LEN(H1121)&gt;0,VLOOKUP(H1121,DATA!$B$2:$G$526,2,FALSE),"")</f>
        <v/>
      </c>
      <c r="K1121" t="str">
        <f>IF(LEN(H1121)&gt;0,IF(MID(IF(MID(MID(C1121,LEN(H1121)+2,99),1,1)="(",MID(MID(C1121,LEN(H1121)+2,99),2,LEN(MID(C1121,LEN(H1121)+2,99))-2),MID(C1121,LEN(H1121)+2,99)),1,1)=VLOOKUP(H1121,DATA!$B$2:$I$526,8,FALSE),MID(IF(MID(MID(C1121,LEN(H1121)+2,99),1,1)="(",MID(MID(C1121,LEN(H1121)+2,99),2,LEN(MID(C1121,LEN(H1121)+2,99))-2),MID(C1121,LEN(H1121)+2,99)),1,3),IF(MID(MID(C1121,LEN(H1121)+2,99),1,1)="(",MID(MID(C1121,LEN(H1121)+2,99),2,LEN(MID(C1121,LEN(H1121)+2,99))-2),MID(C1121,LEN(H1121)+2,99))),"")</f>
        <v/>
      </c>
      <c r="L1121" t="str">
        <f t="shared" si="606"/>
        <v/>
      </c>
      <c r="M1121" t="str">
        <f t="shared" si="593"/>
        <v/>
      </c>
      <c r="N1121" t="str">
        <f t="shared" si="607"/>
        <v/>
      </c>
      <c r="O1121" t="str">
        <f t="shared" si="608"/>
        <v/>
      </c>
      <c r="P1121" t="str">
        <f t="shared" si="601"/>
        <v/>
      </c>
      <c r="Q1121" t="str">
        <f t="shared" si="609"/>
        <v/>
      </c>
      <c r="R1121" t="str">
        <f t="shared" si="610"/>
        <v/>
      </c>
      <c r="S1121" t="str">
        <f t="shared" si="611"/>
        <v/>
      </c>
      <c r="T1121" t="str">
        <f t="shared" si="612"/>
        <v/>
      </c>
      <c r="U1121" t="str">
        <f t="shared" si="613"/>
        <v/>
      </c>
      <c r="V1121" t="str">
        <f>IF(MID(I1121,6,1)="T",VLOOKUP(H1121,DATA!$B$2:$H$526,7,FALSE),"")</f>
        <v/>
      </c>
      <c r="W1121" t="str">
        <f t="shared" si="614"/>
        <v/>
      </c>
      <c r="X1121" t="str">
        <f>IF(LEN(H1121)&gt;0,VLOOKUP(H1121,DATA!$B$2:$F$526,5,FALSE),"")</f>
        <v/>
      </c>
      <c r="Y1121" t="str">
        <f t="shared" si="615"/>
        <v/>
      </c>
      <c r="Z1121" t="str">
        <f t="shared" si="616"/>
        <v/>
      </c>
      <c r="AA1121" t="str">
        <f t="shared" si="617"/>
        <v/>
      </c>
      <c r="AB1121" t="str">
        <f>IF(LEN(Z1121)&gt;0,VLOOKUP(Z1121,DATA!$K$25:$L$69,2,FALSE)&amp;IF(LEN(AA1121)&gt;0,VLOOKUP(AA1121,DATA!$O$25:$P$29,2,FALSE),""),"")</f>
        <v/>
      </c>
      <c r="AC1121" t="str">
        <f>IF(LEN(Z1121)&gt;0,VLOOKUP(Z1121,DATA!$K$25:$M$69,3,FALSE),"")</f>
        <v/>
      </c>
      <c r="AD1121" t="str">
        <f t="shared" si="618"/>
        <v/>
      </c>
      <c r="AE1121" t="str">
        <f t="shared" si="619"/>
        <v/>
      </c>
      <c r="AF1121" t="str">
        <f t="shared" si="620"/>
        <v/>
      </c>
      <c r="AG1121" t="str">
        <f t="shared" si="621"/>
        <v/>
      </c>
      <c r="AH1121" t="str">
        <f t="shared" si="622"/>
        <v/>
      </c>
      <c r="AI1121" t="str">
        <f>IF(LEN(Q1121)&gt;0,REPT("0",IF(IF(MID(I1121,12,1)="F",VLOOKUP(J1121,DATA!$K$2:$Y$20,14,FALSE),0)&gt;10,IF(MID(I1121,12,1)="F",VLOOKUP(J1121,DATA!$K$2:$Y$20,14,FALSE),0)-10,0)-LEN(X1121))&amp;DEC2BIN(Q1121,IF(MID(I1121,12,1)="F",VLOOKUP(J1121,DATA!$K$2:$Y$20,14,FALSE),0)-IF(IF(MID(I1121,12,1)="F",VLOOKUP(J1121,DATA!$K$2:$Y$20,14,FALSE),0)&gt;10,IF(MID(I1121,12,1)="F",VLOOKUP(J1121,DATA!$K$2:$Y$20,14,FALSE),0)-10,0)),"")</f>
        <v/>
      </c>
      <c r="AJ1121" t="str">
        <f>IF(LEN(H1121)&gt;0,IF(H1121&lt;&gt;"CALL_PAL",VLOOKUP(H1121,DATA!$B$2:$E$526,4,FALSE),VLOOKUP(K1121,DATA!$K$72:$M$161,3,FALSE)),"")</f>
        <v/>
      </c>
      <c r="AK1121" t="str">
        <f>IF(LEN(H1121)&gt;0,VLOOKUP(H1121,DATA!$B$2:$D$526,3,FALSE),"")</f>
        <v/>
      </c>
      <c r="AL1121" t="str">
        <f t="shared" si="623"/>
        <v/>
      </c>
      <c r="AM1121" t="str">
        <f t="shared" si="624"/>
        <v/>
      </c>
      <c r="AN1121" t="str">
        <f t="shared" si="602"/>
        <v/>
      </c>
      <c r="AO1121" t="str">
        <f t="shared" si="596"/>
        <v/>
      </c>
      <c r="AP1121" t="str">
        <f t="shared" si="597"/>
        <v/>
      </c>
      <c r="AQ1121" t="str">
        <f t="shared" si="594"/>
        <v/>
      </c>
    </row>
    <row r="1122" spans="1:43" x14ac:dyDescent="0.25">
      <c r="A1122" t="str">
        <f t="shared" si="598"/>
        <v/>
      </c>
      <c r="C1122" t="str">
        <f t="shared" si="604"/>
        <v/>
      </c>
      <c r="D1122" t="str">
        <f t="shared" si="599"/>
        <v/>
      </c>
      <c r="E1122" t="str">
        <f t="shared" si="600"/>
        <v/>
      </c>
      <c r="F1122" t="str">
        <f t="shared" si="603"/>
        <v/>
      </c>
      <c r="G1122" t="str">
        <f t="shared" si="595"/>
        <v/>
      </c>
      <c r="H1122" t="str">
        <f t="shared" si="605"/>
        <v/>
      </c>
      <c r="I1122" s="3" t="str">
        <f>IF(LEN(H1122)&gt;0,VLOOKUP(H1122,DATA!$B$2:$G$526,6,FALSE),"")</f>
        <v/>
      </c>
      <c r="J1122" t="str">
        <f>IF(LEN(H1122)&gt;0,VLOOKUP(H1122,DATA!$B$2:$G$526,2,FALSE),"")</f>
        <v/>
      </c>
      <c r="K1122" t="str">
        <f>IF(LEN(H1122)&gt;0,IF(MID(IF(MID(MID(C1122,LEN(H1122)+2,99),1,1)="(",MID(MID(C1122,LEN(H1122)+2,99),2,LEN(MID(C1122,LEN(H1122)+2,99))-2),MID(C1122,LEN(H1122)+2,99)),1,1)=VLOOKUP(H1122,DATA!$B$2:$I$526,8,FALSE),MID(IF(MID(MID(C1122,LEN(H1122)+2,99),1,1)="(",MID(MID(C1122,LEN(H1122)+2,99),2,LEN(MID(C1122,LEN(H1122)+2,99))-2),MID(C1122,LEN(H1122)+2,99)),1,3),IF(MID(MID(C1122,LEN(H1122)+2,99),1,1)="(",MID(MID(C1122,LEN(H1122)+2,99),2,LEN(MID(C1122,LEN(H1122)+2,99))-2),MID(C1122,LEN(H1122)+2,99))),"")</f>
        <v/>
      </c>
      <c r="L1122" t="str">
        <f t="shared" si="606"/>
        <v/>
      </c>
      <c r="M1122" t="str">
        <f t="shared" si="593"/>
        <v/>
      </c>
      <c r="N1122" t="str">
        <f t="shared" si="607"/>
        <v/>
      </c>
      <c r="O1122" t="str">
        <f t="shared" si="608"/>
        <v/>
      </c>
      <c r="P1122" t="str">
        <f t="shared" si="601"/>
        <v/>
      </c>
      <c r="Q1122" t="str">
        <f t="shared" si="609"/>
        <v/>
      </c>
      <c r="R1122" t="str">
        <f t="shared" si="610"/>
        <v/>
      </c>
      <c r="S1122" t="str">
        <f t="shared" si="611"/>
        <v/>
      </c>
      <c r="T1122" t="str">
        <f t="shared" si="612"/>
        <v/>
      </c>
      <c r="U1122" t="str">
        <f t="shared" si="613"/>
        <v/>
      </c>
      <c r="V1122" t="str">
        <f>IF(MID(I1122,6,1)="T",VLOOKUP(H1122,DATA!$B$2:$H$526,7,FALSE),"")</f>
        <v/>
      </c>
      <c r="W1122" t="str">
        <f t="shared" si="614"/>
        <v/>
      </c>
      <c r="X1122" t="str">
        <f>IF(LEN(H1122)&gt;0,VLOOKUP(H1122,DATA!$B$2:$F$526,5,FALSE),"")</f>
        <v/>
      </c>
      <c r="Y1122" t="str">
        <f t="shared" si="615"/>
        <v/>
      </c>
      <c r="Z1122" t="str">
        <f t="shared" si="616"/>
        <v/>
      </c>
      <c r="AA1122" t="str">
        <f t="shared" si="617"/>
        <v/>
      </c>
      <c r="AB1122" t="str">
        <f>IF(LEN(Z1122)&gt;0,VLOOKUP(Z1122,DATA!$K$25:$L$69,2,FALSE)&amp;IF(LEN(AA1122)&gt;0,VLOOKUP(AA1122,DATA!$O$25:$P$29,2,FALSE),""),"")</f>
        <v/>
      </c>
      <c r="AC1122" t="str">
        <f>IF(LEN(Z1122)&gt;0,VLOOKUP(Z1122,DATA!$K$25:$M$69,3,FALSE),"")</f>
        <v/>
      </c>
      <c r="AD1122" t="str">
        <f t="shared" si="618"/>
        <v/>
      </c>
      <c r="AE1122" t="str">
        <f t="shared" si="619"/>
        <v/>
      </c>
      <c r="AF1122" t="str">
        <f t="shared" si="620"/>
        <v/>
      </c>
      <c r="AG1122" t="str">
        <f t="shared" si="621"/>
        <v/>
      </c>
      <c r="AH1122" t="str">
        <f t="shared" si="622"/>
        <v/>
      </c>
      <c r="AI1122" t="str">
        <f>IF(LEN(Q1122)&gt;0,REPT("0",IF(IF(MID(I1122,12,1)="F",VLOOKUP(J1122,DATA!$K$2:$Y$20,14,FALSE),0)&gt;10,IF(MID(I1122,12,1)="F",VLOOKUP(J1122,DATA!$K$2:$Y$20,14,FALSE),0)-10,0)-LEN(X1122))&amp;DEC2BIN(Q1122,IF(MID(I1122,12,1)="F",VLOOKUP(J1122,DATA!$K$2:$Y$20,14,FALSE),0)-IF(IF(MID(I1122,12,1)="F",VLOOKUP(J1122,DATA!$K$2:$Y$20,14,FALSE),0)&gt;10,IF(MID(I1122,12,1)="F",VLOOKUP(J1122,DATA!$K$2:$Y$20,14,FALSE),0)-10,0)),"")</f>
        <v/>
      </c>
      <c r="AJ1122" t="str">
        <f>IF(LEN(H1122)&gt;0,IF(H1122&lt;&gt;"CALL_PAL",VLOOKUP(H1122,DATA!$B$2:$E$526,4,FALSE),VLOOKUP(K1122,DATA!$K$72:$M$161,3,FALSE)),"")</f>
        <v/>
      </c>
      <c r="AK1122" t="str">
        <f>IF(LEN(H1122)&gt;0,VLOOKUP(H1122,DATA!$B$2:$D$526,3,FALSE),"")</f>
        <v/>
      </c>
      <c r="AL1122" t="str">
        <f t="shared" si="623"/>
        <v/>
      </c>
      <c r="AM1122" t="str">
        <f t="shared" si="624"/>
        <v/>
      </c>
      <c r="AN1122" t="str">
        <f t="shared" si="602"/>
        <v/>
      </c>
      <c r="AO1122" t="str">
        <f t="shared" si="596"/>
        <v/>
      </c>
      <c r="AP1122" t="str">
        <f t="shared" si="597"/>
        <v/>
      </c>
      <c r="AQ1122" t="str">
        <f t="shared" si="594"/>
        <v/>
      </c>
    </row>
    <row r="1123" spans="1:43" x14ac:dyDescent="0.25">
      <c r="A1123" t="str">
        <f t="shared" si="598"/>
        <v/>
      </c>
      <c r="C1123" t="str">
        <f t="shared" si="604"/>
        <v/>
      </c>
      <c r="D1123" t="str">
        <f t="shared" si="599"/>
        <v/>
      </c>
      <c r="E1123" t="str">
        <f t="shared" si="600"/>
        <v/>
      </c>
      <c r="F1123" t="str">
        <f t="shared" si="603"/>
        <v/>
      </c>
      <c r="G1123" t="str">
        <f t="shared" si="595"/>
        <v/>
      </c>
      <c r="H1123" t="str">
        <f t="shared" si="605"/>
        <v/>
      </c>
      <c r="I1123" s="3" t="str">
        <f>IF(LEN(H1123)&gt;0,VLOOKUP(H1123,DATA!$B$2:$G$526,6,FALSE),"")</f>
        <v/>
      </c>
      <c r="J1123" t="str">
        <f>IF(LEN(H1123)&gt;0,VLOOKUP(H1123,DATA!$B$2:$G$526,2,FALSE),"")</f>
        <v/>
      </c>
      <c r="K1123" t="str">
        <f>IF(LEN(H1123)&gt;0,IF(MID(IF(MID(MID(C1123,LEN(H1123)+2,99),1,1)="(",MID(MID(C1123,LEN(H1123)+2,99),2,LEN(MID(C1123,LEN(H1123)+2,99))-2),MID(C1123,LEN(H1123)+2,99)),1,1)=VLOOKUP(H1123,DATA!$B$2:$I$526,8,FALSE),MID(IF(MID(MID(C1123,LEN(H1123)+2,99),1,1)="(",MID(MID(C1123,LEN(H1123)+2,99),2,LEN(MID(C1123,LEN(H1123)+2,99))-2),MID(C1123,LEN(H1123)+2,99)),1,3),IF(MID(MID(C1123,LEN(H1123)+2,99),1,1)="(",MID(MID(C1123,LEN(H1123)+2,99),2,LEN(MID(C1123,LEN(H1123)+2,99))-2),MID(C1123,LEN(H1123)+2,99))),"")</f>
        <v/>
      </c>
      <c r="L1123" t="str">
        <f t="shared" si="606"/>
        <v/>
      </c>
      <c r="M1123" t="str">
        <f t="shared" si="593"/>
        <v/>
      </c>
      <c r="N1123" t="str">
        <f t="shared" si="607"/>
        <v/>
      </c>
      <c r="O1123" t="str">
        <f t="shared" si="608"/>
        <v/>
      </c>
      <c r="P1123" t="str">
        <f t="shared" si="601"/>
        <v/>
      </c>
      <c r="Q1123" t="str">
        <f t="shared" si="609"/>
        <v/>
      </c>
      <c r="R1123" t="str">
        <f t="shared" si="610"/>
        <v/>
      </c>
      <c r="S1123" t="str">
        <f t="shared" si="611"/>
        <v/>
      </c>
      <c r="T1123" t="str">
        <f t="shared" si="612"/>
        <v/>
      </c>
      <c r="U1123" t="str">
        <f t="shared" si="613"/>
        <v/>
      </c>
      <c r="V1123" t="str">
        <f>IF(MID(I1123,6,1)="T",VLOOKUP(H1123,DATA!$B$2:$H$526,7,FALSE),"")</f>
        <v/>
      </c>
      <c r="W1123" t="str">
        <f t="shared" si="614"/>
        <v/>
      </c>
      <c r="X1123" t="str">
        <f>IF(LEN(H1123)&gt;0,VLOOKUP(H1123,DATA!$B$2:$F$526,5,FALSE),"")</f>
        <v/>
      </c>
      <c r="Y1123" t="str">
        <f t="shared" si="615"/>
        <v/>
      </c>
      <c r="Z1123" t="str">
        <f t="shared" si="616"/>
        <v/>
      </c>
      <c r="AA1123" t="str">
        <f t="shared" si="617"/>
        <v/>
      </c>
      <c r="AB1123" t="str">
        <f>IF(LEN(Z1123)&gt;0,VLOOKUP(Z1123,DATA!$K$25:$L$69,2,FALSE)&amp;IF(LEN(AA1123)&gt;0,VLOOKUP(AA1123,DATA!$O$25:$P$29,2,FALSE),""),"")</f>
        <v/>
      </c>
      <c r="AC1123" t="str">
        <f>IF(LEN(Z1123)&gt;0,VLOOKUP(Z1123,DATA!$K$25:$M$69,3,FALSE),"")</f>
        <v/>
      </c>
      <c r="AD1123" t="str">
        <f t="shared" si="618"/>
        <v/>
      </c>
      <c r="AE1123" t="str">
        <f t="shared" si="619"/>
        <v/>
      </c>
      <c r="AF1123" t="str">
        <f t="shared" si="620"/>
        <v/>
      </c>
      <c r="AG1123" t="str">
        <f t="shared" si="621"/>
        <v/>
      </c>
      <c r="AH1123" t="str">
        <f t="shared" si="622"/>
        <v/>
      </c>
      <c r="AI1123" t="str">
        <f>IF(LEN(Q1123)&gt;0,REPT("0",IF(IF(MID(I1123,12,1)="F",VLOOKUP(J1123,DATA!$K$2:$Y$20,14,FALSE),0)&gt;10,IF(MID(I1123,12,1)="F",VLOOKUP(J1123,DATA!$K$2:$Y$20,14,FALSE),0)-10,0)-LEN(X1123))&amp;DEC2BIN(Q1123,IF(MID(I1123,12,1)="F",VLOOKUP(J1123,DATA!$K$2:$Y$20,14,FALSE),0)-IF(IF(MID(I1123,12,1)="F",VLOOKUP(J1123,DATA!$K$2:$Y$20,14,FALSE),0)&gt;10,IF(MID(I1123,12,1)="F",VLOOKUP(J1123,DATA!$K$2:$Y$20,14,FALSE),0)-10,0)),"")</f>
        <v/>
      </c>
      <c r="AJ1123" t="str">
        <f>IF(LEN(H1123)&gt;0,IF(H1123&lt;&gt;"CALL_PAL",VLOOKUP(H1123,DATA!$B$2:$E$526,4,FALSE),VLOOKUP(K1123,DATA!$K$72:$M$161,3,FALSE)),"")</f>
        <v/>
      </c>
      <c r="AK1123" t="str">
        <f>IF(LEN(H1123)&gt;0,VLOOKUP(H1123,DATA!$B$2:$D$526,3,FALSE),"")</f>
        <v/>
      </c>
      <c r="AL1123" t="str">
        <f t="shared" si="623"/>
        <v/>
      </c>
      <c r="AM1123" t="str">
        <f t="shared" si="624"/>
        <v/>
      </c>
      <c r="AN1123" t="str">
        <f t="shared" si="602"/>
        <v/>
      </c>
      <c r="AO1123" t="str">
        <f t="shared" si="596"/>
        <v/>
      </c>
      <c r="AP1123" t="str">
        <f t="shared" si="597"/>
        <v/>
      </c>
      <c r="AQ1123" t="str">
        <f t="shared" si="594"/>
        <v/>
      </c>
    </row>
    <row r="1124" spans="1:43" x14ac:dyDescent="0.25">
      <c r="A1124" t="str">
        <f t="shared" si="598"/>
        <v/>
      </c>
      <c r="C1124" t="str">
        <f t="shared" si="604"/>
        <v/>
      </c>
      <c r="D1124" t="str">
        <f t="shared" si="599"/>
        <v/>
      </c>
      <c r="E1124" t="str">
        <f t="shared" si="600"/>
        <v/>
      </c>
      <c r="F1124" t="str">
        <f t="shared" si="603"/>
        <v/>
      </c>
      <c r="G1124" t="str">
        <f t="shared" si="595"/>
        <v/>
      </c>
      <c r="H1124" t="str">
        <f t="shared" si="605"/>
        <v/>
      </c>
      <c r="I1124" s="3" t="str">
        <f>IF(LEN(H1124)&gt;0,VLOOKUP(H1124,DATA!$B$2:$G$526,6,FALSE),"")</f>
        <v/>
      </c>
      <c r="J1124" t="str">
        <f>IF(LEN(H1124)&gt;0,VLOOKUP(H1124,DATA!$B$2:$G$526,2,FALSE),"")</f>
        <v/>
      </c>
      <c r="K1124" t="str">
        <f>IF(LEN(H1124)&gt;0,IF(MID(IF(MID(MID(C1124,LEN(H1124)+2,99),1,1)="(",MID(MID(C1124,LEN(H1124)+2,99),2,LEN(MID(C1124,LEN(H1124)+2,99))-2),MID(C1124,LEN(H1124)+2,99)),1,1)=VLOOKUP(H1124,DATA!$B$2:$I$526,8,FALSE),MID(IF(MID(MID(C1124,LEN(H1124)+2,99),1,1)="(",MID(MID(C1124,LEN(H1124)+2,99),2,LEN(MID(C1124,LEN(H1124)+2,99))-2),MID(C1124,LEN(H1124)+2,99)),1,3),IF(MID(MID(C1124,LEN(H1124)+2,99),1,1)="(",MID(MID(C1124,LEN(H1124)+2,99),2,LEN(MID(C1124,LEN(H1124)+2,99))-2),MID(C1124,LEN(H1124)+2,99))),"")</f>
        <v/>
      </c>
      <c r="L1124" t="str">
        <f t="shared" si="606"/>
        <v/>
      </c>
      <c r="M1124" t="str">
        <f t="shared" ref="M1124:M1187" si="625">TRIM(IF(LEN(L1124)&gt;0,MID(C1124,FIND(L1124,C1124,LEN(H1124)+LEN(K1124)+1)+LEN(L1124)+1,LEN(C1124)),""))</f>
        <v/>
      </c>
      <c r="N1124" t="str">
        <f t="shared" si="607"/>
        <v/>
      </c>
      <c r="O1124" t="str">
        <f t="shared" si="608"/>
        <v/>
      </c>
      <c r="P1124" t="str">
        <f t="shared" si="601"/>
        <v/>
      </c>
      <c r="Q1124" t="str">
        <f t="shared" si="609"/>
        <v/>
      </c>
      <c r="R1124" t="str">
        <f t="shared" si="610"/>
        <v/>
      </c>
      <c r="S1124" t="str">
        <f t="shared" si="611"/>
        <v/>
      </c>
      <c r="T1124" t="str">
        <f t="shared" si="612"/>
        <v/>
      </c>
      <c r="U1124" t="str">
        <f t="shared" si="613"/>
        <v/>
      </c>
      <c r="V1124" t="str">
        <f>IF(MID(I1124,6,1)="T",VLOOKUP(H1124,DATA!$B$2:$H$526,7,FALSE),"")</f>
        <v/>
      </c>
      <c r="W1124" t="str">
        <f t="shared" si="614"/>
        <v/>
      </c>
      <c r="X1124" t="str">
        <f>IF(LEN(H1124)&gt;0,VLOOKUP(H1124,DATA!$B$2:$F$526,5,FALSE),"")</f>
        <v/>
      </c>
      <c r="Y1124" t="str">
        <f t="shared" si="615"/>
        <v/>
      </c>
      <c r="Z1124" t="str">
        <f t="shared" si="616"/>
        <v/>
      </c>
      <c r="AA1124" t="str">
        <f t="shared" si="617"/>
        <v/>
      </c>
      <c r="AB1124" t="str">
        <f>IF(LEN(Z1124)&gt;0,VLOOKUP(Z1124,DATA!$K$25:$L$69,2,FALSE)&amp;IF(LEN(AA1124)&gt;0,VLOOKUP(AA1124,DATA!$O$25:$P$29,2,FALSE),""),"")</f>
        <v/>
      </c>
      <c r="AC1124" t="str">
        <f>IF(LEN(Z1124)&gt;0,VLOOKUP(Z1124,DATA!$K$25:$M$69,3,FALSE),"")</f>
        <v/>
      </c>
      <c r="AD1124" t="str">
        <f t="shared" si="618"/>
        <v/>
      </c>
      <c r="AE1124" t="str">
        <f t="shared" si="619"/>
        <v/>
      </c>
      <c r="AF1124" t="str">
        <f t="shared" si="620"/>
        <v/>
      </c>
      <c r="AG1124" t="str">
        <f t="shared" si="621"/>
        <v/>
      </c>
      <c r="AH1124" t="str">
        <f t="shared" si="622"/>
        <v/>
      </c>
      <c r="AI1124" t="str">
        <f>IF(LEN(Q1124)&gt;0,REPT("0",IF(IF(MID(I1124,12,1)="F",VLOOKUP(J1124,DATA!$K$2:$Y$20,14,FALSE),0)&gt;10,IF(MID(I1124,12,1)="F",VLOOKUP(J1124,DATA!$K$2:$Y$20,14,FALSE),0)-10,0)-LEN(X1124))&amp;DEC2BIN(Q1124,IF(MID(I1124,12,1)="F",VLOOKUP(J1124,DATA!$K$2:$Y$20,14,FALSE),0)-IF(IF(MID(I1124,12,1)="F",VLOOKUP(J1124,DATA!$K$2:$Y$20,14,FALSE),0)&gt;10,IF(MID(I1124,12,1)="F",VLOOKUP(J1124,DATA!$K$2:$Y$20,14,FALSE),0)-10,0)),"")</f>
        <v/>
      </c>
      <c r="AJ1124" t="str">
        <f>IF(LEN(H1124)&gt;0,IF(H1124&lt;&gt;"CALL_PAL",VLOOKUP(H1124,DATA!$B$2:$E$526,4,FALSE),VLOOKUP(K1124,DATA!$K$72:$M$161,3,FALSE)),"")</f>
        <v/>
      </c>
      <c r="AK1124" t="str">
        <f>IF(LEN(H1124)&gt;0,VLOOKUP(H1124,DATA!$B$2:$D$526,3,FALSE),"")</f>
        <v/>
      </c>
      <c r="AL1124" t="str">
        <f t="shared" si="623"/>
        <v/>
      </c>
      <c r="AM1124" t="str">
        <f t="shared" si="624"/>
        <v/>
      </c>
      <c r="AN1124" t="str">
        <f t="shared" si="602"/>
        <v/>
      </c>
      <c r="AO1124" t="str">
        <f t="shared" si="596"/>
        <v/>
      </c>
      <c r="AP1124" t="str">
        <f t="shared" si="597"/>
        <v/>
      </c>
      <c r="AQ1124" t="str">
        <f t="shared" si="594"/>
        <v/>
      </c>
    </row>
    <row r="1125" spans="1:43" x14ac:dyDescent="0.25">
      <c r="A1125" t="str">
        <f t="shared" si="598"/>
        <v/>
      </c>
      <c r="C1125" t="str">
        <f t="shared" si="604"/>
        <v/>
      </c>
      <c r="D1125" t="str">
        <f t="shared" si="599"/>
        <v/>
      </c>
      <c r="E1125" t="str">
        <f t="shared" si="600"/>
        <v/>
      </c>
      <c r="F1125" t="str">
        <f t="shared" si="603"/>
        <v/>
      </c>
      <c r="G1125" t="str">
        <f t="shared" si="595"/>
        <v/>
      </c>
      <c r="H1125" t="str">
        <f t="shared" si="605"/>
        <v/>
      </c>
      <c r="I1125" s="3" t="str">
        <f>IF(LEN(H1125)&gt;0,VLOOKUP(H1125,DATA!$B$2:$G$526,6,FALSE),"")</f>
        <v/>
      </c>
      <c r="J1125" t="str">
        <f>IF(LEN(H1125)&gt;0,VLOOKUP(H1125,DATA!$B$2:$G$526,2,FALSE),"")</f>
        <v/>
      </c>
      <c r="K1125" t="str">
        <f>IF(LEN(H1125)&gt;0,IF(MID(IF(MID(MID(C1125,LEN(H1125)+2,99),1,1)="(",MID(MID(C1125,LEN(H1125)+2,99),2,LEN(MID(C1125,LEN(H1125)+2,99))-2),MID(C1125,LEN(H1125)+2,99)),1,1)=VLOOKUP(H1125,DATA!$B$2:$I$526,8,FALSE),MID(IF(MID(MID(C1125,LEN(H1125)+2,99),1,1)="(",MID(MID(C1125,LEN(H1125)+2,99),2,LEN(MID(C1125,LEN(H1125)+2,99))-2),MID(C1125,LEN(H1125)+2,99)),1,3),IF(MID(MID(C1125,LEN(H1125)+2,99),1,1)="(",MID(MID(C1125,LEN(H1125)+2,99),2,LEN(MID(C1125,LEN(H1125)+2,99))-2),MID(C1125,LEN(H1125)+2,99))),"")</f>
        <v/>
      </c>
      <c r="L1125" t="str">
        <f t="shared" si="606"/>
        <v/>
      </c>
      <c r="M1125" t="str">
        <f t="shared" si="625"/>
        <v/>
      </c>
      <c r="N1125" t="str">
        <f t="shared" si="607"/>
        <v/>
      </c>
      <c r="O1125" t="str">
        <f t="shared" si="608"/>
        <v/>
      </c>
      <c r="P1125" t="str">
        <f t="shared" si="601"/>
        <v/>
      </c>
      <c r="Q1125" t="str">
        <f t="shared" si="609"/>
        <v/>
      </c>
      <c r="R1125" t="str">
        <f t="shared" si="610"/>
        <v/>
      </c>
      <c r="S1125" t="str">
        <f t="shared" si="611"/>
        <v/>
      </c>
      <c r="T1125" t="str">
        <f t="shared" si="612"/>
        <v/>
      </c>
      <c r="U1125" t="str">
        <f t="shared" si="613"/>
        <v/>
      </c>
      <c r="V1125" t="str">
        <f>IF(MID(I1125,6,1)="T",VLOOKUP(H1125,DATA!$B$2:$H$526,7,FALSE),"")</f>
        <v/>
      </c>
      <c r="W1125" t="str">
        <f t="shared" si="614"/>
        <v/>
      </c>
      <c r="X1125" t="str">
        <f>IF(LEN(H1125)&gt;0,VLOOKUP(H1125,DATA!$B$2:$F$526,5,FALSE),"")</f>
        <v/>
      </c>
      <c r="Y1125" t="str">
        <f t="shared" si="615"/>
        <v/>
      </c>
      <c r="Z1125" t="str">
        <f t="shared" si="616"/>
        <v/>
      </c>
      <c r="AA1125" t="str">
        <f t="shared" si="617"/>
        <v/>
      </c>
      <c r="AB1125" t="str">
        <f>IF(LEN(Z1125)&gt;0,VLOOKUP(Z1125,DATA!$K$25:$L$69,2,FALSE)&amp;IF(LEN(AA1125)&gt;0,VLOOKUP(AA1125,DATA!$O$25:$P$29,2,FALSE),""),"")</f>
        <v/>
      </c>
      <c r="AC1125" t="str">
        <f>IF(LEN(Z1125)&gt;0,VLOOKUP(Z1125,DATA!$K$25:$M$69,3,FALSE),"")</f>
        <v/>
      </c>
      <c r="AD1125" t="str">
        <f t="shared" si="618"/>
        <v/>
      </c>
      <c r="AE1125" t="str">
        <f t="shared" si="619"/>
        <v/>
      </c>
      <c r="AF1125" t="str">
        <f t="shared" si="620"/>
        <v/>
      </c>
      <c r="AG1125" t="str">
        <f t="shared" si="621"/>
        <v/>
      </c>
      <c r="AH1125" t="str">
        <f t="shared" si="622"/>
        <v/>
      </c>
      <c r="AI1125" t="str">
        <f>IF(LEN(Q1125)&gt;0,REPT("0",IF(IF(MID(I1125,12,1)="F",VLOOKUP(J1125,DATA!$K$2:$Y$20,14,FALSE),0)&gt;10,IF(MID(I1125,12,1)="F",VLOOKUP(J1125,DATA!$K$2:$Y$20,14,FALSE),0)-10,0)-LEN(X1125))&amp;DEC2BIN(Q1125,IF(MID(I1125,12,1)="F",VLOOKUP(J1125,DATA!$K$2:$Y$20,14,FALSE),0)-IF(IF(MID(I1125,12,1)="F",VLOOKUP(J1125,DATA!$K$2:$Y$20,14,FALSE),0)&gt;10,IF(MID(I1125,12,1)="F",VLOOKUP(J1125,DATA!$K$2:$Y$20,14,FALSE),0)-10,0)),"")</f>
        <v/>
      </c>
      <c r="AJ1125" t="str">
        <f>IF(LEN(H1125)&gt;0,IF(H1125&lt;&gt;"CALL_PAL",VLOOKUP(H1125,DATA!$B$2:$E$526,4,FALSE),VLOOKUP(K1125,DATA!$K$72:$M$161,3,FALSE)),"")</f>
        <v/>
      </c>
      <c r="AK1125" t="str">
        <f>IF(LEN(H1125)&gt;0,VLOOKUP(H1125,DATA!$B$2:$D$526,3,FALSE),"")</f>
        <v/>
      </c>
      <c r="AL1125" t="str">
        <f t="shared" si="623"/>
        <v/>
      </c>
      <c r="AM1125" t="str">
        <f t="shared" si="624"/>
        <v/>
      </c>
      <c r="AN1125" t="str">
        <f t="shared" si="602"/>
        <v/>
      </c>
      <c r="AO1125" t="str">
        <f t="shared" si="596"/>
        <v/>
      </c>
      <c r="AP1125" t="str">
        <f t="shared" si="597"/>
        <v/>
      </c>
      <c r="AQ1125" t="str">
        <f t="shared" si="594"/>
        <v/>
      </c>
    </row>
    <row r="1126" spans="1:43" x14ac:dyDescent="0.25">
      <c r="A1126" t="str">
        <f t="shared" si="598"/>
        <v/>
      </c>
      <c r="C1126" t="str">
        <f t="shared" si="604"/>
        <v/>
      </c>
      <c r="D1126" t="str">
        <f t="shared" si="599"/>
        <v/>
      </c>
      <c r="E1126" t="str">
        <f t="shared" si="600"/>
        <v/>
      </c>
      <c r="F1126" t="str">
        <f t="shared" si="603"/>
        <v/>
      </c>
      <c r="G1126" t="str">
        <f t="shared" si="595"/>
        <v/>
      </c>
      <c r="H1126" t="str">
        <f t="shared" si="605"/>
        <v/>
      </c>
      <c r="I1126" s="3" t="str">
        <f>IF(LEN(H1126)&gt;0,VLOOKUP(H1126,DATA!$B$2:$G$526,6,FALSE),"")</f>
        <v/>
      </c>
      <c r="J1126" t="str">
        <f>IF(LEN(H1126)&gt;0,VLOOKUP(H1126,DATA!$B$2:$G$526,2,FALSE),"")</f>
        <v/>
      </c>
      <c r="K1126" t="str">
        <f>IF(LEN(H1126)&gt;0,IF(MID(IF(MID(MID(C1126,LEN(H1126)+2,99),1,1)="(",MID(MID(C1126,LEN(H1126)+2,99),2,LEN(MID(C1126,LEN(H1126)+2,99))-2),MID(C1126,LEN(H1126)+2,99)),1,1)=VLOOKUP(H1126,DATA!$B$2:$I$526,8,FALSE),MID(IF(MID(MID(C1126,LEN(H1126)+2,99),1,1)="(",MID(MID(C1126,LEN(H1126)+2,99),2,LEN(MID(C1126,LEN(H1126)+2,99))-2),MID(C1126,LEN(H1126)+2,99)),1,3),IF(MID(MID(C1126,LEN(H1126)+2,99),1,1)="(",MID(MID(C1126,LEN(H1126)+2,99),2,LEN(MID(C1126,LEN(H1126)+2,99))-2),MID(C1126,LEN(H1126)+2,99))),"")</f>
        <v/>
      </c>
      <c r="L1126" t="str">
        <f t="shared" si="606"/>
        <v/>
      </c>
      <c r="M1126" t="str">
        <f t="shared" si="625"/>
        <v/>
      </c>
      <c r="N1126" t="str">
        <f t="shared" si="607"/>
        <v/>
      </c>
      <c r="O1126" t="str">
        <f t="shared" si="608"/>
        <v/>
      </c>
      <c r="P1126" t="str">
        <f t="shared" si="601"/>
        <v/>
      </c>
      <c r="Q1126" t="str">
        <f t="shared" si="609"/>
        <v/>
      </c>
      <c r="R1126" t="str">
        <f t="shared" si="610"/>
        <v/>
      </c>
      <c r="S1126" t="str">
        <f t="shared" si="611"/>
        <v/>
      </c>
      <c r="T1126" t="str">
        <f t="shared" si="612"/>
        <v/>
      </c>
      <c r="U1126" t="str">
        <f t="shared" si="613"/>
        <v/>
      </c>
      <c r="V1126" t="str">
        <f>IF(MID(I1126,6,1)="T",VLOOKUP(H1126,DATA!$B$2:$H$526,7,FALSE),"")</f>
        <v/>
      </c>
      <c r="W1126" t="str">
        <f t="shared" si="614"/>
        <v/>
      </c>
      <c r="X1126" t="str">
        <f>IF(LEN(H1126)&gt;0,VLOOKUP(H1126,DATA!$B$2:$F$526,5,FALSE),"")</f>
        <v/>
      </c>
      <c r="Y1126" t="str">
        <f t="shared" si="615"/>
        <v/>
      </c>
      <c r="Z1126" t="str">
        <f t="shared" si="616"/>
        <v/>
      </c>
      <c r="AA1126" t="str">
        <f t="shared" si="617"/>
        <v/>
      </c>
      <c r="AB1126" t="str">
        <f>IF(LEN(Z1126)&gt;0,VLOOKUP(Z1126,DATA!$K$25:$L$69,2,FALSE)&amp;IF(LEN(AA1126)&gt;0,VLOOKUP(AA1126,DATA!$O$25:$P$29,2,FALSE),""),"")</f>
        <v/>
      </c>
      <c r="AC1126" t="str">
        <f>IF(LEN(Z1126)&gt;0,VLOOKUP(Z1126,DATA!$K$25:$M$69,3,FALSE),"")</f>
        <v/>
      </c>
      <c r="AD1126" t="str">
        <f t="shared" si="618"/>
        <v/>
      </c>
      <c r="AE1126" t="str">
        <f t="shared" si="619"/>
        <v/>
      </c>
      <c r="AF1126" t="str">
        <f t="shared" si="620"/>
        <v/>
      </c>
      <c r="AG1126" t="str">
        <f t="shared" si="621"/>
        <v/>
      </c>
      <c r="AH1126" t="str">
        <f t="shared" si="622"/>
        <v/>
      </c>
      <c r="AI1126" t="str">
        <f>IF(LEN(Q1126)&gt;0,REPT("0",IF(IF(MID(I1126,12,1)="F",VLOOKUP(J1126,DATA!$K$2:$Y$20,14,FALSE),0)&gt;10,IF(MID(I1126,12,1)="F",VLOOKUP(J1126,DATA!$K$2:$Y$20,14,FALSE),0)-10,0)-LEN(X1126))&amp;DEC2BIN(Q1126,IF(MID(I1126,12,1)="F",VLOOKUP(J1126,DATA!$K$2:$Y$20,14,FALSE),0)-IF(IF(MID(I1126,12,1)="F",VLOOKUP(J1126,DATA!$K$2:$Y$20,14,FALSE),0)&gt;10,IF(MID(I1126,12,1)="F",VLOOKUP(J1126,DATA!$K$2:$Y$20,14,FALSE),0)-10,0)),"")</f>
        <v/>
      </c>
      <c r="AJ1126" t="str">
        <f>IF(LEN(H1126)&gt;0,IF(H1126&lt;&gt;"CALL_PAL",VLOOKUP(H1126,DATA!$B$2:$E$526,4,FALSE),VLOOKUP(K1126,DATA!$K$72:$M$161,3,FALSE)),"")</f>
        <v/>
      </c>
      <c r="AK1126" t="str">
        <f>IF(LEN(H1126)&gt;0,VLOOKUP(H1126,DATA!$B$2:$D$526,3,FALSE),"")</f>
        <v/>
      </c>
      <c r="AL1126" t="str">
        <f t="shared" si="623"/>
        <v/>
      </c>
      <c r="AM1126" t="str">
        <f t="shared" si="624"/>
        <v/>
      </c>
      <c r="AN1126" t="str">
        <f t="shared" si="602"/>
        <v/>
      </c>
      <c r="AO1126" t="str">
        <f t="shared" si="596"/>
        <v/>
      </c>
      <c r="AP1126" t="str">
        <f t="shared" si="597"/>
        <v/>
      </c>
      <c r="AQ1126" t="str">
        <f t="shared" si="594"/>
        <v/>
      </c>
    </row>
    <row r="1127" spans="1:43" x14ac:dyDescent="0.25">
      <c r="A1127" t="str">
        <f t="shared" si="598"/>
        <v/>
      </c>
      <c r="C1127" t="str">
        <f t="shared" si="604"/>
        <v/>
      </c>
      <c r="D1127" t="str">
        <f t="shared" si="599"/>
        <v/>
      </c>
      <c r="E1127" t="str">
        <f t="shared" si="600"/>
        <v/>
      </c>
      <c r="F1127" t="str">
        <f t="shared" si="603"/>
        <v/>
      </c>
      <c r="G1127" t="str">
        <f t="shared" si="595"/>
        <v/>
      </c>
      <c r="H1127" t="str">
        <f t="shared" si="605"/>
        <v/>
      </c>
      <c r="I1127" s="3" t="str">
        <f>IF(LEN(H1127)&gt;0,VLOOKUP(H1127,DATA!$B$2:$G$526,6,FALSE),"")</f>
        <v/>
      </c>
      <c r="J1127" t="str">
        <f>IF(LEN(H1127)&gt;0,VLOOKUP(H1127,DATA!$B$2:$G$526,2,FALSE),"")</f>
        <v/>
      </c>
      <c r="K1127" t="str">
        <f>IF(LEN(H1127)&gt;0,IF(MID(IF(MID(MID(C1127,LEN(H1127)+2,99),1,1)="(",MID(MID(C1127,LEN(H1127)+2,99),2,LEN(MID(C1127,LEN(H1127)+2,99))-2),MID(C1127,LEN(H1127)+2,99)),1,1)=VLOOKUP(H1127,DATA!$B$2:$I$526,8,FALSE),MID(IF(MID(MID(C1127,LEN(H1127)+2,99),1,1)="(",MID(MID(C1127,LEN(H1127)+2,99),2,LEN(MID(C1127,LEN(H1127)+2,99))-2),MID(C1127,LEN(H1127)+2,99)),1,3),IF(MID(MID(C1127,LEN(H1127)+2,99),1,1)="(",MID(MID(C1127,LEN(H1127)+2,99),2,LEN(MID(C1127,LEN(H1127)+2,99))-2),MID(C1127,LEN(H1127)+2,99))),"")</f>
        <v/>
      </c>
      <c r="L1127" t="str">
        <f t="shared" si="606"/>
        <v/>
      </c>
      <c r="M1127" t="str">
        <f t="shared" si="625"/>
        <v/>
      </c>
      <c r="N1127" t="str">
        <f t="shared" si="607"/>
        <v/>
      </c>
      <c r="O1127" t="str">
        <f t="shared" si="608"/>
        <v/>
      </c>
      <c r="P1127" t="str">
        <f t="shared" si="601"/>
        <v/>
      </c>
      <c r="Q1127" t="str">
        <f t="shared" si="609"/>
        <v/>
      </c>
      <c r="R1127" t="str">
        <f t="shared" si="610"/>
        <v/>
      </c>
      <c r="S1127" t="str">
        <f t="shared" si="611"/>
        <v/>
      </c>
      <c r="T1127" t="str">
        <f t="shared" si="612"/>
        <v/>
      </c>
      <c r="U1127" t="str">
        <f t="shared" si="613"/>
        <v/>
      </c>
      <c r="V1127" t="str">
        <f>IF(MID(I1127,6,1)="T",VLOOKUP(H1127,DATA!$B$2:$H$526,7,FALSE),"")</f>
        <v/>
      </c>
      <c r="W1127" t="str">
        <f t="shared" si="614"/>
        <v/>
      </c>
      <c r="X1127" t="str">
        <f>IF(LEN(H1127)&gt;0,VLOOKUP(H1127,DATA!$B$2:$F$526,5,FALSE),"")</f>
        <v/>
      </c>
      <c r="Y1127" t="str">
        <f t="shared" si="615"/>
        <v/>
      </c>
      <c r="Z1127" t="str">
        <f t="shared" si="616"/>
        <v/>
      </c>
      <c r="AA1127" t="str">
        <f t="shared" si="617"/>
        <v/>
      </c>
      <c r="AB1127" t="str">
        <f>IF(LEN(Z1127)&gt;0,VLOOKUP(Z1127,DATA!$K$25:$L$69,2,FALSE)&amp;IF(LEN(AA1127)&gt;0,VLOOKUP(AA1127,DATA!$O$25:$P$29,2,FALSE),""),"")</f>
        <v/>
      </c>
      <c r="AC1127" t="str">
        <f>IF(LEN(Z1127)&gt;0,VLOOKUP(Z1127,DATA!$K$25:$M$69,3,FALSE),"")</f>
        <v/>
      </c>
      <c r="AD1127" t="str">
        <f t="shared" si="618"/>
        <v/>
      </c>
      <c r="AE1127" t="str">
        <f t="shared" si="619"/>
        <v/>
      </c>
      <c r="AF1127" t="str">
        <f t="shared" si="620"/>
        <v/>
      </c>
      <c r="AG1127" t="str">
        <f t="shared" si="621"/>
        <v/>
      </c>
      <c r="AH1127" t="str">
        <f t="shared" si="622"/>
        <v/>
      </c>
      <c r="AI1127" t="str">
        <f>IF(LEN(Q1127)&gt;0,REPT("0",IF(IF(MID(I1127,12,1)="F",VLOOKUP(J1127,DATA!$K$2:$Y$20,14,FALSE),0)&gt;10,IF(MID(I1127,12,1)="F",VLOOKUP(J1127,DATA!$K$2:$Y$20,14,FALSE),0)-10,0)-LEN(X1127))&amp;DEC2BIN(Q1127,IF(MID(I1127,12,1)="F",VLOOKUP(J1127,DATA!$K$2:$Y$20,14,FALSE),0)-IF(IF(MID(I1127,12,1)="F",VLOOKUP(J1127,DATA!$K$2:$Y$20,14,FALSE),0)&gt;10,IF(MID(I1127,12,1)="F",VLOOKUP(J1127,DATA!$K$2:$Y$20,14,FALSE),0)-10,0)),"")</f>
        <v/>
      </c>
      <c r="AJ1127" t="str">
        <f>IF(LEN(H1127)&gt;0,IF(H1127&lt;&gt;"CALL_PAL",VLOOKUP(H1127,DATA!$B$2:$E$526,4,FALSE),VLOOKUP(K1127,DATA!$K$72:$M$161,3,FALSE)),"")</f>
        <v/>
      </c>
      <c r="AK1127" t="str">
        <f>IF(LEN(H1127)&gt;0,VLOOKUP(H1127,DATA!$B$2:$D$526,3,FALSE),"")</f>
        <v/>
      </c>
      <c r="AL1127" t="str">
        <f t="shared" si="623"/>
        <v/>
      </c>
      <c r="AM1127" t="str">
        <f t="shared" si="624"/>
        <v/>
      </c>
      <c r="AN1127" t="str">
        <f t="shared" si="602"/>
        <v/>
      </c>
      <c r="AO1127" t="str">
        <f t="shared" si="596"/>
        <v/>
      </c>
      <c r="AP1127" t="str">
        <f t="shared" si="597"/>
        <v/>
      </c>
      <c r="AQ1127" t="str">
        <f t="shared" si="594"/>
        <v/>
      </c>
    </row>
    <row r="1128" spans="1:43" x14ac:dyDescent="0.25">
      <c r="A1128" t="str">
        <f t="shared" si="598"/>
        <v/>
      </c>
      <c r="C1128" t="str">
        <f t="shared" si="604"/>
        <v/>
      </c>
      <c r="D1128" t="str">
        <f t="shared" si="599"/>
        <v/>
      </c>
      <c r="E1128" t="str">
        <f t="shared" si="600"/>
        <v/>
      </c>
      <c r="F1128" t="str">
        <f t="shared" si="603"/>
        <v/>
      </c>
      <c r="G1128" t="str">
        <f t="shared" si="595"/>
        <v/>
      </c>
      <c r="H1128" t="str">
        <f t="shared" si="605"/>
        <v/>
      </c>
      <c r="I1128" s="3" t="str">
        <f>IF(LEN(H1128)&gt;0,VLOOKUP(H1128,DATA!$B$2:$G$526,6,FALSE),"")</f>
        <v/>
      </c>
      <c r="J1128" t="str">
        <f>IF(LEN(H1128)&gt;0,VLOOKUP(H1128,DATA!$B$2:$G$526,2,FALSE),"")</f>
        <v/>
      </c>
      <c r="K1128" t="str">
        <f>IF(LEN(H1128)&gt;0,IF(MID(IF(MID(MID(C1128,LEN(H1128)+2,99),1,1)="(",MID(MID(C1128,LEN(H1128)+2,99),2,LEN(MID(C1128,LEN(H1128)+2,99))-2),MID(C1128,LEN(H1128)+2,99)),1,1)=VLOOKUP(H1128,DATA!$B$2:$I$526,8,FALSE),MID(IF(MID(MID(C1128,LEN(H1128)+2,99),1,1)="(",MID(MID(C1128,LEN(H1128)+2,99),2,LEN(MID(C1128,LEN(H1128)+2,99))-2),MID(C1128,LEN(H1128)+2,99)),1,3),IF(MID(MID(C1128,LEN(H1128)+2,99),1,1)="(",MID(MID(C1128,LEN(H1128)+2,99),2,LEN(MID(C1128,LEN(H1128)+2,99))-2),MID(C1128,LEN(H1128)+2,99))),"")</f>
        <v/>
      </c>
      <c r="L1128" t="str">
        <f t="shared" si="606"/>
        <v/>
      </c>
      <c r="M1128" t="str">
        <f t="shared" si="625"/>
        <v/>
      </c>
      <c r="N1128" t="str">
        <f t="shared" si="607"/>
        <v/>
      </c>
      <c r="O1128" t="str">
        <f t="shared" si="608"/>
        <v/>
      </c>
      <c r="P1128" t="str">
        <f t="shared" si="601"/>
        <v/>
      </c>
      <c r="Q1128" t="str">
        <f t="shared" si="609"/>
        <v/>
      </c>
      <c r="R1128" t="str">
        <f t="shared" si="610"/>
        <v/>
      </c>
      <c r="S1128" t="str">
        <f t="shared" si="611"/>
        <v/>
      </c>
      <c r="T1128" t="str">
        <f t="shared" si="612"/>
        <v/>
      </c>
      <c r="U1128" t="str">
        <f t="shared" si="613"/>
        <v/>
      </c>
      <c r="V1128" t="str">
        <f>IF(MID(I1128,6,1)="T",VLOOKUP(H1128,DATA!$B$2:$H$526,7,FALSE),"")</f>
        <v/>
      </c>
      <c r="W1128" t="str">
        <f t="shared" si="614"/>
        <v/>
      </c>
      <c r="X1128" t="str">
        <f>IF(LEN(H1128)&gt;0,VLOOKUP(H1128,DATA!$B$2:$F$526,5,FALSE),"")</f>
        <v/>
      </c>
      <c r="Y1128" t="str">
        <f t="shared" si="615"/>
        <v/>
      </c>
      <c r="Z1128" t="str">
        <f t="shared" si="616"/>
        <v/>
      </c>
      <c r="AA1128" t="str">
        <f t="shared" si="617"/>
        <v/>
      </c>
      <c r="AB1128" t="str">
        <f>IF(LEN(Z1128)&gt;0,VLOOKUP(Z1128,DATA!$K$25:$L$69,2,FALSE)&amp;IF(LEN(AA1128)&gt;0,VLOOKUP(AA1128,DATA!$O$25:$P$29,2,FALSE),""),"")</f>
        <v/>
      </c>
      <c r="AC1128" t="str">
        <f>IF(LEN(Z1128)&gt;0,VLOOKUP(Z1128,DATA!$K$25:$M$69,3,FALSE),"")</f>
        <v/>
      </c>
      <c r="AD1128" t="str">
        <f t="shared" si="618"/>
        <v/>
      </c>
      <c r="AE1128" t="str">
        <f t="shared" si="619"/>
        <v/>
      </c>
      <c r="AF1128" t="str">
        <f t="shared" si="620"/>
        <v/>
      </c>
      <c r="AG1128" t="str">
        <f t="shared" si="621"/>
        <v/>
      </c>
      <c r="AH1128" t="str">
        <f t="shared" si="622"/>
        <v/>
      </c>
      <c r="AI1128" t="str">
        <f>IF(LEN(Q1128)&gt;0,REPT("0",IF(IF(MID(I1128,12,1)="F",VLOOKUP(J1128,DATA!$K$2:$Y$20,14,FALSE),0)&gt;10,IF(MID(I1128,12,1)="F",VLOOKUP(J1128,DATA!$K$2:$Y$20,14,FALSE),0)-10,0)-LEN(X1128))&amp;DEC2BIN(Q1128,IF(MID(I1128,12,1)="F",VLOOKUP(J1128,DATA!$K$2:$Y$20,14,FALSE),0)-IF(IF(MID(I1128,12,1)="F",VLOOKUP(J1128,DATA!$K$2:$Y$20,14,FALSE),0)&gt;10,IF(MID(I1128,12,1)="F",VLOOKUP(J1128,DATA!$K$2:$Y$20,14,FALSE),0)-10,0)),"")</f>
        <v/>
      </c>
      <c r="AJ1128" t="str">
        <f>IF(LEN(H1128)&gt;0,IF(H1128&lt;&gt;"CALL_PAL",VLOOKUP(H1128,DATA!$B$2:$E$526,4,FALSE),VLOOKUP(K1128,DATA!$K$72:$M$161,3,FALSE)),"")</f>
        <v/>
      </c>
      <c r="AK1128" t="str">
        <f>IF(LEN(H1128)&gt;0,VLOOKUP(H1128,DATA!$B$2:$D$526,3,FALSE),"")</f>
        <v/>
      </c>
      <c r="AL1128" t="str">
        <f t="shared" si="623"/>
        <v/>
      </c>
      <c r="AM1128" t="str">
        <f t="shared" si="624"/>
        <v/>
      </c>
      <c r="AN1128" t="str">
        <f t="shared" si="602"/>
        <v/>
      </c>
      <c r="AO1128" t="str">
        <f t="shared" si="596"/>
        <v/>
      </c>
      <c r="AP1128" t="str">
        <f t="shared" si="597"/>
        <v/>
      </c>
      <c r="AQ1128" t="str">
        <f t="shared" si="594"/>
        <v/>
      </c>
    </row>
    <row r="1129" spans="1:43" x14ac:dyDescent="0.25">
      <c r="A1129" t="str">
        <f t="shared" si="598"/>
        <v/>
      </c>
      <c r="C1129" t="str">
        <f t="shared" si="604"/>
        <v/>
      </c>
      <c r="D1129" t="str">
        <f t="shared" si="599"/>
        <v/>
      </c>
      <c r="E1129" t="str">
        <f t="shared" si="600"/>
        <v/>
      </c>
      <c r="F1129" t="str">
        <f t="shared" si="603"/>
        <v/>
      </c>
      <c r="G1129" t="str">
        <f t="shared" si="595"/>
        <v/>
      </c>
      <c r="H1129" t="str">
        <f t="shared" si="605"/>
        <v/>
      </c>
      <c r="I1129" s="3" t="str">
        <f>IF(LEN(H1129)&gt;0,VLOOKUP(H1129,DATA!$B$2:$G$526,6,FALSE),"")</f>
        <v/>
      </c>
      <c r="J1129" t="str">
        <f>IF(LEN(H1129)&gt;0,VLOOKUP(H1129,DATA!$B$2:$G$526,2,FALSE),"")</f>
        <v/>
      </c>
      <c r="K1129" t="str">
        <f>IF(LEN(H1129)&gt;0,IF(MID(IF(MID(MID(C1129,LEN(H1129)+2,99),1,1)="(",MID(MID(C1129,LEN(H1129)+2,99),2,LEN(MID(C1129,LEN(H1129)+2,99))-2),MID(C1129,LEN(H1129)+2,99)),1,1)=VLOOKUP(H1129,DATA!$B$2:$I$526,8,FALSE),MID(IF(MID(MID(C1129,LEN(H1129)+2,99),1,1)="(",MID(MID(C1129,LEN(H1129)+2,99),2,LEN(MID(C1129,LEN(H1129)+2,99))-2),MID(C1129,LEN(H1129)+2,99)),1,3),IF(MID(MID(C1129,LEN(H1129)+2,99),1,1)="(",MID(MID(C1129,LEN(H1129)+2,99),2,LEN(MID(C1129,LEN(H1129)+2,99))-2),MID(C1129,LEN(H1129)+2,99))),"")</f>
        <v/>
      </c>
      <c r="L1129" t="str">
        <f t="shared" si="606"/>
        <v/>
      </c>
      <c r="M1129" t="str">
        <f t="shared" si="625"/>
        <v/>
      </c>
      <c r="N1129" t="str">
        <f t="shared" si="607"/>
        <v/>
      </c>
      <c r="O1129" t="str">
        <f t="shared" si="608"/>
        <v/>
      </c>
      <c r="P1129" t="str">
        <f t="shared" si="601"/>
        <v/>
      </c>
      <c r="Q1129" t="str">
        <f t="shared" si="609"/>
        <v/>
      </c>
      <c r="R1129" t="str">
        <f t="shared" si="610"/>
        <v/>
      </c>
      <c r="S1129" t="str">
        <f t="shared" si="611"/>
        <v/>
      </c>
      <c r="T1129" t="str">
        <f t="shared" si="612"/>
        <v/>
      </c>
      <c r="U1129" t="str">
        <f t="shared" si="613"/>
        <v/>
      </c>
      <c r="V1129" t="str">
        <f>IF(MID(I1129,6,1)="T",VLOOKUP(H1129,DATA!$B$2:$H$526,7,FALSE),"")</f>
        <v/>
      </c>
      <c r="W1129" t="str">
        <f t="shared" si="614"/>
        <v/>
      </c>
      <c r="X1129" t="str">
        <f>IF(LEN(H1129)&gt;0,VLOOKUP(H1129,DATA!$B$2:$F$526,5,FALSE),"")</f>
        <v/>
      </c>
      <c r="Y1129" t="str">
        <f t="shared" si="615"/>
        <v/>
      </c>
      <c r="Z1129" t="str">
        <f t="shared" si="616"/>
        <v/>
      </c>
      <c r="AA1129" t="str">
        <f t="shared" si="617"/>
        <v/>
      </c>
      <c r="AB1129" t="str">
        <f>IF(LEN(Z1129)&gt;0,VLOOKUP(Z1129,DATA!$K$25:$L$69,2,FALSE)&amp;IF(LEN(AA1129)&gt;0,VLOOKUP(AA1129,DATA!$O$25:$P$29,2,FALSE),""),"")</f>
        <v/>
      </c>
      <c r="AC1129" t="str">
        <f>IF(LEN(Z1129)&gt;0,VLOOKUP(Z1129,DATA!$K$25:$M$69,3,FALSE),"")</f>
        <v/>
      </c>
      <c r="AD1129" t="str">
        <f t="shared" si="618"/>
        <v/>
      </c>
      <c r="AE1129" t="str">
        <f t="shared" si="619"/>
        <v/>
      </c>
      <c r="AF1129" t="str">
        <f t="shared" si="620"/>
        <v/>
      </c>
      <c r="AG1129" t="str">
        <f t="shared" si="621"/>
        <v/>
      </c>
      <c r="AH1129" t="str">
        <f t="shared" si="622"/>
        <v/>
      </c>
      <c r="AI1129" t="str">
        <f>IF(LEN(Q1129)&gt;0,REPT("0",IF(IF(MID(I1129,12,1)="F",VLOOKUP(J1129,DATA!$K$2:$Y$20,14,FALSE),0)&gt;10,IF(MID(I1129,12,1)="F",VLOOKUP(J1129,DATA!$K$2:$Y$20,14,FALSE),0)-10,0)-LEN(X1129))&amp;DEC2BIN(Q1129,IF(MID(I1129,12,1)="F",VLOOKUP(J1129,DATA!$K$2:$Y$20,14,FALSE),0)-IF(IF(MID(I1129,12,1)="F",VLOOKUP(J1129,DATA!$K$2:$Y$20,14,FALSE),0)&gt;10,IF(MID(I1129,12,1)="F",VLOOKUP(J1129,DATA!$K$2:$Y$20,14,FALSE),0)-10,0)),"")</f>
        <v/>
      </c>
      <c r="AJ1129" t="str">
        <f>IF(LEN(H1129)&gt;0,IF(H1129&lt;&gt;"CALL_PAL",VLOOKUP(H1129,DATA!$B$2:$E$526,4,FALSE),VLOOKUP(K1129,DATA!$K$72:$M$161,3,FALSE)),"")</f>
        <v/>
      </c>
      <c r="AK1129" t="str">
        <f>IF(LEN(H1129)&gt;0,VLOOKUP(H1129,DATA!$B$2:$D$526,3,FALSE),"")</f>
        <v/>
      </c>
      <c r="AL1129" t="str">
        <f t="shared" si="623"/>
        <v/>
      </c>
      <c r="AM1129" t="str">
        <f t="shared" si="624"/>
        <v/>
      </c>
      <c r="AN1129" t="str">
        <f t="shared" si="602"/>
        <v/>
      </c>
      <c r="AO1129" t="str">
        <f t="shared" si="596"/>
        <v/>
      </c>
      <c r="AP1129" t="str">
        <f t="shared" si="597"/>
        <v/>
      </c>
      <c r="AQ1129" t="str">
        <f t="shared" si="594"/>
        <v/>
      </c>
    </row>
    <row r="1130" spans="1:43" x14ac:dyDescent="0.25">
      <c r="A1130" t="str">
        <f t="shared" si="598"/>
        <v/>
      </c>
      <c r="C1130" t="str">
        <f t="shared" si="604"/>
        <v/>
      </c>
      <c r="D1130" t="str">
        <f t="shared" si="599"/>
        <v/>
      </c>
      <c r="E1130" t="str">
        <f t="shared" si="600"/>
        <v/>
      </c>
      <c r="F1130" t="str">
        <f t="shared" si="603"/>
        <v/>
      </c>
      <c r="G1130" t="str">
        <f t="shared" si="595"/>
        <v/>
      </c>
      <c r="H1130" t="str">
        <f t="shared" si="605"/>
        <v/>
      </c>
      <c r="I1130" s="3" t="str">
        <f>IF(LEN(H1130)&gt;0,VLOOKUP(H1130,DATA!$B$2:$G$526,6,FALSE),"")</f>
        <v/>
      </c>
      <c r="J1130" t="str">
        <f>IF(LEN(H1130)&gt;0,VLOOKUP(H1130,DATA!$B$2:$G$526,2,FALSE),"")</f>
        <v/>
      </c>
      <c r="K1130" t="str">
        <f>IF(LEN(H1130)&gt;0,IF(MID(IF(MID(MID(C1130,LEN(H1130)+2,99),1,1)="(",MID(MID(C1130,LEN(H1130)+2,99),2,LEN(MID(C1130,LEN(H1130)+2,99))-2),MID(C1130,LEN(H1130)+2,99)),1,1)=VLOOKUP(H1130,DATA!$B$2:$I$526,8,FALSE),MID(IF(MID(MID(C1130,LEN(H1130)+2,99),1,1)="(",MID(MID(C1130,LEN(H1130)+2,99),2,LEN(MID(C1130,LEN(H1130)+2,99))-2),MID(C1130,LEN(H1130)+2,99)),1,3),IF(MID(MID(C1130,LEN(H1130)+2,99),1,1)="(",MID(MID(C1130,LEN(H1130)+2,99),2,LEN(MID(C1130,LEN(H1130)+2,99))-2),MID(C1130,LEN(H1130)+2,99))),"")</f>
        <v/>
      </c>
      <c r="L1130" t="str">
        <f t="shared" si="606"/>
        <v/>
      </c>
      <c r="M1130" t="str">
        <f t="shared" si="625"/>
        <v/>
      </c>
      <c r="N1130" t="str">
        <f t="shared" si="607"/>
        <v/>
      </c>
      <c r="O1130" t="str">
        <f t="shared" si="608"/>
        <v/>
      </c>
      <c r="P1130" t="str">
        <f t="shared" si="601"/>
        <v/>
      </c>
      <c r="Q1130" t="str">
        <f t="shared" si="609"/>
        <v/>
      </c>
      <c r="R1130" t="str">
        <f t="shared" si="610"/>
        <v/>
      </c>
      <c r="S1130" t="str">
        <f t="shared" si="611"/>
        <v/>
      </c>
      <c r="T1130" t="str">
        <f t="shared" si="612"/>
        <v/>
      </c>
      <c r="U1130" t="str">
        <f t="shared" si="613"/>
        <v/>
      </c>
      <c r="V1130" t="str">
        <f>IF(MID(I1130,6,1)="T",VLOOKUP(H1130,DATA!$B$2:$H$526,7,FALSE),"")</f>
        <v/>
      </c>
      <c r="W1130" t="str">
        <f t="shared" si="614"/>
        <v/>
      </c>
      <c r="X1130" t="str">
        <f>IF(LEN(H1130)&gt;0,VLOOKUP(H1130,DATA!$B$2:$F$526,5,FALSE),"")</f>
        <v/>
      </c>
      <c r="Y1130" t="str">
        <f t="shared" si="615"/>
        <v/>
      </c>
      <c r="Z1130" t="str">
        <f t="shared" si="616"/>
        <v/>
      </c>
      <c r="AA1130" t="str">
        <f t="shared" si="617"/>
        <v/>
      </c>
      <c r="AB1130" t="str">
        <f>IF(LEN(Z1130)&gt;0,VLOOKUP(Z1130,DATA!$K$25:$L$69,2,FALSE)&amp;IF(LEN(AA1130)&gt;0,VLOOKUP(AA1130,DATA!$O$25:$P$29,2,FALSE),""),"")</f>
        <v/>
      </c>
      <c r="AC1130" t="str">
        <f>IF(LEN(Z1130)&gt;0,VLOOKUP(Z1130,DATA!$K$25:$M$69,3,FALSE),"")</f>
        <v/>
      </c>
      <c r="AD1130" t="str">
        <f t="shared" si="618"/>
        <v/>
      </c>
      <c r="AE1130" t="str">
        <f t="shared" si="619"/>
        <v/>
      </c>
      <c r="AF1130" t="str">
        <f t="shared" si="620"/>
        <v/>
      </c>
      <c r="AG1130" t="str">
        <f t="shared" si="621"/>
        <v/>
      </c>
      <c r="AH1130" t="str">
        <f t="shared" si="622"/>
        <v/>
      </c>
      <c r="AI1130" t="str">
        <f>IF(LEN(Q1130)&gt;0,REPT("0",IF(IF(MID(I1130,12,1)="F",VLOOKUP(J1130,DATA!$K$2:$Y$20,14,FALSE),0)&gt;10,IF(MID(I1130,12,1)="F",VLOOKUP(J1130,DATA!$K$2:$Y$20,14,FALSE),0)-10,0)-LEN(X1130))&amp;DEC2BIN(Q1130,IF(MID(I1130,12,1)="F",VLOOKUP(J1130,DATA!$K$2:$Y$20,14,FALSE),0)-IF(IF(MID(I1130,12,1)="F",VLOOKUP(J1130,DATA!$K$2:$Y$20,14,FALSE),0)&gt;10,IF(MID(I1130,12,1)="F",VLOOKUP(J1130,DATA!$K$2:$Y$20,14,FALSE),0)-10,0)),"")</f>
        <v/>
      </c>
      <c r="AJ1130" t="str">
        <f>IF(LEN(H1130)&gt;0,IF(H1130&lt;&gt;"CALL_PAL",VLOOKUP(H1130,DATA!$B$2:$E$526,4,FALSE),VLOOKUP(K1130,DATA!$K$72:$M$161,3,FALSE)),"")</f>
        <v/>
      </c>
      <c r="AK1130" t="str">
        <f>IF(LEN(H1130)&gt;0,VLOOKUP(H1130,DATA!$B$2:$D$526,3,FALSE),"")</f>
        <v/>
      </c>
      <c r="AL1130" t="str">
        <f t="shared" si="623"/>
        <v/>
      </c>
      <c r="AM1130" t="str">
        <f t="shared" si="624"/>
        <v/>
      </c>
      <c r="AN1130" t="str">
        <f t="shared" si="602"/>
        <v/>
      </c>
      <c r="AO1130" t="str">
        <f t="shared" si="596"/>
        <v/>
      </c>
      <c r="AP1130" t="str">
        <f t="shared" si="597"/>
        <v/>
      </c>
      <c r="AQ1130" t="str">
        <f t="shared" si="594"/>
        <v/>
      </c>
    </row>
    <row r="1131" spans="1:43" x14ac:dyDescent="0.25">
      <c r="A1131" t="str">
        <f t="shared" si="598"/>
        <v/>
      </c>
      <c r="C1131" t="str">
        <f t="shared" si="604"/>
        <v/>
      </c>
      <c r="D1131" t="str">
        <f t="shared" si="599"/>
        <v/>
      </c>
      <c r="E1131" t="str">
        <f t="shared" si="600"/>
        <v/>
      </c>
      <c r="F1131" t="str">
        <f t="shared" si="603"/>
        <v/>
      </c>
      <c r="G1131" t="str">
        <f t="shared" si="595"/>
        <v/>
      </c>
      <c r="H1131" t="str">
        <f t="shared" si="605"/>
        <v/>
      </c>
      <c r="I1131" s="3" t="str">
        <f>IF(LEN(H1131)&gt;0,VLOOKUP(H1131,DATA!$B$2:$G$526,6,FALSE),"")</f>
        <v/>
      </c>
      <c r="J1131" t="str">
        <f>IF(LEN(H1131)&gt;0,VLOOKUP(H1131,DATA!$B$2:$G$526,2,FALSE),"")</f>
        <v/>
      </c>
      <c r="K1131" t="str">
        <f>IF(LEN(H1131)&gt;0,IF(MID(IF(MID(MID(C1131,LEN(H1131)+2,99),1,1)="(",MID(MID(C1131,LEN(H1131)+2,99),2,LEN(MID(C1131,LEN(H1131)+2,99))-2),MID(C1131,LEN(H1131)+2,99)),1,1)=VLOOKUP(H1131,DATA!$B$2:$I$526,8,FALSE),MID(IF(MID(MID(C1131,LEN(H1131)+2,99),1,1)="(",MID(MID(C1131,LEN(H1131)+2,99),2,LEN(MID(C1131,LEN(H1131)+2,99))-2),MID(C1131,LEN(H1131)+2,99)),1,3),IF(MID(MID(C1131,LEN(H1131)+2,99),1,1)="(",MID(MID(C1131,LEN(H1131)+2,99),2,LEN(MID(C1131,LEN(H1131)+2,99))-2),MID(C1131,LEN(H1131)+2,99))),"")</f>
        <v/>
      </c>
      <c r="L1131" t="str">
        <f t="shared" si="606"/>
        <v/>
      </c>
      <c r="M1131" t="str">
        <f t="shared" si="625"/>
        <v/>
      </c>
      <c r="N1131" t="str">
        <f t="shared" si="607"/>
        <v/>
      </c>
      <c r="O1131" t="str">
        <f t="shared" si="608"/>
        <v/>
      </c>
      <c r="P1131" t="str">
        <f t="shared" si="601"/>
        <v/>
      </c>
      <c r="Q1131" t="str">
        <f t="shared" si="609"/>
        <v/>
      </c>
      <c r="R1131" t="str">
        <f t="shared" si="610"/>
        <v/>
      </c>
      <c r="S1131" t="str">
        <f t="shared" si="611"/>
        <v/>
      </c>
      <c r="T1131" t="str">
        <f t="shared" si="612"/>
        <v/>
      </c>
      <c r="U1131" t="str">
        <f t="shared" si="613"/>
        <v/>
      </c>
      <c r="V1131" t="str">
        <f>IF(MID(I1131,6,1)="T",VLOOKUP(H1131,DATA!$B$2:$H$526,7,FALSE),"")</f>
        <v/>
      </c>
      <c r="W1131" t="str">
        <f t="shared" si="614"/>
        <v/>
      </c>
      <c r="X1131" t="str">
        <f>IF(LEN(H1131)&gt;0,VLOOKUP(H1131,DATA!$B$2:$F$526,5,FALSE),"")</f>
        <v/>
      </c>
      <c r="Y1131" t="str">
        <f t="shared" si="615"/>
        <v/>
      </c>
      <c r="Z1131" t="str">
        <f t="shared" si="616"/>
        <v/>
      </c>
      <c r="AA1131" t="str">
        <f t="shared" si="617"/>
        <v/>
      </c>
      <c r="AB1131" t="str">
        <f>IF(LEN(Z1131)&gt;0,VLOOKUP(Z1131,DATA!$K$25:$L$69,2,FALSE)&amp;IF(LEN(AA1131)&gt;0,VLOOKUP(AA1131,DATA!$O$25:$P$29,2,FALSE),""),"")</f>
        <v/>
      </c>
      <c r="AC1131" t="str">
        <f>IF(LEN(Z1131)&gt;0,VLOOKUP(Z1131,DATA!$K$25:$M$69,3,FALSE),"")</f>
        <v/>
      </c>
      <c r="AD1131" t="str">
        <f t="shared" si="618"/>
        <v/>
      </c>
      <c r="AE1131" t="str">
        <f t="shared" si="619"/>
        <v/>
      </c>
      <c r="AF1131" t="str">
        <f t="shared" si="620"/>
        <v/>
      </c>
      <c r="AG1131" t="str">
        <f t="shared" si="621"/>
        <v/>
      </c>
      <c r="AH1131" t="str">
        <f t="shared" si="622"/>
        <v/>
      </c>
      <c r="AI1131" t="str">
        <f>IF(LEN(Q1131)&gt;0,REPT("0",IF(IF(MID(I1131,12,1)="F",VLOOKUP(J1131,DATA!$K$2:$Y$20,14,FALSE),0)&gt;10,IF(MID(I1131,12,1)="F",VLOOKUP(J1131,DATA!$K$2:$Y$20,14,FALSE),0)-10,0)-LEN(X1131))&amp;DEC2BIN(Q1131,IF(MID(I1131,12,1)="F",VLOOKUP(J1131,DATA!$K$2:$Y$20,14,FALSE),0)-IF(IF(MID(I1131,12,1)="F",VLOOKUP(J1131,DATA!$K$2:$Y$20,14,FALSE),0)&gt;10,IF(MID(I1131,12,1)="F",VLOOKUP(J1131,DATA!$K$2:$Y$20,14,FALSE),0)-10,0)),"")</f>
        <v/>
      </c>
      <c r="AJ1131" t="str">
        <f>IF(LEN(H1131)&gt;0,IF(H1131&lt;&gt;"CALL_PAL",VLOOKUP(H1131,DATA!$B$2:$E$526,4,FALSE),VLOOKUP(K1131,DATA!$K$72:$M$161,3,FALSE)),"")</f>
        <v/>
      </c>
      <c r="AK1131" t="str">
        <f>IF(LEN(H1131)&gt;0,VLOOKUP(H1131,DATA!$B$2:$D$526,3,FALSE),"")</f>
        <v/>
      </c>
      <c r="AL1131" t="str">
        <f t="shared" si="623"/>
        <v/>
      </c>
      <c r="AM1131" t="str">
        <f t="shared" si="624"/>
        <v/>
      </c>
      <c r="AN1131" t="str">
        <f t="shared" si="602"/>
        <v/>
      </c>
      <c r="AO1131" t="str">
        <f t="shared" si="596"/>
        <v/>
      </c>
      <c r="AP1131" t="str">
        <f t="shared" si="597"/>
        <v/>
      </c>
      <c r="AQ1131" t="str">
        <f t="shared" si="594"/>
        <v/>
      </c>
    </row>
    <row r="1132" spans="1:43" x14ac:dyDescent="0.25">
      <c r="A1132" t="str">
        <f t="shared" si="598"/>
        <v/>
      </c>
      <c r="C1132" t="str">
        <f t="shared" si="604"/>
        <v/>
      </c>
      <c r="D1132" t="str">
        <f t="shared" si="599"/>
        <v/>
      </c>
      <c r="E1132" t="str">
        <f t="shared" si="600"/>
        <v/>
      </c>
      <c r="F1132" t="str">
        <f t="shared" si="603"/>
        <v/>
      </c>
      <c r="G1132" t="str">
        <f t="shared" si="595"/>
        <v/>
      </c>
      <c r="H1132" t="str">
        <f t="shared" si="605"/>
        <v/>
      </c>
      <c r="I1132" s="3" t="str">
        <f>IF(LEN(H1132)&gt;0,VLOOKUP(H1132,DATA!$B$2:$G$526,6,FALSE),"")</f>
        <v/>
      </c>
      <c r="J1132" t="str">
        <f>IF(LEN(H1132)&gt;0,VLOOKUP(H1132,DATA!$B$2:$G$526,2,FALSE),"")</f>
        <v/>
      </c>
      <c r="K1132" t="str">
        <f>IF(LEN(H1132)&gt;0,IF(MID(IF(MID(MID(C1132,LEN(H1132)+2,99),1,1)="(",MID(MID(C1132,LEN(H1132)+2,99),2,LEN(MID(C1132,LEN(H1132)+2,99))-2),MID(C1132,LEN(H1132)+2,99)),1,1)=VLOOKUP(H1132,DATA!$B$2:$I$526,8,FALSE),MID(IF(MID(MID(C1132,LEN(H1132)+2,99),1,1)="(",MID(MID(C1132,LEN(H1132)+2,99),2,LEN(MID(C1132,LEN(H1132)+2,99))-2),MID(C1132,LEN(H1132)+2,99)),1,3),IF(MID(MID(C1132,LEN(H1132)+2,99),1,1)="(",MID(MID(C1132,LEN(H1132)+2,99),2,LEN(MID(C1132,LEN(H1132)+2,99))-2),MID(C1132,LEN(H1132)+2,99))),"")</f>
        <v/>
      </c>
      <c r="L1132" t="str">
        <f t="shared" si="606"/>
        <v/>
      </c>
      <c r="M1132" t="str">
        <f t="shared" si="625"/>
        <v/>
      </c>
      <c r="N1132" t="str">
        <f t="shared" si="607"/>
        <v/>
      </c>
      <c r="O1132" t="str">
        <f t="shared" si="608"/>
        <v/>
      </c>
      <c r="P1132" t="str">
        <f t="shared" si="601"/>
        <v/>
      </c>
      <c r="Q1132" t="str">
        <f t="shared" si="609"/>
        <v/>
      </c>
      <c r="R1132" t="str">
        <f t="shared" si="610"/>
        <v/>
      </c>
      <c r="S1132" t="str">
        <f t="shared" si="611"/>
        <v/>
      </c>
      <c r="T1132" t="str">
        <f t="shared" si="612"/>
        <v/>
      </c>
      <c r="U1132" t="str">
        <f t="shared" si="613"/>
        <v/>
      </c>
      <c r="V1132" t="str">
        <f>IF(MID(I1132,6,1)="T",VLOOKUP(H1132,DATA!$B$2:$H$526,7,FALSE),"")</f>
        <v/>
      </c>
      <c r="W1132" t="str">
        <f t="shared" si="614"/>
        <v/>
      </c>
      <c r="X1132" t="str">
        <f>IF(LEN(H1132)&gt;0,VLOOKUP(H1132,DATA!$B$2:$F$526,5,FALSE),"")</f>
        <v/>
      </c>
      <c r="Y1132" t="str">
        <f t="shared" si="615"/>
        <v/>
      </c>
      <c r="Z1132" t="str">
        <f t="shared" si="616"/>
        <v/>
      </c>
      <c r="AA1132" t="str">
        <f t="shared" si="617"/>
        <v/>
      </c>
      <c r="AB1132" t="str">
        <f>IF(LEN(Z1132)&gt;0,VLOOKUP(Z1132,DATA!$K$25:$L$69,2,FALSE)&amp;IF(LEN(AA1132)&gt;0,VLOOKUP(AA1132,DATA!$O$25:$P$29,2,FALSE),""),"")</f>
        <v/>
      </c>
      <c r="AC1132" t="str">
        <f>IF(LEN(Z1132)&gt;0,VLOOKUP(Z1132,DATA!$K$25:$M$69,3,FALSE),"")</f>
        <v/>
      </c>
      <c r="AD1132" t="str">
        <f t="shared" si="618"/>
        <v/>
      </c>
      <c r="AE1132" t="str">
        <f t="shared" si="619"/>
        <v/>
      </c>
      <c r="AF1132" t="str">
        <f t="shared" si="620"/>
        <v/>
      </c>
      <c r="AG1132" t="str">
        <f t="shared" si="621"/>
        <v/>
      </c>
      <c r="AH1132" t="str">
        <f t="shared" si="622"/>
        <v/>
      </c>
      <c r="AI1132" t="str">
        <f>IF(LEN(Q1132)&gt;0,REPT("0",IF(IF(MID(I1132,12,1)="F",VLOOKUP(J1132,DATA!$K$2:$Y$20,14,FALSE),0)&gt;10,IF(MID(I1132,12,1)="F",VLOOKUP(J1132,DATA!$K$2:$Y$20,14,FALSE),0)-10,0)-LEN(X1132))&amp;DEC2BIN(Q1132,IF(MID(I1132,12,1)="F",VLOOKUP(J1132,DATA!$K$2:$Y$20,14,FALSE),0)-IF(IF(MID(I1132,12,1)="F",VLOOKUP(J1132,DATA!$K$2:$Y$20,14,FALSE),0)&gt;10,IF(MID(I1132,12,1)="F",VLOOKUP(J1132,DATA!$K$2:$Y$20,14,FALSE),0)-10,0)),"")</f>
        <v/>
      </c>
      <c r="AJ1132" t="str">
        <f>IF(LEN(H1132)&gt;0,IF(H1132&lt;&gt;"CALL_PAL",VLOOKUP(H1132,DATA!$B$2:$E$526,4,FALSE),VLOOKUP(K1132,DATA!$K$72:$M$161,3,FALSE)),"")</f>
        <v/>
      </c>
      <c r="AK1132" t="str">
        <f>IF(LEN(H1132)&gt;0,VLOOKUP(H1132,DATA!$B$2:$D$526,3,FALSE),"")</f>
        <v/>
      </c>
      <c r="AL1132" t="str">
        <f t="shared" si="623"/>
        <v/>
      </c>
      <c r="AM1132" t="str">
        <f t="shared" si="624"/>
        <v/>
      </c>
      <c r="AN1132" t="str">
        <f t="shared" si="602"/>
        <v/>
      </c>
      <c r="AO1132" t="str">
        <f t="shared" si="596"/>
        <v/>
      </c>
      <c r="AP1132" t="str">
        <f t="shared" si="597"/>
        <v/>
      </c>
      <c r="AQ1132" t="str">
        <f t="shared" si="594"/>
        <v/>
      </c>
    </row>
    <row r="1133" spans="1:43" x14ac:dyDescent="0.25">
      <c r="A1133" t="str">
        <f t="shared" si="598"/>
        <v/>
      </c>
      <c r="C1133" t="str">
        <f t="shared" si="604"/>
        <v/>
      </c>
      <c r="D1133" t="str">
        <f t="shared" si="599"/>
        <v/>
      </c>
      <c r="E1133" t="str">
        <f t="shared" si="600"/>
        <v/>
      </c>
      <c r="F1133" t="str">
        <f t="shared" si="603"/>
        <v/>
      </c>
      <c r="G1133" t="str">
        <f t="shared" si="595"/>
        <v/>
      </c>
      <c r="H1133" t="str">
        <f t="shared" si="605"/>
        <v/>
      </c>
      <c r="I1133" s="3" t="str">
        <f>IF(LEN(H1133)&gt;0,VLOOKUP(H1133,DATA!$B$2:$G$526,6,FALSE),"")</f>
        <v/>
      </c>
      <c r="J1133" t="str">
        <f>IF(LEN(H1133)&gt;0,VLOOKUP(H1133,DATA!$B$2:$G$526,2,FALSE),"")</f>
        <v/>
      </c>
      <c r="K1133" t="str">
        <f>IF(LEN(H1133)&gt;0,IF(MID(IF(MID(MID(C1133,LEN(H1133)+2,99),1,1)="(",MID(MID(C1133,LEN(H1133)+2,99),2,LEN(MID(C1133,LEN(H1133)+2,99))-2),MID(C1133,LEN(H1133)+2,99)),1,1)=VLOOKUP(H1133,DATA!$B$2:$I$526,8,FALSE),MID(IF(MID(MID(C1133,LEN(H1133)+2,99),1,1)="(",MID(MID(C1133,LEN(H1133)+2,99),2,LEN(MID(C1133,LEN(H1133)+2,99))-2),MID(C1133,LEN(H1133)+2,99)),1,3),IF(MID(MID(C1133,LEN(H1133)+2,99),1,1)="(",MID(MID(C1133,LEN(H1133)+2,99),2,LEN(MID(C1133,LEN(H1133)+2,99))-2),MID(C1133,LEN(H1133)+2,99))),"")</f>
        <v/>
      </c>
      <c r="L1133" t="str">
        <f t="shared" si="606"/>
        <v/>
      </c>
      <c r="M1133" t="str">
        <f t="shared" si="625"/>
        <v/>
      </c>
      <c r="N1133" t="str">
        <f t="shared" si="607"/>
        <v/>
      </c>
      <c r="O1133" t="str">
        <f t="shared" si="608"/>
        <v/>
      </c>
      <c r="P1133" t="str">
        <f t="shared" si="601"/>
        <v/>
      </c>
      <c r="Q1133" t="str">
        <f t="shared" si="609"/>
        <v/>
      </c>
      <c r="R1133" t="str">
        <f t="shared" si="610"/>
        <v/>
      </c>
      <c r="S1133" t="str">
        <f t="shared" si="611"/>
        <v/>
      </c>
      <c r="T1133" t="str">
        <f t="shared" si="612"/>
        <v/>
      </c>
      <c r="U1133" t="str">
        <f t="shared" si="613"/>
        <v/>
      </c>
      <c r="V1133" t="str">
        <f>IF(MID(I1133,6,1)="T",VLOOKUP(H1133,DATA!$B$2:$H$526,7,FALSE),"")</f>
        <v/>
      </c>
      <c r="W1133" t="str">
        <f t="shared" si="614"/>
        <v/>
      </c>
      <c r="X1133" t="str">
        <f>IF(LEN(H1133)&gt;0,VLOOKUP(H1133,DATA!$B$2:$F$526,5,FALSE),"")</f>
        <v/>
      </c>
      <c r="Y1133" t="str">
        <f t="shared" si="615"/>
        <v/>
      </c>
      <c r="Z1133" t="str">
        <f t="shared" si="616"/>
        <v/>
      </c>
      <c r="AA1133" t="str">
        <f t="shared" si="617"/>
        <v/>
      </c>
      <c r="AB1133" t="str">
        <f>IF(LEN(Z1133)&gt;0,VLOOKUP(Z1133,DATA!$K$25:$L$69,2,FALSE)&amp;IF(LEN(AA1133)&gt;0,VLOOKUP(AA1133,DATA!$O$25:$P$29,2,FALSE),""),"")</f>
        <v/>
      </c>
      <c r="AC1133" t="str">
        <f>IF(LEN(Z1133)&gt;0,VLOOKUP(Z1133,DATA!$K$25:$M$69,3,FALSE),"")</f>
        <v/>
      </c>
      <c r="AD1133" t="str">
        <f t="shared" si="618"/>
        <v/>
      </c>
      <c r="AE1133" t="str">
        <f t="shared" si="619"/>
        <v/>
      </c>
      <c r="AF1133" t="str">
        <f t="shared" si="620"/>
        <v/>
      </c>
      <c r="AG1133" t="str">
        <f t="shared" si="621"/>
        <v/>
      </c>
      <c r="AH1133" t="str">
        <f t="shared" si="622"/>
        <v/>
      </c>
      <c r="AI1133" t="str">
        <f>IF(LEN(Q1133)&gt;0,REPT("0",IF(IF(MID(I1133,12,1)="F",VLOOKUP(J1133,DATA!$K$2:$Y$20,14,FALSE),0)&gt;10,IF(MID(I1133,12,1)="F",VLOOKUP(J1133,DATA!$K$2:$Y$20,14,FALSE),0)-10,0)-LEN(X1133))&amp;DEC2BIN(Q1133,IF(MID(I1133,12,1)="F",VLOOKUP(J1133,DATA!$K$2:$Y$20,14,FALSE),0)-IF(IF(MID(I1133,12,1)="F",VLOOKUP(J1133,DATA!$K$2:$Y$20,14,FALSE),0)&gt;10,IF(MID(I1133,12,1)="F",VLOOKUP(J1133,DATA!$K$2:$Y$20,14,FALSE),0)-10,0)),"")</f>
        <v/>
      </c>
      <c r="AJ1133" t="str">
        <f>IF(LEN(H1133)&gt;0,IF(H1133&lt;&gt;"CALL_PAL",VLOOKUP(H1133,DATA!$B$2:$E$526,4,FALSE),VLOOKUP(K1133,DATA!$K$72:$M$161,3,FALSE)),"")</f>
        <v/>
      </c>
      <c r="AK1133" t="str">
        <f>IF(LEN(H1133)&gt;0,VLOOKUP(H1133,DATA!$B$2:$D$526,3,FALSE),"")</f>
        <v/>
      </c>
      <c r="AL1133" t="str">
        <f t="shared" si="623"/>
        <v/>
      </c>
      <c r="AM1133" t="str">
        <f t="shared" si="624"/>
        <v/>
      </c>
      <c r="AN1133" t="str">
        <f t="shared" si="602"/>
        <v/>
      </c>
      <c r="AO1133" t="str">
        <f t="shared" si="596"/>
        <v/>
      </c>
      <c r="AP1133" t="str">
        <f t="shared" si="597"/>
        <v/>
      </c>
      <c r="AQ1133" t="str">
        <f t="shared" si="594"/>
        <v/>
      </c>
    </row>
    <row r="1134" spans="1:43" x14ac:dyDescent="0.25">
      <c r="A1134" t="str">
        <f t="shared" si="598"/>
        <v/>
      </c>
      <c r="C1134" t="str">
        <f t="shared" si="604"/>
        <v/>
      </c>
      <c r="D1134" t="str">
        <f t="shared" si="599"/>
        <v/>
      </c>
      <c r="E1134" t="str">
        <f t="shared" si="600"/>
        <v/>
      </c>
      <c r="F1134" t="str">
        <f t="shared" si="603"/>
        <v/>
      </c>
      <c r="G1134" t="str">
        <f t="shared" si="595"/>
        <v/>
      </c>
      <c r="H1134" t="str">
        <f t="shared" si="605"/>
        <v/>
      </c>
      <c r="I1134" s="3" t="str">
        <f>IF(LEN(H1134)&gt;0,VLOOKUP(H1134,DATA!$B$2:$G$526,6,FALSE),"")</f>
        <v/>
      </c>
      <c r="J1134" t="str">
        <f>IF(LEN(H1134)&gt;0,VLOOKUP(H1134,DATA!$B$2:$G$526,2,FALSE),"")</f>
        <v/>
      </c>
      <c r="K1134" t="str">
        <f>IF(LEN(H1134)&gt;0,IF(MID(IF(MID(MID(C1134,LEN(H1134)+2,99),1,1)="(",MID(MID(C1134,LEN(H1134)+2,99),2,LEN(MID(C1134,LEN(H1134)+2,99))-2),MID(C1134,LEN(H1134)+2,99)),1,1)=VLOOKUP(H1134,DATA!$B$2:$I$526,8,FALSE),MID(IF(MID(MID(C1134,LEN(H1134)+2,99),1,1)="(",MID(MID(C1134,LEN(H1134)+2,99),2,LEN(MID(C1134,LEN(H1134)+2,99))-2),MID(C1134,LEN(H1134)+2,99)),1,3),IF(MID(MID(C1134,LEN(H1134)+2,99),1,1)="(",MID(MID(C1134,LEN(H1134)+2,99),2,LEN(MID(C1134,LEN(H1134)+2,99))-2),MID(C1134,LEN(H1134)+2,99))),"")</f>
        <v/>
      </c>
      <c r="L1134" t="str">
        <f t="shared" si="606"/>
        <v/>
      </c>
      <c r="M1134" t="str">
        <f t="shared" si="625"/>
        <v/>
      </c>
      <c r="N1134" t="str">
        <f t="shared" si="607"/>
        <v/>
      </c>
      <c r="O1134" t="str">
        <f t="shared" si="608"/>
        <v/>
      </c>
      <c r="P1134" t="str">
        <f t="shared" si="601"/>
        <v/>
      </c>
      <c r="Q1134" t="str">
        <f t="shared" si="609"/>
        <v/>
      </c>
      <c r="R1134" t="str">
        <f t="shared" si="610"/>
        <v/>
      </c>
      <c r="S1134" t="str">
        <f t="shared" si="611"/>
        <v/>
      </c>
      <c r="T1134" t="str">
        <f t="shared" si="612"/>
        <v/>
      </c>
      <c r="U1134" t="str">
        <f t="shared" si="613"/>
        <v/>
      </c>
      <c r="V1134" t="str">
        <f>IF(MID(I1134,6,1)="T",VLOOKUP(H1134,DATA!$B$2:$H$526,7,FALSE),"")</f>
        <v/>
      </c>
      <c r="W1134" t="str">
        <f t="shared" si="614"/>
        <v/>
      </c>
      <c r="X1134" t="str">
        <f>IF(LEN(H1134)&gt;0,VLOOKUP(H1134,DATA!$B$2:$F$526,5,FALSE),"")</f>
        <v/>
      </c>
      <c r="Y1134" t="str">
        <f t="shared" si="615"/>
        <v/>
      </c>
      <c r="Z1134" t="str">
        <f t="shared" si="616"/>
        <v/>
      </c>
      <c r="AA1134" t="str">
        <f t="shared" si="617"/>
        <v/>
      </c>
      <c r="AB1134" t="str">
        <f>IF(LEN(Z1134)&gt;0,VLOOKUP(Z1134,DATA!$K$25:$L$69,2,FALSE)&amp;IF(LEN(AA1134)&gt;0,VLOOKUP(AA1134,DATA!$O$25:$P$29,2,FALSE),""),"")</f>
        <v/>
      </c>
      <c r="AC1134" t="str">
        <f>IF(LEN(Z1134)&gt;0,VLOOKUP(Z1134,DATA!$K$25:$M$69,3,FALSE),"")</f>
        <v/>
      </c>
      <c r="AD1134" t="str">
        <f t="shared" si="618"/>
        <v/>
      </c>
      <c r="AE1134" t="str">
        <f t="shared" si="619"/>
        <v/>
      </c>
      <c r="AF1134" t="str">
        <f t="shared" si="620"/>
        <v/>
      </c>
      <c r="AG1134" t="str">
        <f t="shared" si="621"/>
        <v/>
      </c>
      <c r="AH1134" t="str">
        <f t="shared" si="622"/>
        <v/>
      </c>
      <c r="AI1134" t="str">
        <f>IF(LEN(Q1134)&gt;0,REPT("0",IF(IF(MID(I1134,12,1)="F",VLOOKUP(J1134,DATA!$K$2:$Y$20,14,FALSE),0)&gt;10,IF(MID(I1134,12,1)="F",VLOOKUP(J1134,DATA!$K$2:$Y$20,14,FALSE),0)-10,0)-LEN(X1134))&amp;DEC2BIN(Q1134,IF(MID(I1134,12,1)="F",VLOOKUP(J1134,DATA!$K$2:$Y$20,14,FALSE),0)-IF(IF(MID(I1134,12,1)="F",VLOOKUP(J1134,DATA!$K$2:$Y$20,14,FALSE),0)&gt;10,IF(MID(I1134,12,1)="F",VLOOKUP(J1134,DATA!$K$2:$Y$20,14,FALSE),0)-10,0)),"")</f>
        <v/>
      </c>
      <c r="AJ1134" t="str">
        <f>IF(LEN(H1134)&gt;0,IF(H1134&lt;&gt;"CALL_PAL",VLOOKUP(H1134,DATA!$B$2:$E$526,4,FALSE),VLOOKUP(K1134,DATA!$K$72:$M$161,3,FALSE)),"")</f>
        <v/>
      </c>
      <c r="AK1134" t="str">
        <f>IF(LEN(H1134)&gt;0,VLOOKUP(H1134,DATA!$B$2:$D$526,3,FALSE),"")</f>
        <v/>
      </c>
      <c r="AL1134" t="str">
        <f t="shared" si="623"/>
        <v/>
      </c>
      <c r="AM1134" t="str">
        <f t="shared" si="624"/>
        <v/>
      </c>
      <c r="AN1134" t="str">
        <f t="shared" si="602"/>
        <v/>
      </c>
      <c r="AO1134" t="str">
        <f t="shared" si="596"/>
        <v/>
      </c>
      <c r="AP1134" t="str">
        <f t="shared" si="597"/>
        <v/>
      </c>
      <c r="AQ1134" t="str">
        <f t="shared" si="594"/>
        <v/>
      </c>
    </row>
    <row r="1135" spans="1:43" x14ac:dyDescent="0.25">
      <c r="A1135" t="str">
        <f t="shared" si="598"/>
        <v/>
      </c>
      <c r="C1135" t="str">
        <f t="shared" si="604"/>
        <v/>
      </c>
      <c r="D1135" t="str">
        <f t="shared" si="599"/>
        <v/>
      </c>
      <c r="E1135" t="str">
        <f t="shared" si="600"/>
        <v/>
      </c>
      <c r="F1135" t="str">
        <f t="shared" si="603"/>
        <v/>
      </c>
      <c r="G1135" t="str">
        <f t="shared" si="595"/>
        <v/>
      </c>
      <c r="H1135" t="str">
        <f t="shared" si="605"/>
        <v/>
      </c>
      <c r="I1135" s="3" t="str">
        <f>IF(LEN(H1135)&gt;0,VLOOKUP(H1135,DATA!$B$2:$G$526,6,FALSE),"")</f>
        <v/>
      </c>
      <c r="J1135" t="str">
        <f>IF(LEN(H1135)&gt;0,VLOOKUP(H1135,DATA!$B$2:$G$526,2,FALSE),"")</f>
        <v/>
      </c>
      <c r="K1135" t="str">
        <f>IF(LEN(H1135)&gt;0,IF(MID(IF(MID(MID(C1135,LEN(H1135)+2,99),1,1)="(",MID(MID(C1135,LEN(H1135)+2,99),2,LEN(MID(C1135,LEN(H1135)+2,99))-2),MID(C1135,LEN(H1135)+2,99)),1,1)=VLOOKUP(H1135,DATA!$B$2:$I$526,8,FALSE),MID(IF(MID(MID(C1135,LEN(H1135)+2,99),1,1)="(",MID(MID(C1135,LEN(H1135)+2,99),2,LEN(MID(C1135,LEN(H1135)+2,99))-2),MID(C1135,LEN(H1135)+2,99)),1,3),IF(MID(MID(C1135,LEN(H1135)+2,99),1,1)="(",MID(MID(C1135,LEN(H1135)+2,99),2,LEN(MID(C1135,LEN(H1135)+2,99))-2),MID(C1135,LEN(H1135)+2,99))),"")</f>
        <v/>
      </c>
      <c r="L1135" t="str">
        <f t="shared" si="606"/>
        <v/>
      </c>
      <c r="M1135" t="str">
        <f t="shared" si="625"/>
        <v/>
      </c>
      <c r="N1135" t="str">
        <f t="shared" si="607"/>
        <v/>
      </c>
      <c r="O1135" t="str">
        <f t="shared" si="608"/>
        <v/>
      </c>
      <c r="P1135" t="str">
        <f t="shared" si="601"/>
        <v/>
      </c>
      <c r="Q1135" t="str">
        <f t="shared" si="609"/>
        <v/>
      </c>
      <c r="R1135" t="str">
        <f t="shared" si="610"/>
        <v/>
      </c>
      <c r="S1135" t="str">
        <f t="shared" si="611"/>
        <v/>
      </c>
      <c r="T1135" t="str">
        <f t="shared" si="612"/>
        <v/>
      </c>
      <c r="U1135" t="str">
        <f t="shared" si="613"/>
        <v/>
      </c>
      <c r="V1135" t="str">
        <f>IF(MID(I1135,6,1)="T",VLOOKUP(H1135,DATA!$B$2:$H$526,7,FALSE),"")</f>
        <v/>
      </c>
      <c r="W1135" t="str">
        <f t="shared" si="614"/>
        <v/>
      </c>
      <c r="X1135" t="str">
        <f>IF(LEN(H1135)&gt;0,VLOOKUP(H1135,DATA!$B$2:$F$526,5,FALSE),"")</f>
        <v/>
      </c>
      <c r="Y1135" t="str">
        <f t="shared" si="615"/>
        <v/>
      </c>
      <c r="Z1135" t="str">
        <f t="shared" si="616"/>
        <v/>
      </c>
      <c r="AA1135" t="str">
        <f t="shared" si="617"/>
        <v/>
      </c>
      <c r="AB1135" t="str">
        <f>IF(LEN(Z1135)&gt;0,VLOOKUP(Z1135,DATA!$K$25:$L$69,2,FALSE)&amp;IF(LEN(AA1135)&gt;0,VLOOKUP(AA1135,DATA!$O$25:$P$29,2,FALSE),""),"")</f>
        <v/>
      </c>
      <c r="AC1135" t="str">
        <f>IF(LEN(Z1135)&gt;0,VLOOKUP(Z1135,DATA!$K$25:$M$69,3,FALSE),"")</f>
        <v/>
      </c>
      <c r="AD1135" t="str">
        <f t="shared" si="618"/>
        <v/>
      </c>
      <c r="AE1135" t="str">
        <f t="shared" si="619"/>
        <v/>
      </c>
      <c r="AF1135" t="str">
        <f t="shared" si="620"/>
        <v/>
      </c>
      <c r="AG1135" t="str">
        <f t="shared" si="621"/>
        <v/>
      </c>
      <c r="AH1135" t="str">
        <f t="shared" si="622"/>
        <v/>
      </c>
      <c r="AI1135" t="str">
        <f>IF(LEN(Q1135)&gt;0,REPT("0",IF(IF(MID(I1135,12,1)="F",VLOOKUP(J1135,DATA!$K$2:$Y$20,14,FALSE),0)&gt;10,IF(MID(I1135,12,1)="F",VLOOKUP(J1135,DATA!$K$2:$Y$20,14,FALSE),0)-10,0)-LEN(X1135))&amp;DEC2BIN(Q1135,IF(MID(I1135,12,1)="F",VLOOKUP(J1135,DATA!$K$2:$Y$20,14,FALSE),0)-IF(IF(MID(I1135,12,1)="F",VLOOKUP(J1135,DATA!$K$2:$Y$20,14,FALSE),0)&gt;10,IF(MID(I1135,12,1)="F",VLOOKUP(J1135,DATA!$K$2:$Y$20,14,FALSE),0)-10,0)),"")</f>
        <v/>
      </c>
      <c r="AJ1135" t="str">
        <f>IF(LEN(H1135)&gt;0,IF(H1135&lt;&gt;"CALL_PAL",VLOOKUP(H1135,DATA!$B$2:$E$526,4,FALSE),VLOOKUP(K1135,DATA!$K$72:$M$161,3,FALSE)),"")</f>
        <v/>
      </c>
      <c r="AK1135" t="str">
        <f>IF(LEN(H1135)&gt;0,VLOOKUP(H1135,DATA!$B$2:$D$526,3,FALSE),"")</f>
        <v/>
      </c>
      <c r="AL1135" t="str">
        <f t="shared" si="623"/>
        <v/>
      </c>
      <c r="AM1135" t="str">
        <f t="shared" si="624"/>
        <v/>
      </c>
      <c r="AN1135" t="str">
        <f t="shared" si="602"/>
        <v/>
      </c>
      <c r="AO1135" t="str">
        <f t="shared" si="596"/>
        <v/>
      </c>
      <c r="AP1135" t="str">
        <f t="shared" si="597"/>
        <v/>
      </c>
      <c r="AQ1135" t="str">
        <f t="shared" si="594"/>
        <v/>
      </c>
    </row>
    <row r="1136" spans="1:43" x14ac:dyDescent="0.25">
      <c r="A1136" t="str">
        <f t="shared" si="598"/>
        <v/>
      </c>
      <c r="C1136" t="str">
        <f t="shared" si="604"/>
        <v/>
      </c>
      <c r="D1136" t="str">
        <f t="shared" si="599"/>
        <v/>
      </c>
      <c r="E1136" t="str">
        <f t="shared" si="600"/>
        <v/>
      </c>
      <c r="F1136" t="str">
        <f t="shared" si="603"/>
        <v/>
      </c>
      <c r="G1136" t="str">
        <f t="shared" si="595"/>
        <v/>
      </c>
      <c r="H1136" t="str">
        <f t="shared" si="605"/>
        <v/>
      </c>
      <c r="I1136" s="3" t="str">
        <f>IF(LEN(H1136)&gt;0,VLOOKUP(H1136,DATA!$B$2:$G$526,6,FALSE),"")</f>
        <v/>
      </c>
      <c r="J1136" t="str">
        <f>IF(LEN(H1136)&gt;0,VLOOKUP(H1136,DATA!$B$2:$G$526,2,FALSE),"")</f>
        <v/>
      </c>
      <c r="K1136" t="str">
        <f>IF(LEN(H1136)&gt;0,IF(MID(IF(MID(MID(C1136,LEN(H1136)+2,99),1,1)="(",MID(MID(C1136,LEN(H1136)+2,99),2,LEN(MID(C1136,LEN(H1136)+2,99))-2),MID(C1136,LEN(H1136)+2,99)),1,1)=VLOOKUP(H1136,DATA!$B$2:$I$526,8,FALSE),MID(IF(MID(MID(C1136,LEN(H1136)+2,99),1,1)="(",MID(MID(C1136,LEN(H1136)+2,99),2,LEN(MID(C1136,LEN(H1136)+2,99))-2),MID(C1136,LEN(H1136)+2,99)),1,3),IF(MID(MID(C1136,LEN(H1136)+2,99),1,1)="(",MID(MID(C1136,LEN(H1136)+2,99),2,LEN(MID(C1136,LEN(H1136)+2,99))-2),MID(C1136,LEN(H1136)+2,99))),"")</f>
        <v/>
      </c>
      <c r="L1136" t="str">
        <f t="shared" si="606"/>
        <v/>
      </c>
      <c r="M1136" t="str">
        <f t="shared" si="625"/>
        <v/>
      </c>
      <c r="N1136" t="str">
        <f t="shared" si="607"/>
        <v/>
      </c>
      <c r="O1136" t="str">
        <f t="shared" si="608"/>
        <v/>
      </c>
      <c r="P1136" t="str">
        <f t="shared" si="601"/>
        <v/>
      </c>
      <c r="Q1136" t="str">
        <f t="shared" si="609"/>
        <v/>
      </c>
      <c r="R1136" t="str">
        <f t="shared" si="610"/>
        <v/>
      </c>
      <c r="S1136" t="str">
        <f t="shared" si="611"/>
        <v/>
      </c>
      <c r="T1136" t="str">
        <f t="shared" si="612"/>
        <v/>
      </c>
      <c r="U1136" t="str">
        <f t="shared" si="613"/>
        <v/>
      </c>
      <c r="V1136" t="str">
        <f>IF(MID(I1136,6,1)="T",VLOOKUP(H1136,DATA!$B$2:$H$526,7,FALSE),"")</f>
        <v/>
      </c>
      <c r="W1136" t="str">
        <f t="shared" si="614"/>
        <v/>
      </c>
      <c r="X1136" t="str">
        <f>IF(LEN(H1136)&gt;0,VLOOKUP(H1136,DATA!$B$2:$F$526,5,FALSE),"")</f>
        <v/>
      </c>
      <c r="Y1136" t="str">
        <f t="shared" si="615"/>
        <v/>
      </c>
      <c r="Z1136" t="str">
        <f t="shared" si="616"/>
        <v/>
      </c>
      <c r="AA1136" t="str">
        <f t="shared" si="617"/>
        <v/>
      </c>
      <c r="AB1136" t="str">
        <f>IF(LEN(Z1136)&gt;0,VLOOKUP(Z1136,DATA!$K$25:$L$69,2,FALSE)&amp;IF(LEN(AA1136)&gt;0,VLOOKUP(AA1136,DATA!$O$25:$P$29,2,FALSE),""),"")</f>
        <v/>
      </c>
      <c r="AC1136" t="str">
        <f>IF(LEN(Z1136)&gt;0,VLOOKUP(Z1136,DATA!$K$25:$M$69,3,FALSE),"")</f>
        <v/>
      </c>
      <c r="AD1136" t="str">
        <f t="shared" si="618"/>
        <v/>
      </c>
      <c r="AE1136" t="str">
        <f t="shared" si="619"/>
        <v/>
      </c>
      <c r="AF1136" t="str">
        <f t="shared" si="620"/>
        <v/>
      </c>
      <c r="AG1136" t="str">
        <f t="shared" si="621"/>
        <v/>
      </c>
      <c r="AH1136" t="str">
        <f t="shared" si="622"/>
        <v/>
      </c>
      <c r="AI1136" t="str">
        <f>IF(LEN(Q1136)&gt;0,REPT("0",IF(IF(MID(I1136,12,1)="F",VLOOKUP(J1136,DATA!$K$2:$Y$20,14,FALSE),0)&gt;10,IF(MID(I1136,12,1)="F",VLOOKUP(J1136,DATA!$K$2:$Y$20,14,FALSE),0)-10,0)-LEN(X1136))&amp;DEC2BIN(Q1136,IF(MID(I1136,12,1)="F",VLOOKUP(J1136,DATA!$K$2:$Y$20,14,FALSE),0)-IF(IF(MID(I1136,12,1)="F",VLOOKUP(J1136,DATA!$K$2:$Y$20,14,FALSE),0)&gt;10,IF(MID(I1136,12,1)="F",VLOOKUP(J1136,DATA!$K$2:$Y$20,14,FALSE),0)-10,0)),"")</f>
        <v/>
      </c>
      <c r="AJ1136" t="str">
        <f>IF(LEN(H1136)&gt;0,IF(H1136&lt;&gt;"CALL_PAL",VLOOKUP(H1136,DATA!$B$2:$E$526,4,FALSE),VLOOKUP(K1136,DATA!$K$72:$M$161,3,FALSE)),"")</f>
        <v/>
      </c>
      <c r="AK1136" t="str">
        <f>IF(LEN(H1136)&gt;0,VLOOKUP(H1136,DATA!$B$2:$D$526,3,FALSE),"")</f>
        <v/>
      </c>
      <c r="AL1136" t="str">
        <f t="shared" si="623"/>
        <v/>
      </c>
      <c r="AM1136" t="str">
        <f t="shared" si="624"/>
        <v/>
      </c>
      <c r="AN1136" t="str">
        <f t="shared" si="602"/>
        <v/>
      </c>
      <c r="AO1136" t="str">
        <f t="shared" si="596"/>
        <v/>
      </c>
      <c r="AP1136" t="str">
        <f t="shared" si="597"/>
        <v/>
      </c>
      <c r="AQ1136" t="str">
        <f t="shared" si="594"/>
        <v/>
      </c>
    </row>
    <row r="1137" spans="1:43" x14ac:dyDescent="0.25">
      <c r="A1137" t="str">
        <f t="shared" si="598"/>
        <v/>
      </c>
      <c r="C1137" t="str">
        <f t="shared" si="604"/>
        <v/>
      </c>
      <c r="D1137" t="str">
        <f t="shared" si="599"/>
        <v/>
      </c>
      <c r="E1137" t="str">
        <f t="shared" si="600"/>
        <v/>
      </c>
      <c r="F1137" t="str">
        <f t="shared" si="603"/>
        <v/>
      </c>
      <c r="G1137" t="str">
        <f t="shared" si="595"/>
        <v/>
      </c>
      <c r="H1137" t="str">
        <f t="shared" si="605"/>
        <v/>
      </c>
      <c r="I1137" s="3" t="str">
        <f>IF(LEN(H1137)&gt;0,VLOOKUP(H1137,DATA!$B$2:$G$526,6,FALSE),"")</f>
        <v/>
      </c>
      <c r="J1137" t="str">
        <f>IF(LEN(H1137)&gt;0,VLOOKUP(H1137,DATA!$B$2:$G$526,2,FALSE),"")</f>
        <v/>
      </c>
      <c r="K1137" t="str">
        <f>IF(LEN(H1137)&gt;0,IF(MID(IF(MID(MID(C1137,LEN(H1137)+2,99),1,1)="(",MID(MID(C1137,LEN(H1137)+2,99),2,LEN(MID(C1137,LEN(H1137)+2,99))-2),MID(C1137,LEN(H1137)+2,99)),1,1)=VLOOKUP(H1137,DATA!$B$2:$I$526,8,FALSE),MID(IF(MID(MID(C1137,LEN(H1137)+2,99),1,1)="(",MID(MID(C1137,LEN(H1137)+2,99),2,LEN(MID(C1137,LEN(H1137)+2,99))-2),MID(C1137,LEN(H1137)+2,99)),1,3),IF(MID(MID(C1137,LEN(H1137)+2,99),1,1)="(",MID(MID(C1137,LEN(H1137)+2,99),2,LEN(MID(C1137,LEN(H1137)+2,99))-2),MID(C1137,LEN(H1137)+2,99))),"")</f>
        <v/>
      </c>
      <c r="L1137" t="str">
        <f t="shared" si="606"/>
        <v/>
      </c>
      <c r="M1137" t="str">
        <f t="shared" si="625"/>
        <v/>
      </c>
      <c r="N1137" t="str">
        <f t="shared" si="607"/>
        <v/>
      </c>
      <c r="O1137" t="str">
        <f t="shared" si="608"/>
        <v/>
      </c>
      <c r="P1137" t="str">
        <f t="shared" si="601"/>
        <v/>
      </c>
      <c r="Q1137" t="str">
        <f t="shared" si="609"/>
        <v/>
      </c>
      <c r="R1137" t="str">
        <f t="shared" si="610"/>
        <v/>
      </c>
      <c r="S1137" t="str">
        <f t="shared" si="611"/>
        <v/>
      </c>
      <c r="T1137" t="str">
        <f t="shared" si="612"/>
        <v/>
      </c>
      <c r="U1137" t="str">
        <f t="shared" si="613"/>
        <v/>
      </c>
      <c r="V1137" t="str">
        <f>IF(MID(I1137,6,1)="T",VLOOKUP(H1137,DATA!$B$2:$H$526,7,FALSE),"")</f>
        <v/>
      </c>
      <c r="W1137" t="str">
        <f t="shared" si="614"/>
        <v/>
      </c>
      <c r="X1137" t="str">
        <f>IF(LEN(H1137)&gt;0,VLOOKUP(H1137,DATA!$B$2:$F$526,5,FALSE),"")</f>
        <v/>
      </c>
      <c r="Y1137" t="str">
        <f t="shared" si="615"/>
        <v/>
      </c>
      <c r="Z1137" t="str">
        <f t="shared" si="616"/>
        <v/>
      </c>
      <c r="AA1137" t="str">
        <f t="shared" si="617"/>
        <v/>
      </c>
      <c r="AB1137" t="str">
        <f>IF(LEN(Z1137)&gt;0,VLOOKUP(Z1137,DATA!$K$25:$L$69,2,FALSE)&amp;IF(LEN(AA1137)&gt;0,VLOOKUP(AA1137,DATA!$O$25:$P$29,2,FALSE),""),"")</f>
        <v/>
      </c>
      <c r="AC1137" t="str">
        <f>IF(LEN(Z1137)&gt;0,VLOOKUP(Z1137,DATA!$K$25:$M$69,3,FALSE),"")</f>
        <v/>
      </c>
      <c r="AD1137" t="str">
        <f t="shared" si="618"/>
        <v/>
      </c>
      <c r="AE1137" t="str">
        <f t="shared" si="619"/>
        <v/>
      </c>
      <c r="AF1137" t="str">
        <f t="shared" si="620"/>
        <v/>
      </c>
      <c r="AG1137" t="str">
        <f t="shared" si="621"/>
        <v/>
      </c>
      <c r="AH1137" t="str">
        <f t="shared" si="622"/>
        <v/>
      </c>
      <c r="AI1137" t="str">
        <f>IF(LEN(Q1137)&gt;0,REPT("0",IF(IF(MID(I1137,12,1)="F",VLOOKUP(J1137,DATA!$K$2:$Y$20,14,FALSE),0)&gt;10,IF(MID(I1137,12,1)="F",VLOOKUP(J1137,DATA!$K$2:$Y$20,14,FALSE),0)-10,0)-LEN(X1137))&amp;DEC2BIN(Q1137,IF(MID(I1137,12,1)="F",VLOOKUP(J1137,DATA!$K$2:$Y$20,14,FALSE),0)-IF(IF(MID(I1137,12,1)="F",VLOOKUP(J1137,DATA!$K$2:$Y$20,14,FALSE),0)&gt;10,IF(MID(I1137,12,1)="F",VLOOKUP(J1137,DATA!$K$2:$Y$20,14,FALSE),0)-10,0)),"")</f>
        <v/>
      </c>
      <c r="AJ1137" t="str">
        <f>IF(LEN(H1137)&gt;0,IF(H1137&lt;&gt;"CALL_PAL",VLOOKUP(H1137,DATA!$B$2:$E$526,4,FALSE),VLOOKUP(K1137,DATA!$K$72:$M$161,3,FALSE)),"")</f>
        <v/>
      </c>
      <c r="AK1137" t="str">
        <f>IF(LEN(H1137)&gt;0,VLOOKUP(H1137,DATA!$B$2:$D$526,3,FALSE),"")</f>
        <v/>
      </c>
      <c r="AL1137" t="str">
        <f t="shared" si="623"/>
        <v/>
      </c>
      <c r="AM1137" t="str">
        <f t="shared" si="624"/>
        <v/>
      </c>
      <c r="AN1137" t="str">
        <f t="shared" si="602"/>
        <v/>
      </c>
      <c r="AO1137" t="str">
        <f t="shared" si="596"/>
        <v/>
      </c>
      <c r="AP1137" t="str">
        <f t="shared" si="597"/>
        <v/>
      </c>
      <c r="AQ1137" t="str">
        <f t="shared" si="594"/>
        <v/>
      </c>
    </row>
    <row r="1138" spans="1:43" x14ac:dyDescent="0.25">
      <c r="A1138" t="str">
        <f t="shared" si="598"/>
        <v/>
      </c>
      <c r="C1138" t="str">
        <f t="shared" si="604"/>
        <v/>
      </c>
      <c r="D1138" t="str">
        <f t="shared" si="599"/>
        <v/>
      </c>
      <c r="E1138" t="str">
        <f t="shared" si="600"/>
        <v/>
      </c>
      <c r="F1138" t="str">
        <f t="shared" si="603"/>
        <v/>
      </c>
      <c r="G1138" t="str">
        <f t="shared" si="595"/>
        <v/>
      </c>
      <c r="H1138" t="str">
        <f t="shared" si="605"/>
        <v/>
      </c>
      <c r="I1138" s="3" t="str">
        <f>IF(LEN(H1138)&gt;0,VLOOKUP(H1138,DATA!$B$2:$G$526,6,FALSE),"")</f>
        <v/>
      </c>
      <c r="J1138" t="str">
        <f>IF(LEN(H1138)&gt;0,VLOOKUP(H1138,DATA!$B$2:$G$526,2,FALSE),"")</f>
        <v/>
      </c>
      <c r="K1138" t="str">
        <f>IF(LEN(H1138)&gt;0,IF(MID(IF(MID(MID(C1138,LEN(H1138)+2,99),1,1)="(",MID(MID(C1138,LEN(H1138)+2,99),2,LEN(MID(C1138,LEN(H1138)+2,99))-2),MID(C1138,LEN(H1138)+2,99)),1,1)=VLOOKUP(H1138,DATA!$B$2:$I$526,8,FALSE),MID(IF(MID(MID(C1138,LEN(H1138)+2,99),1,1)="(",MID(MID(C1138,LEN(H1138)+2,99),2,LEN(MID(C1138,LEN(H1138)+2,99))-2),MID(C1138,LEN(H1138)+2,99)),1,3),IF(MID(MID(C1138,LEN(H1138)+2,99),1,1)="(",MID(MID(C1138,LEN(H1138)+2,99),2,LEN(MID(C1138,LEN(H1138)+2,99))-2),MID(C1138,LEN(H1138)+2,99))),"")</f>
        <v/>
      </c>
      <c r="L1138" t="str">
        <f t="shared" si="606"/>
        <v/>
      </c>
      <c r="M1138" t="str">
        <f t="shared" si="625"/>
        <v/>
      </c>
      <c r="N1138" t="str">
        <f t="shared" si="607"/>
        <v/>
      </c>
      <c r="O1138" t="str">
        <f t="shared" si="608"/>
        <v/>
      </c>
      <c r="P1138" t="str">
        <f t="shared" si="601"/>
        <v/>
      </c>
      <c r="Q1138" t="str">
        <f t="shared" si="609"/>
        <v/>
      </c>
      <c r="R1138" t="str">
        <f t="shared" si="610"/>
        <v/>
      </c>
      <c r="S1138" t="str">
        <f t="shared" si="611"/>
        <v/>
      </c>
      <c r="T1138" t="str">
        <f t="shared" si="612"/>
        <v/>
      </c>
      <c r="U1138" t="str">
        <f t="shared" si="613"/>
        <v/>
      </c>
      <c r="V1138" t="str">
        <f>IF(MID(I1138,6,1)="T",VLOOKUP(H1138,DATA!$B$2:$H$526,7,FALSE),"")</f>
        <v/>
      </c>
      <c r="W1138" t="str">
        <f t="shared" si="614"/>
        <v/>
      </c>
      <c r="X1138" t="str">
        <f>IF(LEN(H1138)&gt;0,VLOOKUP(H1138,DATA!$B$2:$F$526,5,FALSE),"")</f>
        <v/>
      </c>
      <c r="Y1138" t="str">
        <f t="shared" si="615"/>
        <v/>
      </c>
      <c r="Z1138" t="str">
        <f t="shared" si="616"/>
        <v/>
      </c>
      <c r="AA1138" t="str">
        <f t="shared" si="617"/>
        <v/>
      </c>
      <c r="AB1138" t="str">
        <f>IF(LEN(Z1138)&gt;0,VLOOKUP(Z1138,DATA!$K$25:$L$69,2,FALSE)&amp;IF(LEN(AA1138)&gt;0,VLOOKUP(AA1138,DATA!$O$25:$P$29,2,FALSE),""),"")</f>
        <v/>
      </c>
      <c r="AC1138" t="str">
        <f>IF(LEN(Z1138)&gt;0,VLOOKUP(Z1138,DATA!$K$25:$M$69,3,FALSE),"")</f>
        <v/>
      </c>
      <c r="AD1138" t="str">
        <f t="shared" si="618"/>
        <v/>
      </c>
      <c r="AE1138" t="str">
        <f t="shared" si="619"/>
        <v/>
      </c>
      <c r="AF1138" t="str">
        <f t="shared" si="620"/>
        <v/>
      </c>
      <c r="AG1138" t="str">
        <f t="shared" si="621"/>
        <v/>
      </c>
      <c r="AH1138" t="str">
        <f t="shared" si="622"/>
        <v/>
      </c>
      <c r="AI1138" t="str">
        <f>IF(LEN(Q1138)&gt;0,REPT("0",IF(IF(MID(I1138,12,1)="F",VLOOKUP(J1138,DATA!$K$2:$Y$20,14,FALSE),0)&gt;10,IF(MID(I1138,12,1)="F",VLOOKUP(J1138,DATA!$K$2:$Y$20,14,FALSE),0)-10,0)-LEN(X1138))&amp;DEC2BIN(Q1138,IF(MID(I1138,12,1)="F",VLOOKUP(J1138,DATA!$K$2:$Y$20,14,FALSE),0)-IF(IF(MID(I1138,12,1)="F",VLOOKUP(J1138,DATA!$K$2:$Y$20,14,FALSE),0)&gt;10,IF(MID(I1138,12,1)="F",VLOOKUP(J1138,DATA!$K$2:$Y$20,14,FALSE),0)-10,0)),"")</f>
        <v/>
      </c>
      <c r="AJ1138" t="str">
        <f>IF(LEN(H1138)&gt;0,IF(H1138&lt;&gt;"CALL_PAL",VLOOKUP(H1138,DATA!$B$2:$E$526,4,FALSE),VLOOKUP(K1138,DATA!$K$72:$M$161,3,FALSE)),"")</f>
        <v/>
      </c>
      <c r="AK1138" t="str">
        <f>IF(LEN(H1138)&gt;0,VLOOKUP(H1138,DATA!$B$2:$D$526,3,FALSE),"")</f>
        <v/>
      </c>
      <c r="AL1138" t="str">
        <f t="shared" si="623"/>
        <v/>
      </c>
      <c r="AM1138" t="str">
        <f t="shared" si="624"/>
        <v/>
      </c>
      <c r="AN1138" t="str">
        <f t="shared" si="602"/>
        <v/>
      </c>
      <c r="AO1138" t="str">
        <f t="shared" si="596"/>
        <v/>
      </c>
      <c r="AP1138" t="str">
        <f t="shared" si="597"/>
        <v/>
      </c>
      <c r="AQ1138" t="str">
        <f t="shared" si="594"/>
        <v/>
      </c>
    </row>
    <row r="1139" spans="1:43" x14ac:dyDescent="0.25">
      <c r="A1139" t="str">
        <f t="shared" si="598"/>
        <v/>
      </c>
      <c r="C1139" t="str">
        <f t="shared" si="604"/>
        <v/>
      </c>
      <c r="D1139" t="str">
        <f t="shared" si="599"/>
        <v/>
      </c>
      <c r="E1139" t="str">
        <f t="shared" si="600"/>
        <v/>
      </c>
      <c r="F1139" t="str">
        <f t="shared" si="603"/>
        <v/>
      </c>
      <c r="G1139" t="str">
        <f t="shared" si="595"/>
        <v/>
      </c>
      <c r="H1139" t="str">
        <f t="shared" si="605"/>
        <v/>
      </c>
      <c r="I1139" s="3" t="str">
        <f>IF(LEN(H1139)&gt;0,VLOOKUP(H1139,DATA!$B$2:$G$526,6,FALSE),"")</f>
        <v/>
      </c>
      <c r="J1139" t="str">
        <f>IF(LEN(H1139)&gt;0,VLOOKUP(H1139,DATA!$B$2:$G$526,2,FALSE),"")</f>
        <v/>
      </c>
      <c r="K1139" t="str">
        <f>IF(LEN(H1139)&gt;0,IF(MID(IF(MID(MID(C1139,LEN(H1139)+2,99),1,1)="(",MID(MID(C1139,LEN(H1139)+2,99),2,LEN(MID(C1139,LEN(H1139)+2,99))-2),MID(C1139,LEN(H1139)+2,99)),1,1)=VLOOKUP(H1139,DATA!$B$2:$I$526,8,FALSE),MID(IF(MID(MID(C1139,LEN(H1139)+2,99),1,1)="(",MID(MID(C1139,LEN(H1139)+2,99),2,LEN(MID(C1139,LEN(H1139)+2,99))-2),MID(C1139,LEN(H1139)+2,99)),1,3),IF(MID(MID(C1139,LEN(H1139)+2,99),1,1)="(",MID(MID(C1139,LEN(H1139)+2,99),2,LEN(MID(C1139,LEN(H1139)+2,99))-2),MID(C1139,LEN(H1139)+2,99))),"")</f>
        <v/>
      </c>
      <c r="L1139" t="str">
        <f t="shared" si="606"/>
        <v/>
      </c>
      <c r="M1139" t="str">
        <f t="shared" si="625"/>
        <v/>
      </c>
      <c r="N1139" t="str">
        <f t="shared" si="607"/>
        <v/>
      </c>
      <c r="O1139" t="str">
        <f t="shared" si="608"/>
        <v/>
      </c>
      <c r="P1139" t="str">
        <f t="shared" si="601"/>
        <v/>
      </c>
      <c r="Q1139" t="str">
        <f t="shared" si="609"/>
        <v/>
      </c>
      <c r="R1139" t="str">
        <f t="shared" si="610"/>
        <v/>
      </c>
      <c r="S1139" t="str">
        <f t="shared" si="611"/>
        <v/>
      </c>
      <c r="T1139" t="str">
        <f t="shared" si="612"/>
        <v/>
      </c>
      <c r="U1139" t="str">
        <f t="shared" si="613"/>
        <v/>
      </c>
      <c r="V1139" t="str">
        <f>IF(MID(I1139,6,1)="T",VLOOKUP(H1139,DATA!$B$2:$H$526,7,FALSE),"")</f>
        <v/>
      </c>
      <c r="W1139" t="str">
        <f t="shared" si="614"/>
        <v/>
      </c>
      <c r="X1139" t="str">
        <f>IF(LEN(H1139)&gt;0,VLOOKUP(H1139,DATA!$B$2:$F$526,5,FALSE),"")</f>
        <v/>
      </c>
      <c r="Y1139" t="str">
        <f t="shared" si="615"/>
        <v/>
      </c>
      <c r="Z1139" t="str">
        <f t="shared" si="616"/>
        <v/>
      </c>
      <c r="AA1139" t="str">
        <f t="shared" si="617"/>
        <v/>
      </c>
      <c r="AB1139" t="str">
        <f>IF(LEN(Z1139)&gt;0,VLOOKUP(Z1139,DATA!$K$25:$L$69,2,FALSE)&amp;IF(LEN(AA1139)&gt;0,VLOOKUP(AA1139,DATA!$O$25:$P$29,2,FALSE),""),"")</f>
        <v/>
      </c>
      <c r="AC1139" t="str">
        <f>IF(LEN(Z1139)&gt;0,VLOOKUP(Z1139,DATA!$K$25:$M$69,3,FALSE),"")</f>
        <v/>
      </c>
      <c r="AD1139" t="str">
        <f t="shared" si="618"/>
        <v/>
      </c>
      <c r="AE1139" t="str">
        <f t="shared" si="619"/>
        <v/>
      </c>
      <c r="AF1139" t="str">
        <f t="shared" si="620"/>
        <v/>
      </c>
      <c r="AG1139" t="str">
        <f t="shared" si="621"/>
        <v/>
      </c>
      <c r="AH1139" t="str">
        <f t="shared" si="622"/>
        <v/>
      </c>
      <c r="AI1139" t="str">
        <f>IF(LEN(Q1139)&gt;0,REPT("0",IF(IF(MID(I1139,12,1)="F",VLOOKUP(J1139,DATA!$K$2:$Y$20,14,FALSE),0)&gt;10,IF(MID(I1139,12,1)="F",VLOOKUP(J1139,DATA!$K$2:$Y$20,14,FALSE),0)-10,0)-LEN(X1139))&amp;DEC2BIN(Q1139,IF(MID(I1139,12,1)="F",VLOOKUP(J1139,DATA!$K$2:$Y$20,14,FALSE),0)-IF(IF(MID(I1139,12,1)="F",VLOOKUP(J1139,DATA!$K$2:$Y$20,14,FALSE),0)&gt;10,IF(MID(I1139,12,1)="F",VLOOKUP(J1139,DATA!$K$2:$Y$20,14,FALSE),0)-10,0)),"")</f>
        <v/>
      </c>
      <c r="AJ1139" t="str">
        <f>IF(LEN(H1139)&gt;0,IF(H1139&lt;&gt;"CALL_PAL",VLOOKUP(H1139,DATA!$B$2:$E$526,4,FALSE),VLOOKUP(K1139,DATA!$K$72:$M$161,3,FALSE)),"")</f>
        <v/>
      </c>
      <c r="AK1139" t="str">
        <f>IF(LEN(H1139)&gt;0,VLOOKUP(H1139,DATA!$B$2:$D$526,3,FALSE),"")</f>
        <v/>
      </c>
      <c r="AL1139" t="str">
        <f t="shared" si="623"/>
        <v/>
      </c>
      <c r="AM1139" t="str">
        <f t="shared" si="624"/>
        <v/>
      </c>
      <c r="AN1139" t="str">
        <f t="shared" si="602"/>
        <v/>
      </c>
      <c r="AO1139" t="str">
        <f t="shared" si="596"/>
        <v/>
      </c>
      <c r="AP1139" t="str">
        <f t="shared" si="597"/>
        <v/>
      </c>
      <c r="AQ1139" t="str">
        <f t="shared" si="594"/>
        <v/>
      </c>
    </row>
    <row r="1140" spans="1:43" x14ac:dyDescent="0.25">
      <c r="A1140" t="str">
        <f t="shared" si="598"/>
        <v/>
      </c>
      <c r="C1140" t="str">
        <f t="shared" si="604"/>
        <v/>
      </c>
      <c r="D1140" t="str">
        <f t="shared" si="599"/>
        <v/>
      </c>
      <c r="E1140" t="str">
        <f t="shared" si="600"/>
        <v/>
      </c>
      <c r="F1140" t="str">
        <f t="shared" si="603"/>
        <v/>
      </c>
      <c r="G1140" t="str">
        <f t="shared" si="595"/>
        <v/>
      </c>
      <c r="H1140" t="str">
        <f t="shared" si="605"/>
        <v/>
      </c>
      <c r="I1140" s="3" t="str">
        <f>IF(LEN(H1140)&gt;0,VLOOKUP(H1140,DATA!$B$2:$G$526,6,FALSE),"")</f>
        <v/>
      </c>
      <c r="J1140" t="str">
        <f>IF(LEN(H1140)&gt;0,VLOOKUP(H1140,DATA!$B$2:$G$526,2,FALSE),"")</f>
        <v/>
      </c>
      <c r="K1140" t="str">
        <f>IF(LEN(H1140)&gt;0,IF(MID(IF(MID(MID(C1140,LEN(H1140)+2,99),1,1)="(",MID(MID(C1140,LEN(H1140)+2,99),2,LEN(MID(C1140,LEN(H1140)+2,99))-2),MID(C1140,LEN(H1140)+2,99)),1,1)=VLOOKUP(H1140,DATA!$B$2:$I$526,8,FALSE),MID(IF(MID(MID(C1140,LEN(H1140)+2,99),1,1)="(",MID(MID(C1140,LEN(H1140)+2,99),2,LEN(MID(C1140,LEN(H1140)+2,99))-2),MID(C1140,LEN(H1140)+2,99)),1,3),IF(MID(MID(C1140,LEN(H1140)+2,99),1,1)="(",MID(MID(C1140,LEN(H1140)+2,99),2,LEN(MID(C1140,LEN(H1140)+2,99))-2),MID(C1140,LEN(H1140)+2,99))),"")</f>
        <v/>
      </c>
      <c r="L1140" t="str">
        <f t="shared" si="606"/>
        <v/>
      </c>
      <c r="M1140" t="str">
        <f t="shared" si="625"/>
        <v/>
      </c>
      <c r="N1140" t="str">
        <f t="shared" si="607"/>
        <v/>
      </c>
      <c r="O1140" t="str">
        <f t="shared" si="608"/>
        <v/>
      </c>
      <c r="P1140" t="str">
        <f t="shared" si="601"/>
        <v/>
      </c>
      <c r="Q1140" t="str">
        <f t="shared" si="609"/>
        <v/>
      </c>
      <c r="R1140" t="str">
        <f t="shared" si="610"/>
        <v/>
      </c>
      <c r="S1140" t="str">
        <f t="shared" si="611"/>
        <v/>
      </c>
      <c r="T1140" t="str">
        <f t="shared" si="612"/>
        <v/>
      </c>
      <c r="U1140" t="str">
        <f t="shared" si="613"/>
        <v/>
      </c>
      <c r="V1140" t="str">
        <f>IF(MID(I1140,6,1)="T",VLOOKUP(H1140,DATA!$B$2:$H$526,7,FALSE),"")</f>
        <v/>
      </c>
      <c r="W1140" t="str">
        <f t="shared" si="614"/>
        <v/>
      </c>
      <c r="X1140" t="str">
        <f>IF(LEN(H1140)&gt;0,VLOOKUP(H1140,DATA!$B$2:$F$526,5,FALSE),"")</f>
        <v/>
      </c>
      <c r="Y1140" t="str">
        <f t="shared" si="615"/>
        <v/>
      </c>
      <c r="Z1140" t="str">
        <f t="shared" si="616"/>
        <v/>
      </c>
      <c r="AA1140" t="str">
        <f t="shared" si="617"/>
        <v/>
      </c>
      <c r="AB1140" t="str">
        <f>IF(LEN(Z1140)&gt;0,VLOOKUP(Z1140,DATA!$K$25:$L$69,2,FALSE)&amp;IF(LEN(AA1140)&gt;0,VLOOKUP(AA1140,DATA!$O$25:$P$29,2,FALSE),""),"")</f>
        <v/>
      </c>
      <c r="AC1140" t="str">
        <f>IF(LEN(Z1140)&gt;0,VLOOKUP(Z1140,DATA!$K$25:$M$69,3,FALSE),"")</f>
        <v/>
      </c>
      <c r="AD1140" t="str">
        <f t="shared" si="618"/>
        <v/>
      </c>
      <c r="AE1140" t="str">
        <f t="shared" si="619"/>
        <v/>
      </c>
      <c r="AF1140" t="str">
        <f t="shared" si="620"/>
        <v/>
      </c>
      <c r="AG1140" t="str">
        <f t="shared" si="621"/>
        <v/>
      </c>
      <c r="AH1140" t="str">
        <f t="shared" si="622"/>
        <v/>
      </c>
      <c r="AI1140" t="str">
        <f>IF(LEN(Q1140)&gt;0,REPT("0",IF(IF(MID(I1140,12,1)="F",VLOOKUP(J1140,DATA!$K$2:$Y$20,14,FALSE),0)&gt;10,IF(MID(I1140,12,1)="F",VLOOKUP(J1140,DATA!$K$2:$Y$20,14,FALSE),0)-10,0)-LEN(X1140))&amp;DEC2BIN(Q1140,IF(MID(I1140,12,1)="F",VLOOKUP(J1140,DATA!$K$2:$Y$20,14,FALSE),0)-IF(IF(MID(I1140,12,1)="F",VLOOKUP(J1140,DATA!$K$2:$Y$20,14,FALSE),0)&gt;10,IF(MID(I1140,12,1)="F",VLOOKUP(J1140,DATA!$K$2:$Y$20,14,FALSE),0)-10,0)),"")</f>
        <v/>
      </c>
      <c r="AJ1140" t="str">
        <f>IF(LEN(H1140)&gt;0,IF(H1140&lt;&gt;"CALL_PAL",VLOOKUP(H1140,DATA!$B$2:$E$526,4,FALSE),VLOOKUP(K1140,DATA!$K$72:$M$161,3,FALSE)),"")</f>
        <v/>
      </c>
      <c r="AK1140" t="str">
        <f>IF(LEN(H1140)&gt;0,VLOOKUP(H1140,DATA!$B$2:$D$526,3,FALSE),"")</f>
        <v/>
      </c>
      <c r="AL1140" t="str">
        <f t="shared" si="623"/>
        <v/>
      </c>
      <c r="AM1140" t="str">
        <f t="shared" si="624"/>
        <v/>
      </c>
      <c r="AN1140" t="str">
        <f t="shared" si="602"/>
        <v/>
      </c>
      <c r="AO1140" t="str">
        <f t="shared" si="596"/>
        <v/>
      </c>
      <c r="AP1140" t="str">
        <f t="shared" si="597"/>
        <v/>
      </c>
      <c r="AQ1140" t="str">
        <f t="shared" si="594"/>
        <v/>
      </c>
    </row>
    <row r="1141" spans="1:43" x14ac:dyDescent="0.25">
      <c r="A1141" t="str">
        <f t="shared" si="598"/>
        <v/>
      </c>
      <c r="C1141" t="str">
        <f t="shared" si="604"/>
        <v/>
      </c>
      <c r="D1141" t="str">
        <f t="shared" si="599"/>
        <v/>
      </c>
      <c r="E1141" t="str">
        <f t="shared" si="600"/>
        <v/>
      </c>
      <c r="F1141" t="str">
        <f t="shared" si="603"/>
        <v/>
      </c>
      <c r="G1141" t="str">
        <f t="shared" si="595"/>
        <v/>
      </c>
      <c r="H1141" t="str">
        <f t="shared" si="605"/>
        <v/>
      </c>
      <c r="I1141" s="3" t="str">
        <f>IF(LEN(H1141)&gt;0,VLOOKUP(H1141,DATA!$B$2:$G$526,6,FALSE),"")</f>
        <v/>
      </c>
      <c r="J1141" t="str">
        <f>IF(LEN(H1141)&gt;0,VLOOKUP(H1141,DATA!$B$2:$G$526,2,FALSE),"")</f>
        <v/>
      </c>
      <c r="K1141" t="str">
        <f>IF(LEN(H1141)&gt;0,IF(MID(IF(MID(MID(C1141,LEN(H1141)+2,99),1,1)="(",MID(MID(C1141,LEN(H1141)+2,99),2,LEN(MID(C1141,LEN(H1141)+2,99))-2),MID(C1141,LEN(H1141)+2,99)),1,1)=VLOOKUP(H1141,DATA!$B$2:$I$526,8,FALSE),MID(IF(MID(MID(C1141,LEN(H1141)+2,99),1,1)="(",MID(MID(C1141,LEN(H1141)+2,99),2,LEN(MID(C1141,LEN(H1141)+2,99))-2),MID(C1141,LEN(H1141)+2,99)),1,3),IF(MID(MID(C1141,LEN(H1141)+2,99),1,1)="(",MID(MID(C1141,LEN(H1141)+2,99),2,LEN(MID(C1141,LEN(H1141)+2,99))-2),MID(C1141,LEN(H1141)+2,99))),"")</f>
        <v/>
      </c>
      <c r="L1141" t="str">
        <f t="shared" si="606"/>
        <v/>
      </c>
      <c r="M1141" t="str">
        <f t="shared" si="625"/>
        <v/>
      </c>
      <c r="N1141" t="str">
        <f t="shared" si="607"/>
        <v/>
      </c>
      <c r="O1141" t="str">
        <f t="shared" si="608"/>
        <v/>
      </c>
      <c r="P1141" t="str">
        <f t="shared" si="601"/>
        <v/>
      </c>
      <c r="Q1141" t="str">
        <f t="shared" si="609"/>
        <v/>
      </c>
      <c r="R1141" t="str">
        <f t="shared" si="610"/>
        <v/>
      </c>
      <c r="S1141" t="str">
        <f t="shared" si="611"/>
        <v/>
      </c>
      <c r="T1141" t="str">
        <f t="shared" si="612"/>
        <v/>
      </c>
      <c r="U1141" t="str">
        <f t="shared" si="613"/>
        <v/>
      </c>
      <c r="V1141" t="str">
        <f>IF(MID(I1141,6,1)="T",VLOOKUP(H1141,DATA!$B$2:$H$526,7,FALSE),"")</f>
        <v/>
      </c>
      <c r="W1141" t="str">
        <f t="shared" si="614"/>
        <v/>
      </c>
      <c r="X1141" t="str">
        <f>IF(LEN(H1141)&gt;0,VLOOKUP(H1141,DATA!$B$2:$F$526,5,FALSE),"")</f>
        <v/>
      </c>
      <c r="Y1141" t="str">
        <f t="shared" si="615"/>
        <v/>
      </c>
      <c r="Z1141" t="str">
        <f t="shared" si="616"/>
        <v/>
      </c>
      <c r="AA1141" t="str">
        <f t="shared" si="617"/>
        <v/>
      </c>
      <c r="AB1141" t="str">
        <f>IF(LEN(Z1141)&gt;0,VLOOKUP(Z1141,DATA!$K$25:$L$69,2,FALSE)&amp;IF(LEN(AA1141)&gt;0,VLOOKUP(AA1141,DATA!$O$25:$P$29,2,FALSE),""),"")</f>
        <v/>
      </c>
      <c r="AC1141" t="str">
        <f>IF(LEN(Z1141)&gt;0,VLOOKUP(Z1141,DATA!$K$25:$M$69,3,FALSE),"")</f>
        <v/>
      </c>
      <c r="AD1141" t="str">
        <f t="shared" si="618"/>
        <v/>
      </c>
      <c r="AE1141" t="str">
        <f t="shared" si="619"/>
        <v/>
      </c>
      <c r="AF1141" t="str">
        <f t="shared" si="620"/>
        <v/>
      </c>
      <c r="AG1141" t="str">
        <f t="shared" si="621"/>
        <v/>
      </c>
      <c r="AH1141" t="str">
        <f t="shared" si="622"/>
        <v/>
      </c>
      <c r="AI1141" t="str">
        <f>IF(LEN(Q1141)&gt;0,REPT("0",IF(IF(MID(I1141,12,1)="F",VLOOKUP(J1141,DATA!$K$2:$Y$20,14,FALSE),0)&gt;10,IF(MID(I1141,12,1)="F",VLOOKUP(J1141,DATA!$K$2:$Y$20,14,FALSE),0)-10,0)-LEN(X1141))&amp;DEC2BIN(Q1141,IF(MID(I1141,12,1)="F",VLOOKUP(J1141,DATA!$K$2:$Y$20,14,FALSE),0)-IF(IF(MID(I1141,12,1)="F",VLOOKUP(J1141,DATA!$K$2:$Y$20,14,FALSE),0)&gt;10,IF(MID(I1141,12,1)="F",VLOOKUP(J1141,DATA!$K$2:$Y$20,14,FALSE),0)-10,0)),"")</f>
        <v/>
      </c>
      <c r="AJ1141" t="str">
        <f>IF(LEN(H1141)&gt;0,IF(H1141&lt;&gt;"CALL_PAL",VLOOKUP(H1141,DATA!$B$2:$E$526,4,FALSE),VLOOKUP(K1141,DATA!$K$72:$M$161,3,FALSE)),"")</f>
        <v/>
      </c>
      <c r="AK1141" t="str">
        <f>IF(LEN(H1141)&gt;0,VLOOKUP(H1141,DATA!$B$2:$D$526,3,FALSE),"")</f>
        <v/>
      </c>
      <c r="AL1141" t="str">
        <f t="shared" si="623"/>
        <v/>
      </c>
      <c r="AM1141" t="str">
        <f t="shared" si="624"/>
        <v/>
      </c>
      <c r="AN1141" t="str">
        <f t="shared" si="602"/>
        <v/>
      </c>
      <c r="AO1141" t="str">
        <f t="shared" si="596"/>
        <v/>
      </c>
      <c r="AP1141" t="str">
        <f t="shared" si="597"/>
        <v/>
      </c>
      <c r="AQ1141" t="str">
        <f t="shared" si="594"/>
        <v/>
      </c>
    </row>
    <row r="1142" spans="1:43" x14ac:dyDescent="0.25">
      <c r="A1142" t="str">
        <f t="shared" si="598"/>
        <v/>
      </c>
      <c r="C1142" t="str">
        <f t="shared" si="604"/>
        <v/>
      </c>
      <c r="D1142" t="str">
        <f t="shared" si="599"/>
        <v/>
      </c>
      <c r="E1142" t="str">
        <f t="shared" si="600"/>
        <v/>
      </c>
      <c r="F1142" t="str">
        <f t="shared" si="603"/>
        <v/>
      </c>
      <c r="G1142" t="str">
        <f t="shared" si="595"/>
        <v/>
      </c>
      <c r="H1142" t="str">
        <f t="shared" si="605"/>
        <v/>
      </c>
      <c r="I1142" s="3" t="str">
        <f>IF(LEN(H1142)&gt;0,VLOOKUP(H1142,DATA!$B$2:$G$526,6,FALSE),"")</f>
        <v/>
      </c>
      <c r="J1142" t="str">
        <f>IF(LEN(H1142)&gt;0,VLOOKUP(H1142,DATA!$B$2:$G$526,2,FALSE),"")</f>
        <v/>
      </c>
      <c r="K1142" t="str">
        <f>IF(LEN(H1142)&gt;0,IF(MID(IF(MID(MID(C1142,LEN(H1142)+2,99),1,1)="(",MID(MID(C1142,LEN(H1142)+2,99),2,LEN(MID(C1142,LEN(H1142)+2,99))-2),MID(C1142,LEN(H1142)+2,99)),1,1)=VLOOKUP(H1142,DATA!$B$2:$I$526,8,FALSE),MID(IF(MID(MID(C1142,LEN(H1142)+2,99),1,1)="(",MID(MID(C1142,LEN(H1142)+2,99),2,LEN(MID(C1142,LEN(H1142)+2,99))-2),MID(C1142,LEN(H1142)+2,99)),1,3),IF(MID(MID(C1142,LEN(H1142)+2,99),1,1)="(",MID(MID(C1142,LEN(H1142)+2,99),2,LEN(MID(C1142,LEN(H1142)+2,99))-2),MID(C1142,LEN(H1142)+2,99))),"")</f>
        <v/>
      </c>
      <c r="L1142" t="str">
        <f t="shared" si="606"/>
        <v/>
      </c>
      <c r="M1142" t="str">
        <f t="shared" si="625"/>
        <v/>
      </c>
      <c r="N1142" t="str">
        <f t="shared" si="607"/>
        <v/>
      </c>
      <c r="O1142" t="str">
        <f t="shared" si="608"/>
        <v/>
      </c>
      <c r="P1142" t="str">
        <f t="shared" si="601"/>
        <v/>
      </c>
      <c r="Q1142" t="str">
        <f t="shared" si="609"/>
        <v/>
      </c>
      <c r="R1142" t="str">
        <f t="shared" si="610"/>
        <v/>
      </c>
      <c r="S1142" t="str">
        <f t="shared" si="611"/>
        <v/>
      </c>
      <c r="T1142" t="str">
        <f t="shared" si="612"/>
        <v/>
      </c>
      <c r="U1142" t="str">
        <f t="shared" si="613"/>
        <v/>
      </c>
      <c r="V1142" t="str">
        <f>IF(MID(I1142,6,1)="T",VLOOKUP(H1142,DATA!$B$2:$H$526,7,FALSE),"")</f>
        <v/>
      </c>
      <c r="W1142" t="str">
        <f t="shared" si="614"/>
        <v/>
      </c>
      <c r="X1142" t="str">
        <f>IF(LEN(H1142)&gt;0,VLOOKUP(H1142,DATA!$B$2:$F$526,5,FALSE),"")</f>
        <v/>
      </c>
      <c r="Y1142" t="str">
        <f t="shared" si="615"/>
        <v/>
      </c>
      <c r="Z1142" t="str">
        <f t="shared" si="616"/>
        <v/>
      </c>
      <c r="AA1142" t="str">
        <f t="shared" si="617"/>
        <v/>
      </c>
      <c r="AB1142" t="str">
        <f>IF(LEN(Z1142)&gt;0,VLOOKUP(Z1142,DATA!$K$25:$L$69,2,FALSE)&amp;IF(LEN(AA1142)&gt;0,VLOOKUP(AA1142,DATA!$O$25:$P$29,2,FALSE),""),"")</f>
        <v/>
      </c>
      <c r="AC1142" t="str">
        <f>IF(LEN(Z1142)&gt;0,VLOOKUP(Z1142,DATA!$K$25:$M$69,3,FALSE),"")</f>
        <v/>
      </c>
      <c r="AD1142" t="str">
        <f t="shared" si="618"/>
        <v/>
      </c>
      <c r="AE1142" t="str">
        <f t="shared" si="619"/>
        <v/>
      </c>
      <c r="AF1142" t="str">
        <f t="shared" si="620"/>
        <v/>
      </c>
      <c r="AG1142" t="str">
        <f t="shared" si="621"/>
        <v/>
      </c>
      <c r="AH1142" t="str">
        <f t="shared" si="622"/>
        <v/>
      </c>
      <c r="AI1142" t="str">
        <f>IF(LEN(Q1142)&gt;0,REPT("0",IF(IF(MID(I1142,12,1)="F",VLOOKUP(J1142,DATA!$K$2:$Y$20,14,FALSE),0)&gt;10,IF(MID(I1142,12,1)="F",VLOOKUP(J1142,DATA!$K$2:$Y$20,14,FALSE),0)-10,0)-LEN(X1142))&amp;DEC2BIN(Q1142,IF(MID(I1142,12,1)="F",VLOOKUP(J1142,DATA!$K$2:$Y$20,14,FALSE),0)-IF(IF(MID(I1142,12,1)="F",VLOOKUP(J1142,DATA!$K$2:$Y$20,14,FALSE),0)&gt;10,IF(MID(I1142,12,1)="F",VLOOKUP(J1142,DATA!$K$2:$Y$20,14,FALSE),0)-10,0)),"")</f>
        <v/>
      </c>
      <c r="AJ1142" t="str">
        <f>IF(LEN(H1142)&gt;0,IF(H1142&lt;&gt;"CALL_PAL",VLOOKUP(H1142,DATA!$B$2:$E$526,4,FALSE),VLOOKUP(K1142,DATA!$K$72:$M$161,3,FALSE)),"")</f>
        <v/>
      </c>
      <c r="AK1142" t="str">
        <f>IF(LEN(H1142)&gt;0,VLOOKUP(H1142,DATA!$B$2:$D$526,3,FALSE),"")</f>
        <v/>
      </c>
      <c r="AL1142" t="str">
        <f t="shared" si="623"/>
        <v/>
      </c>
      <c r="AM1142" t="str">
        <f t="shared" si="624"/>
        <v/>
      </c>
      <c r="AN1142" t="str">
        <f t="shared" si="602"/>
        <v/>
      </c>
      <c r="AO1142" t="str">
        <f t="shared" si="596"/>
        <v/>
      </c>
      <c r="AP1142" t="str">
        <f t="shared" si="597"/>
        <v/>
      </c>
      <c r="AQ1142" t="str">
        <f t="shared" si="594"/>
        <v/>
      </c>
    </row>
    <row r="1143" spans="1:43" x14ac:dyDescent="0.25">
      <c r="A1143" t="str">
        <f t="shared" si="598"/>
        <v/>
      </c>
      <c r="C1143" t="str">
        <f t="shared" si="604"/>
        <v/>
      </c>
      <c r="D1143" t="str">
        <f t="shared" si="599"/>
        <v/>
      </c>
      <c r="E1143" t="str">
        <f t="shared" si="600"/>
        <v/>
      </c>
      <c r="F1143" t="str">
        <f t="shared" si="603"/>
        <v/>
      </c>
      <c r="G1143" t="str">
        <f t="shared" si="595"/>
        <v/>
      </c>
      <c r="H1143" t="str">
        <f t="shared" si="605"/>
        <v/>
      </c>
      <c r="I1143" s="3" t="str">
        <f>IF(LEN(H1143)&gt;0,VLOOKUP(H1143,DATA!$B$2:$G$526,6,FALSE),"")</f>
        <v/>
      </c>
      <c r="J1143" t="str">
        <f>IF(LEN(H1143)&gt;0,VLOOKUP(H1143,DATA!$B$2:$G$526,2,FALSE),"")</f>
        <v/>
      </c>
      <c r="K1143" t="str">
        <f>IF(LEN(H1143)&gt;0,IF(MID(IF(MID(MID(C1143,LEN(H1143)+2,99),1,1)="(",MID(MID(C1143,LEN(H1143)+2,99),2,LEN(MID(C1143,LEN(H1143)+2,99))-2),MID(C1143,LEN(H1143)+2,99)),1,1)=VLOOKUP(H1143,DATA!$B$2:$I$526,8,FALSE),MID(IF(MID(MID(C1143,LEN(H1143)+2,99),1,1)="(",MID(MID(C1143,LEN(H1143)+2,99),2,LEN(MID(C1143,LEN(H1143)+2,99))-2),MID(C1143,LEN(H1143)+2,99)),1,3),IF(MID(MID(C1143,LEN(H1143)+2,99),1,1)="(",MID(MID(C1143,LEN(H1143)+2,99),2,LEN(MID(C1143,LEN(H1143)+2,99))-2),MID(C1143,LEN(H1143)+2,99))),"")</f>
        <v/>
      </c>
      <c r="L1143" t="str">
        <f t="shared" si="606"/>
        <v/>
      </c>
      <c r="M1143" t="str">
        <f t="shared" si="625"/>
        <v/>
      </c>
      <c r="N1143" t="str">
        <f t="shared" si="607"/>
        <v/>
      </c>
      <c r="O1143" t="str">
        <f t="shared" si="608"/>
        <v/>
      </c>
      <c r="P1143" t="str">
        <f t="shared" si="601"/>
        <v/>
      </c>
      <c r="Q1143" t="str">
        <f t="shared" si="609"/>
        <v/>
      </c>
      <c r="R1143" t="str">
        <f t="shared" si="610"/>
        <v/>
      </c>
      <c r="S1143" t="str">
        <f t="shared" si="611"/>
        <v/>
      </c>
      <c r="T1143" t="str">
        <f t="shared" si="612"/>
        <v/>
      </c>
      <c r="U1143" t="str">
        <f t="shared" si="613"/>
        <v/>
      </c>
      <c r="V1143" t="str">
        <f>IF(MID(I1143,6,1)="T",VLOOKUP(H1143,DATA!$B$2:$H$526,7,FALSE),"")</f>
        <v/>
      </c>
      <c r="W1143" t="str">
        <f t="shared" si="614"/>
        <v/>
      </c>
      <c r="X1143" t="str">
        <f>IF(LEN(H1143)&gt;0,VLOOKUP(H1143,DATA!$B$2:$F$526,5,FALSE),"")</f>
        <v/>
      </c>
      <c r="Y1143" t="str">
        <f t="shared" si="615"/>
        <v/>
      </c>
      <c r="Z1143" t="str">
        <f t="shared" si="616"/>
        <v/>
      </c>
      <c r="AA1143" t="str">
        <f t="shared" si="617"/>
        <v/>
      </c>
      <c r="AB1143" t="str">
        <f>IF(LEN(Z1143)&gt;0,VLOOKUP(Z1143,DATA!$K$25:$L$69,2,FALSE)&amp;IF(LEN(AA1143)&gt;0,VLOOKUP(AA1143,DATA!$O$25:$P$29,2,FALSE),""),"")</f>
        <v/>
      </c>
      <c r="AC1143" t="str">
        <f>IF(LEN(Z1143)&gt;0,VLOOKUP(Z1143,DATA!$K$25:$M$69,3,FALSE),"")</f>
        <v/>
      </c>
      <c r="AD1143" t="str">
        <f t="shared" si="618"/>
        <v/>
      </c>
      <c r="AE1143" t="str">
        <f t="shared" si="619"/>
        <v/>
      </c>
      <c r="AF1143" t="str">
        <f t="shared" si="620"/>
        <v/>
      </c>
      <c r="AG1143" t="str">
        <f t="shared" si="621"/>
        <v/>
      </c>
      <c r="AH1143" t="str">
        <f t="shared" si="622"/>
        <v/>
      </c>
      <c r="AI1143" t="str">
        <f>IF(LEN(Q1143)&gt;0,REPT("0",IF(IF(MID(I1143,12,1)="F",VLOOKUP(J1143,DATA!$K$2:$Y$20,14,FALSE),0)&gt;10,IF(MID(I1143,12,1)="F",VLOOKUP(J1143,DATA!$K$2:$Y$20,14,FALSE),0)-10,0)-LEN(X1143))&amp;DEC2BIN(Q1143,IF(MID(I1143,12,1)="F",VLOOKUP(J1143,DATA!$K$2:$Y$20,14,FALSE),0)-IF(IF(MID(I1143,12,1)="F",VLOOKUP(J1143,DATA!$K$2:$Y$20,14,FALSE),0)&gt;10,IF(MID(I1143,12,1)="F",VLOOKUP(J1143,DATA!$K$2:$Y$20,14,FALSE),0)-10,0)),"")</f>
        <v/>
      </c>
      <c r="AJ1143" t="str">
        <f>IF(LEN(H1143)&gt;0,IF(H1143&lt;&gt;"CALL_PAL",VLOOKUP(H1143,DATA!$B$2:$E$526,4,FALSE),VLOOKUP(K1143,DATA!$K$72:$M$161,3,FALSE)),"")</f>
        <v/>
      </c>
      <c r="AK1143" t="str">
        <f>IF(LEN(H1143)&gt;0,VLOOKUP(H1143,DATA!$B$2:$D$526,3,FALSE),"")</f>
        <v/>
      </c>
      <c r="AL1143" t="str">
        <f t="shared" si="623"/>
        <v/>
      </c>
      <c r="AM1143" t="str">
        <f t="shared" si="624"/>
        <v/>
      </c>
      <c r="AN1143" t="str">
        <f t="shared" si="602"/>
        <v/>
      </c>
      <c r="AO1143" t="str">
        <f t="shared" si="596"/>
        <v/>
      </c>
      <c r="AP1143" t="str">
        <f t="shared" si="597"/>
        <v/>
      </c>
      <c r="AQ1143" t="str">
        <f t="shared" si="594"/>
        <v/>
      </c>
    </row>
    <row r="1144" spans="1:43" x14ac:dyDescent="0.25">
      <c r="A1144" t="str">
        <f t="shared" si="598"/>
        <v/>
      </c>
      <c r="C1144" t="str">
        <f t="shared" si="604"/>
        <v/>
      </c>
      <c r="D1144" t="str">
        <f t="shared" si="599"/>
        <v/>
      </c>
      <c r="E1144" t="str">
        <f t="shared" si="600"/>
        <v/>
      </c>
      <c r="F1144" t="str">
        <f t="shared" si="603"/>
        <v/>
      </c>
      <c r="G1144" t="str">
        <f t="shared" si="595"/>
        <v/>
      </c>
      <c r="H1144" t="str">
        <f t="shared" si="605"/>
        <v/>
      </c>
      <c r="I1144" s="3" t="str">
        <f>IF(LEN(H1144)&gt;0,VLOOKUP(H1144,DATA!$B$2:$G$526,6,FALSE),"")</f>
        <v/>
      </c>
      <c r="J1144" t="str">
        <f>IF(LEN(H1144)&gt;0,VLOOKUP(H1144,DATA!$B$2:$G$526,2,FALSE),"")</f>
        <v/>
      </c>
      <c r="K1144" t="str">
        <f>IF(LEN(H1144)&gt;0,IF(MID(IF(MID(MID(C1144,LEN(H1144)+2,99),1,1)="(",MID(MID(C1144,LEN(H1144)+2,99),2,LEN(MID(C1144,LEN(H1144)+2,99))-2),MID(C1144,LEN(H1144)+2,99)),1,1)=VLOOKUP(H1144,DATA!$B$2:$I$526,8,FALSE),MID(IF(MID(MID(C1144,LEN(H1144)+2,99),1,1)="(",MID(MID(C1144,LEN(H1144)+2,99),2,LEN(MID(C1144,LEN(H1144)+2,99))-2),MID(C1144,LEN(H1144)+2,99)),1,3),IF(MID(MID(C1144,LEN(H1144)+2,99),1,1)="(",MID(MID(C1144,LEN(H1144)+2,99),2,LEN(MID(C1144,LEN(H1144)+2,99))-2),MID(C1144,LEN(H1144)+2,99))),"")</f>
        <v/>
      </c>
      <c r="L1144" t="str">
        <f t="shared" si="606"/>
        <v/>
      </c>
      <c r="M1144" t="str">
        <f t="shared" si="625"/>
        <v/>
      </c>
      <c r="N1144" t="str">
        <f t="shared" si="607"/>
        <v/>
      </c>
      <c r="O1144" t="str">
        <f t="shared" si="608"/>
        <v/>
      </c>
      <c r="P1144" t="str">
        <f t="shared" si="601"/>
        <v/>
      </c>
      <c r="Q1144" t="str">
        <f t="shared" si="609"/>
        <v/>
      </c>
      <c r="R1144" t="str">
        <f t="shared" si="610"/>
        <v/>
      </c>
      <c r="S1144" t="str">
        <f t="shared" si="611"/>
        <v/>
      </c>
      <c r="T1144" t="str">
        <f t="shared" si="612"/>
        <v/>
      </c>
      <c r="U1144" t="str">
        <f t="shared" si="613"/>
        <v/>
      </c>
      <c r="V1144" t="str">
        <f>IF(MID(I1144,6,1)="T",VLOOKUP(H1144,DATA!$B$2:$H$526,7,FALSE),"")</f>
        <v/>
      </c>
      <c r="W1144" t="str">
        <f t="shared" si="614"/>
        <v/>
      </c>
      <c r="X1144" t="str">
        <f>IF(LEN(H1144)&gt;0,VLOOKUP(H1144,DATA!$B$2:$F$526,5,FALSE),"")</f>
        <v/>
      </c>
      <c r="Y1144" t="str">
        <f t="shared" si="615"/>
        <v/>
      </c>
      <c r="Z1144" t="str">
        <f t="shared" si="616"/>
        <v/>
      </c>
      <c r="AA1144" t="str">
        <f t="shared" si="617"/>
        <v/>
      </c>
      <c r="AB1144" t="str">
        <f>IF(LEN(Z1144)&gt;0,VLOOKUP(Z1144,DATA!$K$25:$L$69,2,FALSE)&amp;IF(LEN(AA1144)&gt;0,VLOOKUP(AA1144,DATA!$O$25:$P$29,2,FALSE),""),"")</f>
        <v/>
      </c>
      <c r="AC1144" t="str">
        <f>IF(LEN(Z1144)&gt;0,VLOOKUP(Z1144,DATA!$K$25:$M$69,3,FALSE),"")</f>
        <v/>
      </c>
      <c r="AD1144" t="str">
        <f t="shared" si="618"/>
        <v/>
      </c>
      <c r="AE1144" t="str">
        <f t="shared" si="619"/>
        <v/>
      </c>
      <c r="AF1144" t="str">
        <f t="shared" si="620"/>
        <v/>
      </c>
      <c r="AG1144" t="str">
        <f t="shared" si="621"/>
        <v/>
      </c>
      <c r="AH1144" t="str">
        <f t="shared" si="622"/>
        <v/>
      </c>
      <c r="AI1144" t="str">
        <f>IF(LEN(Q1144)&gt;0,REPT("0",IF(IF(MID(I1144,12,1)="F",VLOOKUP(J1144,DATA!$K$2:$Y$20,14,FALSE),0)&gt;10,IF(MID(I1144,12,1)="F",VLOOKUP(J1144,DATA!$K$2:$Y$20,14,FALSE),0)-10,0)-LEN(X1144))&amp;DEC2BIN(Q1144,IF(MID(I1144,12,1)="F",VLOOKUP(J1144,DATA!$K$2:$Y$20,14,FALSE),0)-IF(IF(MID(I1144,12,1)="F",VLOOKUP(J1144,DATA!$K$2:$Y$20,14,FALSE),0)&gt;10,IF(MID(I1144,12,1)="F",VLOOKUP(J1144,DATA!$K$2:$Y$20,14,FALSE),0)-10,0)),"")</f>
        <v/>
      </c>
      <c r="AJ1144" t="str">
        <f>IF(LEN(H1144)&gt;0,IF(H1144&lt;&gt;"CALL_PAL",VLOOKUP(H1144,DATA!$B$2:$E$526,4,FALSE),VLOOKUP(K1144,DATA!$K$72:$M$161,3,FALSE)),"")</f>
        <v/>
      </c>
      <c r="AK1144" t="str">
        <f>IF(LEN(H1144)&gt;0,VLOOKUP(H1144,DATA!$B$2:$D$526,3,FALSE),"")</f>
        <v/>
      </c>
      <c r="AL1144" t="str">
        <f t="shared" si="623"/>
        <v/>
      </c>
      <c r="AM1144" t="str">
        <f t="shared" si="624"/>
        <v/>
      </c>
      <c r="AN1144" t="str">
        <f t="shared" si="602"/>
        <v/>
      </c>
      <c r="AO1144" t="str">
        <f t="shared" si="596"/>
        <v/>
      </c>
      <c r="AP1144" t="str">
        <f t="shared" si="597"/>
        <v/>
      </c>
      <c r="AQ1144" t="str">
        <f t="shared" si="594"/>
        <v/>
      </c>
    </row>
    <row r="1145" spans="1:43" x14ac:dyDescent="0.25">
      <c r="A1145" t="str">
        <f t="shared" si="598"/>
        <v/>
      </c>
      <c r="C1145" t="str">
        <f t="shared" si="604"/>
        <v/>
      </c>
      <c r="D1145" t="str">
        <f t="shared" si="599"/>
        <v/>
      </c>
      <c r="E1145" t="str">
        <f t="shared" si="600"/>
        <v/>
      </c>
      <c r="F1145" t="str">
        <f t="shared" si="603"/>
        <v/>
      </c>
      <c r="G1145" t="str">
        <f t="shared" si="595"/>
        <v/>
      </c>
      <c r="H1145" t="str">
        <f t="shared" si="605"/>
        <v/>
      </c>
      <c r="I1145" s="3" t="str">
        <f>IF(LEN(H1145)&gt;0,VLOOKUP(H1145,DATA!$B$2:$G$526,6,FALSE),"")</f>
        <v/>
      </c>
      <c r="J1145" t="str">
        <f>IF(LEN(H1145)&gt;0,VLOOKUP(H1145,DATA!$B$2:$G$526,2,FALSE),"")</f>
        <v/>
      </c>
      <c r="K1145" t="str">
        <f>IF(LEN(H1145)&gt;0,IF(MID(IF(MID(MID(C1145,LEN(H1145)+2,99),1,1)="(",MID(MID(C1145,LEN(H1145)+2,99),2,LEN(MID(C1145,LEN(H1145)+2,99))-2),MID(C1145,LEN(H1145)+2,99)),1,1)=VLOOKUP(H1145,DATA!$B$2:$I$526,8,FALSE),MID(IF(MID(MID(C1145,LEN(H1145)+2,99),1,1)="(",MID(MID(C1145,LEN(H1145)+2,99),2,LEN(MID(C1145,LEN(H1145)+2,99))-2),MID(C1145,LEN(H1145)+2,99)),1,3),IF(MID(MID(C1145,LEN(H1145)+2,99),1,1)="(",MID(MID(C1145,LEN(H1145)+2,99),2,LEN(MID(C1145,LEN(H1145)+2,99))-2),MID(C1145,LEN(H1145)+2,99))),"")</f>
        <v/>
      </c>
      <c r="L1145" t="str">
        <f t="shared" si="606"/>
        <v/>
      </c>
      <c r="M1145" t="str">
        <f t="shared" si="625"/>
        <v/>
      </c>
      <c r="N1145" t="str">
        <f t="shared" si="607"/>
        <v/>
      </c>
      <c r="O1145" t="str">
        <f t="shared" si="608"/>
        <v/>
      </c>
      <c r="P1145" t="str">
        <f t="shared" si="601"/>
        <v/>
      </c>
      <c r="Q1145" t="str">
        <f t="shared" si="609"/>
        <v/>
      </c>
      <c r="R1145" t="str">
        <f t="shared" si="610"/>
        <v/>
      </c>
      <c r="S1145" t="str">
        <f t="shared" si="611"/>
        <v/>
      </c>
      <c r="T1145" t="str">
        <f t="shared" si="612"/>
        <v/>
      </c>
      <c r="U1145" t="str">
        <f t="shared" si="613"/>
        <v/>
      </c>
      <c r="V1145" t="str">
        <f>IF(MID(I1145,6,1)="T",VLOOKUP(H1145,DATA!$B$2:$H$526,7,FALSE),"")</f>
        <v/>
      </c>
      <c r="W1145" t="str">
        <f t="shared" si="614"/>
        <v/>
      </c>
      <c r="X1145" t="str">
        <f>IF(LEN(H1145)&gt;0,VLOOKUP(H1145,DATA!$B$2:$F$526,5,FALSE),"")</f>
        <v/>
      </c>
      <c r="Y1145" t="str">
        <f t="shared" si="615"/>
        <v/>
      </c>
      <c r="Z1145" t="str">
        <f t="shared" si="616"/>
        <v/>
      </c>
      <c r="AA1145" t="str">
        <f t="shared" si="617"/>
        <v/>
      </c>
      <c r="AB1145" t="str">
        <f>IF(LEN(Z1145)&gt;0,VLOOKUP(Z1145,DATA!$K$25:$L$69,2,FALSE)&amp;IF(LEN(AA1145)&gt;0,VLOOKUP(AA1145,DATA!$O$25:$P$29,2,FALSE),""),"")</f>
        <v/>
      </c>
      <c r="AC1145" t="str">
        <f>IF(LEN(Z1145)&gt;0,VLOOKUP(Z1145,DATA!$K$25:$M$69,3,FALSE),"")</f>
        <v/>
      </c>
      <c r="AD1145" t="str">
        <f t="shared" si="618"/>
        <v/>
      </c>
      <c r="AE1145" t="str">
        <f t="shared" si="619"/>
        <v/>
      </c>
      <c r="AF1145" t="str">
        <f t="shared" si="620"/>
        <v/>
      </c>
      <c r="AG1145" t="str">
        <f t="shared" si="621"/>
        <v/>
      </c>
      <c r="AH1145" t="str">
        <f t="shared" si="622"/>
        <v/>
      </c>
      <c r="AI1145" t="str">
        <f>IF(LEN(Q1145)&gt;0,REPT("0",IF(IF(MID(I1145,12,1)="F",VLOOKUP(J1145,DATA!$K$2:$Y$20,14,FALSE),0)&gt;10,IF(MID(I1145,12,1)="F",VLOOKUP(J1145,DATA!$K$2:$Y$20,14,FALSE),0)-10,0)-LEN(X1145))&amp;DEC2BIN(Q1145,IF(MID(I1145,12,1)="F",VLOOKUP(J1145,DATA!$K$2:$Y$20,14,FALSE),0)-IF(IF(MID(I1145,12,1)="F",VLOOKUP(J1145,DATA!$K$2:$Y$20,14,FALSE),0)&gt;10,IF(MID(I1145,12,1)="F",VLOOKUP(J1145,DATA!$K$2:$Y$20,14,FALSE),0)-10,0)),"")</f>
        <v/>
      </c>
      <c r="AJ1145" t="str">
        <f>IF(LEN(H1145)&gt;0,IF(H1145&lt;&gt;"CALL_PAL",VLOOKUP(H1145,DATA!$B$2:$E$526,4,FALSE),VLOOKUP(K1145,DATA!$K$72:$M$161,3,FALSE)),"")</f>
        <v/>
      </c>
      <c r="AK1145" t="str">
        <f>IF(LEN(H1145)&gt;0,VLOOKUP(H1145,DATA!$B$2:$D$526,3,FALSE),"")</f>
        <v/>
      </c>
      <c r="AL1145" t="str">
        <f t="shared" si="623"/>
        <v/>
      </c>
      <c r="AM1145" t="str">
        <f t="shared" si="624"/>
        <v/>
      </c>
      <c r="AN1145" t="str">
        <f t="shared" si="602"/>
        <v/>
      </c>
      <c r="AO1145" t="str">
        <f t="shared" si="596"/>
        <v/>
      </c>
      <c r="AP1145" t="str">
        <f t="shared" si="597"/>
        <v/>
      </c>
      <c r="AQ1145" t="str">
        <f t="shared" si="594"/>
        <v/>
      </c>
    </row>
    <row r="1146" spans="1:43" x14ac:dyDescent="0.25">
      <c r="A1146" t="str">
        <f t="shared" si="598"/>
        <v/>
      </c>
      <c r="C1146" t="str">
        <f t="shared" si="604"/>
        <v/>
      </c>
      <c r="D1146" t="str">
        <f t="shared" si="599"/>
        <v/>
      </c>
      <c r="E1146" t="str">
        <f t="shared" si="600"/>
        <v/>
      </c>
      <c r="F1146" t="str">
        <f t="shared" si="603"/>
        <v/>
      </c>
      <c r="G1146" t="str">
        <f t="shared" si="595"/>
        <v/>
      </c>
      <c r="H1146" t="str">
        <f t="shared" si="605"/>
        <v/>
      </c>
      <c r="I1146" s="3" t="str">
        <f>IF(LEN(H1146)&gt;0,VLOOKUP(H1146,DATA!$B$2:$G$526,6,FALSE),"")</f>
        <v/>
      </c>
      <c r="J1146" t="str">
        <f>IF(LEN(H1146)&gt;0,VLOOKUP(H1146,DATA!$B$2:$G$526,2,FALSE),"")</f>
        <v/>
      </c>
      <c r="K1146" t="str">
        <f>IF(LEN(H1146)&gt;0,IF(MID(IF(MID(MID(C1146,LEN(H1146)+2,99),1,1)="(",MID(MID(C1146,LEN(H1146)+2,99),2,LEN(MID(C1146,LEN(H1146)+2,99))-2),MID(C1146,LEN(H1146)+2,99)),1,1)=VLOOKUP(H1146,DATA!$B$2:$I$526,8,FALSE),MID(IF(MID(MID(C1146,LEN(H1146)+2,99),1,1)="(",MID(MID(C1146,LEN(H1146)+2,99),2,LEN(MID(C1146,LEN(H1146)+2,99))-2),MID(C1146,LEN(H1146)+2,99)),1,3),IF(MID(MID(C1146,LEN(H1146)+2,99),1,1)="(",MID(MID(C1146,LEN(H1146)+2,99),2,LEN(MID(C1146,LEN(H1146)+2,99))-2),MID(C1146,LEN(H1146)+2,99))),"")</f>
        <v/>
      </c>
      <c r="L1146" t="str">
        <f t="shared" si="606"/>
        <v/>
      </c>
      <c r="M1146" t="str">
        <f t="shared" si="625"/>
        <v/>
      </c>
      <c r="N1146" t="str">
        <f t="shared" si="607"/>
        <v/>
      </c>
      <c r="O1146" t="str">
        <f t="shared" si="608"/>
        <v/>
      </c>
      <c r="P1146" t="str">
        <f t="shared" si="601"/>
        <v/>
      </c>
      <c r="Q1146" t="str">
        <f t="shared" si="609"/>
        <v/>
      </c>
      <c r="R1146" t="str">
        <f t="shared" si="610"/>
        <v/>
      </c>
      <c r="S1146" t="str">
        <f t="shared" si="611"/>
        <v/>
      </c>
      <c r="T1146" t="str">
        <f t="shared" si="612"/>
        <v/>
      </c>
      <c r="U1146" t="str">
        <f t="shared" si="613"/>
        <v/>
      </c>
      <c r="V1146" t="str">
        <f>IF(MID(I1146,6,1)="T",VLOOKUP(H1146,DATA!$B$2:$H$526,7,FALSE),"")</f>
        <v/>
      </c>
      <c r="W1146" t="str">
        <f t="shared" si="614"/>
        <v/>
      </c>
      <c r="X1146" t="str">
        <f>IF(LEN(H1146)&gt;0,VLOOKUP(H1146,DATA!$B$2:$F$526,5,FALSE),"")</f>
        <v/>
      </c>
      <c r="Y1146" t="str">
        <f t="shared" si="615"/>
        <v/>
      </c>
      <c r="Z1146" t="str">
        <f t="shared" si="616"/>
        <v/>
      </c>
      <c r="AA1146" t="str">
        <f t="shared" si="617"/>
        <v/>
      </c>
      <c r="AB1146" t="str">
        <f>IF(LEN(Z1146)&gt;0,VLOOKUP(Z1146,DATA!$K$25:$L$69,2,FALSE)&amp;IF(LEN(AA1146)&gt;0,VLOOKUP(AA1146,DATA!$O$25:$P$29,2,FALSE),""),"")</f>
        <v/>
      </c>
      <c r="AC1146" t="str">
        <f>IF(LEN(Z1146)&gt;0,VLOOKUP(Z1146,DATA!$K$25:$M$69,3,FALSE),"")</f>
        <v/>
      </c>
      <c r="AD1146" t="str">
        <f t="shared" si="618"/>
        <v/>
      </c>
      <c r="AE1146" t="str">
        <f t="shared" si="619"/>
        <v/>
      </c>
      <c r="AF1146" t="str">
        <f t="shared" si="620"/>
        <v/>
      </c>
      <c r="AG1146" t="str">
        <f t="shared" si="621"/>
        <v/>
      </c>
      <c r="AH1146" t="str">
        <f t="shared" si="622"/>
        <v/>
      </c>
      <c r="AI1146" t="str">
        <f>IF(LEN(Q1146)&gt;0,REPT("0",IF(IF(MID(I1146,12,1)="F",VLOOKUP(J1146,DATA!$K$2:$Y$20,14,FALSE),0)&gt;10,IF(MID(I1146,12,1)="F",VLOOKUP(J1146,DATA!$K$2:$Y$20,14,FALSE),0)-10,0)-LEN(X1146))&amp;DEC2BIN(Q1146,IF(MID(I1146,12,1)="F",VLOOKUP(J1146,DATA!$K$2:$Y$20,14,FALSE),0)-IF(IF(MID(I1146,12,1)="F",VLOOKUP(J1146,DATA!$K$2:$Y$20,14,FALSE),0)&gt;10,IF(MID(I1146,12,1)="F",VLOOKUP(J1146,DATA!$K$2:$Y$20,14,FALSE),0)-10,0)),"")</f>
        <v/>
      </c>
      <c r="AJ1146" t="str">
        <f>IF(LEN(H1146)&gt;0,IF(H1146&lt;&gt;"CALL_PAL",VLOOKUP(H1146,DATA!$B$2:$E$526,4,FALSE),VLOOKUP(K1146,DATA!$K$72:$M$161,3,FALSE)),"")</f>
        <v/>
      </c>
      <c r="AK1146" t="str">
        <f>IF(LEN(H1146)&gt;0,VLOOKUP(H1146,DATA!$B$2:$D$526,3,FALSE),"")</f>
        <v/>
      </c>
      <c r="AL1146" t="str">
        <f t="shared" si="623"/>
        <v/>
      </c>
      <c r="AM1146" t="str">
        <f t="shared" si="624"/>
        <v/>
      </c>
      <c r="AN1146" t="str">
        <f t="shared" si="602"/>
        <v/>
      </c>
      <c r="AO1146" t="str">
        <f t="shared" si="596"/>
        <v/>
      </c>
      <c r="AP1146" t="str">
        <f t="shared" si="597"/>
        <v/>
      </c>
      <c r="AQ1146" t="str">
        <f t="shared" si="594"/>
        <v/>
      </c>
    </row>
    <row r="1147" spans="1:43" x14ac:dyDescent="0.25">
      <c r="A1147" t="str">
        <f t="shared" si="598"/>
        <v/>
      </c>
      <c r="C1147" t="str">
        <f t="shared" si="604"/>
        <v/>
      </c>
      <c r="D1147" t="str">
        <f t="shared" si="599"/>
        <v/>
      </c>
      <c r="E1147" t="str">
        <f t="shared" si="600"/>
        <v/>
      </c>
      <c r="F1147" t="str">
        <f t="shared" si="603"/>
        <v/>
      </c>
      <c r="G1147" t="str">
        <f t="shared" si="595"/>
        <v/>
      </c>
      <c r="H1147" t="str">
        <f t="shared" si="605"/>
        <v/>
      </c>
      <c r="I1147" s="3" t="str">
        <f>IF(LEN(H1147)&gt;0,VLOOKUP(H1147,DATA!$B$2:$G$526,6,FALSE),"")</f>
        <v/>
      </c>
      <c r="J1147" t="str">
        <f>IF(LEN(H1147)&gt;0,VLOOKUP(H1147,DATA!$B$2:$G$526,2,FALSE),"")</f>
        <v/>
      </c>
      <c r="K1147" t="str">
        <f>IF(LEN(H1147)&gt;0,IF(MID(IF(MID(MID(C1147,LEN(H1147)+2,99),1,1)="(",MID(MID(C1147,LEN(H1147)+2,99),2,LEN(MID(C1147,LEN(H1147)+2,99))-2),MID(C1147,LEN(H1147)+2,99)),1,1)=VLOOKUP(H1147,DATA!$B$2:$I$526,8,FALSE),MID(IF(MID(MID(C1147,LEN(H1147)+2,99),1,1)="(",MID(MID(C1147,LEN(H1147)+2,99),2,LEN(MID(C1147,LEN(H1147)+2,99))-2),MID(C1147,LEN(H1147)+2,99)),1,3),IF(MID(MID(C1147,LEN(H1147)+2,99),1,1)="(",MID(MID(C1147,LEN(H1147)+2,99),2,LEN(MID(C1147,LEN(H1147)+2,99))-2),MID(C1147,LEN(H1147)+2,99))),"")</f>
        <v/>
      </c>
      <c r="L1147" t="str">
        <f t="shared" si="606"/>
        <v/>
      </c>
      <c r="M1147" t="str">
        <f t="shared" si="625"/>
        <v/>
      </c>
      <c r="N1147" t="str">
        <f t="shared" si="607"/>
        <v/>
      </c>
      <c r="O1147" t="str">
        <f t="shared" si="608"/>
        <v/>
      </c>
      <c r="P1147" t="str">
        <f t="shared" si="601"/>
        <v/>
      </c>
      <c r="Q1147" t="str">
        <f t="shared" si="609"/>
        <v/>
      </c>
      <c r="R1147" t="str">
        <f t="shared" si="610"/>
        <v/>
      </c>
      <c r="S1147" t="str">
        <f t="shared" si="611"/>
        <v/>
      </c>
      <c r="T1147" t="str">
        <f t="shared" si="612"/>
        <v/>
      </c>
      <c r="U1147" t="str">
        <f t="shared" si="613"/>
        <v/>
      </c>
      <c r="V1147" t="str">
        <f>IF(MID(I1147,6,1)="T",VLOOKUP(H1147,DATA!$B$2:$H$526,7,FALSE),"")</f>
        <v/>
      </c>
      <c r="W1147" t="str">
        <f t="shared" si="614"/>
        <v/>
      </c>
      <c r="X1147" t="str">
        <f>IF(LEN(H1147)&gt;0,VLOOKUP(H1147,DATA!$B$2:$F$526,5,FALSE),"")</f>
        <v/>
      </c>
      <c r="Y1147" t="str">
        <f t="shared" si="615"/>
        <v/>
      </c>
      <c r="Z1147" t="str">
        <f t="shared" si="616"/>
        <v/>
      </c>
      <c r="AA1147" t="str">
        <f t="shared" si="617"/>
        <v/>
      </c>
      <c r="AB1147" t="str">
        <f>IF(LEN(Z1147)&gt;0,VLOOKUP(Z1147,DATA!$K$25:$L$69,2,FALSE)&amp;IF(LEN(AA1147)&gt;0,VLOOKUP(AA1147,DATA!$O$25:$P$29,2,FALSE),""),"")</f>
        <v/>
      </c>
      <c r="AC1147" t="str">
        <f>IF(LEN(Z1147)&gt;0,VLOOKUP(Z1147,DATA!$K$25:$M$69,3,FALSE),"")</f>
        <v/>
      </c>
      <c r="AD1147" t="str">
        <f t="shared" si="618"/>
        <v/>
      </c>
      <c r="AE1147" t="str">
        <f t="shared" si="619"/>
        <v/>
      </c>
      <c r="AF1147" t="str">
        <f t="shared" si="620"/>
        <v/>
      </c>
      <c r="AG1147" t="str">
        <f t="shared" si="621"/>
        <v/>
      </c>
      <c r="AH1147" t="str">
        <f t="shared" si="622"/>
        <v/>
      </c>
      <c r="AI1147" t="str">
        <f>IF(LEN(Q1147)&gt;0,REPT("0",IF(IF(MID(I1147,12,1)="F",VLOOKUP(J1147,DATA!$K$2:$Y$20,14,FALSE),0)&gt;10,IF(MID(I1147,12,1)="F",VLOOKUP(J1147,DATA!$K$2:$Y$20,14,FALSE),0)-10,0)-LEN(X1147))&amp;DEC2BIN(Q1147,IF(MID(I1147,12,1)="F",VLOOKUP(J1147,DATA!$K$2:$Y$20,14,FALSE),0)-IF(IF(MID(I1147,12,1)="F",VLOOKUP(J1147,DATA!$K$2:$Y$20,14,FALSE),0)&gt;10,IF(MID(I1147,12,1)="F",VLOOKUP(J1147,DATA!$K$2:$Y$20,14,FALSE),0)-10,0)),"")</f>
        <v/>
      </c>
      <c r="AJ1147" t="str">
        <f>IF(LEN(H1147)&gt;0,IF(H1147&lt;&gt;"CALL_PAL",VLOOKUP(H1147,DATA!$B$2:$E$526,4,FALSE),VLOOKUP(K1147,DATA!$K$72:$M$161,3,FALSE)),"")</f>
        <v/>
      </c>
      <c r="AK1147" t="str">
        <f>IF(LEN(H1147)&gt;0,VLOOKUP(H1147,DATA!$B$2:$D$526,3,FALSE),"")</f>
        <v/>
      </c>
      <c r="AL1147" t="str">
        <f t="shared" si="623"/>
        <v/>
      </c>
      <c r="AM1147" t="str">
        <f t="shared" si="624"/>
        <v/>
      </c>
      <c r="AN1147" t="str">
        <f t="shared" si="602"/>
        <v/>
      </c>
      <c r="AO1147" t="str">
        <f t="shared" si="596"/>
        <v/>
      </c>
      <c r="AP1147" t="str">
        <f t="shared" si="597"/>
        <v/>
      </c>
      <c r="AQ1147" t="str">
        <f t="shared" si="594"/>
        <v/>
      </c>
    </row>
    <row r="1148" spans="1:43" x14ac:dyDescent="0.25">
      <c r="A1148" t="str">
        <f t="shared" si="598"/>
        <v/>
      </c>
      <c r="C1148" t="str">
        <f t="shared" si="604"/>
        <v/>
      </c>
      <c r="D1148" t="str">
        <f t="shared" si="599"/>
        <v/>
      </c>
      <c r="E1148" t="str">
        <f t="shared" si="600"/>
        <v/>
      </c>
      <c r="F1148" t="str">
        <f t="shared" si="603"/>
        <v/>
      </c>
      <c r="G1148" t="str">
        <f t="shared" si="595"/>
        <v/>
      </c>
      <c r="H1148" t="str">
        <f t="shared" si="605"/>
        <v/>
      </c>
      <c r="I1148" s="3" t="str">
        <f>IF(LEN(H1148)&gt;0,VLOOKUP(H1148,DATA!$B$2:$G$526,6,FALSE),"")</f>
        <v/>
      </c>
      <c r="J1148" t="str">
        <f>IF(LEN(H1148)&gt;0,VLOOKUP(H1148,DATA!$B$2:$G$526,2,FALSE),"")</f>
        <v/>
      </c>
      <c r="K1148" t="str">
        <f>IF(LEN(H1148)&gt;0,IF(MID(IF(MID(MID(C1148,LEN(H1148)+2,99),1,1)="(",MID(MID(C1148,LEN(H1148)+2,99),2,LEN(MID(C1148,LEN(H1148)+2,99))-2),MID(C1148,LEN(H1148)+2,99)),1,1)=VLOOKUP(H1148,DATA!$B$2:$I$526,8,FALSE),MID(IF(MID(MID(C1148,LEN(H1148)+2,99),1,1)="(",MID(MID(C1148,LEN(H1148)+2,99),2,LEN(MID(C1148,LEN(H1148)+2,99))-2),MID(C1148,LEN(H1148)+2,99)),1,3),IF(MID(MID(C1148,LEN(H1148)+2,99),1,1)="(",MID(MID(C1148,LEN(H1148)+2,99),2,LEN(MID(C1148,LEN(H1148)+2,99))-2),MID(C1148,LEN(H1148)+2,99))),"")</f>
        <v/>
      </c>
      <c r="L1148" t="str">
        <f t="shared" si="606"/>
        <v/>
      </c>
      <c r="M1148" t="str">
        <f t="shared" si="625"/>
        <v/>
      </c>
      <c r="N1148" t="str">
        <f t="shared" si="607"/>
        <v/>
      </c>
      <c r="O1148" t="str">
        <f t="shared" si="608"/>
        <v/>
      </c>
      <c r="P1148" t="str">
        <f t="shared" si="601"/>
        <v/>
      </c>
      <c r="Q1148" t="str">
        <f t="shared" si="609"/>
        <v/>
      </c>
      <c r="R1148" t="str">
        <f t="shared" si="610"/>
        <v/>
      </c>
      <c r="S1148" t="str">
        <f t="shared" si="611"/>
        <v/>
      </c>
      <c r="T1148" t="str">
        <f t="shared" si="612"/>
        <v/>
      </c>
      <c r="U1148" t="str">
        <f t="shared" si="613"/>
        <v/>
      </c>
      <c r="V1148" t="str">
        <f>IF(MID(I1148,6,1)="T",VLOOKUP(H1148,DATA!$B$2:$H$526,7,FALSE),"")</f>
        <v/>
      </c>
      <c r="W1148" t="str">
        <f t="shared" si="614"/>
        <v/>
      </c>
      <c r="X1148" t="str">
        <f>IF(LEN(H1148)&gt;0,VLOOKUP(H1148,DATA!$B$2:$F$526,5,FALSE),"")</f>
        <v/>
      </c>
      <c r="Y1148" t="str">
        <f t="shared" si="615"/>
        <v/>
      </c>
      <c r="Z1148" t="str">
        <f t="shared" si="616"/>
        <v/>
      </c>
      <c r="AA1148" t="str">
        <f t="shared" si="617"/>
        <v/>
      </c>
      <c r="AB1148" t="str">
        <f>IF(LEN(Z1148)&gt;0,VLOOKUP(Z1148,DATA!$K$25:$L$69,2,FALSE)&amp;IF(LEN(AA1148)&gt;0,VLOOKUP(AA1148,DATA!$O$25:$P$29,2,FALSE),""),"")</f>
        <v/>
      </c>
      <c r="AC1148" t="str">
        <f>IF(LEN(Z1148)&gt;0,VLOOKUP(Z1148,DATA!$K$25:$M$69,3,FALSE),"")</f>
        <v/>
      </c>
      <c r="AD1148" t="str">
        <f t="shared" si="618"/>
        <v/>
      </c>
      <c r="AE1148" t="str">
        <f t="shared" si="619"/>
        <v/>
      </c>
      <c r="AF1148" t="str">
        <f t="shared" si="620"/>
        <v/>
      </c>
      <c r="AG1148" t="str">
        <f t="shared" si="621"/>
        <v/>
      </c>
      <c r="AH1148" t="str">
        <f t="shared" si="622"/>
        <v/>
      </c>
      <c r="AI1148" t="str">
        <f>IF(LEN(Q1148)&gt;0,REPT("0",IF(IF(MID(I1148,12,1)="F",VLOOKUP(J1148,DATA!$K$2:$Y$20,14,FALSE),0)&gt;10,IF(MID(I1148,12,1)="F",VLOOKUP(J1148,DATA!$K$2:$Y$20,14,FALSE),0)-10,0)-LEN(X1148))&amp;DEC2BIN(Q1148,IF(MID(I1148,12,1)="F",VLOOKUP(J1148,DATA!$K$2:$Y$20,14,FALSE),0)-IF(IF(MID(I1148,12,1)="F",VLOOKUP(J1148,DATA!$K$2:$Y$20,14,FALSE),0)&gt;10,IF(MID(I1148,12,1)="F",VLOOKUP(J1148,DATA!$K$2:$Y$20,14,FALSE),0)-10,0)),"")</f>
        <v/>
      </c>
      <c r="AJ1148" t="str">
        <f>IF(LEN(H1148)&gt;0,IF(H1148&lt;&gt;"CALL_PAL",VLOOKUP(H1148,DATA!$B$2:$E$526,4,FALSE),VLOOKUP(K1148,DATA!$K$72:$M$161,3,FALSE)),"")</f>
        <v/>
      </c>
      <c r="AK1148" t="str">
        <f>IF(LEN(H1148)&gt;0,VLOOKUP(H1148,DATA!$B$2:$D$526,3,FALSE),"")</f>
        <v/>
      </c>
      <c r="AL1148" t="str">
        <f t="shared" si="623"/>
        <v/>
      </c>
      <c r="AM1148" t="str">
        <f t="shared" si="624"/>
        <v/>
      </c>
      <c r="AN1148" t="str">
        <f t="shared" si="602"/>
        <v/>
      </c>
      <c r="AO1148" t="str">
        <f t="shared" si="596"/>
        <v/>
      </c>
      <c r="AP1148" t="str">
        <f t="shared" si="597"/>
        <v/>
      </c>
      <c r="AQ1148" t="str">
        <f t="shared" si="594"/>
        <v/>
      </c>
    </row>
    <row r="1149" spans="1:43" x14ac:dyDescent="0.25">
      <c r="A1149" t="str">
        <f t="shared" si="598"/>
        <v/>
      </c>
      <c r="C1149" t="str">
        <f t="shared" si="604"/>
        <v/>
      </c>
      <c r="D1149" t="str">
        <f t="shared" si="599"/>
        <v/>
      </c>
      <c r="E1149" t="str">
        <f t="shared" si="600"/>
        <v/>
      </c>
      <c r="F1149" t="str">
        <f t="shared" si="603"/>
        <v/>
      </c>
      <c r="G1149" t="str">
        <f t="shared" si="595"/>
        <v/>
      </c>
      <c r="H1149" t="str">
        <f t="shared" si="605"/>
        <v/>
      </c>
      <c r="I1149" s="3" t="str">
        <f>IF(LEN(H1149)&gt;0,VLOOKUP(H1149,DATA!$B$2:$G$526,6,FALSE),"")</f>
        <v/>
      </c>
      <c r="J1149" t="str">
        <f>IF(LEN(H1149)&gt;0,VLOOKUP(H1149,DATA!$B$2:$G$526,2,FALSE),"")</f>
        <v/>
      </c>
      <c r="K1149" t="str">
        <f>IF(LEN(H1149)&gt;0,IF(MID(IF(MID(MID(C1149,LEN(H1149)+2,99),1,1)="(",MID(MID(C1149,LEN(H1149)+2,99),2,LEN(MID(C1149,LEN(H1149)+2,99))-2),MID(C1149,LEN(H1149)+2,99)),1,1)=VLOOKUP(H1149,DATA!$B$2:$I$526,8,FALSE),MID(IF(MID(MID(C1149,LEN(H1149)+2,99),1,1)="(",MID(MID(C1149,LEN(H1149)+2,99),2,LEN(MID(C1149,LEN(H1149)+2,99))-2),MID(C1149,LEN(H1149)+2,99)),1,3),IF(MID(MID(C1149,LEN(H1149)+2,99),1,1)="(",MID(MID(C1149,LEN(H1149)+2,99),2,LEN(MID(C1149,LEN(H1149)+2,99))-2),MID(C1149,LEN(H1149)+2,99))),"")</f>
        <v/>
      </c>
      <c r="L1149" t="str">
        <f t="shared" si="606"/>
        <v/>
      </c>
      <c r="M1149" t="str">
        <f t="shared" si="625"/>
        <v/>
      </c>
      <c r="N1149" t="str">
        <f t="shared" si="607"/>
        <v/>
      </c>
      <c r="O1149" t="str">
        <f t="shared" si="608"/>
        <v/>
      </c>
      <c r="P1149" t="str">
        <f t="shared" si="601"/>
        <v/>
      </c>
      <c r="Q1149" t="str">
        <f t="shared" si="609"/>
        <v/>
      </c>
      <c r="R1149" t="str">
        <f t="shared" si="610"/>
        <v/>
      </c>
      <c r="S1149" t="str">
        <f t="shared" si="611"/>
        <v/>
      </c>
      <c r="T1149" t="str">
        <f t="shared" si="612"/>
        <v/>
      </c>
      <c r="U1149" t="str">
        <f t="shared" si="613"/>
        <v/>
      </c>
      <c r="V1149" t="str">
        <f>IF(MID(I1149,6,1)="T",VLOOKUP(H1149,DATA!$B$2:$H$526,7,FALSE),"")</f>
        <v/>
      </c>
      <c r="W1149" t="str">
        <f t="shared" si="614"/>
        <v/>
      </c>
      <c r="X1149" t="str">
        <f>IF(LEN(H1149)&gt;0,VLOOKUP(H1149,DATA!$B$2:$F$526,5,FALSE),"")</f>
        <v/>
      </c>
      <c r="Y1149" t="str">
        <f t="shared" si="615"/>
        <v/>
      </c>
      <c r="Z1149" t="str">
        <f t="shared" si="616"/>
        <v/>
      </c>
      <c r="AA1149" t="str">
        <f t="shared" si="617"/>
        <v/>
      </c>
      <c r="AB1149" t="str">
        <f>IF(LEN(Z1149)&gt;0,VLOOKUP(Z1149,DATA!$K$25:$L$69,2,FALSE)&amp;IF(LEN(AA1149)&gt;0,VLOOKUP(AA1149,DATA!$O$25:$P$29,2,FALSE),""),"")</f>
        <v/>
      </c>
      <c r="AC1149" t="str">
        <f>IF(LEN(Z1149)&gt;0,VLOOKUP(Z1149,DATA!$K$25:$M$69,3,FALSE),"")</f>
        <v/>
      </c>
      <c r="AD1149" t="str">
        <f t="shared" si="618"/>
        <v/>
      </c>
      <c r="AE1149" t="str">
        <f t="shared" si="619"/>
        <v/>
      </c>
      <c r="AF1149" t="str">
        <f t="shared" si="620"/>
        <v/>
      </c>
      <c r="AG1149" t="str">
        <f t="shared" si="621"/>
        <v/>
      </c>
      <c r="AH1149" t="str">
        <f t="shared" si="622"/>
        <v/>
      </c>
      <c r="AI1149" t="str">
        <f>IF(LEN(Q1149)&gt;0,REPT("0",IF(IF(MID(I1149,12,1)="F",VLOOKUP(J1149,DATA!$K$2:$Y$20,14,FALSE),0)&gt;10,IF(MID(I1149,12,1)="F",VLOOKUP(J1149,DATA!$K$2:$Y$20,14,FALSE),0)-10,0)-LEN(X1149))&amp;DEC2BIN(Q1149,IF(MID(I1149,12,1)="F",VLOOKUP(J1149,DATA!$K$2:$Y$20,14,FALSE),0)-IF(IF(MID(I1149,12,1)="F",VLOOKUP(J1149,DATA!$K$2:$Y$20,14,FALSE),0)&gt;10,IF(MID(I1149,12,1)="F",VLOOKUP(J1149,DATA!$K$2:$Y$20,14,FALSE),0)-10,0)),"")</f>
        <v/>
      </c>
      <c r="AJ1149" t="str">
        <f>IF(LEN(H1149)&gt;0,IF(H1149&lt;&gt;"CALL_PAL",VLOOKUP(H1149,DATA!$B$2:$E$526,4,FALSE),VLOOKUP(K1149,DATA!$K$72:$M$161,3,FALSE)),"")</f>
        <v/>
      </c>
      <c r="AK1149" t="str">
        <f>IF(LEN(H1149)&gt;0,VLOOKUP(H1149,DATA!$B$2:$D$526,3,FALSE),"")</f>
        <v/>
      </c>
      <c r="AL1149" t="str">
        <f t="shared" si="623"/>
        <v/>
      </c>
      <c r="AM1149" t="str">
        <f t="shared" si="624"/>
        <v/>
      </c>
      <c r="AN1149" t="str">
        <f t="shared" si="602"/>
        <v/>
      </c>
      <c r="AO1149" t="str">
        <f t="shared" si="596"/>
        <v/>
      </c>
      <c r="AP1149" t="str">
        <f t="shared" si="597"/>
        <v/>
      </c>
      <c r="AQ1149" t="str">
        <f t="shared" si="594"/>
        <v/>
      </c>
    </row>
    <row r="1150" spans="1:43" x14ac:dyDescent="0.25">
      <c r="A1150" t="str">
        <f t="shared" si="598"/>
        <v/>
      </c>
      <c r="C1150" t="str">
        <f t="shared" si="604"/>
        <v/>
      </c>
      <c r="D1150" t="str">
        <f t="shared" si="599"/>
        <v/>
      </c>
      <c r="E1150" t="str">
        <f t="shared" si="600"/>
        <v/>
      </c>
      <c r="F1150" t="str">
        <f t="shared" si="603"/>
        <v/>
      </c>
      <c r="G1150" t="str">
        <f t="shared" si="595"/>
        <v/>
      </c>
      <c r="H1150" t="str">
        <f t="shared" si="605"/>
        <v/>
      </c>
      <c r="I1150" s="3" t="str">
        <f>IF(LEN(H1150)&gt;0,VLOOKUP(H1150,DATA!$B$2:$G$526,6,FALSE),"")</f>
        <v/>
      </c>
      <c r="J1150" t="str">
        <f>IF(LEN(H1150)&gt;0,VLOOKUP(H1150,DATA!$B$2:$G$526,2,FALSE),"")</f>
        <v/>
      </c>
      <c r="K1150" t="str">
        <f>IF(LEN(H1150)&gt;0,IF(MID(IF(MID(MID(C1150,LEN(H1150)+2,99),1,1)="(",MID(MID(C1150,LEN(H1150)+2,99),2,LEN(MID(C1150,LEN(H1150)+2,99))-2),MID(C1150,LEN(H1150)+2,99)),1,1)=VLOOKUP(H1150,DATA!$B$2:$I$526,8,FALSE),MID(IF(MID(MID(C1150,LEN(H1150)+2,99),1,1)="(",MID(MID(C1150,LEN(H1150)+2,99),2,LEN(MID(C1150,LEN(H1150)+2,99))-2),MID(C1150,LEN(H1150)+2,99)),1,3),IF(MID(MID(C1150,LEN(H1150)+2,99),1,1)="(",MID(MID(C1150,LEN(H1150)+2,99),2,LEN(MID(C1150,LEN(H1150)+2,99))-2),MID(C1150,LEN(H1150)+2,99))),"")</f>
        <v/>
      </c>
      <c r="L1150" t="str">
        <f t="shared" si="606"/>
        <v/>
      </c>
      <c r="M1150" t="str">
        <f t="shared" si="625"/>
        <v/>
      </c>
      <c r="N1150" t="str">
        <f t="shared" si="607"/>
        <v/>
      </c>
      <c r="O1150" t="str">
        <f t="shared" si="608"/>
        <v/>
      </c>
      <c r="P1150" t="str">
        <f t="shared" si="601"/>
        <v/>
      </c>
      <c r="Q1150" t="str">
        <f t="shared" si="609"/>
        <v/>
      </c>
      <c r="R1150" t="str">
        <f t="shared" si="610"/>
        <v/>
      </c>
      <c r="S1150" t="str">
        <f t="shared" si="611"/>
        <v/>
      </c>
      <c r="T1150" t="str">
        <f t="shared" si="612"/>
        <v/>
      </c>
      <c r="U1150" t="str">
        <f t="shared" si="613"/>
        <v/>
      </c>
      <c r="V1150" t="str">
        <f>IF(MID(I1150,6,1)="T",VLOOKUP(H1150,DATA!$B$2:$H$526,7,FALSE),"")</f>
        <v/>
      </c>
      <c r="W1150" t="str">
        <f t="shared" si="614"/>
        <v/>
      </c>
      <c r="X1150" t="str">
        <f>IF(LEN(H1150)&gt;0,VLOOKUP(H1150,DATA!$B$2:$F$526,5,FALSE),"")</f>
        <v/>
      </c>
      <c r="Y1150" t="str">
        <f t="shared" si="615"/>
        <v/>
      </c>
      <c r="Z1150" t="str">
        <f t="shared" si="616"/>
        <v/>
      </c>
      <c r="AA1150" t="str">
        <f t="shared" si="617"/>
        <v/>
      </c>
      <c r="AB1150" t="str">
        <f>IF(LEN(Z1150)&gt;0,VLOOKUP(Z1150,DATA!$K$25:$L$69,2,FALSE)&amp;IF(LEN(AA1150)&gt;0,VLOOKUP(AA1150,DATA!$O$25:$P$29,2,FALSE),""),"")</f>
        <v/>
      </c>
      <c r="AC1150" t="str">
        <f>IF(LEN(Z1150)&gt;0,VLOOKUP(Z1150,DATA!$K$25:$M$69,3,FALSE),"")</f>
        <v/>
      </c>
      <c r="AD1150" t="str">
        <f t="shared" si="618"/>
        <v/>
      </c>
      <c r="AE1150" t="str">
        <f t="shared" si="619"/>
        <v/>
      </c>
      <c r="AF1150" t="str">
        <f t="shared" si="620"/>
        <v/>
      </c>
      <c r="AG1150" t="str">
        <f t="shared" si="621"/>
        <v/>
      </c>
      <c r="AH1150" t="str">
        <f t="shared" si="622"/>
        <v/>
      </c>
      <c r="AI1150" t="str">
        <f>IF(LEN(Q1150)&gt;0,REPT("0",IF(IF(MID(I1150,12,1)="F",VLOOKUP(J1150,DATA!$K$2:$Y$20,14,FALSE),0)&gt;10,IF(MID(I1150,12,1)="F",VLOOKUP(J1150,DATA!$K$2:$Y$20,14,FALSE),0)-10,0)-LEN(X1150))&amp;DEC2BIN(Q1150,IF(MID(I1150,12,1)="F",VLOOKUP(J1150,DATA!$K$2:$Y$20,14,FALSE),0)-IF(IF(MID(I1150,12,1)="F",VLOOKUP(J1150,DATA!$K$2:$Y$20,14,FALSE),0)&gt;10,IF(MID(I1150,12,1)="F",VLOOKUP(J1150,DATA!$K$2:$Y$20,14,FALSE),0)-10,0)),"")</f>
        <v/>
      </c>
      <c r="AJ1150" t="str">
        <f>IF(LEN(H1150)&gt;0,IF(H1150&lt;&gt;"CALL_PAL",VLOOKUP(H1150,DATA!$B$2:$E$526,4,FALSE),VLOOKUP(K1150,DATA!$K$72:$M$161,3,FALSE)),"")</f>
        <v/>
      </c>
      <c r="AK1150" t="str">
        <f>IF(LEN(H1150)&gt;0,VLOOKUP(H1150,DATA!$B$2:$D$526,3,FALSE),"")</f>
        <v/>
      </c>
      <c r="AL1150" t="str">
        <f t="shared" si="623"/>
        <v/>
      </c>
      <c r="AM1150" t="str">
        <f t="shared" si="624"/>
        <v/>
      </c>
      <c r="AN1150" t="str">
        <f t="shared" si="602"/>
        <v/>
      </c>
      <c r="AO1150" t="str">
        <f t="shared" si="596"/>
        <v/>
      </c>
      <c r="AP1150" t="str">
        <f t="shared" si="597"/>
        <v/>
      </c>
      <c r="AQ1150" t="str">
        <f t="shared" si="594"/>
        <v/>
      </c>
    </row>
    <row r="1151" spans="1:43" x14ac:dyDescent="0.25">
      <c r="A1151" t="str">
        <f t="shared" si="598"/>
        <v/>
      </c>
      <c r="C1151" t="str">
        <f t="shared" si="604"/>
        <v/>
      </c>
      <c r="D1151" t="str">
        <f t="shared" si="599"/>
        <v/>
      </c>
      <c r="E1151" t="str">
        <f t="shared" si="600"/>
        <v/>
      </c>
      <c r="F1151" t="str">
        <f t="shared" si="603"/>
        <v/>
      </c>
      <c r="G1151" t="str">
        <f t="shared" si="595"/>
        <v/>
      </c>
      <c r="H1151" t="str">
        <f t="shared" si="605"/>
        <v/>
      </c>
      <c r="I1151" s="3" t="str">
        <f>IF(LEN(H1151)&gt;0,VLOOKUP(H1151,DATA!$B$2:$G$526,6,FALSE),"")</f>
        <v/>
      </c>
      <c r="J1151" t="str">
        <f>IF(LEN(H1151)&gt;0,VLOOKUP(H1151,DATA!$B$2:$G$526,2,FALSE),"")</f>
        <v/>
      </c>
      <c r="K1151" t="str">
        <f>IF(LEN(H1151)&gt;0,IF(MID(IF(MID(MID(C1151,LEN(H1151)+2,99),1,1)="(",MID(MID(C1151,LEN(H1151)+2,99),2,LEN(MID(C1151,LEN(H1151)+2,99))-2),MID(C1151,LEN(H1151)+2,99)),1,1)=VLOOKUP(H1151,DATA!$B$2:$I$526,8,FALSE),MID(IF(MID(MID(C1151,LEN(H1151)+2,99),1,1)="(",MID(MID(C1151,LEN(H1151)+2,99),2,LEN(MID(C1151,LEN(H1151)+2,99))-2),MID(C1151,LEN(H1151)+2,99)),1,3),IF(MID(MID(C1151,LEN(H1151)+2,99),1,1)="(",MID(MID(C1151,LEN(H1151)+2,99),2,LEN(MID(C1151,LEN(H1151)+2,99))-2),MID(C1151,LEN(H1151)+2,99))),"")</f>
        <v/>
      </c>
      <c r="L1151" t="str">
        <f t="shared" si="606"/>
        <v/>
      </c>
      <c r="M1151" t="str">
        <f t="shared" si="625"/>
        <v/>
      </c>
      <c r="N1151" t="str">
        <f t="shared" si="607"/>
        <v/>
      </c>
      <c r="O1151" t="str">
        <f t="shared" si="608"/>
        <v/>
      </c>
      <c r="P1151" t="str">
        <f t="shared" si="601"/>
        <v/>
      </c>
      <c r="Q1151" t="str">
        <f t="shared" si="609"/>
        <v/>
      </c>
      <c r="R1151" t="str">
        <f t="shared" si="610"/>
        <v/>
      </c>
      <c r="S1151" t="str">
        <f t="shared" si="611"/>
        <v/>
      </c>
      <c r="T1151" t="str">
        <f t="shared" si="612"/>
        <v/>
      </c>
      <c r="U1151" t="str">
        <f t="shared" si="613"/>
        <v/>
      </c>
      <c r="V1151" t="str">
        <f>IF(MID(I1151,6,1)="T",VLOOKUP(H1151,DATA!$B$2:$H$526,7,FALSE),"")</f>
        <v/>
      </c>
      <c r="W1151" t="str">
        <f t="shared" si="614"/>
        <v/>
      </c>
      <c r="X1151" t="str">
        <f>IF(LEN(H1151)&gt;0,VLOOKUP(H1151,DATA!$B$2:$F$526,5,FALSE),"")</f>
        <v/>
      </c>
      <c r="Y1151" t="str">
        <f t="shared" si="615"/>
        <v/>
      </c>
      <c r="Z1151" t="str">
        <f t="shared" si="616"/>
        <v/>
      </c>
      <c r="AA1151" t="str">
        <f t="shared" si="617"/>
        <v/>
      </c>
      <c r="AB1151" t="str">
        <f>IF(LEN(Z1151)&gt;0,VLOOKUP(Z1151,DATA!$K$25:$L$69,2,FALSE)&amp;IF(LEN(AA1151)&gt;0,VLOOKUP(AA1151,DATA!$O$25:$P$29,2,FALSE),""),"")</f>
        <v/>
      </c>
      <c r="AC1151" t="str">
        <f>IF(LEN(Z1151)&gt;0,VLOOKUP(Z1151,DATA!$K$25:$M$69,3,FALSE),"")</f>
        <v/>
      </c>
      <c r="AD1151" t="str">
        <f t="shared" si="618"/>
        <v/>
      </c>
      <c r="AE1151" t="str">
        <f t="shared" si="619"/>
        <v/>
      </c>
      <c r="AF1151" t="str">
        <f t="shared" si="620"/>
        <v/>
      </c>
      <c r="AG1151" t="str">
        <f t="shared" si="621"/>
        <v/>
      </c>
      <c r="AH1151" t="str">
        <f t="shared" si="622"/>
        <v/>
      </c>
      <c r="AI1151" t="str">
        <f>IF(LEN(Q1151)&gt;0,REPT("0",IF(IF(MID(I1151,12,1)="F",VLOOKUP(J1151,DATA!$K$2:$Y$20,14,FALSE),0)&gt;10,IF(MID(I1151,12,1)="F",VLOOKUP(J1151,DATA!$K$2:$Y$20,14,FALSE),0)-10,0)-LEN(X1151))&amp;DEC2BIN(Q1151,IF(MID(I1151,12,1)="F",VLOOKUP(J1151,DATA!$K$2:$Y$20,14,FALSE),0)-IF(IF(MID(I1151,12,1)="F",VLOOKUP(J1151,DATA!$K$2:$Y$20,14,FALSE),0)&gt;10,IF(MID(I1151,12,1)="F",VLOOKUP(J1151,DATA!$K$2:$Y$20,14,FALSE),0)-10,0)),"")</f>
        <v/>
      </c>
      <c r="AJ1151" t="str">
        <f>IF(LEN(H1151)&gt;0,IF(H1151&lt;&gt;"CALL_PAL",VLOOKUP(H1151,DATA!$B$2:$E$526,4,FALSE),VLOOKUP(K1151,DATA!$K$72:$M$161,3,FALSE)),"")</f>
        <v/>
      </c>
      <c r="AK1151" t="str">
        <f>IF(LEN(H1151)&gt;0,VLOOKUP(H1151,DATA!$B$2:$D$526,3,FALSE),"")</f>
        <v/>
      </c>
      <c r="AL1151" t="str">
        <f t="shared" si="623"/>
        <v/>
      </c>
      <c r="AM1151" t="str">
        <f t="shared" si="624"/>
        <v/>
      </c>
      <c r="AN1151" t="str">
        <f t="shared" si="602"/>
        <v/>
      </c>
      <c r="AO1151" t="str">
        <f t="shared" si="596"/>
        <v/>
      </c>
      <c r="AP1151" t="str">
        <f t="shared" si="597"/>
        <v/>
      </c>
      <c r="AQ1151" t="str">
        <f t="shared" si="594"/>
        <v/>
      </c>
    </row>
    <row r="1152" spans="1:43" x14ac:dyDescent="0.25">
      <c r="A1152" t="str">
        <f t="shared" si="598"/>
        <v/>
      </c>
      <c r="C1152" t="str">
        <f t="shared" si="604"/>
        <v/>
      </c>
      <c r="D1152" t="str">
        <f t="shared" si="599"/>
        <v/>
      </c>
      <c r="E1152" t="str">
        <f t="shared" si="600"/>
        <v/>
      </c>
      <c r="F1152" t="str">
        <f t="shared" si="603"/>
        <v/>
      </c>
      <c r="G1152" t="str">
        <f t="shared" si="595"/>
        <v/>
      </c>
      <c r="H1152" t="str">
        <f t="shared" si="605"/>
        <v/>
      </c>
      <c r="I1152" s="3" t="str">
        <f>IF(LEN(H1152)&gt;0,VLOOKUP(H1152,DATA!$B$2:$G$526,6,FALSE),"")</f>
        <v/>
      </c>
      <c r="J1152" t="str">
        <f>IF(LEN(H1152)&gt;0,VLOOKUP(H1152,DATA!$B$2:$G$526,2,FALSE),"")</f>
        <v/>
      </c>
      <c r="K1152" t="str">
        <f>IF(LEN(H1152)&gt;0,IF(MID(IF(MID(MID(C1152,LEN(H1152)+2,99),1,1)="(",MID(MID(C1152,LEN(H1152)+2,99),2,LEN(MID(C1152,LEN(H1152)+2,99))-2),MID(C1152,LEN(H1152)+2,99)),1,1)=VLOOKUP(H1152,DATA!$B$2:$I$526,8,FALSE),MID(IF(MID(MID(C1152,LEN(H1152)+2,99),1,1)="(",MID(MID(C1152,LEN(H1152)+2,99),2,LEN(MID(C1152,LEN(H1152)+2,99))-2),MID(C1152,LEN(H1152)+2,99)),1,3),IF(MID(MID(C1152,LEN(H1152)+2,99),1,1)="(",MID(MID(C1152,LEN(H1152)+2,99),2,LEN(MID(C1152,LEN(H1152)+2,99))-2),MID(C1152,LEN(H1152)+2,99))),"")</f>
        <v/>
      </c>
      <c r="L1152" t="str">
        <f t="shared" si="606"/>
        <v/>
      </c>
      <c r="M1152" t="str">
        <f t="shared" si="625"/>
        <v/>
      </c>
      <c r="N1152" t="str">
        <f t="shared" si="607"/>
        <v/>
      </c>
      <c r="O1152" t="str">
        <f t="shared" si="608"/>
        <v/>
      </c>
      <c r="P1152" t="str">
        <f t="shared" si="601"/>
        <v/>
      </c>
      <c r="Q1152" t="str">
        <f t="shared" si="609"/>
        <v/>
      </c>
      <c r="R1152" t="str">
        <f t="shared" si="610"/>
        <v/>
      </c>
      <c r="S1152" t="str">
        <f t="shared" si="611"/>
        <v/>
      </c>
      <c r="T1152" t="str">
        <f t="shared" si="612"/>
        <v/>
      </c>
      <c r="U1152" t="str">
        <f t="shared" si="613"/>
        <v/>
      </c>
      <c r="V1152" t="str">
        <f>IF(MID(I1152,6,1)="T",VLOOKUP(H1152,DATA!$B$2:$H$526,7,FALSE),"")</f>
        <v/>
      </c>
      <c r="W1152" t="str">
        <f t="shared" si="614"/>
        <v/>
      </c>
      <c r="X1152" t="str">
        <f>IF(LEN(H1152)&gt;0,VLOOKUP(H1152,DATA!$B$2:$F$526,5,FALSE),"")</f>
        <v/>
      </c>
      <c r="Y1152" t="str">
        <f t="shared" si="615"/>
        <v/>
      </c>
      <c r="Z1152" t="str">
        <f t="shared" si="616"/>
        <v/>
      </c>
      <c r="AA1152" t="str">
        <f t="shared" si="617"/>
        <v/>
      </c>
      <c r="AB1152" t="str">
        <f>IF(LEN(Z1152)&gt;0,VLOOKUP(Z1152,DATA!$K$25:$L$69,2,FALSE)&amp;IF(LEN(AA1152)&gt;0,VLOOKUP(AA1152,DATA!$O$25:$P$29,2,FALSE),""),"")</f>
        <v/>
      </c>
      <c r="AC1152" t="str">
        <f>IF(LEN(Z1152)&gt;0,VLOOKUP(Z1152,DATA!$K$25:$M$69,3,FALSE),"")</f>
        <v/>
      </c>
      <c r="AD1152" t="str">
        <f t="shared" si="618"/>
        <v/>
      </c>
      <c r="AE1152" t="str">
        <f t="shared" si="619"/>
        <v/>
      </c>
      <c r="AF1152" t="str">
        <f t="shared" si="620"/>
        <v/>
      </c>
      <c r="AG1152" t="str">
        <f t="shared" si="621"/>
        <v/>
      </c>
      <c r="AH1152" t="str">
        <f t="shared" si="622"/>
        <v/>
      </c>
      <c r="AI1152" t="str">
        <f>IF(LEN(Q1152)&gt;0,REPT("0",IF(IF(MID(I1152,12,1)="F",VLOOKUP(J1152,DATA!$K$2:$Y$20,14,FALSE),0)&gt;10,IF(MID(I1152,12,1)="F",VLOOKUP(J1152,DATA!$K$2:$Y$20,14,FALSE),0)-10,0)-LEN(X1152))&amp;DEC2BIN(Q1152,IF(MID(I1152,12,1)="F",VLOOKUP(J1152,DATA!$K$2:$Y$20,14,FALSE),0)-IF(IF(MID(I1152,12,1)="F",VLOOKUP(J1152,DATA!$K$2:$Y$20,14,FALSE),0)&gt;10,IF(MID(I1152,12,1)="F",VLOOKUP(J1152,DATA!$K$2:$Y$20,14,FALSE),0)-10,0)),"")</f>
        <v/>
      </c>
      <c r="AJ1152" t="str">
        <f>IF(LEN(H1152)&gt;0,IF(H1152&lt;&gt;"CALL_PAL",VLOOKUP(H1152,DATA!$B$2:$E$526,4,FALSE),VLOOKUP(K1152,DATA!$K$72:$M$161,3,FALSE)),"")</f>
        <v/>
      </c>
      <c r="AK1152" t="str">
        <f>IF(LEN(H1152)&gt;0,VLOOKUP(H1152,DATA!$B$2:$D$526,3,FALSE),"")</f>
        <v/>
      </c>
      <c r="AL1152" t="str">
        <f t="shared" si="623"/>
        <v/>
      </c>
      <c r="AM1152" t="str">
        <f t="shared" si="624"/>
        <v/>
      </c>
      <c r="AN1152" t="str">
        <f t="shared" si="602"/>
        <v/>
      </c>
      <c r="AO1152" t="str">
        <f t="shared" si="596"/>
        <v/>
      </c>
      <c r="AP1152" t="str">
        <f t="shared" si="597"/>
        <v/>
      </c>
      <c r="AQ1152" t="str">
        <f t="shared" si="594"/>
        <v/>
      </c>
    </row>
    <row r="1153" spans="1:43" x14ac:dyDescent="0.25">
      <c r="A1153" t="str">
        <f t="shared" si="598"/>
        <v/>
      </c>
      <c r="C1153" t="str">
        <f t="shared" si="604"/>
        <v/>
      </c>
      <c r="D1153" t="str">
        <f t="shared" si="599"/>
        <v/>
      </c>
      <c r="E1153" t="str">
        <f t="shared" si="600"/>
        <v/>
      </c>
      <c r="F1153" t="str">
        <f t="shared" si="603"/>
        <v/>
      </c>
      <c r="G1153" t="str">
        <f t="shared" si="595"/>
        <v/>
      </c>
      <c r="H1153" t="str">
        <f t="shared" si="605"/>
        <v/>
      </c>
      <c r="I1153" s="3" t="str">
        <f>IF(LEN(H1153)&gt;0,VLOOKUP(H1153,DATA!$B$2:$G$526,6,FALSE),"")</f>
        <v/>
      </c>
      <c r="J1153" t="str">
        <f>IF(LEN(H1153)&gt;0,VLOOKUP(H1153,DATA!$B$2:$G$526,2,FALSE),"")</f>
        <v/>
      </c>
      <c r="K1153" t="str">
        <f>IF(LEN(H1153)&gt;0,IF(MID(IF(MID(MID(C1153,LEN(H1153)+2,99),1,1)="(",MID(MID(C1153,LEN(H1153)+2,99),2,LEN(MID(C1153,LEN(H1153)+2,99))-2),MID(C1153,LEN(H1153)+2,99)),1,1)=VLOOKUP(H1153,DATA!$B$2:$I$526,8,FALSE),MID(IF(MID(MID(C1153,LEN(H1153)+2,99),1,1)="(",MID(MID(C1153,LEN(H1153)+2,99),2,LEN(MID(C1153,LEN(H1153)+2,99))-2),MID(C1153,LEN(H1153)+2,99)),1,3),IF(MID(MID(C1153,LEN(H1153)+2,99),1,1)="(",MID(MID(C1153,LEN(H1153)+2,99),2,LEN(MID(C1153,LEN(H1153)+2,99))-2),MID(C1153,LEN(H1153)+2,99))),"")</f>
        <v/>
      </c>
      <c r="L1153" t="str">
        <f t="shared" si="606"/>
        <v/>
      </c>
      <c r="M1153" t="str">
        <f t="shared" si="625"/>
        <v/>
      </c>
      <c r="N1153" t="str">
        <f t="shared" si="607"/>
        <v/>
      </c>
      <c r="O1153" t="str">
        <f t="shared" si="608"/>
        <v/>
      </c>
      <c r="P1153" t="str">
        <f t="shared" si="601"/>
        <v/>
      </c>
      <c r="Q1153" t="str">
        <f t="shared" si="609"/>
        <v/>
      </c>
      <c r="R1153" t="str">
        <f t="shared" si="610"/>
        <v/>
      </c>
      <c r="S1153" t="str">
        <f t="shared" si="611"/>
        <v/>
      </c>
      <c r="T1153" t="str">
        <f t="shared" si="612"/>
        <v/>
      </c>
      <c r="U1153" t="str">
        <f t="shared" si="613"/>
        <v/>
      </c>
      <c r="V1153" t="str">
        <f>IF(MID(I1153,6,1)="T",VLOOKUP(H1153,DATA!$B$2:$H$526,7,FALSE),"")</f>
        <v/>
      </c>
      <c r="W1153" t="str">
        <f t="shared" si="614"/>
        <v/>
      </c>
      <c r="X1153" t="str">
        <f>IF(LEN(H1153)&gt;0,VLOOKUP(H1153,DATA!$B$2:$F$526,5,FALSE),"")</f>
        <v/>
      </c>
      <c r="Y1153" t="str">
        <f t="shared" si="615"/>
        <v/>
      </c>
      <c r="Z1153" t="str">
        <f t="shared" si="616"/>
        <v/>
      </c>
      <c r="AA1153" t="str">
        <f t="shared" si="617"/>
        <v/>
      </c>
      <c r="AB1153" t="str">
        <f>IF(LEN(Z1153)&gt;0,VLOOKUP(Z1153,DATA!$K$25:$L$69,2,FALSE)&amp;IF(LEN(AA1153)&gt;0,VLOOKUP(AA1153,DATA!$O$25:$P$29,2,FALSE),""),"")</f>
        <v/>
      </c>
      <c r="AC1153" t="str">
        <f>IF(LEN(Z1153)&gt;0,VLOOKUP(Z1153,DATA!$K$25:$M$69,3,FALSE),"")</f>
        <v/>
      </c>
      <c r="AD1153" t="str">
        <f t="shared" si="618"/>
        <v/>
      </c>
      <c r="AE1153" t="str">
        <f t="shared" si="619"/>
        <v/>
      </c>
      <c r="AF1153" t="str">
        <f t="shared" si="620"/>
        <v/>
      </c>
      <c r="AG1153" t="str">
        <f t="shared" si="621"/>
        <v/>
      </c>
      <c r="AH1153" t="str">
        <f t="shared" si="622"/>
        <v/>
      </c>
      <c r="AI1153" t="str">
        <f>IF(LEN(Q1153)&gt;0,REPT("0",IF(IF(MID(I1153,12,1)="F",VLOOKUP(J1153,DATA!$K$2:$Y$20,14,FALSE),0)&gt;10,IF(MID(I1153,12,1)="F",VLOOKUP(J1153,DATA!$K$2:$Y$20,14,FALSE),0)-10,0)-LEN(X1153))&amp;DEC2BIN(Q1153,IF(MID(I1153,12,1)="F",VLOOKUP(J1153,DATA!$K$2:$Y$20,14,FALSE),0)-IF(IF(MID(I1153,12,1)="F",VLOOKUP(J1153,DATA!$K$2:$Y$20,14,FALSE),0)&gt;10,IF(MID(I1153,12,1)="F",VLOOKUP(J1153,DATA!$K$2:$Y$20,14,FALSE),0)-10,0)),"")</f>
        <v/>
      </c>
      <c r="AJ1153" t="str">
        <f>IF(LEN(H1153)&gt;0,IF(H1153&lt;&gt;"CALL_PAL",VLOOKUP(H1153,DATA!$B$2:$E$526,4,FALSE),VLOOKUP(K1153,DATA!$K$72:$M$161,3,FALSE)),"")</f>
        <v/>
      </c>
      <c r="AK1153" t="str">
        <f>IF(LEN(H1153)&gt;0,VLOOKUP(H1153,DATA!$B$2:$D$526,3,FALSE),"")</f>
        <v/>
      </c>
      <c r="AL1153" t="str">
        <f t="shared" si="623"/>
        <v/>
      </c>
      <c r="AM1153" t="str">
        <f t="shared" si="624"/>
        <v/>
      </c>
      <c r="AN1153" t="str">
        <f t="shared" si="602"/>
        <v/>
      </c>
      <c r="AO1153" t="str">
        <f t="shared" si="596"/>
        <v/>
      </c>
      <c r="AP1153" t="str">
        <f t="shared" si="597"/>
        <v/>
      </c>
      <c r="AQ1153" t="str">
        <f t="shared" si="594"/>
        <v/>
      </c>
    </row>
    <row r="1154" spans="1:43" x14ac:dyDescent="0.25">
      <c r="A1154" t="str">
        <f t="shared" si="598"/>
        <v/>
      </c>
      <c r="C1154" t="str">
        <f t="shared" si="604"/>
        <v/>
      </c>
      <c r="D1154" t="str">
        <f t="shared" si="599"/>
        <v/>
      </c>
      <c r="E1154" t="str">
        <f t="shared" si="600"/>
        <v/>
      </c>
      <c r="F1154" t="str">
        <f t="shared" si="603"/>
        <v/>
      </c>
      <c r="G1154" t="str">
        <f t="shared" si="595"/>
        <v/>
      </c>
      <c r="H1154" t="str">
        <f t="shared" si="605"/>
        <v/>
      </c>
      <c r="I1154" s="3" t="str">
        <f>IF(LEN(H1154)&gt;0,VLOOKUP(H1154,DATA!$B$2:$G$526,6,FALSE),"")</f>
        <v/>
      </c>
      <c r="J1154" t="str">
        <f>IF(LEN(H1154)&gt;0,VLOOKUP(H1154,DATA!$B$2:$G$526,2,FALSE),"")</f>
        <v/>
      </c>
      <c r="K1154" t="str">
        <f>IF(LEN(H1154)&gt;0,IF(MID(IF(MID(MID(C1154,LEN(H1154)+2,99),1,1)="(",MID(MID(C1154,LEN(H1154)+2,99),2,LEN(MID(C1154,LEN(H1154)+2,99))-2),MID(C1154,LEN(H1154)+2,99)),1,1)=VLOOKUP(H1154,DATA!$B$2:$I$526,8,FALSE),MID(IF(MID(MID(C1154,LEN(H1154)+2,99),1,1)="(",MID(MID(C1154,LEN(H1154)+2,99),2,LEN(MID(C1154,LEN(H1154)+2,99))-2),MID(C1154,LEN(H1154)+2,99)),1,3),IF(MID(MID(C1154,LEN(H1154)+2,99),1,1)="(",MID(MID(C1154,LEN(H1154)+2,99),2,LEN(MID(C1154,LEN(H1154)+2,99))-2),MID(C1154,LEN(H1154)+2,99))),"")</f>
        <v/>
      </c>
      <c r="L1154" t="str">
        <f t="shared" si="606"/>
        <v/>
      </c>
      <c r="M1154" t="str">
        <f t="shared" si="625"/>
        <v/>
      </c>
      <c r="N1154" t="str">
        <f t="shared" si="607"/>
        <v/>
      </c>
      <c r="O1154" t="str">
        <f t="shared" si="608"/>
        <v/>
      </c>
      <c r="P1154" t="str">
        <f t="shared" si="601"/>
        <v/>
      </c>
      <c r="Q1154" t="str">
        <f t="shared" si="609"/>
        <v/>
      </c>
      <c r="R1154" t="str">
        <f t="shared" si="610"/>
        <v/>
      </c>
      <c r="S1154" t="str">
        <f t="shared" si="611"/>
        <v/>
      </c>
      <c r="T1154" t="str">
        <f t="shared" si="612"/>
        <v/>
      </c>
      <c r="U1154" t="str">
        <f t="shared" si="613"/>
        <v/>
      </c>
      <c r="V1154" t="str">
        <f>IF(MID(I1154,6,1)="T",VLOOKUP(H1154,DATA!$B$2:$H$526,7,FALSE),"")</f>
        <v/>
      </c>
      <c r="W1154" t="str">
        <f t="shared" si="614"/>
        <v/>
      </c>
      <c r="X1154" t="str">
        <f>IF(LEN(H1154)&gt;0,VLOOKUP(H1154,DATA!$B$2:$F$526,5,FALSE),"")</f>
        <v/>
      </c>
      <c r="Y1154" t="str">
        <f t="shared" si="615"/>
        <v/>
      </c>
      <c r="Z1154" t="str">
        <f t="shared" si="616"/>
        <v/>
      </c>
      <c r="AA1154" t="str">
        <f t="shared" si="617"/>
        <v/>
      </c>
      <c r="AB1154" t="str">
        <f>IF(LEN(Z1154)&gt;0,VLOOKUP(Z1154,DATA!$K$25:$L$69,2,FALSE)&amp;IF(LEN(AA1154)&gt;0,VLOOKUP(AA1154,DATA!$O$25:$P$29,2,FALSE),""),"")</f>
        <v/>
      </c>
      <c r="AC1154" t="str">
        <f>IF(LEN(Z1154)&gt;0,VLOOKUP(Z1154,DATA!$K$25:$M$69,3,FALSE),"")</f>
        <v/>
      </c>
      <c r="AD1154" t="str">
        <f t="shared" si="618"/>
        <v/>
      </c>
      <c r="AE1154" t="str">
        <f t="shared" si="619"/>
        <v/>
      </c>
      <c r="AF1154" t="str">
        <f t="shared" si="620"/>
        <v/>
      </c>
      <c r="AG1154" t="str">
        <f t="shared" si="621"/>
        <v/>
      </c>
      <c r="AH1154" t="str">
        <f t="shared" si="622"/>
        <v/>
      </c>
      <c r="AI1154" t="str">
        <f>IF(LEN(Q1154)&gt;0,REPT("0",IF(IF(MID(I1154,12,1)="F",VLOOKUP(J1154,DATA!$K$2:$Y$20,14,FALSE),0)&gt;10,IF(MID(I1154,12,1)="F",VLOOKUP(J1154,DATA!$K$2:$Y$20,14,FALSE),0)-10,0)-LEN(X1154))&amp;DEC2BIN(Q1154,IF(MID(I1154,12,1)="F",VLOOKUP(J1154,DATA!$K$2:$Y$20,14,FALSE),0)-IF(IF(MID(I1154,12,1)="F",VLOOKUP(J1154,DATA!$K$2:$Y$20,14,FALSE),0)&gt;10,IF(MID(I1154,12,1)="F",VLOOKUP(J1154,DATA!$K$2:$Y$20,14,FALSE),0)-10,0)),"")</f>
        <v/>
      </c>
      <c r="AJ1154" t="str">
        <f>IF(LEN(H1154)&gt;0,IF(H1154&lt;&gt;"CALL_PAL",VLOOKUP(H1154,DATA!$B$2:$E$526,4,FALSE),VLOOKUP(K1154,DATA!$K$72:$M$161,3,FALSE)),"")</f>
        <v/>
      </c>
      <c r="AK1154" t="str">
        <f>IF(LEN(H1154)&gt;0,VLOOKUP(H1154,DATA!$B$2:$D$526,3,FALSE),"")</f>
        <v/>
      </c>
      <c r="AL1154" t="str">
        <f t="shared" si="623"/>
        <v/>
      </c>
      <c r="AM1154" t="str">
        <f t="shared" si="624"/>
        <v/>
      </c>
      <c r="AN1154" t="str">
        <f t="shared" si="602"/>
        <v/>
      </c>
      <c r="AO1154" t="str">
        <f t="shared" si="596"/>
        <v/>
      </c>
      <c r="AP1154" t="str">
        <f t="shared" si="597"/>
        <v/>
      </c>
      <c r="AQ1154" t="str">
        <f t="shared" si="594"/>
        <v/>
      </c>
    </row>
    <row r="1155" spans="1:43" x14ac:dyDescent="0.25">
      <c r="A1155" t="str">
        <f t="shared" si="598"/>
        <v/>
      </c>
      <c r="C1155" t="str">
        <f t="shared" si="604"/>
        <v/>
      </c>
      <c r="D1155" t="str">
        <f t="shared" si="599"/>
        <v/>
      </c>
      <c r="E1155" t="str">
        <f t="shared" si="600"/>
        <v/>
      </c>
      <c r="F1155" t="str">
        <f t="shared" si="603"/>
        <v/>
      </c>
      <c r="G1155" t="str">
        <f t="shared" si="595"/>
        <v/>
      </c>
      <c r="H1155" t="str">
        <f t="shared" si="605"/>
        <v/>
      </c>
      <c r="I1155" s="3" t="str">
        <f>IF(LEN(H1155)&gt;0,VLOOKUP(H1155,DATA!$B$2:$G$526,6,FALSE),"")</f>
        <v/>
      </c>
      <c r="J1155" t="str">
        <f>IF(LEN(H1155)&gt;0,VLOOKUP(H1155,DATA!$B$2:$G$526,2,FALSE),"")</f>
        <v/>
      </c>
      <c r="K1155" t="str">
        <f>IF(LEN(H1155)&gt;0,IF(MID(IF(MID(MID(C1155,LEN(H1155)+2,99),1,1)="(",MID(MID(C1155,LEN(H1155)+2,99),2,LEN(MID(C1155,LEN(H1155)+2,99))-2),MID(C1155,LEN(H1155)+2,99)),1,1)=VLOOKUP(H1155,DATA!$B$2:$I$526,8,FALSE),MID(IF(MID(MID(C1155,LEN(H1155)+2,99),1,1)="(",MID(MID(C1155,LEN(H1155)+2,99),2,LEN(MID(C1155,LEN(H1155)+2,99))-2),MID(C1155,LEN(H1155)+2,99)),1,3),IF(MID(MID(C1155,LEN(H1155)+2,99),1,1)="(",MID(MID(C1155,LEN(H1155)+2,99),2,LEN(MID(C1155,LEN(H1155)+2,99))-2),MID(C1155,LEN(H1155)+2,99))),"")</f>
        <v/>
      </c>
      <c r="L1155" t="str">
        <f t="shared" si="606"/>
        <v/>
      </c>
      <c r="M1155" t="str">
        <f t="shared" si="625"/>
        <v/>
      </c>
      <c r="N1155" t="str">
        <f t="shared" si="607"/>
        <v/>
      </c>
      <c r="O1155" t="str">
        <f t="shared" si="608"/>
        <v/>
      </c>
      <c r="P1155" t="str">
        <f t="shared" si="601"/>
        <v/>
      </c>
      <c r="Q1155" t="str">
        <f t="shared" si="609"/>
        <v/>
      </c>
      <c r="R1155" t="str">
        <f t="shared" si="610"/>
        <v/>
      </c>
      <c r="S1155" t="str">
        <f t="shared" si="611"/>
        <v/>
      </c>
      <c r="T1155" t="str">
        <f t="shared" si="612"/>
        <v/>
      </c>
      <c r="U1155" t="str">
        <f t="shared" si="613"/>
        <v/>
      </c>
      <c r="V1155" t="str">
        <f>IF(MID(I1155,6,1)="T",VLOOKUP(H1155,DATA!$B$2:$H$526,7,FALSE),"")</f>
        <v/>
      </c>
      <c r="W1155" t="str">
        <f t="shared" si="614"/>
        <v/>
      </c>
      <c r="X1155" t="str">
        <f>IF(LEN(H1155)&gt;0,VLOOKUP(H1155,DATA!$B$2:$F$526,5,FALSE),"")</f>
        <v/>
      </c>
      <c r="Y1155" t="str">
        <f t="shared" si="615"/>
        <v/>
      </c>
      <c r="Z1155" t="str">
        <f t="shared" si="616"/>
        <v/>
      </c>
      <c r="AA1155" t="str">
        <f t="shared" si="617"/>
        <v/>
      </c>
      <c r="AB1155" t="str">
        <f>IF(LEN(Z1155)&gt;0,VLOOKUP(Z1155,DATA!$K$25:$L$69,2,FALSE)&amp;IF(LEN(AA1155)&gt;0,VLOOKUP(AA1155,DATA!$O$25:$P$29,2,FALSE),""),"")</f>
        <v/>
      </c>
      <c r="AC1155" t="str">
        <f>IF(LEN(Z1155)&gt;0,VLOOKUP(Z1155,DATA!$K$25:$M$69,3,FALSE),"")</f>
        <v/>
      </c>
      <c r="AD1155" t="str">
        <f t="shared" si="618"/>
        <v/>
      </c>
      <c r="AE1155" t="str">
        <f t="shared" si="619"/>
        <v/>
      </c>
      <c r="AF1155" t="str">
        <f t="shared" si="620"/>
        <v/>
      </c>
      <c r="AG1155" t="str">
        <f t="shared" si="621"/>
        <v/>
      </c>
      <c r="AH1155" t="str">
        <f t="shared" si="622"/>
        <v/>
      </c>
      <c r="AI1155" t="str">
        <f>IF(LEN(Q1155)&gt;0,REPT("0",IF(IF(MID(I1155,12,1)="F",VLOOKUP(J1155,DATA!$K$2:$Y$20,14,FALSE),0)&gt;10,IF(MID(I1155,12,1)="F",VLOOKUP(J1155,DATA!$K$2:$Y$20,14,FALSE),0)-10,0)-LEN(X1155))&amp;DEC2BIN(Q1155,IF(MID(I1155,12,1)="F",VLOOKUP(J1155,DATA!$K$2:$Y$20,14,FALSE),0)-IF(IF(MID(I1155,12,1)="F",VLOOKUP(J1155,DATA!$K$2:$Y$20,14,FALSE),0)&gt;10,IF(MID(I1155,12,1)="F",VLOOKUP(J1155,DATA!$K$2:$Y$20,14,FALSE),0)-10,0)),"")</f>
        <v/>
      </c>
      <c r="AJ1155" t="str">
        <f>IF(LEN(H1155)&gt;0,IF(H1155&lt;&gt;"CALL_PAL",VLOOKUP(H1155,DATA!$B$2:$E$526,4,FALSE),VLOOKUP(K1155,DATA!$K$72:$M$161,3,FALSE)),"")</f>
        <v/>
      </c>
      <c r="AK1155" t="str">
        <f>IF(LEN(H1155)&gt;0,VLOOKUP(H1155,DATA!$B$2:$D$526,3,FALSE),"")</f>
        <v/>
      </c>
      <c r="AL1155" t="str">
        <f t="shared" si="623"/>
        <v/>
      </c>
      <c r="AM1155" t="str">
        <f t="shared" si="624"/>
        <v/>
      </c>
      <c r="AN1155" t="str">
        <f t="shared" si="602"/>
        <v/>
      </c>
      <c r="AO1155" t="str">
        <f t="shared" si="596"/>
        <v/>
      </c>
      <c r="AP1155" t="str">
        <f t="shared" si="597"/>
        <v/>
      </c>
      <c r="AQ1155" t="str">
        <f t="shared" ref="AQ1155:AQ1218" si="626">IF(B1155="","",IF(G1155=G1156,"",INT(G1155/64)*64=G1155))</f>
        <v/>
      </c>
    </row>
    <row r="1156" spans="1:43" x14ac:dyDescent="0.25">
      <c r="A1156" t="str">
        <f t="shared" si="598"/>
        <v/>
      </c>
      <c r="C1156" t="str">
        <f t="shared" si="604"/>
        <v/>
      </c>
      <c r="D1156" t="str">
        <f t="shared" si="599"/>
        <v/>
      </c>
      <c r="E1156" t="str">
        <f t="shared" si="600"/>
        <v/>
      </c>
      <c r="F1156" t="str">
        <f t="shared" si="603"/>
        <v/>
      </c>
      <c r="G1156" t="str">
        <f t="shared" ref="G1156:G1219" si="627">IF(LEN(C1156)&gt;0,IF(IFERROR(FIND(":",C1156)&gt;0,FALSE),G1155+16-MOD(G1155+16,16),IF(E1156,G1155+F1155-MOD(G1155+F1155,F1155),G1155)),"")</f>
        <v/>
      </c>
      <c r="H1156" t="str">
        <f t="shared" si="605"/>
        <v/>
      </c>
      <c r="I1156" s="3" t="str">
        <f>IF(LEN(H1156)&gt;0,VLOOKUP(H1156,DATA!$B$2:$G$526,6,FALSE),"")</f>
        <v/>
      </c>
      <c r="J1156" t="str">
        <f>IF(LEN(H1156)&gt;0,VLOOKUP(H1156,DATA!$B$2:$G$526,2,FALSE),"")</f>
        <v/>
      </c>
      <c r="K1156" t="str">
        <f>IF(LEN(H1156)&gt;0,IF(MID(IF(MID(MID(C1156,LEN(H1156)+2,99),1,1)="(",MID(MID(C1156,LEN(H1156)+2,99),2,LEN(MID(C1156,LEN(H1156)+2,99))-2),MID(C1156,LEN(H1156)+2,99)),1,1)=VLOOKUP(H1156,DATA!$B$2:$I$526,8,FALSE),MID(IF(MID(MID(C1156,LEN(H1156)+2,99),1,1)="(",MID(MID(C1156,LEN(H1156)+2,99),2,LEN(MID(C1156,LEN(H1156)+2,99))-2),MID(C1156,LEN(H1156)+2,99)),1,3),IF(MID(MID(C1156,LEN(H1156)+2,99),1,1)="(",MID(MID(C1156,LEN(H1156)+2,99),2,LEN(MID(C1156,LEN(H1156)+2,99))-2),MID(C1156,LEN(H1156)+2,99))),"")</f>
        <v/>
      </c>
      <c r="L1156" t="str">
        <f t="shared" si="606"/>
        <v/>
      </c>
      <c r="M1156" t="str">
        <f t="shared" si="625"/>
        <v/>
      </c>
      <c r="N1156" t="str">
        <f t="shared" si="607"/>
        <v/>
      </c>
      <c r="O1156" t="str">
        <f t="shared" si="608"/>
        <v/>
      </c>
      <c r="P1156" t="str">
        <f t="shared" si="601"/>
        <v/>
      </c>
      <c r="Q1156" t="str">
        <f t="shared" si="609"/>
        <v/>
      </c>
      <c r="R1156" t="str">
        <f t="shared" si="610"/>
        <v/>
      </c>
      <c r="S1156" t="str">
        <f t="shared" si="611"/>
        <v/>
      </c>
      <c r="T1156" t="str">
        <f t="shared" si="612"/>
        <v/>
      </c>
      <c r="U1156" t="str">
        <f t="shared" si="613"/>
        <v/>
      </c>
      <c r="V1156" t="str">
        <f>IF(MID(I1156,6,1)="T",VLOOKUP(H1156,DATA!$B$2:$H$526,7,FALSE),"")</f>
        <v/>
      </c>
      <c r="W1156" t="str">
        <f t="shared" si="614"/>
        <v/>
      </c>
      <c r="X1156" t="str">
        <f>IF(LEN(H1156)&gt;0,VLOOKUP(H1156,DATA!$B$2:$F$526,5,FALSE),"")</f>
        <v/>
      </c>
      <c r="Y1156" t="str">
        <f t="shared" si="615"/>
        <v/>
      </c>
      <c r="Z1156" t="str">
        <f t="shared" si="616"/>
        <v/>
      </c>
      <c r="AA1156" t="str">
        <f t="shared" si="617"/>
        <v/>
      </c>
      <c r="AB1156" t="str">
        <f>IF(LEN(Z1156)&gt;0,VLOOKUP(Z1156,DATA!$K$25:$L$69,2,FALSE)&amp;IF(LEN(AA1156)&gt;0,VLOOKUP(AA1156,DATA!$O$25:$P$29,2,FALSE),""),"")</f>
        <v/>
      </c>
      <c r="AC1156" t="str">
        <f>IF(LEN(Z1156)&gt;0,VLOOKUP(Z1156,DATA!$K$25:$M$69,3,FALSE),"")</f>
        <v/>
      </c>
      <c r="AD1156" t="str">
        <f t="shared" si="618"/>
        <v/>
      </c>
      <c r="AE1156" t="str">
        <f t="shared" si="619"/>
        <v/>
      </c>
      <c r="AF1156" t="str">
        <f t="shared" si="620"/>
        <v/>
      </c>
      <c r="AG1156" t="str">
        <f t="shared" si="621"/>
        <v/>
      </c>
      <c r="AH1156" t="str">
        <f t="shared" si="622"/>
        <v/>
      </c>
      <c r="AI1156" t="str">
        <f>IF(LEN(Q1156)&gt;0,REPT("0",IF(IF(MID(I1156,12,1)="F",VLOOKUP(J1156,DATA!$K$2:$Y$20,14,FALSE),0)&gt;10,IF(MID(I1156,12,1)="F",VLOOKUP(J1156,DATA!$K$2:$Y$20,14,FALSE),0)-10,0)-LEN(X1156))&amp;DEC2BIN(Q1156,IF(MID(I1156,12,1)="F",VLOOKUP(J1156,DATA!$K$2:$Y$20,14,FALSE),0)-IF(IF(MID(I1156,12,1)="F",VLOOKUP(J1156,DATA!$K$2:$Y$20,14,FALSE),0)&gt;10,IF(MID(I1156,12,1)="F",VLOOKUP(J1156,DATA!$K$2:$Y$20,14,FALSE),0)-10,0)),"")</f>
        <v/>
      </c>
      <c r="AJ1156" t="str">
        <f>IF(LEN(H1156)&gt;0,IF(H1156&lt;&gt;"CALL_PAL",VLOOKUP(H1156,DATA!$B$2:$E$526,4,FALSE),VLOOKUP(K1156,DATA!$K$72:$M$161,3,FALSE)),"")</f>
        <v/>
      </c>
      <c r="AK1156" t="str">
        <f>IF(LEN(H1156)&gt;0,VLOOKUP(H1156,DATA!$B$2:$D$526,3,FALSE),"")</f>
        <v/>
      </c>
      <c r="AL1156" t="str">
        <f t="shared" si="623"/>
        <v/>
      </c>
      <c r="AM1156" t="str">
        <f t="shared" si="624"/>
        <v/>
      </c>
      <c r="AN1156" t="str">
        <f t="shared" si="602"/>
        <v/>
      </c>
      <c r="AO1156" t="str">
        <f t="shared" ref="AO1156:AO1219" si="628">IF(B1156&lt;&gt;"",G1156-G1155,"")</f>
        <v/>
      </c>
      <c r="AP1156" t="str">
        <f t="shared" si="597"/>
        <v/>
      </c>
      <c r="AQ1156" t="str">
        <f t="shared" si="626"/>
        <v/>
      </c>
    </row>
    <row r="1157" spans="1:43" x14ac:dyDescent="0.25">
      <c r="A1157" t="str">
        <f t="shared" si="598"/>
        <v/>
      </c>
      <c r="C1157" t="str">
        <f t="shared" si="604"/>
        <v/>
      </c>
      <c r="D1157" t="str">
        <f t="shared" si="599"/>
        <v/>
      </c>
      <c r="E1157" t="str">
        <f t="shared" si="600"/>
        <v/>
      </c>
      <c r="F1157" t="str">
        <f t="shared" si="603"/>
        <v/>
      </c>
      <c r="G1157" t="str">
        <f t="shared" si="627"/>
        <v/>
      </c>
      <c r="H1157" t="str">
        <f t="shared" si="605"/>
        <v/>
      </c>
      <c r="I1157" s="3" t="str">
        <f>IF(LEN(H1157)&gt;0,VLOOKUP(H1157,DATA!$B$2:$G$526,6,FALSE),"")</f>
        <v/>
      </c>
      <c r="J1157" t="str">
        <f>IF(LEN(H1157)&gt;0,VLOOKUP(H1157,DATA!$B$2:$G$526,2,FALSE),"")</f>
        <v/>
      </c>
      <c r="K1157" t="str">
        <f>IF(LEN(H1157)&gt;0,IF(MID(IF(MID(MID(C1157,LEN(H1157)+2,99),1,1)="(",MID(MID(C1157,LEN(H1157)+2,99),2,LEN(MID(C1157,LEN(H1157)+2,99))-2),MID(C1157,LEN(H1157)+2,99)),1,1)=VLOOKUP(H1157,DATA!$B$2:$I$526,8,FALSE),MID(IF(MID(MID(C1157,LEN(H1157)+2,99),1,1)="(",MID(MID(C1157,LEN(H1157)+2,99),2,LEN(MID(C1157,LEN(H1157)+2,99))-2),MID(C1157,LEN(H1157)+2,99)),1,3),IF(MID(MID(C1157,LEN(H1157)+2,99),1,1)="(",MID(MID(C1157,LEN(H1157)+2,99),2,LEN(MID(C1157,LEN(H1157)+2,99))-2),MID(C1157,LEN(H1157)+2,99))),"")</f>
        <v/>
      </c>
      <c r="L1157" t="str">
        <f t="shared" si="606"/>
        <v/>
      </c>
      <c r="M1157" t="str">
        <f t="shared" si="625"/>
        <v/>
      </c>
      <c r="N1157" t="str">
        <f t="shared" si="607"/>
        <v/>
      </c>
      <c r="O1157" t="str">
        <f t="shared" si="608"/>
        <v/>
      </c>
      <c r="P1157" t="str">
        <f t="shared" si="601"/>
        <v/>
      </c>
      <c r="Q1157" t="str">
        <f t="shared" si="609"/>
        <v/>
      </c>
      <c r="R1157" t="str">
        <f t="shared" si="610"/>
        <v/>
      </c>
      <c r="S1157" t="str">
        <f t="shared" si="611"/>
        <v/>
      </c>
      <c r="T1157" t="str">
        <f t="shared" si="612"/>
        <v/>
      </c>
      <c r="U1157" t="str">
        <f t="shared" si="613"/>
        <v/>
      </c>
      <c r="V1157" t="str">
        <f>IF(MID(I1157,6,1)="T",VLOOKUP(H1157,DATA!$B$2:$H$526,7,FALSE),"")</f>
        <v/>
      </c>
      <c r="W1157" t="str">
        <f t="shared" si="614"/>
        <v/>
      </c>
      <c r="X1157" t="str">
        <f>IF(LEN(H1157)&gt;0,VLOOKUP(H1157,DATA!$B$2:$F$526,5,FALSE),"")</f>
        <v/>
      </c>
      <c r="Y1157" t="str">
        <f t="shared" si="615"/>
        <v/>
      </c>
      <c r="Z1157" t="str">
        <f t="shared" si="616"/>
        <v/>
      </c>
      <c r="AA1157" t="str">
        <f t="shared" si="617"/>
        <v/>
      </c>
      <c r="AB1157" t="str">
        <f>IF(LEN(Z1157)&gt;0,VLOOKUP(Z1157,DATA!$K$25:$L$69,2,FALSE)&amp;IF(LEN(AA1157)&gt;0,VLOOKUP(AA1157,DATA!$O$25:$P$29,2,FALSE),""),"")</f>
        <v/>
      </c>
      <c r="AC1157" t="str">
        <f>IF(LEN(Z1157)&gt;0,VLOOKUP(Z1157,DATA!$K$25:$M$69,3,FALSE),"")</f>
        <v/>
      </c>
      <c r="AD1157" t="str">
        <f t="shared" si="618"/>
        <v/>
      </c>
      <c r="AE1157" t="str">
        <f t="shared" si="619"/>
        <v/>
      </c>
      <c r="AF1157" t="str">
        <f t="shared" si="620"/>
        <v/>
      </c>
      <c r="AG1157" t="str">
        <f t="shared" si="621"/>
        <v/>
      </c>
      <c r="AH1157" t="str">
        <f t="shared" si="622"/>
        <v/>
      </c>
      <c r="AI1157" t="str">
        <f>IF(LEN(Q1157)&gt;0,REPT("0",IF(IF(MID(I1157,12,1)="F",VLOOKUP(J1157,DATA!$K$2:$Y$20,14,FALSE),0)&gt;10,IF(MID(I1157,12,1)="F",VLOOKUP(J1157,DATA!$K$2:$Y$20,14,FALSE),0)-10,0)-LEN(X1157))&amp;DEC2BIN(Q1157,IF(MID(I1157,12,1)="F",VLOOKUP(J1157,DATA!$K$2:$Y$20,14,FALSE),0)-IF(IF(MID(I1157,12,1)="F",VLOOKUP(J1157,DATA!$K$2:$Y$20,14,FALSE),0)&gt;10,IF(MID(I1157,12,1)="F",VLOOKUP(J1157,DATA!$K$2:$Y$20,14,FALSE),0)-10,0)),"")</f>
        <v/>
      </c>
      <c r="AJ1157" t="str">
        <f>IF(LEN(H1157)&gt;0,IF(H1157&lt;&gt;"CALL_PAL",VLOOKUP(H1157,DATA!$B$2:$E$526,4,FALSE),VLOOKUP(K1157,DATA!$K$72:$M$161,3,FALSE)),"")</f>
        <v/>
      </c>
      <c r="AK1157" t="str">
        <f>IF(LEN(H1157)&gt;0,VLOOKUP(H1157,DATA!$B$2:$D$526,3,FALSE),"")</f>
        <v/>
      </c>
      <c r="AL1157" t="str">
        <f t="shared" si="623"/>
        <v/>
      </c>
      <c r="AM1157" t="str">
        <f t="shared" si="624"/>
        <v/>
      </c>
      <c r="AN1157" t="str">
        <f t="shared" si="602"/>
        <v/>
      </c>
      <c r="AO1157" t="str">
        <f t="shared" si="628"/>
        <v/>
      </c>
      <c r="AP1157" t="str">
        <f t="shared" ref="AP1157:AP1220" si="629">IF(B1157="","",IF(G1157=G1158,"",INT(G1157/16)*16=G1157))</f>
        <v/>
      </c>
      <c r="AQ1157" t="str">
        <f t="shared" si="626"/>
        <v/>
      </c>
    </row>
    <row r="1158" spans="1:43" x14ac:dyDescent="0.25">
      <c r="A1158" t="str">
        <f t="shared" ref="A1158:A1221" si="630">IF(LEN(G1158)&gt;0,DEC2HEX(G1158+IF(AN1157,1,0),8),"")</f>
        <v/>
      </c>
      <c r="C1158" t="str">
        <f t="shared" si="604"/>
        <v/>
      </c>
      <c r="D1158" t="str">
        <f t="shared" ref="D1158:D1221" si="631">IF(LEN(C1158)&gt;0,IF(MID(C1158,1,IFERROR(FIND(" ",C1158),2)-1)=".BASE","",IF(MID(C1158,1,4)=".VAR",MID(C1158,FIND(" ",C1158)+1,99),"")),"")</f>
        <v/>
      </c>
      <c r="E1158" t="str">
        <f t="shared" si="600"/>
        <v/>
      </c>
      <c r="F1158" t="str">
        <f t="shared" si="603"/>
        <v/>
      </c>
      <c r="G1158" t="str">
        <f t="shared" si="627"/>
        <v/>
      </c>
      <c r="H1158" t="str">
        <f t="shared" si="605"/>
        <v/>
      </c>
      <c r="I1158" s="3" t="str">
        <f>IF(LEN(H1158)&gt;0,VLOOKUP(H1158,DATA!$B$2:$G$526,6,FALSE),"")</f>
        <v/>
      </c>
      <c r="J1158" t="str">
        <f>IF(LEN(H1158)&gt;0,VLOOKUP(H1158,DATA!$B$2:$G$526,2,FALSE),"")</f>
        <v/>
      </c>
      <c r="K1158" t="str">
        <f>IF(LEN(H1158)&gt;0,IF(MID(IF(MID(MID(C1158,LEN(H1158)+2,99),1,1)="(",MID(MID(C1158,LEN(H1158)+2,99),2,LEN(MID(C1158,LEN(H1158)+2,99))-2),MID(C1158,LEN(H1158)+2,99)),1,1)=VLOOKUP(H1158,DATA!$B$2:$I$526,8,FALSE),MID(IF(MID(MID(C1158,LEN(H1158)+2,99),1,1)="(",MID(MID(C1158,LEN(H1158)+2,99),2,LEN(MID(C1158,LEN(H1158)+2,99))-2),MID(C1158,LEN(H1158)+2,99)),1,3),IF(MID(MID(C1158,LEN(H1158)+2,99),1,1)="(",MID(MID(C1158,LEN(H1158)+2,99),2,LEN(MID(C1158,LEN(H1158)+2,99))-2),MID(C1158,LEN(H1158)+2,99))),"")</f>
        <v/>
      </c>
      <c r="L1158" t="str">
        <f t="shared" si="606"/>
        <v/>
      </c>
      <c r="M1158" t="str">
        <f t="shared" si="625"/>
        <v/>
      </c>
      <c r="N1158" t="str">
        <f t="shared" si="607"/>
        <v/>
      </c>
      <c r="O1158" t="str">
        <f t="shared" si="608"/>
        <v/>
      </c>
      <c r="P1158" t="str">
        <f t="shared" si="601"/>
        <v/>
      </c>
      <c r="Q1158" t="str">
        <f t="shared" si="609"/>
        <v/>
      </c>
      <c r="R1158" t="str">
        <f t="shared" si="610"/>
        <v/>
      </c>
      <c r="S1158" t="str">
        <f t="shared" si="611"/>
        <v/>
      </c>
      <c r="T1158" t="str">
        <f t="shared" si="612"/>
        <v/>
      </c>
      <c r="U1158" t="str">
        <f t="shared" si="613"/>
        <v/>
      </c>
      <c r="V1158" t="str">
        <f>IF(MID(I1158,6,1)="T",VLOOKUP(H1158,DATA!$B$2:$H$526,7,FALSE),"")</f>
        <v/>
      </c>
      <c r="W1158" t="str">
        <f t="shared" si="614"/>
        <v/>
      </c>
      <c r="X1158" t="str">
        <f>IF(LEN(H1158)&gt;0,VLOOKUP(H1158,DATA!$B$2:$F$526,5,FALSE),"")</f>
        <v/>
      </c>
      <c r="Y1158" t="str">
        <f t="shared" si="615"/>
        <v/>
      </c>
      <c r="Z1158" t="str">
        <f t="shared" si="616"/>
        <v/>
      </c>
      <c r="AA1158" t="str">
        <f t="shared" si="617"/>
        <v/>
      </c>
      <c r="AB1158" t="str">
        <f>IF(LEN(Z1158)&gt;0,VLOOKUP(Z1158,DATA!$K$25:$L$69,2,FALSE)&amp;IF(LEN(AA1158)&gt;0,VLOOKUP(AA1158,DATA!$O$25:$P$29,2,FALSE),""),"")</f>
        <v/>
      </c>
      <c r="AC1158" t="str">
        <f>IF(LEN(Z1158)&gt;0,VLOOKUP(Z1158,DATA!$K$25:$M$69,3,FALSE),"")</f>
        <v/>
      </c>
      <c r="AD1158" t="str">
        <f t="shared" si="618"/>
        <v/>
      </c>
      <c r="AE1158" t="str">
        <f t="shared" si="619"/>
        <v/>
      </c>
      <c r="AF1158" t="str">
        <f t="shared" si="620"/>
        <v/>
      </c>
      <c r="AG1158" t="str">
        <f t="shared" si="621"/>
        <v/>
      </c>
      <c r="AH1158" t="str">
        <f t="shared" si="622"/>
        <v/>
      </c>
      <c r="AI1158" t="str">
        <f>IF(LEN(Q1158)&gt;0,REPT("0",IF(IF(MID(I1158,12,1)="F",VLOOKUP(J1158,DATA!$K$2:$Y$20,14,FALSE),0)&gt;10,IF(MID(I1158,12,1)="F",VLOOKUP(J1158,DATA!$K$2:$Y$20,14,FALSE),0)-10,0)-LEN(X1158))&amp;DEC2BIN(Q1158,IF(MID(I1158,12,1)="F",VLOOKUP(J1158,DATA!$K$2:$Y$20,14,FALSE),0)-IF(IF(MID(I1158,12,1)="F",VLOOKUP(J1158,DATA!$K$2:$Y$20,14,FALSE),0)&gt;10,IF(MID(I1158,12,1)="F",VLOOKUP(J1158,DATA!$K$2:$Y$20,14,FALSE),0)-10,0)),"")</f>
        <v/>
      </c>
      <c r="AJ1158" t="str">
        <f>IF(LEN(H1158)&gt;0,IF(H1158&lt;&gt;"CALL_PAL",VLOOKUP(H1158,DATA!$B$2:$E$526,4,FALSE),VLOOKUP(K1158,DATA!$K$72:$M$161,3,FALSE)),"")</f>
        <v/>
      </c>
      <c r="AK1158" t="str">
        <f>IF(LEN(H1158)&gt;0,VLOOKUP(H1158,DATA!$B$2:$D$526,3,FALSE),"")</f>
        <v/>
      </c>
      <c r="AL1158" t="str">
        <f t="shared" si="623"/>
        <v/>
      </c>
      <c r="AM1158" t="str">
        <f t="shared" si="624"/>
        <v/>
      </c>
      <c r="AN1158" t="str">
        <f t="shared" si="602"/>
        <v/>
      </c>
      <c r="AO1158" t="str">
        <f t="shared" si="628"/>
        <v/>
      </c>
      <c r="AP1158" t="str">
        <f t="shared" si="629"/>
        <v/>
      </c>
      <c r="AQ1158" t="str">
        <f t="shared" si="626"/>
        <v/>
      </c>
    </row>
    <row r="1159" spans="1:43" x14ac:dyDescent="0.25">
      <c r="A1159" t="str">
        <f t="shared" si="630"/>
        <v/>
      </c>
      <c r="C1159" t="str">
        <f t="shared" si="604"/>
        <v/>
      </c>
      <c r="D1159" t="str">
        <f t="shared" si="631"/>
        <v/>
      </c>
      <c r="E1159" t="str">
        <f t="shared" si="600"/>
        <v/>
      </c>
      <c r="F1159" t="str">
        <f t="shared" si="603"/>
        <v/>
      </c>
      <c r="G1159" t="str">
        <f t="shared" si="627"/>
        <v/>
      </c>
      <c r="H1159" t="str">
        <f t="shared" si="605"/>
        <v/>
      </c>
      <c r="I1159" s="3" t="str">
        <f>IF(LEN(H1159)&gt;0,VLOOKUP(H1159,DATA!$B$2:$G$526,6,FALSE),"")</f>
        <v/>
      </c>
      <c r="J1159" t="str">
        <f>IF(LEN(H1159)&gt;0,VLOOKUP(H1159,DATA!$B$2:$G$526,2,FALSE),"")</f>
        <v/>
      </c>
      <c r="K1159" t="str">
        <f>IF(LEN(H1159)&gt;0,IF(MID(IF(MID(MID(C1159,LEN(H1159)+2,99),1,1)="(",MID(MID(C1159,LEN(H1159)+2,99),2,LEN(MID(C1159,LEN(H1159)+2,99))-2),MID(C1159,LEN(H1159)+2,99)),1,1)=VLOOKUP(H1159,DATA!$B$2:$I$526,8,FALSE),MID(IF(MID(MID(C1159,LEN(H1159)+2,99),1,1)="(",MID(MID(C1159,LEN(H1159)+2,99),2,LEN(MID(C1159,LEN(H1159)+2,99))-2),MID(C1159,LEN(H1159)+2,99)),1,3),IF(MID(MID(C1159,LEN(H1159)+2,99),1,1)="(",MID(MID(C1159,LEN(H1159)+2,99),2,LEN(MID(C1159,LEN(H1159)+2,99))-2),MID(C1159,LEN(H1159)+2,99))),"")</f>
        <v/>
      </c>
      <c r="L1159" t="str">
        <f t="shared" si="606"/>
        <v/>
      </c>
      <c r="M1159" t="str">
        <f t="shared" si="625"/>
        <v/>
      </c>
      <c r="N1159" t="str">
        <f t="shared" si="607"/>
        <v/>
      </c>
      <c r="O1159" t="str">
        <f t="shared" si="608"/>
        <v/>
      </c>
      <c r="P1159" t="str">
        <f t="shared" si="601"/>
        <v/>
      </c>
      <c r="Q1159" t="str">
        <f t="shared" si="609"/>
        <v/>
      </c>
      <c r="R1159" t="str">
        <f t="shared" si="610"/>
        <v/>
      </c>
      <c r="S1159" t="str">
        <f t="shared" si="611"/>
        <v/>
      </c>
      <c r="T1159" t="str">
        <f t="shared" si="612"/>
        <v/>
      </c>
      <c r="U1159" t="str">
        <f t="shared" si="613"/>
        <v/>
      </c>
      <c r="V1159" t="str">
        <f>IF(MID(I1159,6,1)="T",VLOOKUP(H1159,DATA!$B$2:$H$526,7,FALSE),"")</f>
        <v/>
      </c>
      <c r="W1159" t="str">
        <f t="shared" si="614"/>
        <v/>
      </c>
      <c r="X1159" t="str">
        <f>IF(LEN(H1159)&gt;0,VLOOKUP(H1159,DATA!$B$2:$F$526,5,FALSE),"")</f>
        <v/>
      </c>
      <c r="Y1159" t="str">
        <f t="shared" si="615"/>
        <v/>
      </c>
      <c r="Z1159" t="str">
        <f t="shared" si="616"/>
        <v/>
      </c>
      <c r="AA1159" t="str">
        <f t="shared" si="617"/>
        <v/>
      </c>
      <c r="AB1159" t="str">
        <f>IF(LEN(Z1159)&gt;0,VLOOKUP(Z1159,DATA!$K$25:$L$69,2,FALSE)&amp;IF(LEN(AA1159)&gt;0,VLOOKUP(AA1159,DATA!$O$25:$P$29,2,FALSE),""),"")</f>
        <v/>
      </c>
      <c r="AC1159" t="str">
        <f>IF(LEN(Z1159)&gt;0,VLOOKUP(Z1159,DATA!$K$25:$M$69,3,FALSE),"")</f>
        <v/>
      </c>
      <c r="AD1159" t="str">
        <f t="shared" si="618"/>
        <v/>
      </c>
      <c r="AE1159" t="str">
        <f t="shared" si="619"/>
        <v/>
      </c>
      <c r="AF1159" t="str">
        <f t="shared" si="620"/>
        <v/>
      </c>
      <c r="AG1159" t="str">
        <f t="shared" si="621"/>
        <v/>
      </c>
      <c r="AH1159" t="str">
        <f t="shared" si="622"/>
        <v/>
      </c>
      <c r="AI1159" t="str">
        <f>IF(LEN(Q1159)&gt;0,REPT("0",IF(IF(MID(I1159,12,1)="F",VLOOKUP(J1159,DATA!$K$2:$Y$20,14,FALSE),0)&gt;10,IF(MID(I1159,12,1)="F",VLOOKUP(J1159,DATA!$K$2:$Y$20,14,FALSE),0)-10,0)-LEN(X1159))&amp;DEC2BIN(Q1159,IF(MID(I1159,12,1)="F",VLOOKUP(J1159,DATA!$K$2:$Y$20,14,FALSE),0)-IF(IF(MID(I1159,12,1)="F",VLOOKUP(J1159,DATA!$K$2:$Y$20,14,FALSE),0)&gt;10,IF(MID(I1159,12,1)="F",VLOOKUP(J1159,DATA!$K$2:$Y$20,14,FALSE),0)-10,0)),"")</f>
        <v/>
      </c>
      <c r="AJ1159" t="str">
        <f>IF(LEN(H1159)&gt;0,IF(H1159&lt;&gt;"CALL_PAL",VLOOKUP(H1159,DATA!$B$2:$E$526,4,FALSE),VLOOKUP(K1159,DATA!$K$72:$M$161,3,FALSE)),"")</f>
        <v/>
      </c>
      <c r="AK1159" t="str">
        <f>IF(LEN(H1159)&gt;0,VLOOKUP(H1159,DATA!$B$2:$D$526,3,FALSE),"")</f>
        <v/>
      </c>
      <c r="AL1159" t="str">
        <f t="shared" si="623"/>
        <v/>
      </c>
      <c r="AM1159" t="str">
        <f t="shared" si="624"/>
        <v/>
      </c>
      <c r="AN1159" t="str">
        <f t="shared" si="602"/>
        <v/>
      </c>
      <c r="AO1159" t="str">
        <f t="shared" si="628"/>
        <v/>
      </c>
      <c r="AP1159" t="str">
        <f t="shared" si="629"/>
        <v/>
      </c>
      <c r="AQ1159" t="str">
        <f t="shared" si="626"/>
        <v/>
      </c>
    </row>
    <row r="1160" spans="1:43" x14ac:dyDescent="0.25">
      <c r="A1160" t="str">
        <f t="shared" si="630"/>
        <v/>
      </c>
      <c r="C1160" t="str">
        <f t="shared" si="604"/>
        <v/>
      </c>
      <c r="D1160" t="str">
        <f t="shared" si="631"/>
        <v/>
      </c>
      <c r="E1160" t="str">
        <f t="shared" ref="E1160:E1223" si="632">IF(LEN(C1160)&gt;0,AND(MID(C1159,1,2)&lt;&gt;".B",MID(C1159,1,2)&lt;&gt;".P",NOT(IFERROR(FIND(":",C1159)&gt;0,FALSE))),"")</f>
        <v/>
      </c>
      <c r="F1160" t="str">
        <f t="shared" si="603"/>
        <v/>
      </c>
      <c r="G1160" t="str">
        <f t="shared" si="627"/>
        <v/>
      </c>
      <c r="H1160" t="str">
        <f t="shared" si="605"/>
        <v/>
      </c>
      <c r="I1160" s="3" t="str">
        <f>IF(LEN(H1160)&gt;0,VLOOKUP(H1160,DATA!$B$2:$G$526,6,FALSE),"")</f>
        <v/>
      </c>
      <c r="J1160" t="str">
        <f>IF(LEN(H1160)&gt;0,VLOOKUP(H1160,DATA!$B$2:$G$526,2,FALSE),"")</f>
        <v/>
      </c>
      <c r="K1160" t="str">
        <f>IF(LEN(H1160)&gt;0,IF(MID(IF(MID(MID(C1160,LEN(H1160)+2,99),1,1)="(",MID(MID(C1160,LEN(H1160)+2,99),2,LEN(MID(C1160,LEN(H1160)+2,99))-2),MID(C1160,LEN(H1160)+2,99)),1,1)=VLOOKUP(H1160,DATA!$B$2:$I$526,8,FALSE),MID(IF(MID(MID(C1160,LEN(H1160)+2,99),1,1)="(",MID(MID(C1160,LEN(H1160)+2,99),2,LEN(MID(C1160,LEN(H1160)+2,99))-2),MID(C1160,LEN(H1160)+2,99)),1,3),IF(MID(MID(C1160,LEN(H1160)+2,99),1,1)="(",MID(MID(C1160,LEN(H1160)+2,99),2,LEN(MID(C1160,LEN(H1160)+2,99))-2),MID(C1160,LEN(H1160)+2,99))),"")</f>
        <v/>
      </c>
      <c r="L1160" t="str">
        <f t="shared" si="606"/>
        <v/>
      </c>
      <c r="M1160" t="str">
        <f t="shared" si="625"/>
        <v/>
      </c>
      <c r="N1160" t="str">
        <f t="shared" si="607"/>
        <v/>
      </c>
      <c r="O1160" t="str">
        <f t="shared" si="608"/>
        <v/>
      </c>
      <c r="P1160" t="str">
        <f t="shared" si="601"/>
        <v/>
      </c>
      <c r="Q1160" t="str">
        <f t="shared" si="609"/>
        <v/>
      </c>
      <c r="R1160" t="str">
        <f t="shared" si="610"/>
        <v/>
      </c>
      <c r="S1160" t="str">
        <f t="shared" si="611"/>
        <v/>
      </c>
      <c r="T1160" t="str">
        <f t="shared" si="612"/>
        <v/>
      </c>
      <c r="U1160" t="str">
        <f t="shared" si="613"/>
        <v/>
      </c>
      <c r="V1160" t="str">
        <f>IF(MID(I1160,6,1)="T",VLOOKUP(H1160,DATA!$B$2:$H$526,7,FALSE),"")</f>
        <v/>
      </c>
      <c r="W1160" t="str">
        <f t="shared" si="614"/>
        <v/>
      </c>
      <c r="X1160" t="str">
        <f>IF(LEN(H1160)&gt;0,VLOOKUP(H1160,DATA!$B$2:$F$526,5,FALSE),"")</f>
        <v/>
      </c>
      <c r="Y1160" t="str">
        <f t="shared" si="615"/>
        <v/>
      </c>
      <c r="Z1160" t="str">
        <f t="shared" si="616"/>
        <v/>
      </c>
      <c r="AA1160" t="str">
        <f t="shared" si="617"/>
        <v/>
      </c>
      <c r="AB1160" t="str">
        <f>IF(LEN(Z1160)&gt;0,VLOOKUP(Z1160,DATA!$K$25:$L$69,2,FALSE)&amp;IF(LEN(AA1160)&gt;0,VLOOKUP(AA1160,DATA!$O$25:$P$29,2,FALSE),""),"")</f>
        <v/>
      </c>
      <c r="AC1160" t="str">
        <f>IF(LEN(Z1160)&gt;0,VLOOKUP(Z1160,DATA!$K$25:$M$69,3,FALSE),"")</f>
        <v/>
      </c>
      <c r="AD1160" t="str">
        <f t="shared" si="618"/>
        <v/>
      </c>
      <c r="AE1160" t="str">
        <f t="shared" si="619"/>
        <v/>
      </c>
      <c r="AF1160" t="str">
        <f t="shared" si="620"/>
        <v/>
      </c>
      <c r="AG1160" t="str">
        <f t="shared" si="621"/>
        <v/>
      </c>
      <c r="AH1160" t="str">
        <f t="shared" si="622"/>
        <v/>
      </c>
      <c r="AI1160" t="str">
        <f>IF(LEN(Q1160)&gt;0,REPT("0",IF(IF(MID(I1160,12,1)="F",VLOOKUP(J1160,DATA!$K$2:$Y$20,14,FALSE),0)&gt;10,IF(MID(I1160,12,1)="F",VLOOKUP(J1160,DATA!$K$2:$Y$20,14,FALSE),0)-10,0)-LEN(X1160))&amp;DEC2BIN(Q1160,IF(MID(I1160,12,1)="F",VLOOKUP(J1160,DATA!$K$2:$Y$20,14,FALSE),0)-IF(IF(MID(I1160,12,1)="F",VLOOKUP(J1160,DATA!$K$2:$Y$20,14,FALSE),0)&gt;10,IF(MID(I1160,12,1)="F",VLOOKUP(J1160,DATA!$K$2:$Y$20,14,FALSE),0)-10,0)),"")</f>
        <v/>
      </c>
      <c r="AJ1160" t="str">
        <f>IF(LEN(H1160)&gt;0,IF(H1160&lt;&gt;"CALL_PAL",VLOOKUP(H1160,DATA!$B$2:$E$526,4,FALSE),VLOOKUP(K1160,DATA!$K$72:$M$161,3,FALSE)),"")</f>
        <v/>
      </c>
      <c r="AK1160" t="str">
        <f>IF(LEN(H1160)&gt;0,VLOOKUP(H1160,DATA!$B$2:$D$526,3,FALSE),"")</f>
        <v/>
      </c>
      <c r="AL1160" t="str">
        <f t="shared" si="623"/>
        <v/>
      </c>
      <c r="AM1160" t="str">
        <f t="shared" si="624"/>
        <v/>
      </c>
      <c r="AN1160" t="str">
        <f t="shared" si="602"/>
        <v/>
      </c>
      <c r="AO1160" t="str">
        <f t="shared" si="628"/>
        <v/>
      </c>
      <c r="AP1160" t="str">
        <f t="shared" si="629"/>
        <v/>
      </c>
      <c r="AQ1160" t="str">
        <f t="shared" si="626"/>
        <v/>
      </c>
    </row>
    <row r="1161" spans="1:43" x14ac:dyDescent="0.25">
      <c r="A1161" t="str">
        <f t="shared" si="630"/>
        <v/>
      </c>
      <c r="C1161" t="str">
        <f t="shared" si="604"/>
        <v/>
      </c>
      <c r="D1161" t="str">
        <f t="shared" si="631"/>
        <v/>
      </c>
      <c r="E1161" t="str">
        <f t="shared" si="632"/>
        <v/>
      </c>
      <c r="F1161" t="str">
        <f t="shared" si="603"/>
        <v/>
      </c>
      <c r="G1161" t="str">
        <f t="shared" si="627"/>
        <v/>
      </c>
      <c r="H1161" t="str">
        <f t="shared" si="605"/>
        <v/>
      </c>
      <c r="I1161" s="3" t="str">
        <f>IF(LEN(H1161)&gt;0,VLOOKUP(H1161,DATA!$B$2:$G$526,6,FALSE),"")</f>
        <v/>
      </c>
      <c r="J1161" t="str">
        <f>IF(LEN(H1161)&gt;0,VLOOKUP(H1161,DATA!$B$2:$G$526,2,FALSE),"")</f>
        <v/>
      </c>
      <c r="K1161" t="str">
        <f>IF(LEN(H1161)&gt;0,IF(MID(IF(MID(MID(C1161,LEN(H1161)+2,99),1,1)="(",MID(MID(C1161,LEN(H1161)+2,99),2,LEN(MID(C1161,LEN(H1161)+2,99))-2),MID(C1161,LEN(H1161)+2,99)),1,1)=VLOOKUP(H1161,DATA!$B$2:$I$526,8,FALSE),MID(IF(MID(MID(C1161,LEN(H1161)+2,99),1,1)="(",MID(MID(C1161,LEN(H1161)+2,99),2,LEN(MID(C1161,LEN(H1161)+2,99))-2),MID(C1161,LEN(H1161)+2,99)),1,3),IF(MID(MID(C1161,LEN(H1161)+2,99),1,1)="(",MID(MID(C1161,LEN(H1161)+2,99),2,LEN(MID(C1161,LEN(H1161)+2,99))-2),MID(C1161,LEN(H1161)+2,99))),"")</f>
        <v/>
      </c>
      <c r="L1161" t="str">
        <f t="shared" si="606"/>
        <v/>
      </c>
      <c r="M1161" t="str">
        <f t="shared" si="625"/>
        <v/>
      </c>
      <c r="N1161" t="str">
        <f t="shared" si="607"/>
        <v/>
      </c>
      <c r="O1161" t="str">
        <f t="shared" si="608"/>
        <v/>
      </c>
      <c r="P1161" t="str">
        <f t="shared" si="601"/>
        <v/>
      </c>
      <c r="Q1161" t="str">
        <f t="shared" si="609"/>
        <v/>
      </c>
      <c r="R1161" t="str">
        <f t="shared" si="610"/>
        <v/>
      </c>
      <c r="S1161" t="str">
        <f t="shared" si="611"/>
        <v/>
      </c>
      <c r="T1161" t="str">
        <f t="shared" si="612"/>
        <v/>
      </c>
      <c r="U1161" t="str">
        <f t="shared" si="613"/>
        <v/>
      </c>
      <c r="V1161" t="str">
        <f>IF(MID(I1161,6,1)="T",VLOOKUP(H1161,DATA!$B$2:$H$526,7,FALSE),"")</f>
        <v/>
      </c>
      <c r="W1161" t="str">
        <f t="shared" si="614"/>
        <v/>
      </c>
      <c r="X1161" t="str">
        <f>IF(LEN(H1161)&gt;0,VLOOKUP(H1161,DATA!$B$2:$F$526,5,FALSE),"")</f>
        <v/>
      </c>
      <c r="Y1161" t="str">
        <f t="shared" si="615"/>
        <v/>
      </c>
      <c r="Z1161" t="str">
        <f t="shared" si="616"/>
        <v/>
      </c>
      <c r="AA1161" t="str">
        <f t="shared" si="617"/>
        <v/>
      </c>
      <c r="AB1161" t="str">
        <f>IF(LEN(Z1161)&gt;0,VLOOKUP(Z1161,DATA!$K$25:$L$69,2,FALSE)&amp;IF(LEN(AA1161)&gt;0,VLOOKUP(AA1161,DATA!$O$25:$P$29,2,FALSE),""),"")</f>
        <v/>
      </c>
      <c r="AC1161" t="str">
        <f>IF(LEN(Z1161)&gt;0,VLOOKUP(Z1161,DATA!$K$25:$M$69,3,FALSE),"")</f>
        <v/>
      </c>
      <c r="AD1161" t="str">
        <f t="shared" si="618"/>
        <v/>
      </c>
      <c r="AE1161" t="str">
        <f t="shared" si="619"/>
        <v/>
      </c>
      <c r="AF1161" t="str">
        <f t="shared" si="620"/>
        <v/>
      </c>
      <c r="AG1161" t="str">
        <f t="shared" si="621"/>
        <v/>
      </c>
      <c r="AH1161" t="str">
        <f t="shared" si="622"/>
        <v/>
      </c>
      <c r="AI1161" t="str">
        <f>IF(LEN(Q1161)&gt;0,REPT("0",IF(IF(MID(I1161,12,1)="F",VLOOKUP(J1161,DATA!$K$2:$Y$20,14,FALSE),0)&gt;10,IF(MID(I1161,12,1)="F",VLOOKUP(J1161,DATA!$K$2:$Y$20,14,FALSE),0)-10,0)-LEN(X1161))&amp;DEC2BIN(Q1161,IF(MID(I1161,12,1)="F",VLOOKUP(J1161,DATA!$K$2:$Y$20,14,FALSE),0)-IF(IF(MID(I1161,12,1)="F",VLOOKUP(J1161,DATA!$K$2:$Y$20,14,FALSE),0)&gt;10,IF(MID(I1161,12,1)="F",VLOOKUP(J1161,DATA!$K$2:$Y$20,14,FALSE),0)-10,0)),"")</f>
        <v/>
      </c>
      <c r="AJ1161" t="str">
        <f>IF(LEN(H1161)&gt;0,IF(H1161&lt;&gt;"CALL_PAL",VLOOKUP(H1161,DATA!$B$2:$E$526,4,FALSE),VLOOKUP(K1161,DATA!$K$72:$M$161,3,FALSE)),"")</f>
        <v/>
      </c>
      <c r="AK1161" t="str">
        <f>IF(LEN(H1161)&gt;0,VLOOKUP(H1161,DATA!$B$2:$D$526,3,FALSE),"")</f>
        <v/>
      </c>
      <c r="AL1161" t="str">
        <f t="shared" si="623"/>
        <v/>
      </c>
      <c r="AM1161" t="str">
        <f t="shared" si="624"/>
        <v/>
      </c>
      <c r="AN1161" t="str">
        <f t="shared" si="602"/>
        <v/>
      </c>
      <c r="AO1161" t="str">
        <f t="shared" si="628"/>
        <v/>
      </c>
      <c r="AP1161" t="str">
        <f t="shared" si="629"/>
        <v/>
      </c>
      <c r="AQ1161" t="str">
        <f t="shared" si="626"/>
        <v/>
      </c>
    </row>
    <row r="1162" spans="1:43" x14ac:dyDescent="0.25">
      <c r="A1162" t="str">
        <f t="shared" si="630"/>
        <v/>
      </c>
      <c r="C1162" t="str">
        <f t="shared" si="604"/>
        <v/>
      </c>
      <c r="D1162" t="str">
        <f t="shared" si="631"/>
        <v/>
      </c>
      <c r="E1162" t="str">
        <f t="shared" si="632"/>
        <v/>
      </c>
      <c r="F1162" t="str">
        <f t="shared" si="603"/>
        <v/>
      </c>
      <c r="G1162" t="str">
        <f t="shared" si="627"/>
        <v/>
      </c>
      <c r="H1162" t="str">
        <f t="shared" si="605"/>
        <v/>
      </c>
      <c r="I1162" s="3" t="str">
        <f>IF(LEN(H1162)&gt;0,VLOOKUP(H1162,DATA!$B$2:$G$526,6,FALSE),"")</f>
        <v/>
      </c>
      <c r="J1162" t="str">
        <f>IF(LEN(H1162)&gt;0,VLOOKUP(H1162,DATA!$B$2:$G$526,2,FALSE),"")</f>
        <v/>
      </c>
      <c r="K1162" t="str">
        <f>IF(LEN(H1162)&gt;0,IF(MID(IF(MID(MID(C1162,LEN(H1162)+2,99),1,1)="(",MID(MID(C1162,LEN(H1162)+2,99),2,LEN(MID(C1162,LEN(H1162)+2,99))-2),MID(C1162,LEN(H1162)+2,99)),1,1)=VLOOKUP(H1162,DATA!$B$2:$I$526,8,FALSE),MID(IF(MID(MID(C1162,LEN(H1162)+2,99),1,1)="(",MID(MID(C1162,LEN(H1162)+2,99),2,LEN(MID(C1162,LEN(H1162)+2,99))-2),MID(C1162,LEN(H1162)+2,99)),1,3),IF(MID(MID(C1162,LEN(H1162)+2,99),1,1)="(",MID(MID(C1162,LEN(H1162)+2,99),2,LEN(MID(C1162,LEN(H1162)+2,99))-2),MID(C1162,LEN(H1162)+2,99))),"")</f>
        <v/>
      </c>
      <c r="L1162" t="str">
        <f t="shared" si="606"/>
        <v/>
      </c>
      <c r="M1162" t="str">
        <f t="shared" si="625"/>
        <v/>
      </c>
      <c r="N1162" t="str">
        <f t="shared" si="607"/>
        <v/>
      </c>
      <c r="O1162" t="str">
        <f t="shared" si="608"/>
        <v/>
      </c>
      <c r="P1162" t="str">
        <f t="shared" si="601"/>
        <v/>
      </c>
      <c r="Q1162" t="str">
        <f t="shared" si="609"/>
        <v/>
      </c>
      <c r="R1162" t="str">
        <f t="shared" si="610"/>
        <v/>
      </c>
      <c r="S1162" t="str">
        <f t="shared" si="611"/>
        <v/>
      </c>
      <c r="T1162" t="str">
        <f t="shared" si="612"/>
        <v/>
      </c>
      <c r="U1162" t="str">
        <f t="shared" si="613"/>
        <v/>
      </c>
      <c r="V1162" t="str">
        <f>IF(MID(I1162,6,1)="T",VLOOKUP(H1162,DATA!$B$2:$H$526,7,FALSE),"")</f>
        <v/>
      </c>
      <c r="W1162" t="str">
        <f t="shared" si="614"/>
        <v/>
      </c>
      <c r="X1162" t="str">
        <f>IF(LEN(H1162)&gt;0,VLOOKUP(H1162,DATA!$B$2:$F$526,5,FALSE),"")</f>
        <v/>
      </c>
      <c r="Y1162" t="str">
        <f t="shared" si="615"/>
        <v/>
      </c>
      <c r="Z1162" t="str">
        <f t="shared" si="616"/>
        <v/>
      </c>
      <c r="AA1162" t="str">
        <f t="shared" si="617"/>
        <v/>
      </c>
      <c r="AB1162" t="str">
        <f>IF(LEN(Z1162)&gt;0,VLOOKUP(Z1162,DATA!$K$25:$L$69,2,FALSE)&amp;IF(LEN(AA1162)&gt;0,VLOOKUP(AA1162,DATA!$O$25:$P$29,2,FALSE),""),"")</f>
        <v/>
      </c>
      <c r="AC1162" t="str">
        <f>IF(LEN(Z1162)&gt;0,VLOOKUP(Z1162,DATA!$K$25:$M$69,3,FALSE),"")</f>
        <v/>
      </c>
      <c r="AD1162" t="str">
        <f t="shared" si="618"/>
        <v/>
      </c>
      <c r="AE1162" t="str">
        <f t="shared" si="619"/>
        <v/>
      </c>
      <c r="AF1162" t="str">
        <f t="shared" si="620"/>
        <v/>
      </c>
      <c r="AG1162" t="str">
        <f t="shared" si="621"/>
        <v/>
      </c>
      <c r="AH1162" t="str">
        <f t="shared" si="622"/>
        <v/>
      </c>
      <c r="AI1162" t="str">
        <f>IF(LEN(Q1162)&gt;0,REPT("0",IF(IF(MID(I1162,12,1)="F",VLOOKUP(J1162,DATA!$K$2:$Y$20,14,FALSE),0)&gt;10,IF(MID(I1162,12,1)="F",VLOOKUP(J1162,DATA!$K$2:$Y$20,14,FALSE),0)-10,0)-LEN(X1162))&amp;DEC2BIN(Q1162,IF(MID(I1162,12,1)="F",VLOOKUP(J1162,DATA!$K$2:$Y$20,14,FALSE),0)-IF(IF(MID(I1162,12,1)="F",VLOOKUP(J1162,DATA!$K$2:$Y$20,14,FALSE),0)&gt;10,IF(MID(I1162,12,1)="F",VLOOKUP(J1162,DATA!$K$2:$Y$20,14,FALSE),0)-10,0)),"")</f>
        <v/>
      </c>
      <c r="AJ1162" t="str">
        <f>IF(LEN(H1162)&gt;0,IF(H1162&lt;&gt;"CALL_PAL",VLOOKUP(H1162,DATA!$B$2:$E$526,4,FALSE),VLOOKUP(K1162,DATA!$K$72:$M$161,3,FALSE)),"")</f>
        <v/>
      </c>
      <c r="AK1162" t="str">
        <f>IF(LEN(H1162)&gt;0,VLOOKUP(H1162,DATA!$B$2:$D$526,3,FALSE),"")</f>
        <v/>
      </c>
      <c r="AL1162" t="str">
        <f t="shared" si="623"/>
        <v/>
      </c>
      <c r="AM1162" t="str">
        <f t="shared" si="624"/>
        <v/>
      </c>
      <c r="AN1162" t="str">
        <f t="shared" si="602"/>
        <v/>
      </c>
      <c r="AO1162" t="str">
        <f t="shared" si="628"/>
        <v/>
      </c>
      <c r="AP1162" t="str">
        <f t="shared" si="629"/>
        <v/>
      </c>
      <c r="AQ1162" t="str">
        <f t="shared" si="626"/>
        <v/>
      </c>
    </row>
    <row r="1163" spans="1:43" x14ac:dyDescent="0.25">
      <c r="A1163" t="str">
        <f t="shared" si="630"/>
        <v/>
      </c>
      <c r="C1163" t="str">
        <f t="shared" si="604"/>
        <v/>
      </c>
      <c r="D1163" t="str">
        <f t="shared" si="631"/>
        <v/>
      </c>
      <c r="E1163" t="str">
        <f t="shared" si="632"/>
        <v/>
      </c>
      <c r="F1163" t="str">
        <f t="shared" si="603"/>
        <v/>
      </c>
      <c r="G1163" t="str">
        <f t="shared" si="627"/>
        <v/>
      </c>
      <c r="H1163" t="str">
        <f t="shared" si="605"/>
        <v/>
      </c>
      <c r="I1163" s="3" t="str">
        <f>IF(LEN(H1163)&gt;0,VLOOKUP(H1163,DATA!$B$2:$G$526,6,FALSE),"")</f>
        <v/>
      </c>
      <c r="J1163" t="str">
        <f>IF(LEN(H1163)&gt;0,VLOOKUP(H1163,DATA!$B$2:$G$526,2,FALSE),"")</f>
        <v/>
      </c>
      <c r="K1163" t="str">
        <f>IF(LEN(H1163)&gt;0,IF(MID(IF(MID(MID(C1163,LEN(H1163)+2,99),1,1)="(",MID(MID(C1163,LEN(H1163)+2,99),2,LEN(MID(C1163,LEN(H1163)+2,99))-2),MID(C1163,LEN(H1163)+2,99)),1,1)=VLOOKUP(H1163,DATA!$B$2:$I$526,8,FALSE),MID(IF(MID(MID(C1163,LEN(H1163)+2,99),1,1)="(",MID(MID(C1163,LEN(H1163)+2,99),2,LEN(MID(C1163,LEN(H1163)+2,99))-2),MID(C1163,LEN(H1163)+2,99)),1,3),IF(MID(MID(C1163,LEN(H1163)+2,99),1,1)="(",MID(MID(C1163,LEN(H1163)+2,99),2,LEN(MID(C1163,LEN(H1163)+2,99))-2),MID(C1163,LEN(H1163)+2,99))),"")</f>
        <v/>
      </c>
      <c r="L1163" t="str">
        <f t="shared" si="606"/>
        <v/>
      </c>
      <c r="M1163" t="str">
        <f t="shared" si="625"/>
        <v/>
      </c>
      <c r="N1163" t="str">
        <f t="shared" si="607"/>
        <v/>
      </c>
      <c r="O1163" t="str">
        <f t="shared" si="608"/>
        <v/>
      </c>
      <c r="P1163" t="str">
        <f t="shared" si="601"/>
        <v/>
      </c>
      <c r="Q1163" t="str">
        <f t="shared" si="609"/>
        <v/>
      </c>
      <c r="R1163" t="str">
        <f t="shared" si="610"/>
        <v/>
      </c>
      <c r="S1163" t="str">
        <f t="shared" si="611"/>
        <v/>
      </c>
      <c r="T1163" t="str">
        <f t="shared" si="612"/>
        <v/>
      </c>
      <c r="U1163" t="str">
        <f t="shared" si="613"/>
        <v/>
      </c>
      <c r="V1163" t="str">
        <f>IF(MID(I1163,6,1)="T",VLOOKUP(H1163,DATA!$B$2:$H$526,7,FALSE),"")</f>
        <v/>
      </c>
      <c r="W1163" t="str">
        <f t="shared" si="614"/>
        <v/>
      </c>
      <c r="X1163" t="str">
        <f>IF(LEN(H1163)&gt;0,VLOOKUP(H1163,DATA!$B$2:$F$526,5,FALSE),"")</f>
        <v/>
      </c>
      <c r="Y1163" t="str">
        <f t="shared" si="615"/>
        <v/>
      </c>
      <c r="Z1163" t="str">
        <f t="shared" si="616"/>
        <v/>
      </c>
      <c r="AA1163" t="str">
        <f t="shared" si="617"/>
        <v/>
      </c>
      <c r="AB1163" t="str">
        <f>IF(LEN(Z1163)&gt;0,VLOOKUP(Z1163,DATA!$K$25:$L$69,2,FALSE)&amp;IF(LEN(AA1163)&gt;0,VLOOKUP(AA1163,DATA!$O$25:$P$29,2,FALSE),""),"")</f>
        <v/>
      </c>
      <c r="AC1163" t="str">
        <f>IF(LEN(Z1163)&gt;0,VLOOKUP(Z1163,DATA!$K$25:$M$69,3,FALSE),"")</f>
        <v/>
      </c>
      <c r="AD1163" t="str">
        <f t="shared" si="618"/>
        <v/>
      </c>
      <c r="AE1163" t="str">
        <f t="shared" si="619"/>
        <v/>
      </c>
      <c r="AF1163" t="str">
        <f t="shared" si="620"/>
        <v/>
      </c>
      <c r="AG1163" t="str">
        <f t="shared" si="621"/>
        <v/>
      </c>
      <c r="AH1163" t="str">
        <f t="shared" si="622"/>
        <v/>
      </c>
      <c r="AI1163" t="str">
        <f>IF(LEN(Q1163)&gt;0,REPT("0",IF(IF(MID(I1163,12,1)="F",VLOOKUP(J1163,DATA!$K$2:$Y$20,14,FALSE),0)&gt;10,IF(MID(I1163,12,1)="F",VLOOKUP(J1163,DATA!$K$2:$Y$20,14,FALSE),0)-10,0)-LEN(X1163))&amp;DEC2BIN(Q1163,IF(MID(I1163,12,1)="F",VLOOKUP(J1163,DATA!$K$2:$Y$20,14,FALSE),0)-IF(IF(MID(I1163,12,1)="F",VLOOKUP(J1163,DATA!$K$2:$Y$20,14,FALSE),0)&gt;10,IF(MID(I1163,12,1)="F",VLOOKUP(J1163,DATA!$K$2:$Y$20,14,FALSE),0)-10,0)),"")</f>
        <v/>
      </c>
      <c r="AJ1163" t="str">
        <f>IF(LEN(H1163)&gt;0,IF(H1163&lt;&gt;"CALL_PAL",VLOOKUP(H1163,DATA!$B$2:$E$526,4,FALSE),VLOOKUP(K1163,DATA!$K$72:$M$161,3,FALSE)),"")</f>
        <v/>
      </c>
      <c r="AK1163" t="str">
        <f>IF(LEN(H1163)&gt;0,VLOOKUP(H1163,DATA!$B$2:$D$526,3,FALSE),"")</f>
        <v/>
      </c>
      <c r="AL1163" t="str">
        <f t="shared" si="623"/>
        <v/>
      </c>
      <c r="AM1163" t="str">
        <f t="shared" si="624"/>
        <v/>
      </c>
      <c r="AN1163" t="str">
        <f t="shared" si="602"/>
        <v/>
      </c>
      <c r="AO1163" t="str">
        <f t="shared" si="628"/>
        <v/>
      </c>
      <c r="AP1163" t="str">
        <f t="shared" si="629"/>
        <v/>
      </c>
      <c r="AQ1163" t="str">
        <f t="shared" si="626"/>
        <v/>
      </c>
    </row>
    <row r="1164" spans="1:43" x14ac:dyDescent="0.25">
      <c r="A1164" t="str">
        <f t="shared" si="630"/>
        <v/>
      </c>
      <c r="C1164" t="str">
        <f t="shared" si="604"/>
        <v/>
      </c>
      <c r="D1164" t="str">
        <f t="shared" si="631"/>
        <v/>
      </c>
      <c r="E1164" t="str">
        <f t="shared" si="632"/>
        <v/>
      </c>
      <c r="F1164" t="str">
        <f t="shared" si="603"/>
        <v/>
      </c>
      <c r="G1164" t="str">
        <f t="shared" si="627"/>
        <v/>
      </c>
      <c r="H1164" t="str">
        <f t="shared" si="605"/>
        <v/>
      </c>
      <c r="I1164" s="3" t="str">
        <f>IF(LEN(H1164)&gt;0,VLOOKUP(H1164,DATA!$B$2:$G$526,6,FALSE),"")</f>
        <v/>
      </c>
      <c r="J1164" t="str">
        <f>IF(LEN(H1164)&gt;0,VLOOKUP(H1164,DATA!$B$2:$G$526,2,FALSE),"")</f>
        <v/>
      </c>
      <c r="K1164" t="str">
        <f>IF(LEN(H1164)&gt;0,IF(MID(IF(MID(MID(C1164,LEN(H1164)+2,99),1,1)="(",MID(MID(C1164,LEN(H1164)+2,99),2,LEN(MID(C1164,LEN(H1164)+2,99))-2),MID(C1164,LEN(H1164)+2,99)),1,1)=VLOOKUP(H1164,DATA!$B$2:$I$526,8,FALSE),MID(IF(MID(MID(C1164,LEN(H1164)+2,99),1,1)="(",MID(MID(C1164,LEN(H1164)+2,99),2,LEN(MID(C1164,LEN(H1164)+2,99))-2),MID(C1164,LEN(H1164)+2,99)),1,3),IF(MID(MID(C1164,LEN(H1164)+2,99),1,1)="(",MID(MID(C1164,LEN(H1164)+2,99),2,LEN(MID(C1164,LEN(H1164)+2,99))-2),MID(C1164,LEN(H1164)+2,99))),"")</f>
        <v/>
      </c>
      <c r="L1164" t="str">
        <f t="shared" si="606"/>
        <v/>
      </c>
      <c r="M1164" t="str">
        <f t="shared" si="625"/>
        <v/>
      </c>
      <c r="N1164" t="str">
        <f t="shared" si="607"/>
        <v/>
      </c>
      <c r="O1164" t="str">
        <f t="shared" si="608"/>
        <v/>
      </c>
      <c r="P1164" t="str">
        <f t="shared" si="601"/>
        <v/>
      </c>
      <c r="Q1164" t="str">
        <f t="shared" si="609"/>
        <v/>
      </c>
      <c r="R1164" t="str">
        <f t="shared" si="610"/>
        <v/>
      </c>
      <c r="S1164" t="str">
        <f t="shared" si="611"/>
        <v/>
      </c>
      <c r="T1164" t="str">
        <f t="shared" si="612"/>
        <v/>
      </c>
      <c r="U1164" t="str">
        <f t="shared" si="613"/>
        <v/>
      </c>
      <c r="V1164" t="str">
        <f>IF(MID(I1164,6,1)="T",VLOOKUP(H1164,DATA!$B$2:$H$526,7,FALSE),"")</f>
        <v/>
      </c>
      <c r="W1164" t="str">
        <f t="shared" si="614"/>
        <v/>
      </c>
      <c r="X1164" t="str">
        <f>IF(LEN(H1164)&gt;0,VLOOKUP(H1164,DATA!$B$2:$F$526,5,FALSE),"")</f>
        <v/>
      </c>
      <c r="Y1164" t="str">
        <f t="shared" si="615"/>
        <v/>
      </c>
      <c r="Z1164" t="str">
        <f t="shared" si="616"/>
        <v/>
      </c>
      <c r="AA1164" t="str">
        <f t="shared" si="617"/>
        <v/>
      </c>
      <c r="AB1164" t="str">
        <f>IF(LEN(Z1164)&gt;0,VLOOKUP(Z1164,DATA!$K$25:$L$69,2,FALSE)&amp;IF(LEN(AA1164)&gt;0,VLOOKUP(AA1164,DATA!$O$25:$P$29,2,FALSE),""),"")</f>
        <v/>
      </c>
      <c r="AC1164" t="str">
        <f>IF(LEN(Z1164)&gt;0,VLOOKUP(Z1164,DATA!$K$25:$M$69,3,FALSE),"")</f>
        <v/>
      </c>
      <c r="AD1164" t="str">
        <f t="shared" si="618"/>
        <v/>
      </c>
      <c r="AE1164" t="str">
        <f t="shared" si="619"/>
        <v/>
      </c>
      <c r="AF1164" t="str">
        <f t="shared" si="620"/>
        <v/>
      </c>
      <c r="AG1164" t="str">
        <f t="shared" si="621"/>
        <v/>
      </c>
      <c r="AH1164" t="str">
        <f t="shared" si="622"/>
        <v/>
      </c>
      <c r="AI1164" t="str">
        <f>IF(LEN(Q1164)&gt;0,REPT("0",IF(IF(MID(I1164,12,1)="F",VLOOKUP(J1164,DATA!$K$2:$Y$20,14,FALSE),0)&gt;10,IF(MID(I1164,12,1)="F",VLOOKUP(J1164,DATA!$K$2:$Y$20,14,FALSE),0)-10,0)-LEN(X1164))&amp;DEC2BIN(Q1164,IF(MID(I1164,12,1)="F",VLOOKUP(J1164,DATA!$K$2:$Y$20,14,FALSE),0)-IF(IF(MID(I1164,12,1)="F",VLOOKUP(J1164,DATA!$K$2:$Y$20,14,FALSE),0)&gt;10,IF(MID(I1164,12,1)="F",VLOOKUP(J1164,DATA!$K$2:$Y$20,14,FALSE),0)-10,0)),"")</f>
        <v/>
      </c>
      <c r="AJ1164" t="str">
        <f>IF(LEN(H1164)&gt;0,IF(H1164&lt;&gt;"CALL_PAL",VLOOKUP(H1164,DATA!$B$2:$E$526,4,FALSE),VLOOKUP(K1164,DATA!$K$72:$M$161,3,FALSE)),"")</f>
        <v/>
      </c>
      <c r="AK1164" t="str">
        <f>IF(LEN(H1164)&gt;0,VLOOKUP(H1164,DATA!$B$2:$D$526,3,FALSE),"")</f>
        <v/>
      </c>
      <c r="AL1164" t="str">
        <f t="shared" si="623"/>
        <v/>
      </c>
      <c r="AM1164" t="str">
        <f t="shared" si="624"/>
        <v/>
      </c>
      <c r="AN1164" t="str">
        <f t="shared" si="602"/>
        <v/>
      </c>
      <c r="AO1164" t="str">
        <f t="shared" si="628"/>
        <v/>
      </c>
      <c r="AP1164" t="str">
        <f t="shared" si="629"/>
        <v/>
      </c>
      <c r="AQ1164" t="str">
        <f t="shared" si="626"/>
        <v/>
      </c>
    </row>
    <row r="1165" spans="1:43" x14ac:dyDescent="0.25">
      <c r="A1165" t="str">
        <f t="shared" si="630"/>
        <v/>
      </c>
      <c r="C1165" t="str">
        <f t="shared" si="604"/>
        <v/>
      </c>
      <c r="D1165" t="str">
        <f t="shared" si="631"/>
        <v/>
      </c>
      <c r="E1165" t="str">
        <f t="shared" si="632"/>
        <v/>
      </c>
      <c r="F1165" t="str">
        <f t="shared" si="603"/>
        <v/>
      </c>
      <c r="G1165" t="str">
        <f t="shared" si="627"/>
        <v/>
      </c>
      <c r="H1165" t="str">
        <f t="shared" si="605"/>
        <v/>
      </c>
      <c r="I1165" s="3" t="str">
        <f>IF(LEN(H1165)&gt;0,VLOOKUP(H1165,DATA!$B$2:$G$526,6,FALSE),"")</f>
        <v/>
      </c>
      <c r="J1165" t="str">
        <f>IF(LEN(H1165)&gt;0,VLOOKUP(H1165,DATA!$B$2:$G$526,2,FALSE),"")</f>
        <v/>
      </c>
      <c r="K1165" t="str">
        <f>IF(LEN(H1165)&gt;0,IF(MID(IF(MID(MID(C1165,LEN(H1165)+2,99),1,1)="(",MID(MID(C1165,LEN(H1165)+2,99),2,LEN(MID(C1165,LEN(H1165)+2,99))-2),MID(C1165,LEN(H1165)+2,99)),1,1)=VLOOKUP(H1165,DATA!$B$2:$I$526,8,FALSE),MID(IF(MID(MID(C1165,LEN(H1165)+2,99),1,1)="(",MID(MID(C1165,LEN(H1165)+2,99),2,LEN(MID(C1165,LEN(H1165)+2,99))-2),MID(C1165,LEN(H1165)+2,99)),1,3),IF(MID(MID(C1165,LEN(H1165)+2,99),1,1)="(",MID(MID(C1165,LEN(H1165)+2,99),2,LEN(MID(C1165,LEN(H1165)+2,99))-2),MID(C1165,LEN(H1165)+2,99))),"")</f>
        <v/>
      </c>
      <c r="L1165" t="str">
        <f t="shared" si="606"/>
        <v/>
      </c>
      <c r="M1165" t="str">
        <f t="shared" si="625"/>
        <v/>
      </c>
      <c r="N1165" t="str">
        <f t="shared" si="607"/>
        <v/>
      </c>
      <c r="O1165" t="str">
        <f t="shared" si="608"/>
        <v/>
      </c>
      <c r="P1165" t="str">
        <f t="shared" si="601"/>
        <v/>
      </c>
      <c r="Q1165" t="str">
        <f t="shared" si="609"/>
        <v/>
      </c>
      <c r="R1165" t="str">
        <f t="shared" si="610"/>
        <v/>
      </c>
      <c r="S1165" t="str">
        <f t="shared" si="611"/>
        <v/>
      </c>
      <c r="T1165" t="str">
        <f t="shared" si="612"/>
        <v/>
      </c>
      <c r="U1165" t="str">
        <f t="shared" si="613"/>
        <v/>
      </c>
      <c r="V1165" t="str">
        <f>IF(MID(I1165,6,1)="T",VLOOKUP(H1165,DATA!$B$2:$H$526,7,FALSE),"")</f>
        <v/>
      </c>
      <c r="W1165" t="str">
        <f t="shared" si="614"/>
        <v/>
      </c>
      <c r="X1165" t="str">
        <f>IF(LEN(H1165)&gt;0,VLOOKUP(H1165,DATA!$B$2:$F$526,5,FALSE),"")</f>
        <v/>
      </c>
      <c r="Y1165" t="str">
        <f t="shared" si="615"/>
        <v/>
      </c>
      <c r="Z1165" t="str">
        <f t="shared" si="616"/>
        <v/>
      </c>
      <c r="AA1165" t="str">
        <f t="shared" si="617"/>
        <v/>
      </c>
      <c r="AB1165" t="str">
        <f>IF(LEN(Z1165)&gt;0,VLOOKUP(Z1165,DATA!$K$25:$L$69,2,FALSE)&amp;IF(LEN(AA1165)&gt;0,VLOOKUP(AA1165,DATA!$O$25:$P$29,2,FALSE),""),"")</f>
        <v/>
      </c>
      <c r="AC1165" t="str">
        <f>IF(LEN(Z1165)&gt;0,VLOOKUP(Z1165,DATA!$K$25:$M$69,3,FALSE),"")</f>
        <v/>
      </c>
      <c r="AD1165" t="str">
        <f t="shared" si="618"/>
        <v/>
      </c>
      <c r="AE1165" t="str">
        <f t="shared" si="619"/>
        <v/>
      </c>
      <c r="AF1165" t="str">
        <f t="shared" si="620"/>
        <v/>
      </c>
      <c r="AG1165" t="str">
        <f t="shared" si="621"/>
        <v/>
      </c>
      <c r="AH1165" t="str">
        <f t="shared" si="622"/>
        <v/>
      </c>
      <c r="AI1165" t="str">
        <f>IF(LEN(Q1165)&gt;0,REPT("0",IF(IF(MID(I1165,12,1)="F",VLOOKUP(J1165,DATA!$K$2:$Y$20,14,FALSE),0)&gt;10,IF(MID(I1165,12,1)="F",VLOOKUP(J1165,DATA!$K$2:$Y$20,14,FALSE),0)-10,0)-LEN(X1165))&amp;DEC2BIN(Q1165,IF(MID(I1165,12,1)="F",VLOOKUP(J1165,DATA!$K$2:$Y$20,14,FALSE),0)-IF(IF(MID(I1165,12,1)="F",VLOOKUP(J1165,DATA!$K$2:$Y$20,14,FALSE),0)&gt;10,IF(MID(I1165,12,1)="F",VLOOKUP(J1165,DATA!$K$2:$Y$20,14,FALSE),0)-10,0)),"")</f>
        <v/>
      </c>
      <c r="AJ1165" t="str">
        <f>IF(LEN(H1165)&gt;0,IF(H1165&lt;&gt;"CALL_PAL",VLOOKUP(H1165,DATA!$B$2:$E$526,4,FALSE),VLOOKUP(K1165,DATA!$K$72:$M$161,3,FALSE)),"")</f>
        <v/>
      </c>
      <c r="AK1165" t="str">
        <f>IF(LEN(H1165)&gt;0,VLOOKUP(H1165,DATA!$B$2:$D$526,3,FALSE),"")</f>
        <v/>
      </c>
      <c r="AL1165" t="str">
        <f t="shared" si="623"/>
        <v/>
      </c>
      <c r="AM1165" t="str">
        <f t="shared" si="624"/>
        <v/>
      </c>
      <c r="AN1165" t="str">
        <f t="shared" si="602"/>
        <v/>
      </c>
      <c r="AO1165" t="str">
        <f t="shared" si="628"/>
        <v/>
      </c>
      <c r="AP1165" t="str">
        <f t="shared" si="629"/>
        <v/>
      </c>
      <c r="AQ1165" t="str">
        <f t="shared" si="626"/>
        <v/>
      </c>
    </row>
    <row r="1166" spans="1:43" x14ac:dyDescent="0.25">
      <c r="A1166" t="str">
        <f t="shared" si="630"/>
        <v/>
      </c>
      <c r="C1166" t="str">
        <f t="shared" si="604"/>
        <v/>
      </c>
      <c r="D1166" t="str">
        <f t="shared" si="631"/>
        <v/>
      </c>
      <c r="E1166" t="str">
        <f t="shared" si="632"/>
        <v/>
      </c>
      <c r="F1166" t="str">
        <f t="shared" si="603"/>
        <v/>
      </c>
      <c r="G1166" t="str">
        <f t="shared" si="627"/>
        <v/>
      </c>
      <c r="H1166" t="str">
        <f t="shared" si="605"/>
        <v/>
      </c>
      <c r="I1166" s="3" t="str">
        <f>IF(LEN(H1166)&gt;0,VLOOKUP(H1166,DATA!$B$2:$G$526,6,FALSE),"")</f>
        <v/>
      </c>
      <c r="J1166" t="str">
        <f>IF(LEN(H1166)&gt;0,VLOOKUP(H1166,DATA!$B$2:$G$526,2,FALSE),"")</f>
        <v/>
      </c>
      <c r="K1166" t="str">
        <f>IF(LEN(H1166)&gt;0,IF(MID(IF(MID(MID(C1166,LEN(H1166)+2,99),1,1)="(",MID(MID(C1166,LEN(H1166)+2,99),2,LEN(MID(C1166,LEN(H1166)+2,99))-2),MID(C1166,LEN(H1166)+2,99)),1,1)=VLOOKUP(H1166,DATA!$B$2:$I$526,8,FALSE),MID(IF(MID(MID(C1166,LEN(H1166)+2,99),1,1)="(",MID(MID(C1166,LEN(H1166)+2,99),2,LEN(MID(C1166,LEN(H1166)+2,99))-2),MID(C1166,LEN(H1166)+2,99)),1,3),IF(MID(MID(C1166,LEN(H1166)+2,99),1,1)="(",MID(MID(C1166,LEN(H1166)+2,99),2,LEN(MID(C1166,LEN(H1166)+2,99))-2),MID(C1166,LEN(H1166)+2,99))),"")</f>
        <v/>
      </c>
      <c r="L1166" t="str">
        <f t="shared" si="606"/>
        <v/>
      </c>
      <c r="M1166" t="str">
        <f t="shared" si="625"/>
        <v/>
      </c>
      <c r="N1166" t="str">
        <f t="shared" si="607"/>
        <v/>
      </c>
      <c r="O1166" t="str">
        <f t="shared" si="608"/>
        <v/>
      </c>
      <c r="P1166" t="str">
        <f t="shared" ref="P1166:P1229" si="633">IF(MID(I1166,12,1)="F",IFERROR(VLOOKUP(L1166&amp;":",C:G,5,FALSE),""),"")</f>
        <v/>
      </c>
      <c r="Q1166" t="str">
        <f t="shared" si="609"/>
        <v/>
      </c>
      <c r="R1166" t="str">
        <f t="shared" si="610"/>
        <v/>
      </c>
      <c r="S1166" t="str">
        <f t="shared" si="611"/>
        <v/>
      </c>
      <c r="T1166" t="str">
        <f t="shared" si="612"/>
        <v/>
      </c>
      <c r="U1166" t="str">
        <f t="shared" si="613"/>
        <v/>
      </c>
      <c r="V1166" t="str">
        <f>IF(MID(I1166,6,1)="T",VLOOKUP(H1166,DATA!$B$2:$H$526,7,FALSE),"")</f>
        <v/>
      </c>
      <c r="W1166" t="str">
        <f t="shared" si="614"/>
        <v/>
      </c>
      <c r="X1166" t="str">
        <f>IF(LEN(H1166)&gt;0,VLOOKUP(H1166,DATA!$B$2:$F$526,5,FALSE),"")</f>
        <v/>
      </c>
      <c r="Y1166" t="str">
        <f t="shared" si="615"/>
        <v/>
      </c>
      <c r="Z1166" t="str">
        <f t="shared" si="616"/>
        <v/>
      </c>
      <c r="AA1166" t="str">
        <f t="shared" si="617"/>
        <v/>
      </c>
      <c r="AB1166" t="str">
        <f>IF(LEN(Z1166)&gt;0,VLOOKUP(Z1166,DATA!$K$25:$L$69,2,FALSE)&amp;IF(LEN(AA1166)&gt;0,VLOOKUP(AA1166,DATA!$O$25:$P$29,2,FALSE),""),"")</f>
        <v/>
      </c>
      <c r="AC1166" t="str">
        <f>IF(LEN(Z1166)&gt;0,VLOOKUP(Z1166,DATA!$K$25:$M$69,3,FALSE),"")</f>
        <v/>
      </c>
      <c r="AD1166" t="str">
        <f t="shared" si="618"/>
        <v/>
      </c>
      <c r="AE1166" t="str">
        <f t="shared" si="619"/>
        <v/>
      </c>
      <c r="AF1166" t="str">
        <f t="shared" si="620"/>
        <v/>
      </c>
      <c r="AG1166" t="str">
        <f t="shared" si="621"/>
        <v/>
      </c>
      <c r="AH1166" t="str">
        <f t="shared" si="622"/>
        <v/>
      </c>
      <c r="AI1166" t="str">
        <f>IF(LEN(Q1166)&gt;0,REPT("0",IF(IF(MID(I1166,12,1)="F",VLOOKUP(J1166,DATA!$K$2:$Y$20,14,FALSE),0)&gt;10,IF(MID(I1166,12,1)="F",VLOOKUP(J1166,DATA!$K$2:$Y$20,14,FALSE),0)-10,0)-LEN(X1166))&amp;DEC2BIN(Q1166,IF(MID(I1166,12,1)="F",VLOOKUP(J1166,DATA!$K$2:$Y$20,14,FALSE),0)-IF(IF(MID(I1166,12,1)="F",VLOOKUP(J1166,DATA!$K$2:$Y$20,14,FALSE),0)&gt;10,IF(MID(I1166,12,1)="F",VLOOKUP(J1166,DATA!$K$2:$Y$20,14,FALSE),0)-10,0)),"")</f>
        <v/>
      </c>
      <c r="AJ1166" t="str">
        <f>IF(LEN(H1166)&gt;0,IF(H1166&lt;&gt;"CALL_PAL",VLOOKUP(H1166,DATA!$B$2:$E$526,4,FALSE),VLOOKUP(K1166,DATA!$K$72:$M$161,3,FALSE)),"")</f>
        <v/>
      </c>
      <c r="AK1166" t="str">
        <f>IF(LEN(H1166)&gt;0,VLOOKUP(H1166,DATA!$B$2:$D$526,3,FALSE),"")</f>
        <v/>
      </c>
      <c r="AL1166" t="str">
        <f t="shared" si="623"/>
        <v/>
      </c>
      <c r="AM1166" t="str">
        <f t="shared" si="624"/>
        <v/>
      </c>
      <c r="AN1166" t="str">
        <f t="shared" si="602"/>
        <v/>
      </c>
      <c r="AO1166" t="str">
        <f t="shared" si="628"/>
        <v/>
      </c>
      <c r="AP1166" t="str">
        <f t="shared" si="629"/>
        <v/>
      </c>
      <c r="AQ1166" t="str">
        <f t="shared" si="626"/>
        <v/>
      </c>
    </row>
    <row r="1167" spans="1:43" x14ac:dyDescent="0.25">
      <c r="A1167" t="str">
        <f t="shared" si="630"/>
        <v/>
      </c>
      <c r="C1167" t="str">
        <f t="shared" si="604"/>
        <v/>
      </c>
      <c r="D1167" t="str">
        <f t="shared" si="631"/>
        <v/>
      </c>
      <c r="E1167" t="str">
        <f t="shared" si="632"/>
        <v/>
      </c>
      <c r="F1167" t="str">
        <f t="shared" si="603"/>
        <v/>
      </c>
      <c r="G1167" t="str">
        <f t="shared" si="627"/>
        <v/>
      </c>
      <c r="H1167" t="str">
        <f t="shared" si="605"/>
        <v/>
      </c>
      <c r="I1167" s="3" t="str">
        <f>IF(LEN(H1167)&gt;0,VLOOKUP(H1167,DATA!$B$2:$G$526,6,FALSE),"")</f>
        <v/>
      </c>
      <c r="J1167" t="str">
        <f>IF(LEN(H1167)&gt;0,VLOOKUP(H1167,DATA!$B$2:$G$526,2,FALSE),"")</f>
        <v/>
      </c>
      <c r="K1167" t="str">
        <f>IF(LEN(H1167)&gt;0,IF(MID(IF(MID(MID(C1167,LEN(H1167)+2,99),1,1)="(",MID(MID(C1167,LEN(H1167)+2,99),2,LEN(MID(C1167,LEN(H1167)+2,99))-2),MID(C1167,LEN(H1167)+2,99)),1,1)=VLOOKUP(H1167,DATA!$B$2:$I$526,8,FALSE),MID(IF(MID(MID(C1167,LEN(H1167)+2,99),1,1)="(",MID(MID(C1167,LEN(H1167)+2,99),2,LEN(MID(C1167,LEN(H1167)+2,99))-2),MID(C1167,LEN(H1167)+2,99)),1,3),IF(MID(MID(C1167,LEN(H1167)+2,99),1,1)="(",MID(MID(C1167,LEN(H1167)+2,99),2,LEN(MID(C1167,LEN(H1167)+2,99))-2),MID(C1167,LEN(H1167)+2,99))),"")</f>
        <v/>
      </c>
      <c r="L1167" t="str">
        <f t="shared" si="606"/>
        <v/>
      </c>
      <c r="M1167" t="str">
        <f t="shared" si="625"/>
        <v/>
      </c>
      <c r="N1167" t="str">
        <f t="shared" si="607"/>
        <v/>
      </c>
      <c r="O1167" t="str">
        <f t="shared" si="608"/>
        <v/>
      </c>
      <c r="P1167" t="str">
        <f t="shared" si="633"/>
        <v/>
      </c>
      <c r="Q1167" t="str">
        <f t="shared" si="609"/>
        <v/>
      </c>
      <c r="R1167" t="str">
        <f t="shared" si="610"/>
        <v/>
      </c>
      <c r="S1167" t="str">
        <f t="shared" si="611"/>
        <v/>
      </c>
      <c r="T1167" t="str">
        <f t="shared" si="612"/>
        <v/>
      </c>
      <c r="U1167" t="str">
        <f t="shared" si="613"/>
        <v/>
      </c>
      <c r="V1167" t="str">
        <f>IF(MID(I1167,6,1)="T",VLOOKUP(H1167,DATA!$B$2:$H$526,7,FALSE),"")</f>
        <v/>
      </c>
      <c r="W1167" t="str">
        <f t="shared" si="614"/>
        <v/>
      </c>
      <c r="X1167" t="str">
        <f>IF(LEN(H1167)&gt;0,VLOOKUP(H1167,DATA!$B$2:$F$526,5,FALSE),"")</f>
        <v/>
      </c>
      <c r="Y1167" t="str">
        <f t="shared" si="615"/>
        <v/>
      </c>
      <c r="Z1167" t="str">
        <f t="shared" si="616"/>
        <v/>
      </c>
      <c r="AA1167" t="str">
        <f t="shared" si="617"/>
        <v/>
      </c>
      <c r="AB1167" t="str">
        <f>IF(LEN(Z1167)&gt;0,VLOOKUP(Z1167,DATA!$K$25:$L$69,2,FALSE)&amp;IF(LEN(AA1167)&gt;0,VLOOKUP(AA1167,DATA!$O$25:$P$29,2,FALSE),""),"")</f>
        <v/>
      </c>
      <c r="AC1167" t="str">
        <f>IF(LEN(Z1167)&gt;0,VLOOKUP(Z1167,DATA!$K$25:$M$69,3,FALSE),"")</f>
        <v/>
      </c>
      <c r="AD1167" t="str">
        <f t="shared" si="618"/>
        <v/>
      </c>
      <c r="AE1167" t="str">
        <f t="shared" si="619"/>
        <v/>
      </c>
      <c r="AF1167" t="str">
        <f t="shared" si="620"/>
        <v/>
      </c>
      <c r="AG1167" t="str">
        <f t="shared" si="621"/>
        <v/>
      </c>
      <c r="AH1167" t="str">
        <f t="shared" si="622"/>
        <v/>
      </c>
      <c r="AI1167" t="str">
        <f>IF(LEN(Q1167)&gt;0,REPT("0",IF(IF(MID(I1167,12,1)="F",VLOOKUP(J1167,DATA!$K$2:$Y$20,14,FALSE),0)&gt;10,IF(MID(I1167,12,1)="F",VLOOKUP(J1167,DATA!$K$2:$Y$20,14,FALSE),0)-10,0)-LEN(X1167))&amp;DEC2BIN(Q1167,IF(MID(I1167,12,1)="F",VLOOKUP(J1167,DATA!$K$2:$Y$20,14,FALSE),0)-IF(IF(MID(I1167,12,1)="F",VLOOKUP(J1167,DATA!$K$2:$Y$20,14,FALSE),0)&gt;10,IF(MID(I1167,12,1)="F",VLOOKUP(J1167,DATA!$K$2:$Y$20,14,FALSE),0)-10,0)),"")</f>
        <v/>
      </c>
      <c r="AJ1167" t="str">
        <f>IF(LEN(H1167)&gt;0,IF(H1167&lt;&gt;"CALL_PAL",VLOOKUP(H1167,DATA!$B$2:$E$526,4,FALSE),VLOOKUP(K1167,DATA!$K$72:$M$161,3,FALSE)),"")</f>
        <v/>
      </c>
      <c r="AK1167" t="str">
        <f>IF(LEN(H1167)&gt;0,VLOOKUP(H1167,DATA!$B$2:$D$526,3,FALSE),"")</f>
        <v/>
      </c>
      <c r="AL1167" t="str">
        <f t="shared" si="623"/>
        <v/>
      </c>
      <c r="AM1167" t="str">
        <f t="shared" si="624"/>
        <v/>
      </c>
      <c r="AN1167" t="str">
        <f t="shared" si="602"/>
        <v/>
      </c>
      <c r="AO1167" t="str">
        <f t="shared" si="628"/>
        <v/>
      </c>
      <c r="AP1167" t="str">
        <f t="shared" si="629"/>
        <v/>
      </c>
      <c r="AQ1167" t="str">
        <f t="shared" si="626"/>
        <v/>
      </c>
    </row>
    <row r="1168" spans="1:43" x14ac:dyDescent="0.25">
      <c r="A1168" t="str">
        <f t="shared" si="630"/>
        <v/>
      </c>
      <c r="C1168" t="str">
        <f t="shared" si="604"/>
        <v/>
      </c>
      <c r="D1168" t="str">
        <f t="shared" si="631"/>
        <v/>
      </c>
      <c r="E1168" t="str">
        <f t="shared" si="632"/>
        <v/>
      </c>
      <c r="F1168" t="str">
        <f t="shared" si="603"/>
        <v/>
      </c>
      <c r="G1168" t="str">
        <f t="shared" si="627"/>
        <v/>
      </c>
      <c r="H1168" t="str">
        <f t="shared" si="605"/>
        <v/>
      </c>
      <c r="I1168" s="3" t="str">
        <f>IF(LEN(H1168)&gt;0,VLOOKUP(H1168,DATA!$B$2:$G$526,6,FALSE),"")</f>
        <v/>
      </c>
      <c r="J1168" t="str">
        <f>IF(LEN(H1168)&gt;0,VLOOKUP(H1168,DATA!$B$2:$G$526,2,FALSE),"")</f>
        <v/>
      </c>
      <c r="K1168" t="str">
        <f>IF(LEN(H1168)&gt;0,IF(MID(IF(MID(MID(C1168,LEN(H1168)+2,99),1,1)="(",MID(MID(C1168,LEN(H1168)+2,99),2,LEN(MID(C1168,LEN(H1168)+2,99))-2),MID(C1168,LEN(H1168)+2,99)),1,1)=VLOOKUP(H1168,DATA!$B$2:$I$526,8,FALSE),MID(IF(MID(MID(C1168,LEN(H1168)+2,99),1,1)="(",MID(MID(C1168,LEN(H1168)+2,99),2,LEN(MID(C1168,LEN(H1168)+2,99))-2),MID(C1168,LEN(H1168)+2,99)),1,3),IF(MID(MID(C1168,LEN(H1168)+2,99),1,1)="(",MID(MID(C1168,LEN(H1168)+2,99),2,LEN(MID(C1168,LEN(H1168)+2,99))-2),MID(C1168,LEN(H1168)+2,99))),"")</f>
        <v/>
      </c>
      <c r="L1168" t="str">
        <f t="shared" si="606"/>
        <v/>
      </c>
      <c r="M1168" t="str">
        <f t="shared" si="625"/>
        <v/>
      </c>
      <c r="N1168" t="str">
        <f t="shared" si="607"/>
        <v/>
      </c>
      <c r="O1168" t="str">
        <f t="shared" si="608"/>
        <v/>
      </c>
      <c r="P1168" t="str">
        <f t="shared" si="633"/>
        <v/>
      </c>
      <c r="Q1168" t="str">
        <f t="shared" si="609"/>
        <v/>
      </c>
      <c r="R1168" t="str">
        <f t="shared" si="610"/>
        <v/>
      </c>
      <c r="S1168" t="str">
        <f t="shared" si="611"/>
        <v/>
      </c>
      <c r="T1168" t="str">
        <f t="shared" si="612"/>
        <v/>
      </c>
      <c r="U1168" t="str">
        <f t="shared" si="613"/>
        <v/>
      </c>
      <c r="V1168" t="str">
        <f>IF(MID(I1168,6,1)="T",VLOOKUP(H1168,DATA!$B$2:$H$526,7,FALSE),"")</f>
        <v/>
      </c>
      <c r="W1168" t="str">
        <f t="shared" si="614"/>
        <v/>
      </c>
      <c r="X1168" t="str">
        <f>IF(LEN(H1168)&gt;0,VLOOKUP(H1168,DATA!$B$2:$F$526,5,FALSE),"")</f>
        <v/>
      </c>
      <c r="Y1168" t="str">
        <f t="shared" si="615"/>
        <v/>
      </c>
      <c r="Z1168" t="str">
        <f t="shared" si="616"/>
        <v/>
      </c>
      <c r="AA1168" t="str">
        <f t="shared" si="617"/>
        <v/>
      </c>
      <c r="AB1168" t="str">
        <f>IF(LEN(Z1168)&gt;0,VLOOKUP(Z1168,DATA!$K$25:$L$69,2,FALSE)&amp;IF(LEN(AA1168)&gt;0,VLOOKUP(AA1168,DATA!$O$25:$P$29,2,FALSE),""),"")</f>
        <v/>
      </c>
      <c r="AC1168" t="str">
        <f>IF(LEN(Z1168)&gt;0,VLOOKUP(Z1168,DATA!$K$25:$M$69,3,FALSE),"")</f>
        <v/>
      </c>
      <c r="AD1168" t="str">
        <f t="shared" si="618"/>
        <v/>
      </c>
      <c r="AE1168" t="str">
        <f t="shared" si="619"/>
        <v/>
      </c>
      <c r="AF1168" t="str">
        <f t="shared" si="620"/>
        <v/>
      </c>
      <c r="AG1168" t="str">
        <f t="shared" si="621"/>
        <v/>
      </c>
      <c r="AH1168" t="str">
        <f t="shared" si="622"/>
        <v/>
      </c>
      <c r="AI1168" t="str">
        <f>IF(LEN(Q1168)&gt;0,REPT("0",IF(IF(MID(I1168,12,1)="F",VLOOKUP(J1168,DATA!$K$2:$Y$20,14,FALSE),0)&gt;10,IF(MID(I1168,12,1)="F",VLOOKUP(J1168,DATA!$K$2:$Y$20,14,FALSE),0)-10,0)-LEN(X1168))&amp;DEC2BIN(Q1168,IF(MID(I1168,12,1)="F",VLOOKUP(J1168,DATA!$K$2:$Y$20,14,FALSE),0)-IF(IF(MID(I1168,12,1)="F",VLOOKUP(J1168,DATA!$K$2:$Y$20,14,FALSE),0)&gt;10,IF(MID(I1168,12,1)="F",VLOOKUP(J1168,DATA!$K$2:$Y$20,14,FALSE),0)-10,0)),"")</f>
        <v/>
      </c>
      <c r="AJ1168" t="str">
        <f>IF(LEN(H1168)&gt;0,IF(H1168&lt;&gt;"CALL_PAL",VLOOKUP(H1168,DATA!$B$2:$E$526,4,FALSE),VLOOKUP(K1168,DATA!$K$72:$M$161,3,FALSE)),"")</f>
        <v/>
      </c>
      <c r="AK1168" t="str">
        <f>IF(LEN(H1168)&gt;0,VLOOKUP(H1168,DATA!$B$2:$D$526,3,FALSE),"")</f>
        <v/>
      </c>
      <c r="AL1168" t="str">
        <f t="shared" si="623"/>
        <v/>
      </c>
      <c r="AM1168" t="str">
        <f t="shared" si="624"/>
        <v/>
      </c>
      <c r="AN1168" t="str">
        <f t="shared" si="602"/>
        <v/>
      </c>
      <c r="AO1168" t="str">
        <f t="shared" si="628"/>
        <v/>
      </c>
      <c r="AP1168" t="str">
        <f t="shared" si="629"/>
        <v/>
      </c>
      <c r="AQ1168" t="str">
        <f t="shared" si="626"/>
        <v/>
      </c>
    </row>
    <row r="1169" spans="1:43" x14ac:dyDescent="0.25">
      <c r="A1169" t="str">
        <f t="shared" si="630"/>
        <v/>
      </c>
      <c r="C1169" t="str">
        <f t="shared" si="604"/>
        <v/>
      </c>
      <c r="D1169" t="str">
        <f t="shared" si="631"/>
        <v/>
      </c>
      <c r="E1169" t="str">
        <f t="shared" si="632"/>
        <v/>
      </c>
      <c r="F1169" t="str">
        <f t="shared" si="603"/>
        <v/>
      </c>
      <c r="G1169" t="str">
        <f t="shared" si="627"/>
        <v/>
      </c>
      <c r="H1169" t="str">
        <f t="shared" si="605"/>
        <v/>
      </c>
      <c r="I1169" s="3" t="str">
        <f>IF(LEN(H1169)&gt;0,VLOOKUP(H1169,DATA!$B$2:$G$526,6,FALSE),"")</f>
        <v/>
      </c>
      <c r="J1169" t="str">
        <f>IF(LEN(H1169)&gt;0,VLOOKUP(H1169,DATA!$B$2:$G$526,2,FALSE),"")</f>
        <v/>
      </c>
      <c r="K1169" t="str">
        <f>IF(LEN(H1169)&gt;0,IF(MID(IF(MID(MID(C1169,LEN(H1169)+2,99),1,1)="(",MID(MID(C1169,LEN(H1169)+2,99),2,LEN(MID(C1169,LEN(H1169)+2,99))-2),MID(C1169,LEN(H1169)+2,99)),1,1)=VLOOKUP(H1169,DATA!$B$2:$I$526,8,FALSE),MID(IF(MID(MID(C1169,LEN(H1169)+2,99),1,1)="(",MID(MID(C1169,LEN(H1169)+2,99),2,LEN(MID(C1169,LEN(H1169)+2,99))-2),MID(C1169,LEN(H1169)+2,99)),1,3),IF(MID(MID(C1169,LEN(H1169)+2,99),1,1)="(",MID(MID(C1169,LEN(H1169)+2,99),2,LEN(MID(C1169,LEN(H1169)+2,99))-2),MID(C1169,LEN(H1169)+2,99))),"")</f>
        <v/>
      </c>
      <c r="L1169" t="str">
        <f t="shared" si="606"/>
        <v/>
      </c>
      <c r="M1169" t="str">
        <f t="shared" si="625"/>
        <v/>
      </c>
      <c r="N1169" t="str">
        <f t="shared" si="607"/>
        <v/>
      </c>
      <c r="O1169" t="str">
        <f t="shared" si="608"/>
        <v/>
      </c>
      <c r="P1169" t="str">
        <f t="shared" si="633"/>
        <v/>
      </c>
      <c r="Q1169" t="str">
        <f t="shared" si="609"/>
        <v/>
      </c>
      <c r="R1169" t="str">
        <f t="shared" si="610"/>
        <v/>
      </c>
      <c r="S1169" t="str">
        <f t="shared" si="611"/>
        <v/>
      </c>
      <c r="T1169" t="str">
        <f t="shared" si="612"/>
        <v/>
      </c>
      <c r="U1169" t="str">
        <f t="shared" si="613"/>
        <v/>
      </c>
      <c r="V1169" t="str">
        <f>IF(MID(I1169,6,1)="T",VLOOKUP(H1169,DATA!$B$2:$H$526,7,FALSE),"")</f>
        <v/>
      </c>
      <c r="W1169" t="str">
        <f t="shared" si="614"/>
        <v/>
      </c>
      <c r="X1169" t="str">
        <f>IF(LEN(H1169)&gt;0,VLOOKUP(H1169,DATA!$B$2:$F$526,5,FALSE),"")</f>
        <v/>
      </c>
      <c r="Y1169" t="str">
        <f t="shared" si="615"/>
        <v/>
      </c>
      <c r="Z1169" t="str">
        <f t="shared" si="616"/>
        <v/>
      </c>
      <c r="AA1169" t="str">
        <f t="shared" si="617"/>
        <v/>
      </c>
      <c r="AB1169" t="str">
        <f>IF(LEN(Z1169)&gt;0,VLOOKUP(Z1169,DATA!$K$25:$L$69,2,FALSE)&amp;IF(LEN(AA1169)&gt;0,VLOOKUP(AA1169,DATA!$O$25:$P$29,2,FALSE),""),"")</f>
        <v/>
      </c>
      <c r="AC1169" t="str">
        <f>IF(LEN(Z1169)&gt;0,VLOOKUP(Z1169,DATA!$K$25:$M$69,3,FALSE),"")</f>
        <v/>
      </c>
      <c r="AD1169" t="str">
        <f t="shared" si="618"/>
        <v/>
      </c>
      <c r="AE1169" t="str">
        <f t="shared" si="619"/>
        <v/>
      </c>
      <c r="AF1169" t="str">
        <f t="shared" si="620"/>
        <v/>
      </c>
      <c r="AG1169" t="str">
        <f t="shared" si="621"/>
        <v/>
      </c>
      <c r="AH1169" t="str">
        <f t="shared" si="622"/>
        <v/>
      </c>
      <c r="AI1169" t="str">
        <f>IF(LEN(Q1169)&gt;0,REPT("0",IF(IF(MID(I1169,12,1)="F",VLOOKUP(J1169,DATA!$K$2:$Y$20,14,FALSE),0)&gt;10,IF(MID(I1169,12,1)="F",VLOOKUP(J1169,DATA!$K$2:$Y$20,14,FALSE),0)-10,0)-LEN(X1169))&amp;DEC2BIN(Q1169,IF(MID(I1169,12,1)="F",VLOOKUP(J1169,DATA!$K$2:$Y$20,14,FALSE),0)-IF(IF(MID(I1169,12,1)="F",VLOOKUP(J1169,DATA!$K$2:$Y$20,14,FALSE),0)&gt;10,IF(MID(I1169,12,1)="F",VLOOKUP(J1169,DATA!$K$2:$Y$20,14,FALSE),0)-10,0)),"")</f>
        <v/>
      </c>
      <c r="AJ1169" t="str">
        <f>IF(LEN(H1169)&gt;0,IF(H1169&lt;&gt;"CALL_PAL",VLOOKUP(H1169,DATA!$B$2:$E$526,4,FALSE),VLOOKUP(K1169,DATA!$K$72:$M$161,3,FALSE)),"")</f>
        <v/>
      </c>
      <c r="AK1169" t="str">
        <f>IF(LEN(H1169)&gt;0,VLOOKUP(H1169,DATA!$B$2:$D$526,3,FALSE),"")</f>
        <v/>
      </c>
      <c r="AL1169" t="str">
        <f t="shared" si="623"/>
        <v/>
      </c>
      <c r="AM1169" t="str">
        <f t="shared" si="624"/>
        <v/>
      </c>
      <c r="AN1169" t="str">
        <f t="shared" si="602"/>
        <v/>
      </c>
      <c r="AO1169" t="str">
        <f t="shared" si="628"/>
        <v/>
      </c>
      <c r="AP1169" t="str">
        <f t="shared" si="629"/>
        <v/>
      </c>
      <c r="AQ1169" t="str">
        <f t="shared" si="626"/>
        <v/>
      </c>
    </row>
    <row r="1170" spans="1:43" x14ac:dyDescent="0.25">
      <c r="A1170" t="str">
        <f t="shared" si="630"/>
        <v/>
      </c>
      <c r="C1170" t="str">
        <f t="shared" si="604"/>
        <v/>
      </c>
      <c r="D1170" t="str">
        <f t="shared" si="631"/>
        <v/>
      </c>
      <c r="E1170" t="str">
        <f t="shared" si="632"/>
        <v/>
      </c>
      <c r="F1170" t="str">
        <f t="shared" si="603"/>
        <v/>
      </c>
      <c r="G1170" t="str">
        <f t="shared" si="627"/>
        <v/>
      </c>
      <c r="H1170" t="str">
        <f t="shared" si="605"/>
        <v/>
      </c>
      <c r="I1170" s="3" t="str">
        <f>IF(LEN(H1170)&gt;0,VLOOKUP(H1170,DATA!$B$2:$G$526,6,FALSE),"")</f>
        <v/>
      </c>
      <c r="J1170" t="str">
        <f>IF(LEN(H1170)&gt;0,VLOOKUP(H1170,DATA!$B$2:$G$526,2,FALSE),"")</f>
        <v/>
      </c>
      <c r="K1170" t="str">
        <f>IF(LEN(H1170)&gt;0,IF(MID(IF(MID(MID(C1170,LEN(H1170)+2,99),1,1)="(",MID(MID(C1170,LEN(H1170)+2,99),2,LEN(MID(C1170,LEN(H1170)+2,99))-2),MID(C1170,LEN(H1170)+2,99)),1,1)=VLOOKUP(H1170,DATA!$B$2:$I$526,8,FALSE),MID(IF(MID(MID(C1170,LEN(H1170)+2,99),1,1)="(",MID(MID(C1170,LEN(H1170)+2,99),2,LEN(MID(C1170,LEN(H1170)+2,99))-2),MID(C1170,LEN(H1170)+2,99)),1,3),IF(MID(MID(C1170,LEN(H1170)+2,99),1,1)="(",MID(MID(C1170,LEN(H1170)+2,99),2,LEN(MID(C1170,LEN(H1170)+2,99))-2),MID(C1170,LEN(H1170)+2,99))),"")</f>
        <v/>
      </c>
      <c r="L1170" t="str">
        <f t="shared" si="606"/>
        <v/>
      </c>
      <c r="M1170" t="str">
        <f t="shared" si="625"/>
        <v/>
      </c>
      <c r="N1170" t="str">
        <f t="shared" si="607"/>
        <v/>
      </c>
      <c r="O1170" t="str">
        <f t="shared" si="608"/>
        <v/>
      </c>
      <c r="P1170" t="str">
        <f t="shared" si="633"/>
        <v/>
      </c>
      <c r="Q1170" t="str">
        <f t="shared" si="609"/>
        <v/>
      </c>
      <c r="R1170" t="str">
        <f t="shared" si="610"/>
        <v/>
      </c>
      <c r="S1170" t="str">
        <f t="shared" si="611"/>
        <v/>
      </c>
      <c r="T1170" t="str">
        <f t="shared" si="612"/>
        <v/>
      </c>
      <c r="U1170" t="str">
        <f t="shared" si="613"/>
        <v/>
      </c>
      <c r="V1170" t="str">
        <f>IF(MID(I1170,6,1)="T",VLOOKUP(H1170,DATA!$B$2:$H$526,7,FALSE),"")</f>
        <v/>
      </c>
      <c r="W1170" t="str">
        <f t="shared" si="614"/>
        <v/>
      </c>
      <c r="X1170" t="str">
        <f>IF(LEN(H1170)&gt;0,VLOOKUP(H1170,DATA!$B$2:$F$526,5,FALSE),"")</f>
        <v/>
      </c>
      <c r="Y1170" t="str">
        <f t="shared" si="615"/>
        <v/>
      </c>
      <c r="Z1170" t="str">
        <f t="shared" si="616"/>
        <v/>
      </c>
      <c r="AA1170" t="str">
        <f t="shared" si="617"/>
        <v/>
      </c>
      <c r="AB1170" t="str">
        <f>IF(LEN(Z1170)&gt;0,VLOOKUP(Z1170,DATA!$K$25:$L$69,2,FALSE)&amp;IF(LEN(AA1170)&gt;0,VLOOKUP(AA1170,DATA!$O$25:$P$29,2,FALSE),""),"")</f>
        <v/>
      </c>
      <c r="AC1170" t="str">
        <f>IF(LEN(Z1170)&gt;0,VLOOKUP(Z1170,DATA!$K$25:$M$69,3,FALSE),"")</f>
        <v/>
      </c>
      <c r="AD1170" t="str">
        <f t="shared" si="618"/>
        <v/>
      </c>
      <c r="AE1170" t="str">
        <f t="shared" si="619"/>
        <v/>
      </c>
      <c r="AF1170" t="str">
        <f t="shared" si="620"/>
        <v/>
      </c>
      <c r="AG1170" t="str">
        <f t="shared" si="621"/>
        <v/>
      </c>
      <c r="AH1170" t="str">
        <f t="shared" si="622"/>
        <v/>
      </c>
      <c r="AI1170" t="str">
        <f>IF(LEN(Q1170)&gt;0,REPT("0",IF(IF(MID(I1170,12,1)="F",VLOOKUP(J1170,DATA!$K$2:$Y$20,14,FALSE),0)&gt;10,IF(MID(I1170,12,1)="F",VLOOKUP(J1170,DATA!$K$2:$Y$20,14,FALSE),0)-10,0)-LEN(X1170))&amp;DEC2BIN(Q1170,IF(MID(I1170,12,1)="F",VLOOKUP(J1170,DATA!$K$2:$Y$20,14,FALSE),0)-IF(IF(MID(I1170,12,1)="F",VLOOKUP(J1170,DATA!$K$2:$Y$20,14,FALSE),0)&gt;10,IF(MID(I1170,12,1)="F",VLOOKUP(J1170,DATA!$K$2:$Y$20,14,FALSE),0)-10,0)),"")</f>
        <v/>
      </c>
      <c r="AJ1170" t="str">
        <f>IF(LEN(H1170)&gt;0,IF(H1170&lt;&gt;"CALL_PAL",VLOOKUP(H1170,DATA!$B$2:$E$526,4,FALSE),VLOOKUP(K1170,DATA!$K$72:$M$161,3,FALSE)),"")</f>
        <v/>
      </c>
      <c r="AK1170" t="str">
        <f>IF(LEN(H1170)&gt;0,VLOOKUP(H1170,DATA!$B$2:$D$526,3,FALSE),"")</f>
        <v/>
      </c>
      <c r="AL1170" t="str">
        <f t="shared" si="623"/>
        <v/>
      </c>
      <c r="AM1170" t="str">
        <f t="shared" si="624"/>
        <v/>
      </c>
      <c r="AN1170" t="str">
        <f t="shared" si="602"/>
        <v/>
      </c>
      <c r="AO1170" t="str">
        <f t="shared" si="628"/>
        <v/>
      </c>
      <c r="AP1170" t="str">
        <f t="shared" si="629"/>
        <v/>
      </c>
      <c r="AQ1170" t="str">
        <f t="shared" si="626"/>
        <v/>
      </c>
    </row>
    <row r="1171" spans="1:43" x14ac:dyDescent="0.25">
      <c r="A1171" t="str">
        <f t="shared" si="630"/>
        <v/>
      </c>
      <c r="C1171" t="str">
        <f t="shared" si="604"/>
        <v/>
      </c>
      <c r="D1171" t="str">
        <f t="shared" si="631"/>
        <v/>
      </c>
      <c r="E1171" t="str">
        <f t="shared" si="632"/>
        <v/>
      </c>
      <c r="F1171" t="str">
        <f t="shared" si="603"/>
        <v/>
      </c>
      <c r="G1171" t="str">
        <f t="shared" si="627"/>
        <v/>
      </c>
      <c r="H1171" t="str">
        <f t="shared" si="605"/>
        <v/>
      </c>
      <c r="I1171" s="3" t="str">
        <f>IF(LEN(H1171)&gt;0,VLOOKUP(H1171,DATA!$B$2:$G$526,6,FALSE),"")</f>
        <v/>
      </c>
      <c r="J1171" t="str">
        <f>IF(LEN(H1171)&gt;0,VLOOKUP(H1171,DATA!$B$2:$G$526,2,FALSE),"")</f>
        <v/>
      </c>
      <c r="K1171" t="str">
        <f>IF(LEN(H1171)&gt;0,IF(MID(IF(MID(MID(C1171,LEN(H1171)+2,99),1,1)="(",MID(MID(C1171,LEN(H1171)+2,99),2,LEN(MID(C1171,LEN(H1171)+2,99))-2),MID(C1171,LEN(H1171)+2,99)),1,1)=VLOOKUP(H1171,DATA!$B$2:$I$526,8,FALSE),MID(IF(MID(MID(C1171,LEN(H1171)+2,99),1,1)="(",MID(MID(C1171,LEN(H1171)+2,99),2,LEN(MID(C1171,LEN(H1171)+2,99))-2),MID(C1171,LEN(H1171)+2,99)),1,3),IF(MID(MID(C1171,LEN(H1171)+2,99),1,1)="(",MID(MID(C1171,LEN(H1171)+2,99),2,LEN(MID(C1171,LEN(H1171)+2,99))-2),MID(C1171,LEN(H1171)+2,99))),"")</f>
        <v/>
      </c>
      <c r="L1171" t="str">
        <f t="shared" si="606"/>
        <v/>
      </c>
      <c r="M1171" t="str">
        <f t="shared" si="625"/>
        <v/>
      </c>
      <c r="N1171" t="str">
        <f t="shared" si="607"/>
        <v/>
      </c>
      <c r="O1171" t="str">
        <f t="shared" si="608"/>
        <v/>
      </c>
      <c r="P1171" t="str">
        <f t="shared" si="633"/>
        <v/>
      </c>
      <c r="Q1171" t="str">
        <f t="shared" si="609"/>
        <v/>
      </c>
      <c r="R1171" t="str">
        <f t="shared" si="610"/>
        <v/>
      </c>
      <c r="S1171" t="str">
        <f t="shared" si="611"/>
        <v/>
      </c>
      <c r="T1171" t="str">
        <f t="shared" si="612"/>
        <v/>
      </c>
      <c r="U1171" t="str">
        <f t="shared" si="613"/>
        <v/>
      </c>
      <c r="V1171" t="str">
        <f>IF(MID(I1171,6,1)="T",VLOOKUP(H1171,DATA!$B$2:$H$526,7,FALSE),"")</f>
        <v/>
      </c>
      <c r="W1171" t="str">
        <f t="shared" si="614"/>
        <v/>
      </c>
      <c r="X1171" t="str">
        <f>IF(LEN(H1171)&gt;0,VLOOKUP(H1171,DATA!$B$2:$F$526,5,FALSE),"")</f>
        <v/>
      </c>
      <c r="Y1171" t="str">
        <f t="shared" si="615"/>
        <v/>
      </c>
      <c r="Z1171" t="str">
        <f t="shared" si="616"/>
        <v/>
      </c>
      <c r="AA1171" t="str">
        <f t="shared" si="617"/>
        <v/>
      </c>
      <c r="AB1171" t="str">
        <f>IF(LEN(Z1171)&gt;0,VLOOKUP(Z1171,DATA!$K$25:$L$69,2,FALSE)&amp;IF(LEN(AA1171)&gt;0,VLOOKUP(AA1171,DATA!$O$25:$P$29,2,FALSE),""),"")</f>
        <v/>
      </c>
      <c r="AC1171" t="str">
        <f>IF(LEN(Z1171)&gt;0,VLOOKUP(Z1171,DATA!$K$25:$M$69,3,FALSE),"")</f>
        <v/>
      </c>
      <c r="AD1171" t="str">
        <f t="shared" si="618"/>
        <v/>
      </c>
      <c r="AE1171" t="str">
        <f t="shared" si="619"/>
        <v/>
      </c>
      <c r="AF1171" t="str">
        <f t="shared" si="620"/>
        <v/>
      </c>
      <c r="AG1171" t="str">
        <f t="shared" si="621"/>
        <v/>
      </c>
      <c r="AH1171" t="str">
        <f t="shared" si="622"/>
        <v/>
      </c>
      <c r="AI1171" t="str">
        <f>IF(LEN(Q1171)&gt;0,REPT("0",IF(IF(MID(I1171,12,1)="F",VLOOKUP(J1171,DATA!$K$2:$Y$20,14,FALSE),0)&gt;10,IF(MID(I1171,12,1)="F",VLOOKUP(J1171,DATA!$K$2:$Y$20,14,FALSE),0)-10,0)-LEN(X1171))&amp;DEC2BIN(Q1171,IF(MID(I1171,12,1)="F",VLOOKUP(J1171,DATA!$K$2:$Y$20,14,FALSE),0)-IF(IF(MID(I1171,12,1)="F",VLOOKUP(J1171,DATA!$K$2:$Y$20,14,FALSE),0)&gt;10,IF(MID(I1171,12,1)="F",VLOOKUP(J1171,DATA!$K$2:$Y$20,14,FALSE),0)-10,0)),"")</f>
        <v/>
      </c>
      <c r="AJ1171" t="str">
        <f>IF(LEN(H1171)&gt;0,IF(H1171&lt;&gt;"CALL_PAL",VLOOKUP(H1171,DATA!$B$2:$E$526,4,FALSE),VLOOKUP(K1171,DATA!$K$72:$M$161,3,FALSE)),"")</f>
        <v/>
      </c>
      <c r="AK1171" t="str">
        <f>IF(LEN(H1171)&gt;0,VLOOKUP(H1171,DATA!$B$2:$D$526,3,FALSE),"")</f>
        <v/>
      </c>
      <c r="AL1171" t="str">
        <f t="shared" si="623"/>
        <v/>
      </c>
      <c r="AM1171" t="str">
        <f t="shared" si="624"/>
        <v/>
      </c>
      <c r="AN1171" t="str">
        <f t="shared" si="602"/>
        <v/>
      </c>
      <c r="AO1171" t="str">
        <f t="shared" si="628"/>
        <v/>
      </c>
      <c r="AP1171" t="str">
        <f t="shared" si="629"/>
        <v/>
      </c>
      <c r="AQ1171" t="str">
        <f t="shared" si="626"/>
        <v/>
      </c>
    </row>
    <row r="1172" spans="1:43" x14ac:dyDescent="0.25">
      <c r="A1172" t="str">
        <f t="shared" si="630"/>
        <v/>
      </c>
      <c r="C1172" t="str">
        <f t="shared" si="604"/>
        <v/>
      </c>
      <c r="D1172" t="str">
        <f t="shared" si="631"/>
        <v/>
      </c>
      <c r="E1172" t="str">
        <f t="shared" si="632"/>
        <v/>
      </c>
      <c r="F1172" t="str">
        <f t="shared" si="603"/>
        <v/>
      </c>
      <c r="G1172" t="str">
        <f t="shared" si="627"/>
        <v/>
      </c>
      <c r="H1172" t="str">
        <f t="shared" si="605"/>
        <v/>
      </c>
      <c r="I1172" s="3" t="str">
        <f>IF(LEN(H1172)&gt;0,VLOOKUP(H1172,DATA!$B$2:$G$526,6,FALSE),"")</f>
        <v/>
      </c>
      <c r="J1172" t="str">
        <f>IF(LEN(H1172)&gt;0,VLOOKUP(H1172,DATA!$B$2:$G$526,2,FALSE),"")</f>
        <v/>
      </c>
      <c r="K1172" t="str">
        <f>IF(LEN(H1172)&gt;0,IF(MID(IF(MID(MID(C1172,LEN(H1172)+2,99),1,1)="(",MID(MID(C1172,LEN(H1172)+2,99),2,LEN(MID(C1172,LEN(H1172)+2,99))-2),MID(C1172,LEN(H1172)+2,99)),1,1)=VLOOKUP(H1172,DATA!$B$2:$I$526,8,FALSE),MID(IF(MID(MID(C1172,LEN(H1172)+2,99),1,1)="(",MID(MID(C1172,LEN(H1172)+2,99),2,LEN(MID(C1172,LEN(H1172)+2,99))-2),MID(C1172,LEN(H1172)+2,99)),1,3),IF(MID(MID(C1172,LEN(H1172)+2,99),1,1)="(",MID(MID(C1172,LEN(H1172)+2,99),2,LEN(MID(C1172,LEN(H1172)+2,99))-2),MID(C1172,LEN(H1172)+2,99))),"")</f>
        <v/>
      </c>
      <c r="L1172" t="str">
        <f t="shared" si="606"/>
        <v/>
      </c>
      <c r="M1172" t="str">
        <f t="shared" si="625"/>
        <v/>
      </c>
      <c r="N1172" t="str">
        <f t="shared" si="607"/>
        <v/>
      </c>
      <c r="O1172" t="str">
        <f t="shared" si="608"/>
        <v/>
      </c>
      <c r="P1172" t="str">
        <f t="shared" si="633"/>
        <v/>
      </c>
      <c r="Q1172" t="str">
        <f t="shared" si="609"/>
        <v/>
      </c>
      <c r="R1172" t="str">
        <f t="shared" si="610"/>
        <v/>
      </c>
      <c r="S1172" t="str">
        <f t="shared" si="611"/>
        <v/>
      </c>
      <c r="T1172" t="str">
        <f t="shared" si="612"/>
        <v/>
      </c>
      <c r="U1172" t="str">
        <f t="shared" si="613"/>
        <v/>
      </c>
      <c r="V1172" t="str">
        <f>IF(MID(I1172,6,1)="T",VLOOKUP(H1172,DATA!$B$2:$H$526,7,FALSE),"")</f>
        <v/>
      </c>
      <c r="W1172" t="str">
        <f t="shared" si="614"/>
        <v/>
      </c>
      <c r="X1172" t="str">
        <f>IF(LEN(H1172)&gt;0,VLOOKUP(H1172,DATA!$B$2:$F$526,5,FALSE),"")</f>
        <v/>
      </c>
      <c r="Y1172" t="str">
        <f t="shared" si="615"/>
        <v/>
      </c>
      <c r="Z1172" t="str">
        <f t="shared" si="616"/>
        <v/>
      </c>
      <c r="AA1172" t="str">
        <f t="shared" si="617"/>
        <v/>
      </c>
      <c r="AB1172" t="str">
        <f>IF(LEN(Z1172)&gt;0,VLOOKUP(Z1172,DATA!$K$25:$L$69,2,FALSE)&amp;IF(LEN(AA1172)&gt;0,VLOOKUP(AA1172,DATA!$O$25:$P$29,2,FALSE),""),"")</f>
        <v/>
      </c>
      <c r="AC1172" t="str">
        <f>IF(LEN(Z1172)&gt;0,VLOOKUP(Z1172,DATA!$K$25:$M$69,3,FALSE),"")</f>
        <v/>
      </c>
      <c r="AD1172" t="str">
        <f t="shared" si="618"/>
        <v/>
      </c>
      <c r="AE1172" t="str">
        <f t="shared" si="619"/>
        <v/>
      </c>
      <c r="AF1172" t="str">
        <f t="shared" si="620"/>
        <v/>
      </c>
      <c r="AG1172" t="str">
        <f t="shared" si="621"/>
        <v/>
      </c>
      <c r="AH1172" t="str">
        <f t="shared" si="622"/>
        <v/>
      </c>
      <c r="AI1172" t="str">
        <f>IF(LEN(Q1172)&gt;0,REPT("0",IF(IF(MID(I1172,12,1)="F",VLOOKUP(J1172,DATA!$K$2:$Y$20,14,FALSE),0)&gt;10,IF(MID(I1172,12,1)="F",VLOOKUP(J1172,DATA!$K$2:$Y$20,14,FALSE),0)-10,0)-LEN(X1172))&amp;DEC2BIN(Q1172,IF(MID(I1172,12,1)="F",VLOOKUP(J1172,DATA!$K$2:$Y$20,14,FALSE),0)-IF(IF(MID(I1172,12,1)="F",VLOOKUP(J1172,DATA!$K$2:$Y$20,14,FALSE),0)&gt;10,IF(MID(I1172,12,1)="F",VLOOKUP(J1172,DATA!$K$2:$Y$20,14,FALSE),0)-10,0)),"")</f>
        <v/>
      </c>
      <c r="AJ1172" t="str">
        <f>IF(LEN(H1172)&gt;0,IF(H1172&lt;&gt;"CALL_PAL",VLOOKUP(H1172,DATA!$B$2:$E$526,4,FALSE),VLOOKUP(K1172,DATA!$K$72:$M$161,3,FALSE)),"")</f>
        <v/>
      </c>
      <c r="AK1172" t="str">
        <f>IF(LEN(H1172)&gt;0,VLOOKUP(H1172,DATA!$B$2:$D$526,3,FALSE),"")</f>
        <v/>
      </c>
      <c r="AL1172" t="str">
        <f t="shared" si="623"/>
        <v/>
      </c>
      <c r="AM1172" t="str">
        <f t="shared" si="624"/>
        <v/>
      </c>
      <c r="AN1172" t="str">
        <f t="shared" si="602"/>
        <v/>
      </c>
      <c r="AO1172" t="str">
        <f t="shared" si="628"/>
        <v/>
      </c>
      <c r="AP1172" t="str">
        <f t="shared" si="629"/>
        <v/>
      </c>
      <c r="AQ1172" t="str">
        <f t="shared" si="626"/>
        <v/>
      </c>
    </row>
    <row r="1173" spans="1:43" x14ac:dyDescent="0.25">
      <c r="A1173" t="str">
        <f t="shared" si="630"/>
        <v/>
      </c>
      <c r="C1173" t="str">
        <f t="shared" si="604"/>
        <v/>
      </c>
      <c r="D1173" t="str">
        <f t="shared" si="631"/>
        <v/>
      </c>
      <c r="E1173" t="str">
        <f t="shared" si="632"/>
        <v/>
      </c>
      <c r="F1173" t="str">
        <f t="shared" si="603"/>
        <v/>
      </c>
      <c r="G1173" t="str">
        <f t="shared" si="627"/>
        <v/>
      </c>
      <c r="H1173" t="str">
        <f t="shared" si="605"/>
        <v/>
      </c>
      <c r="I1173" s="3" t="str">
        <f>IF(LEN(H1173)&gt;0,VLOOKUP(H1173,DATA!$B$2:$G$526,6,FALSE),"")</f>
        <v/>
      </c>
      <c r="J1173" t="str">
        <f>IF(LEN(H1173)&gt;0,VLOOKUP(H1173,DATA!$B$2:$G$526,2,FALSE),"")</f>
        <v/>
      </c>
      <c r="K1173" t="str">
        <f>IF(LEN(H1173)&gt;0,IF(MID(IF(MID(MID(C1173,LEN(H1173)+2,99),1,1)="(",MID(MID(C1173,LEN(H1173)+2,99),2,LEN(MID(C1173,LEN(H1173)+2,99))-2),MID(C1173,LEN(H1173)+2,99)),1,1)=VLOOKUP(H1173,DATA!$B$2:$I$526,8,FALSE),MID(IF(MID(MID(C1173,LEN(H1173)+2,99),1,1)="(",MID(MID(C1173,LEN(H1173)+2,99),2,LEN(MID(C1173,LEN(H1173)+2,99))-2),MID(C1173,LEN(H1173)+2,99)),1,3),IF(MID(MID(C1173,LEN(H1173)+2,99),1,1)="(",MID(MID(C1173,LEN(H1173)+2,99),2,LEN(MID(C1173,LEN(H1173)+2,99))-2),MID(C1173,LEN(H1173)+2,99))),"")</f>
        <v/>
      </c>
      <c r="L1173" t="str">
        <f t="shared" si="606"/>
        <v/>
      </c>
      <c r="M1173" t="str">
        <f t="shared" si="625"/>
        <v/>
      </c>
      <c r="N1173" t="str">
        <f t="shared" si="607"/>
        <v/>
      </c>
      <c r="O1173" t="str">
        <f t="shared" si="608"/>
        <v/>
      </c>
      <c r="P1173" t="str">
        <f t="shared" si="633"/>
        <v/>
      </c>
      <c r="Q1173" t="str">
        <f t="shared" si="609"/>
        <v/>
      </c>
      <c r="R1173" t="str">
        <f t="shared" si="610"/>
        <v/>
      </c>
      <c r="S1173" t="str">
        <f t="shared" si="611"/>
        <v/>
      </c>
      <c r="T1173" t="str">
        <f t="shared" si="612"/>
        <v/>
      </c>
      <c r="U1173" t="str">
        <f t="shared" si="613"/>
        <v/>
      </c>
      <c r="V1173" t="str">
        <f>IF(MID(I1173,6,1)="T",VLOOKUP(H1173,DATA!$B$2:$H$526,7,FALSE),"")</f>
        <v/>
      </c>
      <c r="W1173" t="str">
        <f t="shared" si="614"/>
        <v/>
      </c>
      <c r="X1173" t="str">
        <f>IF(LEN(H1173)&gt;0,VLOOKUP(H1173,DATA!$B$2:$F$526,5,FALSE),"")</f>
        <v/>
      </c>
      <c r="Y1173" t="str">
        <f t="shared" si="615"/>
        <v/>
      </c>
      <c r="Z1173" t="str">
        <f t="shared" si="616"/>
        <v/>
      </c>
      <c r="AA1173" t="str">
        <f t="shared" si="617"/>
        <v/>
      </c>
      <c r="AB1173" t="str">
        <f>IF(LEN(Z1173)&gt;0,VLOOKUP(Z1173,DATA!$K$25:$L$69,2,FALSE)&amp;IF(LEN(AA1173)&gt;0,VLOOKUP(AA1173,DATA!$O$25:$P$29,2,FALSE),""),"")</f>
        <v/>
      </c>
      <c r="AC1173" t="str">
        <f>IF(LEN(Z1173)&gt;0,VLOOKUP(Z1173,DATA!$K$25:$M$69,3,FALSE),"")</f>
        <v/>
      </c>
      <c r="AD1173" t="str">
        <f t="shared" si="618"/>
        <v/>
      </c>
      <c r="AE1173" t="str">
        <f t="shared" si="619"/>
        <v/>
      </c>
      <c r="AF1173" t="str">
        <f t="shared" si="620"/>
        <v/>
      </c>
      <c r="AG1173" t="str">
        <f t="shared" si="621"/>
        <v/>
      </c>
      <c r="AH1173" t="str">
        <f t="shared" si="622"/>
        <v/>
      </c>
      <c r="AI1173" t="str">
        <f>IF(LEN(Q1173)&gt;0,REPT("0",IF(IF(MID(I1173,12,1)="F",VLOOKUP(J1173,DATA!$K$2:$Y$20,14,FALSE),0)&gt;10,IF(MID(I1173,12,1)="F",VLOOKUP(J1173,DATA!$K$2:$Y$20,14,FALSE),0)-10,0)-LEN(X1173))&amp;DEC2BIN(Q1173,IF(MID(I1173,12,1)="F",VLOOKUP(J1173,DATA!$K$2:$Y$20,14,FALSE),0)-IF(IF(MID(I1173,12,1)="F",VLOOKUP(J1173,DATA!$K$2:$Y$20,14,FALSE),0)&gt;10,IF(MID(I1173,12,1)="F",VLOOKUP(J1173,DATA!$K$2:$Y$20,14,FALSE),0)-10,0)),"")</f>
        <v/>
      </c>
      <c r="AJ1173" t="str">
        <f>IF(LEN(H1173)&gt;0,IF(H1173&lt;&gt;"CALL_PAL",VLOOKUP(H1173,DATA!$B$2:$E$526,4,FALSE),VLOOKUP(K1173,DATA!$K$72:$M$161,3,FALSE)),"")</f>
        <v/>
      </c>
      <c r="AK1173" t="str">
        <f>IF(LEN(H1173)&gt;0,VLOOKUP(H1173,DATA!$B$2:$D$526,3,FALSE),"")</f>
        <v/>
      </c>
      <c r="AL1173" t="str">
        <f t="shared" si="623"/>
        <v/>
      </c>
      <c r="AM1173" t="str">
        <f t="shared" si="624"/>
        <v/>
      </c>
      <c r="AN1173" t="str">
        <f t="shared" si="602"/>
        <v/>
      </c>
      <c r="AO1173" t="str">
        <f t="shared" si="628"/>
        <v/>
      </c>
      <c r="AP1173" t="str">
        <f t="shared" si="629"/>
        <v/>
      </c>
      <c r="AQ1173" t="str">
        <f t="shared" si="626"/>
        <v/>
      </c>
    </row>
    <row r="1174" spans="1:43" x14ac:dyDescent="0.25">
      <c r="A1174" t="str">
        <f t="shared" si="630"/>
        <v/>
      </c>
      <c r="C1174" t="str">
        <f t="shared" si="604"/>
        <v/>
      </c>
      <c r="D1174" t="str">
        <f t="shared" si="631"/>
        <v/>
      </c>
      <c r="E1174" t="str">
        <f t="shared" si="632"/>
        <v/>
      </c>
      <c r="F1174" t="str">
        <f t="shared" si="603"/>
        <v/>
      </c>
      <c r="G1174" t="str">
        <f t="shared" si="627"/>
        <v/>
      </c>
      <c r="H1174" t="str">
        <f t="shared" si="605"/>
        <v/>
      </c>
      <c r="I1174" s="3" t="str">
        <f>IF(LEN(H1174)&gt;0,VLOOKUP(H1174,DATA!$B$2:$G$526,6,FALSE),"")</f>
        <v/>
      </c>
      <c r="J1174" t="str">
        <f>IF(LEN(H1174)&gt;0,VLOOKUP(H1174,DATA!$B$2:$G$526,2,FALSE),"")</f>
        <v/>
      </c>
      <c r="K1174" t="str">
        <f>IF(LEN(H1174)&gt;0,IF(MID(IF(MID(MID(C1174,LEN(H1174)+2,99),1,1)="(",MID(MID(C1174,LEN(H1174)+2,99),2,LEN(MID(C1174,LEN(H1174)+2,99))-2),MID(C1174,LEN(H1174)+2,99)),1,1)=VLOOKUP(H1174,DATA!$B$2:$I$526,8,FALSE),MID(IF(MID(MID(C1174,LEN(H1174)+2,99),1,1)="(",MID(MID(C1174,LEN(H1174)+2,99),2,LEN(MID(C1174,LEN(H1174)+2,99))-2),MID(C1174,LEN(H1174)+2,99)),1,3),IF(MID(MID(C1174,LEN(H1174)+2,99),1,1)="(",MID(MID(C1174,LEN(H1174)+2,99),2,LEN(MID(C1174,LEN(H1174)+2,99))-2),MID(C1174,LEN(H1174)+2,99))),"")</f>
        <v/>
      </c>
      <c r="L1174" t="str">
        <f t="shared" si="606"/>
        <v/>
      </c>
      <c r="M1174" t="str">
        <f t="shared" si="625"/>
        <v/>
      </c>
      <c r="N1174" t="str">
        <f t="shared" si="607"/>
        <v/>
      </c>
      <c r="O1174" t="str">
        <f t="shared" si="608"/>
        <v/>
      </c>
      <c r="P1174" t="str">
        <f t="shared" si="633"/>
        <v/>
      </c>
      <c r="Q1174" t="str">
        <f t="shared" si="609"/>
        <v/>
      </c>
      <c r="R1174" t="str">
        <f t="shared" si="610"/>
        <v/>
      </c>
      <c r="S1174" t="str">
        <f t="shared" si="611"/>
        <v/>
      </c>
      <c r="T1174" t="str">
        <f t="shared" si="612"/>
        <v/>
      </c>
      <c r="U1174" t="str">
        <f t="shared" si="613"/>
        <v/>
      </c>
      <c r="V1174" t="str">
        <f>IF(MID(I1174,6,1)="T",VLOOKUP(H1174,DATA!$B$2:$H$526,7,FALSE),"")</f>
        <v/>
      </c>
      <c r="W1174" t="str">
        <f t="shared" si="614"/>
        <v/>
      </c>
      <c r="X1174" t="str">
        <f>IF(LEN(H1174)&gt;0,VLOOKUP(H1174,DATA!$B$2:$F$526,5,FALSE),"")</f>
        <v/>
      </c>
      <c r="Y1174" t="str">
        <f t="shared" si="615"/>
        <v/>
      </c>
      <c r="Z1174" t="str">
        <f t="shared" si="616"/>
        <v/>
      </c>
      <c r="AA1174" t="str">
        <f t="shared" si="617"/>
        <v/>
      </c>
      <c r="AB1174" t="str">
        <f>IF(LEN(Z1174)&gt;0,VLOOKUP(Z1174,DATA!$K$25:$L$69,2,FALSE)&amp;IF(LEN(AA1174)&gt;0,VLOOKUP(AA1174,DATA!$O$25:$P$29,2,FALSE),""),"")</f>
        <v/>
      </c>
      <c r="AC1174" t="str">
        <f>IF(LEN(Z1174)&gt;0,VLOOKUP(Z1174,DATA!$K$25:$M$69,3,FALSE),"")</f>
        <v/>
      </c>
      <c r="AD1174" t="str">
        <f t="shared" si="618"/>
        <v/>
      </c>
      <c r="AE1174" t="str">
        <f t="shared" si="619"/>
        <v/>
      </c>
      <c r="AF1174" t="str">
        <f t="shared" si="620"/>
        <v/>
      </c>
      <c r="AG1174" t="str">
        <f t="shared" si="621"/>
        <v/>
      </c>
      <c r="AH1174" t="str">
        <f t="shared" si="622"/>
        <v/>
      </c>
      <c r="AI1174" t="str">
        <f>IF(LEN(Q1174)&gt;0,REPT("0",IF(IF(MID(I1174,12,1)="F",VLOOKUP(J1174,DATA!$K$2:$Y$20,14,FALSE),0)&gt;10,IF(MID(I1174,12,1)="F",VLOOKUP(J1174,DATA!$K$2:$Y$20,14,FALSE),0)-10,0)-LEN(X1174))&amp;DEC2BIN(Q1174,IF(MID(I1174,12,1)="F",VLOOKUP(J1174,DATA!$K$2:$Y$20,14,FALSE),0)-IF(IF(MID(I1174,12,1)="F",VLOOKUP(J1174,DATA!$K$2:$Y$20,14,FALSE),0)&gt;10,IF(MID(I1174,12,1)="F",VLOOKUP(J1174,DATA!$K$2:$Y$20,14,FALSE),0)-10,0)),"")</f>
        <v/>
      </c>
      <c r="AJ1174" t="str">
        <f>IF(LEN(H1174)&gt;0,IF(H1174&lt;&gt;"CALL_PAL",VLOOKUP(H1174,DATA!$B$2:$E$526,4,FALSE),VLOOKUP(K1174,DATA!$K$72:$M$161,3,FALSE)),"")</f>
        <v/>
      </c>
      <c r="AK1174" t="str">
        <f>IF(LEN(H1174)&gt;0,VLOOKUP(H1174,DATA!$B$2:$D$526,3,FALSE),"")</f>
        <v/>
      </c>
      <c r="AL1174" t="str">
        <f t="shared" si="623"/>
        <v/>
      </c>
      <c r="AM1174" t="str">
        <f t="shared" si="624"/>
        <v/>
      </c>
      <c r="AN1174" t="str">
        <f t="shared" ref="AN1174:AN1237" si="634">IF(LEN(C1174)&gt;0,IF(C1174=".PAL ON",TRUE,IF(C1174=".PAL OFF",FALSE,IF(ROW()&lt;&gt;2,AN1173,FALSE))),"")</f>
        <v/>
      </c>
      <c r="AO1174" t="str">
        <f t="shared" si="628"/>
        <v/>
      </c>
      <c r="AP1174" t="str">
        <f t="shared" si="629"/>
        <v/>
      </c>
      <c r="AQ1174" t="str">
        <f t="shared" si="626"/>
        <v/>
      </c>
    </row>
    <row r="1175" spans="1:43" x14ac:dyDescent="0.25">
      <c r="A1175" t="str">
        <f t="shared" si="630"/>
        <v/>
      </c>
      <c r="C1175" t="str">
        <f t="shared" si="604"/>
        <v/>
      </c>
      <c r="D1175" t="str">
        <f t="shared" si="631"/>
        <v/>
      </c>
      <c r="E1175" t="str">
        <f t="shared" si="632"/>
        <v/>
      </c>
      <c r="F1175" t="str">
        <f t="shared" si="603"/>
        <v/>
      </c>
      <c r="G1175" t="str">
        <f t="shared" si="627"/>
        <v/>
      </c>
      <c r="H1175" t="str">
        <f t="shared" si="605"/>
        <v/>
      </c>
      <c r="I1175" s="3" t="str">
        <f>IF(LEN(H1175)&gt;0,VLOOKUP(H1175,DATA!$B$2:$G$526,6,FALSE),"")</f>
        <v/>
      </c>
      <c r="J1175" t="str">
        <f>IF(LEN(H1175)&gt;0,VLOOKUP(H1175,DATA!$B$2:$G$526,2,FALSE),"")</f>
        <v/>
      </c>
      <c r="K1175" t="str">
        <f>IF(LEN(H1175)&gt;0,IF(MID(IF(MID(MID(C1175,LEN(H1175)+2,99),1,1)="(",MID(MID(C1175,LEN(H1175)+2,99),2,LEN(MID(C1175,LEN(H1175)+2,99))-2),MID(C1175,LEN(H1175)+2,99)),1,1)=VLOOKUP(H1175,DATA!$B$2:$I$526,8,FALSE),MID(IF(MID(MID(C1175,LEN(H1175)+2,99),1,1)="(",MID(MID(C1175,LEN(H1175)+2,99),2,LEN(MID(C1175,LEN(H1175)+2,99))-2),MID(C1175,LEN(H1175)+2,99)),1,3),IF(MID(MID(C1175,LEN(H1175)+2,99),1,1)="(",MID(MID(C1175,LEN(H1175)+2,99),2,LEN(MID(C1175,LEN(H1175)+2,99))-2),MID(C1175,LEN(H1175)+2,99))),"")</f>
        <v/>
      </c>
      <c r="L1175" t="str">
        <f t="shared" si="606"/>
        <v/>
      </c>
      <c r="M1175" t="str">
        <f t="shared" si="625"/>
        <v/>
      </c>
      <c r="N1175" t="str">
        <f t="shared" si="607"/>
        <v/>
      </c>
      <c r="O1175" t="str">
        <f t="shared" si="608"/>
        <v/>
      </c>
      <c r="P1175" t="str">
        <f t="shared" si="633"/>
        <v/>
      </c>
      <c r="Q1175" t="str">
        <f t="shared" si="609"/>
        <v/>
      </c>
      <c r="R1175" t="str">
        <f t="shared" si="610"/>
        <v/>
      </c>
      <c r="S1175" t="str">
        <f t="shared" si="611"/>
        <v/>
      </c>
      <c r="T1175" t="str">
        <f t="shared" si="612"/>
        <v/>
      </c>
      <c r="U1175" t="str">
        <f t="shared" si="613"/>
        <v/>
      </c>
      <c r="V1175" t="str">
        <f>IF(MID(I1175,6,1)="T",VLOOKUP(H1175,DATA!$B$2:$H$526,7,FALSE),"")</f>
        <v/>
      </c>
      <c r="W1175" t="str">
        <f t="shared" si="614"/>
        <v/>
      </c>
      <c r="X1175" t="str">
        <f>IF(LEN(H1175)&gt;0,VLOOKUP(H1175,DATA!$B$2:$F$526,5,FALSE),"")</f>
        <v/>
      </c>
      <c r="Y1175" t="str">
        <f t="shared" si="615"/>
        <v/>
      </c>
      <c r="Z1175" t="str">
        <f t="shared" si="616"/>
        <v/>
      </c>
      <c r="AA1175" t="str">
        <f t="shared" si="617"/>
        <v/>
      </c>
      <c r="AB1175" t="str">
        <f>IF(LEN(Z1175)&gt;0,VLOOKUP(Z1175,DATA!$K$25:$L$69,2,FALSE)&amp;IF(LEN(AA1175)&gt;0,VLOOKUP(AA1175,DATA!$O$25:$P$29,2,FALSE),""),"")</f>
        <v/>
      </c>
      <c r="AC1175" t="str">
        <f>IF(LEN(Z1175)&gt;0,VLOOKUP(Z1175,DATA!$K$25:$M$69,3,FALSE),"")</f>
        <v/>
      </c>
      <c r="AD1175" t="str">
        <f t="shared" si="618"/>
        <v/>
      </c>
      <c r="AE1175" t="str">
        <f t="shared" si="619"/>
        <v/>
      </c>
      <c r="AF1175" t="str">
        <f t="shared" si="620"/>
        <v/>
      </c>
      <c r="AG1175" t="str">
        <f t="shared" si="621"/>
        <v/>
      </c>
      <c r="AH1175" t="str">
        <f t="shared" si="622"/>
        <v/>
      </c>
      <c r="AI1175" t="str">
        <f>IF(LEN(Q1175)&gt;0,REPT("0",IF(IF(MID(I1175,12,1)="F",VLOOKUP(J1175,DATA!$K$2:$Y$20,14,FALSE),0)&gt;10,IF(MID(I1175,12,1)="F",VLOOKUP(J1175,DATA!$K$2:$Y$20,14,FALSE),0)-10,0)-LEN(X1175))&amp;DEC2BIN(Q1175,IF(MID(I1175,12,1)="F",VLOOKUP(J1175,DATA!$K$2:$Y$20,14,FALSE),0)-IF(IF(MID(I1175,12,1)="F",VLOOKUP(J1175,DATA!$K$2:$Y$20,14,FALSE),0)&gt;10,IF(MID(I1175,12,1)="F",VLOOKUP(J1175,DATA!$K$2:$Y$20,14,FALSE),0)-10,0)),"")</f>
        <v/>
      </c>
      <c r="AJ1175" t="str">
        <f>IF(LEN(H1175)&gt;0,IF(H1175&lt;&gt;"CALL_PAL",VLOOKUP(H1175,DATA!$B$2:$E$526,4,FALSE),VLOOKUP(K1175,DATA!$K$72:$M$161,3,FALSE)),"")</f>
        <v/>
      </c>
      <c r="AK1175" t="str">
        <f>IF(LEN(H1175)&gt;0,VLOOKUP(H1175,DATA!$B$2:$D$526,3,FALSE),"")</f>
        <v/>
      </c>
      <c r="AL1175" t="str">
        <f t="shared" si="623"/>
        <v/>
      </c>
      <c r="AM1175" t="str">
        <f t="shared" si="624"/>
        <v/>
      </c>
      <c r="AN1175" t="str">
        <f t="shared" si="634"/>
        <v/>
      </c>
      <c r="AO1175" t="str">
        <f t="shared" si="628"/>
        <v/>
      </c>
      <c r="AP1175" t="str">
        <f t="shared" si="629"/>
        <v/>
      </c>
      <c r="AQ1175" t="str">
        <f t="shared" si="626"/>
        <v/>
      </c>
    </row>
    <row r="1176" spans="1:43" x14ac:dyDescent="0.25">
      <c r="A1176" t="str">
        <f t="shared" si="630"/>
        <v/>
      </c>
      <c r="C1176" t="str">
        <f t="shared" si="604"/>
        <v/>
      </c>
      <c r="D1176" t="str">
        <f t="shared" si="631"/>
        <v/>
      </c>
      <c r="E1176" t="str">
        <f t="shared" si="632"/>
        <v/>
      </c>
      <c r="F1176" t="str">
        <f t="shared" si="603"/>
        <v/>
      </c>
      <c r="G1176" t="str">
        <f t="shared" si="627"/>
        <v/>
      </c>
      <c r="H1176" t="str">
        <f t="shared" si="605"/>
        <v/>
      </c>
      <c r="I1176" s="3" t="str">
        <f>IF(LEN(H1176)&gt;0,VLOOKUP(H1176,DATA!$B$2:$G$526,6,FALSE),"")</f>
        <v/>
      </c>
      <c r="J1176" t="str">
        <f>IF(LEN(H1176)&gt;0,VLOOKUP(H1176,DATA!$B$2:$G$526,2,FALSE),"")</f>
        <v/>
      </c>
      <c r="K1176" t="str">
        <f>IF(LEN(H1176)&gt;0,IF(MID(IF(MID(MID(C1176,LEN(H1176)+2,99),1,1)="(",MID(MID(C1176,LEN(H1176)+2,99),2,LEN(MID(C1176,LEN(H1176)+2,99))-2),MID(C1176,LEN(H1176)+2,99)),1,1)=VLOOKUP(H1176,DATA!$B$2:$I$526,8,FALSE),MID(IF(MID(MID(C1176,LEN(H1176)+2,99),1,1)="(",MID(MID(C1176,LEN(H1176)+2,99),2,LEN(MID(C1176,LEN(H1176)+2,99))-2),MID(C1176,LEN(H1176)+2,99)),1,3),IF(MID(MID(C1176,LEN(H1176)+2,99),1,1)="(",MID(MID(C1176,LEN(H1176)+2,99),2,LEN(MID(C1176,LEN(H1176)+2,99))-2),MID(C1176,LEN(H1176)+2,99))),"")</f>
        <v/>
      </c>
      <c r="L1176" t="str">
        <f t="shared" si="606"/>
        <v/>
      </c>
      <c r="M1176" t="str">
        <f t="shared" si="625"/>
        <v/>
      </c>
      <c r="N1176" t="str">
        <f t="shared" si="607"/>
        <v/>
      </c>
      <c r="O1176" t="str">
        <f t="shared" si="608"/>
        <v/>
      </c>
      <c r="P1176" t="str">
        <f t="shared" si="633"/>
        <v/>
      </c>
      <c r="Q1176" t="str">
        <f t="shared" si="609"/>
        <v/>
      </c>
      <c r="R1176" t="str">
        <f t="shared" si="610"/>
        <v/>
      </c>
      <c r="S1176" t="str">
        <f t="shared" si="611"/>
        <v/>
      </c>
      <c r="T1176" t="str">
        <f t="shared" si="612"/>
        <v/>
      </c>
      <c r="U1176" t="str">
        <f t="shared" si="613"/>
        <v/>
      </c>
      <c r="V1176" t="str">
        <f>IF(MID(I1176,6,1)="T",VLOOKUP(H1176,DATA!$B$2:$H$526,7,FALSE),"")</f>
        <v/>
      </c>
      <c r="W1176" t="str">
        <f t="shared" si="614"/>
        <v/>
      </c>
      <c r="X1176" t="str">
        <f>IF(LEN(H1176)&gt;0,VLOOKUP(H1176,DATA!$B$2:$F$526,5,FALSE),"")</f>
        <v/>
      </c>
      <c r="Y1176" t="str">
        <f t="shared" si="615"/>
        <v/>
      </c>
      <c r="Z1176" t="str">
        <f t="shared" si="616"/>
        <v/>
      </c>
      <c r="AA1176" t="str">
        <f t="shared" si="617"/>
        <v/>
      </c>
      <c r="AB1176" t="str">
        <f>IF(LEN(Z1176)&gt;0,VLOOKUP(Z1176,DATA!$K$25:$L$69,2,FALSE)&amp;IF(LEN(AA1176)&gt;0,VLOOKUP(AA1176,DATA!$O$25:$P$29,2,FALSE),""),"")</f>
        <v/>
      </c>
      <c r="AC1176" t="str">
        <f>IF(LEN(Z1176)&gt;0,VLOOKUP(Z1176,DATA!$K$25:$M$69,3,FALSE),"")</f>
        <v/>
      </c>
      <c r="AD1176" t="str">
        <f t="shared" si="618"/>
        <v/>
      </c>
      <c r="AE1176" t="str">
        <f t="shared" si="619"/>
        <v/>
      </c>
      <c r="AF1176" t="str">
        <f t="shared" si="620"/>
        <v/>
      </c>
      <c r="AG1176" t="str">
        <f t="shared" si="621"/>
        <v/>
      </c>
      <c r="AH1176" t="str">
        <f t="shared" si="622"/>
        <v/>
      </c>
      <c r="AI1176" t="str">
        <f>IF(LEN(Q1176)&gt;0,REPT("0",IF(IF(MID(I1176,12,1)="F",VLOOKUP(J1176,DATA!$K$2:$Y$20,14,FALSE),0)&gt;10,IF(MID(I1176,12,1)="F",VLOOKUP(J1176,DATA!$K$2:$Y$20,14,FALSE),0)-10,0)-LEN(X1176))&amp;DEC2BIN(Q1176,IF(MID(I1176,12,1)="F",VLOOKUP(J1176,DATA!$K$2:$Y$20,14,FALSE),0)-IF(IF(MID(I1176,12,1)="F",VLOOKUP(J1176,DATA!$K$2:$Y$20,14,FALSE),0)&gt;10,IF(MID(I1176,12,1)="F",VLOOKUP(J1176,DATA!$K$2:$Y$20,14,FALSE),0)-10,0)),"")</f>
        <v/>
      </c>
      <c r="AJ1176" t="str">
        <f>IF(LEN(H1176)&gt;0,IF(H1176&lt;&gt;"CALL_PAL",VLOOKUP(H1176,DATA!$B$2:$E$526,4,FALSE),VLOOKUP(K1176,DATA!$K$72:$M$161,3,FALSE)),"")</f>
        <v/>
      </c>
      <c r="AK1176" t="str">
        <f>IF(LEN(H1176)&gt;0,VLOOKUP(H1176,DATA!$B$2:$D$526,3,FALSE),"")</f>
        <v/>
      </c>
      <c r="AL1176" t="str">
        <f t="shared" si="623"/>
        <v/>
      </c>
      <c r="AM1176" t="str">
        <f t="shared" si="624"/>
        <v/>
      </c>
      <c r="AN1176" t="str">
        <f t="shared" si="634"/>
        <v/>
      </c>
      <c r="AO1176" t="str">
        <f t="shared" si="628"/>
        <v/>
      </c>
      <c r="AP1176" t="str">
        <f t="shared" si="629"/>
        <v/>
      </c>
      <c r="AQ1176" t="str">
        <f t="shared" si="626"/>
        <v/>
      </c>
    </row>
    <row r="1177" spans="1:43" x14ac:dyDescent="0.25">
      <c r="A1177" t="str">
        <f t="shared" si="630"/>
        <v/>
      </c>
      <c r="C1177" t="str">
        <f t="shared" si="604"/>
        <v/>
      </c>
      <c r="D1177" t="str">
        <f t="shared" si="631"/>
        <v/>
      </c>
      <c r="E1177" t="str">
        <f t="shared" si="632"/>
        <v/>
      </c>
      <c r="F1177" t="str">
        <f t="shared" si="603"/>
        <v/>
      </c>
      <c r="G1177" t="str">
        <f t="shared" si="627"/>
        <v/>
      </c>
      <c r="H1177" t="str">
        <f t="shared" si="605"/>
        <v/>
      </c>
      <c r="I1177" s="3" t="str">
        <f>IF(LEN(H1177)&gt;0,VLOOKUP(H1177,DATA!$B$2:$G$526,6,FALSE),"")</f>
        <v/>
      </c>
      <c r="J1177" t="str">
        <f>IF(LEN(H1177)&gt;0,VLOOKUP(H1177,DATA!$B$2:$G$526,2,FALSE),"")</f>
        <v/>
      </c>
      <c r="K1177" t="str">
        <f>IF(LEN(H1177)&gt;0,IF(MID(IF(MID(MID(C1177,LEN(H1177)+2,99),1,1)="(",MID(MID(C1177,LEN(H1177)+2,99),2,LEN(MID(C1177,LEN(H1177)+2,99))-2),MID(C1177,LEN(H1177)+2,99)),1,1)=VLOOKUP(H1177,DATA!$B$2:$I$526,8,FALSE),MID(IF(MID(MID(C1177,LEN(H1177)+2,99),1,1)="(",MID(MID(C1177,LEN(H1177)+2,99),2,LEN(MID(C1177,LEN(H1177)+2,99))-2),MID(C1177,LEN(H1177)+2,99)),1,3),IF(MID(MID(C1177,LEN(H1177)+2,99),1,1)="(",MID(MID(C1177,LEN(H1177)+2,99),2,LEN(MID(C1177,LEN(H1177)+2,99))-2),MID(C1177,LEN(H1177)+2,99))),"")</f>
        <v/>
      </c>
      <c r="L1177" t="str">
        <f t="shared" si="606"/>
        <v/>
      </c>
      <c r="M1177" t="str">
        <f t="shared" si="625"/>
        <v/>
      </c>
      <c r="N1177" t="str">
        <f t="shared" si="607"/>
        <v/>
      </c>
      <c r="O1177" t="str">
        <f t="shared" si="608"/>
        <v/>
      </c>
      <c r="P1177" t="str">
        <f t="shared" si="633"/>
        <v/>
      </c>
      <c r="Q1177" t="str">
        <f t="shared" si="609"/>
        <v/>
      </c>
      <c r="R1177" t="str">
        <f t="shared" si="610"/>
        <v/>
      </c>
      <c r="S1177" t="str">
        <f t="shared" si="611"/>
        <v/>
      </c>
      <c r="T1177" t="str">
        <f t="shared" si="612"/>
        <v/>
      </c>
      <c r="U1177" t="str">
        <f t="shared" si="613"/>
        <v/>
      </c>
      <c r="V1177" t="str">
        <f>IF(MID(I1177,6,1)="T",VLOOKUP(H1177,DATA!$B$2:$H$526,7,FALSE),"")</f>
        <v/>
      </c>
      <c r="W1177" t="str">
        <f t="shared" si="614"/>
        <v/>
      </c>
      <c r="X1177" t="str">
        <f>IF(LEN(H1177)&gt;0,VLOOKUP(H1177,DATA!$B$2:$F$526,5,FALSE),"")</f>
        <v/>
      </c>
      <c r="Y1177" t="str">
        <f t="shared" si="615"/>
        <v/>
      </c>
      <c r="Z1177" t="str">
        <f t="shared" si="616"/>
        <v/>
      </c>
      <c r="AA1177" t="str">
        <f t="shared" si="617"/>
        <v/>
      </c>
      <c r="AB1177" t="str">
        <f>IF(LEN(Z1177)&gt;0,VLOOKUP(Z1177,DATA!$K$25:$L$69,2,FALSE)&amp;IF(LEN(AA1177)&gt;0,VLOOKUP(AA1177,DATA!$O$25:$P$29,2,FALSE),""),"")</f>
        <v/>
      </c>
      <c r="AC1177" t="str">
        <f>IF(LEN(Z1177)&gt;0,VLOOKUP(Z1177,DATA!$K$25:$M$69,3,FALSE),"")</f>
        <v/>
      </c>
      <c r="AD1177" t="str">
        <f t="shared" si="618"/>
        <v/>
      </c>
      <c r="AE1177" t="str">
        <f t="shared" si="619"/>
        <v/>
      </c>
      <c r="AF1177" t="str">
        <f t="shared" si="620"/>
        <v/>
      </c>
      <c r="AG1177" t="str">
        <f t="shared" si="621"/>
        <v/>
      </c>
      <c r="AH1177" t="str">
        <f t="shared" si="622"/>
        <v/>
      </c>
      <c r="AI1177" t="str">
        <f>IF(LEN(Q1177)&gt;0,REPT("0",IF(IF(MID(I1177,12,1)="F",VLOOKUP(J1177,DATA!$K$2:$Y$20,14,FALSE),0)&gt;10,IF(MID(I1177,12,1)="F",VLOOKUP(J1177,DATA!$K$2:$Y$20,14,FALSE),0)-10,0)-LEN(X1177))&amp;DEC2BIN(Q1177,IF(MID(I1177,12,1)="F",VLOOKUP(J1177,DATA!$K$2:$Y$20,14,FALSE),0)-IF(IF(MID(I1177,12,1)="F",VLOOKUP(J1177,DATA!$K$2:$Y$20,14,FALSE),0)&gt;10,IF(MID(I1177,12,1)="F",VLOOKUP(J1177,DATA!$K$2:$Y$20,14,FALSE),0)-10,0)),"")</f>
        <v/>
      </c>
      <c r="AJ1177" t="str">
        <f>IF(LEN(H1177)&gt;0,IF(H1177&lt;&gt;"CALL_PAL",VLOOKUP(H1177,DATA!$B$2:$E$526,4,FALSE),VLOOKUP(K1177,DATA!$K$72:$M$161,3,FALSE)),"")</f>
        <v/>
      </c>
      <c r="AK1177" t="str">
        <f>IF(LEN(H1177)&gt;0,VLOOKUP(H1177,DATA!$B$2:$D$526,3,FALSE),"")</f>
        <v/>
      </c>
      <c r="AL1177" t="str">
        <f t="shared" si="623"/>
        <v/>
      </c>
      <c r="AM1177" t="str">
        <f t="shared" si="624"/>
        <v/>
      </c>
      <c r="AN1177" t="str">
        <f t="shared" si="634"/>
        <v/>
      </c>
      <c r="AO1177" t="str">
        <f t="shared" si="628"/>
        <v/>
      </c>
      <c r="AP1177" t="str">
        <f t="shared" si="629"/>
        <v/>
      </c>
      <c r="AQ1177" t="str">
        <f t="shared" si="626"/>
        <v/>
      </c>
    </row>
    <row r="1178" spans="1:43" x14ac:dyDescent="0.25">
      <c r="A1178" t="str">
        <f t="shared" si="630"/>
        <v/>
      </c>
      <c r="C1178" t="str">
        <f t="shared" si="604"/>
        <v/>
      </c>
      <c r="D1178" t="str">
        <f t="shared" si="631"/>
        <v/>
      </c>
      <c r="E1178" t="str">
        <f t="shared" si="632"/>
        <v/>
      </c>
      <c r="F1178" t="str">
        <f t="shared" ref="F1178:F1241" si="635">IF(LEN(C1178)&gt;0,IF(MID(C1178,1,2)=".V",IF(MID(C1178,6,1)="B",1,IF(MID(C1178,6,1)="W",2,IF(MID(C1178,6,1)="L",4,IF(MID(C1178,6,1)="Q",8,4)))),IF(MID(C1178,1,2)=".P",0,4)),"")</f>
        <v/>
      </c>
      <c r="G1178" t="str">
        <f t="shared" si="627"/>
        <v/>
      </c>
      <c r="H1178" t="str">
        <f t="shared" si="605"/>
        <v/>
      </c>
      <c r="I1178" s="3" t="str">
        <f>IF(LEN(H1178)&gt;0,VLOOKUP(H1178,DATA!$B$2:$G$526,6,FALSE),"")</f>
        <v/>
      </c>
      <c r="J1178" t="str">
        <f>IF(LEN(H1178)&gt;0,VLOOKUP(H1178,DATA!$B$2:$G$526,2,FALSE),"")</f>
        <v/>
      </c>
      <c r="K1178" t="str">
        <f>IF(LEN(H1178)&gt;0,IF(MID(IF(MID(MID(C1178,LEN(H1178)+2,99),1,1)="(",MID(MID(C1178,LEN(H1178)+2,99),2,LEN(MID(C1178,LEN(H1178)+2,99))-2),MID(C1178,LEN(H1178)+2,99)),1,1)=VLOOKUP(H1178,DATA!$B$2:$I$526,8,FALSE),MID(IF(MID(MID(C1178,LEN(H1178)+2,99),1,1)="(",MID(MID(C1178,LEN(H1178)+2,99),2,LEN(MID(C1178,LEN(H1178)+2,99))-2),MID(C1178,LEN(H1178)+2,99)),1,3),IF(MID(MID(C1178,LEN(H1178)+2,99),1,1)="(",MID(MID(C1178,LEN(H1178)+2,99),2,LEN(MID(C1178,LEN(H1178)+2,99))-2),MID(C1178,LEN(H1178)+2,99))),"")</f>
        <v/>
      </c>
      <c r="L1178" t="str">
        <f t="shared" si="606"/>
        <v/>
      </c>
      <c r="M1178" t="str">
        <f t="shared" si="625"/>
        <v/>
      </c>
      <c r="N1178" t="str">
        <f t="shared" si="607"/>
        <v/>
      </c>
      <c r="O1178" t="str">
        <f t="shared" si="608"/>
        <v/>
      </c>
      <c r="P1178" t="str">
        <f t="shared" si="633"/>
        <v/>
      </c>
      <c r="Q1178" t="str">
        <f t="shared" si="609"/>
        <v/>
      </c>
      <c r="R1178" t="str">
        <f t="shared" si="610"/>
        <v/>
      </c>
      <c r="S1178" t="str">
        <f t="shared" si="611"/>
        <v/>
      </c>
      <c r="T1178" t="str">
        <f t="shared" si="612"/>
        <v/>
      </c>
      <c r="U1178" t="str">
        <f t="shared" si="613"/>
        <v/>
      </c>
      <c r="V1178" t="str">
        <f>IF(MID(I1178,6,1)="T",VLOOKUP(H1178,DATA!$B$2:$H$526,7,FALSE),"")</f>
        <v/>
      </c>
      <c r="W1178" t="str">
        <f t="shared" si="614"/>
        <v/>
      </c>
      <c r="X1178" t="str">
        <f>IF(LEN(H1178)&gt;0,VLOOKUP(H1178,DATA!$B$2:$F$526,5,FALSE),"")</f>
        <v/>
      </c>
      <c r="Y1178" t="str">
        <f t="shared" si="615"/>
        <v/>
      </c>
      <c r="Z1178" t="str">
        <f t="shared" si="616"/>
        <v/>
      </c>
      <c r="AA1178" t="str">
        <f t="shared" si="617"/>
        <v/>
      </c>
      <c r="AB1178" t="str">
        <f>IF(LEN(Z1178)&gt;0,VLOOKUP(Z1178,DATA!$K$25:$L$69,2,FALSE)&amp;IF(LEN(AA1178)&gt;0,VLOOKUP(AA1178,DATA!$O$25:$P$29,2,FALSE),""),"")</f>
        <v/>
      </c>
      <c r="AC1178" t="str">
        <f>IF(LEN(Z1178)&gt;0,VLOOKUP(Z1178,DATA!$K$25:$M$69,3,FALSE),"")</f>
        <v/>
      </c>
      <c r="AD1178" t="str">
        <f t="shared" si="618"/>
        <v/>
      </c>
      <c r="AE1178" t="str">
        <f t="shared" si="619"/>
        <v/>
      </c>
      <c r="AF1178" t="str">
        <f t="shared" si="620"/>
        <v/>
      </c>
      <c r="AG1178" t="str">
        <f t="shared" si="621"/>
        <v/>
      </c>
      <c r="AH1178" t="str">
        <f t="shared" si="622"/>
        <v/>
      </c>
      <c r="AI1178" t="str">
        <f>IF(LEN(Q1178)&gt;0,REPT("0",IF(IF(MID(I1178,12,1)="F",VLOOKUP(J1178,DATA!$K$2:$Y$20,14,FALSE),0)&gt;10,IF(MID(I1178,12,1)="F",VLOOKUP(J1178,DATA!$K$2:$Y$20,14,FALSE),0)-10,0)-LEN(X1178))&amp;DEC2BIN(Q1178,IF(MID(I1178,12,1)="F",VLOOKUP(J1178,DATA!$K$2:$Y$20,14,FALSE),0)-IF(IF(MID(I1178,12,1)="F",VLOOKUP(J1178,DATA!$K$2:$Y$20,14,FALSE),0)&gt;10,IF(MID(I1178,12,1)="F",VLOOKUP(J1178,DATA!$K$2:$Y$20,14,FALSE),0)-10,0)),"")</f>
        <v/>
      </c>
      <c r="AJ1178" t="str">
        <f>IF(LEN(H1178)&gt;0,IF(H1178&lt;&gt;"CALL_PAL",VLOOKUP(H1178,DATA!$B$2:$E$526,4,FALSE),VLOOKUP(K1178,DATA!$K$72:$M$161,3,FALSE)),"")</f>
        <v/>
      </c>
      <c r="AK1178" t="str">
        <f>IF(LEN(H1178)&gt;0,VLOOKUP(H1178,DATA!$B$2:$D$526,3,FALSE),"")</f>
        <v/>
      </c>
      <c r="AL1178" t="str">
        <f t="shared" si="623"/>
        <v/>
      </c>
      <c r="AM1178" t="str">
        <f t="shared" si="624"/>
        <v/>
      </c>
      <c r="AN1178" t="str">
        <f t="shared" si="634"/>
        <v/>
      </c>
      <c r="AO1178" t="str">
        <f t="shared" si="628"/>
        <v/>
      </c>
      <c r="AP1178" t="str">
        <f t="shared" si="629"/>
        <v/>
      </c>
      <c r="AQ1178" t="str">
        <f t="shared" si="626"/>
        <v/>
      </c>
    </row>
    <row r="1179" spans="1:43" x14ac:dyDescent="0.25">
      <c r="A1179" t="str">
        <f t="shared" si="630"/>
        <v/>
      </c>
      <c r="C1179" t="str">
        <f t="shared" si="604"/>
        <v/>
      </c>
      <c r="D1179" t="str">
        <f t="shared" si="631"/>
        <v/>
      </c>
      <c r="E1179" t="str">
        <f t="shared" si="632"/>
        <v/>
      </c>
      <c r="F1179" t="str">
        <f t="shared" si="635"/>
        <v/>
      </c>
      <c r="G1179" t="str">
        <f t="shared" si="627"/>
        <v/>
      </c>
      <c r="H1179" t="str">
        <f t="shared" si="605"/>
        <v/>
      </c>
      <c r="I1179" s="3" t="str">
        <f>IF(LEN(H1179)&gt;0,VLOOKUP(H1179,DATA!$B$2:$G$526,6,FALSE),"")</f>
        <v/>
      </c>
      <c r="J1179" t="str">
        <f>IF(LEN(H1179)&gt;0,VLOOKUP(H1179,DATA!$B$2:$G$526,2,FALSE),"")</f>
        <v/>
      </c>
      <c r="K1179" t="str">
        <f>IF(LEN(H1179)&gt;0,IF(MID(IF(MID(MID(C1179,LEN(H1179)+2,99),1,1)="(",MID(MID(C1179,LEN(H1179)+2,99),2,LEN(MID(C1179,LEN(H1179)+2,99))-2),MID(C1179,LEN(H1179)+2,99)),1,1)=VLOOKUP(H1179,DATA!$B$2:$I$526,8,FALSE),MID(IF(MID(MID(C1179,LEN(H1179)+2,99),1,1)="(",MID(MID(C1179,LEN(H1179)+2,99),2,LEN(MID(C1179,LEN(H1179)+2,99))-2),MID(C1179,LEN(H1179)+2,99)),1,3),IF(MID(MID(C1179,LEN(H1179)+2,99),1,1)="(",MID(MID(C1179,LEN(H1179)+2,99),2,LEN(MID(C1179,LEN(H1179)+2,99))-2),MID(C1179,LEN(H1179)+2,99))),"")</f>
        <v/>
      </c>
      <c r="L1179" t="str">
        <f t="shared" si="606"/>
        <v/>
      </c>
      <c r="M1179" t="str">
        <f t="shared" si="625"/>
        <v/>
      </c>
      <c r="N1179" t="str">
        <f t="shared" si="607"/>
        <v/>
      </c>
      <c r="O1179" t="str">
        <f t="shared" si="608"/>
        <v/>
      </c>
      <c r="P1179" t="str">
        <f t="shared" si="633"/>
        <v/>
      </c>
      <c r="Q1179" t="str">
        <f t="shared" si="609"/>
        <v/>
      </c>
      <c r="R1179" t="str">
        <f t="shared" si="610"/>
        <v/>
      </c>
      <c r="S1179" t="str">
        <f t="shared" si="611"/>
        <v/>
      </c>
      <c r="T1179" t="str">
        <f t="shared" si="612"/>
        <v/>
      </c>
      <c r="U1179" t="str">
        <f t="shared" si="613"/>
        <v/>
      </c>
      <c r="V1179" t="str">
        <f>IF(MID(I1179,6,1)="T",VLOOKUP(H1179,DATA!$B$2:$H$526,7,FALSE),"")</f>
        <v/>
      </c>
      <c r="W1179" t="str">
        <f t="shared" si="614"/>
        <v/>
      </c>
      <c r="X1179" t="str">
        <f>IF(LEN(H1179)&gt;0,VLOOKUP(H1179,DATA!$B$2:$F$526,5,FALSE),"")</f>
        <v/>
      </c>
      <c r="Y1179" t="str">
        <f t="shared" si="615"/>
        <v/>
      </c>
      <c r="Z1179" t="str">
        <f t="shared" si="616"/>
        <v/>
      </c>
      <c r="AA1179" t="str">
        <f t="shared" si="617"/>
        <v/>
      </c>
      <c r="AB1179" t="str">
        <f>IF(LEN(Z1179)&gt;0,VLOOKUP(Z1179,DATA!$K$25:$L$69,2,FALSE)&amp;IF(LEN(AA1179)&gt;0,VLOOKUP(AA1179,DATA!$O$25:$P$29,2,FALSE),""),"")</f>
        <v/>
      </c>
      <c r="AC1179" t="str">
        <f>IF(LEN(Z1179)&gt;0,VLOOKUP(Z1179,DATA!$K$25:$M$69,3,FALSE),"")</f>
        <v/>
      </c>
      <c r="AD1179" t="str">
        <f t="shared" si="618"/>
        <v/>
      </c>
      <c r="AE1179" t="str">
        <f t="shared" si="619"/>
        <v/>
      </c>
      <c r="AF1179" t="str">
        <f t="shared" si="620"/>
        <v/>
      </c>
      <c r="AG1179" t="str">
        <f t="shared" si="621"/>
        <v/>
      </c>
      <c r="AH1179" t="str">
        <f t="shared" si="622"/>
        <v/>
      </c>
      <c r="AI1179" t="str">
        <f>IF(LEN(Q1179)&gt;0,REPT("0",IF(IF(MID(I1179,12,1)="F",VLOOKUP(J1179,DATA!$K$2:$Y$20,14,FALSE),0)&gt;10,IF(MID(I1179,12,1)="F",VLOOKUP(J1179,DATA!$K$2:$Y$20,14,FALSE),0)-10,0)-LEN(X1179))&amp;DEC2BIN(Q1179,IF(MID(I1179,12,1)="F",VLOOKUP(J1179,DATA!$K$2:$Y$20,14,FALSE),0)-IF(IF(MID(I1179,12,1)="F",VLOOKUP(J1179,DATA!$K$2:$Y$20,14,FALSE),0)&gt;10,IF(MID(I1179,12,1)="F",VLOOKUP(J1179,DATA!$K$2:$Y$20,14,FALSE),0)-10,0)),"")</f>
        <v/>
      </c>
      <c r="AJ1179" t="str">
        <f>IF(LEN(H1179)&gt;0,IF(H1179&lt;&gt;"CALL_PAL",VLOOKUP(H1179,DATA!$B$2:$E$526,4,FALSE),VLOOKUP(K1179,DATA!$K$72:$M$161,3,FALSE)),"")</f>
        <v/>
      </c>
      <c r="AK1179" t="str">
        <f>IF(LEN(H1179)&gt;0,VLOOKUP(H1179,DATA!$B$2:$D$526,3,FALSE),"")</f>
        <v/>
      </c>
      <c r="AL1179" t="str">
        <f t="shared" si="623"/>
        <v/>
      </c>
      <c r="AM1179" t="str">
        <f t="shared" si="624"/>
        <v/>
      </c>
      <c r="AN1179" t="str">
        <f t="shared" si="634"/>
        <v/>
      </c>
      <c r="AO1179" t="str">
        <f t="shared" si="628"/>
        <v/>
      </c>
      <c r="AP1179" t="str">
        <f t="shared" si="629"/>
        <v/>
      </c>
      <c r="AQ1179" t="str">
        <f t="shared" si="626"/>
        <v/>
      </c>
    </row>
    <row r="1180" spans="1:43" x14ac:dyDescent="0.25">
      <c r="A1180" t="str">
        <f t="shared" si="630"/>
        <v/>
      </c>
      <c r="C1180" t="str">
        <f t="shared" ref="C1180:C1243" si="636">IF(LEN(B1180)&gt;0,TRIM(B1180),"")</f>
        <v/>
      </c>
      <c r="D1180" t="str">
        <f t="shared" si="631"/>
        <v/>
      </c>
      <c r="E1180" t="str">
        <f t="shared" si="632"/>
        <v/>
      </c>
      <c r="F1180" t="str">
        <f t="shared" si="635"/>
        <v/>
      </c>
      <c r="G1180" t="str">
        <f t="shared" si="627"/>
        <v/>
      </c>
      <c r="H1180" t="str">
        <f t="shared" ref="H1180:H1243" si="637">IF(LEN(C1180)&gt;0,IF(IFERROR(FIND(":",C1180)&gt;0,FALSE),"",IF(MID(C1180,1,1)=".","",TRIM(MID(C1180,1,IFERROR(FIND(" ",C1180)-1,LEN(C1180)))))),"")</f>
        <v/>
      </c>
      <c r="I1180" s="3" t="str">
        <f>IF(LEN(H1180)&gt;0,VLOOKUP(H1180,DATA!$B$2:$G$526,6,FALSE),"")</f>
        <v/>
      </c>
      <c r="J1180" t="str">
        <f>IF(LEN(H1180)&gt;0,VLOOKUP(H1180,DATA!$B$2:$G$526,2,FALSE),"")</f>
        <v/>
      </c>
      <c r="K1180" t="str">
        <f>IF(LEN(H1180)&gt;0,IF(MID(IF(MID(MID(C1180,LEN(H1180)+2,99),1,1)="(",MID(MID(C1180,LEN(H1180)+2,99),2,LEN(MID(C1180,LEN(H1180)+2,99))-2),MID(C1180,LEN(H1180)+2,99)),1,1)=VLOOKUP(H1180,DATA!$B$2:$I$526,8,FALSE),MID(IF(MID(MID(C1180,LEN(H1180)+2,99),1,1)="(",MID(MID(C1180,LEN(H1180)+2,99),2,LEN(MID(C1180,LEN(H1180)+2,99))-2),MID(C1180,LEN(H1180)+2,99)),1,3),IF(MID(MID(C1180,LEN(H1180)+2,99),1,1)="(",MID(MID(C1180,LEN(H1180)+2,99),2,LEN(MID(C1180,LEN(H1180)+2,99))-2),MID(C1180,LEN(H1180)+2,99))),"")</f>
        <v/>
      </c>
      <c r="L1180" t="str">
        <f t="shared" ref="L1180:L1243" si="638">TRIM(MID(IF(LEN(H1180)&gt;0,IF(FIND(K1180,C1180)+LEN(K1180)+1&lt;LEN(C1180),MID(C1180,FIND(K1180,C1180)+LEN(K1180)+1,99),""),""), 1, IFERROR(FIND(",",IF(LEN(H1180)&gt;0,IF(FIND(K1180,C1180)+LEN(K1180)+1&lt;LEN(C1180),MID(C1180,FIND(K1180,C1180)+LEN(K1180)+1,99),""),""))-1,LEN(IF(LEN(H1180)&gt;0,IF(FIND(K1180,C1180)+LEN(K1180)+1&lt;LEN(C1180),MID(C1180,FIND(K1180,C1180)+LEN(K1180)+1,99),""),"")))))</f>
        <v/>
      </c>
      <c r="M1180" t="str">
        <f t="shared" si="625"/>
        <v/>
      </c>
      <c r="N1180" t="str">
        <f t="shared" ref="N1180:N1243" si="639">IF(MID(I1180,5,1)="L",IFERROR(FIND("#",L1180)=1,FALSE),"")</f>
        <v/>
      </c>
      <c r="O1180" t="str">
        <f t="shared" ref="O1180:O1243" si="640">IF(MID(I1180,4,1)="Z",IF(N1180,FALSE,TRUE),"")</f>
        <v/>
      </c>
      <c r="P1180" t="str">
        <f t="shared" si="633"/>
        <v/>
      </c>
      <c r="Q1180" t="str">
        <f t="shared" ref="Q1180:Q1243" si="641">IF(LEN(P1180)&gt;0,P1180-(G1180+4),IF(AND(MID(I1180,12,1)="F",LEN(L1180)&gt;0,MID(L1180,1,1)&lt;&gt;"R",MID(L1180,1,1)&lt;&gt;"F",MID(L1180,1,1)&lt;&gt;"#"),INT(MID(L1180,1,FIND("(",L1180)-1)),""))</f>
        <v/>
      </c>
      <c r="R1180" t="str">
        <f t="shared" ref="R1180:R1243" si="642">IF(AND(MID(I1180,3,1)="B",LEN(P1180)=0,LEN(Q1180)&lt;&gt;0),MID(L1180,LEN(Q1180)+2,3),"")</f>
        <v/>
      </c>
      <c r="S1180" t="str">
        <f t="shared" ref="S1180:S1243" si="643">IF(LEN(I1180)&gt;0,IF(MID(I1180,2,1)="A",IFERROR(FIND("A31",J1180)&gt;0,FALSE),""),"")</f>
        <v/>
      </c>
      <c r="T1180" t="str">
        <f t="shared" ref="T1180:T1243" si="644">IF(LEN(I1180)&gt;0,IF(MID(I1180,3,1)="B",IFERROR(FIND("B31",J1180)&gt;0,IF(H1180="HW_MFPR",TRUE,FALSE)),""),"")</f>
        <v/>
      </c>
      <c r="U1180" t="str">
        <f t="shared" ref="U1180:U1243" si="645">IF(LEN(I1180)&gt;0,IF(MID(I1180,13,1)="C",IFERROR(FIND("C31",J1180)&gt;0,FALSE),""),"")</f>
        <v/>
      </c>
      <c r="V1180" t="str">
        <f>IF(MID(I1180,6,1)="T",VLOOKUP(H1180,DATA!$B$2:$H$526,7,FALSE),"")</f>
        <v/>
      </c>
      <c r="W1180" t="str">
        <f t="shared" ref="W1180:W1243" si="646">IF(MID(I1180,7,1)="E",DEC2BIN(IF(M1180="L",0,1),1),"")</f>
        <v/>
      </c>
      <c r="X1180" t="str">
        <f>IF(LEN(H1180)&gt;0,VLOOKUP(H1180,DATA!$B$2:$F$526,5,FALSE),"")</f>
        <v/>
      </c>
      <c r="Y1180" t="str">
        <f t="shared" ref="Y1180:Y1243" si="647">IF(LEN(X1180)&gt;0,DEC2BIN(IF(AND(LEN(M1180)&gt;0,MID(M1180,1,1)="S"),1,0),1),"")</f>
        <v/>
      </c>
      <c r="Z1180" t="str">
        <f t="shared" ref="Z1180:Z1243" si="648">IF(MID(I1180,10,1)="I",MID(L1180,1,IFERROR(FIND("(",L1180)-1,LEN(L1180))),"")</f>
        <v/>
      </c>
      <c r="AA1180" t="str">
        <f t="shared" ref="AA1180:AA1243" si="649">IF(AND(LEN(Z1180)&gt;0,LEN(Z1180)&lt;&gt;LEN(L1180)),MID(L1180,LEN(Z1180)+2,LEN(L1180)-LEN(Z1180)-2),"")</f>
        <v/>
      </c>
      <c r="AB1180" t="str">
        <f>IF(LEN(Z1180)&gt;0,VLOOKUP(Z1180,DATA!$K$25:$L$69,2,FALSE)&amp;IF(LEN(AA1180)&gt;0,VLOOKUP(AA1180,DATA!$O$25:$P$29,2,FALSE),""),"")</f>
        <v/>
      </c>
      <c r="AC1180" t="str">
        <f>IF(LEN(Z1180)&gt;0,VLOOKUP(Z1180,DATA!$K$25:$M$69,3,FALSE),"")</f>
        <v/>
      </c>
      <c r="AD1180" t="str">
        <f t="shared" ref="AD1180:AD1243" si="650">IF(MID(I1180,2,1)="A",DEC2BIN(IF(S1180,"31",MID(K1180,2,2)),5),"")</f>
        <v/>
      </c>
      <c r="AE1180" t="str">
        <f t="shared" ref="AE1180:AE1243" si="651">IF(MID(I1180,3,1)="B",IF(T1180,DEC2BIN("31",5),IF(S1180,DEC2BIN(MID(K1180,2,2),5),IF(LEN(R1180)&gt;0,DEC2BIN(MID(R1180,2,2),5),IF(OR(LEN(P1180)&gt;0,LEN(Z1180)&gt;0,N1180),"",DEC2BIN(MID(L1180,2,2),5))))),"")</f>
        <v/>
      </c>
      <c r="AF1180" t="str">
        <f t="shared" ref="AF1180:AF1243" si="652">IF(AND(LEN(O1180)&gt;0,O1180),"0000","")</f>
        <v/>
      </c>
      <c r="AG1180" t="str">
        <f t="shared" ref="AG1180:AG1243" si="653">IF(AND(LEN(N1180)&gt;0,N1180),DEC2BIN(MID(L1180,2,LEN(L1180)-1),8)&amp;"1","")</f>
        <v/>
      </c>
      <c r="AH1180" t="str">
        <f t="shared" ref="AH1180:AH1243" si="654">IF(MID(I1180,13,1)="C",DEC2BIN(IF(U1180,31,MID(M1180,2,2)),5),"")</f>
        <v/>
      </c>
      <c r="AI1180" t="str">
        <f>IF(LEN(Q1180)&gt;0,REPT("0",IF(IF(MID(I1180,12,1)="F",VLOOKUP(J1180,DATA!$K$2:$Y$20,14,FALSE),0)&gt;10,IF(MID(I1180,12,1)="F",VLOOKUP(J1180,DATA!$K$2:$Y$20,14,FALSE),0)-10,0)-LEN(X1180))&amp;DEC2BIN(Q1180,IF(MID(I1180,12,1)="F",VLOOKUP(J1180,DATA!$K$2:$Y$20,14,FALSE),0)-IF(IF(MID(I1180,12,1)="F",VLOOKUP(J1180,DATA!$K$2:$Y$20,14,FALSE),0)&gt;10,IF(MID(I1180,12,1)="F",VLOOKUP(J1180,DATA!$K$2:$Y$20,14,FALSE),0)-10,0)),"")</f>
        <v/>
      </c>
      <c r="AJ1180" t="str">
        <f>IF(LEN(H1180)&gt;0,IF(H1180&lt;&gt;"CALL_PAL",VLOOKUP(H1180,DATA!$B$2:$E$526,4,FALSE),VLOOKUP(K1180,DATA!$K$72:$M$161,3,FALSE)),"")</f>
        <v/>
      </c>
      <c r="AK1180" t="str">
        <f>IF(LEN(H1180)&gt;0,VLOOKUP(H1180,DATA!$B$2:$D$526,3,FALSE),"")</f>
        <v/>
      </c>
      <c r="AL1180" t="str">
        <f t="shared" ref="AL1180:AL1243" si="655">AK1180&amp;AD1180&amp;AE1180&amp;V1180&amp;W1180&amp;X1180&amp;Y1180&amp;AB1180&amp;AC1180&amp;AF1180&amp;AG1180&amp;AI1180&amp;AJ1180&amp;AH1180</f>
        <v/>
      </c>
      <c r="AM1180" t="str">
        <f t="shared" ref="AM1180:AM1243" si="656">IF(LEN(AL1180)&gt;0,BIN2HEX(MID(AL1180,1,8),2)&amp;BIN2HEX(MID(AL1180,9,8),2)&amp;BIN2HEX(MID(AL1180,17,8),2)&amp;BIN2HEX(MID(AL1180,25,8),2),"")</f>
        <v/>
      </c>
      <c r="AN1180" t="str">
        <f t="shared" si="634"/>
        <v/>
      </c>
      <c r="AO1180" t="str">
        <f t="shared" si="628"/>
        <v/>
      </c>
      <c r="AP1180" t="str">
        <f t="shared" si="629"/>
        <v/>
      </c>
      <c r="AQ1180" t="str">
        <f t="shared" si="626"/>
        <v/>
      </c>
    </row>
    <row r="1181" spans="1:43" x14ac:dyDescent="0.25">
      <c r="A1181" t="str">
        <f t="shared" si="630"/>
        <v/>
      </c>
      <c r="C1181" t="str">
        <f t="shared" si="636"/>
        <v/>
      </c>
      <c r="D1181" t="str">
        <f t="shared" si="631"/>
        <v/>
      </c>
      <c r="E1181" t="str">
        <f t="shared" si="632"/>
        <v/>
      </c>
      <c r="F1181" t="str">
        <f t="shared" si="635"/>
        <v/>
      </c>
      <c r="G1181" t="str">
        <f t="shared" si="627"/>
        <v/>
      </c>
      <c r="H1181" t="str">
        <f t="shared" si="637"/>
        <v/>
      </c>
      <c r="I1181" s="3" t="str">
        <f>IF(LEN(H1181)&gt;0,VLOOKUP(H1181,DATA!$B$2:$G$526,6,FALSE),"")</f>
        <v/>
      </c>
      <c r="J1181" t="str">
        <f>IF(LEN(H1181)&gt;0,VLOOKUP(H1181,DATA!$B$2:$G$526,2,FALSE),"")</f>
        <v/>
      </c>
      <c r="K1181" t="str">
        <f>IF(LEN(H1181)&gt;0,IF(MID(IF(MID(MID(C1181,LEN(H1181)+2,99),1,1)="(",MID(MID(C1181,LEN(H1181)+2,99),2,LEN(MID(C1181,LEN(H1181)+2,99))-2),MID(C1181,LEN(H1181)+2,99)),1,1)=VLOOKUP(H1181,DATA!$B$2:$I$526,8,FALSE),MID(IF(MID(MID(C1181,LEN(H1181)+2,99),1,1)="(",MID(MID(C1181,LEN(H1181)+2,99),2,LEN(MID(C1181,LEN(H1181)+2,99))-2),MID(C1181,LEN(H1181)+2,99)),1,3),IF(MID(MID(C1181,LEN(H1181)+2,99),1,1)="(",MID(MID(C1181,LEN(H1181)+2,99),2,LEN(MID(C1181,LEN(H1181)+2,99))-2),MID(C1181,LEN(H1181)+2,99))),"")</f>
        <v/>
      </c>
      <c r="L1181" t="str">
        <f t="shared" si="638"/>
        <v/>
      </c>
      <c r="M1181" t="str">
        <f t="shared" si="625"/>
        <v/>
      </c>
      <c r="N1181" t="str">
        <f t="shared" si="639"/>
        <v/>
      </c>
      <c r="O1181" t="str">
        <f t="shared" si="640"/>
        <v/>
      </c>
      <c r="P1181" t="str">
        <f t="shared" si="633"/>
        <v/>
      </c>
      <c r="Q1181" t="str">
        <f t="shared" si="641"/>
        <v/>
      </c>
      <c r="R1181" t="str">
        <f t="shared" si="642"/>
        <v/>
      </c>
      <c r="S1181" t="str">
        <f t="shared" si="643"/>
        <v/>
      </c>
      <c r="T1181" t="str">
        <f t="shared" si="644"/>
        <v/>
      </c>
      <c r="U1181" t="str">
        <f t="shared" si="645"/>
        <v/>
      </c>
      <c r="V1181" t="str">
        <f>IF(MID(I1181,6,1)="T",VLOOKUP(H1181,DATA!$B$2:$H$526,7,FALSE),"")</f>
        <v/>
      </c>
      <c r="W1181" t="str">
        <f t="shared" si="646"/>
        <v/>
      </c>
      <c r="X1181" t="str">
        <f>IF(LEN(H1181)&gt;0,VLOOKUP(H1181,DATA!$B$2:$F$526,5,FALSE),"")</f>
        <v/>
      </c>
      <c r="Y1181" t="str">
        <f t="shared" si="647"/>
        <v/>
      </c>
      <c r="Z1181" t="str">
        <f t="shared" si="648"/>
        <v/>
      </c>
      <c r="AA1181" t="str">
        <f t="shared" si="649"/>
        <v/>
      </c>
      <c r="AB1181" t="str">
        <f>IF(LEN(Z1181)&gt;0,VLOOKUP(Z1181,DATA!$K$25:$L$69,2,FALSE)&amp;IF(LEN(AA1181)&gt;0,VLOOKUP(AA1181,DATA!$O$25:$P$29,2,FALSE),""),"")</f>
        <v/>
      </c>
      <c r="AC1181" t="str">
        <f>IF(LEN(Z1181)&gt;0,VLOOKUP(Z1181,DATA!$K$25:$M$69,3,FALSE),"")</f>
        <v/>
      </c>
      <c r="AD1181" t="str">
        <f t="shared" si="650"/>
        <v/>
      </c>
      <c r="AE1181" t="str">
        <f t="shared" si="651"/>
        <v/>
      </c>
      <c r="AF1181" t="str">
        <f t="shared" si="652"/>
        <v/>
      </c>
      <c r="AG1181" t="str">
        <f t="shared" si="653"/>
        <v/>
      </c>
      <c r="AH1181" t="str">
        <f t="shared" si="654"/>
        <v/>
      </c>
      <c r="AI1181" t="str">
        <f>IF(LEN(Q1181)&gt;0,REPT("0",IF(IF(MID(I1181,12,1)="F",VLOOKUP(J1181,DATA!$K$2:$Y$20,14,FALSE),0)&gt;10,IF(MID(I1181,12,1)="F",VLOOKUP(J1181,DATA!$K$2:$Y$20,14,FALSE),0)-10,0)-LEN(X1181))&amp;DEC2BIN(Q1181,IF(MID(I1181,12,1)="F",VLOOKUP(J1181,DATA!$K$2:$Y$20,14,FALSE),0)-IF(IF(MID(I1181,12,1)="F",VLOOKUP(J1181,DATA!$K$2:$Y$20,14,FALSE),0)&gt;10,IF(MID(I1181,12,1)="F",VLOOKUP(J1181,DATA!$K$2:$Y$20,14,FALSE),0)-10,0)),"")</f>
        <v/>
      </c>
      <c r="AJ1181" t="str">
        <f>IF(LEN(H1181)&gt;0,IF(H1181&lt;&gt;"CALL_PAL",VLOOKUP(H1181,DATA!$B$2:$E$526,4,FALSE),VLOOKUP(K1181,DATA!$K$72:$M$161,3,FALSE)),"")</f>
        <v/>
      </c>
      <c r="AK1181" t="str">
        <f>IF(LEN(H1181)&gt;0,VLOOKUP(H1181,DATA!$B$2:$D$526,3,FALSE),"")</f>
        <v/>
      </c>
      <c r="AL1181" t="str">
        <f t="shared" si="655"/>
        <v/>
      </c>
      <c r="AM1181" t="str">
        <f t="shared" si="656"/>
        <v/>
      </c>
      <c r="AN1181" t="str">
        <f t="shared" si="634"/>
        <v/>
      </c>
      <c r="AO1181" t="str">
        <f t="shared" si="628"/>
        <v/>
      </c>
      <c r="AP1181" t="str">
        <f t="shared" si="629"/>
        <v/>
      </c>
      <c r="AQ1181" t="str">
        <f t="shared" si="626"/>
        <v/>
      </c>
    </row>
    <row r="1182" spans="1:43" x14ac:dyDescent="0.25">
      <c r="A1182" t="str">
        <f t="shared" si="630"/>
        <v/>
      </c>
      <c r="C1182" t="str">
        <f t="shared" si="636"/>
        <v/>
      </c>
      <c r="D1182" t="str">
        <f t="shared" si="631"/>
        <v/>
      </c>
      <c r="E1182" t="str">
        <f t="shared" si="632"/>
        <v/>
      </c>
      <c r="F1182" t="str">
        <f t="shared" si="635"/>
        <v/>
      </c>
      <c r="G1182" t="str">
        <f t="shared" si="627"/>
        <v/>
      </c>
      <c r="H1182" t="str">
        <f t="shared" si="637"/>
        <v/>
      </c>
      <c r="I1182" s="3" t="str">
        <f>IF(LEN(H1182)&gt;0,VLOOKUP(H1182,DATA!$B$2:$G$526,6,FALSE),"")</f>
        <v/>
      </c>
      <c r="J1182" t="str">
        <f>IF(LEN(H1182)&gt;0,VLOOKUP(H1182,DATA!$B$2:$G$526,2,FALSE),"")</f>
        <v/>
      </c>
      <c r="K1182" t="str">
        <f>IF(LEN(H1182)&gt;0,IF(MID(IF(MID(MID(C1182,LEN(H1182)+2,99),1,1)="(",MID(MID(C1182,LEN(H1182)+2,99),2,LEN(MID(C1182,LEN(H1182)+2,99))-2),MID(C1182,LEN(H1182)+2,99)),1,1)=VLOOKUP(H1182,DATA!$B$2:$I$526,8,FALSE),MID(IF(MID(MID(C1182,LEN(H1182)+2,99),1,1)="(",MID(MID(C1182,LEN(H1182)+2,99),2,LEN(MID(C1182,LEN(H1182)+2,99))-2),MID(C1182,LEN(H1182)+2,99)),1,3),IF(MID(MID(C1182,LEN(H1182)+2,99),1,1)="(",MID(MID(C1182,LEN(H1182)+2,99),2,LEN(MID(C1182,LEN(H1182)+2,99))-2),MID(C1182,LEN(H1182)+2,99))),"")</f>
        <v/>
      </c>
      <c r="L1182" t="str">
        <f t="shared" si="638"/>
        <v/>
      </c>
      <c r="M1182" t="str">
        <f t="shared" si="625"/>
        <v/>
      </c>
      <c r="N1182" t="str">
        <f t="shared" si="639"/>
        <v/>
      </c>
      <c r="O1182" t="str">
        <f t="shared" si="640"/>
        <v/>
      </c>
      <c r="P1182" t="str">
        <f t="shared" si="633"/>
        <v/>
      </c>
      <c r="Q1182" t="str">
        <f t="shared" si="641"/>
        <v/>
      </c>
      <c r="R1182" t="str">
        <f t="shared" si="642"/>
        <v/>
      </c>
      <c r="S1182" t="str">
        <f t="shared" si="643"/>
        <v/>
      </c>
      <c r="T1182" t="str">
        <f t="shared" si="644"/>
        <v/>
      </c>
      <c r="U1182" t="str">
        <f t="shared" si="645"/>
        <v/>
      </c>
      <c r="V1182" t="str">
        <f>IF(MID(I1182,6,1)="T",VLOOKUP(H1182,DATA!$B$2:$H$526,7,FALSE),"")</f>
        <v/>
      </c>
      <c r="W1182" t="str">
        <f t="shared" si="646"/>
        <v/>
      </c>
      <c r="X1182" t="str">
        <f>IF(LEN(H1182)&gt;0,VLOOKUP(H1182,DATA!$B$2:$F$526,5,FALSE),"")</f>
        <v/>
      </c>
      <c r="Y1182" t="str">
        <f t="shared" si="647"/>
        <v/>
      </c>
      <c r="Z1182" t="str">
        <f t="shared" si="648"/>
        <v/>
      </c>
      <c r="AA1182" t="str">
        <f t="shared" si="649"/>
        <v/>
      </c>
      <c r="AB1182" t="str">
        <f>IF(LEN(Z1182)&gt;0,VLOOKUP(Z1182,DATA!$K$25:$L$69,2,FALSE)&amp;IF(LEN(AA1182)&gt;0,VLOOKUP(AA1182,DATA!$O$25:$P$29,2,FALSE),""),"")</f>
        <v/>
      </c>
      <c r="AC1182" t="str">
        <f>IF(LEN(Z1182)&gt;0,VLOOKUP(Z1182,DATA!$K$25:$M$69,3,FALSE),"")</f>
        <v/>
      </c>
      <c r="AD1182" t="str">
        <f t="shared" si="650"/>
        <v/>
      </c>
      <c r="AE1182" t="str">
        <f t="shared" si="651"/>
        <v/>
      </c>
      <c r="AF1182" t="str">
        <f t="shared" si="652"/>
        <v/>
      </c>
      <c r="AG1182" t="str">
        <f t="shared" si="653"/>
        <v/>
      </c>
      <c r="AH1182" t="str">
        <f t="shared" si="654"/>
        <v/>
      </c>
      <c r="AI1182" t="str">
        <f>IF(LEN(Q1182)&gt;0,REPT("0",IF(IF(MID(I1182,12,1)="F",VLOOKUP(J1182,DATA!$K$2:$Y$20,14,FALSE),0)&gt;10,IF(MID(I1182,12,1)="F",VLOOKUP(J1182,DATA!$K$2:$Y$20,14,FALSE),0)-10,0)-LEN(X1182))&amp;DEC2BIN(Q1182,IF(MID(I1182,12,1)="F",VLOOKUP(J1182,DATA!$K$2:$Y$20,14,FALSE),0)-IF(IF(MID(I1182,12,1)="F",VLOOKUP(J1182,DATA!$K$2:$Y$20,14,FALSE),0)&gt;10,IF(MID(I1182,12,1)="F",VLOOKUP(J1182,DATA!$K$2:$Y$20,14,FALSE),0)-10,0)),"")</f>
        <v/>
      </c>
      <c r="AJ1182" t="str">
        <f>IF(LEN(H1182)&gt;0,IF(H1182&lt;&gt;"CALL_PAL",VLOOKUP(H1182,DATA!$B$2:$E$526,4,FALSE),VLOOKUP(K1182,DATA!$K$72:$M$161,3,FALSE)),"")</f>
        <v/>
      </c>
      <c r="AK1182" t="str">
        <f>IF(LEN(H1182)&gt;0,VLOOKUP(H1182,DATA!$B$2:$D$526,3,FALSE),"")</f>
        <v/>
      </c>
      <c r="AL1182" t="str">
        <f t="shared" si="655"/>
        <v/>
      </c>
      <c r="AM1182" t="str">
        <f t="shared" si="656"/>
        <v/>
      </c>
      <c r="AN1182" t="str">
        <f t="shared" si="634"/>
        <v/>
      </c>
      <c r="AO1182" t="str">
        <f t="shared" si="628"/>
        <v/>
      </c>
      <c r="AP1182" t="str">
        <f t="shared" si="629"/>
        <v/>
      </c>
      <c r="AQ1182" t="str">
        <f t="shared" si="626"/>
        <v/>
      </c>
    </row>
    <row r="1183" spans="1:43" x14ac:dyDescent="0.25">
      <c r="A1183" t="str">
        <f t="shared" si="630"/>
        <v/>
      </c>
      <c r="C1183" t="str">
        <f t="shared" si="636"/>
        <v/>
      </c>
      <c r="D1183" t="str">
        <f t="shared" si="631"/>
        <v/>
      </c>
      <c r="E1183" t="str">
        <f t="shared" si="632"/>
        <v/>
      </c>
      <c r="F1183" t="str">
        <f t="shared" si="635"/>
        <v/>
      </c>
      <c r="G1183" t="str">
        <f t="shared" si="627"/>
        <v/>
      </c>
      <c r="H1183" t="str">
        <f t="shared" si="637"/>
        <v/>
      </c>
      <c r="I1183" s="3" t="str">
        <f>IF(LEN(H1183)&gt;0,VLOOKUP(H1183,DATA!$B$2:$G$526,6,FALSE),"")</f>
        <v/>
      </c>
      <c r="J1183" t="str">
        <f>IF(LEN(H1183)&gt;0,VLOOKUP(H1183,DATA!$B$2:$G$526,2,FALSE),"")</f>
        <v/>
      </c>
      <c r="K1183" t="str">
        <f>IF(LEN(H1183)&gt;0,IF(MID(IF(MID(MID(C1183,LEN(H1183)+2,99),1,1)="(",MID(MID(C1183,LEN(H1183)+2,99),2,LEN(MID(C1183,LEN(H1183)+2,99))-2),MID(C1183,LEN(H1183)+2,99)),1,1)=VLOOKUP(H1183,DATA!$B$2:$I$526,8,FALSE),MID(IF(MID(MID(C1183,LEN(H1183)+2,99),1,1)="(",MID(MID(C1183,LEN(H1183)+2,99),2,LEN(MID(C1183,LEN(H1183)+2,99))-2),MID(C1183,LEN(H1183)+2,99)),1,3),IF(MID(MID(C1183,LEN(H1183)+2,99),1,1)="(",MID(MID(C1183,LEN(H1183)+2,99),2,LEN(MID(C1183,LEN(H1183)+2,99))-2),MID(C1183,LEN(H1183)+2,99))),"")</f>
        <v/>
      </c>
      <c r="L1183" t="str">
        <f t="shared" si="638"/>
        <v/>
      </c>
      <c r="M1183" t="str">
        <f t="shared" si="625"/>
        <v/>
      </c>
      <c r="N1183" t="str">
        <f t="shared" si="639"/>
        <v/>
      </c>
      <c r="O1183" t="str">
        <f t="shared" si="640"/>
        <v/>
      </c>
      <c r="P1183" t="str">
        <f t="shared" si="633"/>
        <v/>
      </c>
      <c r="Q1183" t="str">
        <f t="shared" si="641"/>
        <v/>
      </c>
      <c r="R1183" t="str">
        <f t="shared" si="642"/>
        <v/>
      </c>
      <c r="S1183" t="str">
        <f t="shared" si="643"/>
        <v/>
      </c>
      <c r="T1183" t="str">
        <f t="shared" si="644"/>
        <v/>
      </c>
      <c r="U1183" t="str">
        <f t="shared" si="645"/>
        <v/>
      </c>
      <c r="V1183" t="str">
        <f>IF(MID(I1183,6,1)="T",VLOOKUP(H1183,DATA!$B$2:$H$526,7,FALSE),"")</f>
        <v/>
      </c>
      <c r="W1183" t="str">
        <f t="shared" si="646"/>
        <v/>
      </c>
      <c r="X1183" t="str">
        <f>IF(LEN(H1183)&gt;0,VLOOKUP(H1183,DATA!$B$2:$F$526,5,FALSE),"")</f>
        <v/>
      </c>
      <c r="Y1183" t="str">
        <f t="shared" si="647"/>
        <v/>
      </c>
      <c r="Z1183" t="str">
        <f t="shared" si="648"/>
        <v/>
      </c>
      <c r="AA1183" t="str">
        <f t="shared" si="649"/>
        <v/>
      </c>
      <c r="AB1183" t="str">
        <f>IF(LEN(Z1183)&gt;0,VLOOKUP(Z1183,DATA!$K$25:$L$69,2,FALSE)&amp;IF(LEN(AA1183)&gt;0,VLOOKUP(AA1183,DATA!$O$25:$P$29,2,FALSE),""),"")</f>
        <v/>
      </c>
      <c r="AC1183" t="str">
        <f>IF(LEN(Z1183)&gt;0,VLOOKUP(Z1183,DATA!$K$25:$M$69,3,FALSE),"")</f>
        <v/>
      </c>
      <c r="AD1183" t="str">
        <f t="shared" si="650"/>
        <v/>
      </c>
      <c r="AE1183" t="str">
        <f t="shared" si="651"/>
        <v/>
      </c>
      <c r="AF1183" t="str">
        <f t="shared" si="652"/>
        <v/>
      </c>
      <c r="AG1183" t="str">
        <f t="shared" si="653"/>
        <v/>
      </c>
      <c r="AH1183" t="str">
        <f t="shared" si="654"/>
        <v/>
      </c>
      <c r="AI1183" t="str">
        <f>IF(LEN(Q1183)&gt;0,REPT("0",IF(IF(MID(I1183,12,1)="F",VLOOKUP(J1183,DATA!$K$2:$Y$20,14,FALSE),0)&gt;10,IF(MID(I1183,12,1)="F",VLOOKUP(J1183,DATA!$K$2:$Y$20,14,FALSE),0)-10,0)-LEN(X1183))&amp;DEC2BIN(Q1183,IF(MID(I1183,12,1)="F",VLOOKUP(J1183,DATA!$K$2:$Y$20,14,FALSE),0)-IF(IF(MID(I1183,12,1)="F",VLOOKUP(J1183,DATA!$K$2:$Y$20,14,FALSE),0)&gt;10,IF(MID(I1183,12,1)="F",VLOOKUP(J1183,DATA!$K$2:$Y$20,14,FALSE),0)-10,0)),"")</f>
        <v/>
      </c>
      <c r="AJ1183" t="str">
        <f>IF(LEN(H1183)&gt;0,IF(H1183&lt;&gt;"CALL_PAL",VLOOKUP(H1183,DATA!$B$2:$E$526,4,FALSE),VLOOKUP(K1183,DATA!$K$72:$M$161,3,FALSE)),"")</f>
        <v/>
      </c>
      <c r="AK1183" t="str">
        <f>IF(LEN(H1183)&gt;0,VLOOKUP(H1183,DATA!$B$2:$D$526,3,FALSE),"")</f>
        <v/>
      </c>
      <c r="AL1183" t="str">
        <f t="shared" si="655"/>
        <v/>
      </c>
      <c r="AM1183" t="str">
        <f t="shared" si="656"/>
        <v/>
      </c>
      <c r="AN1183" t="str">
        <f t="shared" si="634"/>
        <v/>
      </c>
      <c r="AO1183" t="str">
        <f t="shared" si="628"/>
        <v/>
      </c>
      <c r="AP1183" t="str">
        <f t="shared" si="629"/>
        <v/>
      </c>
      <c r="AQ1183" t="str">
        <f t="shared" si="626"/>
        <v/>
      </c>
    </row>
    <row r="1184" spans="1:43" x14ac:dyDescent="0.25">
      <c r="A1184" t="str">
        <f t="shared" si="630"/>
        <v/>
      </c>
      <c r="C1184" t="str">
        <f t="shared" si="636"/>
        <v/>
      </c>
      <c r="D1184" t="str">
        <f t="shared" si="631"/>
        <v/>
      </c>
      <c r="E1184" t="str">
        <f t="shared" si="632"/>
        <v/>
      </c>
      <c r="F1184" t="str">
        <f t="shared" si="635"/>
        <v/>
      </c>
      <c r="G1184" t="str">
        <f t="shared" si="627"/>
        <v/>
      </c>
      <c r="H1184" t="str">
        <f t="shared" si="637"/>
        <v/>
      </c>
      <c r="I1184" s="3" t="str">
        <f>IF(LEN(H1184)&gt;0,VLOOKUP(H1184,DATA!$B$2:$G$526,6,FALSE),"")</f>
        <v/>
      </c>
      <c r="J1184" t="str">
        <f>IF(LEN(H1184)&gt;0,VLOOKUP(H1184,DATA!$B$2:$G$526,2,FALSE),"")</f>
        <v/>
      </c>
      <c r="K1184" t="str">
        <f>IF(LEN(H1184)&gt;0,IF(MID(IF(MID(MID(C1184,LEN(H1184)+2,99),1,1)="(",MID(MID(C1184,LEN(H1184)+2,99),2,LEN(MID(C1184,LEN(H1184)+2,99))-2),MID(C1184,LEN(H1184)+2,99)),1,1)=VLOOKUP(H1184,DATA!$B$2:$I$526,8,FALSE),MID(IF(MID(MID(C1184,LEN(H1184)+2,99),1,1)="(",MID(MID(C1184,LEN(H1184)+2,99),2,LEN(MID(C1184,LEN(H1184)+2,99))-2),MID(C1184,LEN(H1184)+2,99)),1,3),IF(MID(MID(C1184,LEN(H1184)+2,99),1,1)="(",MID(MID(C1184,LEN(H1184)+2,99),2,LEN(MID(C1184,LEN(H1184)+2,99))-2),MID(C1184,LEN(H1184)+2,99))),"")</f>
        <v/>
      </c>
      <c r="L1184" t="str">
        <f t="shared" si="638"/>
        <v/>
      </c>
      <c r="M1184" t="str">
        <f t="shared" si="625"/>
        <v/>
      </c>
      <c r="N1184" t="str">
        <f t="shared" si="639"/>
        <v/>
      </c>
      <c r="O1184" t="str">
        <f t="shared" si="640"/>
        <v/>
      </c>
      <c r="P1184" t="str">
        <f t="shared" si="633"/>
        <v/>
      </c>
      <c r="Q1184" t="str">
        <f t="shared" si="641"/>
        <v/>
      </c>
      <c r="R1184" t="str">
        <f t="shared" si="642"/>
        <v/>
      </c>
      <c r="S1184" t="str">
        <f t="shared" si="643"/>
        <v/>
      </c>
      <c r="T1184" t="str">
        <f t="shared" si="644"/>
        <v/>
      </c>
      <c r="U1184" t="str">
        <f t="shared" si="645"/>
        <v/>
      </c>
      <c r="V1184" t="str">
        <f>IF(MID(I1184,6,1)="T",VLOOKUP(H1184,DATA!$B$2:$H$526,7,FALSE),"")</f>
        <v/>
      </c>
      <c r="W1184" t="str">
        <f t="shared" si="646"/>
        <v/>
      </c>
      <c r="X1184" t="str">
        <f>IF(LEN(H1184)&gt;0,VLOOKUP(H1184,DATA!$B$2:$F$526,5,FALSE),"")</f>
        <v/>
      </c>
      <c r="Y1184" t="str">
        <f t="shared" si="647"/>
        <v/>
      </c>
      <c r="Z1184" t="str">
        <f t="shared" si="648"/>
        <v/>
      </c>
      <c r="AA1184" t="str">
        <f t="shared" si="649"/>
        <v/>
      </c>
      <c r="AB1184" t="str">
        <f>IF(LEN(Z1184)&gt;0,VLOOKUP(Z1184,DATA!$K$25:$L$69,2,FALSE)&amp;IF(LEN(AA1184)&gt;0,VLOOKUP(AA1184,DATA!$O$25:$P$29,2,FALSE),""),"")</f>
        <v/>
      </c>
      <c r="AC1184" t="str">
        <f>IF(LEN(Z1184)&gt;0,VLOOKUP(Z1184,DATA!$K$25:$M$69,3,FALSE),"")</f>
        <v/>
      </c>
      <c r="AD1184" t="str">
        <f t="shared" si="650"/>
        <v/>
      </c>
      <c r="AE1184" t="str">
        <f t="shared" si="651"/>
        <v/>
      </c>
      <c r="AF1184" t="str">
        <f t="shared" si="652"/>
        <v/>
      </c>
      <c r="AG1184" t="str">
        <f t="shared" si="653"/>
        <v/>
      </c>
      <c r="AH1184" t="str">
        <f t="shared" si="654"/>
        <v/>
      </c>
      <c r="AI1184" t="str">
        <f>IF(LEN(Q1184)&gt;0,REPT("0",IF(IF(MID(I1184,12,1)="F",VLOOKUP(J1184,DATA!$K$2:$Y$20,14,FALSE),0)&gt;10,IF(MID(I1184,12,1)="F",VLOOKUP(J1184,DATA!$K$2:$Y$20,14,FALSE),0)-10,0)-LEN(X1184))&amp;DEC2BIN(Q1184,IF(MID(I1184,12,1)="F",VLOOKUP(J1184,DATA!$K$2:$Y$20,14,FALSE),0)-IF(IF(MID(I1184,12,1)="F",VLOOKUP(J1184,DATA!$K$2:$Y$20,14,FALSE),0)&gt;10,IF(MID(I1184,12,1)="F",VLOOKUP(J1184,DATA!$K$2:$Y$20,14,FALSE),0)-10,0)),"")</f>
        <v/>
      </c>
      <c r="AJ1184" t="str">
        <f>IF(LEN(H1184)&gt;0,IF(H1184&lt;&gt;"CALL_PAL",VLOOKUP(H1184,DATA!$B$2:$E$526,4,FALSE),VLOOKUP(K1184,DATA!$K$72:$M$161,3,FALSE)),"")</f>
        <v/>
      </c>
      <c r="AK1184" t="str">
        <f>IF(LEN(H1184)&gt;0,VLOOKUP(H1184,DATA!$B$2:$D$526,3,FALSE),"")</f>
        <v/>
      </c>
      <c r="AL1184" t="str">
        <f t="shared" si="655"/>
        <v/>
      </c>
      <c r="AM1184" t="str">
        <f t="shared" si="656"/>
        <v/>
      </c>
      <c r="AN1184" t="str">
        <f t="shared" si="634"/>
        <v/>
      </c>
      <c r="AO1184" t="str">
        <f t="shared" si="628"/>
        <v/>
      </c>
      <c r="AP1184" t="str">
        <f t="shared" si="629"/>
        <v/>
      </c>
      <c r="AQ1184" t="str">
        <f t="shared" si="626"/>
        <v/>
      </c>
    </row>
    <row r="1185" spans="1:43" x14ac:dyDescent="0.25">
      <c r="A1185" t="str">
        <f t="shared" si="630"/>
        <v/>
      </c>
      <c r="C1185" t="str">
        <f t="shared" si="636"/>
        <v/>
      </c>
      <c r="D1185" t="str">
        <f t="shared" si="631"/>
        <v/>
      </c>
      <c r="E1185" t="str">
        <f t="shared" si="632"/>
        <v/>
      </c>
      <c r="F1185" t="str">
        <f t="shared" si="635"/>
        <v/>
      </c>
      <c r="G1185" t="str">
        <f t="shared" si="627"/>
        <v/>
      </c>
      <c r="H1185" t="str">
        <f t="shared" si="637"/>
        <v/>
      </c>
      <c r="I1185" s="3" t="str">
        <f>IF(LEN(H1185)&gt;0,VLOOKUP(H1185,DATA!$B$2:$G$526,6,FALSE),"")</f>
        <v/>
      </c>
      <c r="J1185" t="str">
        <f>IF(LEN(H1185)&gt;0,VLOOKUP(H1185,DATA!$B$2:$G$526,2,FALSE),"")</f>
        <v/>
      </c>
      <c r="K1185" t="str">
        <f>IF(LEN(H1185)&gt;0,IF(MID(IF(MID(MID(C1185,LEN(H1185)+2,99),1,1)="(",MID(MID(C1185,LEN(H1185)+2,99),2,LEN(MID(C1185,LEN(H1185)+2,99))-2),MID(C1185,LEN(H1185)+2,99)),1,1)=VLOOKUP(H1185,DATA!$B$2:$I$526,8,FALSE),MID(IF(MID(MID(C1185,LEN(H1185)+2,99),1,1)="(",MID(MID(C1185,LEN(H1185)+2,99),2,LEN(MID(C1185,LEN(H1185)+2,99))-2),MID(C1185,LEN(H1185)+2,99)),1,3),IF(MID(MID(C1185,LEN(H1185)+2,99),1,1)="(",MID(MID(C1185,LEN(H1185)+2,99),2,LEN(MID(C1185,LEN(H1185)+2,99))-2),MID(C1185,LEN(H1185)+2,99))),"")</f>
        <v/>
      </c>
      <c r="L1185" t="str">
        <f t="shared" si="638"/>
        <v/>
      </c>
      <c r="M1185" t="str">
        <f t="shared" si="625"/>
        <v/>
      </c>
      <c r="N1185" t="str">
        <f t="shared" si="639"/>
        <v/>
      </c>
      <c r="O1185" t="str">
        <f t="shared" si="640"/>
        <v/>
      </c>
      <c r="P1185" t="str">
        <f t="shared" si="633"/>
        <v/>
      </c>
      <c r="Q1185" t="str">
        <f t="shared" si="641"/>
        <v/>
      </c>
      <c r="R1185" t="str">
        <f t="shared" si="642"/>
        <v/>
      </c>
      <c r="S1185" t="str">
        <f t="shared" si="643"/>
        <v/>
      </c>
      <c r="T1185" t="str">
        <f t="shared" si="644"/>
        <v/>
      </c>
      <c r="U1185" t="str">
        <f t="shared" si="645"/>
        <v/>
      </c>
      <c r="V1185" t="str">
        <f>IF(MID(I1185,6,1)="T",VLOOKUP(H1185,DATA!$B$2:$H$526,7,FALSE),"")</f>
        <v/>
      </c>
      <c r="W1185" t="str">
        <f t="shared" si="646"/>
        <v/>
      </c>
      <c r="X1185" t="str">
        <f>IF(LEN(H1185)&gt;0,VLOOKUP(H1185,DATA!$B$2:$F$526,5,FALSE),"")</f>
        <v/>
      </c>
      <c r="Y1185" t="str">
        <f t="shared" si="647"/>
        <v/>
      </c>
      <c r="Z1185" t="str">
        <f t="shared" si="648"/>
        <v/>
      </c>
      <c r="AA1185" t="str">
        <f t="shared" si="649"/>
        <v/>
      </c>
      <c r="AB1185" t="str">
        <f>IF(LEN(Z1185)&gt;0,VLOOKUP(Z1185,DATA!$K$25:$L$69,2,FALSE)&amp;IF(LEN(AA1185)&gt;0,VLOOKUP(AA1185,DATA!$O$25:$P$29,2,FALSE),""),"")</f>
        <v/>
      </c>
      <c r="AC1185" t="str">
        <f>IF(LEN(Z1185)&gt;0,VLOOKUP(Z1185,DATA!$K$25:$M$69,3,FALSE),"")</f>
        <v/>
      </c>
      <c r="AD1185" t="str">
        <f t="shared" si="650"/>
        <v/>
      </c>
      <c r="AE1185" t="str">
        <f t="shared" si="651"/>
        <v/>
      </c>
      <c r="AF1185" t="str">
        <f t="shared" si="652"/>
        <v/>
      </c>
      <c r="AG1185" t="str">
        <f t="shared" si="653"/>
        <v/>
      </c>
      <c r="AH1185" t="str">
        <f t="shared" si="654"/>
        <v/>
      </c>
      <c r="AI1185" t="str">
        <f>IF(LEN(Q1185)&gt;0,REPT("0",IF(IF(MID(I1185,12,1)="F",VLOOKUP(J1185,DATA!$K$2:$Y$20,14,FALSE),0)&gt;10,IF(MID(I1185,12,1)="F",VLOOKUP(J1185,DATA!$K$2:$Y$20,14,FALSE),0)-10,0)-LEN(X1185))&amp;DEC2BIN(Q1185,IF(MID(I1185,12,1)="F",VLOOKUP(J1185,DATA!$K$2:$Y$20,14,FALSE),0)-IF(IF(MID(I1185,12,1)="F",VLOOKUP(J1185,DATA!$K$2:$Y$20,14,FALSE),0)&gt;10,IF(MID(I1185,12,1)="F",VLOOKUP(J1185,DATA!$K$2:$Y$20,14,FALSE),0)-10,0)),"")</f>
        <v/>
      </c>
      <c r="AJ1185" t="str">
        <f>IF(LEN(H1185)&gt;0,IF(H1185&lt;&gt;"CALL_PAL",VLOOKUP(H1185,DATA!$B$2:$E$526,4,FALSE),VLOOKUP(K1185,DATA!$K$72:$M$161,3,FALSE)),"")</f>
        <v/>
      </c>
      <c r="AK1185" t="str">
        <f>IF(LEN(H1185)&gt;0,VLOOKUP(H1185,DATA!$B$2:$D$526,3,FALSE),"")</f>
        <v/>
      </c>
      <c r="AL1185" t="str">
        <f t="shared" si="655"/>
        <v/>
      </c>
      <c r="AM1185" t="str">
        <f t="shared" si="656"/>
        <v/>
      </c>
      <c r="AN1185" t="str">
        <f t="shared" si="634"/>
        <v/>
      </c>
      <c r="AO1185" t="str">
        <f t="shared" si="628"/>
        <v/>
      </c>
      <c r="AP1185" t="str">
        <f t="shared" si="629"/>
        <v/>
      </c>
      <c r="AQ1185" t="str">
        <f t="shared" si="626"/>
        <v/>
      </c>
    </row>
    <row r="1186" spans="1:43" x14ac:dyDescent="0.25">
      <c r="A1186" t="str">
        <f t="shared" si="630"/>
        <v/>
      </c>
      <c r="C1186" t="str">
        <f t="shared" si="636"/>
        <v/>
      </c>
      <c r="D1186" t="str">
        <f t="shared" si="631"/>
        <v/>
      </c>
      <c r="E1186" t="str">
        <f t="shared" si="632"/>
        <v/>
      </c>
      <c r="F1186" t="str">
        <f t="shared" si="635"/>
        <v/>
      </c>
      <c r="G1186" t="str">
        <f t="shared" si="627"/>
        <v/>
      </c>
      <c r="H1186" t="str">
        <f t="shared" si="637"/>
        <v/>
      </c>
      <c r="I1186" s="3" t="str">
        <f>IF(LEN(H1186)&gt;0,VLOOKUP(H1186,DATA!$B$2:$G$526,6,FALSE),"")</f>
        <v/>
      </c>
      <c r="J1186" t="str">
        <f>IF(LEN(H1186)&gt;0,VLOOKUP(H1186,DATA!$B$2:$G$526,2,FALSE),"")</f>
        <v/>
      </c>
      <c r="K1186" t="str">
        <f>IF(LEN(H1186)&gt;0,IF(MID(IF(MID(MID(C1186,LEN(H1186)+2,99),1,1)="(",MID(MID(C1186,LEN(H1186)+2,99),2,LEN(MID(C1186,LEN(H1186)+2,99))-2),MID(C1186,LEN(H1186)+2,99)),1,1)=VLOOKUP(H1186,DATA!$B$2:$I$526,8,FALSE),MID(IF(MID(MID(C1186,LEN(H1186)+2,99),1,1)="(",MID(MID(C1186,LEN(H1186)+2,99),2,LEN(MID(C1186,LEN(H1186)+2,99))-2),MID(C1186,LEN(H1186)+2,99)),1,3),IF(MID(MID(C1186,LEN(H1186)+2,99),1,1)="(",MID(MID(C1186,LEN(H1186)+2,99),2,LEN(MID(C1186,LEN(H1186)+2,99))-2),MID(C1186,LEN(H1186)+2,99))),"")</f>
        <v/>
      </c>
      <c r="L1186" t="str">
        <f t="shared" si="638"/>
        <v/>
      </c>
      <c r="M1186" t="str">
        <f t="shared" si="625"/>
        <v/>
      </c>
      <c r="N1186" t="str">
        <f t="shared" si="639"/>
        <v/>
      </c>
      <c r="O1186" t="str">
        <f t="shared" si="640"/>
        <v/>
      </c>
      <c r="P1186" t="str">
        <f t="shared" si="633"/>
        <v/>
      </c>
      <c r="Q1186" t="str">
        <f t="shared" si="641"/>
        <v/>
      </c>
      <c r="R1186" t="str">
        <f t="shared" si="642"/>
        <v/>
      </c>
      <c r="S1186" t="str">
        <f t="shared" si="643"/>
        <v/>
      </c>
      <c r="T1186" t="str">
        <f t="shared" si="644"/>
        <v/>
      </c>
      <c r="U1186" t="str">
        <f t="shared" si="645"/>
        <v/>
      </c>
      <c r="V1186" t="str">
        <f>IF(MID(I1186,6,1)="T",VLOOKUP(H1186,DATA!$B$2:$H$526,7,FALSE),"")</f>
        <v/>
      </c>
      <c r="W1186" t="str">
        <f t="shared" si="646"/>
        <v/>
      </c>
      <c r="X1186" t="str">
        <f>IF(LEN(H1186)&gt;0,VLOOKUP(H1186,DATA!$B$2:$F$526,5,FALSE),"")</f>
        <v/>
      </c>
      <c r="Y1186" t="str">
        <f t="shared" si="647"/>
        <v/>
      </c>
      <c r="Z1186" t="str">
        <f t="shared" si="648"/>
        <v/>
      </c>
      <c r="AA1186" t="str">
        <f t="shared" si="649"/>
        <v/>
      </c>
      <c r="AB1186" t="str">
        <f>IF(LEN(Z1186)&gt;0,VLOOKUP(Z1186,DATA!$K$25:$L$69,2,FALSE)&amp;IF(LEN(AA1186)&gt;0,VLOOKUP(AA1186,DATA!$O$25:$P$29,2,FALSE),""),"")</f>
        <v/>
      </c>
      <c r="AC1186" t="str">
        <f>IF(LEN(Z1186)&gt;0,VLOOKUP(Z1186,DATA!$K$25:$M$69,3,FALSE),"")</f>
        <v/>
      </c>
      <c r="AD1186" t="str">
        <f t="shared" si="650"/>
        <v/>
      </c>
      <c r="AE1186" t="str">
        <f t="shared" si="651"/>
        <v/>
      </c>
      <c r="AF1186" t="str">
        <f t="shared" si="652"/>
        <v/>
      </c>
      <c r="AG1186" t="str">
        <f t="shared" si="653"/>
        <v/>
      </c>
      <c r="AH1186" t="str">
        <f t="shared" si="654"/>
        <v/>
      </c>
      <c r="AI1186" t="str">
        <f>IF(LEN(Q1186)&gt;0,REPT("0",IF(IF(MID(I1186,12,1)="F",VLOOKUP(J1186,DATA!$K$2:$Y$20,14,FALSE),0)&gt;10,IF(MID(I1186,12,1)="F",VLOOKUP(J1186,DATA!$K$2:$Y$20,14,FALSE),0)-10,0)-LEN(X1186))&amp;DEC2BIN(Q1186,IF(MID(I1186,12,1)="F",VLOOKUP(J1186,DATA!$K$2:$Y$20,14,FALSE),0)-IF(IF(MID(I1186,12,1)="F",VLOOKUP(J1186,DATA!$K$2:$Y$20,14,FALSE),0)&gt;10,IF(MID(I1186,12,1)="F",VLOOKUP(J1186,DATA!$K$2:$Y$20,14,FALSE),0)-10,0)),"")</f>
        <v/>
      </c>
      <c r="AJ1186" t="str">
        <f>IF(LEN(H1186)&gt;0,IF(H1186&lt;&gt;"CALL_PAL",VLOOKUP(H1186,DATA!$B$2:$E$526,4,FALSE),VLOOKUP(K1186,DATA!$K$72:$M$161,3,FALSE)),"")</f>
        <v/>
      </c>
      <c r="AK1186" t="str">
        <f>IF(LEN(H1186)&gt;0,VLOOKUP(H1186,DATA!$B$2:$D$526,3,FALSE),"")</f>
        <v/>
      </c>
      <c r="AL1186" t="str">
        <f t="shared" si="655"/>
        <v/>
      </c>
      <c r="AM1186" t="str">
        <f t="shared" si="656"/>
        <v/>
      </c>
      <c r="AN1186" t="str">
        <f t="shared" si="634"/>
        <v/>
      </c>
      <c r="AO1186" t="str">
        <f t="shared" si="628"/>
        <v/>
      </c>
      <c r="AP1186" t="str">
        <f t="shared" si="629"/>
        <v/>
      </c>
      <c r="AQ1186" t="str">
        <f t="shared" si="626"/>
        <v/>
      </c>
    </row>
    <row r="1187" spans="1:43" x14ac:dyDescent="0.25">
      <c r="A1187" t="str">
        <f t="shared" si="630"/>
        <v/>
      </c>
      <c r="C1187" t="str">
        <f t="shared" si="636"/>
        <v/>
      </c>
      <c r="D1187" t="str">
        <f t="shared" si="631"/>
        <v/>
      </c>
      <c r="E1187" t="str">
        <f t="shared" si="632"/>
        <v/>
      </c>
      <c r="F1187" t="str">
        <f t="shared" si="635"/>
        <v/>
      </c>
      <c r="G1187" t="str">
        <f t="shared" si="627"/>
        <v/>
      </c>
      <c r="H1187" t="str">
        <f t="shared" si="637"/>
        <v/>
      </c>
      <c r="I1187" s="3" t="str">
        <f>IF(LEN(H1187)&gt;0,VLOOKUP(H1187,DATA!$B$2:$G$526,6,FALSE),"")</f>
        <v/>
      </c>
      <c r="J1187" t="str">
        <f>IF(LEN(H1187)&gt;0,VLOOKUP(H1187,DATA!$B$2:$G$526,2,FALSE),"")</f>
        <v/>
      </c>
      <c r="K1187" t="str">
        <f>IF(LEN(H1187)&gt;0,IF(MID(IF(MID(MID(C1187,LEN(H1187)+2,99),1,1)="(",MID(MID(C1187,LEN(H1187)+2,99),2,LEN(MID(C1187,LEN(H1187)+2,99))-2),MID(C1187,LEN(H1187)+2,99)),1,1)=VLOOKUP(H1187,DATA!$B$2:$I$526,8,FALSE),MID(IF(MID(MID(C1187,LEN(H1187)+2,99),1,1)="(",MID(MID(C1187,LEN(H1187)+2,99),2,LEN(MID(C1187,LEN(H1187)+2,99))-2),MID(C1187,LEN(H1187)+2,99)),1,3),IF(MID(MID(C1187,LEN(H1187)+2,99),1,1)="(",MID(MID(C1187,LEN(H1187)+2,99),2,LEN(MID(C1187,LEN(H1187)+2,99))-2),MID(C1187,LEN(H1187)+2,99))),"")</f>
        <v/>
      </c>
      <c r="L1187" t="str">
        <f t="shared" si="638"/>
        <v/>
      </c>
      <c r="M1187" t="str">
        <f t="shared" si="625"/>
        <v/>
      </c>
      <c r="N1187" t="str">
        <f t="shared" si="639"/>
        <v/>
      </c>
      <c r="O1187" t="str">
        <f t="shared" si="640"/>
        <v/>
      </c>
      <c r="P1187" t="str">
        <f t="shared" si="633"/>
        <v/>
      </c>
      <c r="Q1187" t="str">
        <f t="shared" si="641"/>
        <v/>
      </c>
      <c r="R1187" t="str">
        <f t="shared" si="642"/>
        <v/>
      </c>
      <c r="S1187" t="str">
        <f t="shared" si="643"/>
        <v/>
      </c>
      <c r="T1187" t="str">
        <f t="shared" si="644"/>
        <v/>
      </c>
      <c r="U1187" t="str">
        <f t="shared" si="645"/>
        <v/>
      </c>
      <c r="V1187" t="str">
        <f>IF(MID(I1187,6,1)="T",VLOOKUP(H1187,DATA!$B$2:$H$526,7,FALSE),"")</f>
        <v/>
      </c>
      <c r="W1187" t="str">
        <f t="shared" si="646"/>
        <v/>
      </c>
      <c r="X1187" t="str">
        <f>IF(LEN(H1187)&gt;0,VLOOKUP(H1187,DATA!$B$2:$F$526,5,FALSE),"")</f>
        <v/>
      </c>
      <c r="Y1187" t="str">
        <f t="shared" si="647"/>
        <v/>
      </c>
      <c r="Z1187" t="str">
        <f t="shared" si="648"/>
        <v/>
      </c>
      <c r="AA1187" t="str">
        <f t="shared" si="649"/>
        <v/>
      </c>
      <c r="AB1187" t="str">
        <f>IF(LEN(Z1187)&gt;0,VLOOKUP(Z1187,DATA!$K$25:$L$69,2,FALSE)&amp;IF(LEN(AA1187)&gt;0,VLOOKUP(AA1187,DATA!$O$25:$P$29,2,FALSE),""),"")</f>
        <v/>
      </c>
      <c r="AC1187" t="str">
        <f>IF(LEN(Z1187)&gt;0,VLOOKUP(Z1187,DATA!$K$25:$M$69,3,FALSE),"")</f>
        <v/>
      </c>
      <c r="AD1187" t="str">
        <f t="shared" si="650"/>
        <v/>
      </c>
      <c r="AE1187" t="str">
        <f t="shared" si="651"/>
        <v/>
      </c>
      <c r="AF1187" t="str">
        <f t="shared" si="652"/>
        <v/>
      </c>
      <c r="AG1187" t="str">
        <f t="shared" si="653"/>
        <v/>
      </c>
      <c r="AH1187" t="str">
        <f t="shared" si="654"/>
        <v/>
      </c>
      <c r="AI1187" t="str">
        <f>IF(LEN(Q1187)&gt;0,REPT("0",IF(IF(MID(I1187,12,1)="F",VLOOKUP(J1187,DATA!$K$2:$Y$20,14,FALSE),0)&gt;10,IF(MID(I1187,12,1)="F",VLOOKUP(J1187,DATA!$K$2:$Y$20,14,FALSE),0)-10,0)-LEN(X1187))&amp;DEC2BIN(Q1187,IF(MID(I1187,12,1)="F",VLOOKUP(J1187,DATA!$K$2:$Y$20,14,FALSE),0)-IF(IF(MID(I1187,12,1)="F",VLOOKUP(J1187,DATA!$K$2:$Y$20,14,FALSE),0)&gt;10,IF(MID(I1187,12,1)="F",VLOOKUP(J1187,DATA!$K$2:$Y$20,14,FALSE),0)-10,0)),"")</f>
        <v/>
      </c>
      <c r="AJ1187" t="str">
        <f>IF(LEN(H1187)&gt;0,IF(H1187&lt;&gt;"CALL_PAL",VLOOKUP(H1187,DATA!$B$2:$E$526,4,FALSE),VLOOKUP(K1187,DATA!$K$72:$M$161,3,FALSE)),"")</f>
        <v/>
      </c>
      <c r="AK1187" t="str">
        <f>IF(LEN(H1187)&gt;0,VLOOKUP(H1187,DATA!$B$2:$D$526,3,FALSE),"")</f>
        <v/>
      </c>
      <c r="AL1187" t="str">
        <f t="shared" si="655"/>
        <v/>
      </c>
      <c r="AM1187" t="str">
        <f t="shared" si="656"/>
        <v/>
      </c>
      <c r="AN1187" t="str">
        <f t="shared" si="634"/>
        <v/>
      </c>
      <c r="AO1187" t="str">
        <f t="shared" si="628"/>
        <v/>
      </c>
      <c r="AP1187" t="str">
        <f t="shared" si="629"/>
        <v/>
      </c>
      <c r="AQ1187" t="str">
        <f t="shared" si="626"/>
        <v/>
      </c>
    </row>
    <row r="1188" spans="1:43" x14ac:dyDescent="0.25">
      <c r="A1188" t="str">
        <f t="shared" si="630"/>
        <v/>
      </c>
      <c r="C1188" t="str">
        <f t="shared" si="636"/>
        <v/>
      </c>
      <c r="D1188" t="str">
        <f t="shared" si="631"/>
        <v/>
      </c>
      <c r="E1188" t="str">
        <f t="shared" si="632"/>
        <v/>
      </c>
      <c r="F1188" t="str">
        <f t="shared" si="635"/>
        <v/>
      </c>
      <c r="G1188" t="str">
        <f t="shared" si="627"/>
        <v/>
      </c>
      <c r="H1188" t="str">
        <f t="shared" si="637"/>
        <v/>
      </c>
      <c r="I1188" s="3" t="str">
        <f>IF(LEN(H1188)&gt;0,VLOOKUP(H1188,DATA!$B$2:$G$526,6,FALSE),"")</f>
        <v/>
      </c>
      <c r="J1188" t="str">
        <f>IF(LEN(H1188)&gt;0,VLOOKUP(H1188,DATA!$B$2:$G$526,2,FALSE),"")</f>
        <v/>
      </c>
      <c r="K1188" t="str">
        <f>IF(LEN(H1188)&gt;0,IF(MID(IF(MID(MID(C1188,LEN(H1188)+2,99),1,1)="(",MID(MID(C1188,LEN(H1188)+2,99),2,LEN(MID(C1188,LEN(H1188)+2,99))-2),MID(C1188,LEN(H1188)+2,99)),1,1)=VLOOKUP(H1188,DATA!$B$2:$I$526,8,FALSE),MID(IF(MID(MID(C1188,LEN(H1188)+2,99),1,1)="(",MID(MID(C1188,LEN(H1188)+2,99),2,LEN(MID(C1188,LEN(H1188)+2,99))-2),MID(C1188,LEN(H1188)+2,99)),1,3),IF(MID(MID(C1188,LEN(H1188)+2,99),1,1)="(",MID(MID(C1188,LEN(H1188)+2,99),2,LEN(MID(C1188,LEN(H1188)+2,99))-2),MID(C1188,LEN(H1188)+2,99))),"")</f>
        <v/>
      </c>
      <c r="L1188" t="str">
        <f t="shared" si="638"/>
        <v/>
      </c>
      <c r="M1188" t="str">
        <f t="shared" ref="M1188:M1251" si="657">TRIM(IF(LEN(L1188)&gt;0,MID(C1188,FIND(L1188,C1188,LEN(H1188)+LEN(K1188)+1)+LEN(L1188)+1,LEN(C1188)),""))</f>
        <v/>
      </c>
      <c r="N1188" t="str">
        <f t="shared" si="639"/>
        <v/>
      </c>
      <c r="O1188" t="str">
        <f t="shared" si="640"/>
        <v/>
      </c>
      <c r="P1188" t="str">
        <f t="shared" si="633"/>
        <v/>
      </c>
      <c r="Q1188" t="str">
        <f t="shared" si="641"/>
        <v/>
      </c>
      <c r="R1188" t="str">
        <f t="shared" si="642"/>
        <v/>
      </c>
      <c r="S1188" t="str">
        <f t="shared" si="643"/>
        <v/>
      </c>
      <c r="T1188" t="str">
        <f t="shared" si="644"/>
        <v/>
      </c>
      <c r="U1188" t="str">
        <f t="shared" si="645"/>
        <v/>
      </c>
      <c r="V1188" t="str">
        <f>IF(MID(I1188,6,1)="T",VLOOKUP(H1188,DATA!$B$2:$H$526,7,FALSE),"")</f>
        <v/>
      </c>
      <c r="W1188" t="str">
        <f t="shared" si="646"/>
        <v/>
      </c>
      <c r="X1188" t="str">
        <f>IF(LEN(H1188)&gt;0,VLOOKUP(H1188,DATA!$B$2:$F$526,5,FALSE),"")</f>
        <v/>
      </c>
      <c r="Y1188" t="str">
        <f t="shared" si="647"/>
        <v/>
      </c>
      <c r="Z1188" t="str">
        <f t="shared" si="648"/>
        <v/>
      </c>
      <c r="AA1188" t="str">
        <f t="shared" si="649"/>
        <v/>
      </c>
      <c r="AB1188" t="str">
        <f>IF(LEN(Z1188)&gt;0,VLOOKUP(Z1188,DATA!$K$25:$L$69,2,FALSE)&amp;IF(LEN(AA1188)&gt;0,VLOOKUP(AA1188,DATA!$O$25:$P$29,2,FALSE),""),"")</f>
        <v/>
      </c>
      <c r="AC1188" t="str">
        <f>IF(LEN(Z1188)&gt;0,VLOOKUP(Z1188,DATA!$K$25:$M$69,3,FALSE),"")</f>
        <v/>
      </c>
      <c r="AD1188" t="str">
        <f t="shared" si="650"/>
        <v/>
      </c>
      <c r="AE1188" t="str">
        <f t="shared" si="651"/>
        <v/>
      </c>
      <c r="AF1188" t="str">
        <f t="shared" si="652"/>
        <v/>
      </c>
      <c r="AG1188" t="str">
        <f t="shared" si="653"/>
        <v/>
      </c>
      <c r="AH1188" t="str">
        <f t="shared" si="654"/>
        <v/>
      </c>
      <c r="AI1188" t="str">
        <f>IF(LEN(Q1188)&gt;0,REPT("0",IF(IF(MID(I1188,12,1)="F",VLOOKUP(J1188,DATA!$K$2:$Y$20,14,FALSE),0)&gt;10,IF(MID(I1188,12,1)="F",VLOOKUP(J1188,DATA!$K$2:$Y$20,14,FALSE),0)-10,0)-LEN(X1188))&amp;DEC2BIN(Q1188,IF(MID(I1188,12,1)="F",VLOOKUP(J1188,DATA!$K$2:$Y$20,14,FALSE),0)-IF(IF(MID(I1188,12,1)="F",VLOOKUP(J1188,DATA!$K$2:$Y$20,14,FALSE),0)&gt;10,IF(MID(I1188,12,1)="F",VLOOKUP(J1188,DATA!$K$2:$Y$20,14,FALSE),0)-10,0)),"")</f>
        <v/>
      </c>
      <c r="AJ1188" t="str">
        <f>IF(LEN(H1188)&gt;0,IF(H1188&lt;&gt;"CALL_PAL",VLOOKUP(H1188,DATA!$B$2:$E$526,4,FALSE),VLOOKUP(K1188,DATA!$K$72:$M$161,3,FALSE)),"")</f>
        <v/>
      </c>
      <c r="AK1188" t="str">
        <f>IF(LEN(H1188)&gt;0,VLOOKUP(H1188,DATA!$B$2:$D$526,3,FALSE),"")</f>
        <v/>
      </c>
      <c r="AL1188" t="str">
        <f t="shared" si="655"/>
        <v/>
      </c>
      <c r="AM1188" t="str">
        <f t="shared" si="656"/>
        <v/>
      </c>
      <c r="AN1188" t="str">
        <f t="shared" si="634"/>
        <v/>
      </c>
      <c r="AO1188" t="str">
        <f t="shared" si="628"/>
        <v/>
      </c>
      <c r="AP1188" t="str">
        <f t="shared" si="629"/>
        <v/>
      </c>
      <c r="AQ1188" t="str">
        <f t="shared" si="626"/>
        <v/>
      </c>
    </row>
    <row r="1189" spans="1:43" x14ac:dyDescent="0.25">
      <c r="A1189" t="str">
        <f t="shared" si="630"/>
        <v/>
      </c>
      <c r="C1189" t="str">
        <f t="shared" si="636"/>
        <v/>
      </c>
      <c r="D1189" t="str">
        <f t="shared" si="631"/>
        <v/>
      </c>
      <c r="E1189" t="str">
        <f t="shared" si="632"/>
        <v/>
      </c>
      <c r="F1189" t="str">
        <f t="shared" si="635"/>
        <v/>
      </c>
      <c r="G1189" t="str">
        <f t="shared" si="627"/>
        <v/>
      </c>
      <c r="H1189" t="str">
        <f t="shared" si="637"/>
        <v/>
      </c>
      <c r="I1189" s="3" t="str">
        <f>IF(LEN(H1189)&gt;0,VLOOKUP(H1189,DATA!$B$2:$G$526,6,FALSE),"")</f>
        <v/>
      </c>
      <c r="J1189" t="str">
        <f>IF(LEN(H1189)&gt;0,VLOOKUP(H1189,DATA!$B$2:$G$526,2,FALSE),"")</f>
        <v/>
      </c>
      <c r="K1189" t="str">
        <f>IF(LEN(H1189)&gt;0,IF(MID(IF(MID(MID(C1189,LEN(H1189)+2,99),1,1)="(",MID(MID(C1189,LEN(H1189)+2,99),2,LEN(MID(C1189,LEN(H1189)+2,99))-2),MID(C1189,LEN(H1189)+2,99)),1,1)=VLOOKUP(H1189,DATA!$B$2:$I$526,8,FALSE),MID(IF(MID(MID(C1189,LEN(H1189)+2,99),1,1)="(",MID(MID(C1189,LEN(H1189)+2,99),2,LEN(MID(C1189,LEN(H1189)+2,99))-2),MID(C1189,LEN(H1189)+2,99)),1,3),IF(MID(MID(C1189,LEN(H1189)+2,99),1,1)="(",MID(MID(C1189,LEN(H1189)+2,99),2,LEN(MID(C1189,LEN(H1189)+2,99))-2),MID(C1189,LEN(H1189)+2,99))),"")</f>
        <v/>
      </c>
      <c r="L1189" t="str">
        <f t="shared" si="638"/>
        <v/>
      </c>
      <c r="M1189" t="str">
        <f t="shared" si="657"/>
        <v/>
      </c>
      <c r="N1189" t="str">
        <f t="shared" si="639"/>
        <v/>
      </c>
      <c r="O1189" t="str">
        <f t="shared" si="640"/>
        <v/>
      </c>
      <c r="P1189" t="str">
        <f t="shared" si="633"/>
        <v/>
      </c>
      <c r="Q1189" t="str">
        <f t="shared" si="641"/>
        <v/>
      </c>
      <c r="R1189" t="str">
        <f t="shared" si="642"/>
        <v/>
      </c>
      <c r="S1189" t="str">
        <f t="shared" si="643"/>
        <v/>
      </c>
      <c r="T1189" t="str">
        <f t="shared" si="644"/>
        <v/>
      </c>
      <c r="U1189" t="str">
        <f t="shared" si="645"/>
        <v/>
      </c>
      <c r="V1189" t="str">
        <f>IF(MID(I1189,6,1)="T",VLOOKUP(H1189,DATA!$B$2:$H$526,7,FALSE),"")</f>
        <v/>
      </c>
      <c r="W1189" t="str">
        <f t="shared" si="646"/>
        <v/>
      </c>
      <c r="X1189" t="str">
        <f>IF(LEN(H1189)&gt;0,VLOOKUP(H1189,DATA!$B$2:$F$526,5,FALSE),"")</f>
        <v/>
      </c>
      <c r="Y1189" t="str">
        <f t="shared" si="647"/>
        <v/>
      </c>
      <c r="Z1189" t="str">
        <f t="shared" si="648"/>
        <v/>
      </c>
      <c r="AA1189" t="str">
        <f t="shared" si="649"/>
        <v/>
      </c>
      <c r="AB1189" t="str">
        <f>IF(LEN(Z1189)&gt;0,VLOOKUP(Z1189,DATA!$K$25:$L$69,2,FALSE)&amp;IF(LEN(AA1189)&gt;0,VLOOKUP(AA1189,DATA!$O$25:$P$29,2,FALSE),""),"")</f>
        <v/>
      </c>
      <c r="AC1189" t="str">
        <f>IF(LEN(Z1189)&gt;0,VLOOKUP(Z1189,DATA!$K$25:$M$69,3,FALSE),"")</f>
        <v/>
      </c>
      <c r="AD1189" t="str">
        <f t="shared" si="650"/>
        <v/>
      </c>
      <c r="AE1189" t="str">
        <f t="shared" si="651"/>
        <v/>
      </c>
      <c r="AF1189" t="str">
        <f t="shared" si="652"/>
        <v/>
      </c>
      <c r="AG1189" t="str">
        <f t="shared" si="653"/>
        <v/>
      </c>
      <c r="AH1189" t="str">
        <f t="shared" si="654"/>
        <v/>
      </c>
      <c r="AI1189" t="str">
        <f>IF(LEN(Q1189)&gt;0,REPT("0",IF(IF(MID(I1189,12,1)="F",VLOOKUP(J1189,DATA!$K$2:$Y$20,14,FALSE),0)&gt;10,IF(MID(I1189,12,1)="F",VLOOKUP(J1189,DATA!$K$2:$Y$20,14,FALSE),0)-10,0)-LEN(X1189))&amp;DEC2BIN(Q1189,IF(MID(I1189,12,1)="F",VLOOKUP(J1189,DATA!$K$2:$Y$20,14,FALSE),0)-IF(IF(MID(I1189,12,1)="F",VLOOKUP(J1189,DATA!$K$2:$Y$20,14,FALSE),0)&gt;10,IF(MID(I1189,12,1)="F",VLOOKUP(J1189,DATA!$K$2:$Y$20,14,FALSE),0)-10,0)),"")</f>
        <v/>
      </c>
      <c r="AJ1189" t="str">
        <f>IF(LEN(H1189)&gt;0,IF(H1189&lt;&gt;"CALL_PAL",VLOOKUP(H1189,DATA!$B$2:$E$526,4,FALSE),VLOOKUP(K1189,DATA!$K$72:$M$161,3,FALSE)),"")</f>
        <v/>
      </c>
      <c r="AK1189" t="str">
        <f>IF(LEN(H1189)&gt;0,VLOOKUP(H1189,DATA!$B$2:$D$526,3,FALSE),"")</f>
        <v/>
      </c>
      <c r="AL1189" t="str">
        <f t="shared" si="655"/>
        <v/>
      </c>
      <c r="AM1189" t="str">
        <f t="shared" si="656"/>
        <v/>
      </c>
      <c r="AN1189" t="str">
        <f t="shared" si="634"/>
        <v/>
      </c>
      <c r="AO1189" t="str">
        <f t="shared" si="628"/>
        <v/>
      </c>
      <c r="AP1189" t="str">
        <f t="shared" si="629"/>
        <v/>
      </c>
      <c r="AQ1189" t="str">
        <f t="shared" si="626"/>
        <v/>
      </c>
    </row>
    <row r="1190" spans="1:43" x14ac:dyDescent="0.25">
      <c r="A1190" t="str">
        <f t="shared" si="630"/>
        <v/>
      </c>
      <c r="C1190" t="str">
        <f t="shared" si="636"/>
        <v/>
      </c>
      <c r="D1190" t="str">
        <f t="shared" si="631"/>
        <v/>
      </c>
      <c r="E1190" t="str">
        <f t="shared" si="632"/>
        <v/>
      </c>
      <c r="F1190" t="str">
        <f t="shared" si="635"/>
        <v/>
      </c>
      <c r="G1190" t="str">
        <f t="shared" si="627"/>
        <v/>
      </c>
      <c r="H1190" t="str">
        <f t="shared" si="637"/>
        <v/>
      </c>
      <c r="I1190" s="3" t="str">
        <f>IF(LEN(H1190)&gt;0,VLOOKUP(H1190,DATA!$B$2:$G$526,6,FALSE),"")</f>
        <v/>
      </c>
      <c r="J1190" t="str">
        <f>IF(LEN(H1190)&gt;0,VLOOKUP(H1190,DATA!$B$2:$G$526,2,FALSE),"")</f>
        <v/>
      </c>
      <c r="K1190" t="str">
        <f>IF(LEN(H1190)&gt;0,IF(MID(IF(MID(MID(C1190,LEN(H1190)+2,99),1,1)="(",MID(MID(C1190,LEN(H1190)+2,99),2,LEN(MID(C1190,LEN(H1190)+2,99))-2),MID(C1190,LEN(H1190)+2,99)),1,1)=VLOOKUP(H1190,DATA!$B$2:$I$526,8,FALSE),MID(IF(MID(MID(C1190,LEN(H1190)+2,99),1,1)="(",MID(MID(C1190,LEN(H1190)+2,99),2,LEN(MID(C1190,LEN(H1190)+2,99))-2),MID(C1190,LEN(H1190)+2,99)),1,3),IF(MID(MID(C1190,LEN(H1190)+2,99),1,1)="(",MID(MID(C1190,LEN(H1190)+2,99),2,LEN(MID(C1190,LEN(H1190)+2,99))-2),MID(C1190,LEN(H1190)+2,99))),"")</f>
        <v/>
      </c>
      <c r="L1190" t="str">
        <f t="shared" si="638"/>
        <v/>
      </c>
      <c r="M1190" t="str">
        <f t="shared" si="657"/>
        <v/>
      </c>
      <c r="N1190" t="str">
        <f t="shared" si="639"/>
        <v/>
      </c>
      <c r="O1190" t="str">
        <f t="shared" si="640"/>
        <v/>
      </c>
      <c r="P1190" t="str">
        <f t="shared" si="633"/>
        <v/>
      </c>
      <c r="Q1190" t="str">
        <f t="shared" si="641"/>
        <v/>
      </c>
      <c r="R1190" t="str">
        <f t="shared" si="642"/>
        <v/>
      </c>
      <c r="S1190" t="str">
        <f t="shared" si="643"/>
        <v/>
      </c>
      <c r="T1190" t="str">
        <f t="shared" si="644"/>
        <v/>
      </c>
      <c r="U1190" t="str">
        <f t="shared" si="645"/>
        <v/>
      </c>
      <c r="V1190" t="str">
        <f>IF(MID(I1190,6,1)="T",VLOOKUP(H1190,DATA!$B$2:$H$526,7,FALSE),"")</f>
        <v/>
      </c>
      <c r="W1190" t="str">
        <f t="shared" si="646"/>
        <v/>
      </c>
      <c r="X1190" t="str">
        <f>IF(LEN(H1190)&gt;0,VLOOKUP(H1190,DATA!$B$2:$F$526,5,FALSE),"")</f>
        <v/>
      </c>
      <c r="Y1190" t="str">
        <f t="shared" si="647"/>
        <v/>
      </c>
      <c r="Z1190" t="str">
        <f t="shared" si="648"/>
        <v/>
      </c>
      <c r="AA1190" t="str">
        <f t="shared" si="649"/>
        <v/>
      </c>
      <c r="AB1190" t="str">
        <f>IF(LEN(Z1190)&gt;0,VLOOKUP(Z1190,DATA!$K$25:$L$69,2,FALSE)&amp;IF(LEN(AA1190)&gt;0,VLOOKUP(AA1190,DATA!$O$25:$P$29,2,FALSE),""),"")</f>
        <v/>
      </c>
      <c r="AC1190" t="str">
        <f>IF(LEN(Z1190)&gt;0,VLOOKUP(Z1190,DATA!$K$25:$M$69,3,FALSE),"")</f>
        <v/>
      </c>
      <c r="AD1190" t="str">
        <f t="shared" si="650"/>
        <v/>
      </c>
      <c r="AE1190" t="str">
        <f t="shared" si="651"/>
        <v/>
      </c>
      <c r="AF1190" t="str">
        <f t="shared" si="652"/>
        <v/>
      </c>
      <c r="AG1190" t="str">
        <f t="shared" si="653"/>
        <v/>
      </c>
      <c r="AH1190" t="str">
        <f t="shared" si="654"/>
        <v/>
      </c>
      <c r="AI1190" t="str">
        <f>IF(LEN(Q1190)&gt;0,REPT("0",IF(IF(MID(I1190,12,1)="F",VLOOKUP(J1190,DATA!$K$2:$Y$20,14,FALSE),0)&gt;10,IF(MID(I1190,12,1)="F",VLOOKUP(J1190,DATA!$K$2:$Y$20,14,FALSE),0)-10,0)-LEN(X1190))&amp;DEC2BIN(Q1190,IF(MID(I1190,12,1)="F",VLOOKUP(J1190,DATA!$K$2:$Y$20,14,FALSE),0)-IF(IF(MID(I1190,12,1)="F",VLOOKUP(J1190,DATA!$K$2:$Y$20,14,FALSE),0)&gt;10,IF(MID(I1190,12,1)="F",VLOOKUP(J1190,DATA!$K$2:$Y$20,14,FALSE),0)-10,0)),"")</f>
        <v/>
      </c>
      <c r="AJ1190" t="str">
        <f>IF(LEN(H1190)&gt;0,IF(H1190&lt;&gt;"CALL_PAL",VLOOKUP(H1190,DATA!$B$2:$E$526,4,FALSE),VLOOKUP(K1190,DATA!$K$72:$M$161,3,FALSE)),"")</f>
        <v/>
      </c>
      <c r="AK1190" t="str">
        <f>IF(LEN(H1190)&gt;0,VLOOKUP(H1190,DATA!$B$2:$D$526,3,FALSE),"")</f>
        <v/>
      </c>
      <c r="AL1190" t="str">
        <f t="shared" si="655"/>
        <v/>
      </c>
      <c r="AM1190" t="str">
        <f t="shared" si="656"/>
        <v/>
      </c>
      <c r="AN1190" t="str">
        <f t="shared" si="634"/>
        <v/>
      </c>
      <c r="AO1190" t="str">
        <f t="shared" si="628"/>
        <v/>
      </c>
      <c r="AP1190" t="str">
        <f t="shared" si="629"/>
        <v/>
      </c>
      <c r="AQ1190" t="str">
        <f t="shared" si="626"/>
        <v/>
      </c>
    </row>
    <row r="1191" spans="1:43" x14ac:dyDescent="0.25">
      <c r="A1191" t="str">
        <f t="shared" si="630"/>
        <v/>
      </c>
      <c r="C1191" t="str">
        <f t="shared" si="636"/>
        <v/>
      </c>
      <c r="D1191" t="str">
        <f t="shared" si="631"/>
        <v/>
      </c>
      <c r="E1191" t="str">
        <f t="shared" si="632"/>
        <v/>
      </c>
      <c r="F1191" t="str">
        <f t="shared" si="635"/>
        <v/>
      </c>
      <c r="G1191" t="str">
        <f t="shared" si="627"/>
        <v/>
      </c>
      <c r="H1191" t="str">
        <f t="shared" si="637"/>
        <v/>
      </c>
      <c r="I1191" s="3" t="str">
        <f>IF(LEN(H1191)&gt;0,VLOOKUP(H1191,DATA!$B$2:$G$526,6,FALSE),"")</f>
        <v/>
      </c>
      <c r="J1191" t="str">
        <f>IF(LEN(H1191)&gt;0,VLOOKUP(H1191,DATA!$B$2:$G$526,2,FALSE),"")</f>
        <v/>
      </c>
      <c r="K1191" t="str">
        <f>IF(LEN(H1191)&gt;0,IF(MID(IF(MID(MID(C1191,LEN(H1191)+2,99),1,1)="(",MID(MID(C1191,LEN(H1191)+2,99),2,LEN(MID(C1191,LEN(H1191)+2,99))-2),MID(C1191,LEN(H1191)+2,99)),1,1)=VLOOKUP(H1191,DATA!$B$2:$I$526,8,FALSE),MID(IF(MID(MID(C1191,LEN(H1191)+2,99),1,1)="(",MID(MID(C1191,LEN(H1191)+2,99),2,LEN(MID(C1191,LEN(H1191)+2,99))-2),MID(C1191,LEN(H1191)+2,99)),1,3),IF(MID(MID(C1191,LEN(H1191)+2,99),1,1)="(",MID(MID(C1191,LEN(H1191)+2,99),2,LEN(MID(C1191,LEN(H1191)+2,99))-2),MID(C1191,LEN(H1191)+2,99))),"")</f>
        <v/>
      </c>
      <c r="L1191" t="str">
        <f t="shared" si="638"/>
        <v/>
      </c>
      <c r="M1191" t="str">
        <f t="shared" si="657"/>
        <v/>
      </c>
      <c r="N1191" t="str">
        <f t="shared" si="639"/>
        <v/>
      </c>
      <c r="O1191" t="str">
        <f t="shared" si="640"/>
        <v/>
      </c>
      <c r="P1191" t="str">
        <f t="shared" si="633"/>
        <v/>
      </c>
      <c r="Q1191" t="str">
        <f t="shared" si="641"/>
        <v/>
      </c>
      <c r="R1191" t="str">
        <f t="shared" si="642"/>
        <v/>
      </c>
      <c r="S1191" t="str">
        <f t="shared" si="643"/>
        <v/>
      </c>
      <c r="T1191" t="str">
        <f t="shared" si="644"/>
        <v/>
      </c>
      <c r="U1191" t="str">
        <f t="shared" si="645"/>
        <v/>
      </c>
      <c r="V1191" t="str">
        <f>IF(MID(I1191,6,1)="T",VLOOKUP(H1191,DATA!$B$2:$H$526,7,FALSE),"")</f>
        <v/>
      </c>
      <c r="W1191" t="str">
        <f t="shared" si="646"/>
        <v/>
      </c>
      <c r="X1191" t="str">
        <f>IF(LEN(H1191)&gt;0,VLOOKUP(H1191,DATA!$B$2:$F$526,5,FALSE),"")</f>
        <v/>
      </c>
      <c r="Y1191" t="str">
        <f t="shared" si="647"/>
        <v/>
      </c>
      <c r="Z1191" t="str">
        <f t="shared" si="648"/>
        <v/>
      </c>
      <c r="AA1191" t="str">
        <f t="shared" si="649"/>
        <v/>
      </c>
      <c r="AB1191" t="str">
        <f>IF(LEN(Z1191)&gt;0,VLOOKUP(Z1191,DATA!$K$25:$L$69,2,FALSE)&amp;IF(LEN(AA1191)&gt;0,VLOOKUP(AA1191,DATA!$O$25:$P$29,2,FALSE),""),"")</f>
        <v/>
      </c>
      <c r="AC1191" t="str">
        <f>IF(LEN(Z1191)&gt;0,VLOOKUP(Z1191,DATA!$K$25:$M$69,3,FALSE),"")</f>
        <v/>
      </c>
      <c r="AD1191" t="str">
        <f t="shared" si="650"/>
        <v/>
      </c>
      <c r="AE1191" t="str">
        <f t="shared" si="651"/>
        <v/>
      </c>
      <c r="AF1191" t="str">
        <f t="shared" si="652"/>
        <v/>
      </c>
      <c r="AG1191" t="str">
        <f t="shared" si="653"/>
        <v/>
      </c>
      <c r="AH1191" t="str">
        <f t="shared" si="654"/>
        <v/>
      </c>
      <c r="AI1191" t="str">
        <f>IF(LEN(Q1191)&gt;0,REPT("0",IF(IF(MID(I1191,12,1)="F",VLOOKUP(J1191,DATA!$K$2:$Y$20,14,FALSE),0)&gt;10,IF(MID(I1191,12,1)="F",VLOOKUP(J1191,DATA!$K$2:$Y$20,14,FALSE),0)-10,0)-LEN(X1191))&amp;DEC2BIN(Q1191,IF(MID(I1191,12,1)="F",VLOOKUP(J1191,DATA!$K$2:$Y$20,14,FALSE),0)-IF(IF(MID(I1191,12,1)="F",VLOOKUP(J1191,DATA!$K$2:$Y$20,14,FALSE),0)&gt;10,IF(MID(I1191,12,1)="F",VLOOKUP(J1191,DATA!$K$2:$Y$20,14,FALSE),0)-10,0)),"")</f>
        <v/>
      </c>
      <c r="AJ1191" t="str">
        <f>IF(LEN(H1191)&gt;0,IF(H1191&lt;&gt;"CALL_PAL",VLOOKUP(H1191,DATA!$B$2:$E$526,4,FALSE),VLOOKUP(K1191,DATA!$K$72:$M$161,3,FALSE)),"")</f>
        <v/>
      </c>
      <c r="AK1191" t="str">
        <f>IF(LEN(H1191)&gt;0,VLOOKUP(H1191,DATA!$B$2:$D$526,3,FALSE),"")</f>
        <v/>
      </c>
      <c r="AL1191" t="str">
        <f t="shared" si="655"/>
        <v/>
      </c>
      <c r="AM1191" t="str">
        <f t="shared" si="656"/>
        <v/>
      </c>
      <c r="AN1191" t="str">
        <f t="shared" si="634"/>
        <v/>
      </c>
      <c r="AO1191" t="str">
        <f t="shared" si="628"/>
        <v/>
      </c>
      <c r="AP1191" t="str">
        <f t="shared" si="629"/>
        <v/>
      </c>
      <c r="AQ1191" t="str">
        <f t="shared" si="626"/>
        <v/>
      </c>
    </row>
    <row r="1192" spans="1:43" x14ac:dyDescent="0.25">
      <c r="A1192" t="str">
        <f t="shared" si="630"/>
        <v/>
      </c>
      <c r="C1192" t="str">
        <f t="shared" si="636"/>
        <v/>
      </c>
      <c r="D1192" t="str">
        <f t="shared" si="631"/>
        <v/>
      </c>
      <c r="E1192" t="str">
        <f t="shared" si="632"/>
        <v/>
      </c>
      <c r="F1192" t="str">
        <f t="shared" si="635"/>
        <v/>
      </c>
      <c r="G1192" t="str">
        <f t="shared" si="627"/>
        <v/>
      </c>
      <c r="H1192" t="str">
        <f t="shared" si="637"/>
        <v/>
      </c>
      <c r="I1192" s="3" t="str">
        <f>IF(LEN(H1192)&gt;0,VLOOKUP(H1192,DATA!$B$2:$G$526,6,FALSE),"")</f>
        <v/>
      </c>
      <c r="J1192" t="str">
        <f>IF(LEN(H1192)&gt;0,VLOOKUP(H1192,DATA!$B$2:$G$526,2,FALSE),"")</f>
        <v/>
      </c>
      <c r="K1192" t="str">
        <f>IF(LEN(H1192)&gt;0,IF(MID(IF(MID(MID(C1192,LEN(H1192)+2,99),1,1)="(",MID(MID(C1192,LEN(H1192)+2,99),2,LEN(MID(C1192,LEN(H1192)+2,99))-2),MID(C1192,LEN(H1192)+2,99)),1,1)=VLOOKUP(H1192,DATA!$B$2:$I$526,8,FALSE),MID(IF(MID(MID(C1192,LEN(H1192)+2,99),1,1)="(",MID(MID(C1192,LEN(H1192)+2,99),2,LEN(MID(C1192,LEN(H1192)+2,99))-2),MID(C1192,LEN(H1192)+2,99)),1,3),IF(MID(MID(C1192,LEN(H1192)+2,99),1,1)="(",MID(MID(C1192,LEN(H1192)+2,99),2,LEN(MID(C1192,LEN(H1192)+2,99))-2),MID(C1192,LEN(H1192)+2,99))),"")</f>
        <v/>
      </c>
      <c r="L1192" t="str">
        <f t="shared" si="638"/>
        <v/>
      </c>
      <c r="M1192" t="str">
        <f t="shared" si="657"/>
        <v/>
      </c>
      <c r="N1192" t="str">
        <f t="shared" si="639"/>
        <v/>
      </c>
      <c r="O1192" t="str">
        <f t="shared" si="640"/>
        <v/>
      </c>
      <c r="P1192" t="str">
        <f t="shared" si="633"/>
        <v/>
      </c>
      <c r="Q1192" t="str">
        <f t="shared" si="641"/>
        <v/>
      </c>
      <c r="R1192" t="str">
        <f t="shared" si="642"/>
        <v/>
      </c>
      <c r="S1192" t="str">
        <f t="shared" si="643"/>
        <v/>
      </c>
      <c r="T1192" t="str">
        <f t="shared" si="644"/>
        <v/>
      </c>
      <c r="U1192" t="str">
        <f t="shared" si="645"/>
        <v/>
      </c>
      <c r="V1192" t="str">
        <f>IF(MID(I1192,6,1)="T",VLOOKUP(H1192,DATA!$B$2:$H$526,7,FALSE),"")</f>
        <v/>
      </c>
      <c r="W1192" t="str">
        <f t="shared" si="646"/>
        <v/>
      </c>
      <c r="X1192" t="str">
        <f>IF(LEN(H1192)&gt;0,VLOOKUP(H1192,DATA!$B$2:$F$526,5,FALSE),"")</f>
        <v/>
      </c>
      <c r="Y1192" t="str">
        <f t="shared" si="647"/>
        <v/>
      </c>
      <c r="Z1192" t="str">
        <f t="shared" si="648"/>
        <v/>
      </c>
      <c r="AA1192" t="str">
        <f t="shared" si="649"/>
        <v/>
      </c>
      <c r="AB1192" t="str">
        <f>IF(LEN(Z1192)&gt;0,VLOOKUP(Z1192,DATA!$K$25:$L$69,2,FALSE)&amp;IF(LEN(AA1192)&gt;0,VLOOKUP(AA1192,DATA!$O$25:$P$29,2,FALSE),""),"")</f>
        <v/>
      </c>
      <c r="AC1192" t="str">
        <f>IF(LEN(Z1192)&gt;0,VLOOKUP(Z1192,DATA!$K$25:$M$69,3,FALSE),"")</f>
        <v/>
      </c>
      <c r="AD1192" t="str">
        <f t="shared" si="650"/>
        <v/>
      </c>
      <c r="AE1192" t="str">
        <f t="shared" si="651"/>
        <v/>
      </c>
      <c r="AF1192" t="str">
        <f t="shared" si="652"/>
        <v/>
      </c>
      <c r="AG1192" t="str">
        <f t="shared" si="653"/>
        <v/>
      </c>
      <c r="AH1192" t="str">
        <f t="shared" si="654"/>
        <v/>
      </c>
      <c r="AI1192" t="str">
        <f>IF(LEN(Q1192)&gt;0,REPT("0",IF(IF(MID(I1192,12,1)="F",VLOOKUP(J1192,DATA!$K$2:$Y$20,14,FALSE),0)&gt;10,IF(MID(I1192,12,1)="F",VLOOKUP(J1192,DATA!$K$2:$Y$20,14,FALSE),0)-10,0)-LEN(X1192))&amp;DEC2BIN(Q1192,IF(MID(I1192,12,1)="F",VLOOKUP(J1192,DATA!$K$2:$Y$20,14,FALSE),0)-IF(IF(MID(I1192,12,1)="F",VLOOKUP(J1192,DATA!$K$2:$Y$20,14,FALSE),0)&gt;10,IF(MID(I1192,12,1)="F",VLOOKUP(J1192,DATA!$K$2:$Y$20,14,FALSE),0)-10,0)),"")</f>
        <v/>
      </c>
      <c r="AJ1192" t="str">
        <f>IF(LEN(H1192)&gt;0,IF(H1192&lt;&gt;"CALL_PAL",VLOOKUP(H1192,DATA!$B$2:$E$526,4,FALSE),VLOOKUP(K1192,DATA!$K$72:$M$161,3,FALSE)),"")</f>
        <v/>
      </c>
      <c r="AK1192" t="str">
        <f>IF(LEN(H1192)&gt;0,VLOOKUP(H1192,DATA!$B$2:$D$526,3,FALSE),"")</f>
        <v/>
      </c>
      <c r="AL1192" t="str">
        <f t="shared" si="655"/>
        <v/>
      </c>
      <c r="AM1192" t="str">
        <f t="shared" si="656"/>
        <v/>
      </c>
      <c r="AN1192" t="str">
        <f t="shared" si="634"/>
        <v/>
      </c>
      <c r="AO1192" t="str">
        <f t="shared" si="628"/>
        <v/>
      </c>
      <c r="AP1192" t="str">
        <f t="shared" si="629"/>
        <v/>
      </c>
      <c r="AQ1192" t="str">
        <f t="shared" si="626"/>
        <v/>
      </c>
    </row>
    <row r="1193" spans="1:43" x14ac:dyDescent="0.25">
      <c r="A1193" t="str">
        <f t="shared" si="630"/>
        <v/>
      </c>
      <c r="C1193" t="str">
        <f t="shared" si="636"/>
        <v/>
      </c>
      <c r="D1193" t="str">
        <f t="shared" si="631"/>
        <v/>
      </c>
      <c r="E1193" t="str">
        <f t="shared" si="632"/>
        <v/>
      </c>
      <c r="F1193" t="str">
        <f t="shared" si="635"/>
        <v/>
      </c>
      <c r="G1193" t="str">
        <f t="shared" si="627"/>
        <v/>
      </c>
      <c r="H1193" t="str">
        <f t="shared" si="637"/>
        <v/>
      </c>
      <c r="I1193" s="3" t="str">
        <f>IF(LEN(H1193)&gt;0,VLOOKUP(H1193,DATA!$B$2:$G$526,6,FALSE),"")</f>
        <v/>
      </c>
      <c r="J1193" t="str">
        <f>IF(LEN(H1193)&gt;0,VLOOKUP(H1193,DATA!$B$2:$G$526,2,FALSE),"")</f>
        <v/>
      </c>
      <c r="K1193" t="str">
        <f>IF(LEN(H1193)&gt;0,IF(MID(IF(MID(MID(C1193,LEN(H1193)+2,99),1,1)="(",MID(MID(C1193,LEN(H1193)+2,99),2,LEN(MID(C1193,LEN(H1193)+2,99))-2),MID(C1193,LEN(H1193)+2,99)),1,1)=VLOOKUP(H1193,DATA!$B$2:$I$526,8,FALSE),MID(IF(MID(MID(C1193,LEN(H1193)+2,99),1,1)="(",MID(MID(C1193,LEN(H1193)+2,99),2,LEN(MID(C1193,LEN(H1193)+2,99))-2),MID(C1193,LEN(H1193)+2,99)),1,3),IF(MID(MID(C1193,LEN(H1193)+2,99),1,1)="(",MID(MID(C1193,LEN(H1193)+2,99),2,LEN(MID(C1193,LEN(H1193)+2,99))-2),MID(C1193,LEN(H1193)+2,99))),"")</f>
        <v/>
      </c>
      <c r="L1193" t="str">
        <f t="shared" si="638"/>
        <v/>
      </c>
      <c r="M1193" t="str">
        <f t="shared" si="657"/>
        <v/>
      </c>
      <c r="N1193" t="str">
        <f t="shared" si="639"/>
        <v/>
      </c>
      <c r="O1193" t="str">
        <f t="shared" si="640"/>
        <v/>
      </c>
      <c r="P1193" t="str">
        <f t="shared" si="633"/>
        <v/>
      </c>
      <c r="Q1193" t="str">
        <f t="shared" si="641"/>
        <v/>
      </c>
      <c r="R1193" t="str">
        <f t="shared" si="642"/>
        <v/>
      </c>
      <c r="S1193" t="str">
        <f t="shared" si="643"/>
        <v/>
      </c>
      <c r="T1193" t="str">
        <f t="shared" si="644"/>
        <v/>
      </c>
      <c r="U1193" t="str">
        <f t="shared" si="645"/>
        <v/>
      </c>
      <c r="V1193" t="str">
        <f>IF(MID(I1193,6,1)="T",VLOOKUP(H1193,DATA!$B$2:$H$526,7,FALSE),"")</f>
        <v/>
      </c>
      <c r="W1193" t="str">
        <f t="shared" si="646"/>
        <v/>
      </c>
      <c r="X1193" t="str">
        <f>IF(LEN(H1193)&gt;0,VLOOKUP(H1193,DATA!$B$2:$F$526,5,FALSE),"")</f>
        <v/>
      </c>
      <c r="Y1193" t="str">
        <f t="shared" si="647"/>
        <v/>
      </c>
      <c r="Z1193" t="str">
        <f t="shared" si="648"/>
        <v/>
      </c>
      <c r="AA1193" t="str">
        <f t="shared" si="649"/>
        <v/>
      </c>
      <c r="AB1193" t="str">
        <f>IF(LEN(Z1193)&gt;0,VLOOKUP(Z1193,DATA!$K$25:$L$69,2,FALSE)&amp;IF(LEN(AA1193)&gt;0,VLOOKUP(AA1193,DATA!$O$25:$P$29,2,FALSE),""),"")</f>
        <v/>
      </c>
      <c r="AC1193" t="str">
        <f>IF(LEN(Z1193)&gt;0,VLOOKUP(Z1193,DATA!$K$25:$M$69,3,FALSE),"")</f>
        <v/>
      </c>
      <c r="AD1193" t="str">
        <f t="shared" si="650"/>
        <v/>
      </c>
      <c r="AE1193" t="str">
        <f t="shared" si="651"/>
        <v/>
      </c>
      <c r="AF1193" t="str">
        <f t="shared" si="652"/>
        <v/>
      </c>
      <c r="AG1193" t="str">
        <f t="shared" si="653"/>
        <v/>
      </c>
      <c r="AH1193" t="str">
        <f t="shared" si="654"/>
        <v/>
      </c>
      <c r="AI1193" t="str">
        <f>IF(LEN(Q1193)&gt;0,REPT("0",IF(IF(MID(I1193,12,1)="F",VLOOKUP(J1193,DATA!$K$2:$Y$20,14,FALSE),0)&gt;10,IF(MID(I1193,12,1)="F",VLOOKUP(J1193,DATA!$K$2:$Y$20,14,FALSE),0)-10,0)-LEN(X1193))&amp;DEC2BIN(Q1193,IF(MID(I1193,12,1)="F",VLOOKUP(J1193,DATA!$K$2:$Y$20,14,FALSE),0)-IF(IF(MID(I1193,12,1)="F",VLOOKUP(J1193,DATA!$K$2:$Y$20,14,FALSE),0)&gt;10,IF(MID(I1193,12,1)="F",VLOOKUP(J1193,DATA!$K$2:$Y$20,14,FALSE),0)-10,0)),"")</f>
        <v/>
      </c>
      <c r="AJ1193" t="str">
        <f>IF(LEN(H1193)&gt;0,IF(H1193&lt;&gt;"CALL_PAL",VLOOKUP(H1193,DATA!$B$2:$E$526,4,FALSE),VLOOKUP(K1193,DATA!$K$72:$M$161,3,FALSE)),"")</f>
        <v/>
      </c>
      <c r="AK1193" t="str">
        <f>IF(LEN(H1193)&gt;0,VLOOKUP(H1193,DATA!$B$2:$D$526,3,FALSE),"")</f>
        <v/>
      </c>
      <c r="AL1193" t="str">
        <f t="shared" si="655"/>
        <v/>
      </c>
      <c r="AM1193" t="str">
        <f t="shared" si="656"/>
        <v/>
      </c>
      <c r="AN1193" t="str">
        <f t="shared" si="634"/>
        <v/>
      </c>
      <c r="AO1193" t="str">
        <f t="shared" si="628"/>
        <v/>
      </c>
      <c r="AP1193" t="str">
        <f t="shared" si="629"/>
        <v/>
      </c>
      <c r="AQ1193" t="str">
        <f t="shared" si="626"/>
        <v/>
      </c>
    </row>
    <row r="1194" spans="1:43" x14ac:dyDescent="0.25">
      <c r="A1194" t="str">
        <f t="shared" si="630"/>
        <v/>
      </c>
      <c r="C1194" t="str">
        <f t="shared" si="636"/>
        <v/>
      </c>
      <c r="D1194" t="str">
        <f t="shared" si="631"/>
        <v/>
      </c>
      <c r="E1194" t="str">
        <f t="shared" si="632"/>
        <v/>
      </c>
      <c r="F1194" t="str">
        <f t="shared" si="635"/>
        <v/>
      </c>
      <c r="G1194" t="str">
        <f t="shared" si="627"/>
        <v/>
      </c>
      <c r="H1194" t="str">
        <f t="shared" si="637"/>
        <v/>
      </c>
      <c r="I1194" s="3" t="str">
        <f>IF(LEN(H1194)&gt;0,VLOOKUP(H1194,DATA!$B$2:$G$526,6,FALSE),"")</f>
        <v/>
      </c>
      <c r="J1194" t="str">
        <f>IF(LEN(H1194)&gt;0,VLOOKUP(H1194,DATA!$B$2:$G$526,2,FALSE),"")</f>
        <v/>
      </c>
      <c r="K1194" t="str">
        <f>IF(LEN(H1194)&gt;0,IF(MID(IF(MID(MID(C1194,LEN(H1194)+2,99),1,1)="(",MID(MID(C1194,LEN(H1194)+2,99),2,LEN(MID(C1194,LEN(H1194)+2,99))-2),MID(C1194,LEN(H1194)+2,99)),1,1)=VLOOKUP(H1194,DATA!$B$2:$I$526,8,FALSE),MID(IF(MID(MID(C1194,LEN(H1194)+2,99),1,1)="(",MID(MID(C1194,LEN(H1194)+2,99),2,LEN(MID(C1194,LEN(H1194)+2,99))-2),MID(C1194,LEN(H1194)+2,99)),1,3),IF(MID(MID(C1194,LEN(H1194)+2,99),1,1)="(",MID(MID(C1194,LEN(H1194)+2,99),2,LEN(MID(C1194,LEN(H1194)+2,99))-2),MID(C1194,LEN(H1194)+2,99))),"")</f>
        <v/>
      </c>
      <c r="L1194" t="str">
        <f t="shared" si="638"/>
        <v/>
      </c>
      <c r="M1194" t="str">
        <f t="shared" si="657"/>
        <v/>
      </c>
      <c r="N1194" t="str">
        <f t="shared" si="639"/>
        <v/>
      </c>
      <c r="O1194" t="str">
        <f t="shared" si="640"/>
        <v/>
      </c>
      <c r="P1194" t="str">
        <f t="shared" si="633"/>
        <v/>
      </c>
      <c r="Q1194" t="str">
        <f t="shared" si="641"/>
        <v/>
      </c>
      <c r="R1194" t="str">
        <f t="shared" si="642"/>
        <v/>
      </c>
      <c r="S1194" t="str">
        <f t="shared" si="643"/>
        <v/>
      </c>
      <c r="T1194" t="str">
        <f t="shared" si="644"/>
        <v/>
      </c>
      <c r="U1194" t="str">
        <f t="shared" si="645"/>
        <v/>
      </c>
      <c r="V1194" t="str">
        <f>IF(MID(I1194,6,1)="T",VLOOKUP(H1194,DATA!$B$2:$H$526,7,FALSE),"")</f>
        <v/>
      </c>
      <c r="W1194" t="str">
        <f t="shared" si="646"/>
        <v/>
      </c>
      <c r="X1194" t="str">
        <f>IF(LEN(H1194)&gt;0,VLOOKUP(H1194,DATA!$B$2:$F$526,5,FALSE),"")</f>
        <v/>
      </c>
      <c r="Y1194" t="str">
        <f t="shared" si="647"/>
        <v/>
      </c>
      <c r="Z1194" t="str">
        <f t="shared" si="648"/>
        <v/>
      </c>
      <c r="AA1194" t="str">
        <f t="shared" si="649"/>
        <v/>
      </c>
      <c r="AB1194" t="str">
        <f>IF(LEN(Z1194)&gt;0,VLOOKUP(Z1194,DATA!$K$25:$L$69,2,FALSE)&amp;IF(LEN(AA1194)&gt;0,VLOOKUP(AA1194,DATA!$O$25:$P$29,2,FALSE),""),"")</f>
        <v/>
      </c>
      <c r="AC1194" t="str">
        <f>IF(LEN(Z1194)&gt;0,VLOOKUP(Z1194,DATA!$K$25:$M$69,3,FALSE),"")</f>
        <v/>
      </c>
      <c r="AD1194" t="str">
        <f t="shared" si="650"/>
        <v/>
      </c>
      <c r="AE1194" t="str">
        <f t="shared" si="651"/>
        <v/>
      </c>
      <c r="AF1194" t="str">
        <f t="shared" si="652"/>
        <v/>
      </c>
      <c r="AG1194" t="str">
        <f t="shared" si="653"/>
        <v/>
      </c>
      <c r="AH1194" t="str">
        <f t="shared" si="654"/>
        <v/>
      </c>
      <c r="AI1194" t="str">
        <f>IF(LEN(Q1194)&gt;0,REPT("0",IF(IF(MID(I1194,12,1)="F",VLOOKUP(J1194,DATA!$K$2:$Y$20,14,FALSE),0)&gt;10,IF(MID(I1194,12,1)="F",VLOOKUP(J1194,DATA!$K$2:$Y$20,14,FALSE),0)-10,0)-LEN(X1194))&amp;DEC2BIN(Q1194,IF(MID(I1194,12,1)="F",VLOOKUP(J1194,DATA!$K$2:$Y$20,14,FALSE),0)-IF(IF(MID(I1194,12,1)="F",VLOOKUP(J1194,DATA!$K$2:$Y$20,14,FALSE),0)&gt;10,IF(MID(I1194,12,1)="F",VLOOKUP(J1194,DATA!$K$2:$Y$20,14,FALSE),0)-10,0)),"")</f>
        <v/>
      </c>
      <c r="AJ1194" t="str">
        <f>IF(LEN(H1194)&gt;0,IF(H1194&lt;&gt;"CALL_PAL",VLOOKUP(H1194,DATA!$B$2:$E$526,4,FALSE),VLOOKUP(K1194,DATA!$K$72:$M$161,3,FALSE)),"")</f>
        <v/>
      </c>
      <c r="AK1194" t="str">
        <f>IF(LEN(H1194)&gt;0,VLOOKUP(H1194,DATA!$B$2:$D$526,3,FALSE),"")</f>
        <v/>
      </c>
      <c r="AL1194" t="str">
        <f t="shared" si="655"/>
        <v/>
      </c>
      <c r="AM1194" t="str">
        <f t="shared" si="656"/>
        <v/>
      </c>
      <c r="AN1194" t="str">
        <f t="shared" si="634"/>
        <v/>
      </c>
      <c r="AO1194" t="str">
        <f t="shared" si="628"/>
        <v/>
      </c>
      <c r="AP1194" t="str">
        <f t="shared" si="629"/>
        <v/>
      </c>
      <c r="AQ1194" t="str">
        <f t="shared" si="626"/>
        <v/>
      </c>
    </row>
    <row r="1195" spans="1:43" x14ac:dyDescent="0.25">
      <c r="A1195" t="str">
        <f t="shared" si="630"/>
        <v/>
      </c>
      <c r="C1195" t="str">
        <f t="shared" si="636"/>
        <v/>
      </c>
      <c r="D1195" t="str">
        <f t="shared" si="631"/>
        <v/>
      </c>
      <c r="E1195" t="str">
        <f t="shared" si="632"/>
        <v/>
      </c>
      <c r="F1195" t="str">
        <f t="shared" si="635"/>
        <v/>
      </c>
      <c r="G1195" t="str">
        <f t="shared" si="627"/>
        <v/>
      </c>
      <c r="H1195" t="str">
        <f t="shared" si="637"/>
        <v/>
      </c>
      <c r="I1195" s="3" t="str">
        <f>IF(LEN(H1195)&gt;0,VLOOKUP(H1195,DATA!$B$2:$G$526,6,FALSE),"")</f>
        <v/>
      </c>
      <c r="J1195" t="str">
        <f>IF(LEN(H1195)&gt;0,VLOOKUP(H1195,DATA!$B$2:$G$526,2,FALSE),"")</f>
        <v/>
      </c>
      <c r="K1195" t="str">
        <f>IF(LEN(H1195)&gt;0,IF(MID(IF(MID(MID(C1195,LEN(H1195)+2,99),1,1)="(",MID(MID(C1195,LEN(H1195)+2,99),2,LEN(MID(C1195,LEN(H1195)+2,99))-2),MID(C1195,LEN(H1195)+2,99)),1,1)=VLOOKUP(H1195,DATA!$B$2:$I$526,8,FALSE),MID(IF(MID(MID(C1195,LEN(H1195)+2,99),1,1)="(",MID(MID(C1195,LEN(H1195)+2,99),2,LEN(MID(C1195,LEN(H1195)+2,99))-2),MID(C1195,LEN(H1195)+2,99)),1,3),IF(MID(MID(C1195,LEN(H1195)+2,99),1,1)="(",MID(MID(C1195,LEN(H1195)+2,99),2,LEN(MID(C1195,LEN(H1195)+2,99))-2),MID(C1195,LEN(H1195)+2,99))),"")</f>
        <v/>
      </c>
      <c r="L1195" t="str">
        <f t="shared" si="638"/>
        <v/>
      </c>
      <c r="M1195" t="str">
        <f t="shared" si="657"/>
        <v/>
      </c>
      <c r="N1195" t="str">
        <f t="shared" si="639"/>
        <v/>
      </c>
      <c r="O1195" t="str">
        <f t="shared" si="640"/>
        <v/>
      </c>
      <c r="P1195" t="str">
        <f t="shared" si="633"/>
        <v/>
      </c>
      <c r="Q1195" t="str">
        <f t="shared" si="641"/>
        <v/>
      </c>
      <c r="R1195" t="str">
        <f t="shared" si="642"/>
        <v/>
      </c>
      <c r="S1195" t="str">
        <f t="shared" si="643"/>
        <v/>
      </c>
      <c r="T1195" t="str">
        <f t="shared" si="644"/>
        <v/>
      </c>
      <c r="U1195" t="str">
        <f t="shared" si="645"/>
        <v/>
      </c>
      <c r="V1195" t="str">
        <f>IF(MID(I1195,6,1)="T",VLOOKUP(H1195,DATA!$B$2:$H$526,7,FALSE),"")</f>
        <v/>
      </c>
      <c r="W1195" t="str">
        <f t="shared" si="646"/>
        <v/>
      </c>
      <c r="X1195" t="str">
        <f>IF(LEN(H1195)&gt;0,VLOOKUP(H1195,DATA!$B$2:$F$526,5,FALSE),"")</f>
        <v/>
      </c>
      <c r="Y1195" t="str">
        <f t="shared" si="647"/>
        <v/>
      </c>
      <c r="Z1195" t="str">
        <f t="shared" si="648"/>
        <v/>
      </c>
      <c r="AA1195" t="str">
        <f t="shared" si="649"/>
        <v/>
      </c>
      <c r="AB1195" t="str">
        <f>IF(LEN(Z1195)&gt;0,VLOOKUP(Z1195,DATA!$K$25:$L$69,2,FALSE)&amp;IF(LEN(AA1195)&gt;0,VLOOKUP(AA1195,DATA!$O$25:$P$29,2,FALSE),""),"")</f>
        <v/>
      </c>
      <c r="AC1195" t="str">
        <f>IF(LEN(Z1195)&gt;0,VLOOKUP(Z1195,DATA!$K$25:$M$69,3,FALSE),"")</f>
        <v/>
      </c>
      <c r="AD1195" t="str">
        <f t="shared" si="650"/>
        <v/>
      </c>
      <c r="AE1195" t="str">
        <f t="shared" si="651"/>
        <v/>
      </c>
      <c r="AF1195" t="str">
        <f t="shared" si="652"/>
        <v/>
      </c>
      <c r="AG1195" t="str">
        <f t="shared" si="653"/>
        <v/>
      </c>
      <c r="AH1195" t="str">
        <f t="shared" si="654"/>
        <v/>
      </c>
      <c r="AI1195" t="str">
        <f>IF(LEN(Q1195)&gt;0,REPT("0",IF(IF(MID(I1195,12,1)="F",VLOOKUP(J1195,DATA!$K$2:$Y$20,14,FALSE),0)&gt;10,IF(MID(I1195,12,1)="F",VLOOKUP(J1195,DATA!$K$2:$Y$20,14,FALSE),0)-10,0)-LEN(X1195))&amp;DEC2BIN(Q1195,IF(MID(I1195,12,1)="F",VLOOKUP(J1195,DATA!$K$2:$Y$20,14,FALSE),0)-IF(IF(MID(I1195,12,1)="F",VLOOKUP(J1195,DATA!$K$2:$Y$20,14,FALSE),0)&gt;10,IF(MID(I1195,12,1)="F",VLOOKUP(J1195,DATA!$K$2:$Y$20,14,FALSE),0)-10,0)),"")</f>
        <v/>
      </c>
      <c r="AJ1195" t="str">
        <f>IF(LEN(H1195)&gt;0,IF(H1195&lt;&gt;"CALL_PAL",VLOOKUP(H1195,DATA!$B$2:$E$526,4,FALSE),VLOOKUP(K1195,DATA!$K$72:$M$161,3,FALSE)),"")</f>
        <v/>
      </c>
      <c r="AK1195" t="str">
        <f>IF(LEN(H1195)&gt;0,VLOOKUP(H1195,DATA!$B$2:$D$526,3,FALSE),"")</f>
        <v/>
      </c>
      <c r="AL1195" t="str">
        <f t="shared" si="655"/>
        <v/>
      </c>
      <c r="AM1195" t="str">
        <f t="shared" si="656"/>
        <v/>
      </c>
      <c r="AN1195" t="str">
        <f t="shared" si="634"/>
        <v/>
      </c>
      <c r="AO1195" t="str">
        <f t="shared" si="628"/>
        <v/>
      </c>
      <c r="AP1195" t="str">
        <f t="shared" si="629"/>
        <v/>
      </c>
      <c r="AQ1195" t="str">
        <f t="shared" si="626"/>
        <v/>
      </c>
    </row>
    <row r="1196" spans="1:43" x14ac:dyDescent="0.25">
      <c r="A1196" t="str">
        <f t="shared" si="630"/>
        <v/>
      </c>
      <c r="C1196" t="str">
        <f t="shared" si="636"/>
        <v/>
      </c>
      <c r="D1196" t="str">
        <f t="shared" si="631"/>
        <v/>
      </c>
      <c r="E1196" t="str">
        <f t="shared" si="632"/>
        <v/>
      </c>
      <c r="F1196" t="str">
        <f t="shared" si="635"/>
        <v/>
      </c>
      <c r="G1196" t="str">
        <f t="shared" si="627"/>
        <v/>
      </c>
      <c r="H1196" t="str">
        <f t="shared" si="637"/>
        <v/>
      </c>
      <c r="I1196" s="3" t="str">
        <f>IF(LEN(H1196)&gt;0,VLOOKUP(H1196,DATA!$B$2:$G$526,6,FALSE),"")</f>
        <v/>
      </c>
      <c r="J1196" t="str">
        <f>IF(LEN(H1196)&gt;0,VLOOKUP(H1196,DATA!$B$2:$G$526,2,FALSE),"")</f>
        <v/>
      </c>
      <c r="K1196" t="str">
        <f>IF(LEN(H1196)&gt;0,IF(MID(IF(MID(MID(C1196,LEN(H1196)+2,99),1,1)="(",MID(MID(C1196,LEN(H1196)+2,99),2,LEN(MID(C1196,LEN(H1196)+2,99))-2),MID(C1196,LEN(H1196)+2,99)),1,1)=VLOOKUP(H1196,DATA!$B$2:$I$526,8,FALSE),MID(IF(MID(MID(C1196,LEN(H1196)+2,99),1,1)="(",MID(MID(C1196,LEN(H1196)+2,99),2,LEN(MID(C1196,LEN(H1196)+2,99))-2),MID(C1196,LEN(H1196)+2,99)),1,3),IF(MID(MID(C1196,LEN(H1196)+2,99),1,1)="(",MID(MID(C1196,LEN(H1196)+2,99),2,LEN(MID(C1196,LEN(H1196)+2,99))-2),MID(C1196,LEN(H1196)+2,99))),"")</f>
        <v/>
      </c>
      <c r="L1196" t="str">
        <f t="shared" si="638"/>
        <v/>
      </c>
      <c r="M1196" t="str">
        <f t="shared" si="657"/>
        <v/>
      </c>
      <c r="N1196" t="str">
        <f t="shared" si="639"/>
        <v/>
      </c>
      <c r="O1196" t="str">
        <f t="shared" si="640"/>
        <v/>
      </c>
      <c r="P1196" t="str">
        <f t="shared" si="633"/>
        <v/>
      </c>
      <c r="Q1196" t="str">
        <f t="shared" si="641"/>
        <v/>
      </c>
      <c r="R1196" t="str">
        <f t="shared" si="642"/>
        <v/>
      </c>
      <c r="S1196" t="str">
        <f t="shared" si="643"/>
        <v/>
      </c>
      <c r="T1196" t="str">
        <f t="shared" si="644"/>
        <v/>
      </c>
      <c r="U1196" t="str">
        <f t="shared" si="645"/>
        <v/>
      </c>
      <c r="V1196" t="str">
        <f>IF(MID(I1196,6,1)="T",VLOOKUP(H1196,DATA!$B$2:$H$526,7,FALSE),"")</f>
        <v/>
      </c>
      <c r="W1196" t="str">
        <f t="shared" si="646"/>
        <v/>
      </c>
      <c r="X1196" t="str">
        <f>IF(LEN(H1196)&gt;0,VLOOKUP(H1196,DATA!$B$2:$F$526,5,FALSE),"")</f>
        <v/>
      </c>
      <c r="Y1196" t="str">
        <f t="shared" si="647"/>
        <v/>
      </c>
      <c r="Z1196" t="str">
        <f t="shared" si="648"/>
        <v/>
      </c>
      <c r="AA1196" t="str">
        <f t="shared" si="649"/>
        <v/>
      </c>
      <c r="AB1196" t="str">
        <f>IF(LEN(Z1196)&gt;0,VLOOKUP(Z1196,DATA!$K$25:$L$69,2,FALSE)&amp;IF(LEN(AA1196)&gt;0,VLOOKUP(AA1196,DATA!$O$25:$P$29,2,FALSE),""),"")</f>
        <v/>
      </c>
      <c r="AC1196" t="str">
        <f>IF(LEN(Z1196)&gt;0,VLOOKUP(Z1196,DATA!$K$25:$M$69,3,FALSE),"")</f>
        <v/>
      </c>
      <c r="AD1196" t="str">
        <f t="shared" si="650"/>
        <v/>
      </c>
      <c r="AE1196" t="str">
        <f t="shared" si="651"/>
        <v/>
      </c>
      <c r="AF1196" t="str">
        <f t="shared" si="652"/>
        <v/>
      </c>
      <c r="AG1196" t="str">
        <f t="shared" si="653"/>
        <v/>
      </c>
      <c r="AH1196" t="str">
        <f t="shared" si="654"/>
        <v/>
      </c>
      <c r="AI1196" t="str">
        <f>IF(LEN(Q1196)&gt;0,REPT("0",IF(IF(MID(I1196,12,1)="F",VLOOKUP(J1196,DATA!$K$2:$Y$20,14,FALSE),0)&gt;10,IF(MID(I1196,12,1)="F",VLOOKUP(J1196,DATA!$K$2:$Y$20,14,FALSE),0)-10,0)-LEN(X1196))&amp;DEC2BIN(Q1196,IF(MID(I1196,12,1)="F",VLOOKUP(J1196,DATA!$K$2:$Y$20,14,FALSE),0)-IF(IF(MID(I1196,12,1)="F",VLOOKUP(J1196,DATA!$K$2:$Y$20,14,FALSE),0)&gt;10,IF(MID(I1196,12,1)="F",VLOOKUP(J1196,DATA!$K$2:$Y$20,14,FALSE),0)-10,0)),"")</f>
        <v/>
      </c>
      <c r="AJ1196" t="str">
        <f>IF(LEN(H1196)&gt;0,IF(H1196&lt;&gt;"CALL_PAL",VLOOKUP(H1196,DATA!$B$2:$E$526,4,FALSE),VLOOKUP(K1196,DATA!$K$72:$M$161,3,FALSE)),"")</f>
        <v/>
      </c>
      <c r="AK1196" t="str">
        <f>IF(LEN(H1196)&gt;0,VLOOKUP(H1196,DATA!$B$2:$D$526,3,FALSE),"")</f>
        <v/>
      </c>
      <c r="AL1196" t="str">
        <f t="shared" si="655"/>
        <v/>
      </c>
      <c r="AM1196" t="str">
        <f t="shared" si="656"/>
        <v/>
      </c>
      <c r="AN1196" t="str">
        <f t="shared" si="634"/>
        <v/>
      </c>
      <c r="AO1196" t="str">
        <f t="shared" si="628"/>
        <v/>
      </c>
      <c r="AP1196" t="str">
        <f t="shared" si="629"/>
        <v/>
      </c>
      <c r="AQ1196" t="str">
        <f t="shared" si="626"/>
        <v/>
      </c>
    </row>
    <row r="1197" spans="1:43" x14ac:dyDescent="0.25">
      <c r="A1197" t="str">
        <f t="shared" si="630"/>
        <v/>
      </c>
      <c r="C1197" t="str">
        <f t="shared" si="636"/>
        <v/>
      </c>
      <c r="D1197" t="str">
        <f t="shared" si="631"/>
        <v/>
      </c>
      <c r="E1197" t="str">
        <f t="shared" si="632"/>
        <v/>
      </c>
      <c r="F1197" t="str">
        <f t="shared" si="635"/>
        <v/>
      </c>
      <c r="G1197" t="str">
        <f t="shared" si="627"/>
        <v/>
      </c>
      <c r="H1197" t="str">
        <f t="shared" si="637"/>
        <v/>
      </c>
      <c r="I1197" s="3" t="str">
        <f>IF(LEN(H1197)&gt;0,VLOOKUP(H1197,DATA!$B$2:$G$526,6,FALSE),"")</f>
        <v/>
      </c>
      <c r="J1197" t="str">
        <f>IF(LEN(H1197)&gt;0,VLOOKUP(H1197,DATA!$B$2:$G$526,2,FALSE),"")</f>
        <v/>
      </c>
      <c r="K1197" t="str">
        <f>IF(LEN(H1197)&gt;0,IF(MID(IF(MID(MID(C1197,LEN(H1197)+2,99),1,1)="(",MID(MID(C1197,LEN(H1197)+2,99),2,LEN(MID(C1197,LEN(H1197)+2,99))-2),MID(C1197,LEN(H1197)+2,99)),1,1)=VLOOKUP(H1197,DATA!$B$2:$I$526,8,FALSE),MID(IF(MID(MID(C1197,LEN(H1197)+2,99),1,1)="(",MID(MID(C1197,LEN(H1197)+2,99),2,LEN(MID(C1197,LEN(H1197)+2,99))-2),MID(C1197,LEN(H1197)+2,99)),1,3),IF(MID(MID(C1197,LEN(H1197)+2,99),1,1)="(",MID(MID(C1197,LEN(H1197)+2,99),2,LEN(MID(C1197,LEN(H1197)+2,99))-2),MID(C1197,LEN(H1197)+2,99))),"")</f>
        <v/>
      </c>
      <c r="L1197" t="str">
        <f t="shared" si="638"/>
        <v/>
      </c>
      <c r="M1197" t="str">
        <f t="shared" si="657"/>
        <v/>
      </c>
      <c r="N1197" t="str">
        <f t="shared" si="639"/>
        <v/>
      </c>
      <c r="O1197" t="str">
        <f t="shared" si="640"/>
        <v/>
      </c>
      <c r="P1197" t="str">
        <f t="shared" si="633"/>
        <v/>
      </c>
      <c r="Q1197" t="str">
        <f t="shared" si="641"/>
        <v/>
      </c>
      <c r="R1197" t="str">
        <f t="shared" si="642"/>
        <v/>
      </c>
      <c r="S1197" t="str">
        <f t="shared" si="643"/>
        <v/>
      </c>
      <c r="T1197" t="str">
        <f t="shared" si="644"/>
        <v/>
      </c>
      <c r="U1197" t="str">
        <f t="shared" si="645"/>
        <v/>
      </c>
      <c r="V1197" t="str">
        <f>IF(MID(I1197,6,1)="T",VLOOKUP(H1197,DATA!$B$2:$H$526,7,FALSE),"")</f>
        <v/>
      </c>
      <c r="W1197" t="str">
        <f t="shared" si="646"/>
        <v/>
      </c>
      <c r="X1197" t="str">
        <f>IF(LEN(H1197)&gt;0,VLOOKUP(H1197,DATA!$B$2:$F$526,5,FALSE),"")</f>
        <v/>
      </c>
      <c r="Y1197" t="str">
        <f t="shared" si="647"/>
        <v/>
      </c>
      <c r="Z1197" t="str">
        <f t="shared" si="648"/>
        <v/>
      </c>
      <c r="AA1197" t="str">
        <f t="shared" si="649"/>
        <v/>
      </c>
      <c r="AB1197" t="str">
        <f>IF(LEN(Z1197)&gt;0,VLOOKUP(Z1197,DATA!$K$25:$L$69,2,FALSE)&amp;IF(LEN(AA1197)&gt;0,VLOOKUP(AA1197,DATA!$O$25:$P$29,2,FALSE),""),"")</f>
        <v/>
      </c>
      <c r="AC1197" t="str">
        <f>IF(LEN(Z1197)&gt;0,VLOOKUP(Z1197,DATA!$K$25:$M$69,3,FALSE),"")</f>
        <v/>
      </c>
      <c r="AD1197" t="str">
        <f t="shared" si="650"/>
        <v/>
      </c>
      <c r="AE1197" t="str">
        <f t="shared" si="651"/>
        <v/>
      </c>
      <c r="AF1197" t="str">
        <f t="shared" si="652"/>
        <v/>
      </c>
      <c r="AG1197" t="str">
        <f t="shared" si="653"/>
        <v/>
      </c>
      <c r="AH1197" t="str">
        <f t="shared" si="654"/>
        <v/>
      </c>
      <c r="AI1197" t="str">
        <f>IF(LEN(Q1197)&gt;0,REPT("0",IF(IF(MID(I1197,12,1)="F",VLOOKUP(J1197,DATA!$K$2:$Y$20,14,FALSE),0)&gt;10,IF(MID(I1197,12,1)="F",VLOOKUP(J1197,DATA!$K$2:$Y$20,14,FALSE),0)-10,0)-LEN(X1197))&amp;DEC2BIN(Q1197,IF(MID(I1197,12,1)="F",VLOOKUP(J1197,DATA!$K$2:$Y$20,14,FALSE),0)-IF(IF(MID(I1197,12,1)="F",VLOOKUP(J1197,DATA!$K$2:$Y$20,14,FALSE),0)&gt;10,IF(MID(I1197,12,1)="F",VLOOKUP(J1197,DATA!$K$2:$Y$20,14,FALSE),0)-10,0)),"")</f>
        <v/>
      </c>
      <c r="AJ1197" t="str">
        <f>IF(LEN(H1197)&gt;0,IF(H1197&lt;&gt;"CALL_PAL",VLOOKUP(H1197,DATA!$B$2:$E$526,4,FALSE),VLOOKUP(K1197,DATA!$K$72:$M$161,3,FALSE)),"")</f>
        <v/>
      </c>
      <c r="AK1197" t="str">
        <f>IF(LEN(H1197)&gt;0,VLOOKUP(H1197,DATA!$B$2:$D$526,3,FALSE),"")</f>
        <v/>
      </c>
      <c r="AL1197" t="str">
        <f t="shared" si="655"/>
        <v/>
      </c>
      <c r="AM1197" t="str">
        <f t="shared" si="656"/>
        <v/>
      </c>
      <c r="AN1197" t="str">
        <f t="shared" si="634"/>
        <v/>
      </c>
      <c r="AO1197" t="str">
        <f t="shared" si="628"/>
        <v/>
      </c>
      <c r="AP1197" t="str">
        <f t="shared" si="629"/>
        <v/>
      </c>
      <c r="AQ1197" t="str">
        <f t="shared" si="626"/>
        <v/>
      </c>
    </row>
    <row r="1198" spans="1:43" x14ac:dyDescent="0.25">
      <c r="A1198" t="str">
        <f t="shared" si="630"/>
        <v/>
      </c>
      <c r="C1198" t="str">
        <f t="shared" si="636"/>
        <v/>
      </c>
      <c r="D1198" t="str">
        <f t="shared" si="631"/>
        <v/>
      </c>
      <c r="E1198" t="str">
        <f t="shared" si="632"/>
        <v/>
      </c>
      <c r="F1198" t="str">
        <f t="shared" si="635"/>
        <v/>
      </c>
      <c r="G1198" t="str">
        <f t="shared" si="627"/>
        <v/>
      </c>
      <c r="H1198" t="str">
        <f t="shared" si="637"/>
        <v/>
      </c>
      <c r="I1198" s="3" t="str">
        <f>IF(LEN(H1198)&gt;0,VLOOKUP(H1198,DATA!$B$2:$G$526,6,FALSE),"")</f>
        <v/>
      </c>
      <c r="J1198" t="str">
        <f>IF(LEN(H1198)&gt;0,VLOOKUP(H1198,DATA!$B$2:$G$526,2,FALSE),"")</f>
        <v/>
      </c>
      <c r="K1198" t="str">
        <f>IF(LEN(H1198)&gt;0,IF(MID(IF(MID(MID(C1198,LEN(H1198)+2,99),1,1)="(",MID(MID(C1198,LEN(H1198)+2,99),2,LEN(MID(C1198,LEN(H1198)+2,99))-2),MID(C1198,LEN(H1198)+2,99)),1,1)=VLOOKUP(H1198,DATA!$B$2:$I$526,8,FALSE),MID(IF(MID(MID(C1198,LEN(H1198)+2,99),1,1)="(",MID(MID(C1198,LEN(H1198)+2,99),2,LEN(MID(C1198,LEN(H1198)+2,99))-2),MID(C1198,LEN(H1198)+2,99)),1,3),IF(MID(MID(C1198,LEN(H1198)+2,99),1,1)="(",MID(MID(C1198,LEN(H1198)+2,99),2,LEN(MID(C1198,LEN(H1198)+2,99))-2),MID(C1198,LEN(H1198)+2,99))),"")</f>
        <v/>
      </c>
      <c r="L1198" t="str">
        <f t="shared" si="638"/>
        <v/>
      </c>
      <c r="M1198" t="str">
        <f t="shared" si="657"/>
        <v/>
      </c>
      <c r="N1198" t="str">
        <f t="shared" si="639"/>
        <v/>
      </c>
      <c r="O1198" t="str">
        <f t="shared" si="640"/>
        <v/>
      </c>
      <c r="P1198" t="str">
        <f t="shared" si="633"/>
        <v/>
      </c>
      <c r="Q1198" t="str">
        <f t="shared" si="641"/>
        <v/>
      </c>
      <c r="R1198" t="str">
        <f t="shared" si="642"/>
        <v/>
      </c>
      <c r="S1198" t="str">
        <f t="shared" si="643"/>
        <v/>
      </c>
      <c r="T1198" t="str">
        <f t="shared" si="644"/>
        <v/>
      </c>
      <c r="U1198" t="str">
        <f t="shared" si="645"/>
        <v/>
      </c>
      <c r="V1198" t="str">
        <f>IF(MID(I1198,6,1)="T",VLOOKUP(H1198,DATA!$B$2:$H$526,7,FALSE),"")</f>
        <v/>
      </c>
      <c r="W1198" t="str">
        <f t="shared" si="646"/>
        <v/>
      </c>
      <c r="X1198" t="str">
        <f>IF(LEN(H1198)&gt;0,VLOOKUP(H1198,DATA!$B$2:$F$526,5,FALSE),"")</f>
        <v/>
      </c>
      <c r="Y1198" t="str">
        <f t="shared" si="647"/>
        <v/>
      </c>
      <c r="Z1198" t="str">
        <f t="shared" si="648"/>
        <v/>
      </c>
      <c r="AA1198" t="str">
        <f t="shared" si="649"/>
        <v/>
      </c>
      <c r="AB1198" t="str">
        <f>IF(LEN(Z1198)&gt;0,VLOOKUP(Z1198,DATA!$K$25:$L$69,2,FALSE)&amp;IF(LEN(AA1198)&gt;0,VLOOKUP(AA1198,DATA!$O$25:$P$29,2,FALSE),""),"")</f>
        <v/>
      </c>
      <c r="AC1198" t="str">
        <f>IF(LEN(Z1198)&gt;0,VLOOKUP(Z1198,DATA!$K$25:$M$69,3,FALSE),"")</f>
        <v/>
      </c>
      <c r="AD1198" t="str">
        <f t="shared" si="650"/>
        <v/>
      </c>
      <c r="AE1198" t="str">
        <f t="shared" si="651"/>
        <v/>
      </c>
      <c r="AF1198" t="str">
        <f t="shared" si="652"/>
        <v/>
      </c>
      <c r="AG1198" t="str">
        <f t="shared" si="653"/>
        <v/>
      </c>
      <c r="AH1198" t="str">
        <f t="shared" si="654"/>
        <v/>
      </c>
      <c r="AI1198" t="str">
        <f>IF(LEN(Q1198)&gt;0,REPT("0",IF(IF(MID(I1198,12,1)="F",VLOOKUP(J1198,DATA!$K$2:$Y$20,14,FALSE),0)&gt;10,IF(MID(I1198,12,1)="F",VLOOKUP(J1198,DATA!$K$2:$Y$20,14,FALSE),0)-10,0)-LEN(X1198))&amp;DEC2BIN(Q1198,IF(MID(I1198,12,1)="F",VLOOKUP(J1198,DATA!$K$2:$Y$20,14,FALSE),0)-IF(IF(MID(I1198,12,1)="F",VLOOKUP(J1198,DATA!$K$2:$Y$20,14,FALSE),0)&gt;10,IF(MID(I1198,12,1)="F",VLOOKUP(J1198,DATA!$K$2:$Y$20,14,FALSE),0)-10,0)),"")</f>
        <v/>
      </c>
      <c r="AJ1198" t="str">
        <f>IF(LEN(H1198)&gt;0,IF(H1198&lt;&gt;"CALL_PAL",VLOOKUP(H1198,DATA!$B$2:$E$526,4,FALSE),VLOOKUP(K1198,DATA!$K$72:$M$161,3,FALSE)),"")</f>
        <v/>
      </c>
      <c r="AK1198" t="str">
        <f>IF(LEN(H1198)&gt;0,VLOOKUP(H1198,DATA!$B$2:$D$526,3,FALSE),"")</f>
        <v/>
      </c>
      <c r="AL1198" t="str">
        <f t="shared" si="655"/>
        <v/>
      </c>
      <c r="AM1198" t="str">
        <f t="shared" si="656"/>
        <v/>
      </c>
      <c r="AN1198" t="str">
        <f t="shared" si="634"/>
        <v/>
      </c>
      <c r="AO1198" t="str">
        <f t="shared" si="628"/>
        <v/>
      </c>
      <c r="AP1198" t="str">
        <f t="shared" si="629"/>
        <v/>
      </c>
      <c r="AQ1198" t="str">
        <f t="shared" si="626"/>
        <v/>
      </c>
    </row>
    <row r="1199" spans="1:43" x14ac:dyDescent="0.25">
      <c r="A1199" t="str">
        <f t="shared" si="630"/>
        <v/>
      </c>
      <c r="C1199" t="str">
        <f t="shared" si="636"/>
        <v/>
      </c>
      <c r="D1199" t="str">
        <f t="shared" si="631"/>
        <v/>
      </c>
      <c r="E1199" t="str">
        <f t="shared" si="632"/>
        <v/>
      </c>
      <c r="F1199" t="str">
        <f t="shared" si="635"/>
        <v/>
      </c>
      <c r="G1199" t="str">
        <f t="shared" si="627"/>
        <v/>
      </c>
      <c r="H1199" t="str">
        <f t="shared" si="637"/>
        <v/>
      </c>
      <c r="I1199" s="3" t="str">
        <f>IF(LEN(H1199)&gt;0,VLOOKUP(H1199,DATA!$B$2:$G$526,6,FALSE),"")</f>
        <v/>
      </c>
      <c r="J1199" t="str">
        <f>IF(LEN(H1199)&gt;0,VLOOKUP(H1199,DATA!$B$2:$G$526,2,FALSE),"")</f>
        <v/>
      </c>
      <c r="K1199" t="str">
        <f>IF(LEN(H1199)&gt;0,IF(MID(IF(MID(MID(C1199,LEN(H1199)+2,99),1,1)="(",MID(MID(C1199,LEN(H1199)+2,99),2,LEN(MID(C1199,LEN(H1199)+2,99))-2),MID(C1199,LEN(H1199)+2,99)),1,1)=VLOOKUP(H1199,DATA!$B$2:$I$526,8,FALSE),MID(IF(MID(MID(C1199,LEN(H1199)+2,99),1,1)="(",MID(MID(C1199,LEN(H1199)+2,99),2,LEN(MID(C1199,LEN(H1199)+2,99))-2),MID(C1199,LEN(H1199)+2,99)),1,3),IF(MID(MID(C1199,LEN(H1199)+2,99),1,1)="(",MID(MID(C1199,LEN(H1199)+2,99),2,LEN(MID(C1199,LEN(H1199)+2,99))-2),MID(C1199,LEN(H1199)+2,99))),"")</f>
        <v/>
      </c>
      <c r="L1199" t="str">
        <f t="shared" si="638"/>
        <v/>
      </c>
      <c r="M1199" t="str">
        <f t="shared" si="657"/>
        <v/>
      </c>
      <c r="N1199" t="str">
        <f t="shared" si="639"/>
        <v/>
      </c>
      <c r="O1199" t="str">
        <f t="shared" si="640"/>
        <v/>
      </c>
      <c r="P1199" t="str">
        <f t="shared" si="633"/>
        <v/>
      </c>
      <c r="Q1199" t="str">
        <f t="shared" si="641"/>
        <v/>
      </c>
      <c r="R1199" t="str">
        <f t="shared" si="642"/>
        <v/>
      </c>
      <c r="S1199" t="str">
        <f t="shared" si="643"/>
        <v/>
      </c>
      <c r="T1199" t="str">
        <f t="shared" si="644"/>
        <v/>
      </c>
      <c r="U1199" t="str">
        <f t="shared" si="645"/>
        <v/>
      </c>
      <c r="V1199" t="str">
        <f>IF(MID(I1199,6,1)="T",VLOOKUP(H1199,DATA!$B$2:$H$526,7,FALSE),"")</f>
        <v/>
      </c>
      <c r="W1199" t="str">
        <f t="shared" si="646"/>
        <v/>
      </c>
      <c r="X1199" t="str">
        <f>IF(LEN(H1199)&gt;0,VLOOKUP(H1199,DATA!$B$2:$F$526,5,FALSE),"")</f>
        <v/>
      </c>
      <c r="Y1199" t="str">
        <f t="shared" si="647"/>
        <v/>
      </c>
      <c r="Z1199" t="str">
        <f t="shared" si="648"/>
        <v/>
      </c>
      <c r="AA1199" t="str">
        <f t="shared" si="649"/>
        <v/>
      </c>
      <c r="AB1199" t="str">
        <f>IF(LEN(Z1199)&gt;0,VLOOKUP(Z1199,DATA!$K$25:$L$69,2,FALSE)&amp;IF(LEN(AA1199)&gt;0,VLOOKUP(AA1199,DATA!$O$25:$P$29,2,FALSE),""),"")</f>
        <v/>
      </c>
      <c r="AC1199" t="str">
        <f>IF(LEN(Z1199)&gt;0,VLOOKUP(Z1199,DATA!$K$25:$M$69,3,FALSE),"")</f>
        <v/>
      </c>
      <c r="AD1199" t="str">
        <f t="shared" si="650"/>
        <v/>
      </c>
      <c r="AE1199" t="str">
        <f t="shared" si="651"/>
        <v/>
      </c>
      <c r="AF1199" t="str">
        <f t="shared" si="652"/>
        <v/>
      </c>
      <c r="AG1199" t="str">
        <f t="shared" si="653"/>
        <v/>
      </c>
      <c r="AH1199" t="str">
        <f t="shared" si="654"/>
        <v/>
      </c>
      <c r="AI1199" t="str">
        <f>IF(LEN(Q1199)&gt;0,REPT("0",IF(IF(MID(I1199,12,1)="F",VLOOKUP(J1199,DATA!$K$2:$Y$20,14,FALSE),0)&gt;10,IF(MID(I1199,12,1)="F",VLOOKUP(J1199,DATA!$K$2:$Y$20,14,FALSE),0)-10,0)-LEN(X1199))&amp;DEC2BIN(Q1199,IF(MID(I1199,12,1)="F",VLOOKUP(J1199,DATA!$K$2:$Y$20,14,FALSE),0)-IF(IF(MID(I1199,12,1)="F",VLOOKUP(J1199,DATA!$K$2:$Y$20,14,FALSE),0)&gt;10,IF(MID(I1199,12,1)="F",VLOOKUP(J1199,DATA!$K$2:$Y$20,14,FALSE),0)-10,0)),"")</f>
        <v/>
      </c>
      <c r="AJ1199" t="str">
        <f>IF(LEN(H1199)&gt;0,IF(H1199&lt;&gt;"CALL_PAL",VLOOKUP(H1199,DATA!$B$2:$E$526,4,FALSE),VLOOKUP(K1199,DATA!$K$72:$M$161,3,FALSE)),"")</f>
        <v/>
      </c>
      <c r="AK1199" t="str">
        <f>IF(LEN(H1199)&gt;0,VLOOKUP(H1199,DATA!$B$2:$D$526,3,FALSE),"")</f>
        <v/>
      </c>
      <c r="AL1199" t="str">
        <f t="shared" si="655"/>
        <v/>
      </c>
      <c r="AM1199" t="str">
        <f t="shared" si="656"/>
        <v/>
      </c>
      <c r="AN1199" t="str">
        <f t="shared" si="634"/>
        <v/>
      </c>
      <c r="AO1199" t="str">
        <f t="shared" si="628"/>
        <v/>
      </c>
      <c r="AP1199" t="str">
        <f t="shared" si="629"/>
        <v/>
      </c>
      <c r="AQ1199" t="str">
        <f t="shared" si="626"/>
        <v/>
      </c>
    </row>
    <row r="1200" spans="1:43" x14ac:dyDescent="0.25">
      <c r="A1200" t="str">
        <f t="shared" si="630"/>
        <v/>
      </c>
      <c r="C1200" t="str">
        <f t="shared" si="636"/>
        <v/>
      </c>
      <c r="D1200" t="str">
        <f t="shared" si="631"/>
        <v/>
      </c>
      <c r="E1200" t="str">
        <f t="shared" si="632"/>
        <v/>
      </c>
      <c r="F1200" t="str">
        <f t="shared" si="635"/>
        <v/>
      </c>
      <c r="G1200" t="str">
        <f t="shared" si="627"/>
        <v/>
      </c>
      <c r="H1200" t="str">
        <f t="shared" si="637"/>
        <v/>
      </c>
      <c r="I1200" s="3" t="str">
        <f>IF(LEN(H1200)&gt;0,VLOOKUP(H1200,DATA!$B$2:$G$526,6,FALSE),"")</f>
        <v/>
      </c>
      <c r="J1200" t="str">
        <f>IF(LEN(H1200)&gt;0,VLOOKUP(H1200,DATA!$B$2:$G$526,2,FALSE),"")</f>
        <v/>
      </c>
      <c r="K1200" t="str">
        <f>IF(LEN(H1200)&gt;0,IF(MID(IF(MID(MID(C1200,LEN(H1200)+2,99),1,1)="(",MID(MID(C1200,LEN(H1200)+2,99),2,LEN(MID(C1200,LEN(H1200)+2,99))-2),MID(C1200,LEN(H1200)+2,99)),1,1)=VLOOKUP(H1200,DATA!$B$2:$I$526,8,FALSE),MID(IF(MID(MID(C1200,LEN(H1200)+2,99),1,1)="(",MID(MID(C1200,LEN(H1200)+2,99),2,LEN(MID(C1200,LEN(H1200)+2,99))-2),MID(C1200,LEN(H1200)+2,99)),1,3),IF(MID(MID(C1200,LEN(H1200)+2,99),1,1)="(",MID(MID(C1200,LEN(H1200)+2,99),2,LEN(MID(C1200,LEN(H1200)+2,99))-2),MID(C1200,LEN(H1200)+2,99))),"")</f>
        <v/>
      </c>
      <c r="L1200" t="str">
        <f t="shared" si="638"/>
        <v/>
      </c>
      <c r="M1200" t="str">
        <f t="shared" si="657"/>
        <v/>
      </c>
      <c r="N1200" t="str">
        <f t="shared" si="639"/>
        <v/>
      </c>
      <c r="O1200" t="str">
        <f t="shared" si="640"/>
        <v/>
      </c>
      <c r="P1200" t="str">
        <f t="shared" si="633"/>
        <v/>
      </c>
      <c r="Q1200" t="str">
        <f t="shared" si="641"/>
        <v/>
      </c>
      <c r="R1200" t="str">
        <f t="shared" si="642"/>
        <v/>
      </c>
      <c r="S1200" t="str">
        <f t="shared" si="643"/>
        <v/>
      </c>
      <c r="T1200" t="str">
        <f t="shared" si="644"/>
        <v/>
      </c>
      <c r="U1200" t="str">
        <f t="shared" si="645"/>
        <v/>
      </c>
      <c r="V1200" t="str">
        <f>IF(MID(I1200,6,1)="T",VLOOKUP(H1200,DATA!$B$2:$H$526,7,FALSE),"")</f>
        <v/>
      </c>
      <c r="W1200" t="str">
        <f t="shared" si="646"/>
        <v/>
      </c>
      <c r="X1200" t="str">
        <f>IF(LEN(H1200)&gt;0,VLOOKUP(H1200,DATA!$B$2:$F$526,5,FALSE),"")</f>
        <v/>
      </c>
      <c r="Y1200" t="str">
        <f t="shared" si="647"/>
        <v/>
      </c>
      <c r="Z1200" t="str">
        <f t="shared" si="648"/>
        <v/>
      </c>
      <c r="AA1200" t="str">
        <f t="shared" si="649"/>
        <v/>
      </c>
      <c r="AB1200" t="str">
        <f>IF(LEN(Z1200)&gt;0,VLOOKUP(Z1200,DATA!$K$25:$L$69,2,FALSE)&amp;IF(LEN(AA1200)&gt;0,VLOOKUP(AA1200,DATA!$O$25:$P$29,2,FALSE),""),"")</f>
        <v/>
      </c>
      <c r="AC1200" t="str">
        <f>IF(LEN(Z1200)&gt;0,VLOOKUP(Z1200,DATA!$K$25:$M$69,3,FALSE),"")</f>
        <v/>
      </c>
      <c r="AD1200" t="str">
        <f t="shared" si="650"/>
        <v/>
      </c>
      <c r="AE1200" t="str">
        <f t="shared" si="651"/>
        <v/>
      </c>
      <c r="AF1200" t="str">
        <f t="shared" si="652"/>
        <v/>
      </c>
      <c r="AG1200" t="str">
        <f t="shared" si="653"/>
        <v/>
      </c>
      <c r="AH1200" t="str">
        <f t="shared" si="654"/>
        <v/>
      </c>
      <c r="AI1200" t="str">
        <f>IF(LEN(Q1200)&gt;0,REPT("0",IF(IF(MID(I1200,12,1)="F",VLOOKUP(J1200,DATA!$K$2:$Y$20,14,FALSE),0)&gt;10,IF(MID(I1200,12,1)="F",VLOOKUP(J1200,DATA!$K$2:$Y$20,14,FALSE),0)-10,0)-LEN(X1200))&amp;DEC2BIN(Q1200,IF(MID(I1200,12,1)="F",VLOOKUP(J1200,DATA!$K$2:$Y$20,14,FALSE),0)-IF(IF(MID(I1200,12,1)="F",VLOOKUP(J1200,DATA!$K$2:$Y$20,14,FALSE),0)&gt;10,IF(MID(I1200,12,1)="F",VLOOKUP(J1200,DATA!$K$2:$Y$20,14,FALSE),0)-10,0)),"")</f>
        <v/>
      </c>
      <c r="AJ1200" t="str">
        <f>IF(LEN(H1200)&gt;0,IF(H1200&lt;&gt;"CALL_PAL",VLOOKUP(H1200,DATA!$B$2:$E$526,4,FALSE),VLOOKUP(K1200,DATA!$K$72:$M$161,3,FALSE)),"")</f>
        <v/>
      </c>
      <c r="AK1200" t="str">
        <f>IF(LEN(H1200)&gt;0,VLOOKUP(H1200,DATA!$B$2:$D$526,3,FALSE),"")</f>
        <v/>
      </c>
      <c r="AL1200" t="str">
        <f t="shared" si="655"/>
        <v/>
      </c>
      <c r="AM1200" t="str">
        <f t="shared" si="656"/>
        <v/>
      </c>
      <c r="AN1200" t="str">
        <f t="shared" si="634"/>
        <v/>
      </c>
      <c r="AO1200" t="str">
        <f t="shared" si="628"/>
        <v/>
      </c>
      <c r="AP1200" t="str">
        <f t="shared" si="629"/>
        <v/>
      </c>
      <c r="AQ1200" t="str">
        <f t="shared" si="626"/>
        <v/>
      </c>
    </row>
    <row r="1201" spans="1:43" x14ac:dyDescent="0.25">
      <c r="A1201" t="str">
        <f t="shared" si="630"/>
        <v/>
      </c>
      <c r="C1201" t="str">
        <f t="shared" si="636"/>
        <v/>
      </c>
      <c r="D1201" t="str">
        <f t="shared" si="631"/>
        <v/>
      </c>
      <c r="E1201" t="str">
        <f t="shared" si="632"/>
        <v/>
      </c>
      <c r="F1201" t="str">
        <f t="shared" si="635"/>
        <v/>
      </c>
      <c r="G1201" t="str">
        <f t="shared" si="627"/>
        <v/>
      </c>
      <c r="H1201" t="str">
        <f t="shared" si="637"/>
        <v/>
      </c>
      <c r="I1201" s="3" t="str">
        <f>IF(LEN(H1201)&gt;0,VLOOKUP(H1201,DATA!$B$2:$G$526,6,FALSE),"")</f>
        <v/>
      </c>
      <c r="J1201" t="str">
        <f>IF(LEN(H1201)&gt;0,VLOOKUP(H1201,DATA!$B$2:$G$526,2,FALSE),"")</f>
        <v/>
      </c>
      <c r="K1201" t="str">
        <f>IF(LEN(H1201)&gt;0,IF(MID(IF(MID(MID(C1201,LEN(H1201)+2,99),1,1)="(",MID(MID(C1201,LEN(H1201)+2,99),2,LEN(MID(C1201,LEN(H1201)+2,99))-2),MID(C1201,LEN(H1201)+2,99)),1,1)=VLOOKUP(H1201,DATA!$B$2:$I$526,8,FALSE),MID(IF(MID(MID(C1201,LEN(H1201)+2,99),1,1)="(",MID(MID(C1201,LEN(H1201)+2,99),2,LEN(MID(C1201,LEN(H1201)+2,99))-2),MID(C1201,LEN(H1201)+2,99)),1,3),IF(MID(MID(C1201,LEN(H1201)+2,99),1,1)="(",MID(MID(C1201,LEN(H1201)+2,99),2,LEN(MID(C1201,LEN(H1201)+2,99))-2),MID(C1201,LEN(H1201)+2,99))),"")</f>
        <v/>
      </c>
      <c r="L1201" t="str">
        <f t="shared" si="638"/>
        <v/>
      </c>
      <c r="M1201" t="str">
        <f t="shared" si="657"/>
        <v/>
      </c>
      <c r="N1201" t="str">
        <f t="shared" si="639"/>
        <v/>
      </c>
      <c r="O1201" t="str">
        <f t="shared" si="640"/>
        <v/>
      </c>
      <c r="P1201" t="str">
        <f t="shared" si="633"/>
        <v/>
      </c>
      <c r="Q1201" t="str">
        <f t="shared" si="641"/>
        <v/>
      </c>
      <c r="R1201" t="str">
        <f t="shared" si="642"/>
        <v/>
      </c>
      <c r="S1201" t="str">
        <f t="shared" si="643"/>
        <v/>
      </c>
      <c r="T1201" t="str">
        <f t="shared" si="644"/>
        <v/>
      </c>
      <c r="U1201" t="str">
        <f t="shared" si="645"/>
        <v/>
      </c>
      <c r="V1201" t="str">
        <f>IF(MID(I1201,6,1)="T",VLOOKUP(H1201,DATA!$B$2:$H$526,7,FALSE),"")</f>
        <v/>
      </c>
      <c r="W1201" t="str">
        <f t="shared" si="646"/>
        <v/>
      </c>
      <c r="X1201" t="str">
        <f>IF(LEN(H1201)&gt;0,VLOOKUP(H1201,DATA!$B$2:$F$526,5,FALSE),"")</f>
        <v/>
      </c>
      <c r="Y1201" t="str">
        <f t="shared" si="647"/>
        <v/>
      </c>
      <c r="Z1201" t="str">
        <f t="shared" si="648"/>
        <v/>
      </c>
      <c r="AA1201" t="str">
        <f t="shared" si="649"/>
        <v/>
      </c>
      <c r="AB1201" t="str">
        <f>IF(LEN(Z1201)&gt;0,VLOOKUP(Z1201,DATA!$K$25:$L$69,2,FALSE)&amp;IF(LEN(AA1201)&gt;0,VLOOKUP(AA1201,DATA!$O$25:$P$29,2,FALSE),""),"")</f>
        <v/>
      </c>
      <c r="AC1201" t="str">
        <f>IF(LEN(Z1201)&gt;0,VLOOKUP(Z1201,DATA!$K$25:$M$69,3,FALSE),"")</f>
        <v/>
      </c>
      <c r="AD1201" t="str">
        <f t="shared" si="650"/>
        <v/>
      </c>
      <c r="AE1201" t="str">
        <f t="shared" si="651"/>
        <v/>
      </c>
      <c r="AF1201" t="str">
        <f t="shared" si="652"/>
        <v/>
      </c>
      <c r="AG1201" t="str">
        <f t="shared" si="653"/>
        <v/>
      </c>
      <c r="AH1201" t="str">
        <f t="shared" si="654"/>
        <v/>
      </c>
      <c r="AI1201" t="str">
        <f>IF(LEN(Q1201)&gt;0,REPT("0",IF(IF(MID(I1201,12,1)="F",VLOOKUP(J1201,DATA!$K$2:$Y$20,14,FALSE),0)&gt;10,IF(MID(I1201,12,1)="F",VLOOKUP(J1201,DATA!$K$2:$Y$20,14,FALSE),0)-10,0)-LEN(X1201))&amp;DEC2BIN(Q1201,IF(MID(I1201,12,1)="F",VLOOKUP(J1201,DATA!$K$2:$Y$20,14,FALSE),0)-IF(IF(MID(I1201,12,1)="F",VLOOKUP(J1201,DATA!$K$2:$Y$20,14,FALSE),0)&gt;10,IF(MID(I1201,12,1)="F",VLOOKUP(J1201,DATA!$K$2:$Y$20,14,FALSE),0)-10,0)),"")</f>
        <v/>
      </c>
      <c r="AJ1201" t="str">
        <f>IF(LEN(H1201)&gt;0,IF(H1201&lt;&gt;"CALL_PAL",VLOOKUP(H1201,DATA!$B$2:$E$526,4,FALSE),VLOOKUP(K1201,DATA!$K$72:$M$161,3,FALSE)),"")</f>
        <v/>
      </c>
      <c r="AK1201" t="str">
        <f>IF(LEN(H1201)&gt;0,VLOOKUP(H1201,DATA!$B$2:$D$526,3,FALSE),"")</f>
        <v/>
      </c>
      <c r="AL1201" t="str">
        <f t="shared" si="655"/>
        <v/>
      </c>
      <c r="AM1201" t="str">
        <f t="shared" si="656"/>
        <v/>
      </c>
      <c r="AN1201" t="str">
        <f t="shared" si="634"/>
        <v/>
      </c>
      <c r="AO1201" t="str">
        <f t="shared" si="628"/>
        <v/>
      </c>
      <c r="AP1201" t="str">
        <f t="shared" si="629"/>
        <v/>
      </c>
      <c r="AQ1201" t="str">
        <f t="shared" si="626"/>
        <v/>
      </c>
    </row>
    <row r="1202" spans="1:43" x14ac:dyDescent="0.25">
      <c r="A1202" t="str">
        <f t="shared" si="630"/>
        <v/>
      </c>
      <c r="C1202" t="str">
        <f t="shared" si="636"/>
        <v/>
      </c>
      <c r="D1202" t="str">
        <f t="shared" si="631"/>
        <v/>
      </c>
      <c r="E1202" t="str">
        <f t="shared" si="632"/>
        <v/>
      </c>
      <c r="F1202" t="str">
        <f t="shared" si="635"/>
        <v/>
      </c>
      <c r="G1202" t="str">
        <f t="shared" si="627"/>
        <v/>
      </c>
      <c r="H1202" t="str">
        <f t="shared" si="637"/>
        <v/>
      </c>
      <c r="I1202" s="3" t="str">
        <f>IF(LEN(H1202)&gt;0,VLOOKUP(H1202,DATA!$B$2:$G$526,6,FALSE),"")</f>
        <v/>
      </c>
      <c r="J1202" t="str">
        <f>IF(LEN(H1202)&gt;0,VLOOKUP(H1202,DATA!$B$2:$G$526,2,FALSE),"")</f>
        <v/>
      </c>
      <c r="K1202" t="str">
        <f>IF(LEN(H1202)&gt;0,IF(MID(IF(MID(MID(C1202,LEN(H1202)+2,99),1,1)="(",MID(MID(C1202,LEN(H1202)+2,99),2,LEN(MID(C1202,LEN(H1202)+2,99))-2),MID(C1202,LEN(H1202)+2,99)),1,1)=VLOOKUP(H1202,DATA!$B$2:$I$526,8,FALSE),MID(IF(MID(MID(C1202,LEN(H1202)+2,99),1,1)="(",MID(MID(C1202,LEN(H1202)+2,99),2,LEN(MID(C1202,LEN(H1202)+2,99))-2),MID(C1202,LEN(H1202)+2,99)),1,3),IF(MID(MID(C1202,LEN(H1202)+2,99),1,1)="(",MID(MID(C1202,LEN(H1202)+2,99),2,LEN(MID(C1202,LEN(H1202)+2,99))-2),MID(C1202,LEN(H1202)+2,99))),"")</f>
        <v/>
      </c>
      <c r="L1202" t="str">
        <f t="shared" si="638"/>
        <v/>
      </c>
      <c r="M1202" t="str">
        <f t="shared" si="657"/>
        <v/>
      </c>
      <c r="N1202" t="str">
        <f t="shared" si="639"/>
        <v/>
      </c>
      <c r="O1202" t="str">
        <f t="shared" si="640"/>
        <v/>
      </c>
      <c r="P1202" t="str">
        <f t="shared" si="633"/>
        <v/>
      </c>
      <c r="Q1202" t="str">
        <f t="shared" si="641"/>
        <v/>
      </c>
      <c r="R1202" t="str">
        <f t="shared" si="642"/>
        <v/>
      </c>
      <c r="S1202" t="str">
        <f t="shared" si="643"/>
        <v/>
      </c>
      <c r="T1202" t="str">
        <f t="shared" si="644"/>
        <v/>
      </c>
      <c r="U1202" t="str">
        <f t="shared" si="645"/>
        <v/>
      </c>
      <c r="V1202" t="str">
        <f>IF(MID(I1202,6,1)="T",VLOOKUP(H1202,DATA!$B$2:$H$526,7,FALSE),"")</f>
        <v/>
      </c>
      <c r="W1202" t="str">
        <f t="shared" si="646"/>
        <v/>
      </c>
      <c r="X1202" t="str">
        <f>IF(LEN(H1202)&gt;0,VLOOKUP(H1202,DATA!$B$2:$F$526,5,FALSE),"")</f>
        <v/>
      </c>
      <c r="Y1202" t="str">
        <f t="shared" si="647"/>
        <v/>
      </c>
      <c r="Z1202" t="str">
        <f t="shared" si="648"/>
        <v/>
      </c>
      <c r="AA1202" t="str">
        <f t="shared" si="649"/>
        <v/>
      </c>
      <c r="AB1202" t="str">
        <f>IF(LEN(Z1202)&gt;0,VLOOKUP(Z1202,DATA!$K$25:$L$69,2,FALSE)&amp;IF(LEN(AA1202)&gt;0,VLOOKUP(AA1202,DATA!$O$25:$P$29,2,FALSE),""),"")</f>
        <v/>
      </c>
      <c r="AC1202" t="str">
        <f>IF(LEN(Z1202)&gt;0,VLOOKUP(Z1202,DATA!$K$25:$M$69,3,FALSE),"")</f>
        <v/>
      </c>
      <c r="AD1202" t="str">
        <f t="shared" si="650"/>
        <v/>
      </c>
      <c r="AE1202" t="str">
        <f t="shared" si="651"/>
        <v/>
      </c>
      <c r="AF1202" t="str">
        <f t="shared" si="652"/>
        <v/>
      </c>
      <c r="AG1202" t="str">
        <f t="shared" si="653"/>
        <v/>
      </c>
      <c r="AH1202" t="str">
        <f t="shared" si="654"/>
        <v/>
      </c>
      <c r="AI1202" t="str">
        <f>IF(LEN(Q1202)&gt;0,REPT("0",IF(IF(MID(I1202,12,1)="F",VLOOKUP(J1202,DATA!$K$2:$Y$20,14,FALSE),0)&gt;10,IF(MID(I1202,12,1)="F",VLOOKUP(J1202,DATA!$K$2:$Y$20,14,FALSE),0)-10,0)-LEN(X1202))&amp;DEC2BIN(Q1202,IF(MID(I1202,12,1)="F",VLOOKUP(J1202,DATA!$K$2:$Y$20,14,FALSE),0)-IF(IF(MID(I1202,12,1)="F",VLOOKUP(J1202,DATA!$K$2:$Y$20,14,FALSE),0)&gt;10,IF(MID(I1202,12,1)="F",VLOOKUP(J1202,DATA!$K$2:$Y$20,14,FALSE),0)-10,0)),"")</f>
        <v/>
      </c>
      <c r="AJ1202" t="str">
        <f>IF(LEN(H1202)&gt;0,IF(H1202&lt;&gt;"CALL_PAL",VLOOKUP(H1202,DATA!$B$2:$E$526,4,FALSE),VLOOKUP(K1202,DATA!$K$72:$M$161,3,FALSE)),"")</f>
        <v/>
      </c>
      <c r="AK1202" t="str">
        <f>IF(LEN(H1202)&gt;0,VLOOKUP(H1202,DATA!$B$2:$D$526,3,FALSE),"")</f>
        <v/>
      </c>
      <c r="AL1202" t="str">
        <f t="shared" si="655"/>
        <v/>
      </c>
      <c r="AM1202" t="str">
        <f t="shared" si="656"/>
        <v/>
      </c>
      <c r="AN1202" t="str">
        <f t="shared" si="634"/>
        <v/>
      </c>
      <c r="AO1202" t="str">
        <f t="shared" si="628"/>
        <v/>
      </c>
      <c r="AP1202" t="str">
        <f t="shared" si="629"/>
        <v/>
      </c>
      <c r="AQ1202" t="str">
        <f t="shared" si="626"/>
        <v/>
      </c>
    </row>
    <row r="1203" spans="1:43" x14ac:dyDescent="0.25">
      <c r="A1203" t="str">
        <f t="shared" si="630"/>
        <v/>
      </c>
      <c r="C1203" t="str">
        <f t="shared" si="636"/>
        <v/>
      </c>
      <c r="D1203" t="str">
        <f t="shared" si="631"/>
        <v/>
      </c>
      <c r="E1203" t="str">
        <f t="shared" si="632"/>
        <v/>
      </c>
      <c r="F1203" t="str">
        <f t="shared" si="635"/>
        <v/>
      </c>
      <c r="G1203" t="str">
        <f t="shared" si="627"/>
        <v/>
      </c>
      <c r="H1203" t="str">
        <f t="shared" si="637"/>
        <v/>
      </c>
      <c r="I1203" s="3" t="str">
        <f>IF(LEN(H1203)&gt;0,VLOOKUP(H1203,DATA!$B$2:$G$526,6,FALSE),"")</f>
        <v/>
      </c>
      <c r="J1203" t="str">
        <f>IF(LEN(H1203)&gt;0,VLOOKUP(H1203,DATA!$B$2:$G$526,2,FALSE),"")</f>
        <v/>
      </c>
      <c r="K1203" t="str">
        <f>IF(LEN(H1203)&gt;0,IF(MID(IF(MID(MID(C1203,LEN(H1203)+2,99),1,1)="(",MID(MID(C1203,LEN(H1203)+2,99),2,LEN(MID(C1203,LEN(H1203)+2,99))-2),MID(C1203,LEN(H1203)+2,99)),1,1)=VLOOKUP(H1203,DATA!$B$2:$I$526,8,FALSE),MID(IF(MID(MID(C1203,LEN(H1203)+2,99),1,1)="(",MID(MID(C1203,LEN(H1203)+2,99),2,LEN(MID(C1203,LEN(H1203)+2,99))-2),MID(C1203,LEN(H1203)+2,99)),1,3),IF(MID(MID(C1203,LEN(H1203)+2,99),1,1)="(",MID(MID(C1203,LEN(H1203)+2,99),2,LEN(MID(C1203,LEN(H1203)+2,99))-2),MID(C1203,LEN(H1203)+2,99))),"")</f>
        <v/>
      </c>
      <c r="L1203" t="str">
        <f t="shared" si="638"/>
        <v/>
      </c>
      <c r="M1203" t="str">
        <f t="shared" si="657"/>
        <v/>
      </c>
      <c r="N1203" t="str">
        <f t="shared" si="639"/>
        <v/>
      </c>
      <c r="O1203" t="str">
        <f t="shared" si="640"/>
        <v/>
      </c>
      <c r="P1203" t="str">
        <f t="shared" si="633"/>
        <v/>
      </c>
      <c r="Q1203" t="str">
        <f t="shared" si="641"/>
        <v/>
      </c>
      <c r="R1203" t="str">
        <f t="shared" si="642"/>
        <v/>
      </c>
      <c r="S1203" t="str">
        <f t="shared" si="643"/>
        <v/>
      </c>
      <c r="T1203" t="str">
        <f t="shared" si="644"/>
        <v/>
      </c>
      <c r="U1203" t="str">
        <f t="shared" si="645"/>
        <v/>
      </c>
      <c r="V1203" t="str">
        <f>IF(MID(I1203,6,1)="T",VLOOKUP(H1203,DATA!$B$2:$H$526,7,FALSE),"")</f>
        <v/>
      </c>
      <c r="W1203" t="str">
        <f t="shared" si="646"/>
        <v/>
      </c>
      <c r="X1203" t="str">
        <f>IF(LEN(H1203)&gt;0,VLOOKUP(H1203,DATA!$B$2:$F$526,5,FALSE),"")</f>
        <v/>
      </c>
      <c r="Y1203" t="str">
        <f t="shared" si="647"/>
        <v/>
      </c>
      <c r="Z1203" t="str">
        <f t="shared" si="648"/>
        <v/>
      </c>
      <c r="AA1203" t="str">
        <f t="shared" si="649"/>
        <v/>
      </c>
      <c r="AB1203" t="str">
        <f>IF(LEN(Z1203)&gt;0,VLOOKUP(Z1203,DATA!$K$25:$L$69,2,FALSE)&amp;IF(LEN(AA1203)&gt;0,VLOOKUP(AA1203,DATA!$O$25:$P$29,2,FALSE),""),"")</f>
        <v/>
      </c>
      <c r="AC1203" t="str">
        <f>IF(LEN(Z1203)&gt;0,VLOOKUP(Z1203,DATA!$K$25:$M$69,3,FALSE),"")</f>
        <v/>
      </c>
      <c r="AD1203" t="str">
        <f t="shared" si="650"/>
        <v/>
      </c>
      <c r="AE1203" t="str">
        <f t="shared" si="651"/>
        <v/>
      </c>
      <c r="AF1203" t="str">
        <f t="shared" si="652"/>
        <v/>
      </c>
      <c r="AG1203" t="str">
        <f t="shared" si="653"/>
        <v/>
      </c>
      <c r="AH1203" t="str">
        <f t="shared" si="654"/>
        <v/>
      </c>
      <c r="AI1203" t="str">
        <f>IF(LEN(Q1203)&gt;0,REPT("0",IF(IF(MID(I1203,12,1)="F",VLOOKUP(J1203,DATA!$K$2:$Y$20,14,FALSE),0)&gt;10,IF(MID(I1203,12,1)="F",VLOOKUP(J1203,DATA!$K$2:$Y$20,14,FALSE),0)-10,0)-LEN(X1203))&amp;DEC2BIN(Q1203,IF(MID(I1203,12,1)="F",VLOOKUP(J1203,DATA!$K$2:$Y$20,14,FALSE),0)-IF(IF(MID(I1203,12,1)="F",VLOOKUP(J1203,DATA!$K$2:$Y$20,14,FALSE),0)&gt;10,IF(MID(I1203,12,1)="F",VLOOKUP(J1203,DATA!$K$2:$Y$20,14,FALSE),0)-10,0)),"")</f>
        <v/>
      </c>
      <c r="AJ1203" t="str">
        <f>IF(LEN(H1203)&gt;0,IF(H1203&lt;&gt;"CALL_PAL",VLOOKUP(H1203,DATA!$B$2:$E$526,4,FALSE),VLOOKUP(K1203,DATA!$K$72:$M$161,3,FALSE)),"")</f>
        <v/>
      </c>
      <c r="AK1203" t="str">
        <f>IF(LEN(H1203)&gt;0,VLOOKUP(H1203,DATA!$B$2:$D$526,3,FALSE),"")</f>
        <v/>
      </c>
      <c r="AL1203" t="str">
        <f t="shared" si="655"/>
        <v/>
      </c>
      <c r="AM1203" t="str">
        <f t="shared" si="656"/>
        <v/>
      </c>
      <c r="AN1203" t="str">
        <f t="shared" si="634"/>
        <v/>
      </c>
      <c r="AO1203" t="str">
        <f t="shared" si="628"/>
        <v/>
      </c>
      <c r="AP1203" t="str">
        <f t="shared" si="629"/>
        <v/>
      </c>
      <c r="AQ1203" t="str">
        <f t="shared" si="626"/>
        <v/>
      </c>
    </row>
    <row r="1204" spans="1:43" x14ac:dyDescent="0.25">
      <c r="A1204" t="str">
        <f t="shared" si="630"/>
        <v/>
      </c>
      <c r="C1204" t="str">
        <f t="shared" si="636"/>
        <v/>
      </c>
      <c r="D1204" t="str">
        <f t="shared" si="631"/>
        <v/>
      </c>
      <c r="E1204" t="str">
        <f t="shared" si="632"/>
        <v/>
      </c>
      <c r="F1204" t="str">
        <f t="shared" si="635"/>
        <v/>
      </c>
      <c r="G1204" t="str">
        <f t="shared" si="627"/>
        <v/>
      </c>
      <c r="H1204" t="str">
        <f t="shared" si="637"/>
        <v/>
      </c>
      <c r="I1204" s="3" t="str">
        <f>IF(LEN(H1204)&gt;0,VLOOKUP(H1204,DATA!$B$2:$G$526,6,FALSE),"")</f>
        <v/>
      </c>
      <c r="J1204" t="str">
        <f>IF(LEN(H1204)&gt;0,VLOOKUP(H1204,DATA!$B$2:$G$526,2,FALSE),"")</f>
        <v/>
      </c>
      <c r="K1204" t="str">
        <f>IF(LEN(H1204)&gt;0,IF(MID(IF(MID(MID(C1204,LEN(H1204)+2,99),1,1)="(",MID(MID(C1204,LEN(H1204)+2,99),2,LEN(MID(C1204,LEN(H1204)+2,99))-2),MID(C1204,LEN(H1204)+2,99)),1,1)=VLOOKUP(H1204,DATA!$B$2:$I$526,8,FALSE),MID(IF(MID(MID(C1204,LEN(H1204)+2,99),1,1)="(",MID(MID(C1204,LEN(H1204)+2,99),2,LEN(MID(C1204,LEN(H1204)+2,99))-2),MID(C1204,LEN(H1204)+2,99)),1,3),IF(MID(MID(C1204,LEN(H1204)+2,99),1,1)="(",MID(MID(C1204,LEN(H1204)+2,99),2,LEN(MID(C1204,LEN(H1204)+2,99))-2),MID(C1204,LEN(H1204)+2,99))),"")</f>
        <v/>
      </c>
      <c r="L1204" t="str">
        <f t="shared" si="638"/>
        <v/>
      </c>
      <c r="M1204" t="str">
        <f t="shared" si="657"/>
        <v/>
      </c>
      <c r="N1204" t="str">
        <f t="shared" si="639"/>
        <v/>
      </c>
      <c r="O1204" t="str">
        <f t="shared" si="640"/>
        <v/>
      </c>
      <c r="P1204" t="str">
        <f t="shared" si="633"/>
        <v/>
      </c>
      <c r="Q1204" t="str">
        <f t="shared" si="641"/>
        <v/>
      </c>
      <c r="R1204" t="str">
        <f t="shared" si="642"/>
        <v/>
      </c>
      <c r="S1204" t="str">
        <f t="shared" si="643"/>
        <v/>
      </c>
      <c r="T1204" t="str">
        <f t="shared" si="644"/>
        <v/>
      </c>
      <c r="U1204" t="str">
        <f t="shared" si="645"/>
        <v/>
      </c>
      <c r="V1204" t="str">
        <f>IF(MID(I1204,6,1)="T",VLOOKUP(H1204,DATA!$B$2:$H$526,7,FALSE),"")</f>
        <v/>
      </c>
      <c r="W1204" t="str">
        <f t="shared" si="646"/>
        <v/>
      </c>
      <c r="X1204" t="str">
        <f>IF(LEN(H1204)&gt;0,VLOOKUP(H1204,DATA!$B$2:$F$526,5,FALSE),"")</f>
        <v/>
      </c>
      <c r="Y1204" t="str">
        <f t="shared" si="647"/>
        <v/>
      </c>
      <c r="Z1204" t="str">
        <f t="shared" si="648"/>
        <v/>
      </c>
      <c r="AA1204" t="str">
        <f t="shared" si="649"/>
        <v/>
      </c>
      <c r="AB1204" t="str">
        <f>IF(LEN(Z1204)&gt;0,VLOOKUP(Z1204,DATA!$K$25:$L$69,2,FALSE)&amp;IF(LEN(AA1204)&gt;0,VLOOKUP(AA1204,DATA!$O$25:$P$29,2,FALSE),""),"")</f>
        <v/>
      </c>
      <c r="AC1204" t="str">
        <f>IF(LEN(Z1204)&gt;0,VLOOKUP(Z1204,DATA!$K$25:$M$69,3,FALSE),"")</f>
        <v/>
      </c>
      <c r="AD1204" t="str">
        <f t="shared" si="650"/>
        <v/>
      </c>
      <c r="AE1204" t="str">
        <f t="shared" si="651"/>
        <v/>
      </c>
      <c r="AF1204" t="str">
        <f t="shared" si="652"/>
        <v/>
      </c>
      <c r="AG1204" t="str">
        <f t="shared" si="653"/>
        <v/>
      </c>
      <c r="AH1204" t="str">
        <f t="shared" si="654"/>
        <v/>
      </c>
      <c r="AI1204" t="str">
        <f>IF(LEN(Q1204)&gt;0,REPT("0",IF(IF(MID(I1204,12,1)="F",VLOOKUP(J1204,DATA!$K$2:$Y$20,14,FALSE),0)&gt;10,IF(MID(I1204,12,1)="F",VLOOKUP(J1204,DATA!$K$2:$Y$20,14,FALSE),0)-10,0)-LEN(X1204))&amp;DEC2BIN(Q1204,IF(MID(I1204,12,1)="F",VLOOKUP(J1204,DATA!$K$2:$Y$20,14,FALSE),0)-IF(IF(MID(I1204,12,1)="F",VLOOKUP(J1204,DATA!$K$2:$Y$20,14,FALSE),0)&gt;10,IF(MID(I1204,12,1)="F",VLOOKUP(J1204,DATA!$K$2:$Y$20,14,FALSE),0)-10,0)),"")</f>
        <v/>
      </c>
      <c r="AJ1204" t="str">
        <f>IF(LEN(H1204)&gt;0,IF(H1204&lt;&gt;"CALL_PAL",VLOOKUP(H1204,DATA!$B$2:$E$526,4,FALSE),VLOOKUP(K1204,DATA!$K$72:$M$161,3,FALSE)),"")</f>
        <v/>
      </c>
      <c r="AK1204" t="str">
        <f>IF(LEN(H1204)&gt;0,VLOOKUP(H1204,DATA!$B$2:$D$526,3,FALSE),"")</f>
        <v/>
      </c>
      <c r="AL1204" t="str">
        <f t="shared" si="655"/>
        <v/>
      </c>
      <c r="AM1204" t="str">
        <f t="shared" si="656"/>
        <v/>
      </c>
      <c r="AN1204" t="str">
        <f t="shared" si="634"/>
        <v/>
      </c>
      <c r="AO1204" t="str">
        <f t="shared" si="628"/>
        <v/>
      </c>
      <c r="AP1204" t="str">
        <f t="shared" si="629"/>
        <v/>
      </c>
      <c r="AQ1204" t="str">
        <f t="shared" si="626"/>
        <v/>
      </c>
    </row>
    <row r="1205" spans="1:43" x14ac:dyDescent="0.25">
      <c r="A1205" t="str">
        <f t="shared" si="630"/>
        <v/>
      </c>
      <c r="C1205" t="str">
        <f t="shared" si="636"/>
        <v/>
      </c>
      <c r="D1205" t="str">
        <f t="shared" si="631"/>
        <v/>
      </c>
      <c r="E1205" t="str">
        <f t="shared" si="632"/>
        <v/>
      </c>
      <c r="F1205" t="str">
        <f t="shared" si="635"/>
        <v/>
      </c>
      <c r="G1205" t="str">
        <f t="shared" si="627"/>
        <v/>
      </c>
      <c r="H1205" t="str">
        <f t="shared" si="637"/>
        <v/>
      </c>
      <c r="I1205" s="3" t="str">
        <f>IF(LEN(H1205)&gt;0,VLOOKUP(H1205,DATA!$B$2:$G$526,6,FALSE),"")</f>
        <v/>
      </c>
      <c r="J1205" t="str">
        <f>IF(LEN(H1205)&gt;0,VLOOKUP(H1205,DATA!$B$2:$G$526,2,FALSE),"")</f>
        <v/>
      </c>
      <c r="K1205" t="str">
        <f>IF(LEN(H1205)&gt;0,IF(MID(IF(MID(MID(C1205,LEN(H1205)+2,99),1,1)="(",MID(MID(C1205,LEN(H1205)+2,99),2,LEN(MID(C1205,LEN(H1205)+2,99))-2),MID(C1205,LEN(H1205)+2,99)),1,1)=VLOOKUP(H1205,DATA!$B$2:$I$526,8,FALSE),MID(IF(MID(MID(C1205,LEN(H1205)+2,99),1,1)="(",MID(MID(C1205,LEN(H1205)+2,99),2,LEN(MID(C1205,LEN(H1205)+2,99))-2),MID(C1205,LEN(H1205)+2,99)),1,3),IF(MID(MID(C1205,LEN(H1205)+2,99),1,1)="(",MID(MID(C1205,LEN(H1205)+2,99),2,LEN(MID(C1205,LEN(H1205)+2,99))-2),MID(C1205,LEN(H1205)+2,99))),"")</f>
        <v/>
      </c>
      <c r="L1205" t="str">
        <f t="shared" si="638"/>
        <v/>
      </c>
      <c r="M1205" t="str">
        <f t="shared" si="657"/>
        <v/>
      </c>
      <c r="N1205" t="str">
        <f t="shared" si="639"/>
        <v/>
      </c>
      <c r="O1205" t="str">
        <f t="shared" si="640"/>
        <v/>
      </c>
      <c r="P1205" t="str">
        <f t="shared" si="633"/>
        <v/>
      </c>
      <c r="Q1205" t="str">
        <f t="shared" si="641"/>
        <v/>
      </c>
      <c r="R1205" t="str">
        <f t="shared" si="642"/>
        <v/>
      </c>
      <c r="S1205" t="str">
        <f t="shared" si="643"/>
        <v/>
      </c>
      <c r="T1205" t="str">
        <f t="shared" si="644"/>
        <v/>
      </c>
      <c r="U1205" t="str">
        <f t="shared" si="645"/>
        <v/>
      </c>
      <c r="V1205" t="str">
        <f>IF(MID(I1205,6,1)="T",VLOOKUP(H1205,DATA!$B$2:$H$526,7,FALSE),"")</f>
        <v/>
      </c>
      <c r="W1205" t="str">
        <f t="shared" si="646"/>
        <v/>
      </c>
      <c r="X1205" t="str">
        <f>IF(LEN(H1205)&gt;0,VLOOKUP(H1205,DATA!$B$2:$F$526,5,FALSE),"")</f>
        <v/>
      </c>
      <c r="Y1205" t="str">
        <f t="shared" si="647"/>
        <v/>
      </c>
      <c r="Z1205" t="str">
        <f t="shared" si="648"/>
        <v/>
      </c>
      <c r="AA1205" t="str">
        <f t="shared" si="649"/>
        <v/>
      </c>
      <c r="AB1205" t="str">
        <f>IF(LEN(Z1205)&gt;0,VLOOKUP(Z1205,DATA!$K$25:$L$69,2,FALSE)&amp;IF(LEN(AA1205)&gt;0,VLOOKUP(AA1205,DATA!$O$25:$P$29,2,FALSE),""),"")</f>
        <v/>
      </c>
      <c r="AC1205" t="str">
        <f>IF(LEN(Z1205)&gt;0,VLOOKUP(Z1205,DATA!$K$25:$M$69,3,FALSE),"")</f>
        <v/>
      </c>
      <c r="AD1205" t="str">
        <f t="shared" si="650"/>
        <v/>
      </c>
      <c r="AE1205" t="str">
        <f t="shared" si="651"/>
        <v/>
      </c>
      <c r="AF1205" t="str">
        <f t="shared" si="652"/>
        <v/>
      </c>
      <c r="AG1205" t="str">
        <f t="shared" si="653"/>
        <v/>
      </c>
      <c r="AH1205" t="str">
        <f t="shared" si="654"/>
        <v/>
      </c>
      <c r="AI1205" t="str">
        <f>IF(LEN(Q1205)&gt;0,REPT("0",IF(IF(MID(I1205,12,1)="F",VLOOKUP(J1205,DATA!$K$2:$Y$20,14,FALSE),0)&gt;10,IF(MID(I1205,12,1)="F",VLOOKUP(J1205,DATA!$K$2:$Y$20,14,FALSE),0)-10,0)-LEN(X1205))&amp;DEC2BIN(Q1205,IF(MID(I1205,12,1)="F",VLOOKUP(J1205,DATA!$K$2:$Y$20,14,FALSE),0)-IF(IF(MID(I1205,12,1)="F",VLOOKUP(J1205,DATA!$K$2:$Y$20,14,FALSE),0)&gt;10,IF(MID(I1205,12,1)="F",VLOOKUP(J1205,DATA!$K$2:$Y$20,14,FALSE),0)-10,0)),"")</f>
        <v/>
      </c>
      <c r="AJ1205" t="str">
        <f>IF(LEN(H1205)&gt;0,IF(H1205&lt;&gt;"CALL_PAL",VLOOKUP(H1205,DATA!$B$2:$E$526,4,FALSE),VLOOKUP(K1205,DATA!$K$72:$M$161,3,FALSE)),"")</f>
        <v/>
      </c>
      <c r="AK1205" t="str">
        <f>IF(LEN(H1205)&gt;0,VLOOKUP(H1205,DATA!$B$2:$D$526,3,FALSE),"")</f>
        <v/>
      </c>
      <c r="AL1205" t="str">
        <f t="shared" si="655"/>
        <v/>
      </c>
      <c r="AM1205" t="str">
        <f t="shared" si="656"/>
        <v/>
      </c>
      <c r="AN1205" t="str">
        <f t="shared" si="634"/>
        <v/>
      </c>
      <c r="AO1205" t="str">
        <f t="shared" si="628"/>
        <v/>
      </c>
      <c r="AP1205" t="str">
        <f t="shared" si="629"/>
        <v/>
      </c>
      <c r="AQ1205" t="str">
        <f t="shared" si="626"/>
        <v/>
      </c>
    </row>
    <row r="1206" spans="1:43" x14ac:dyDescent="0.25">
      <c r="A1206" t="str">
        <f t="shared" si="630"/>
        <v/>
      </c>
      <c r="C1206" t="str">
        <f t="shared" si="636"/>
        <v/>
      </c>
      <c r="D1206" t="str">
        <f t="shared" si="631"/>
        <v/>
      </c>
      <c r="E1206" t="str">
        <f t="shared" si="632"/>
        <v/>
      </c>
      <c r="F1206" t="str">
        <f t="shared" si="635"/>
        <v/>
      </c>
      <c r="G1206" t="str">
        <f t="shared" si="627"/>
        <v/>
      </c>
      <c r="H1206" t="str">
        <f t="shared" si="637"/>
        <v/>
      </c>
      <c r="I1206" s="3" t="str">
        <f>IF(LEN(H1206)&gt;0,VLOOKUP(H1206,DATA!$B$2:$G$526,6,FALSE),"")</f>
        <v/>
      </c>
      <c r="J1206" t="str">
        <f>IF(LEN(H1206)&gt;0,VLOOKUP(H1206,DATA!$B$2:$G$526,2,FALSE),"")</f>
        <v/>
      </c>
      <c r="K1206" t="str">
        <f>IF(LEN(H1206)&gt;0,IF(MID(IF(MID(MID(C1206,LEN(H1206)+2,99),1,1)="(",MID(MID(C1206,LEN(H1206)+2,99),2,LEN(MID(C1206,LEN(H1206)+2,99))-2),MID(C1206,LEN(H1206)+2,99)),1,1)=VLOOKUP(H1206,DATA!$B$2:$I$526,8,FALSE),MID(IF(MID(MID(C1206,LEN(H1206)+2,99),1,1)="(",MID(MID(C1206,LEN(H1206)+2,99),2,LEN(MID(C1206,LEN(H1206)+2,99))-2),MID(C1206,LEN(H1206)+2,99)),1,3),IF(MID(MID(C1206,LEN(H1206)+2,99),1,1)="(",MID(MID(C1206,LEN(H1206)+2,99),2,LEN(MID(C1206,LEN(H1206)+2,99))-2),MID(C1206,LEN(H1206)+2,99))),"")</f>
        <v/>
      </c>
      <c r="L1206" t="str">
        <f t="shared" si="638"/>
        <v/>
      </c>
      <c r="M1206" t="str">
        <f t="shared" si="657"/>
        <v/>
      </c>
      <c r="N1206" t="str">
        <f t="shared" si="639"/>
        <v/>
      </c>
      <c r="O1206" t="str">
        <f t="shared" si="640"/>
        <v/>
      </c>
      <c r="P1206" t="str">
        <f t="shared" si="633"/>
        <v/>
      </c>
      <c r="Q1206" t="str">
        <f t="shared" si="641"/>
        <v/>
      </c>
      <c r="R1206" t="str">
        <f t="shared" si="642"/>
        <v/>
      </c>
      <c r="S1206" t="str">
        <f t="shared" si="643"/>
        <v/>
      </c>
      <c r="T1206" t="str">
        <f t="shared" si="644"/>
        <v/>
      </c>
      <c r="U1206" t="str">
        <f t="shared" si="645"/>
        <v/>
      </c>
      <c r="V1206" t="str">
        <f>IF(MID(I1206,6,1)="T",VLOOKUP(H1206,DATA!$B$2:$H$526,7,FALSE),"")</f>
        <v/>
      </c>
      <c r="W1206" t="str">
        <f t="shared" si="646"/>
        <v/>
      </c>
      <c r="X1206" t="str">
        <f>IF(LEN(H1206)&gt;0,VLOOKUP(H1206,DATA!$B$2:$F$526,5,FALSE),"")</f>
        <v/>
      </c>
      <c r="Y1206" t="str">
        <f t="shared" si="647"/>
        <v/>
      </c>
      <c r="Z1206" t="str">
        <f t="shared" si="648"/>
        <v/>
      </c>
      <c r="AA1206" t="str">
        <f t="shared" si="649"/>
        <v/>
      </c>
      <c r="AB1206" t="str">
        <f>IF(LEN(Z1206)&gt;0,VLOOKUP(Z1206,DATA!$K$25:$L$69,2,FALSE)&amp;IF(LEN(AA1206)&gt;0,VLOOKUP(AA1206,DATA!$O$25:$P$29,2,FALSE),""),"")</f>
        <v/>
      </c>
      <c r="AC1206" t="str">
        <f>IF(LEN(Z1206)&gt;0,VLOOKUP(Z1206,DATA!$K$25:$M$69,3,FALSE),"")</f>
        <v/>
      </c>
      <c r="AD1206" t="str">
        <f t="shared" si="650"/>
        <v/>
      </c>
      <c r="AE1206" t="str">
        <f t="shared" si="651"/>
        <v/>
      </c>
      <c r="AF1206" t="str">
        <f t="shared" si="652"/>
        <v/>
      </c>
      <c r="AG1206" t="str">
        <f t="shared" si="653"/>
        <v/>
      </c>
      <c r="AH1206" t="str">
        <f t="shared" si="654"/>
        <v/>
      </c>
      <c r="AI1206" t="str">
        <f>IF(LEN(Q1206)&gt;0,REPT("0",IF(IF(MID(I1206,12,1)="F",VLOOKUP(J1206,DATA!$K$2:$Y$20,14,FALSE),0)&gt;10,IF(MID(I1206,12,1)="F",VLOOKUP(J1206,DATA!$K$2:$Y$20,14,FALSE),0)-10,0)-LEN(X1206))&amp;DEC2BIN(Q1206,IF(MID(I1206,12,1)="F",VLOOKUP(J1206,DATA!$K$2:$Y$20,14,FALSE),0)-IF(IF(MID(I1206,12,1)="F",VLOOKUP(J1206,DATA!$K$2:$Y$20,14,FALSE),0)&gt;10,IF(MID(I1206,12,1)="F",VLOOKUP(J1206,DATA!$K$2:$Y$20,14,FALSE),0)-10,0)),"")</f>
        <v/>
      </c>
      <c r="AJ1206" t="str">
        <f>IF(LEN(H1206)&gt;0,IF(H1206&lt;&gt;"CALL_PAL",VLOOKUP(H1206,DATA!$B$2:$E$526,4,FALSE),VLOOKUP(K1206,DATA!$K$72:$M$161,3,FALSE)),"")</f>
        <v/>
      </c>
      <c r="AK1206" t="str">
        <f>IF(LEN(H1206)&gt;0,VLOOKUP(H1206,DATA!$B$2:$D$526,3,FALSE),"")</f>
        <v/>
      </c>
      <c r="AL1206" t="str">
        <f t="shared" si="655"/>
        <v/>
      </c>
      <c r="AM1206" t="str">
        <f t="shared" si="656"/>
        <v/>
      </c>
      <c r="AN1206" t="str">
        <f t="shared" si="634"/>
        <v/>
      </c>
      <c r="AO1206" t="str">
        <f t="shared" si="628"/>
        <v/>
      </c>
      <c r="AP1206" t="str">
        <f t="shared" si="629"/>
        <v/>
      </c>
      <c r="AQ1206" t="str">
        <f t="shared" si="626"/>
        <v/>
      </c>
    </row>
    <row r="1207" spans="1:43" x14ac:dyDescent="0.25">
      <c r="A1207" t="str">
        <f t="shared" si="630"/>
        <v/>
      </c>
      <c r="C1207" t="str">
        <f t="shared" si="636"/>
        <v/>
      </c>
      <c r="D1207" t="str">
        <f t="shared" si="631"/>
        <v/>
      </c>
      <c r="E1207" t="str">
        <f t="shared" si="632"/>
        <v/>
      </c>
      <c r="F1207" t="str">
        <f t="shared" si="635"/>
        <v/>
      </c>
      <c r="G1207" t="str">
        <f t="shared" si="627"/>
        <v/>
      </c>
      <c r="H1207" t="str">
        <f t="shared" si="637"/>
        <v/>
      </c>
      <c r="I1207" s="3" t="str">
        <f>IF(LEN(H1207)&gt;0,VLOOKUP(H1207,DATA!$B$2:$G$526,6,FALSE),"")</f>
        <v/>
      </c>
      <c r="J1207" t="str">
        <f>IF(LEN(H1207)&gt;0,VLOOKUP(H1207,DATA!$B$2:$G$526,2,FALSE),"")</f>
        <v/>
      </c>
      <c r="K1207" t="str">
        <f>IF(LEN(H1207)&gt;0,IF(MID(IF(MID(MID(C1207,LEN(H1207)+2,99),1,1)="(",MID(MID(C1207,LEN(H1207)+2,99),2,LEN(MID(C1207,LEN(H1207)+2,99))-2),MID(C1207,LEN(H1207)+2,99)),1,1)=VLOOKUP(H1207,DATA!$B$2:$I$526,8,FALSE),MID(IF(MID(MID(C1207,LEN(H1207)+2,99),1,1)="(",MID(MID(C1207,LEN(H1207)+2,99),2,LEN(MID(C1207,LEN(H1207)+2,99))-2),MID(C1207,LEN(H1207)+2,99)),1,3),IF(MID(MID(C1207,LEN(H1207)+2,99),1,1)="(",MID(MID(C1207,LEN(H1207)+2,99),2,LEN(MID(C1207,LEN(H1207)+2,99))-2),MID(C1207,LEN(H1207)+2,99))),"")</f>
        <v/>
      </c>
      <c r="L1207" t="str">
        <f t="shared" si="638"/>
        <v/>
      </c>
      <c r="M1207" t="str">
        <f t="shared" si="657"/>
        <v/>
      </c>
      <c r="N1207" t="str">
        <f t="shared" si="639"/>
        <v/>
      </c>
      <c r="O1207" t="str">
        <f t="shared" si="640"/>
        <v/>
      </c>
      <c r="P1207" t="str">
        <f t="shared" si="633"/>
        <v/>
      </c>
      <c r="Q1207" t="str">
        <f t="shared" si="641"/>
        <v/>
      </c>
      <c r="R1207" t="str">
        <f t="shared" si="642"/>
        <v/>
      </c>
      <c r="S1207" t="str">
        <f t="shared" si="643"/>
        <v/>
      </c>
      <c r="T1207" t="str">
        <f t="shared" si="644"/>
        <v/>
      </c>
      <c r="U1207" t="str">
        <f t="shared" si="645"/>
        <v/>
      </c>
      <c r="V1207" t="str">
        <f>IF(MID(I1207,6,1)="T",VLOOKUP(H1207,DATA!$B$2:$H$526,7,FALSE),"")</f>
        <v/>
      </c>
      <c r="W1207" t="str">
        <f t="shared" si="646"/>
        <v/>
      </c>
      <c r="X1207" t="str">
        <f>IF(LEN(H1207)&gt;0,VLOOKUP(H1207,DATA!$B$2:$F$526,5,FALSE),"")</f>
        <v/>
      </c>
      <c r="Y1207" t="str">
        <f t="shared" si="647"/>
        <v/>
      </c>
      <c r="Z1207" t="str">
        <f t="shared" si="648"/>
        <v/>
      </c>
      <c r="AA1207" t="str">
        <f t="shared" si="649"/>
        <v/>
      </c>
      <c r="AB1207" t="str">
        <f>IF(LEN(Z1207)&gt;0,VLOOKUP(Z1207,DATA!$K$25:$L$69,2,FALSE)&amp;IF(LEN(AA1207)&gt;0,VLOOKUP(AA1207,DATA!$O$25:$P$29,2,FALSE),""),"")</f>
        <v/>
      </c>
      <c r="AC1207" t="str">
        <f>IF(LEN(Z1207)&gt;0,VLOOKUP(Z1207,DATA!$K$25:$M$69,3,FALSE),"")</f>
        <v/>
      </c>
      <c r="AD1207" t="str">
        <f t="shared" si="650"/>
        <v/>
      </c>
      <c r="AE1207" t="str">
        <f t="shared" si="651"/>
        <v/>
      </c>
      <c r="AF1207" t="str">
        <f t="shared" si="652"/>
        <v/>
      </c>
      <c r="AG1207" t="str">
        <f t="shared" si="653"/>
        <v/>
      </c>
      <c r="AH1207" t="str">
        <f t="shared" si="654"/>
        <v/>
      </c>
      <c r="AI1207" t="str">
        <f>IF(LEN(Q1207)&gt;0,REPT("0",IF(IF(MID(I1207,12,1)="F",VLOOKUP(J1207,DATA!$K$2:$Y$20,14,FALSE),0)&gt;10,IF(MID(I1207,12,1)="F",VLOOKUP(J1207,DATA!$K$2:$Y$20,14,FALSE),0)-10,0)-LEN(X1207))&amp;DEC2BIN(Q1207,IF(MID(I1207,12,1)="F",VLOOKUP(J1207,DATA!$K$2:$Y$20,14,FALSE),0)-IF(IF(MID(I1207,12,1)="F",VLOOKUP(J1207,DATA!$K$2:$Y$20,14,FALSE),0)&gt;10,IF(MID(I1207,12,1)="F",VLOOKUP(J1207,DATA!$K$2:$Y$20,14,FALSE),0)-10,0)),"")</f>
        <v/>
      </c>
      <c r="AJ1207" t="str">
        <f>IF(LEN(H1207)&gt;0,IF(H1207&lt;&gt;"CALL_PAL",VLOOKUP(H1207,DATA!$B$2:$E$526,4,FALSE),VLOOKUP(K1207,DATA!$K$72:$M$161,3,FALSE)),"")</f>
        <v/>
      </c>
      <c r="AK1207" t="str">
        <f>IF(LEN(H1207)&gt;0,VLOOKUP(H1207,DATA!$B$2:$D$526,3,FALSE),"")</f>
        <v/>
      </c>
      <c r="AL1207" t="str">
        <f t="shared" si="655"/>
        <v/>
      </c>
      <c r="AM1207" t="str">
        <f t="shared" si="656"/>
        <v/>
      </c>
      <c r="AN1207" t="str">
        <f t="shared" si="634"/>
        <v/>
      </c>
      <c r="AO1207" t="str">
        <f t="shared" si="628"/>
        <v/>
      </c>
      <c r="AP1207" t="str">
        <f t="shared" si="629"/>
        <v/>
      </c>
      <c r="AQ1207" t="str">
        <f t="shared" si="626"/>
        <v/>
      </c>
    </row>
    <row r="1208" spans="1:43" x14ac:dyDescent="0.25">
      <c r="A1208" t="str">
        <f t="shared" si="630"/>
        <v/>
      </c>
      <c r="C1208" t="str">
        <f t="shared" si="636"/>
        <v/>
      </c>
      <c r="D1208" t="str">
        <f t="shared" si="631"/>
        <v/>
      </c>
      <c r="E1208" t="str">
        <f t="shared" si="632"/>
        <v/>
      </c>
      <c r="F1208" t="str">
        <f t="shared" si="635"/>
        <v/>
      </c>
      <c r="G1208" t="str">
        <f t="shared" si="627"/>
        <v/>
      </c>
      <c r="H1208" t="str">
        <f t="shared" si="637"/>
        <v/>
      </c>
      <c r="I1208" s="3" t="str">
        <f>IF(LEN(H1208)&gt;0,VLOOKUP(H1208,DATA!$B$2:$G$526,6,FALSE),"")</f>
        <v/>
      </c>
      <c r="J1208" t="str">
        <f>IF(LEN(H1208)&gt;0,VLOOKUP(H1208,DATA!$B$2:$G$526,2,FALSE),"")</f>
        <v/>
      </c>
      <c r="K1208" t="str">
        <f>IF(LEN(H1208)&gt;0,IF(MID(IF(MID(MID(C1208,LEN(H1208)+2,99),1,1)="(",MID(MID(C1208,LEN(H1208)+2,99),2,LEN(MID(C1208,LEN(H1208)+2,99))-2),MID(C1208,LEN(H1208)+2,99)),1,1)=VLOOKUP(H1208,DATA!$B$2:$I$526,8,FALSE),MID(IF(MID(MID(C1208,LEN(H1208)+2,99),1,1)="(",MID(MID(C1208,LEN(H1208)+2,99),2,LEN(MID(C1208,LEN(H1208)+2,99))-2),MID(C1208,LEN(H1208)+2,99)),1,3),IF(MID(MID(C1208,LEN(H1208)+2,99),1,1)="(",MID(MID(C1208,LEN(H1208)+2,99),2,LEN(MID(C1208,LEN(H1208)+2,99))-2),MID(C1208,LEN(H1208)+2,99))),"")</f>
        <v/>
      </c>
      <c r="L1208" t="str">
        <f t="shared" si="638"/>
        <v/>
      </c>
      <c r="M1208" t="str">
        <f t="shared" si="657"/>
        <v/>
      </c>
      <c r="N1208" t="str">
        <f t="shared" si="639"/>
        <v/>
      </c>
      <c r="O1208" t="str">
        <f t="shared" si="640"/>
        <v/>
      </c>
      <c r="P1208" t="str">
        <f t="shared" si="633"/>
        <v/>
      </c>
      <c r="Q1208" t="str">
        <f t="shared" si="641"/>
        <v/>
      </c>
      <c r="R1208" t="str">
        <f t="shared" si="642"/>
        <v/>
      </c>
      <c r="S1208" t="str">
        <f t="shared" si="643"/>
        <v/>
      </c>
      <c r="T1208" t="str">
        <f t="shared" si="644"/>
        <v/>
      </c>
      <c r="U1208" t="str">
        <f t="shared" si="645"/>
        <v/>
      </c>
      <c r="V1208" t="str">
        <f>IF(MID(I1208,6,1)="T",VLOOKUP(H1208,DATA!$B$2:$H$526,7,FALSE),"")</f>
        <v/>
      </c>
      <c r="W1208" t="str">
        <f t="shared" si="646"/>
        <v/>
      </c>
      <c r="X1208" t="str">
        <f>IF(LEN(H1208)&gt;0,VLOOKUP(H1208,DATA!$B$2:$F$526,5,FALSE),"")</f>
        <v/>
      </c>
      <c r="Y1208" t="str">
        <f t="shared" si="647"/>
        <v/>
      </c>
      <c r="Z1208" t="str">
        <f t="shared" si="648"/>
        <v/>
      </c>
      <c r="AA1208" t="str">
        <f t="shared" si="649"/>
        <v/>
      </c>
      <c r="AB1208" t="str">
        <f>IF(LEN(Z1208)&gt;0,VLOOKUP(Z1208,DATA!$K$25:$L$69,2,FALSE)&amp;IF(LEN(AA1208)&gt;0,VLOOKUP(AA1208,DATA!$O$25:$P$29,2,FALSE),""),"")</f>
        <v/>
      </c>
      <c r="AC1208" t="str">
        <f>IF(LEN(Z1208)&gt;0,VLOOKUP(Z1208,DATA!$K$25:$M$69,3,FALSE),"")</f>
        <v/>
      </c>
      <c r="AD1208" t="str">
        <f t="shared" si="650"/>
        <v/>
      </c>
      <c r="AE1208" t="str">
        <f t="shared" si="651"/>
        <v/>
      </c>
      <c r="AF1208" t="str">
        <f t="shared" si="652"/>
        <v/>
      </c>
      <c r="AG1208" t="str">
        <f t="shared" si="653"/>
        <v/>
      </c>
      <c r="AH1208" t="str">
        <f t="shared" si="654"/>
        <v/>
      </c>
      <c r="AI1208" t="str">
        <f>IF(LEN(Q1208)&gt;0,REPT("0",IF(IF(MID(I1208,12,1)="F",VLOOKUP(J1208,DATA!$K$2:$Y$20,14,FALSE),0)&gt;10,IF(MID(I1208,12,1)="F",VLOOKUP(J1208,DATA!$K$2:$Y$20,14,FALSE),0)-10,0)-LEN(X1208))&amp;DEC2BIN(Q1208,IF(MID(I1208,12,1)="F",VLOOKUP(J1208,DATA!$K$2:$Y$20,14,FALSE),0)-IF(IF(MID(I1208,12,1)="F",VLOOKUP(J1208,DATA!$K$2:$Y$20,14,FALSE),0)&gt;10,IF(MID(I1208,12,1)="F",VLOOKUP(J1208,DATA!$K$2:$Y$20,14,FALSE),0)-10,0)),"")</f>
        <v/>
      </c>
      <c r="AJ1208" t="str">
        <f>IF(LEN(H1208)&gt;0,IF(H1208&lt;&gt;"CALL_PAL",VLOOKUP(H1208,DATA!$B$2:$E$526,4,FALSE),VLOOKUP(K1208,DATA!$K$72:$M$161,3,FALSE)),"")</f>
        <v/>
      </c>
      <c r="AK1208" t="str">
        <f>IF(LEN(H1208)&gt;0,VLOOKUP(H1208,DATA!$B$2:$D$526,3,FALSE),"")</f>
        <v/>
      </c>
      <c r="AL1208" t="str">
        <f t="shared" si="655"/>
        <v/>
      </c>
      <c r="AM1208" t="str">
        <f t="shared" si="656"/>
        <v/>
      </c>
      <c r="AN1208" t="str">
        <f t="shared" si="634"/>
        <v/>
      </c>
      <c r="AO1208" t="str">
        <f t="shared" si="628"/>
        <v/>
      </c>
      <c r="AP1208" t="str">
        <f t="shared" si="629"/>
        <v/>
      </c>
      <c r="AQ1208" t="str">
        <f t="shared" si="626"/>
        <v/>
      </c>
    </row>
    <row r="1209" spans="1:43" x14ac:dyDescent="0.25">
      <c r="A1209" t="str">
        <f t="shared" si="630"/>
        <v/>
      </c>
      <c r="C1209" t="str">
        <f t="shared" si="636"/>
        <v/>
      </c>
      <c r="D1209" t="str">
        <f t="shared" si="631"/>
        <v/>
      </c>
      <c r="E1209" t="str">
        <f t="shared" si="632"/>
        <v/>
      </c>
      <c r="F1209" t="str">
        <f t="shared" si="635"/>
        <v/>
      </c>
      <c r="G1209" t="str">
        <f t="shared" si="627"/>
        <v/>
      </c>
      <c r="H1209" t="str">
        <f t="shared" si="637"/>
        <v/>
      </c>
      <c r="I1209" s="3" t="str">
        <f>IF(LEN(H1209)&gt;0,VLOOKUP(H1209,DATA!$B$2:$G$526,6,FALSE),"")</f>
        <v/>
      </c>
      <c r="J1209" t="str">
        <f>IF(LEN(H1209)&gt;0,VLOOKUP(H1209,DATA!$B$2:$G$526,2,FALSE),"")</f>
        <v/>
      </c>
      <c r="K1209" t="str">
        <f>IF(LEN(H1209)&gt;0,IF(MID(IF(MID(MID(C1209,LEN(H1209)+2,99),1,1)="(",MID(MID(C1209,LEN(H1209)+2,99),2,LEN(MID(C1209,LEN(H1209)+2,99))-2),MID(C1209,LEN(H1209)+2,99)),1,1)=VLOOKUP(H1209,DATA!$B$2:$I$526,8,FALSE),MID(IF(MID(MID(C1209,LEN(H1209)+2,99),1,1)="(",MID(MID(C1209,LEN(H1209)+2,99),2,LEN(MID(C1209,LEN(H1209)+2,99))-2),MID(C1209,LEN(H1209)+2,99)),1,3),IF(MID(MID(C1209,LEN(H1209)+2,99),1,1)="(",MID(MID(C1209,LEN(H1209)+2,99),2,LEN(MID(C1209,LEN(H1209)+2,99))-2),MID(C1209,LEN(H1209)+2,99))),"")</f>
        <v/>
      </c>
      <c r="L1209" t="str">
        <f t="shared" si="638"/>
        <v/>
      </c>
      <c r="M1209" t="str">
        <f t="shared" si="657"/>
        <v/>
      </c>
      <c r="N1209" t="str">
        <f t="shared" si="639"/>
        <v/>
      </c>
      <c r="O1209" t="str">
        <f t="shared" si="640"/>
        <v/>
      </c>
      <c r="P1209" t="str">
        <f t="shared" si="633"/>
        <v/>
      </c>
      <c r="Q1209" t="str">
        <f t="shared" si="641"/>
        <v/>
      </c>
      <c r="R1209" t="str">
        <f t="shared" si="642"/>
        <v/>
      </c>
      <c r="S1209" t="str">
        <f t="shared" si="643"/>
        <v/>
      </c>
      <c r="T1209" t="str">
        <f t="shared" si="644"/>
        <v/>
      </c>
      <c r="U1209" t="str">
        <f t="shared" si="645"/>
        <v/>
      </c>
      <c r="V1209" t="str">
        <f>IF(MID(I1209,6,1)="T",VLOOKUP(H1209,DATA!$B$2:$H$526,7,FALSE),"")</f>
        <v/>
      </c>
      <c r="W1209" t="str">
        <f t="shared" si="646"/>
        <v/>
      </c>
      <c r="X1209" t="str">
        <f>IF(LEN(H1209)&gt;0,VLOOKUP(H1209,DATA!$B$2:$F$526,5,FALSE),"")</f>
        <v/>
      </c>
      <c r="Y1209" t="str">
        <f t="shared" si="647"/>
        <v/>
      </c>
      <c r="Z1209" t="str">
        <f t="shared" si="648"/>
        <v/>
      </c>
      <c r="AA1209" t="str">
        <f t="shared" si="649"/>
        <v/>
      </c>
      <c r="AB1209" t="str">
        <f>IF(LEN(Z1209)&gt;0,VLOOKUP(Z1209,DATA!$K$25:$L$69,2,FALSE)&amp;IF(LEN(AA1209)&gt;0,VLOOKUP(AA1209,DATA!$O$25:$P$29,2,FALSE),""),"")</f>
        <v/>
      </c>
      <c r="AC1209" t="str">
        <f>IF(LEN(Z1209)&gt;0,VLOOKUP(Z1209,DATA!$K$25:$M$69,3,FALSE),"")</f>
        <v/>
      </c>
      <c r="AD1209" t="str">
        <f t="shared" si="650"/>
        <v/>
      </c>
      <c r="AE1209" t="str">
        <f t="shared" si="651"/>
        <v/>
      </c>
      <c r="AF1209" t="str">
        <f t="shared" si="652"/>
        <v/>
      </c>
      <c r="AG1209" t="str">
        <f t="shared" si="653"/>
        <v/>
      </c>
      <c r="AH1209" t="str">
        <f t="shared" si="654"/>
        <v/>
      </c>
      <c r="AI1209" t="str">
        <f>IF(LEN(Q1209)&gt;0,REPT("0",IF(IF(MID(I1209,12,1)="F",VLOOKUP(J1209,DATA!$K$2:$Y$20,14,FALSE),0)&gt;10,IF(MID(I1209,12,1)="F",VLOOKUP(J1209,DATA!$K$2:$Y$20,14,FALSE),0)-10,0)-LEN(X1209))&amp;DEC2BIN(Q1209,IF(MID(I1209,12,1)="F",VLOOKUP(J1209,DATA!$K$2:$Y$20,14,FALSE),0)-IF(IF(MID(I1209,12,1)="F",VLOOKUP(J1209,DATA!$K$2:$Y$20,14,FALSE),0)&gt;10,IF(MID(I1209,12,1)="F",VLOOKUP(J1209,DATA!$K$2:$Y$20,14,FALSE),0)-10,0)),"")</f>
        <v/>
      </c>
      <c r="AJ1209" t="str">
        <f>IF(LEN(H1209)&gt;0,IF(H1209&lt;&gt;"CALL_PAL",VLOOKUP(H1209,DATA!$B$2:$E$526,4,FALSE),VLOOKUP(K1209,DATA!$K$72:$M$161,3,FALSE)),"")</f>
        <v/>
      </c>
      <c r="AK1209" t="str">
        <f>IF(LEN(H1209)&gt;0,VLOOKUP(H1209,DATA!$B$2:$D$526,3,FALSE),"")</f>
        <v/>
      </c>
      <c r="AL1209" t="str">
        <f t="shared" si="655"/>
        <v/>
      </c>
      <c r="AM1209" t="str">
        <f t="shared" si="656"/>
        <v/>
      </c>
      <c r="AN1209" t="str">
        <f t="shared" si="634"/>
        <v/>
      </c>
      <c r="AO1209" t="str">
        <f t="shared" si="628"/>
        <v/>
      </c>
      <c r="AP1209" t="str">
        <f t="shared" si="629"/>
        <v/>
      </c>
      <c r="AQ1209" t="str">
        <f t="shared" si="626"/>
        <v/>
      </c>
    </row>
    <row r="1210" spans="1:43" x14ac:dyDescent="0.25">
      <c r="A1210" t="str">
        <f t="shared" si="630"/>
        <v/>
      </c>
      <c r="C1210" t="str">
        <f t="shared" si="636"/>
        <v/>
      </c>
      <c r="D1210" t="str">
        <f t="shared" si="631"/>
        <v/>
      </c>
      <c r="E1210" t="str">
        <f t="shared" si="632"/>
        <v/>
      </c>
      <c r="F1210" t="str">
        <f t="shared" si="635"/>
        <v/>
      </c>
      <c r="G1210" t="str">
        <f t="shared" si="627"/>
        <v/>
      </c>
      <c r="H1210" t="str">
        <f t="shared" si="637"/>
        <v/>
      </c>
      <c r="I1210" s="3" t="str">
        <f>IF(LEN(H1210)&gt;0,VLOOKUP(H1210,DATA!$B$2:$G$526,6,FALSE),"")</f>
        <v/>
      </c>
      <c r="J1210" t="str">
        <f>IF(LEN(H1210)&gt;0,VLOOKUP(H1210,DATA!$B$2:$G$526,2,FALSE),"")</f>
        <v/>
      </c>
      <c r="K1210" t="str">
        <f>IF(LEN(H1210)&gt;0,IF(MID(IF(MID(MID(C1210,LEN(H1210)+2,99),1,1)="(",MID(MID(C1210,LEN(H1210)+2,99),2,LEN(MID(C1210,LEN(H1210)+2,99))-2),MID(C1210,LEN(H1210)+2,99)),1,1)=VLOOKUP(H1210,DATA!$B$2:$I$526,8,FALSE),MID(IF(MID(MID(C1210,LEN(H1210)+2,99),1,1)="(",MID(MID(C1210,LEN(H1210)+2,99),2,LEN(MID(C1210,LEN(H1210)+2,99))-2),MID(C1210,LEN(H1210)+2,99)),1,3),IF(MID(MID(C1210,LEN(H1210)+2,99),1,1)="(",MID(MID(C1210,LEN(H1210)+2,99),2,LEN(MID(C1210,LEN(H1210)+2,99))-2),MID(C1210,LEN(H1210)+2,99))),"")</f>
        <v/>
      </c>
      <c r="L1210" t="str">
        <f t="shared" si="638"/>
        <v/>
      </c>
      <c r="M1210" t="str">
        <f t="shared" si="657"/>
        <v/>
      </c>
      <c r="N1210" t="str">
        <f t="shared" si="639"/>
        <v/>
      </c>
      <c r="O1210" t="str">
        <f t="shared" si="640"/>
        <v/>
      </c>
      <c r="P1210" t="str">
        <f t="shared" si="633"/>
        <v/>
      </c>
      <c r="Q1210" t="str">
        <f t="shared" si="641"/>
        <v/>
      </c>
      <c r="R1210" t="str">
        <f t="shared" si="642"/>
        <v/>
      </c>
      <c r="S1210" t="str">
        <f t="shared" si="643"/>
        <v/>
      </c>
      <c r="T1210" t="str">
        <f t="shared" si="644"/>
        <v/>
      </c>
      <c r="U1210" t="str">
        <f t="shared" si="645"/>
        <v/>
      </c>
      <c r="V1210" t="str">
        <f>IF(MID(I1210,6,1)="T",VLOOKUP(H1210,DATA!$B$2:$H$526,7,FALSE),"")</f>
        <v/>
      </c>
      <c r="W1210" t="str">
        <f t="shared" si="646"/>
        <v/>
      </c>
      <c r="X1210" t="str">
        <f>IF(LEN(H1210)&gt;0,VLOOKUP(H1210,DATA!$B$2:$F$526,5,FALSE),"")</f>
        <v/>
      </c>
      <c r="Y1210" t="str">
        <f t="shared" si="647"/>
        <v/>
      </c>
      <c r="Z1210" t="str">
        <f t="shared" si="648"/>
        <v/>
      </c>
      <c r="AA1210" t="str">
        <f t="shared" si="649"/>
        <v/>
      </c>
      <c r="AB1210" t="str">
        <f>IF(LEN(Z1210)&gt;0,VLOOKUP(Z1210,DATA!$K$25:$L$69,2,FALSE)&amp;IF(LEN(AA1210)&gt;0,VLOOKUP(AA1210,DATA!$O$25:$P$29,2,FALSE),""),"")</f>
        <v/>
      </c>
      <c r="AC1210" t="str">
        <f>IF(LEN(Z1210)&gt;0,VLOOKUP(Z1210,DATA!$K$25:$M$69,3,FALSE),"")</f>
        <v/>
      </c>
      <c r="AD1210" t="str">
        <f t="shared" si="650"/>
        <v/>
      </c>
      <c r="AE1210" t="str">
        <f t="shared" si="651"/>
        <v/>
      </c>
      <c r="AF1210" t="str">
        <f t="shared" si="652"/>
        <v/>
      </c>
      <c r="AG1210" t="str">
        <f t="shared" si="653"/>
        <v/>
      </c>
      <c r="AH1210" t="str">
        <f t="shared" si="654"/>
        <v/>
      </c>
      <c r="AI1210" t="str">
        <f>IF(LEN(Q1210)&gt;0,REPT("0",IF(IF(MID(I1210,12,1)="F",VLOOKUP(J1210,DATA!$K$2:$Y$20,14,FALSE),0)&gt;10,IF(MID(I1210,12,1)="F",VLOOKUP(J1210,DATA!$K$2:$Y$20,14,FALSE),0)-10,0)-LEN(X1210))&amp;DEC2BIN(Q1210,IF(MID(I1210,12,1)="F",VLOOKUP(J1210,DATA!$K$2:$Y$20,14,FALSE),0)-IF(IF(MID(I1210,12,1)="F",VLOOKUP(J1210,DATA!$K$2:$Y$20,14,FALSE),0)&gt;10,IF(MID(I1210,12,1)="F",VLOOKUP(J1210,DATA!$K$2:$Y$20,14,FALSE),0)-10,0)),"")</f>
        <v/>
      </c>
      <c r="AJ1210" t="str">
        <f>IF(LEN(H1210)&gt;0,IF(H1210&lt;&gt;"CALL_PAL",VLOOKUP(H1210,DATA!$B$2:$E$526,4,FALSE),VLOOKUP(K1210,DATA!$K$72:$M$161,3,FALSE)),"")</f>
        <v/>
      </c>
      <c r="AK1210" t="str">
        <f>IF(LEN(H1210)&gt;0,VLOOKUP(H1210,DATA!$B$2:$D$526,3,FALSE),"")</f>
        <v/>
      </c>
      <c r="AL1210" t="str">
        <f t="shared" si="655"/>
        <v/>
      </c>
      <c r="AM1210" t="str">
        <f t="shared" si="656"/>
        <v/>
      </c>
      <c r="AN1210" t="str">
        <f t="shared" si="634"/>
        <v/>
      </c>
      <c r="AO1210" t="str">
        <f t="shared" si="628"/>
        <v/>
      </c>
      <c r="AP1210" t="str">
        <f t="shared" si="629"/>
        <v/>
      </c>
      <c r="AQ1210" t="str">
        <f t="shared" si="626"/>
        <v/>
      </c>
    </row>
    <row r="1211" spans="1:43" x14ac:dyDescent="0.25">
      <c r="A1211" t="str">
        <f t="shared" si="630"/>
        <v/>
      </c>
      <c r="C1211" t="str">
        <f t="shared" si="636"/>
        <v/>
      </c>
      <c r="D1211" t="str">
        <f t="shared" si="631"/>
        <v/>
      </c>
      <c r="E1211" t="str">
        <f t="shared" si="632"/>
        <v/>
      </c>
      <c r="F1211" t="str">
        <f t="shared" si="635"/>
        <v/>
      </c>
      <c r="G1211" t="str">
        <f t="shared" si="627"/>
        <v/>
      </c>
      <c r="H1211" t="str">
        <f t="shared" si="637"/>
        <v/>
      </c>
      <c r="I1211" s="3" t="str">
        <f>IF(LEN(H1211)&gt;0,VLOOKUP(H1211,DATA!$B$2:$G$526,6,FALSE),"")</f>
        <v/>
      </c>
      <c r="J1211" t="str">
        <f>IF(LEN(H1211)&gt;0,VLOOKUP(H1211,DATA!$B$2:$G$526,2,FALSE),"")</f>
        <v/>
      </c>
      <c r="K1211" t="str">
        <f>IF(LEN(H1211)&gt;0,IF(MID(IF(MID(MID(C1211,LEN(H1211)+2,99),1,1)="(",MID(MID(C1211,LEN(H1211)+2,99),2,LEN(MID(C1211,LEN(H1211)+2,99))-2),MID(C1211,LEN(H1211)+2,99)),1,1)=VLOOKUP(H1211,DATA!$B$2:$I$526,8,FALSE),MID(IF(MID(MID(C1211,LEN(H1211)+2,99),1,1)="(",MID(MID(C1211,LEN(H1211)+2,99),2,LEN(MID(C1211,LEN(H1211)+2,99))-2),MID(C1211,LEN(H1211)+2,99)),1,3),IF(MID(MID(C1211,LEN(H1211)+2,99),1,1)="(",MID(MID(C1211,LEN(H1211)+2,99),2,LEN(MID(C1211,LEN(H1211)+2,99))-2),MID(C1211,LEN(H1211)+2,99))),"")</f>
        <v/>
      </c>
      <c r="L1211" t="str">
        <f t="shared" si="638"/>
        <v/>
      </c>
      <c r="M1211" t="str">
        <f t="shared" si="657"/>
        <v/>
      </c>
      <c r="N1211" t="str">
        <f t="shared" si="639"/>
        <v/>
      </c>
      <c r="O1211" t="str">
        <f t="shared" si="640"/>
        <v/>
      </c>
      <c r="P1211" t="str">
        <f t="shared" si="633"/>
        <v/>
      </c>
      <c r="Q1211" t="str">
        <f t="shared" si="641"/>
        <v/>
      </c>
      <c r="R1211" t="str">
        <f t="shared" si="642"/>
        <v/>
      </c>
      <c r="S1211" t="str">
        <f t="shared" si="643"/>
        <v/>
      </c>
      <c r="T1211" t="str">
        <f t="shared" si="644"/>
        <v/>
      </c>
      <c r="U1211" t="str">
        <f t="shared" si="645"/>
        <v/>
      </c>
      <c r="V1211" t="str">
        <f>IF(MID(I1211,6,1)="T",VLOOKUP(H1211,DATA!$B$2:$H$526,7,FALSE),"")</f>
        <v/>
      </c>
      <c r="W1211" t="str">
        <f t="shared" si="646"/>
        <v/>
      </c>
      <c r="X1211" t="str">
        <f>IF(LEN(H1211)&gt;0,VLOOKUP(H1211,DATA!$B$2:$F$526,5,FALSE),"")</f>
        <v/>
      </c>
      <c r="Y1211" t="str">
        <f t="shared" si="647"/>
        <v/>
      </c>
      <c r="Z1211" t="str">
        <f t="shared" si="648"/>
        <v/>
      </c>
      <c r="AA1211" t="str">
        <f t="shared" si="649"/>
        <v/>
      </c>
      <c r="AB1211" t="str">
        <f>IF(LEN(Z1211)&gt;0,VLOOKUP(Z1211,DATA!$K$25:$L$69,2,FALSE)&amp;IF(LEN(AA1211)&gt;0,VLOOKUP(AA1211,DATA!$O$25:$P$29,2,FALSE),""),"")</f>
        <v/>
      </c>
      <c r="AC1211" t="str">
        <f>IF(LEN(Z1211)&gt;0,VLOOKUP(Z1211,DATA!$K$25:$M$69,3,FALSE),"")</f>
        <v/>
      </c>
      <c r="AD1211" t="str">
        <f t="shared" si="650"/>
        <v/>
      </c>
      <c r="AE1211" t="str">
        <f t="shared" si="651"/>
        <v/>
      </c>
      <c r="AF1211" t="str">
        <f t="shared" si="652"/>
        <v/>
      </c>
      <c r="AG1211" t="str">
        <f t="shared" si="653"/>
        <v/>
      </c>
      <c r="AH1211" t="str">
        <f t="shared" si="654"/>
        <v/>
      </c>
      <c r="AI1211" t="str">
        <f>IF(LEN(Q1211)&gt;0,REPT("0",IF(IF(MID(I1211,12,1)="F",VLOOKUP(J1211,DATA!$K$2:$Y$20,14,FALSE),0)&gt;10,IF(MID(I1211,12,1)="F",VLOOKUP(J1211,DATA!$K$2:$Y$20,14,FALSE),0)-10,0)-LEN(X1211))&amp;DEC2BIN(Q1211,IF(MID(I1211,12,1)="F",VLOOKUP(J1211,DATA!$K$2:$Y$20,14,FALSE),0)-IF(IF(MID(I1211,12,1)="F",VLOOKUP(J1211,DATA!$K$2:$Y$20,14,FALSE),0)&gt;10,IF(MID(I1211,12,1)="F",VLOOKUP(J1211,DATA!$K$2:$Y$20,14,FALSE),0)-10,0)),"")</f>
        <v/>
      </c>
      <c r="AJ1211" t="str">
        <f>IF(LEN(H1211)&gt;0,IF(H1211&lt;&gt;"CALL_PAL",VLOOKUP(H1211,DATA!$B$2:$E$526,4,FALSE),VLOOKUP(K1211,DATA!$K$72:$M$161,3,FALSE)),"")</f>
        <v/>
      </c>
      <c r="AK1211" t="str">
        <f>IF(LEN(H1211)&gt;0,VLOOKUP(H1211,DATA!$B$2:$D$526,3,FALSE),"")</f>
        <v/>
      </c>
      <c r="AL1211" t="str">
        <f t="shared" si="655"/>
        <v/>
      </c>
      <c r="AM1211" t="str">
        <f t="shared" si="656"/>
        <v/>
      </c>
      <c r="AN1211" t="str">
        <f t="shared" si="634"/>
        <v/>
      </c>
      <c r="AO1211" t="str">
        <f t="shared" si="628"/>
        <v/>
      </c>
      <c r="AP1211" t="str">
        <f t="shared" si="629"/>
        <v/>
      </c>
      <c r="AQ1211" t="str">
        <f t="shared" si="626"/>
        <v/>
      </c>
    </row>
    <row r="1212" spans="1:43" x14ac:dyDescent="0.25">
      <c r="A1212" t="str">
        <f t="shared" si="630"/>
        <v/>
      </c>
      <c r="C1212" t="str">
        <f t="shared" si="636"/>
        <v/>
      </c>
      <c r="D1212" t="str">
        <f t="shared" si="631"/>
        <v/>
      </c>
      <c r="E1212" t="str">
        <f t="shared" si="632"/>
        <v/>
      </c>
      <c r="F1212" t="str">
        <f t="shared" si="635"/>
        <v/>
      </c>
      <c r="G1212" t="str">
        <f t="shared" si="627"/>
        <v/>
      </c>
      <c r="H1212" t="str">
        <f t="shared" si="637"/>
        <v/>
      </c>
      <c r="I1212" s="3" t="str">
        <f>IF(LEN(H1212)&gt;0,VLOOKUP(H1212,DATA!$B$2:$G$526,6,FALSE),"")</f>
        <v/>
      </c>
      <c r="J1212" t="str">
        <f>IF(LEN(H1212)&gt;0,VLOOKUP(H1212,DATA!$B$2:$G$526,2,FALSE),"")</f>
        <v/>
      </c>
      <c r="K1212" t="str">
        <f>IF(LEN(H1212)&gt;0,IF(MID(IF(MID(MID(C1212,LEN(H1212)+2,99),1,1)="(",MID(MID(C1212,LEN(H1212)+2,99),2,LEN(MID(C1212,LEN(H1212)+2,99))-2),MID(C1212,LEN(H1212)+2,99)),1,1)=VLOOKUP(H1212,DATA!$B$2:$I$526,8,FALSE),MID(IF(MID(MID(C1212,LEN(H1212)+2,99),1,1)="(",MID(MID(C1212,LEN(H1212)+2,99),2,LEN(MID(C1212,LEN(H1212)+2,99))-2),MID(C1212,LEN(H1212)+2,99)),1,3),IF(MID(MID(C1212,LEN(H1212)+2,99),1,1)="(",MID(MID(C1212,LEN(H1212)+2,99),2,LEN(MID(C1212,LEN(H1212)+2,99))-2),MID(C1212,LEN(H1212)+2,99))),"")</f>
        <v/>
      </c>
      <c r="L1212" t="str">
        <f t="shared" si="638"/>
        <v/>
      </c>
      <c r="M1212" t="str">
        <f t="shared" si="657"/>
        <v/>
      </c>
      <c r="N1212" t="str">
        <f t="shared" si="639"/>
        <v/>
      </c>
      <c r="O1212" t="str">
        <f t="shared" si="640"/>
        <v/>
      </c>
      <c r="P1212" t="str">
        <f t="shared" si="633"/>
        <v/>
      </c>
      <c r="Q1212" t="str">
        <f t="shared" si="641"/>
        <v/>
      </c>
      <c r="R1212" t="str">
        <f t="shared" si="642"/>
        <v/>
      </c>
      <c r="S1212" t="str">
        <f t="shared" si="643"/>
        <v/>
      </c>
      <c r="T1212" t="str">
        <f t="shared" si="644"/>
        <v/>
      </c>
      <c r="U1212" t="str">
        <f t="shared" si="645"/>
        <v/>
      </c>
      <c r="V1212" t="str">
        <f>IF(MID(I1212,6,1)="T",VLOOKUP(H1212,DATA!$B$2:$H$526,7,FALSE),"")</f>
        <v/>
      </c>
      <c r="W1212" t="str">
        <f t="shared" si="646"/>
        <v/>
      </c>
      <c r="X1212" t="str">
        <f>IF(LEN(H1212)&gt;0,VLOOKUP(H1212,DATA!$B$2:$F$526,5,FALSE),"")</f>
        <v/>
      </c>
      <c r="Y1212" t="str">
        <f t="shared" si="647"/>
        <v/>
      </c>
      <c r="Z1212" t="str">
        <f t="shared" si="648"/>
        <v/>
      </c>
      <c r="AA1212" t="str">
        <f t="shared" si="649"/>
        <v/>
      </c>
      <c r="AB1212" t="str">
        <f>IF(LEN(Z1212)&gt;0,VLOOKUP(Z1212,DATA!$K$25:$L$69,2,FALSE)&amp;IF(LEN(AA1212)&gt;0,VLOOKUP(AA1212,DATA!$O$25:$P$29,2,FALSE),""),"")</f>
        <v/>
      </c>
      <c r="AC1212" t="str">
        <f>IF(LEN(Z1212)&gt;0,VLOOKUP(Z1212,DATA!$K$25:$M$69,3,FALSE),"")</f>
        <v/>
      </c>
      <c r="AD1212" t="str">
        <f t="shared" si="650"/>
        <v/>
      </c>
      <c r="AE1212" t="str">
        <f t="shared" si="651"/>
        <v/>
      </c>
      <c r="AF1212" t="str">
        <f t="shared" si="652"/>
        <v/>
      </c>
      <c r="AG1212" t="str">
        <f t="shared" si="653"/>
        <v/>
      </c>
      <c r="AH1212" t="str">
        <f t="shared" si="654"/>
        <v/>
      </c>
      <c r="AI1212" t="str">
        <f>IF(LEN(Q1212)&gt;0,REPT("0",IF(IF(MID(I1212,12,1)="F",VLOOKUP(J1212,DATA!$K$2:$Y$20,14,FALSE),0)&gt;10,IF(MID(I1212,12,1)="F",VLOOKUP(J1212,DATA!$K$2:$Y$20,14,FALSE),0)-10,0)-LEN(X1212))&amp;DEC2BIN(Q1212,IF(MID(I1212,12,1)="F",VLOOKUP(J1212,DATA!$K$2:$Y$20,14,FALSE),0)-IF(IF(MID(I1212,12,1)="F",VLOOKUP(J1212,DATA!$K$2:$Y$20,14,FALSE),0)&gt;10,IF(MID(I1212,12,1)="F",VLOOKUP(J1212,DATA!$K$2:$Y$20,14,FALSE),0)-10,0)),"")</f>
        <v/>
      </c>
      <c r="AJ1212" t="str">
        <f>IF(LEN(H1212)&gt;0,IF(H1212&lt;&gt;"CALL_PAL",VLOOKUP(H1212,DATA!$B$2:$E$526,4,FALSE),VLOOKUP(K1212,DATA!$K$72:$M$161,3,FALSE)),"")</f>
        <v/>
      </c>
      <c r="AK1212" t="str">
        <f>IF(LEN(H1212)&gt;0,VLOOKUP(H1212,DATA!$B$2:$D$526,3,FALSE),"")</f>
        <v/>
      </c>
      <c r="AL1212" t="str">
        <f t="shared" si="655"/>
        <v/>
      </c>
      <c r="AM1212" t="str">
        <f t="shared" si="656"/>
        <v/>
      </c>
      <c r="AN1212" t="str">
        <f t="shared" si="634"/>
        <v/>
      </c>
      <c r="AO1212" t="str">
        <f t="shared" si="628"/>
        <v/>
      </c>
      <c r="AP1212" t="str">
        <f t="shared" si="629"/>
        <v/>
      </c>
      <c r="AQ1212" t="str">
        <f t="shared" si="626"/>
        <v/>
      </c>
    </row>
    <row r="1213" spans="1:43" x14ac:dyDescent="0.25">
      <c r="A1213" t="str">
        <f t="shared" si="630"/>
        <v/>
      </c>
      <c r="C1213" t="str">
        <f t="shared" si="636"/>
        <v/>
      </c>
      <c r="D1213" t="str">
        <f t="shared" si="631"/>
        <v/>
      </c>
      <c r="E1213" t="str">
        <f t="shared" si="632"/>
        <v/>
      </c>
      <c r="F1213" t="str">
        <f t="shared" si="635"/>
        <v/>
      </c>
      <c r="G1213" t="str">
        <f t="shared" si="627"/>
        <v/>
      </c>
      <c r="H1213" t="str">
        <f t="shared" si="637"/>
        <v/>
      </c>
      <c r="I1213" s="3" t="str">
        <f>IF(LEN(H1213)&gt;0,VLOOKUP(H1213,DATA!$B$2:$G$526,6,FALSE),"")</f>
        <v/>
      </c>
      <c r="J1213" t="str">
        <f>IF(LEN(H1213)&gt;0,VLOOKUP(H1213,DATA!$B$2:$G$526,2,FALSE),"")</f>
        <v/>
      </c>
      <c r="K1213" t="str">
        <f>IF(LEN(H1213)&gt;0,IF(MID(IF(MID(MID(C1213,LEN(H1213)+2,99),1,1)="(",MID(MID(C1213,LEN(H1213)+2,99),2,LEN(MID(C1213,LEN(H1213)+2,99))-2),MID(C1213,LEN(H1213)+2,99)),1,1)=VLOOKUP(H1213,DATA!$B$2:$I$526,8,FALSE),MID(IF(MID(MID(C1213,LEN(H1213)+2,99),1,1)="(",MID(MID(C1213,LEN(H1213)+2,99),2,LEN(MID(C1213,LEN(H1213)+2,99))-2),MID(C1213,LEN(H1213)+2,99)),1,3),IF(MID(MID(C1213,LEN(H1213)+2,99),1,1)="(",MID(MID(C1213,LEN(H1213)+2,99),2,LEN(MID(C1213,LEN(H1213)+2,99))-2),MID(C1213,LEN(H1213)+2,99))),"")</f>
        <v/>
      </c>
      <c r="L1213" t="str">
        <f t="shared" si="638"/>
        <v/>
      </c>
      <c r="M1213" t="str">
        <f t="shared" si="657"/>
        <v/>
      </c>
      <c r="N1213" t="str">
        <f t="shared" si="639"/>
        <v/>
      </c>
      <c r="O1213" t="str">
        <f t="shared" si="640"/>
        <v/>
      </c>
      <c r="P1213" t="str">
        <f t="shared" si="633"/>
        <v/>
      </c>
      <c r="Q1213" t="str">
        <f t="shared" si="641"/>
        <v/>
      </c>
      <c r="R1213" t="str">
        <f t="shared" si="642"/>
        <v/>
      </c>
      <c r="S1213" t="str">
        <f t="shared" si="643"/>
        <v/>
      </c>
      <c r="T1213" t="str">
        <f t="shared" si="644"/>
        <v/>
      </c>
      <c r="U1213" t="str">
        <f t="shared" si="645"/>
        <v/>
      </c>
      <c r="V1213" t="str">
        <f>IF(MID(I1213,6,1)="T",VLOOKUP(H1213,DATA!$B$2:$H$526,7,FALSE),"")</f>
        <v/>
      </c>
      <c r="W1213" t="str">
        <f t="shared" si="646"/>
        <v/>
      </c>
      <c r="X1213" t="str">
        <f>IF(LEN(H1213)&gt;0,VLOOKUP(H1213,DATA!$B$2:$F$526,5,FALSE),"")</f>
        <v/>
      </c>
      <c r="Y1213" t="str">
        <f t="shared" si="647"/>
        <v/>
      </c>
      <c r="Z1213" t="str">
        <f t="shared" si="648"/>
        <v/>
      </c>
      <c r="AA1213" t="str">
        <f t="shared" si="649"/>
        <v/>
      </c>
      <c r="AB1213" t="str">
        <f>IF(LEN(Z1213)&gt;0,VLOOKUP(Z1213,DATA!$K$25:$L$69,2,FALSE)&amp;IF(LEN(AA1213)&gt;0,VLOOKUP(AA1213,DATA!$O$25:$P$29,2,FALSE),""),"")</f>
        <v/>
      </c>
      <c r="AC1213" t="str">
        <f>IF(LEN(Z1213)&gt;0,VLOOKUP(Z1213,DATA!$K$25:$M$69,3,FALSE),"")</f>
        <v/>
      </c>
      <c r="AD1213" t="str">
        <f t="shared" si="650"/>
        <v/>
      </c>
      <c r="AE1213" t="str">
        <f t="shared" si="651"/>
        <v/>
      </c>
      <c r="AF1213" t="str">
        <f t="shared" si="652"/>
        <v/>
      </c>
      <c r="AG1213" t="str">
        <f t="shared" si="653"/>
        <v/>
      </c>
      <c r="AH1213" t="str">
        <f t="shared" si="654"/>
        <v/>
      </c>
      <c r="AI1213" t="str">
        <f>IF(LEN(Q1213)&gt;0,REPT("0",IF(IF(MID(I1213,12,1)="F",VLOOKUP(J1213,DATA!$K$2:$Y$20,14,FALSE),0)&gt;10,IF(MID(I1213,12,1)="F",VLOOKUP(J1213,DATA!$K$2:$Y$20,14,FALSE),0)-10,0)-LEN(X1213))&amp;DEC2BIN(Q1213,IF(MID(I1213,12,1)="F",VLOOKUP(J1213,DATA!$K$2:$Y$20,14,FALSE),0)-IF(IF(MID(I1213,12,1)="F",VLOOKUP(J1213,DATA!$K$2:$Y$20,14,FALSE),0)&gt;10,IF(MID(I1213,12,1)="F",VLOOKUP(J1213,DATA!$K$2:$Y$20,14,FALSE),0)-10,0)),"")</f>
        <v/>
      </c>
      <c r="AJ1213" t="str">
        <f>IF(LEN(H1213)&gt;0,IF(H1213&lt;&gt;"CALL_PAL",VLOOKUP(H1213,DATA!$B$2:$E$526,4,FALSE),VLOOKUP(K1213,DATA!$K$72:$M$161,3,FALSE)),"")</f>
        <v/>
      </c>
      <c r="AK1213" t="str">
        <f>IF(LEN(H1213)&gt;0,VLOOKUP(H1213,DATA!$B$2:$D$526,3,FALSE),"")</f>
        <v/>
      </c>
      <c r="AL1213" t="str">
        <f t="shared" si="655"/>
        <v/>
      </c>
      <c r="AM1213" t="str">
        <f t="shared" si="656"/>
        <v/>
      </c>
      <c r="AN1213" t="str">
        <f t="shared" si="634"/>
        <v/>
      </c>
      <c r="AO1213" t="str">
        <f t="shared" si="628"/>
        <v/>
      </c>
      <c r="AP1213" t="str">
        <f t="shared" si="629"/>
        <v/>
      </c>
      <c r="AQ1213" t="str">
        <f t="shared" si="626"/>
        <v/>
      </c>
    </row>
    <row r="1214" spans="1:43" x14ac:dyDescent="0.25">
      <c r="A1214" t="str">
        <f t="shared" si="630"/>
        <v/>
      </c>
      <c r="C1214" t="str">
        <f t="shared" si="636"/>
        <v/>
      </c>
      <c r="D1214" t="str">
        <f t="shared" si="631"/>
        <v/>
      </c>
      <c r="E1214" t="str">
        <f t="shared" si="632"/>
        <v/>
      </c>
      <c r="F1214" t="str">
        <f t="shared" si="635"/>
        <v/>
      </c>
      <c r="G1214" t="str">
        <f t="shared" si="627"/>
        <v/>
      </c>
      <c r="H1214" t="str">
        <f t="shared" si="637"/>
        <v/>
      </c>
      <c r="I1214" s="3" t="str">
        <f>IF(LEN(H1214)&gt;0,VLOOKUP(H1214,DATA!$B$2:$G$526,6,FALSE),"")</f>
        <v/>
      </c>
      <c r="J1214" t="str">
        <f>IF(LEN(H1214)&gt;0,VLOOKUP(H1214,DATA!$B$2:$G$526,2,FALSE),"")</f>
        <v/>
      </c>
      <c r="K1214" t="str">
        <f>IF(LEN(H1214)&gt;0,IF(MID(IF(MID(MID(C1214,LEN(H1214)+2,99),1,1)="(",MID(MID(C1214,LEN(H1214)+2,99),2,LEN(MID(C1214,LEN(H1214)+2,99))-2),MID(C1214,LEN(H1214)+2,99)),1,1)=VLOOKUP(H1214,DATA!$B$2:$I$526,8,FALSE),MID(IF(MID(MID(C1214,LEN(H1214)+2,99),1,1)="(",MID(MID(C1214,LEN(H1214)+2,99),2,LEN(MID(C1214,LEN(H1214)+2,99))-2),MID(C1214,LEN(H1214)+2,99)),1,3),IF(MID(MID(C1214,LEN(H1214)+2,99),1,1)="(",MID(MID(C1214,LEN(H1214)+2,99),2,LEN(MID(C1214,LEN(H1214)+2,99))-2),MID(C1214,LEN(H1214)+2,99))),"")</f>
        <v/>
      </c>
      <c r="L1214" t="str">
        <f t="shared" si="638"/>
        <v/>
      </c>
      <c r="M1214" t="str">
        <f t="shared" si="657"/>
        <v/>
      </c>
      <c r="N1214" t="str">
        <f t="shared" si="639"/>
        <v/>
      </c>
      <c r="O1214" t="str">
        <f t="shared" si="640"/>
        <v/>
      </c>
      <c r="P1214" t="str">
        <f t="shared" si="633"/>
        <v/>
      </c>
      <c r="Q1214" t="str">
        <f t="shared" si="641"/>
        <v/>
      </c>
      <c r="R1214" t="str">
        <f t="shared" si="642"/>
        <v/>
      </c>
      <c r="S1214" t="str">
        <f t="shared" si="643"/>
        <v/>
      </c>
      <c r="T1214" t="str">
        <f t="shared" si="644"/>
        <v/>
      </c>
      <c r="U1214" t="str">
        <f t="shared" si="645"/>
        <v/>
      </c>
      <c r="V1214" t="str">
        <f>IF(MID(I1214,6,1)="T",VLOOKUP(H1214,DATA!$B$2:$H$526,7,FALSE),"")</f>
        <v/>
      </c>
      <c r="W1214" t="str">
        <f t="shared" si="646"/>
        <v/>
      </c>
      <c r="X1214" t="str">
        <f>IF(LEN(H1214)&gt;0,VLOOKUP(H1214,DATA!$B$2:$F$526,5,FALSE),"")</f>
        <v/>
      </c>
      <c r="Y1214" t="str">
        <f t="shared" si="647"/>
        <v/>
      </c>
      <c r="Z1214" t="str">
        <f t="shared" si="648"/>
        <v/>
      </c>
      <c r="AA1214" t="str">
        <f t="shared" si="649"/>
        <v/>
      </c>
      <c r="AB1214" t="str">
        <f>IF(LEN(Z1214)&gt;0,VLOOKUP(Z1214,DATA!$K$25:$L$69,2,FALSE)&amp;IF(LEN(AA1214)&gt;0,VLOOKUP(AA1214,DATA!$O$25:$P$29,2,FALSE),""),"")</f>
        <v/>
      </c>
      <c r="AC1214" t="str">
        <f>IF(LEN(Z1214)&gt;0,VLOOKUP(Z1214,DATA!$K$25:$M$69,3,FALSE),"")</f>
        <v/>
      </c>
      <c r="AD1214" t="str">
        <f t="shared" si="650"/>
        <v/>
      </c>
      <c r="AE1214" t="str">
        <f t="shared" si="651"/>
        <v/>
      </c>
      <c r="AF1214" t="str">
        <f t="shared" si="652"/>
        <v/>
      </c>
      <c r="AG1214" t="str">
        <f t="shared" si="653"/>
        <v/>
      </c>
      <c r="AH1214" t="str">
        <f t="shared" si="654"/>
        <v/>
      </c>
      <c r="AI1214" t="str">
        <f>IF(LEN(Q1214)&gt;0,REPT("0",IF(IF(MID(I1214,12,1)="F",VLOOKUP(J1214,DATA!$K$2:$Y$20,14,FALSE),0)&gt;10,IF(MID(I1214,12,1)="F",VLOOKUP(J1214,DATA!$K$2:$Y$20,14,FALSE),0)-10,0)-LEN(X1214))&amp;DEC2BIN(Q1214,IF(MID(I1214,12,1)="F",VLOOKUP(J1214,DATA!$K$2:$Y$20,14,FALSE),0)-IF(IF(MID(I1214,12,1)="F",VLOOKUP(J1214,DATA!$K$2:$Y$20,14,FALSE),0)&gt;10,IF(MID(I1214,12,1)="F",VLOOKUP(J1214,DATA!$K$2:$Y$20,14,FALSE),0)-10,0)),"")</f>
        <v/>
      </c>
      <c r="AJ1214" t="str">
        <f>IF(LEN(H1214)&gt;0,IF(H1214&lt;&gt;"CALL_PAL",VLOOKUP(H1214,DATA!$B$2:$E$526,4,FALSE),VLOOKUP(K1214,DATA!$K$72:$M$161,3,FALSE)),"")</f>
        <v/>
      </c>
      <c r="AK1214" t="str">
        <f>IF(LEN(H1214)&gt;0,VLOOKUP(H1214,DATA!$B$2:$D$526,3,FALSE),"")</f>
        <v/>
      </c>
      <c r="AL1214" t="str">
        <f t="shared" si="655"/>
        <v/>
      </c>
      <c r="AM1214" t="str">
        <f t="shared" si="656"/>
        <v/>
      </c>
      <c r="AN1214" t="str">
        <f t="shared" si="634"/>
        <v/>
      </c>
      <c r="AO1214" t="str">
        <f t="shared" si="628"/>
        <v/>
      </c>
      <c r="AP1214" t="str">
        <f t="shared" si="629"/>
        <v/>
      </c>
      <c r="AQ1214" t="str">
        <f t="shared" si="626"/>
        <v/>
      </c>
    </row>
    <row r="1215" spans="1:43" x14ac:dyDescent="0.25">
      <c r="A1215" t="str">
        <f t="shared" si="630"/>
        <v/>
      </c>
      <c r="C1215" t="str">
        <f t="shared" si="636"/>
        <v/>
      </c>
      <c r="D1215" t="str">
        <f t="shared" si="631"/>
        <v/>
      </c>
      <c r="E1215" t="str">
        <f t="shared" si="632"/>
        <v/>
      </c>
      <c r="F1215" t="str">
        <f t="shared" si="635"/>
        <v/>
      </c>
      <c r="G1215" t="str">
        <f t="shared" si="627"/>
        <v/>
      </c>
      <c r="H1215" t="str">
        <f t="shared" si="637"/>
        <v/>
      </c>
      <c r="I1215" s="3" t="str">
        <f>IF(LEN(H1215)&gt;0,VLOOKUP(H1215,DATA!$B$2:$G$526,6,FALSE),"")</f>
        <v/>
      </c>
      <c r="J1215" t="str">
        <f>IF(LEN(H1215)&gt;0,VLOOKUP(H1215,DATA!$B$2:$G$526,2,FALSE),"")</f>
        <v/>
      </c>
      <c r="K1215" t="str">
        <f>IF(LEN(H1215)&gt;0,IF(MID(IF(MID(MID(C1215,LEN(H1215)+2,99),1,1)="(",MID(MID(C1215,LEN(H1215)+2,99),2,LEN(MID(C1215,LEN(H1215)+2,99))-2),MID(C1215,LEN(H1215)+2,99)),1,1)=VLOOKUP(H1215,DATA!$B$2:$I$526,8,FALSE),MID(IF(MID(MID(C1215,LEN(H1215)+2,99),1,1)="(",MID(MID(C1215,LEN(H1215)+2,99),2,LEN(MID(C1215,LEN(H1215)+2,99))-2),MID(C1215,LEN(H1215)+2,99)),1,3),IF(MID(MID(C1215,LEN(H1215)+2,99),1,1)="(",MID(MID(C1215,LEN(H1215)+2,99),2,LEN(MID(C1215,LEN(H1215)+2,99))-2),MID(C1215,LEN(H1215)+2,99))),"")</f>
        <v/>
      </c>
      <c r="L1215" t="str">
        <f t="shared" si="638"/>
        <v/>
      </c>
      <c r="M1215" t="str">
        <f t="shared" si="657"/>
        <v/>
      </c>
      <c r="N1215" t="str">
        <f t="shared" si="639"/>
        <v/>
      </c>
      <c r="O1215" t="str">
        <f t="shared" si="640"/>
        <v/>
      </c>
      <c r="P1215" t="str">
        <f t="shared" si="633"/>
        <v/>
      </c>
      <c r="Q1215" t="str">
        <f t="shared" si="641"/>
        <v/>
      </c>
      <c r="R1215" t="str">
        <f t="shared" si="642"/>
        <v/>
      </c>
      <c r="S1215" t="str">
        <f t="shared" si="643"/>
        <v/>
      </c>
      <c r="T1215" t="str">
        <f t="shared" si="644"/>
        <v/>
      </c>
      <c r="U1215" t="str">
        <f t="shared" si="645"/>
        <v/>
      </c>
      <c r="V1215" t="str">
        <f>IF(MID(I1215,6,1)="T",VLOOKUP(H1215,DATA!$B$2:$H$526,7,FALSE),"")</f>
        <v/>
      </c>
      <c r="W1215" t="str">
        <f t="shared" si="646"/>
        <v/>
      </c>
      <c r="X1215" t="str">
        <f>IF(LEN(H1215)&gt;0,VLOOKUP(H1215,DATA!$B$2:$F$526,5,FALSE),"")</f>
        <v/>
      </c>
      <c r="Y1215" t="str">
        <f t="shared" si="647"/>
        <v/>
      </c>
      <c r="Z1215" t="str">
        <f t="shared" si="648"/>
        <v/>
      </c>
      <c r="AA1215" t="str">
        <f t="shared" si="649"/>
        <v/>
      </c>
      <c r="AB1215" t="str">
        <f>IF(LEN(Z1215)&gt;0,VLOOKUP(Z1215,DATA!$K$25:$L$69,2,FALSE)&amp;IF(LEN(AA1215)&gt;0,VLOOKUP(AA1215,DATA!$O$25:$P$29,2,FALSE),""),"")</f>
        <v/>
      </c>
      <c r="AC1215" t="str">
        <f>IF(LEN(Z1215)&gt;0,VLOOKUP(Z1215,DATA!$K$25:$M$69,3,FALSE),"")</f>
        <v/>
      </c>
      <c r="AD1215" t="str">
        <f t="shared" si="650"/>
        <v/>
      </c>
      <c r="AE1215" t="str">
        <f t="shared" si="651"/>
        <v/>
      </c>
      <c r="AF1215" t="str">
        <f t="shared" si="652"/>
        <v/>
      </c>
      <c r="AG1215" t="str">
        <f t="shared" si="653"/>
        <v/>
      </c>
      <c r="AH1215" t="str">
        <f t="shared" si="654"/>
        <v/>
      </c>
      <c r="AI1215" t="str">
        <f>IF(LEN(Q1215)&gt;0,REPT("0",IF(IF(MID(I1215,12,1)="F",VLOOKUP(J1215,DATA!$K$2:$Y$20,14,FALSE),0)&gt;10,IF(MID(I1215,12,1)="F",VLOOKUP(J1215,DATA!$K$2:$Y$20,14,FALSE),0)-10,0)-LEN(X1215))&amp;DEC2BIN(Q1215,IF(MID(I1215,12,1)="F",VLOOKUP(J1215,DATA!$K$2:$Y$20,14,FALSE),0)-IF(IF(MID(I1215,12,1)="F",VLOOKUP(J1215,DATA!$K$2:$Y$20,14,FALSE),0)&gt;10,IF(MID(I1215,12,1)="F",VLOOKUP(J1215,DATA!$K$2:$Y$20,14,FALSE),0)-10,0)),"")</f>
        <v/>
      </c>
      <c r="AJ1215" t="str">
        <f>IF(LEN(H1215)&gt;0,IF(H1215&lt;&gt;"CALL_PAL",VLOOKUP(H1215,DATA!$B$2:$E$526,4,FALSE),VLOOKUP(K1215,DATA!$K$72:$M$161,3,FALSE)),"")</f>
        <v/>
      </c>
      <c r="AK1215" t="str">
        <f>IF(LEN(H1215)&gt;0,VLOOKUP(H1215,DATA!$B$2:$D$526,3,FALSE),"")</f>
        <v/>
      </c>
      <c r="AL1215" t="str">
        <f t="shared" si="655"/>
        <v/>
      </c>
      <c r="AM1215" t="str">
        <f t="shared" si="656"/>
        <v/>
      </c>
      <c r="AN1215" t="str">
        <f t="shared" si="634"/>
        <v/>
      </c>
      <c r="AO1215" t="str">
        <f t="shared" si="628"/>
        <v/>
      </c>
      <c r="AP1215" t="str">
        <f t="shared" si="629"/>
        <v/>
      </c>
      <c r="AQ1215" t="str">
        <f t="shared" si="626"/>
        <v/>
      </c>
    </row>
    <row r="1216" spans="1:43" x14ac:dyDescent="0.25">
      <c r="A1216" t="str">
        <f t="shared" si="630"/>
        <v/>
      </c>
      <c r="C1216" t="str">
        <f t="shared" si="636"/>
        <v/>
      </c>
      <c r="D1216" t="str">
        <f t="shared" si="631"/>
        <v/>
      </c>
      <c r="E1216" t="str">
        <f t="shared" si="632"/>
        <v/>
      </c>
      <c r="F1216" t="str">
        <f t="shared" si="635"/>
        <v/>
      </c>
      <c r="G1216" t="str">
        <f t="shared" si="627"/>
        <v/>
      </c>
      <c r="H1216" t="str">
        <f t="shared" si="637"/>
        <v/>
      </c>
      <c r="I1216" s="3" t="str">
        <f>IF(LEN(H1216)&gt;0,VLOOKUP(H1216,DATA!$B$2:$G$526,6,FALSE),"")</f>
        <v/>
      </c>
      <c r="J1216" t="str">
        <f>IF(LEN(H1216)&gt;0,VLOOKUP(H1216,DATA!$B$2:$G$526,2,FALSE),"")</f>
        <v/>
      </c>
      <c r="K1216" t="str">
        <f>IF(LEN(H1216)&gt;0,IF(MID(IF(MID(MID(C1216,LEN(H1216)+2,99),1,1)="(",MID(MID(C1216,LEN(H1216)+2,99),2,LEN(MID(C1216,LEN(H1216)+2,99))-2),MID(C1216,LEN(H1216)+2,99)),1,1)=VLOOKUP(H1216,DATA!$B$2:$I$526,8,FALSE),MID(IF(MID(MID(C1216,LEN(H1216)+2,99),1,1)="(",MID(MID(C1216,LEN(H1216)+2,99),2,LEN(MID(C1216,LEN(H1216)+2,99))-2),MID(C1216,LEN(H1216)+2,99)),1,3),IF(MID(MID(C1216,LEN(H1216)+2,99),1,1)="(",MID(MID(C1216,LEN(H1216)+2,99),2,LEN(MID(C1216,LEN(H1216)+2,99))-2),MID(C1216,LEN(H1216)+2,99))),"")</f>
        <v/>
      </c>
      <c r="L1216" t="str">
        <f t="shared" si="638"/>
        <v/>
      </c>
      <c r="M1216" t="str">
        <f t="shared" si="657"/>
        <v/>
      </c>
      <c r="N1216" t="str">
        <f t="shared" si="639"/>
        <v/>
      </c>
      <c r="O1216" t="str">
        <f t="shared" si="640"/>
        <v/>
      </c>
      <c r="P1216" t="str">
        <f t="shared" si="633"/>
        <v/>
      </c>
      <c r="Q1216" t="str">
        <f t="shared" si="641"/>
        <v/>
      </c>
      <c r="R1216" t="str">
        <f t="shared" si="642"/>
        <v/>
      </c>
      <c r="S1216" t="str">
        <f t="shared" si="643"/>
        <v/>
      </c>
      <c r="T1216" t="str">
        <f t="shared" si="644"/>
        <v/>
      </c>
      <c r="U1216" t="str">
        <f t="shared" si="645"/>
        <v/>
      </c>
      <c r="V1216" t="str">
        <f>IF(MID(I1216,6,1)="T",VLOOKUP(H1216,DATA!$B$2:$H$526,7,FALSE),"")</f>
        <v/>
      </c>
      <c r="W1216" t="str">
        <f t="shared" si="646"/>
        <v/>
      </c>
      <c r="X1216" t="str">
        <f>IF(LEN(H1216)&gt;0,VLOOKUP(H1216,DATA!$B$2:$F$526,5,FALSE),"")</f>
        <v/>
      </c>
      <c r="Y1216" t="str">
        <f t="shared" si="647"/>
        <v/>
      </c>
      <c r="Z1216" t="str">
        <f t="shared" si="648"/>
        <v/>
      </c>
      <c r="AA1216" t="str">
        <f t="shared" si="649"/>
        <v/>
      </c>
      <c r="AB1216" t="str">
        <f>IF(LEN(Z1216)&gt;0,VLOOKUP(Z1216,DATA!$K$25:$L$69,2,FALSE)&amp;IF(LEN(AA1216)&gt;0,VLOOKUP(AA1216,DATA!$O$25:$P$29,2,FALSE),""),"")</f>
        <v/>
      </c>
      <c r="AC1216" t="str">
        <f>IF(LEN(Z1216)&gt;0,VLOOKUP(Z1216,DATA!$K$25:$M$69,3,FALSE),"")</f>
        <v/>
      </c>
      <c r="AD1216" t="str">
        <f t="shared" si="650"/>
        <v/>
      </c>
      <c r="AE1216" t="str">
        <f t="shared" si="651"/>
        <v/>
      </c>
      <c r="AF1216" t="str">
        <f t="shared" si="652"/>
        <v/>
      </c>
      <c r="AG1216" t="str">
        <f t="shared" si="653"/>
        <v/>
      </c>
      <c r="AH1216" t="str">
        <f t="shared" si="654"/>
        <v/>
      </c>
      <c r="AI1216" t="str">
        <f>IF(LEN(Q1216)&gt;0,REPT("0",IF(IF(MID(I1216,12,1)="F",VLOOKUP(J1216,DATA!$K$2:$Y$20,14,FALSE),0)&gt;10,IF(MID(I1216,12,1)="F",VLOOKUP(J1216,DATA!$K$2:$Y$20,14,FALSE),0)-10,0)-LEN(X1216))&amp;DEC2BIN(Q1216,IF(MID(I1216,12,1)="F",VLOOKUP(J1216,DATA!$K$2:$Y$20,14,FALSE),0)-IF(IF(MID(I1216,12,1)="F",VLOOKUP(J1216,DATA!$K$2:$Y$20,14,FALSE),0)&gt;10,IF(MID(I1216,12,1)="F",VLOOKUP(J1216,DATA!$K$2:$Y$20,14,FALSE),0)-10,0)),"")</f>
        <v/>
      </c>
      <c r="AJ1216" t="str">
        <f>IF(LEN(H1216)&gt;0,IF(H1216&lt;&gt;"CALL_PAL",VLOOKUP(H1216,DATA!$B$2:$E$526,4,FALSE),VLOOKUP(K1216,DATA!$K$72:$M$161,3,FALSE)),"")</f>
        <v/>
      </c>
      <c r="AK1216" t="str">
        <f>IF(LEN(H1216)&gt;0,VLOOKUP(H1216,DATA!$B$2:$D$526,3,FALSE),"")</f>
        <v/>
      </c>
      <c r="AL1216" t="str">
        <f t="shared" si="655"/>
        <v/>
      </c>
      <c r="AM1216" t="str">
        <f t="shared" si="656"/>
        <v/>
      </c>
      <c r="AN1216" t="str">
        <f t="shared" si="634"/>
        <v/>
      </c>
      <c r="AO1216" t="str">
        <f t="shared" si="628"/>
        <v/>
      </c>
      <c r="AP1216" t="str">
        <f t="shared" si="629"/>
        <v/>
      </c>
      <c r="AQ1216" t="str">
        <f t="shared" si="626"/>
        <v/>
      </c>
    </row>
    <row r="1217" spans="1:43" x14ac:dyDescent="0.25">
      <c r="A1217" t="str">
        <f t="shared" si="630"/>
        <v/>
      </c>
      <c r="C1217" t="str">
        <f t="shared" si="636"/>
        <v/>
      </c>
      <c r="D1217" t="str">
        <f t="shared" si="631"/>
        <v/>
      </c>
      <c r="E1217" t="str">
        <f t="shared" si="632"/>
        <v/>
      </c>
      <c r="F1217" t="str">
        <f t="shared" si="635"/>
        <v/>
      </c>
      <c r="G1217" t="str">
        <f t="shared" si="627"/>
        <v/>
      </c>
      <c r="H1217" t="str">
        <f t="shared" si="637"/>
        <v/>
      </c>
      <c r="I1217" s="3" t="str">
        <f>IF(LEN(H1217)&gt;0,VLOOKUP(H1217,DATA!$B$2:$G$526,6,FALSE),"")</f>
        <v/>
      </c>
      <c r="J1217" t="str">
        <f>IF(LEN(H1217)&gt;0,VLOOKUP(H1217,DATA!$B$2:$G$526,2,FALSE),"")</f>
        <v/>
      </c>
      <c r="K1217" t="str">
        <f>IF(LEN(H1217)&gt;0,IF(MID(IF(MID(MID(C1217,LEN(H1217)+2,99),1,1)="(",MID(MID(C1217,LEN(H1217)+2,99),2,LEN(MID(C1217,LEN(H1217)+2,99))-2),MID(C1217,LEN(H1217)+2,99)),1,1)=VLOOKUP(H1217,DATA!$B$2:$I$526,8,FALSE),MID(IF(MID(MID(C1217,LEN(H1217)+2,99),1,1)="(",MID(MID(C1217,LEN(H1217)+2,99),2,LEN(MID(C1217,LEN(H1217)+2,99))-2),MID(C1217,LEN(H1217)+2,99)),1,3),IF(MID(MID(C1217,LEN(H1217)+2,99),1,1)="(",MID(MID(C1217,LEN(H1217)+2,99),2,LEN(MID(C1217,LEN(H1217)+2,99))-2),MID(C1217,LEN(H1217)+2,99))),"")</f>
        <v/>
      </c>
      <c r="L1217" t="str">
        <f t="shared" si="638"/>
        <v/>
      </c>
      <c r="M1217" t="str">
        <f t="shared" si="657"/>
        <v/>
      </c>
      <c r="N1217" t="str">
        <f t="shared" si="639"/>
        <v/>
      </c>
      <c r="O1217" t="str">
        <f t="shared" si="640"/>
        <v/>
      </c>
      <c r="P1217" t="str">
        <f t="shared" si="633"/>
        <v/>
      </c>
      <c r="Q1217" t="str">
        <f t="shared" si="641"/>
        <v/>
      </c>
      <c r="R1217" t="str">
        <f t="shared" si="642"/>
        <v/>
      </c>
      <c r="S1217" t="str">
        <f t="shared" si="643"/>
        <v/>
      </c>
      <c r="T1217" t="str">
        <f t="shared" si="644"/>
        <v/>
      </c>
      <c r="U1217" t="str">
        <f t="shared" si="645"/>
        <v/>
      </c>
      <c r="V1217" t="str">
        <f>IF(MID(I1217,6,1)="T",VLOOKUP(H1217,DATA!$B$2:$H$526,7,FALSE),"")</f>
        <v/>
      </c>
      <c r="W1217" t="str">
        <f t="shared" si="646"/>
        <v/>
      </c>
      <c r="X1217" t="str">
        <f>IF(LEN(H1217)&gt;0,VLOOKUP(H1217,DATA!$B$2:$F$526,5,FALSE),"")</f>
        <v/>
      </c>
      <c r="Y1217" t="str">
        <f t="shared" si="647"/>
        <v/>
      </c>
      <c r="Z1217" t="str">
        <f t="shared" si="648"/>
        <v/>
      </c>
      <c r="AA1217" t="str">
        <f t="shared" si="649"/>
        <v/>
      </c>
      <c r="AB1217" t="str">
        <f>IF(LEN(Z1217)&gt;0,VLOOKUP(Z1217,DATA!$K$25:$L$69,2,FALSE)&amp;IF(LEN(AA1217)&gt;0,VLOOKUP(AA1217,DATA!$O$25:$P$29,2,FALSE),""),"")</f>
        <v/>
      </c>
      <c r="AC1217" t="str">
        <f>IF(LEN(Z1217)&gt;0,VLOOKUP(Z1217,DATA!$K$25:$M$69,3,FALSE),"")</f>
        <v/>
      </c>
      <c r="AD1217" t="str">
        <f t="shared" si="650"/>
        <v/>
      </c>
      <c r="AE1217" t="str">
        <f t="shared" si="651"/>
        <v/>
      </c>
      <c r="AF1217" t="str">
        <f t="shared" si="652"/>
        <v/>
      </c>
      <c r="AG1217" t="str">
        <f t="shared" si="653"/>
        <v/>
      </c>
      <c r="AH1217" t="str">
        <f t="shared" si="654"/>
        <v/>
      </c>
      <c r="AI1217" t="str">
        <f>IF(LEN(Q1217)&gt;0,REPT("0",IF(IF(MID(I1217,12,1)="F",VLOOKUP(J1217,DATA!$K$2:$Y$20,14,FALSE),0)&gt;10,IF(MID(I1217,12,1)="F",VLOOKUP(J1217,DATA!$K$2:$Y$20,14,FALSE),0)-10,0)-LEN(X1217))&amp;DEC2BIN(Q1217,IF(MID(I1217,12,1)="F",VLOOKUP(J1217,DATA!$K$2:$Y$20,14,FALSE),0)-IF(IF(MID(I1217,12,1)="F",VLOOKUP(J1217,DATA!$K$2:$Y$20,14,FALSE),0)&gt;10,IF(MID(I1217,12,1)="F",VLOOKUP(J1217,DATA!$K$2:$Y$20,14,FALSE),0)-10,0)),"")</f>
        <v/>
      </c>
      <c r="AJ1217" t="str">
        <f>IF(LEN(H1217)&gt;0,IF(H1217&lt;&gt;"CALL_PAL",VLOOKUP(H1217,DATA!$B$2:$E$526,4,FALSE),VLOOKUP(K1217,DATA!$K$72:$M$161,3,FALSE)),"")</f>
        <v/>
      </c>
      <c r="AK1217" t="str">
        <f>IF(LEN(H1217)&gt;0,VLOOKUP(H1217,DATA!$B$2:$D$526,3,FALSE),"")</f>
        <v/>
      </c>
      <c r="AL1217" t="str">
        <f t="shared" si="655"/>
        <v/>
      </c>
      <c r="AM1217" t="str">
        <f t="shared" si="656"/>
        <v/>
      </c>
      <c r="AN1217" t="str">
        <f t="shared" si="634"/>
        <v/>
      </c>
      <c r="AO1217" t="str">
        <f t="shared" si="628"/>
        <v/>
      </c>
      <c r="AP1217" t="str">
        <f t="shared" si="629"/>
        <v/>
      </c>
      <c r="AQ1217" t="str">
        <f t="shared" si="626"/>
        <v/>
      </c>
    </row>
    <row r="1218" spans="1:43" x14ac:dyDescent="0.25">
      <c r="A1218" t="str">
        <f t="shared" si="630"/>
        <v/>
      </c>
      <c r="C1218" t="str">
        <f t="shared" si="636"/>
        <v/>
      </c>
      <c r="D1218" t="str">
        <f t="shared" si="631"/>
        <v/>
      </c>
      <c r="E1218" t="str">
        <f t="shared" si="632"/>
        <v/>
      </c>
      <c r="F1218" t="str">
        <f t="shared" si="635"/>
        <v/>
      </c>
      <c r="G1218" t="str">
        <f t="shared" si="627"/>
        <v/>
      </c>
      <c r="H1218" t="str">
        <f t="shared" si="637"/>
        <v/>
      </c>
      <c r="I1218" s="3" t="str">
        <f>IF(LEN(H1218)&gt;0,VLOOKUP(H1218,DATA!$B$2:$G$526,6,FALSE),"")</f>
        <v/>
      </c>
      <c r="J1218" t="str">
        <f>IF(LEN(H1218)&gt;0,VLOOKUP(H1218,DATA!$B$2:$G$526,2,FALSE),"")</f>
        <v/>
      </c>
      <c r="K1218" t="str">
        <f>IF(LEN(H1218)&gt;0,IF(MID(IF(MID(MID(C1218,LEN(H1218)+2,99),1,1)="(",MID(MID(C1218,LEN(H1218)+2,99),2,LEN(MID(C1218,LEN(H1218)+2,99))-2),MID(C1218,LEN(H1218)+2,99)),1,1)=VLOOKUP(H1218,DATA!$B$2:$I$526,8,FALSE),MID(IF(MID(MID(C1218,LEN(H1218)+2,99),1,1)="(",MID(MID(C1218,LEN(H1218)+2,99),2,LEN(MID(C1218,LEN(H1218)+2,99))-2),MID(C1218,LEN(H1218)+2,99)),1,3),IF(MID(MID(C1218,LEN(H1218)+2,99),1,1)="(",MID(MID(C1218,LEN(H1218)+2,99),2,LEN(MID(C1218,LEN(H1218)+2,99))-2),MID(C1218,LEN(H1218)+2,99))),"")</f>
        <v/>
      </c>
      <c r="L1218" t="str">
        <f t="shared" si="638"/>
        <v/>
      </c>
      <c r="M1218" t="str">
        <f t="shared" si="657"/>
        <v/>
      </c>
      <c r="N1218" t="str">
        <f t="shared" si="639"/>
        <v/>
      </c>
      <c r="O1218" t="str">
        <f t="shared" si="640"/>
        <v/>
      </c>
      <c r="P1218" t="str">
        <f t="shared" si="633"/>
        <v/>
      </c>
      <c r="Q1218" t="str">
        <f t="shared" si="641"/>
        <v/>
      </c>
      <c r="R1218" t="str">
        <f t="shared" si="642"/>
        <v/>
      </c>
      <c r="S1218" t="str">
        <f t="shared" si="643"/>
        <v/>
      </c>
      <c r="T1218" t="str">
        <f t="shared" si="644"/>
        <v/>
      </c>
      <c r="U1218" t="str">
        <f t="shared" si="645"/>
        <v/>
      </c>
      <c r="V1218" t="str">
        <f>IF(MID(I1218,6,1)="T",VLOOKUP(H1218,DATA!$B$2:$H$526,7,FALSE),"")</f>
        <v/>
      </c>
      <c r="W1218" t="str">
        <f t="shared" si="646"/>
        <v/>
      </c>
      <c r="X1218" t="str">
        <f>IF(LEN(H1218)&gt;0,VLOOKUP(H1218,DATA!$B$2:$F$526,5,FALSE),"")</f>
        <v/>
      </c>
      <c r="Y1218" t="str">
        <f t="shared" si="647"/>
        <v/>
      </c>
      <c r="Z1218" t="str">
        <f t="shared" si="648"/>
        <v/>
      </c>
      <c r="AA1218" t="str">
        <f t="shared" si="649"/>
        <v/>
      </c>
      <c r="AB1218" t="str">
        <f>IF(LEN(Z1218)&gt;0,VLOOKUP(Z1218,DATA!$K$25:$L$69,2,FALSE)&amp;IF(LEN(AA1218)&gt;0,VLOOKUP(AA1218,DATA!$O$25:$P$29,2,FALSE),""),"")</f>
        <v/>
      </c>
      <c r="AC1218" t="str">
        <f>IF(LEN(Z1218)&gt;0,VLOOKUP(Z1218,DATA!$K$25:$M$69,3,FALSE),"")</f>
        <v/>
      </c>
      <c r="AD1218" t="str">
        <f t="shared" si="650"/>
        <v/>
      </c>
      <c r="AE1218" t="str">
        <f t="shared" si="651"/>
        <v/>
      </c>
      <c r="AF1218" t="str">
        <f t="shared" si="652"/>
        <v/>
      </c>
      <c r="AG1218" t="str">
        <f t="shared" si="653"/>
        <v/>
      </c>
      <c r="AH1218" t="str">
        <f t="shared" si="654"/>
        <v/>
      </c>
      <c r="AI1218" t="str">
        <f>IF(LEN(Q1218)&gt;0,REPT("0",IF(IF(MID(I1218,12,1)="F",VLOOKUP(J1218,DATA!$K$2:$Y$20,14,FALSE),0)&gt;10,IF(MID(I1218,12,1)="F",VLOOKUP(J1218,DATA!$K$2:$Y$20,14,FALSE),0)-10,0)-LEN(X1218))&amp;DEC2BIN(Q1218,IF(MID(I1218,12,1)="F",VLOOKUP(J1218,DATA!$K$2:$Y$20,14,FALSE),0)-IF(IF(MID(I1218,12,1)="F",VLOOKUP(J1218,DATA!$K$2:$Y$20,14,FALSE),0)&gt;10,IF(MID(I1218,12,1)="F",VLOOKUP(J1218,DATA!$K$2:$Y$20,14,FALSE),0)-10,0)),"")</f>
        <v/>
      </c>
      <c r="AJ1218" t="str">
        <f>IF(LEN(H1218)&gt;0,IF(H1218&lt;&gt;"CALL_PAL",VLOOKUP(H1218,DATA!$B$2:$E$526,4,FALSE),VLOOKUP(K1218,DATA!$K$72:$M$161,3,FALSE)),"")</f>
        <v/>
      </c>
      <c r="AK1218" t="str">
        <f>IF(LEN(H1218)&gt;0,VLOOKUP(H1218,DATA!$B$2:$D$526,3,FALSE),"")</f>
        <v/>
      </c>
      <c r="AL1218" t="str">
        <f t="shared" si="655"/>
        <v/>
      </c>
      <c r="AM1218" t="str">
        <f t="shared" si="656"/>
        <v/>
      </c>
      <c r="AN1218" t="str">
        <f t="shared" si="634"/>
        <v/>
      </c>
      <c r="AO1218" t="str">
        <f t="shared" si="628"/>
        <v/>
      </c>
      <c r="AP1218" t="str">
        <f t="shared" si="629"/>
        <v/>
      </c>
      <c r="AQ1218" t="str">
        <f t="shared" si="626"/>
        <v/>
      </c>
    </row>
    <row r="1219" spans="1:43" x14ac:dyDescent="0.25">
      <c r="A1219" t="str">
        <f t="shared" si="630"/>
        <v/>
      </c>
      <c r="C1219" t="str">
        <f t="shared" si="636"/>
        <v/>
      </c>
      <c r="D1219" t="str">
        <f t="shared" si="631"/>
        <v/>
      </c>
      <c r="E1219" t="str">
        <f t="shared" si="632"/>
        <v/>
      </c>
      <c r="F1219" t="str">
        <f t="shared" si="635"/>
        <v/>
      </c>
      <c r="G1219" t="str">
        <f t="shared" si="627"/>
        <v/>
      </c>
      <c r="H1219" t="str">
        <f t="shared" si="637"/>
        <v/>
      </c>
      <c r="I1219" s="3" t="str">
        <f>IF(LEN(H1219)&gt;0,VLOOKUP(H1219,DATA!$B$2:$G$526,6,FALSE),"")</f>
        <v/>
      </c>
      <c r="J1219" t="str">
        <f>IF(LEN(H1219)&gt;0,VLOOKUP(H1219,DATA!$B$2:$G$526,2,FALSE),"")</f>
        <v/>
      </c>
      <c r="K1219" t="str">
        <f>IF(LEN(H1219)&gt;0,IF(MID(IF(MID(MID(C1219,LEN(H1219)+2,99),1,1)="(",MID(MID(C1219,LEN(H1219)+2,99),2,LEN(MID(C1219,LEN(H1219)+2,99))-2),MID(C1219,LEN(H1219)+2,99)),1,1)=VLOOKUP(H1219,DATA!$B$2:$I$526,8,FALSE),MID(IF(MID(MID(C1219,LEN(H1219)+2,99),1,1)="(",MID(MID(C1219,LEN(H1219)+2,99),2,LEN(MID(C1219,LEN(H1219)+2,99))-2),MID(C1219,LEN(H1219)+2,99)),1,3),IF(MID(MID(C1219,LEN(H1219)+2,99),1,1)="(",MID(MID(C1219,LEN(H1219)+2,99),2,LEN(MID(C1219,LEN(H1219)+2,99))-2),MID(C1219,LEN(H1219)+2,99))),"")</f>
        <v/>
      </c>
      <c r="L1219" t="str">
        <f t="shared" si="638"/>
        <v/>
      </c>
      <c r="M1219" t="str">
        <f t="shared" si="657"/>
        <v/>
      </c>
      <c r="N1219" t="str">
        <f t="shared" si="639"/>
        <v/>
      </c>
      <c r="O1219" t="str">
        <f t="shared" si="640"/>
        <v/>
      </c>
      <c r="P1219" t="str">
        <f t="shared" si="633"/>
        <v/>
      </c>
      <c r="Q1219" t="str">
        <f t="shared" si="641"/>
        <v/>
      </c>
      <c r="R1219" t="str">
        <f t="shared" si="642"/>
        <v/>
      </c>
      <c r="S1219" t="str">
        <f t="shared" si="643"/>
        <v/>
      </c>
      <c r="T1219" t="str">
        <f t="shared" si="644"/>
        <v/>
      </c>
      <c r="U1219" t="str">
        <f t="shared" si="645"/>
        <v/>
      </c>
      <c r="V1219" t="str">
        <f>IF(MID(I1219,6,1)="T",VLOOKUP(H1219,DATA!$B$2:$H$526,7,FALSE),"")</f>
        <v/>
      </c>
      <c r="W1219" t="str">
        <f t="shared" si="646"/>
        <v/>
      </c>
      <c r="X1219" t="str">
        <f>IF(LEN(H1219)&gt;0,VLOOKUP(H1219,DATA!$B$2:$F$526,5,FALSE),"")</f>
        <v/>
      </c>
      <c r="Y1219" t="str">
        <f t="shared" si="647"/>
        <v/>
      </c>
      <c r="Z1219" t="str">
        <f t="shared" si="648"/>
        <v/>
      </c>
      <c r="AA1219" t="str">
        <f t="shared" si="649"/>
        <v/>
      </c>
      <c r="AB1219" t="str">
        <f>IF(LEN(Z1219)&gt;0,VLOOKUP(Z1219,DATA!$K$25:$L$69,2,FALSE)&amp;IF(LEN(AA1219)&gt;0,VLOOKUP(AA1219,DATA!$O$25:$P$29,2,FALSE),""),"")</f>
        <v/>
      </c>
      <c r="AC1219" t="str">
        <f>IF(LEN(Z1219)&gt;0,VLOOKUP(Z1219,DATA!$K$25:$M$69,3,FALSE),"")</f>
        <v/>
      </c>
      <c r="AD1219" t="str">
        <f t="shared" si="650"/>
        <v/>
      </c>
      <c r="AE1219" t="str">
        <f t="shared" si="651"/>
        <v/>
      </c>
      <c r="AF1219" t="str">
        <f t="shared" si="652"/>
        <v/>
      </c>
      <c r="AG1219" t="str">
        <f t="shared" si="653"/>
        <v/>
      </c>
      <c r="AH1219" t="str">
        <f t="shared" si="654"/>
        <v/>
      </c>
      <c r="AI1219" t="str">
        <f>IF(LEN(Q1219)&gt;0,REPT("0",IF(IF(MID(I1219,12,1)="F",VLOOKUP(J1219,DATA!$K$2:$Y$20,14,FALSE),0)&gt;10,IF(MID(I1219,12,1)="F",VLOOKUP(J1219,DATA!$K$2:$Y$20,14,FALSE),0)-10,0)-LEN(X1219))&amp;DEC2BIN(Q1219,IF(MID(I1219,12,1)="F",VLOOKUP(J1219,DATA!$K$2:$Y$20,14,FALSE),0)-IF(IF(MID(I1219,12,1)="F",VLOOKUP(J1219,DATA!$K$2:$Y$20,14,FALSE),0)&gt;10,IF(MID(I1219,12,1)="F",VLOOKUP(J1219,DATA!$K$2:$Y$20,14,FALSE),0)-10,0)),"")</f>
        <v/>
      </c>
      <c r="AJ1219" t="str">
        <f>IF(LEN(H1219)&gt;0,IF(H1219&lt;&gt;"CALL_PAL",VLOOKUP(H1219,DATA!$B$2:$E$526,4,FALSE),VLOOKUP(K1219,DATA!$K$72:$M$161,3,FALSE)),"")</f>
        <v/>
      </c>
      <c r="AK1219" t="str">
        <f>IF(LEN(H1219)&gt;0,VLOOKUP(H1219,DATA!$B$2:$D$526,3,FALSE),"")</f>
        <v/>
      </c>
      <c r="AL1219" t="str">
        <f t="shared" si="655"/>
        <v/>
      </c>
      <c r="AM1219" t="str">
        <f t="shared" si="656"/>
        <v/>
      </c>
      <c r="AN1219" t="str">
        <f t="shared" si="634"/>
        <v/>
      </c>
      <c r="AO1219" t="str">
        <f t="shared" si="628"/>
        <v/>
      </c>
      <c r="AP1219" t="str">
        <f t="shared" si="629"/>
        <v/>
      </c>
      <c r="AQ1219" t="str">
        <f t="shared" ref="AQ1219:AQ1282" si="658">IF(B1219="","",IF(G1219=G1220,"",INT(G1219/64)*64=G1219))</f>
        <v/>
      </c>
    </row>
    <row r="1220" spans="1:43" x14ac:dyDescent="0.25">
      <c r="A1220" t="str">
        <f t="shared" si="630"/>
        <v/>
      </c>
      <c r="C1220" t="str">
        <f t="shared" si="636"/>
        <v/>
      </c>
      <c r="D1220" t="str">
        <f t="shared" si="631"/>
        <v/>
      </c>
      <c r="E1220" t="str">
        <f t="shared" si="632"/>
        <v/>
      </c>
      <c r="F1220" t="str">
        <f t="shared" si="635"/>
        <v/>
      </c>
      <c r="G1220" t="str">
        <f t="shared" ref="G1220:G1283" si="659">IF(LEN(C1220)&gt;0,IF(IFERROR(FIND(":",C1220)&gt;0,FALSE),G1219+16-MOD(G1219+16,16),IF(E1220,G1219+F1219-MOD(G1219+F1219,F1219),G1219)),"")</f>
        <v/>
      </c>
      <c r="H1220" t="str">
        <f t="shared" si="637"/>
        <v/>
      </c>
      <c r="I1220" s="3" t="str">
        <f>IF(LEN(H1220)&gt;0,VLOOKUP(H1220,DATA!$B$2:$G$526,6,FALSE),"")</f>
        <v/>
      </c>
      <c r="J1220" t="str">
        <f>IF(LEN(H1220)&gt;0,VLOOKUP(H1220,DATA!$B$2:$G$526,2,FALSE),"")</f>
        <v/>
      </c>
      <c r="K1220" t="str">
        <f>IF(LEN(H1220)&gt;0,IF(MID(IF(MID(MID(C1220,LEN(H1220)+2,99),1,1)="(",MID(MID(C1220,LEN(H1220)+2,99),2,LEN(MID(C1220,LEN(H1220)+2,99))-2),MID(C1220,LEN(H1220)+2,99)),1,1)=VLOOKUP(H1220,DATA!$B$2:$I$526,8,FALSE),MID(IF(MID(MID(C1220,LEN(H1220)+2,99),1,1)="(",MID(MID(C1220,LEN(H1220)+2,99),2,LEN(MID(C1220,LEN(H1220)+2,99))-2),MID(C1220,LEN(H1220)+2,99)),1,3),IF(MID(MID(C1220,LEN(H1220)+2,99),1,1)="(",MID(MID(C1220,LEN(H1220)+2,99),2,LEN(MID(C1220,LEN(H1220)+2,99))-2),MID(C1220,LEN(H1220)+2,99))),"")</f>
        <v/>
      </c>
      <c r="L1220" t="str">
        <f t="shared" si="638"/>
        <v/>
      </c>
      <c r="M1220" t="str">
        <f t="shared" si="657"/>
        <v/>
      </c>
      <c r="N1220" t="str">
        <f t="shared" si="639"/>
        <v/>
      </c>
      <c r="O1220" t="str">
        <f t="shared" si="640"/>
        <v/>
      </c>
      <c r="P1220" t="str">
        <f t="shared" si="633"/>
        <v/>
      </c>
      <c r="Q1220" t="str">
        <f t="shared" si="641"/>
        <v/>
      </c>
      <c r="R1220" t="str">
        <f t="shared" si="642"/>
        <v/>
      </c>
      <c r="S1220" t="str">
        <f t="shared" si="643"/>
        <v/>
      </c>
      <c r="T1220" t="str">
        <f t="shared" si="644"/>
        <v/>
      </c>
      <c r="U1220" t="str">
        <f t="shared" si="645"/>
        <v/>
      </c>
      <c r="V1220" t="str">
        <f>IF(MID(I1220,6,1)="T",VLOOKUP(H1220,DATA!$B$2:$H$526,7,FALSE),"")</f>
        <v/>
      </c>
      <c r="W1220" t="str">
        <f t="shared" si="646"/>
        <v/>
      </c>
      <c r="X1220" t="str">
        <f>IF(LEN(H1220)&gt;0,VLOOKUP(H1220,DATA!$B$2:$F$526,5,FALSE),"")</f>
        <v/>
      </c>
      <c r="Y1220" t="str">
        <f t="shared" si="647"/>
        <v/>
      </c>
      <c r="Z1220" t="str">
        <f t="shared" si="648"/>
        <v/>
      </c>
      <c r="AA1220" t="str">
        <f t="shared" si="649"/>
        <v/>
      </c>
      <c r="AB1220" t="str">
        <f>IF(LEN(Z1220)&gt;0,VLOOKUP(Z1220,DATA!$K$25:$L$69,2,FALSE)&amp;IF(LEN(AA1220)&gt;0,VLOOKUP(AA1220,DATA!$O$25:$P$29,2,FALSE),""),"")</f>
        <v/>
      </c>
      <c r="AC1220" t="str">
        <f>IF(LEN(Z1220)&gt;0,VLOOKUP(Z1220,DATA!$K$25:$M$69,3,FALSE),"")</f>
        <v/>
      </c>
      <c r="AD1220" t="str">
        <f t="shared" si="650"/>
        <v/>
      </c>
      <c r="AE1220" t="str">
        <f t="shared" si="651"/>
        <v/>
      </c>
      <c r="AF1220" t="str">
        <f t="shared" si="652"/>
        <v/>
      </c>
      <c r="AG1220" t="str">
        <f t="shared" si="653"/>
        <v/>
      </c>
      <c r="AH1220" t="str">
        <f t="shared" si="654"/>
        <v/>
      </c>
      <c r="AI1220" t="str">
        <f>IF(LEN(Q1220)&gt;0,REPT("0",IF(IF(MID(I1220,12,1)="F",VLOOKUP(J1220,DATA!$K$2:$Y$20,14,FALSE),0)&gt;10,IF(MID(I1220,12,1)="F",VLOOKUP(J1220,DATA!$K$2:$Y$20,14,FALSE),0)-10,0)-LEN(X1220))&amp;DEC2BIN(Q1220,IF(MID(I1220,12,1)="F",VLOOKUP(J1220,DATA!$K$2:$Y$20,14,FALSE),0)-IF(IF(MID(I1220,12,1)="F",VLOOKUP(J1220,DATA!$K$2:$Y$20,14,FALSE),0)&gt;10,IF(MID(I1220,12,1)="F",VLOOKUP(J1220,DATA!$K$2:$Y$20,14,FALSE),0)-10,0)),"")</f>
        <v/>
      </c>
      <c r="AJ1220" t="str">
        <f>IF(LEN(H1220)&gt;0,IF(H1220&lt;&gt;"CALL_PAL",VLOOKUP(H1220,DATA!$B$2:$E$526,4,FALSE),VLOOKUP(K1220,DATA!$K$72:$M$161,3,FALSE)),"")</f>
        <v/>
      </c>
      <c r="AK1220" t="str">
        <f>IF(LEN(H1220)&gt;0,VLOOKUP(H1220,DATA!$B$2:$D$526,3,FALSE),"")</f>
        <v/>
      </c>
      <c r="AL1220" t="str">
        <f t="shared" si="655"/>
        <v/>
      </c>
      <c r="AM1220" t="str">
        <f t="shared" si="656"/>
        <v/>
      </c>
      <c r="AN1220" t="str">
        <f t="shared" si="634"/>
        <v/>
      </c>
      <c r="AO1220" t="str">
        <f t="shared" ref="AO1220:AO1283" si="660">IF(B1220&lt;&gt;"",G1220-G1219,"")</f>
        <v/>
      </c>
      <c r="AP1220" t="str">
        <f t="shared" si="629"/>
        <v/>
      </c>
      <c r="AQ1220" t="str">
        <f t="shared" si="658"/>
        <v/>
      </c>
    </row>
    <row r="1221" spans="1:43" x14ac:dyDescent="0.25">
      <c r="A1221" t="str">
        <f t="shared" si="630"/>
        <v/>
      </c>
      <c r="C1221" t="str">
        <f t="shared" si="636"/>
        <v/>
      </c>
      <c r="D1221" t="str">
        <f t="shared" si="631"/>
        <v/>
      </c>
      <c r="E1221" t="str">
        <f t="shared" si="632"/>
        <v/>
      </c>
      <c r="F1221" t="str">
        <f t="shared" si="635"/>
        <v/>
      </c>
      <c r="G1221" t="str">
        <f t="shared" si="659"/>
        <v/>
      </c>
      <c r="H1221" t="str">
        <f t="shared" si="637"/>
        <v/>
      </c>
      <c r="I1221" s="3" t="str">
        <f>IF(LEN(H1221)&gt;0,VLOOKUP(H1221,DATA!$B$2:$G$526,6,FALSE),"")</f>
        <v/>
      </c>
      <c r="J1221" t="str">
        <f>IF(LEN(H1221)&gt;0,VLOOKUP(H1221,DATA!$B$2:$G$526,2,FALSE),"")</f>
        <v/>
      </c>
      <c r="K1221" t="str">
        <f>IF(LEN(H1221)&gt;0,IF(MID(IF(MID(MID(C1221,LEN(H1221)+2,99),1,1)="(",MID(MID(C1221,LEN(H1221)+2,99),2,LEN(MID(C1221,LEN(H1221)+2,99))-2),MID(C1221,LEN(H1221)+2,99)),1,1)=VLOOKUP(H1221,DATA!$B$2:$I$526,8,FALSE),MID(IF(MID(MID(C1221,LEN(H1221)+2,99),1,1)="(",MID(MID(C1221,LEN(H1221)+2,99),2,LEN(MID(C1221,LEN(H1221)+2,99))-2),MID(C1221,LEN(H1221)+2,99)),1,3),IF(MID(MID(C1221,LEN(H1221)+2,99),1,1)="(",MID(MID(C1221,LEN(H1221)+2,99),2,LEN(MID(C1221,LEN(H1221)+2,99))-2),MID(C1221,LEN(H1221)+2,99))),"")</f>
        <v/>
      </c>
      <c r="L1221" t="str">
        <f t="shared" si="638"/>
        <v/>
      </c>
      <c r="M1221" t="str">
        <f t="shared" si="657"/>
        <v/>
      </c>
      <c r="N1221" t="str">
        <f t="shared" si="639"/>
        <v/>
      </c>
      <c r="O1221" t="str">
        <f t="shared" si="640"/>
        <v/>
      </c>
      <c r="P1221" t="str">
        <f t="shared" si="633"/>
        <v/>
      </c>
      <c r="Q1221" t="str">
        <f t="shared" si="641"/>
        <v/>
      </c>
      <c r="R1221" t="str">
        <f t="shared" si="642"/>
        <v/>
      </c>
      <c r="S1221" t="str">
        <f t="shared" si="643"/>
        <v/>
      </c>
      <c r="T1221" t="str">
        <f t="shared" si="644"/>
        <v/>
      </c>
      <c r="U1221" t="str">
        <f t="shared" si="645"/>
        <v/>
      </c>
      <c r="V1221" t="str">
        <f>IF(MID(I1221,6,1)="T",VLOOKUP(H1221,DATA!$B$2:$H$526,7,FALSE),"")</f>
        <v/>
      </c>
      <c r="W1221" t="str">
        <f t="shared" si="646"/>
        <v/>
      </c>
      <c r="X1221" t="str">
        <f>IF(LEN(H1221)&gt;0,VLOOKUP(H1221,DATA!$B$2:$F$526,5,FALSE),"")</f>
        <v/>
      </c>
      <c r="Y1221" t="str">
        <f t="shared" si="647"/>
        <v/>
      </c>
      <c r="Z1221" t="str">
        <f t="shared" si="648"/>
        <v/>
      </c>
      <c r="AA1221" t="str">
        <f t="shared" si="649"/>
        <v/>
      </c>
      <c r="AB1221" t="str">
        <f>IF(LEN(Z1221)&gt;0,VLOOKUP(Z1221,DATA!$K$25:$L$69,2,FALSE)&amp;IF(LEN(AA1221)&gt;0,VLOOKUP(AA1221,DATA!$O$25:$P$29,2,FALSE),""),"")</f>
        <v/>
      </c>
      <c r="AC1221" t="str">
        <f>IF(LEN(Z1221)&gt;0,VLOOKUP(Z1221,DATA!$K$25:$M$69,3,FALSE),"")</f>
        <v/>
      </c>
      <c r="AD1221" t="str">
        <f t="shared" si="650"/>
        <v/>
      </c>
      <c r="AE1221" t="str">
        <f t="shared" si="651"/>
        <v/>
      </c>
      <c r="AF1221" t="str">
        <f t="shared" si="652"/>
        <v/>
      </c>
      <c r="AG1221" t="str">
        <f t="shared" si="653"/>
        <v/>
      </c>
      <c r="AH1221" t="str">
        <f t="shared" si="654"/>
        <v/>
      </c>
      <c r="AI1221" t="str">
        <f>IF(LEN(Q1221)&gt;0,REPT("0",IF(IF(MID(I1221,12,1)="F",VLOOKUP(J1221,DATA!$K$2:$Y$20,14,FALSE),0)&gt;10,IF(MID(I1221,12,1)="F",VLOOKUP(J1221,DATA!$K$2:$Y$20,14,FALSE),0)-10,0)-LEN(X1221))&amp;DEC2BIN(Q1221,IF(MID(I1221,12,1)="F",VLOOKUP(J1221,DATA!$K$2:$Y$20,14,FALSE),0)-IF(IF(MID(I1221,12,1)="F",VLOOKUP(J1221,DATA!$K$2:$Y$20,14,FALSE),0)&gt;10,IF(MID(I1221,12,1)="F",VLOOKUP(J1221,DATA!$K$2:$Y$20,14,FALSE),0)-10,0)),"")</f>
        <v/>
      </c>
      <c r="AJ1221" t="str">
        <f>IF(LEN(H1221)&gt;0,IF(H1221&lt;&gt;"CALL_PAL",VLOOKUP(H1221,DATA!$B$2:$E$526,4,FALSE),VLOOKUP(K1221,DATA!$K$72:$M$161,3,FALSE)),"")</f>
        <v/>
      </c>
      <c r="AK1221" t="str">
        <f>IF(LEN(H1221)&gt;0,VLOOKUP(H1221,DATA!$B$2:$D$526,3,FALSE),"")</f>
        <v/>
      </c>
      <c r="AL1221" t="str">
        <f t="shared" si="655"/>
        <v/>
      </c>
      <c r="AM1221" t="str">
        <f t="shared" si="656"/>
        <v/>
      </c>
      <c r="AN1221" t="str">
        <f t="shared" si="634"/>
        <v/>
      </c>
      <c r="AO1221" t="str">
        <f t="shared" si="660"/>
        <v/>
      </c>
      <c r="AP1221" t="str">
        <f t="shared" ref="AP1221:AP1284" si="661">IF(B1221="","",IF(G1221=G1222,"",INT(G1221/16)*16=G1221))</f>
        <v/>
      </c>
      <c r="AQ1221" t="str">
        <f t="shared" si="658"/>
        <v/>
      </c>
    </row>
    <row r="1222" spans="1:43" x14ac:dyDescent="0.25">
      <c r="A1222" t="str">
        <f t="shared" ref="A1222:A1285" si="662">IF(LEN(G1222)&gt;0,DEC2HEX(G1222+IF(AN1221,1,0),8),"")</f>
        <v/>
      </c>
      <c r="C1222" t="str">
        <f t="shared" si="636"/>
        <v/>
      </c>
      <c r="D1222" t="str">
        <f t="shared" ref="D1222:D1285" si="663">IF(LEN(C1222)&gt;0,IF(MID(C1222,1,IFERROR(FIND(" ",C1222),2)-1)=".BASE","",IF(MID(C1222,1,4)=".VAR",MID(C1222,FIND(" ",C1222)+1,99),"")),"")</f>
        <v/>
      </c>
      <c r="E1222" t="str">
        <f t="shared" si="632"/>
        <v/>
      </c>
      <c r="F1222" t="str">
        <f t="shared" si="635"/>
        <v/>
      </c>
      <c r="G1222" t="str">
        <f t="shared" si="659"/>
        <v/>
      </c>
      <c r="H1222" t="str">
        <f t="shared" si="637"/>
        <v/>
      </c>
      <c r="I1222" s="3" t="str">
        <f>IF(LEN(H1222)&gt;0,VLOOKUP(H1222,DATA!$B$2:$G$526,6,FALSE),"")</f>
        <v/>
      </c>
      <c r="J1222" t="str">
        <f>IF(LEN(H1222)&gt;0,VLOOKUP(H1222,DATA!$B$2:$G$526,2,FALSE),"")</f>
        <v/>
      </c>
      <c r="K1222" t="str">
        <f>IF(LEN(H1222)&gt;0,IF(MID(IF(MID(MID(C1222,LEN(H1222)+2,99),1,1)="(",MID(MID(C1222,LEN(H1222)+2,99),2,LEN(MID(C1222,LEN(H1222)+2,99))-2),MID(C1222,LEN(H1222)+2,99)),1,1)=VLOOKUP(H1222,DATA!$B$2:$I$526,8,FALSE),MID(IF(MID(MID(C1222,LEN(H1222)+2,99),1,1)="(",MID(MID(C1222,LEN(H1222)+2,99),2,LEN(MID(C1222,LEN(H1222)+2,99))-2),MID(C1222,LEN(H1222)+2,99)),1,3),IF(MID(MID(C1222,LEN(H1222)+2,99),1,1)="(",MID(MID(C1222,LEN(H1222)+2,99),2,LEN(MID(C1222,LEN(H1222)+2,99))-2),MID(C1222,LEN(H1222)+2,99))),"")</f>
        <v/>
      </c>
      <c r="L1222" t="str">
        <f t="shared" si="638"/>
        <v/>
      </c>
      <c r="M1222" t="str">
        <f t="shared" si="657"/>
        <v/>
      </c>
      <c r="N1222" t="str">
        <f t="shared" si="639"/>
        <v/>
      </c>
      <c r="O1222" t="str">
        <f t="shared" si="640"/>
        <v/>
      </c>
      <c r="P1222" t="str">
        <f t="shared" si="633"/>
        <v/>
      </c>
      <c r="Q1222" t="str">
        <f t="shared" si="641"/>
        <v/>
      </c>
      <c r="R1222" t="str">
        <f t="shared" si="642"/>
        <v/>
      </c>
      <c r="S1222" t="str">
        <f t="shared" si="643"/>
        <v/>
      </c>
      <c r="T1222" t="str">
        <f t="shared" si="644"/>
        <v/>
      </c>
      <c r="U1222" t="str">
        <f t="shared" si="645"/>
        <v/>
      </c>
      <c r="V1222" t="str">
        <f>IF(MID(I1222,6,1)="T",VLOOKUP(H1222,DATA!$B$2:$H$526,7,FALSE),"")</f>
        <v/>
      </c>
      <c r="W1222" t="str">
        <f t="shared" si="646"/>
        <v/>
      </c>
      <c r="X1222" t="str">
        <f>IF(LEN(H1222)&gt;0,VLOOKUP(H1222,DATA!$B$2:$F$526,5,FALSE),"")</f>
        <v/>
      </c>
      <c r="Y1222" t="str">
        <f t="shared" si="647"/>
        <v/>
      </c>
      <c r="Z1222" t="str">
        <f t="shared" si="648"/>
        <v/>
      </c>
      <c r="AA1222" t="str">
        <f t="shared" si="649"/>
        <v/>
      </c>
      <c r="AB1222" t="str">
        <f>IF(LEN(Z1222)&gt;0,VLOOKUP(Z1222,DATA!$K$25:$L$69,2,FALSE)&amp;IF(LEN(AA1222)&gt;0,VLOOKUP(AA1222,DATA!$O$25:$P$29,2,FALSE),""),"")</f>
        <v/>
      </c>
      <c r="AC1222" t="str">
        <f>IF(LEN(Z1222)&gt;0,VLOOKUP(Z1222,DATA!$K$25:$M$69,3,FALSE),"")</f>
        <v/>
      </c>
      <c r="AD1222" t="str">
        <f t="shared" si="650"/>
        <v/>
      </c>
      <c r="AE1222" t="str">
        <f t="shared" si="651"/>
        <v/>
      </c>
      <c r="AF1222" t="str">
        <f t="shared" si="652"/>
        <v/>
      </c>
      <c r="AG1222" t="str">
        <f t="shared" si="653"/>
        <v/>
      </c>
      <c r="AH1222" t="str">
        <f t="shared" si="654"/>
        <v/>
      </c>
      <c r="AI1222" t="str">
        <f>IF(LEN(Q1222)&gt;0,REPT("0",IF(IF(MID(I1222,12,1)="F",VLOOKUP(J1222,DATA!$K$2:$Y$20,14,FALSE),0)&gt;10,IF(MID(I1222,12,1)="F",VLOOKUP(J1222,DATA!$K$2:$Y$20,14,FALSE),0)-10,0)-LEN(X1222))&amp;DEC2BIN(Q1222,IF(MID(I1222,12,1)="F",VLOOKUP(J1222,DATA!$K$2:$Y$20,14,FALSE),0)-IF(IF(MID(I1222,12,1)="F",VLOOKUP(J1222,DATA!$K$2:$Y$20,14,FALSE),0)&gt;10,IF(MID(I1222,12,1)="F",VLOOKUP(J1222,DATA!$K$2:$Y$20,14,FALSE),0)-10,0)),"")</f>
        <v/>
      </c>
      <c r="AJ1222" t="str">
        <f>IF(LEN(H1222)&gt;0,IF(H1222&lt;&gt;"CALL_PAL",VLOOKUP(H1222,DATA!$B$2:$E$526,4,FALSE),VLOOKUP(K1222,DATA!$K$72:$M$161,3,FALSE)),"")</f>
        <v/>
      </c>
      <c r="AK1222" t="str">
        <f>IF(LEN(H1222)&gt;0,VLOOKUP(H1222,DATA!$B$2:$D$526,3,FALSE),"")</f>
        <v/>
      </c>
      <c r="AL1222" t="str">
        <f t="shared" si="655"/>
        <v/>
      </c>
      <c r="AM1222" t="str">
        <f t="shared" si="656"/>
        <v/>
      </c>
      <c r="AN1222" t="str">
        <f t="shared" si="634"/>
        <v/>
      </c>
      <c r="AO1222" t="str">
        <f t="shared" si="660"/>
        <v/>
      </c>
      <c r="AP1222" t="str">
        <f t="shared" si="661"/>
        <v/>
      </c>
      <c r="AQ1222" t="str">
        <f t="shared" si="658"/>
        <v/>
      </c>
    </row>
    <row r="1223" spans="1:43" x14ac:dyDescent="0.25">
      <c r="A1223" t="str">
        <f t="shared" si="662"/>
        <v/>
      </c>
      <c r="C1223" t="str">
        <f t="shared" si="636"/>
        <v/>
      </c>
      <c r="D1223" t="str">
        <f t="shared" si="663"/>
        <v/>
      </c>
      <c r="E1223" t="str">
        <f t="shared" si="632"/>
        <v/>
      </c>
      <c r="F1223" t="str">
        <f t="shared" si="635"/>
        <v/>
      </c>
      <c r="G1223" t="str">
        <f t="shared" si="659"/>
        <v/>
      </c>
      <c r="H1223" t="str">
        <f t="shared" si="637"/>
        <v/>
      </c>
      <c r="I1223" s="3" t="str">
        <f>IF(LEN(H1223)&gt;0,VLOOKUP(H1223,DATA!$B$2:$G$526,6,FALSE),"")</f>
        <v/>
      </c>
      <c r="J1223" t="str">
        <f>IF(LEN(H1223)&gt;0,VLOOKUP(H1223,DATA!$B$2:$G$526,2,FALSE),"")</f>
        <v/>
      </c>
      <c r="K1223" t="str">
        <f>IF(LEN(H1223)&gt;0,IF(MID(IF(MID(MID(C1223,LEN(H1223)+2,99),1,1)="(",MID(MID(C1223,LEN(H1223)+2,99),2,LEN(MID(C1223,LEN(H1223)+2,99))-2),MID(C1223,LEN(H1223)+2,99)),1,1)=VLOOKUP(H1223,DATA!$B$2:$I$526,8,FALSE),MID(IF(MID(MID(C1223,LEN(H1223)+2,99),1,1)="(",MID(MID(C1223,LEN(H1223)+2,99),2,LEN(MID(C1223,LEN(H1223)+2,99))-2),MID(C1223,LEN(H1223)+2,99)),1,3),IF(MID(MID(C1223,LEN(H1223)+2,99),1,1)="(",MID(MID(C1223,LEN(H1223)+2,99),2,LEN(MID(C1223,LEN(H1223)+2,99))-2),MID(C1223,LEN(H1223)+2,99))),"")</f>
        <v/>
      </c>
      <c r="L1223" t="str">
        <f t="shared" si="638"/>
        <v/>
      </c>
      <c r="M1223" t="str">
        <f t="shared" si="657"/>
        <v/>
      </c>
      <c r="N1223" t="str">
        <f t="shared" si="639"/>
        <v/>
      </c>
      <c r="O1223" t="str">
        <f t="shared" si="640"/>
        <v/>
      </c>
      <c r="P1223" t="str">
        <f t="shared" si="633"/>
        <v/>
      </c>
      <c r="Q1223" t="str">
        <f t="shared" si="641"/>
        <v/>
      </c>
      <c r="R1223" t="str">
        <f t="shared" si="642"/>
        <v/>
      </c>
      <c r="S1223" t="str">
        <f t="shared" si="643"/>
        <v/>
      </c>
      <c r="T1223" t="str">
        <f t="shared" si="644"/>
        <v/>
      </c>
      <c r="U1223" t="str">
        <f t="shared" si="645"/>
        <v/>
      </c>
      <c r="V1223" t="str">
        <f>IF(MID(I1223,6,1)="T",VLOOKUP(H1223,DATA!$B$2:$H$526,7,FALSE),"")</f>
        <v/>
      </c>
      <c r="W1223" t="str">
        <f t="shared" si="646"/>
        <v/>
      </c>
      <c r="X1223" t="str">
        <f>IF(LEN(H1223)&gt;0,VLOOKUP(H1223,DATA!$B$2:$F$526,5,FALSE),"")</f>
        <v/>
      </c>
      <c r="Y1223" t="str">
        <f t="shared" si="647"/>
        <v/>
      </c>
      <c r="Z1223" t="str">
        <f t="shared" si="648"/>
        <v/>
      </c>
      <c r="AA1223" t="str">
        <f t="shared" si="649"/>
        <v/>
      </c>
      <c r="AB1223" t="str">
        <f>IF(LEN(Z1223)&gt;0,VLOOKUP(Z1223,DATA!$K$25:$L$69,2,FALSE)&amp;IF(LEN(AA1223)&gt;0,VLOOKUP(AA1223,DATA!$O$25:$P$29,2,FALSE),""),"")</f>
        <v/>
      </c>
      <c r="AC1223" t="str">
        <f>IF(LEN(Z1223)&gt;0,VLOOKUP(Z1223,DATA!$K$25:$M$69,3,FALSE),"")</f>
        <v/>
      </c>
      <c r="AD1223" t="str">
        <f t="shared" si="650"/>
        <v/>
      </c>
      <c r="AE1223" t="str">
        <f t="shared" si="651"/>
        <v/>
      </c>
      <c r="AF1223" t="str">
        <f t="shared" si="652"/>
        <v/>
      </c>
      <c r="AG1223" t="str">
        <f t="shared" si="653"/>
        <v/>
      </c>
      <c r="AH1223" t="str">
        <f t="shared" si="654"/>
        <v/>
      </c>
      <c r="AI1223" t="str">
        <f>IF(LEN(Q1223)&gt;0,REPT("0",IF(IF(MID(I1223,12,1)="F",VLOOKUP(J1223,DATA!$K$2:$Y$20,14,FALSE),0)&gt;10,IF(MID(I1223,12,1)="F",VLOOKUP(J1223,DATA!$K$2:$Y$20,14,FALSE),0)-10,0)-LEN(X1223))&amp;DEC2BIN(Q1223,IF(MID(I1223,12,1)="F",VLOOKUP(J1223,DATA!$K$2:$Y$20,14,FALSE),0)-IF(IF(MID(I1223,12,1)="F",VLOOKUP(J1223,DATA!$K$2:$Y$20,14,FALSE),0)&gt;10,IF(MID(I1223,12,1)="F",VLOOKUP(J1223,DATA!$K$2:$Y$20,14,FALSE),0)-10,0)),"")</f>
        <v/>
      </c>
      <c r="AJ1223" t="str">
        <f>IF(LEN(H1223)&gt;0,IF(H1223&lt;&gt;"CALL_PAL",VLOOKUP(H1223,DATA!$B$2:$E$526,4,FALSE),VLOOKUP(K1223,DATA!$K$72:$M$161,3,FALSE)),"")</f>
        <v/>
      </c>
      <c r="AK1223" t="str">
        <f>IF(LEN(H1223)&gt;0,VLOOKUP(H1223,DATA!$B$2:$D$526,3,FALSE),"")</f>
        <v/>
      </c>
      <c r="AL1223" t="str">
        <f t="shared" si="655"/>
        <v/>
      </c>
      <c r="AM1223" t="str">
        <f t="shared" si="656"/>
        <v/>
      </c>
      <c r="AN1223" t="str">
        <f t="shared" si="634"/>
        <v/>
      </c>
      <c r="AO1223" t="str">
        <f t="shared" si="660"/>
        <v/>
      </c>
      <c r="AP1223" t="str">
        <f t="shared" si="661"/>
        <v/>
      </c>
      <c r="AQ1223" t="str">
        <f t="shared" si="658"/>
        <v/>
      </c>
    </row>
    <row r="1224" spans="1:43" x14ac:dyDescent="0.25">
      <c r="A1224" t="str">
        <f t="shared" si="662"/>
        <v/>
      </c>
      <c r="C1224" t="str">
        <f t="shared" si="636"/>
        <v/>
      </c>
      <c r="D1224" t="str">
        <f t="shared" si="663"/>
        <v/>
      </c>
      <c r="E1224" t="str">
        <f t="shared" ref="E1224:E1287" si="664">IF(LEN(C1224)&gt;0,AND(MID(C1223,1,2)&lt;&gt;".B",MID(C1223,1,2)&lt;&gt;".P",NOT(IFERROR(FIND(":",C1223)&gt;0,FALSE))),"")</f>
        <v/>
      </c>
      <c r="F1224" t="str">
        <f t="shared" si="635"/>
        <v/>
      </c>
      <c r="G1224" t="str">
        <f t="shared" si="659"/>
        <v/>
      </c>
      <c r="H1224" t="str">
        <f t="shared" si="637"/>
        <v/>
      </c>
      <c r="I1224" s="3" t="str">
        <f>IF(LEN(H1224)&gt;0,VLOOKUP(H1224,DATA!$B$2:$G$526,6,FALSE),"")</f>
        <v/>
      </c>
      <c r="J1224" t="str">
        <f>IF(LEN(H1224)&gt;0,VLOOKUP(H1224,DATA!$B$2:$G$526,2,FALSE),"")</f>
        <v/>
      </c>
      <c r="K1224" t="str">
        <f>IF(LEN(H1224)&gt;0,IF(MID(IF(MID(MID(C1224,LEN(H1224)+2,99),1,1)="(",MID(MID(C1224,LEN(H1224)+2,99),2,LEN(MID(C1224,LEN(H1224)+2,99))-2),MID(C1224,LEN(H1224)+2,99)),1,1)=VLOOKUP(H1224,DATA!$B$2:$I$526,8,FALSE),MID(IF(MID(MID(C1224,LEN(H1224)+2,99),1,1)="(",MID(MID(C1224,LEN(H1224)+2,99),2,LEN(MID(C1224,LEN(H1224)+2,99))-2),MID(C1224,LEN(H1224)+2,99)),1,3),IF(MID(MID(C1224,LEN(H1224)+2,99),1,1)="(",MID(MID(C1224,LEN(H1224)+2,99),2,LEN(MID(C1224,LEN(H1224)+2,99))-2),MID(C1224,LEN(H1224)+2,99))),"")</f>
        <v/>
      </c>
      <c r="L1224" t="str">
        <f t="shared" si="638"/>
        <v/>
      </c>
      <c r="M1224" t="str">
        <f t="shared" si="657"/>
        <v/>
      </c>
      <c r="N1224" t="str">
        <f t="shared" si="639"/>
        <v/>
      </c>
      <c r="O1224" t="str">
        <f t="shared" si="640"/>
        <v/>
      </c>
      <c r="P1224" t="str">
        <f t="shared" si="633"/>
        <v/>
      </c>
      <c r="Q1224" t="str">
        <f t="shared" si="641"/>
        <v/>
      </c>
      <c r="R1224" t="str">
        <f t="shared" si="642"/>
        <v/>
      </c>
      <c r="S1224" t="str">
        <f t="shared" si="643"/>
        <v/>
      </c>
      <c r="T1224" t="str">
        <f t="shared" si="644"/>
        <v/>
      </c>
      <c r="U1224" t="str">
        <f t="shared" si="645"/>
        <v/>
      </c>
      <c r="V1224" t="str">
        <f>IF(MID(I1224,6,1)="T",VLOOKUP(H1224,DATA!$B$2:$H$526,7,FALSE),"")</f>
        <v/>
      </c>
      <c r="W1224" t="str">
        <f t="shared" si="646"/>
        <v/>
      </c>
      <c r="X1224" t="str">
        <f>IF(LEN(H1224)&gt;0,VLOOKUP(H1224,DATA!$B$2:$F$526,5,FALSE),"")</f>
        <v/>
      </c>
      <c r="Y1224" t="str">
        <f t="shared" si="647"/>
        <v/>
      </c>
      <c r="Z1224" t="str">
        <f t="shared" si="648"/>
        <v/>
      </c>
      <c r="AA1224" t="str">
        <f t="shared" si="649"/>
        <v/>
      </c>
      <c r="AB1224" t="str">
        <f>IF(LEN(Z1224)&gt;0,VLOOKUP(Z1224,DATA!$K$25:$L$69,2,FALSE)&amp;IF(LEN(AA1224)&gt;0,VLOOKUP(AA1224,DATA!$O$25:$P$29,2,FALSE),""),"")</f>
        <v/>
      </c>
      <c r="AC1224" t="str">
        <f>IF(LEN(Z1224)&gt;0,VLOOKUP(Z1224,DATA!$K$25:$M$69,3,FALSE),"")</f>
        <v/>
      </c>
      <c r="AD1224" t="str">
        <f t="shared" si="650"/>
        <v/>
      </c>
      <c r="AE1224" t="str">
        <f t="shared" si="651"/>
        <v/>
      </c>
      <c r="AF1224" t="str">
        <f t="shared" si="652"/>
        <v/>
      </c>
      <c r="AG1224" t="str">
        <f t="shared" si="653"/>
        <v/>
      </c>
      <c r="AH1224" t="str">
        <f t="shared" si="654"/>
        <v/>
      </c>
      <c r="AI1224" t="str">
        <f>IF(LEN(Q1224)&gt;0,REPT("0",IF(IF(MID(I1224,12,1)="F",VLOOKUP(J1224,DATA!$K$2:$Y$20,14,FALSE),0)&gt;10,IF(MID(I1224,12,1)="F",VLOOKUP(J1224,DATA!$K$2:$Y$20,14,FALSE),0)-10,0)-LEN(X1224))&amp;DEC2BIN(Q1224,IF(MID(I1224,12,1)="F",VLOOKUP(J1224,DATA!$K$2:$Y$20,14,FALSE),0)-IF(IF(MID(I1224,12,1)="F",VLOOKUP(J1224,DATA!$K$2:$Y$20,14,FALSE),0)&gt;10,IF(MID(I1224,12,1)="F",VLOOKUP(J1224,DATA!$K$2:$Y$20,14,FALSE),0)-10,0)),"")</f>
        <v/>
      </c>
      <c r="AJ1224" t="str">
        <f>IF(LEN(H1224)&gt;0,IF(H1224&lt;&gt;"CALL_PAL",VLOOKUP(H1224,DATA!$B$2:$E$526,4,FALSE),VLOOKUP(K1224,DATA!$K$72:$M$161,3,FALSE)),"")</f>
        <v/>
      </c>
      <c r="AK1224" t="str">
        <f>IF(LEN(H1224)&gt;0,VLOOKUP(H1224,DATA!$B$2:$D$526,3,FALSE),"")</f>
        <v/>
      </c>
      <c r="AL1224" t="str">
        <f t="shared" si="655"/>
        <v/>
      </c>
      <c r="AM1224" t="str">
        <f t="shared" si="656"/>
        <v/>
      </c>
      <c r="AN1224" t="str">
        <f t="shared" si="634"/>
        <v/>
      </c>
      <c r="AO1224" t="str">
        <f t="shared" si="660"/>
        <v/>
      </c>
      <c r="AP1224" t="str">
        <f t="shared" si="661"/>
        <v/>
      </c>
      <c r="AQ1224" t="str">
        <f t="shared" si="658"/>
        <v/>
      </c>
    </row>
    <row r="1225" spans="1:43" x14ac:dyDescent="0.25">
      <c r="A1225" t="str">
        <f t="shared" si="662"/>
        <v/>
      </c>
      <c r="C1225" t="str">
        <f t="shared" si="636"/>
        <v/>
      </c>
      <c r="D1225" t="str">
        <f t="shared" si="663"/>
        <v/>
      </c>
      <c r="E1225" t="str">
        <f t="shared" si="664"/>
        <v/>
      </c>
      <c r="F1225" t="str">
        <f t="shared" si="635"/>
        <v/>
      </c>
      <c r="G1225" t="str">
        <f t="shared" si="659"/>
        <v/>
      </c>
      <c r="H1225" t="str">
        <f t="shared" si="637"/>
        <v/>
      </c>
      <c r="I1225" s="3" t="str">
        <f>IF(LEN(H1225)&gt;0,VLOOKUP(H1225,DATA!$B$2:$G$526,6,FALSE),"")</f>
        <v/>
      </c>
      <c r="J1225" t="str">
        <f>IF(LEN(H1225)&gt;0,VLOOKUP(H1225,DATA!$B$2:$G$526,2,FALSE),"")</f>
        <v/>
      </c>
      <c r="K1225" t="str">
        <f>IF(LEN(H1225)&gt;0,IF(MID(IF(MID(MID(C1225,LEN(H1225)+2,99),1,1)="(",MID(MID(C1225,LEN(H1225)+2,99),2,LEN(MID(C1225,LEN(H1225)+2,99))-2),MID(C1225,LEN(H1225)+2,99)),1,1)=VLOOKUP(H1225,DATA!$B$2:$I$526,8,FALSE),MID(IF(MID(MID(C1225,LEN(H1225)+2,99),1,1)="(",MID(MID(C1225,LEN(H1225)+2,99),2,LEN(MID(C1225,LEN(H1225)+2,99))-2),MID(C1225,LEN(H1225)+2,99)),1,3),IF(MID(MID(C1225,LEN(H1225)+2,99),1,1)="(",MID(MID(C1225,LEN(H1225)+2,99),2,LEN(MID(C1225,LEN(H1225)+2,99))-2),MID(C1225,LEN(H1225)+2,99))),"")</f>
        <v/>
      </c>
      <c r="L1225" t="str">
        <f t="shared" si="638"/>
        <v/>
      </c>
      <c r="M1225" t="str">
        <f t="shared" si="657"/>
        <v/>
      </c>
      <c r="N1225" t="str">
        <f t="shared" si="639"/>
        <v/>
      </c>
      <c r="O1225" t="str">
        <f t="shared" si="640"/>
        <v/>
      </c>
      <c r="P1225" t="str">
        <f t="shared" si="633"/>
        <v/>
      </c>
      <c r="Q1225" t="str">
        <f t="shared" si="641"/>
        <v/>
      </c>
      <c r="R1225" t="str">
        <f t="shared" si="642"/>
        <v/>
      </c>
      <c r="S1225" t="str">
        <f t="shared" si="643"/>
        <v/>
      </c>
      <c r="T1225" t="str">
        <f t="shared" si="644"/>
        <v/>
      </c>
      <c r="U1225" t="str">
        <f t="shared" si="645"/>
        <v/>
      </c>
      <c r="V1225" t="str">
        <f>IF(MID(I1225,6,1)="T",VLOOKUP(H1225,DATA!$B$2:$H$526,7,FALSE),"")</f>
        <v/>
      </c>
      <c r="W1225" t="str">
        <f t="shared" si="646"/>
        <v/>
      </c>
      <c r="X1225" t="str">
        <f>IF(LEN(H1225)&gt;0,VLOOKUP(H1225,DATA!$B$2:$F$526,5,FALSE),"")</f>
        <v/>
      </c>
      <c r="Y1225" t="str">
        <f t="shared" si="647"/>
        <v/>
      </c>
      <c r="Z1225" t="str">
        <f t="shared" si="648"/>
        <v/>
      </c>
      <c r="AA1225" t="str">
        <f t="shared" si="649"/>
        <v/>
      </c>
      <c r="AB1225" t="str">
        <f>IF(LEN(Z1225)&gt;0,VLOOKUP(Z1225,DATA!$K$25:$L$69,2,FALSE)&amp;IF(LEN(AA1225)&gt;0,VLOOKUP(AA1225,DATA!$O$25:$P$29,2,FALSE),""),"")</f>
        <v/>
      </c>
      <c r="AC1225" t="str">
        <f>IF(LEN(Z1225)&gt;0,VLOOKUP(Z1225,DATA!$K$25:$M$69,3,FALSE),"")</f>
        <v/>
      </c>
      <c r="AD1225" t="str">
        <f t="shared" si="650"/>
        <v/>
      </c>
      <c r="AE1225" t="str">
        <f t="shared" si="651"/>
        <v/>
      </c>
      <c r="AF1225" t="str">
        <f t="shared" si="652"/>
        <v/>
      </c>
      <c r="AG1225" t="str">
        <f t="shared" si="653"/>
        <v/>
      </c>
      <c r="AH1225" t="str">
        <f t="shared" si="654"/>
        <v/>
      </c>
      <c r="AI1225" t="str">
        <f>IF(LEN(Q1225)&gt;0,REPT("0",IF(IF(MID(I1225,12,1)="F",VLOOKUP(J1225,DATA!$K$2:$Y$20,14,FALSE),0)&gt;10,IF(MID(I1225,12,1)="F",VLOOKUP(J1225,DATA!$K$2:$Y$20,14,FALSE),0)-10,0)-LEN(X1225))&amp;DEC2BIN(Q1225,IF(MID(I1225,12,1)="F",VLOOKUP(J1225,DATA!$K$2:$Y$20,14,FALSE),0)-IF(IF(MID(I1225,12,1)="F",VLOOKUP(J1225,DATA!$K$2:$Y$20,14,FALSE),0)&gt;10,IF(MID(I1225,12,1)="F",VLOOKUP(J1225,DATA!$K$2:$Y$20,14,FALSE),0)-10,0)),"")</f>
        <v/>
      </c>
      <c r="AJ1225" t="str">
        <f>IF(LEN(H1225)&gt;0,IF(H1225&lt;&gt;"CALL_PAL",VLOOKUP(H1225,DATA!$B$2:$E$526,4,FALSE),VLOOKUP(K1225,DATA!$K$72:$M$161,3,FALSE)),"")</f>
        <v/>
      </c>
      <c r="AK1225" t="str">
        <f>IF(LEN(H1225)&gt;0,VLOOKUP(H1225,DATA!$B$2:$D$526,3,FALSE),"")</f>
        <v/>
      </c>
      <c r="AL1225" t="str">
        <f t="shared" si="655"/>
        <v/>
      </c>
      <c r="AM1225" t="str">
        <f t="shared" si="656"/>
        <v/>
      </c>
      <c r="AN1225" t="str">
        <f t="shared" si="634"/>
        <v/>
      </c>
      <c r="AO1225" t="str">
        <f t="shared" si="660"/>
        <v/>
      </c>
      <c r="AP1225" t="str">
        <f t="shared" si="661"/>
        <v/>
      </c>
      <c r="AQ1225" t="str">
        <f t="shared" si="658"/>
        <v/>
      </c>
    </row>
    <row r="1226" spans="1:43" x14ac:dyDescent="0.25">
      <c r="A1226" t="str">
        <f t="shared" si="662"/>
        <v/>
      </c>
      <c r="C1226" t="str">
        <f t="shared" si="636"/>
        <v/>
      </c>
      <c r="D1226" t="str">
        <f t="shared" si="663"/>
        <v/>
      </c>
      <c r="E1226" t="str">
        <f t="shared" si="664"/>
        <v/>
      </c>
      <c r="F1226" t="str">
        <f t="shared" si="635"/>
        <v/>
      </c>
      <c r="G1226" t="str">
        <f t="shared" si="659"/>
        <v/>
      </c>
      <c r="H1226" t="str">
        <f t="shared" si="637"/>
        <v/>
      </c>
      <c r="I1226" s="3" t="str">
        <f>IF(LEN(H1226)&gt;0,VLOOKUP(H1226,DATA!$B$2:$G$526,6,FALSE),"")</f>
        <v/>
      </c>
      <c r="J1226" t="str">
        <f>IF(LEN(H1226)&gt;0,VLOOKUP(H1226,DATA!$B$2:$G$526,2,FALSE),"")</f>
        <v/>
      </c>
      <c r="K1226" t="str">
        <f>IF(LEN(H1226)&gt;0,IF(MID(IF(MID(MID(C1226,LEN(H1226)+2,99),1,1)="(",MID(MID(C1226,LEN(H1226)+2,99),2,LEN(MID(C1226,LEN(H1226)+2,99))-2),MID(C1226,LEN(H1226)+2,99)),1,1)=VLOOKUP(H1226,DATA!$B$2:$I$526,8,FALSE),MID(IF(MID(MID(C1226,LEN(H1226)+2,99),1,1)="(",MID(MID(C1226,LEN(H1226)+2,99),2,LEN(MID(C1226,LEN(H1226)+2,99))-2),MID(C1226,LEN(H1226)+2,99)),1,3),IF(MID(MID(C1226,LEN(H1226)+2,99),1,1)="(",MID(MID(C1226,LEN(H1226)+2,99),2,LEN(MID(C1226,LEN(H1226)+2,99))-2),MID(C1226,LEN(H1226)+2,99))),"")</f>
        <v/>
      </c>
      <c r="L1226" t="str">
        <f t="shared" si="638"/>
        <v/>
      </c>
      <c r="M1226" t="str">
        <f t="shared" si="657"/>
        <v/>
      </c>
      <c r="N1226" t="str">
        <f t="shared" si="639"/>
        <v/>
      </c>
      <c r="O1226" t="str">
        <f t="shared" si="640"/>
        <v/>
      </c>
      <c r="P1226" t="str">
        <f t="shared" si="633"/>
        <v/>
      </c>
      <c r="Q1226" t="str">
        <f t="shared" si="641"/>
        <v/>
      </c>
      <c r="R1226" t="str">
        <f t="shared" si="642"/>
        <v/>
      </c>
      <c r="S1226" t="str">
        <f t="shared" si="643"/>
        <v/>
      </c>
      <c r="T1226" t="str">
        <f t="shared" si="644"/>
        <v/>
      </c>
      <c r="U1226" t="str">
        <f t="shared" si="645"/>
        <v/>
      </c>
      <c r="V1226" t="str">
        <f>IF(MID(I1226,6,1)="T",VLOOKUP(H1226,DATA!$B$2:$H$526,7,FALSE),"")</f>
        <v/>
      </c>
      <c r="W1226" t="str">
        <f t="shared" si="646"/>
        <v/>
      </c>
      <c r="X1226" t="str">
        <f>IF(LEN(H1226)&gt;0,VLOOKUP(H1226,DATA!$B$2:$F$526,5,FALSE),"")</f>
        <v/>
      </c>
      <c r="Y1226" t="str">
        <f t="shared" si="647"/>
        <v/>
      </c>
      <c r="Z1226" t="str">
        <f t="shared" si="648"/>
        <v/>
      </c>
      <c r="AA1226" t="str">
        <f t="shared" si="649"/>
        <v/>
      </c>
      <c r="AB1226" t="str">
        <f>IF(LEN(Z1226)&gt;0,VLOOKUP(Z1226,DATA!$K$25:$L$69,2,FALSE)&amp;IF(LEN(AA1226)&gt;0,VLOOKUP(AA1226,DATA!$O$25:$P$29,2,FALSE),""),"")</f>
        <v/>
      </c>
      <c r="AC1226" t="str">
        <f>IF(LEN(Z1226)&gt;0,VLOOKUP(Z1226,DATA!$K$25:$M$69,3,FALSE),"")</f>
        <v/>
      </c>
      <c r="AD1226" t="str">
        <f t="shared" si="650"/>
        <v/>
      </c>
      <c r="AE1226" t="str">
        <f t="shared" si="651"/>
        <v/>
      </c>
      <c r="AF1226" t="str">
        <f t="shared" si="652"/>
        <v/>
      </c>
      <c r="AG1226" t="str">
        <f t="shared" si="653"/>
        <v/>
      </c>
      <c r="AH1226" t="str">
        <f t="shared" si="654"/>
        <v/>
      </c>
      <c r="AI1226" t="str">
        <f>IF(LEN(Q1226)&gt;0,REPT("0",IF(IF(MID(I1226,12,1)="F",VLOOKUP(J1226,DATA!$K$2:$Y$20,14,FALSE),0)&gt;10,IF(MID(I1226,12,1)="F",VLOOKUP(J1226,DATA!$K$2:$Y$20,14,FALSE),0)-10,0)-LEN(X1226))&amp;DEC2BIN(Q1226,IF(MID(I1226,12,1)="F",VLOOKUP(J1226,DATA!$K$2:$Y$20,14,FALSE),0)-IF(IF(MID(I1226,12,1)="F",VLOOKUP(J1226,DATA!$K$2:$Y$20,14,FALSE),0)&gt;10,IF(MID(I1226,12,1)="F",VLOOKUP(J1226,DATA!$K$2:$Y$20,14,FALSE),0)-10,0)),"")</f>
        <v/>
      </c>
      <c r="AJ1226" t="str">
        <f>IF(LEN(H1226)&gt;0,IF(H1226&lt;&gt;"CALL_PAL",VLOOKUP(H1226,DATA!$B$2:$E$526,4,FALSE),VLOOKUP(K1226,DATA!$K$72:$M$161,3,FALSE)),"")</f>
        <v/>
      </c>
      <c r="AK1226" t="str">
        <f>IF(LEN(H1226)&gt;0,VLOOKUP(H1226,DATA!$B$2:$D$526,3,FALSE),"")</f>
        <v/>
      </c>
      <c r="AL1226" t="str">
        <f t="shared" si="655"/>
        <v/>
      </c>
      <c r="AM1226" t="str">
        <f t="shared" si="656"/>
        <v/>
      </c>
      <c r="AN1226" t="str">
        <f t="shared" si="634"/>
        <v/>
      </c>
      <c r="AO1226" t="str">
        <f t="shared" si="660"/>
        <v/>
      </c>
      <c r="AP1226" t="str">
        <f t="shared" si="661"/>
        <v/>
      </c>
      <c r="AQ1226" t="str">
        <f t="shared" si="658"/>
        <v/>
      </c>
    </row>
    <row r="1227" spans="1:43" x14ac:dyDescent="0.25">
      <c r="A1227" t="str">
        <f t="shared" si="662"/>
        <v/>
      </c>
      <c r="C1227" t="str">
        <f t="shared" si="636"/>
        <v/>
      </c>
      <c r="D1227" t="str">
        <f t="shared" si="663"/>
        <v/>
      </c>
      <c r="E1227" t="str">
        <f t="shared" si="664"/>
        <v/>
      </c>
      <c r="F1227" t="str">
        <f t="shared" si="635"/>
        <v/>
      </c>
      <c r="G1227" t="str">
        <f t="shared" si="659"/>
        <v/>
      </c>
      <c r="H1227" t="str">
        <f t="shared" si="637"/>
        <v/>
      </c>
      <c r="I1227" s="3" t="str">
        <f>IF(LEN(H1227)&gt;0,VLOOKUP(H1227,DATA!$B$2:$G$526,6,FALSE),"")</f>
        <v/>
      </c>
      <c r="J1227" t="str">
        <f>IF(LEN(H1227)&gt;0,VLOOKUP(H1227,DATA!$B$2:$G$526,2,FALSE),"")</f>
        <v/>
      </c>
      <c r="K1227" t="str">
        <f>IF(LEN(H1227)&gt;0,IF(MID(IF(MID(MID(C1227,LEN(H1227)+2,99),1,1)="(",MID(MID(C1227,LEN(H1227)+2,99),2,LEN(MID(C1227,LEN(H1227)+2,99))-2),MID(C1227,LEN(H1227)+2,99)),1,1)=VLOOKUP(H1227,DATA!$B$2:$I$526,8,FALSE),MID(IF(MID(MID(C1227,LEN(H1227)+2,99),1,1)="(",MID(MID(C1227,LEN(H1227)+2,99),2,LEN(MID(C1227,LEN(H1227)+2,99))-2),MID(C1227,LEN(H1227)+2,99)),1,3),IF(MID(MID(C1227,LEN(H1227)+2,99),1,1)="(",MID(MID(C1227,LEN(H1227)+2,99),2,LEN(MID(C1227,LEN(H1227)+2,99))-2),MID(C1227,LEN(H1227)+2,99))),"")</f>
        <v/>
      </c>
      <c r="L1227" t="str">
        <f t="shared" si="638"/>
        <v/>
      </c>
      <c r="M1227" t="str">
        <f t="shared" si="657"/>
        <v/>
      </c>
      <c r="N1227" t="str">
        <f t="shared" si="639"/>
        <v/>
      </c>
      <c r="O1227" t="str">
        <f t="shared" si="640"/>
        <v/>
      </c>
      <c r="P1227" t="str">
        <f t="shared" si="633"/>
        <v/>
      </c>
      <c r="Q1227" t="str">
        <f t="shared" si="641"/>
        <v/>
      </c>
      <c r="R1227" t="str">
        <f t="shared" si="642"/>
        <v/>
      </c>
      <c r="S1227" t="str">
        <f t="shared" si="643"/>
        <v/>
      </c>
      <c r="T1227" t="str">
        <f t="shared" si="644"/>
        <v/>
      </c>
      <c r="U1227" t="str">
        <f t="shared" si="645"/>
        <v/>
      </c>
      <c r="V1227" t="str">
        <f>IF(MID(I1227,6,1)="T",VLOOKUP(H1227,DATA!$B$2:$H$526,7,FALSE),"")</f>
        <v/>
      </c>
      <c r="W1227" t="str">
        <f t="shared" si="646"/>
        <v/>
      </c>
      <c r="X1227" t="str">
        <f>IF(LEN(H1227)&gt;0,VLOOKUP(H1227,DATA!$B$2:$F$526,5,FALSE),"")</f>
        <v/>
      </c>
      <c r="Y1227" t="str">
        <f t="shared" si="647"/>
        <v/>
      </c>
      <c r="Z1227" t="str">
        <f t="shared" si="648"/>
        <v/>
      </c>
      <c r="AA1227" t="str">
        <f t="shared" si="649"/>
        <v/>
      </c>
      <c r="AB1227" t="str">
        <f>IF(LEN(Z1227)&gt;0,VLOOKUP(Z1227,DATA!$K$25:$L$69,2,FALSE)&amp;IF(LEN(AA1227)&gt;0,VLOOKUP(AA1227,DATA!$O$25:$P$29,2,FALSE),""),"")</f>
        <v/>
      </c>
      <c r="AC1227" t="str">
        <f>IF(LEN(Z1227)&gt;0,VLOOKUP(Z1227,DATA!$K$25:$M$69,3,FALSE),"")</f>
        <v/>
      </c>
      <c r="AD1227" t="str">
        <f t="shared" si="650"/>
        <v/>
      </c>
      <c r="AE1227" t="str">
        <f t="shared" si="651"/>
        <v/>
      </c>
      <c r="AF1227" t="str">
        <f t="shared" si="652"/>
        <v/>
      </c>
      <c r="AG1227" t="str">
        <f t="shared" si="653"/>
        <v/>
      </c>
      <c r="AH1227" t="str">
        <f t="shared" si="654"/>
        <v/>
      </c>
      <c r="AI1227" t="str">
        <f>IF(LEN(Q1227)&gt;0,REPT("0",IF(IF(MID(I1227,12,1)="F",VLOOKUP(J1227,DATA!$K$2:$Y$20,14,FALSE),0)&gt;10,IF(MID(I1227,12,1)="F",VLOOKUP(J1227,DATA!$K$2:$Y$20,14,FALSE),0)-10,0)-LEN(X1227))&amp;DEC2BIN(Q1227,IF(MID(I1227,12,1)="F",VLOOKUP(J1227,DATA!$K$2:$Y$20,14,FALSE),0)-IF(IF(MID(I1227,12,1)="F",VLOOKUP(J1227,DATA!$K$2:$Y$20,14,FALSE),0)&gt;10,IF(MID(I1227,12,1)="F",VLOOKUP(J1227,DATA!$K$2:$Y$20,14,FALSE),0)-10,0)),"")</f>
        <v/>
      </c>
      <c r="AJ1227" t="str">
        <f>IF(LEN(H1227)&gt;0,IF(H1227&lt;&gt;"CALL_PAL",VLOOKUP(H1227,DATA!$B$2:$E$526,4,FALSE),VLOOKUP(K1227,DATA!$K$72:$M$161,3,FALSE)),"")</f>
        <v/>
      </c>
      <c r="AK1227" t="str">
        <f>IF(LEN(H1227)&gt;0,VLOOKUP(H1227,DATA!$B$2:$D$526,3,FALSE),"")</f>
        <v/>
      </c>
      <c r="AL1227" t="str">
        <f t="shared" si="655"/>
        <v/>
      </c>
      <c r="AM1227" t="str">
        <f t="shared" si="656"/>
        <v/>
      </c>
      <c r="AN1227" t="str">
        <f t="shared" si="634"/>
        <v/>
      </c>
      <c r="AO1227" t="str">
        <f t="shared" si="660"/>
        <v/>
      </c>
      <c r="AP1227" t="str">
        <f t="shared" si="661"/>
        <v/>
      </c>
      <c r="AQ1227" t="str">
        <f t="shared" si="658"/>
        <v/>
      </c>
    </row>
    <row r="1228" spans="1:43" x14ac:dyDescent="0.25">
      <c r="A1228" t="str">
        <f t="shared" si="662"/>
        <v/>
      </c>
      <c r="C1228" t="str">
        <f t="shared" si="636"/>
        <v/>
      </c>
      <c r="D1228" t="str">
        <f t="shared" si="663"/>
        <v/>
      </c>
      <c r="E1228" t="str">
        <f t="shared" si="664"/>
        <v/>
      </c>
      <c r="F1228" t="str">
        <f t="shared" si="635"/>
        <v/>
      </c>
      <c r="G1228" t="str">
        <f t="shared" si="659"/>
        <v/>
      </c>
      <c r="H1228" t="str">
        <f t="shared" si="637"/>
        <v/>
      </c>
      <c r="I1228" s="3" t="str">
        <f>IF(LEN(H1228)&gt;0,VLOOKUP(H1228,DATA!$B$2:$G$526,6,FALSE),"")</f>
        <v/>
      </c>
      <c r="J1228" t="str">
        <f>IF(LEN(H1228)&gt;0,VLOOKUP(H1228,DATA!$B$2:$G$526,2,FALSE),"")</f>
        <v/>
      </c>
      <c r="K1228" t="str">
        <f>IF(LEN(H1228)&gt;0,IF(MID(IF(MID(MID(C1228,LEN(H1228)+2,99),1,1)="(",MID(MID(C1228,LEN(H1228)+2,99),2,LEN(MID(C1228,LEN(H1228)+2,99))-2),MID(C1228,LEN(H1228)+2,99)),1,1)=VLOOKUP(H1228,DATA!$B$2:$I$526,8,FALSE),MID(IF(MID(MID(C1228,LEN(H1228)+2,99),1,1)="(",MID(MID(C1228,LEN(H1228)+2,99),2,LEN(MID(C1228,LEN(H1228)+2,99))-2),MID(C1228,LEN(H1228)+2,99)),1,3),IF(MID(MID(C1228,LEN(H1228)+2,99),1,1)="(",MID(MID(C1228,LEN(H1228)+2,99),2,LEN(MID(C1228,LEN(H1228)+2,99))-2),MID(C1228,LEN(H1228)+2,99))),"")</f>
        <v/>
      </c>
      <c r="L1228" t="str">
        <f t="shared" si="638"/>
        <v/>
      </c>
      <c r="M1228" t="str">
        <f t="shared" si="657"/>
        <v/>
      </c>
      <c r="N1228" t="str">
        <f t="shared" si="639"/>
        <v/>
      </c>
      <c r="O1228" t="str">
        <f t="shared" si="640"/>
        <v/>
      </c>
      <c r="P1228" t="str">
        <f t="shared" si="633"/>
        <v/>
      </c>
      <c r="Q1228" t="str">
        <f t="shared" si="641"/>
        <v/>
      </c>
      <c r="R1228" t="str">
        <f t="shared" si="642"/>
        <v/>
      </c>
      <c r="S1228" t="str">
        <f t="shared" si="643"/>
        <v/>
      </c>
      <c r="T1228" t="str">
        <f t="shared" si="644"/>
        <v/>
      </c>
      <c r="U1228" t="str">
        <f t="shared" si="645"/>
        <v/>
      </c>
      <c r="V1228" t="str">
        <f>IF(MID(I1228,6,1)="T",VLOOKUP(H1228,DATA!$B$2:$H$526,7,FALSE),"")</f>
        <v/>
      </c>
      <c r="W1228" t="str">
        <f t="shared" si="646"/>
        <v/>
      </c>
      <c r="X1228" t="str">
        <f>IF(LEN(H1228)&gt;0,VLOOKUP(H1228,DATA!$B$2:$F$526,5,FALSE),"")</f>
        <v/>
      </c>
      <c r="Y1228" t="str">
        <f t="shared" si="647"/>
        <v/>
      </c>
      <c r="Z1228" t="str">
        <f t="shared" si="648"/>
        <v/>
      </c>
      <c r="AA1228" t="str">
        <f t="shared" si="649"/>
        <v/>
      </c>
      <c r="AB1228" t="str">
        <f>IF(LEN(Z1228)&gt;0,VLOOKUP(Z1228,DATA!$K$25:$L$69,2,FALSE)&amp;IF(LEN(AA1228)&gt;0,VLOOKUP(AA1228,DATA!$O$25:$P$29,2,FALSE),""),"")</f>
        <v/>
      </c>
      <c r="AC1228" t="str">
        <f>IF(LEN(Z1228)&gt;0,VLOOKUP(Z1228,DATA!$K$25:$M$69,3,FALSE),"")</f>
        <v/>
      </c>
      <c r="AD1228" t="str">
        <f t="shared" si="650"/>
        <v/>
      </c>
      <c r="AE1228" t="str">
        <f t="shared" si="651"/>
        <v/>
      </c>
      <c r="AF1228" t="str">
        <f t="shared" si="652"/>
        <v/>
      </c>
      <c r="AG1228" t="str">
        <f t="shared" si="653"/>
        <v/>
      </c>
      <c r="AH1228" t="str">
        <f t="shared" si="654"/>
        <v/>
      </c>
      <c r="AI1228" t="str">
        <f>IF(LEN(Q1228)&gt;0,REPT("0",IF(IF(MID(I1228,12,1)="F",VLOOKUP(J1228,DATA!$K$2:$Y$20,14,FALSE),0)&gt;10,IF(MID(I1228,12,1)="F",VLOOKUP(J1228,DATA!$K$2:$Y$20,14,FALSE),0)-10,0)-LEN(X1228))&amp;DEC2BIN(Q1228,IF(MID(I1228,12,1)="F",VLOOKUP(J1228,DATA!$K$2:$Y$20,14,FALSE),0)-IF(IF(MID(I1228,12,1)="F",VLOOKUP(J1228,DATA!$K$2:$Y$20,14,FALSE),0)&gt;10,IF(MID(I1228,12,1)="F",VLOOKUP(J1228,DATA!$K$2:$Y$20,14,FALSE),0)-10,0)),"")</f>
        <v/>
      </c>
      <c r="AJ1228" t="str">
        <f>IF(LEN(H1228)&gt;0,IF(H1228&lt;&gt;"CALL_PAL",VLOOKUP(H1228,DATA!$B$2:$E$526,4,FALSE),VLOOKUP(K1228,DATA!$K$72:$M$161,3,FALSE)),"")</f>
        <v/>
      </c>
      <c r="AK1228" t="str">
        <f>IF(LEN(H1228)&gt;0,VLOOKUP(H1228,DATA!$B$2:$D$526,3,FALSE),"")</f>
        <v/>
      </c>
      <c r="AL1228" t="str">
        <f t="shared" si="655"/>
        <v/>
      </c>
      <c r="AM1228" t="str">
        <f t="shared" si="656"/>
        <v/>
      </c>
      <c r="AN1228" t="str">
        <f t="shared" si="634"/>
        <v/>
      </c>
      <c r="AO1228" t="str">
        <f t="shared" si="660"/>
        <v/>
      </c>
      <c r="AP1228" t="str">
        <f t="shared" si="661"/>
        <v/>
      </c>
      <c r="AQ1228" t="str">
        <f t="shared" si="658"/>
        <v/>
      </c>
    </row>
    <row r="1229" spans="1:43" x14ac:dyDescent="0.25">
      <c r="A1229" t="str">
        <f t="shared" si="662"/>
        <v/>
      </c>
      <c r="C1229" t="str">
        <f t="shared" si="636"/>
        <v/>
      </c>
      <c r="D1229" t="str">
        <f t="shared" si="663"/>
        <v/>
      </c>
      <c r="E1229" t="str">
        <f t="shared" si="664"/>
        <v/>
      </c>
      <c r="F1229" t="str">
        <f t="shared" si="635"/>
        <v/>
      </c>
      <c r="G1229" t="str">
        <f t="shared" si="659"/>
        <v/>
      </c>
      <c r="H1229" t="str">
        <f t="shared" si="637"/>
        <v/>
      </c>
      <c r="I1229" s="3" t="str">
        <f>IF(LEN(H1229)&gt;0,VLOOKUP(H1229,DATA!$B$2:$G$526,6,FALSE),"")</f>
        <v/>
      </c>
      <c r="J1229" t="str">
        <f>IF(LEN(H1229)&gt;0,VLOOKUP(H1229,DATA!$B$2:$G$526,2,FALSE),"")</f>
        <v/>
      </c>
      <c r="K1229" t="str">
        <f>IF(LEN(H1229)&gt;0,IF(MID(IF(MID(MID(C1229,LEN(H1229)+2,99),1,1)="(",MID(MID(C1229,LEN(H1229)+2,99),2,LEN(MID(C1229,LEN(H1229)+2,99))-2),MID(C1229,LEN(H1229)+2,99)),1,1)=VLOOKUP(H1229,DATA!$B$2:$I$526,8,FALSE),MID(IF(MID(MID(C1229,LEN(H1229)+2,99),1,1)="(",MID(MID(C1229,LEN(H1229)+2,99),2,LEN(MID(C1229,LEN(H1229)+2,99))-2),MID(C1229,LEN(H1229)+2,99)),1,3),IF(MID(MID(C1229,LEN(H1229)+2,99),1,1)="(",MID(MID(C1229,LEN(H1229)+2,99),2,LEN(MID(C1229,LEN(H1229)+2,99))-2),MID(C1229,LEN(H1229)+2,99))),"")</f>
        <v/>
      </c>
      <c r="L1229" t="str">
        <f t="shared" si="638"/>
        <v/>
      </c>
      <c r="M1229" t="str">
        <f t="shared" si="657"/>
        <v/>
      </c>
      <c r="N1229" t="str">
        <f t="shared" si="639"/>
        <v/>
      </c>
      <c r="O1229" t="str">
        <f t="shared" si="640"/>
        <v/>
      </c>
      <c r="P1229" t="str">
        <f t="shared" si="633"/>
        <v/>
      </c>
      <c r="Q1229" t="str">
        <f t="shared" si="641"/>
        <v/>
      </c>
      <c r="R1229" t="str">
        <f t="shared" si="642"/>
        <v/>
      </c>
      <c r="S1229" t="str">
        <f t="shared" si="643"/>
        <v/>
      </c>
      <c r="T1229" t="str">
        <f t="shared" si="644"/>
        <v/>
      </c>
      <c r="U1229" t="str">
        <f t="shared" si="645"/>
        <v/>
      </c>
      <c r="V1229" t="str">
        <f>IF(MID(I1229,6,1)="T",VLOOKUP(H1229,DATA!$B$2:$H$526,7,FALSE),"")</f>
        <v/>
      </c>
      <c r="W1229" t="str">
        <f t="shared" si="646"/>
        <v/>
      </c>
      <c r="X1229" t="str">
        <f>IF(LEN(H1229)&gt;0,VLOOKUP(H1229,DATA!$B$2:$F$526,5,FALSE),"")</f>
        <v/>
      </c>
      <c r="Y1229" t="str">
        <f t="shared" si="647"/>
        <v/>
      </c>
      <c r="Z1229" t="str">
        <f t="shared" si="648"/>
        <v/>
      </c>
      <c r="AA1229" t="str">
        <f t="shared" si="649"/>
        <v/>
      </c>
      <c r="AB1229" t="str">
        <f>IF(LEN(Z1229)&gt;0,VLOOKUP(Z1229,DATA!$K$25:$L$69,2,FALSE)&amp;IF(LEN(AA1229)&gt;0,VLOOKUP(AA1229,DATA!$O$25:$P$29,2,FALSE),""),"")</f>
        <v/>
      </c>
      <c r="AC1229" t="str">
        <f>IF(LEN(Z1229)&gt;0,VLOOKUP(Z1229,DATA!$K$25:$M$69,3,FALSE),"")</f>
        <v/>
      </c>
      <c r="AD1229" t="str">
        <f t="shared" si="650"/>
        <v/>
      </c>
      <c r="AE1229" t="str">
        <f t="shared" si="651"/>
        <v/>
      </c>
      <c r="AF1229" t="str">
        <f t="shared" si="652"/>
        <v/>
      </c>
      <c r="AG1229" t="str">
        <f t="shared" si="653"/>
        <v/>
      </c>
      <c r="AH1229" t="str">
        <f t="shared" si="654"/>
        <v/>
      </c>
      <c r="AI1229" t="str">
        <f>IF(LEN(Q1229)&gt;0,REPT("0",IF(IF(MID(I1229,12,1)="F",VLOOKUP(J1229,DATA!$K$2:$Y$20,14,FALSE),0)&gt;10,IF(MID(I1229,12,1)="F",VLOOKUP(J1229,DATA!$K$2:$Y$20,14,FALSE),0)-10,0)-LEN(X1229))&amp;DEC2BIN(Q1229,IF(MID(I1229,12,1)="F",VLOOKUP(J1229,DATA!$K$2:$Y$20,14,FALSE),0)-IF(IF(MID(I1229,12,1)="F",VLOOKUP(J1229,DATA!$K$2:$Y$20,14,FALSE),0)&gt;10,IF(MID(I1229,12,1)="F",VLOOKUP(J1229,DATA!$K$2:$Y$20,14,FALSE),0)-10,0)),"")</f>
        <v/>
      </c>
      <c r="AJ1229" t="str">
        <f>IF(LEN(H1229)&gt;0,IF(H1229&lt;&gt;"CALL_PAL",VLOOKUP(H1229,DATA!$B$2:$E$526,4,FALSE),VLOOKUP(K1229,DATA!$K$72:$M$161,3,FALSE)),"")</f>
        <v/>
      </c>
      <c r="AK1229" t="str">
        <f>IF(LEN(H1229)&gt;0,VLOOKUP(H1229,DATA!$B$2:$D$526,3,FALSE),"")</f>
        <v/>
      </c>
      <c r="AL1229" t="str">
        <f t="shared" si="655"/>
        <v/>
      </c>
      <c r="AM1229" t="str">
        <f t="shared" si="656"/>
        <v/>
      </c>
      <c r="AN1229" t="str">
        <f t="shared" si="634"/>
        <v/>
      </c>
      <c r="AO1229" t="str">
        <f t="shared" si="660"/>
        <v/>
      </c>
      <c r="AP1229" t="str">
        <f t="shared" si="661"/>
        <v/>
      </c>
      <c r="AQ1229" t="str">
        <f t="shared" si="658"/>
        <v/>
      </c>
    </row>
    <row r="1230" spans="1:43" x14ac:dyDescent="0.25">
      <c r="A1230" t="str">
        <f t="shared" si="662"/>
        <v/>
      </c>
      <c r="C1230" t="str">
        <f t="shared" si="636"/>
        <v/>
      </c>
      <c r="D1230" t="str">
        <f t="shared" si="663"/>
        <v/>
      </c>
      <c r="E1230" t="str">
        <f t="shared" si="664"/>
        <v/>
      </c>
      <c r="F1230" t="str">
        <f t="shared" si="635"/>
        <v/>
      </c>
      <c r="G1230" t="str">
        <f t="shared" si="659"/>
        <v/>
      </c>
      <c r="H1230" t="str">
        <f t="shared" si="637"/>
        <v/>
      </c>
      <c r="I1230" s="3" t="str">
        <f>IF(LEN(H1230)&gt;0,VLOOKUP(H1230,DATA!$B$2:$G$526,6,FALSE),"")</f>
        <v/>
      </c>
      <c r="J1230" t="str">
        <f>IF(LEN(H1230)&gt;0,VLOOKUP(H1230,DATA!$B$2:$G$526,2,FALSE),"")</f>
        <v/>
      </c>
      <c r="K1230" t="str">
        <f>IF(LEN(H1230)&gt;0,IF(MID(IF(MID(MID(C1230,LEN(H1230)+2,99),1,1)="(",MID(MID(C1230,LEN(H1230)+2,99),2,LEN(MID(C1230,LEN(H1230)+2,99))-2),MID(C1230,LEN(H1230)+2,99)),1,1)=VLOOKUP(H1230,DATA!$B$2:$I$526,8,FALSE),MID(IF(MID(MID(C1230,LEN(H1230)+2,99),1,1)="(",MID(MID(C1230,LEN(H1230)+2,99),2,LEN(MID(C1230,LEN(H1230)+2,99))-2),MID(C1230,LEN(H1230)+2,99)),1,3),IF(MID(MID(C1230,LEN(H1230)+2,99),1,1)="(",MID(MID(C1230,LEN(H1230)+2,99),2,LEN(MID(C1230,LEN(H1230)+2,99))-2),MID(C1230,LEN(H1230)+2,99))),"")</f>
        <v/>
      </c>
      <c r="L1230" t="str">
        <f t="shared" si="638"/>
        <v/>
      </c>
      <c r="M1230" t="str">
        <f t="shared" si="657"/>
        <v/>
      </c>
      <c r="N1230" t="str">
        <f t="shared" si="639"/>
        <v/>
      </c>
      <c r="O1230" t="str">
        <f t="shared" si="640"/>
        <v/>
      </c>
      <c r="P1230" t="str">
        <f t="shared" ref="P1230:P1293" si="665">IF(MID(I1230,12,1)="F",IFERROR(VLOOKUP(L1230&amp;":",C:G,5,FALSE),""),"")</f>
        <v/>
      </c>
      <c r="Q1230" t="str">
        <f t="shared" si="641"/>
        <v/>
      </c>
      <c r="R1230" t="str">
        <f t="shared" si="642"/>
        <v/>
      </c>
      <c r="S1230" t="str">
        <f t="shared" si="643"/>
        <v/>
      </c>
      <c r="T1230" t="str">
        <f t="shared" si="644"/>
        <v/>
      </c>
      <c r="U1230" t="str">
        <f t="shared" si="645"/>
        <v/>
      </c>
      <c r="V1230" t="str">
        <f>IF(MID(I1230,6,1)="T",VLOOKUP(H1230,DATA!$B$2:$H$526,7,FALSE),"")</f>
        <v/>
      </c>
      <c r="W1230" t="str">
        <f t="shared" si="646"/>
        <v/>
      </c>
      <c r="X1230" t="str">
        <f>IF(LEN(H1230)&gt;0,VLOOKUP(H1230,DATA!$B$2:$F$526,5,FALSE),"")</f>
        <v/>
      </c>
      <c r="Y1230" t="str">
        <f t="shared" si="647"/>
        <v/>
      </c>
      <c r="Z1230" t="str">
        <f t="shared" si="648"/>
        <v/>
      </c>
      <c r="AA1230" t="str">
        <f t="shared" si="649"/>
        <v/>
      </c>
      <c r="AB1230" t="str">
        <f>IF(LEN(Z1230)&gt;0,VLOOKUP(Z1230,DATA!$K$25:$L$69,2,FALSE)&amp;IF(LEN(AA1230)&gt;0,VLOOKUP(AA1230,DATA!$O$25:$P$29,2,FALSE),""),"")</f>
        <v/>
      </c>
      <c r="AC1230" t="str">
        <f>IF(LEN(Z1230)&gt;0,VLOOKUP(Z1230,DATA!$K$25:$M$69,3,FALSE),"")</f>
        <v/>
      </c>
      <c r="AD1230" t="str">
        <f t="shared" si="650"/>
        <v/>
      </c>
      <c r="AE1230" t="str">
        <f t="shared" si="651"/>
        <v/>
      </c>
      <c r="AF1230" t="str">
        <f t="shared" si="652"/>
        <v/>
      </c>
      <c r="AG1230" t="str">
        <f t="shared" si="653"/>
        <v/>
      </c>
      <c r="AH1230" t="str">
        <f t="shared" si="654"/>
        <v/>
      </c>
      <c r="AI1230" t="str">
        <f>IF(LEN(Q1230)&gt;0,REPT("0",IF(IF(MID(I1230,12,1)="F",VLOOKUP(J1230,DATA!$K$2:$Y$20,14,FALSE),0)&gt;10,IF(MID(I1230,12,1)="F",VLOOKUP(J1230,DATA!$K$2:$Y$20,14,FALSE),0)-10,0)-LEN(X1230))&amp;DEC2BIN(Q1230,IF(MID(I1230,12,1)="F",VLOOKUP(J1230,DATA!$K$2:$Y$20,14,FALSE),0)-IF(IF(MID(I1230,12,1)="F",VLOOKUP(J1230,DATA!$K$2:$Y$20,14,FALSE),0)&gt;10,IF(MID(I1230,12,1)="F",VLOOKUP(J1230,DATA!$K$2:$Y$20,14,FALSE),0)-10,0)),"")</f>
        <v/>
      </c>
      <c r="AJ1230" t="str">
        <f>IF(LEN(H1230)&gt;0,IF(H1230&lt;&gt;"CALL_PAL",VLOOKUP(H1230,DATA!$B$2:$E$526,4,FALSE),VLOOKUP(K1230,DATA!$K$72:$M$161,3,FALSE)),"")</f>
        <v/>
      </c>
      <c r="AK1230" t="str">
        <f>IF(LEN(H1230)&gt;0,VLOOKUP(H1230,DATA!$B$2:$D$526,3,FALSE),"")</f>
        <v/>
      </c>
      <c r="AL1230" t="str">
        <f t="shared" si="655"/>
        <v/>
      </c>
      <c r="AM1230" t="str">
        <f t="shared" si="656"/>
        <v/>
      </c>
      <c r="AN1230" t="str">
        <f t="shared" si="634"/>
        <v/>
      </c>
      <c r="AO1230" t="str">
        <f t="shared" si="660"/>
        <v/>
      </c>
      <c r="AP1230" t="str">
        <f t="shared" si="661"/>
        <v/>
      </c>
      <c r="AQ1230" t="str">
        <f t="shared" si="658"/>
        <v/>
      </c>
    </row>
    <row r="1231" spans="1:43" x14ac:dyDescent="0.25">
      <c r="A1231" t="str">
        <f t="shared" si="662"/>
        <v/>
      </c>
      <c r="C1231" t="str">
        <f t="shared" si="636"/>
        <v/>
      </c>
      <c r="D1231" t="str">
        <f t="shared" si="663"/>
        <v/>
      </c>
      <c r="E1231" t="str">
        <f t="shared" si="664"/>
        <v/>
      </c>
      <c r="F1231" t="str">
        <f t="shared" si="635"/>
        <v/>
      </c>
      <c r="G1231" t="str">
        <f t="shared" si="659"/>
        <v/>
      </c>
      <c r="H1231" t="str">
        <f t="shared" si="637"/>
        <v/>
      </c>
      <c r="I1231" s="3" t="str">
        <f>IF(LEN(H1231)&gt;0,VLOOKUP(H1231,DATA!$B$2:$G$526,6,FALSE),"")</f>
        <v/>
      </c>
      <c r="J1231" t="str">
        <f>IF(LEN(H1231)&gt;0,VLOOKUP(H1231,DATA!$B$2:$G$526,2,FALSE),"")</f>
        <v/>
      </c>
      <c r="K1231" t="str">
        <f>IF(LEN(H1231)&gt;0,IF(MID(IF(MID(MID(C1231,LEN(H1231)+2,99),1,1)="(",MID(MID(C1231,LEN(H1231)+2,99),2,LEN(MID(C1231,LEN(H1231)+2,99))-2),MID(C1231,LEN(H1231)+2,99)),1,1)=VLOOKUP(H1231,DATA!$B$2:$I$526,8,FALSE),MID(IF(MID(MID(C1231,LEN(H1231)+2,99),1,1)="(",MID(MID(C1231,LEN(H1231)+2,99),2,LEN(MID(C1231,LEN(H1231)+2,99))-2),MID(C1231,LEN(H1231)+2,99)),1,3),IF(MID(MID(C1231,LEN(H1231)+2,99),1,1)="(",MID(MID(C1231,LEN(H1231)+2,99),2,LEN(MID(C1231,LEN(H1231)+2,99))-2),MID(C1231,LEN(H1231)+2,99))),"")</f>
        <v/>
      </c>
      <c r="L1231" t="str">
        <f t="shared" si="638"/>
        <v/>
      </c>
      <c r="M1231" t="str">
        <f t="shared" si="657"/>
        <v/>
      </c>
      <c r="N1231" t="str">
        <f t="shared" si="639"/>
        <v/>
      </c>
      <c r="O1231" t="str">
        <f t="shared" si="640"/>
        <v/>
      </c>
      <c r="P1231" t="str">
        <f t="shared" si="665"/>
        <v/>
      </c>
      <c r="Q1231" t="str">
        <f t="shared" si="641"/>
        <v/>
      </c>
      <c r="R1231" t="str">
        <f t="shared" si="642"/>
        <v/>
      </c>
      <c r="S1231" t="str">
        <f t="shared" si="643"/>
        <v/>
      </c>
      <c r="T1231" t="str">
        <f t="shared" si="644"/>
        <v/>
      </c>
      <c r="U1231" t="str">
        <f t="shared" si="645"/>
        <v/>
      </c>
      <c r="V1231" t="str">
        <f>IF(MID(I1231,6,1)="T",VLOOKUP(H1231,DATA!$B$2:$H$526,7,FALSE),"")</f>
        <v/>
      </c>
      <c r="W1231" t="str">
        <f t="shared" si="646"/>
        <v/>
      </c>
      <c r="X1231" t="str">
        <f>IF(LEN(H1231)&gt;0,VLOOKUP(H1231,DATA!$B$2:$F$526,5,FALSE),"")</f>
        <v/>
      </c>
      <c r="Y1231" t="str">
        <f t="shared" si="647"/>
        <v/>
      </c>
      <c r="Z1231" t="str">
        <f t="shared" si="648"/>
        <v/>
      </c>
      <c r="AA1231" t="str">
        <f t="shared" si="649"/>
        <v/>
      </c>
      <c r="AB1231" t="str">
        <f>IF(LEN(Z1231)&gt;0,VLOOKUP(Z1231,DATA!$K$25:$L$69,2,FALSE)&amp;IF(LEN(AA1231)&gt;0,VLOOKUP(AA1231,DATA!$O$25:$P$29,2,FALSE),""),"")</f>
        <v/>
      </c>
      <c r="AC1231" t="str">
        <f>IF(LEN(Z1231)&gt;0,VLOOKUP(Z1231,DATA!$K$25:$M$69,3,FALSE),"")</f>
        <v/>
      </c>
      <c r="AD1231" t="str">
        <f t="shared" si="650"/>
        <v/>
      </c>
      <c r="AE1231" t="str">
        <f t="shared" si="651"/>
        <v/>
      </c>
      <c r="AF1231" t="str">
        <f t="shared" si="652"/>
        <v/>
      </c>
      <c r="AG1231" t="str">
        <f t="shared" si="653"/>
        <v/>
      </c>
      <c r="AH1231" t="str">
        <f t="shared" si="654"/>
        <v/>
      </c>
      <c r="AI1231" t="str">
        <f>IF(LEN(Q1231)&gt;0,REPT("0",IF(IF(MID(I1231,12,1)="F",VLOOKUP(J1231,DATA!$K$2:$Y$20,14,FALSE),0)&gt;10,IF(MID(I1231,12,1)="F",VLOOKUP(J1231,DATA!$K$2:$Y$20,14,FALSE),0)-10,0)-LEN(X1231))&amp;DEC2BIN(Q1231,IF(MID(I1231,12,1)="F",VLOOKUP(J1231,DATA!$K$2:$Y$20,14,FALSE),0)-IF(IF(MID(I1231,12,1)="F",VLOOKUP(J1231,DATA!$K$2:$Y$20,14,FALSE),0)&gt;10,IF(MID(I1231,12,1)="F",VLOOKUP(J1231,DATA!$K$2:$Y$20,14,FALSE),0)-10,0)),"")</f>
        <v/>
      </c>
      <c r="AJ1231" t="str">
        <f>IF(LEN(H1231)&gt;0,IF(H1231&lt;&gt;"CALL_PAL",VLOOKUP(H1231,DATA!$B$2:$E$526,4,FALSE),VLOOKUP(K1231,DATA!$K$72:$M$161,3,FALSE)),"")</f>
        <v/>
      </c>
      <c r="AK1231" t="str">
        <f>IF(LEN(H1231)&gt;0,VLOOKUP(H1231,DATA!$B$2:$D$526,3,FALSE),"")</f>
        <v/>
      </c>
      <c r="AL1231" t="str">
        <f t="shared" si="655"/>
        <v/>
      </c>
      <c r="AM1231" t="str">
        <f t="shared" si="656"/>
        <v/>
      </c>
      <c r="AN1231" t="str">
        <f t="shared" si="634"/>
        <v/>
      </c>
      <c r="AO1231" t="str">
        <f t="shared" si="660"/>
        <v/>
      </c>
      <c r="AP1231" t="str">
        <f t="shared" si="661"/>
        <v/>
      </c>
      <c r="AQ1231" t="str">
        <f t="shared" si="658"/>
        <v/>
      </c>
    </row>
    <row r="1232" spans="1:43" x14ac:dyDescent="0.25">
      <c r="A1232" t="str">
        <f t="shared" si="662"/>
        <v/>
      </c>
      <c r="C1232" t="str">
        <f t="shared" si="636"/>
        <v/>
      </c>
      <c r="D1232" t="str">
        <f t="shared" si="663"/>
        <v/>
      </c>
      <c r="E1232" t="str">
        <f t="shared" si="664"/>
        <v/>
      </c>
      <c r="F1232" t="str">
        <f t="shared" si="635"/>
        <v/>
      </c>
      <c r="G1232" t="str">
        <f t="shared" si="659"/>
        <v/>
      </c>
      <c r="H1232" t="str">
        <f t="shared" si="637"/>
        <v/>
      </c>
      <c r="I1232" s="3" t="str">
        <f>IF(LEN(H1232)&gt;0,VLOOKUP(H1232,DATA!$B$2:$G$526,6,FALSE),"")</f>
        <v/>
      </c>
      <c r="J1232" t="str">
        <f>IF(LEN(H1232)&gt;0,VLOOKUP(H1232,DATA!$B$2:$G$526,2,FALSE),"")</f>
        <v/>
      </c>
      <c r="K1232" t="str">
        <f>IF(LEN(H1232)&gt;0,IF(MID(IF(MID(MID(C1232,LEN(H1232)+2,99),1,1)="(",MID(MID(C1232,LEN(H1232)+2,99),2,LEN(MID(C1232,LEN(H1232)+2,99))-2),MID(C1232,LEN(H1232)+2,99)),1,1)=VLOOKUP(H1232,DATA!$B$2:$I$526,8,FALSE),MID(IF(MID(MID(C1232,LEN(H1232)+2,99),1,1)="(",MID(MID(C1232,LEN(H1232)+2,99),2,LEN(MID(C1232,LEN(H1232)+2,99))-2),MID(C1232,LEN(H1232)+2,99)),1,3),IF(MID(MID(C1232,LEN(H1232)+2,99),1,1)="(",MID(MID(C1232,LEN(H1232)+2,99),2,LEN(MID(C1232,LEN(H1232)+2,99))-2),MID(C1232,LEN(H1232)+2,99))),"")</f>
        <v/>
      </c>
      <c r="L1232" t="str">
        <f t="shared" si="638"/>
        <v/>
      </c>
      <c r="M1232" t="str">
        <f t="shared" si="657"/>
        <v/>
      </c>
      <c r="N1232" t="str">
        <f t="shared" si="639"/>
        <v/>
      </c>
      <c r="O1232" t="str">
        <f t="shared" si="640"/>
        <v/>
      </c>
      <c r="P1232" t="str">
        <f t="shared" si="665"/>
        <v/>
      </c>
      <c r="Q1232" t="str">
        <f t="shared" si="641"/>
        <v/>
      </c>
      <c r="R1232" t="str">
        <f t="shared" si="642"/>
        <v/>
      </c>
      <c r="S1232" t="str">
        <f t="shared" si="643"/>
        <v/>
      </c>
      <c r="T1232" t="str">
        <f t="shared" si="644"/>
        <v/>
      </c>
      <c r="U1232" t="str">
        <f t="shared" si="645"/>
        <v/>
      </c>
      <c r="V1232" t="str">
        <f>IF(MID(I1232,6,1)="T",VLOOKUP(H1232,DATA!$B$2:$H$526,7,FALSE),"")</f>
        <v/>
      </c>
      <c r="W1232" t="str">
        <f t="shared" si="646"/>
        <v/>
      </c>
      <c r="X1232" t="str">
        <f>IF(LEN(H1232)&gt;0,VLOOKUP(H1232,DATA!$B$2:$F$526,5,FALSE),"")</f>
        <v/>
      </c>
      <c r="Y1232" t="str">
        <f t="shared" si="647"/>
        <v/>
      </c>
      <c r="Z1232" t="str">
        <f t="shared" si="648"/>
        <v/>
      </c>
      <c r="AA1232" t="str">
        <f t="shared" si="649"/>
        <v/>
      </c>
      <c r="AB1232" t="str">
        <f>IF(LEN(Z1232)&gt;0,VLOOKUP(Z1232,DATA!$K$25:$L$69,2,FALSE)&amp;IF(LEN(AA1232)&gt;0,VLOOKUP(AA1232,DATA!$O$25:$P$29,2,FALSE),""),"")</f>
        <v/>
      </c>
      <c r="AC1232" t="str">
        <f>IF(LEN(Z1232)&gt;0,VLOOKUP(Z1232,DATA!$K$25:$M$69,3,FALSE),"")</f>
        <v/>
      </c>
      <c r="AD1232" t="str">
        <f t="shared" si="650"/>
        <v/>
      </c>
      <c r="AE1232" t="str">
        <f t="shared" si="651"/>
        <v/>
      </c>
      <c r="AF1232" t="str">
        <f t="shared" si="652"/>
        <v/>
      </c>
      <c r="AG1232" t="str">
        <f t="shared" si="653"/>
        <v/>
      </c>
      <c r="AH1232" t="str">
        <f t="shared" si="654"/>
        <v/>
      </c>
      <c r="AI1232" t="str">
        <f>IF(LEN(Q1232)&gt;0,REPT("0",IF(IF(MID(I1232,12,1)="F",VLOOKUP(J1232,DATA!$K$2:$Y$20,14,FALSE),0)&gt;10,IF(MID(I1232,12,1)="F",VLOOKUP(J1232,DATA!$K$2:$Y$20,14,FALSE),0)-10,0)-LEN(X1232))&amp;DEC2BIN(Q1232,IF(MID(I1232,12,1)="F",VLOOKUP(J1232,DATA!$K$2:$Y$20,14,FALSE),0)-IF(IF(MID(I1232,12,1)="F",VLOOKUP(J1232,DATA!$K$2:$Y$20,14,FALSE),0)&gt;10,IF(MID(I1232,12,1)="F",VLOOKUP(J1232,DATA!$K$2:$Y$20,14,FALSE),0)-10,0)),"")</f>
        <v/>
      </c>
      <c r="AJ1232" t="str">
        <f>IF(LEN(H1232)&gt;0,IF(H1232&lt;&gt;"CALL_PAL",VLOOKUP(H1232,DATA!$B$2:$E$526,4,FALSE),VLOOKUP(K1232,DATA!$K$72:$M$161,3,FALSE)),"")</f>
        <v/>
      </c>
      <c r="AK1232" t="str">
        <f>IF(LEN(H1232)&gt;0,VLOOKUP(H1232,DATA!$B$2:$D$526,3,FALSE),"")</f>
        <v/>
      </c>
      <c r="AL1232" t="str">
        <f t="shared" si="655"/>
        <v/>
      </c>
      <c r="AM1232" t="str">
        <f t="shared" si="656"/>
        <v/>
      </c>
      <c r="AN1232" t="str">
        <f t="shared" si="634"/>
        <v/>
      </c>
      <c r="AO1232" t="str">
        <f t="shared" si="660"/>
        <v/>
      </c>
      <c r="AP1232" t="str">
        <f t="shared" si="661"/>
        <v/>
      </c>
      <c r="AQ1232" t="str">
        <f t="shared" si="658"/>
        <v/>
      </c>
    </row>
    <row r="1233" spans="1:43" x14ac:dyDescent="0.25">
      <c r="A1233" t="str">
        <f t="shared" si="662"/>
        <v/>
      </c>
      <c r="C1233" t="str">
        <f t="shared" si="636"/>
        <v/>
      </c>
      <c r="D1233" t="str">
        <f t="shared" si="663"/>
        <v/>
      </c>
      <c r="E1233" t="str">
        <f t="shared" si="664"/>
        <v/>
      </c>
      <c r="F1233" t="str">
        <f t="shared" si="635"/>
        <v/>
      </c>
      <c r="G1233" t="str">
        <f t="shared" si="659"/>
        <v/>
      </c>
      <c r="H1233" t="str">
        <f t="shared" si="637"/>
        <v/>
      </c>
      <c r="I1233" s="3" t="str">
        <f>IF(LEN(H1233)&gt;0,VLOOKUP(H1233,DATA!$B$2:$G$526,6,FALSE),"")</f>
        <v/>
      </c>
      <c r="J1233" t="str">
        <f>IF(LEN(H1233)&gt;0,VLOOKUP(H1233,DATA!$B$2:$G$526,2,FALSE),"")</f>
        <v/>
      </c>
      <c r="K1233" t="str">
        <f>IF(LEN(H1233)&gt;0,IF(MID(IF(MID(MID(C1233,LEN(H1233)+2,99),1,1)="(",MID(MID(C1233,LEN(H1233)+2,99),2,LEN(MID(C1233,LEN(H1233)+2,99))-2),MID(C1233,LEN(H1233)+2,99)),1,1)=VLOOKUP(H1233,DATA!$B$2:$I$526,8,FALSE),MID(IF(MID(MID(C1233,LEN(H1233)+2,99),1,1)="(",MID(MID(C1233,LEN(H1233)+2,99),2,LEN(MID(C1233,LEN(H1233)+2,99))-2),MID(C1233,LEN(H1233)+2,99)),1,3),IF(MID(MID(C1233,LEN(H1233)+2,99),1,1)="(",MID(MID(C1233,LEN(H1233)+2,99),2,LEN(MID(C1233,LEN(H1233)+2,99))-2),MID(C1233,LEN(H1233)+2,99))),"")</f>
        <v/>
      </c>
      <c r="L1233" t="str">
        <f t="shared" si="638"/>
        <v/>
      </c>
      <c r="M1233" t="str">
        <f t="shared" si="657"/>
        <v/>
      </c>
      <c r="N1233" t="str">
        <f t="shared" si="639"/>
        <v/>
      </c>
      <c r="O1233" t="str">
        <f t="shared" si="640"/>
        <v/>
      </c>
      <c r="P1233" t="str">
        <f t="shared" si="665"/>
        <v/>
      </c>
      <c r="Q1233" t="str">
        <f t="shared" si="641"/>
        <v/>
      </c>
      <c r="R1233" t="str">
        <f t="shared" si="642"/>
        <v/>
      </c>
      <c r="S1233" t="str">
        <f t="shared" si="643"/>
        <v/>
      </c>
      <c r="T1233" t="str">
        <f t="shared" si="644"/>
        <v/>
      </c>
      <c r="U1233" t="str">
        <f t="shared" si="645"/>
        <v/>
      </c>
      <c r="V1233" t="str">
        <f>IF(MID(I1233,6,1)="T",VLOOKUP(H1233,DATA!$B$2:$H$526,7,FALSE),"")</f>
        <v/>
      </c>
      <c r="W1233" t="str">
        <f t="shared" si="646"/>
        <v/>
      </c>
      <c r="X1233" t="str">
        <f>IF(LEN(H1233)&gt;0,VLOOKUP(H1233,DATA!$B$2:$F$526,5,FALSE),"")</f>
        <v/>
      </c>
      <c r="Y1233" t="str">
        <f t="shared" si="647"/>
        <v/>
      </c>
      <c r="Z1233" t="str">
        <f t="shared" si="648"/>
        <v/>
      </c>
      <c r="AA1233" t="str">
        <f t="shared" si="649"/>
        <v/>
      </c>
      <c r="AB1233" t="str">
        <f>IF(LEN(Z1233)&gt;0,VLOOKUP(Z1233,DATA!$K$25:$L$69,2,FALSE)&amp;IF(LEN(AA1233)&gt;0,VLOOKUP(AA1233,DATA!$O$25:$P$29,2,FALSE),""),"")</f>
        <v/>
      </c>
      <c r="AC1233" t="str">
        <f>IF(LEN(Z1233)&gt;0,VLOOKUP(Z1233,DATA!$K$25:$M$69,3,FALSE),"")</f>
        <v/>
      </c>
      <c r="AD1233" t="str">
        <f t="shared" si="650"/>
        <v/>
      </c>
      <c r="AE1233" t="str">
        <f t="shared" si="651"/>
        <v/>
      </c>
      <c r="AF1233" t="str">
        <f t="shared" si="652"/>
        <v/>
      </c>
      <c r="AG1233" t="str">
        <f t="shared" si="653"/>
        <v/>
      </c>
      <c r="AH1233" t="str">
        <f t="shared" si="654"/>
        <v/>
      </c>
      <c r="AI1233" t="str">
        <f>IF(LEN(Q1233)&gt;0,REPT("0",IF(IF(MID(I1233,12,1)="F",VLOOKUP(J1233,DATA!$K$2:$Y$20,14,FALSE),0)&gt;10,IF(MID(I1233,12,1)="F",VLOOKUP(J1233,DATA!$K$2:$Y$20,14,FALSE),0)-10,0)-LEN(X1233))&amp;DEC2BIN(Q1233,IF(MID(I1233,12,1)="F",VLOOKUP(J1233,DATA!$K$2:$Y$20,14,FALSE),0)-IF(IF(MID(I1233,12,1)="F",VLOOKUP(J1233,DATA!$K$2:$Y$20,14,FALSE),0)&gt;10,IF(MID(I1233,12,1)="F",VLOOKUP(J1233,DATA!$K$2:$Y$20,14,FALSE),0)-10,0)),"")</f>
        <v/>
      </c>
      <c r="AJ1233" t="str">
        <f>IF(LEN(H1233)&gt;0,IF(H1233&lt;&gt;"CALL_PAL",VLOOKUP(H1233,DATA!$B$2:$E$526,4,FALSE),VLOOKUP(K1233,DATA!$K$72:$M$161,3,FALSE)),"")</f>
        <v/>
      </c>
      <c r="AK1233" t="str">
        <f>IF(LEN(H1233)&gt;0,VLOOKUP(H1233,DATA!$B$2:$D$526,3,FALSE),"")</f>
        <v/>
      </c>
      <c r="AL1233" t="str">
        <f t="shared" si="655"/>
        <v/>
      </c>
      <c r="AM1233" t="str">
        <f t="shared" si="656"/>
        <v/>
      </c>
      <c r="AN1233" t="str">
        <f t="shared" si="634"/>
        <v/>
      </c>
      <c r="AO1233" t="str">
        <f t="shared" si="660"/>
        <v/>
      </c>
      <c r="AP1233" t="str">
        <f t="shared" si="661"/>
        <v/>
      </c>
      <c r="AQ1233" t="str">
        <f t="shared" si="658"/>
        <v/>
      </c>
    </row>
    <row r="1234" spans="1:43" x14ac:dyDescent="0.25">
      <c r="A1234" t="str">
        <f t="shared" si="662"/>
        <v/>
      </c>
      <c r="C1234" t="str">
        <f t="shared" si="636"/>
        <v/>
      </c>
      <c r="D1234" t="str">
        <f t="shared" si="663"/>
        <v/>
      </c>
      <c r="E1234" t="str">
        <f t="shared" si="664"/>
        <v/>
      </c>
      <c r="F1234" t="str">
        <f t="shared" si="635"/>
        <v/>
      </c>
      <c r="G1234" t="str">
        <f t="shared" si="659"/>
        <v/>
      </c>
      <c r="H1234" t="str">
        <f t="shared" si="637"/>
        <v/>
      </c>
      <c r="I1234" s="3" t="str">
        <f>IF(LEN(H1234)&gt;0,VLOOKUP(H1234,DATA!$B$2:$G$526,6,FALSE),"")</f>
        <v/>
      </c>
      <c r="J1234" t="str">
        <f>IF(LEN(H1234)&gt;0,VLOOKUP(H1234,DATA!$B$2:$G$526,2,FALSE),"")</f>
        <v/>
      </c>
      <c r="K1234" t="str">
        <f>IF(LEN(H1234)&gt;0,IF(MID(IF(MID(MID(C1234,LEN(H1234)+2,99),1,1)="(",MID(MID(C1234,LEN(H1234)+2,99),2,LEN(MID(C1234,LEN(H1234)+2,99))-2),MID(C1234,LEN(H1234)+2,99)),1,1)=VLOOKUP(H1234,DATA!$B$2:$I$526,8,FALSE),MID(IF(MID(MID(C1234,LEN(H1234)+2,99),1,1)="(",MID(MID(C1234,LEN(H1234)+2,99),2,LEN(MID(C1234,LEN(H1234)+2,99))-2),MID(C1234,LEN(H1234)+2,99)),1,3),IF(MID(MID(C1234,LEN(H1234)+2,99),1,1)="(",MID(MID(C1234,LEN(H1234)+2,99),2,LEN(MID(C1234,LEN(H1234)+2,99))-2),MID(C1234,LEN(H1234)+2,99))),"")</f>
        <v/>
      </c>
      <c r="L1234" t="str">
        <f t="shared" si="638"/>
        <v/>
      </c>
      <c r="M1234" t="str">
        <f t="shared" si="657"/>
        <v/>
      </c>
      <c r="N1234" t="str">
        <f t="shared" si="639"/>
        <v/>
      </c>
      <c r="O1234" t="str">
        <f t="shared" si="640"/>
        <v/>
      </c>
      <c r="P1234" t="str">
        <f t="shared" si="665"/>
        <v/>
      </c>
      <c r="Q1234" t="str">
        <f t="shared" si="641"/>
        <v/>
      </c>
      <c r="R1234" t="str">
        <f t="shared" si="642"/>
        <v/>
      </c>
      <c r="S1234" t="str">
        <f t="shared" si="643"/>
        <v/>
      </c>
      <c r="T1234" t="str">
        <f t="shared" si="644"/>
        <v/>
      </c>
      <c r="U1234" t="str">
        <f t="shared" si="645"/>
        <v/>
      </c>
      <c r="V1234" t="str">
        <f>IF(MID(I1234,6,1)="T",VLOOKUP(H1234,DATA!$B$2:$H$526,7,FALSE),"")</f>
        <v/>
      </c>
      <c r="W1234" t="str">
        <f t="shared" si="646"/>
        <v/>
      </c>
      <c r="X1234" t="str">
        <f>IF(LEN(H1234)&gt;0,VLOOKUP(H1234,DATA!$B$2:$F$526,5,FALSE),"")</f>
        <v/>
      </c>
      <c r="Y1234" t="str">
        <f t="shared" si="647"/>
        <v/>
      </c>
      <c r="Z1234" t="str">
        <f t="shared" si="648"/>
        <v/>
      </c>
      <c r="AA1234" t="str">
        <f t="shared" si="649"/>
        <v/>
      </c>
      <c r="AB1234" t="str">
        <f>IF(LEN(Z1234)&gt;0,VLOOKUP(Z1234,DATA!$K$25:$L$69,2,FALSE)&amp;IF(LEN(AA1234)&gt;0,VLOOKUP(AA1234,DATA!$O$25:$P$29,2,FALSE),""),"")</f>
        <v/>
      </c>
      <c r="AC1234" t="str">
        <f>IF(LEN(Z1234)&gt;0,VLOOKUP(Z1234,DATA!$K$25:$M$69,3,FALSE),"")</f>
        <v/>
      </c>
      <c r="AD1234" t="str">
        <f t="shared" si="650"/>
        <v/>
      </c>
      <c r="AE1234" t="str">
        <f t="shared" si="651"/>
        <v/>
      </c>
      <c r="AF1234" t="str">
        <f t="shared" si="652"/>
        <v/>
      </c>
      <c r="AG1234" t="str">
        <f t="shared" si="653"/>
        <v/>
      </c>
      <c r="AH1234" t="str">
        <f t="shared" si="654"/>
        <v/>
      </c>
      <c r="AI1234" t="str">
        <f>IF(LEN(Q1234)&gt;0,REPT("0",IF(IF(MID(I1234,12,1)="F",VLOOKUP(J1234,DATA!$K$2:$Y$20,14,FALSE),0)&gt;10,IF(MID(I1234,12,1)="F",VLOOKUP(J1234,DATA!$K$2:$Y$20,14,FALSE),0)-10,0)-LEN(X1234))&amp;DEC2BIN(Q1234,IF(MID(I1234,12,1)="F",VLOOKUP(J1234,DATA!$K$2:$Y$20,14,FALSE),0)-IF(IF(MID(I1234,12,1)="F",VLOOKUP(J1234,DATA!$K$2:$Y$20,14,FALSE),0)&gt;10,IF(MID(I1234,12,1)="F",VLOOKUP(J1234,DATA!$K$2:$Y$20,14,FALSE),0)-10,0)),"")</f>
        <v/>
      </c>
      <c r="AJ1234" t="str">
        <f>IF(LEN(H1234)&gt;0,IF(H1234&lt;&gt;"CALL_PAL",VLOOKUP(H1234,DATA!$B$2:$E$526,4,FALSE),VLOOKUP(K1234,DATA!$K$72:$M$161,3,FALSE)),"")</f>
        <v/>
      </c>
      <c r="AK1234" t="str">
        <f>IF(LEN(H1234)&gt;0,VLOOKUP(H1234,DATA!$B$2:$D$526,3,FALSE),"")</f>
        <v/>
      </c>
      <c r="AL1234" t="str">
        <f t="shared" si="655"/>
        <v/>
      </c>
      <c r="AM1234" t="str">
        <f t="shared" si="656"/>
        <v/>
      </c>
      <c r="AN1234" t="str">
        <f t="shared" si="634"/>
        <v/>
      </c>
      <c r="AO1234" t="str">
        <f t="shared" si="660"/>
        <v/>
      </c>
      <c r="AP1234" t="str">
        <f t="shared" si="661"/>
        <v/>
      </c>
      <c r="AQ1234" t="str">
        <f t="shared" si="658"/>
        <v/>
      </c>
    </row>
    <row r="1235" spans="1:43" x14ac:dyDescent="0.25">
      <c r="A1235" t="str">
        <f t="shared" si="662"/>
        <v/>
      </c>
      <c r="C1235" t="str">
        <f t="shared" si="636"/>
        <v/>
      </c>
      <c r="D1235" t="str">
        <f t="shared" si="663"/>
        <v/>
      </c>
      <c r="E1235" t="str">
        <f t="shared" si="664"/>
        <v/>
      </c>
      <c r="F1235" t="str">
        <f t="shared" si="635"/>
        <v/>
      </c>
      <c r="G1235" t="str">
        <f t="shared" si="659"/>
        <v/>
      </c>
      <c r="H1235" t="str">
        <f t="shared" si="637"/>
        <v/>
      </c>
      <c r="I1235" s="3" t="str">
        <f>IF(LEN(H1235)&gt;0,VLOOKUP(H1235,DATA!$B$2:$G$526,6,FALSE),"")</f>
        <v/>
      </c>
      <c r="J1235" t="str">
        <f>IF(LEN(H1235)&gt;0,VLOOKUP(H1235,DATA!$B$2:$G$526,2,FALSE),"")</f>
        <v/>
      </c>
      <c r="K1235" t="str">
        <f>IF(LEN(H1235)&gt;0,IF(MID(IF(MID(MID(C1235,LEN(H1235)+2,99),1,1)="(",MID(MID(C1235,LEN(H1235)+2,99),2,LEN(MID(C1235,LEN(H1235)+2,99))-2),MID(C1235,LEN(H1235)+2,99)),1,1)=VLOOKUP(H1235,DATA!$B$2:$I$526,8,FALSE),MID(IF(MID(MID(C1235,LEN(H1235)+2,99),1,1)="(",MID(MID(C1235,LEN(H1235)+2,99),2,LEN(MID(C1235,LEN(H1235)+2,99))-2),MID(C1235,LEN(H1235)+2,99)),1,3),IF(MID(MID(C1235,LEN(H1235)+2,99),1,1)="(",MID(MID(C1235,LEN(H1235)+2,99),2,LEN(MID(C1235,LEN(H1235)+2,99))-2),MID(C1235,LEN(H1235)+2,99))),"")</f>
        <v/>
      </c>
      <c r="L1235" t="str">
        <f t="shared" si="638"/>
        <v/>
      </c>
      <c r="M1235" t="str">
        <f t="shared" si="657"/>
        <v/>
      </c>
      <c r="N1235" t="str">
        <f t="shared" si="639"/>
        <v/>
      </c>
      <c r="O1235" t="str">
        <f t="shared" si="640"/>
        <v/>
      </c>
      <c r="P1235" t="str">
        <f t="shared" si="665"/>
        <v/>
      </c>
      <c r="Q1235" t="str">
        <f t="shared" si="641"/>
        <v/>
      </c>
      <c r="R1235" t="str">
        <f t="shared" si="642"/>
        <v/>
      </c>
      <c r="S1235" t="str">
        <f t="shared" si="643"/>
        <v/>
      </c>
      <c r="T1235" t="str">
        <f t="shared" si="644"/>
        <v/>
      </c>
      <c r="U1235" t="str">
        <f t="shared" si="645"/>
        <v/>
      </c>
      <c r="V1235" t="str">
        <f>IF(MID(I1235,6,1)="T",VLOOKUP(H1235,DATA!$B$2:$H$526,7,FALSE),"")</f>
        <v/>
      </c>
      <c r="W1235" t="str">
        <f t="shared" si="646"/>
        <v/>
      </c>
      <c r="X1235" t="str">
        <f>IF(LEN(H1235)&gt;0,VLOOKUP(H1235,DATA!$B$2:$F$526,5,FALSE),"")</f>
        <v/>
      </c>
      <c r="Y1235" t="str">
        <f t="shared" si="647"/>
        <v/>
      </c>
      <c r="Z1235" t="str">
        <f t="shared" si="648"/>
        <v/>
      </c>
      <c r="AA1235" t="str">
        <f t="shared" si="649"/>
        <v/>
      </c>
      <c r="AB1235" t="str">
        <f>IF(LEN(Z1235)&gt;0,VLOOKUP(Z1235,DATA!$K$25:$L$69,2,FALSE)&amp;IF(LEN(AA1235)&gt;0,VLOOKUP(AA1235,DATA!$O$25:$P$29,2,FALSE),""),"")</f>
        <v/>
      </c>
      <c r="AC1235" t="str">
        <f>IF(LEN(Z1235)&gt;0,VLOOKUP(Z1235,DATA!$K$25:$M$69,3,FALSE),"")</f>
        <v/>
      </c>
      <c r="AD1235" t="str">
        <f t="shared" si="650"/>
        <v/>
      </c>
      <c r="AE1235" t="str">
        <f t="shared" si="651"/>
        <v/>
      </c>
      <c r="AF1235" t="str">
        <f t="shared" si="652"/>
        <v/>
      </c>
      <c r="AG1235" t="str">
        <f t="shared" si="653"/>
        <v/>
      </c>
      <c r="AH1235" t="str">
        <f t="shared" si="654"/>
        <v/>
      </c>
      <c r="AI1235" t="str">
        <f>IF(LEN(Q1235)&gt;0,REPT("0",IF(IF(MID(I1235,12,1)="F",VLOOKUP(J1235,DATA!$K$2:$Y$20,14,FALSE),0)&gt;10,IF(MID(I1235,12,1)="F",VLOOKUP(J1235,DATA!$K$2:$Y$20,14,FALSE),0)-10,0)-LEN(X1235))&amp;DEC2BIN(Q1235,IF(MID(I1235,12,1)="F",VLOOKUP(J1235,DATA!$K$2:$Y$20,14,FALSE),0)-IF(IF(MID(I1235,12,1)="F",VLOOKUP(J1235,DATA!$K$2:$Y$20,14,FALSE),0)&gt;10,IF(MID(I1235,12,1)="F",VLOOKUP(J1235,DATA!$K$2:$Y$20,14,FALSE),0)-10,0)),"")</f>
        <v/>
      </c>
      <c r="AJ1235" t="str">
        <f>IF(LEN(H1235)&gt;0,IF(H1235&lt;&gt;"CALL_PAL",VLOOKUP(H1235,DATA!$B$2:$E$526,4,FALSE),VLOOKUP(K1235,DATA!$K$72:$M$161,3,FALSE)),"")</f>
        <v/>
      </c>
      <c r="AK1235" t="str">
        <f>IF(LEN(H1235)&gt;0,VLOOKUP(H1235,DATA!$B$2:$D$526,3,FALSE),"")</f>
        <v/>
      </c>
      <c r="AL1235" t="str">
        <f t="shared" si="655"/>
        <v/>
      </c>
      <c r="AM1235" t="str">
        <f t="shared" si="656"/>
        <v/>
      </c>
      <c r="AN1235" t="str">
        <f t="shared" si="634"/>
        <v/>
      </c>
      <c r="AO1235" t="str">
        <f t="shared" si="660"/>
        <v/>
      </c>
      <c r="AP1235" t="str">
        <f t="shared" si="661"/>
        <v/>
      </c>
      <c r="AQ1235" t="str">
        <f t="shared" si="658"/>
        <v/>
      </c>
    </row>
    <row r="1236" spans="1:43" x14ac:dyDescent="0.25">
      <c r="A1236" t="str">
        <f t="shared" si="662"/>
        <v/>
      </c>
      <c r="C1236" t="str">
        <f t="shared" si="636"/>
        <v/>
      </c>
      <c r="D1236" t="str">
        <f t="shared" si="663"/>
        <v/>
      </c>
      <c r="E1236" t="str">
        <f t="shared" si="664"/>
        <v/>
      </c>
      <c r="F1236" t="str">
        <f t="shared" si="635"/>
        <v/>
      </c>
      <c r="G1236" t="str">
        <f t="shared" si="659"/>
        <v/>
      </c>
      <c r="H1236" t="str">
        <f t="shared" si="637"/>
        <v/>
      </c>
      <c r="I1236" s="3" t="str">
        <f>IF(LEN(H1236)&gt;0,VLOOKUP(H1236,DATA!$B$2:$G$526,6,FALSE),"")</f>
        <v/>
      </c>
      <c r="J1236" t="str">
        <f>IF(LEN(H1236)&gt;0,VLOOKUP(H1236,DATA!$B$2:$G$526,2,FALSE),"")</f>
        <v/>
      </c>
      <c r="K1236" t="str">
        <f>IF(LEN(H1236)&gt;0,IF(MID(IF(MID(MID(C1236,LEN(H1236)+2,99),1,1)="(",MID(MID(C1236,LEN(H1236)+2,99),2,LEN(MID(C1236,LEN(H1236)+2,99))-2),MID(C1236,LEN(H1236)+2,99)),1,1)=VLOOKUP(H1236,DATA!$B$2:$I$526,8,FALSE),MID(IF(MID(MID(C1236,LEN(H1236)+2,99),1,1)="(",MID(MID(C1236,LEN(H1236)+2,99),2,LEN(MID(C1236,LEN(H1236)+2,99))-2),MID(C1236,LEN(H1236)+2,99)),1,3),IF(MID(MID(C1236,LEN(H1236)+2,99),1,1)="(",MID(MID(C1236,LEN(H1236)+2,99),2,LEN(MID(C1236,LEN(H1236)+2,99))-2),MID(C1236,LEN(H1236)+2,99))),"")</f>
        <v/>
      </c>
      <c r="L1236" t="str">
        <f t="shared" si="638"/>
        <v/>
      </c>
      <c r="M1236" t="str">
        <f t="shared" si="657"/>
        <v/>
      </c>
      <c r="N1236" t="str">
        <f t="shared" si="639"/>
        <v/>
      </c>
      <c r="O1236" t="str">
        <f t="shared" si="640"/>
        <v/>
      </c>
      <c r="P1236" t="str">
        <f t="shared" si="665"/>
        <v/>
      </c>
      <c r="Q1236" t="str">
        <f t="shared" si="641"/>
        <v/>
      </c>
      <c r="R1236" t="str">
        <f t="shared" si="642"/>
        <v/>
      </c>
      <c r="S1236" t="str">
        <f t="shared" si="643"/>
        <v/>
      </c>
      <c r="T1236" t="str">
        <f t="shared" si="644"/>
        <v/>
      </c>
      <c r="U1236" t="str">
        <f t="shared" si="645"/>
        <v/>
      </c>
      <c r="V1236" t="str">
        <f>IF(MID(I1236,6,1)="T",VLOOKUP(H1236,DATA!$B$2:$H$526,7,FALSE),"")</f>
        <v/>
      </c>
      <c r="W1236" t="str">
        <f t="shared" si="646"/>
        <v/>
      </c>
      <c r="X1236" t="str">
        <f>IF(LEN(H1236)&gt;0,VLOOKUP(H1236,DATA!$B$2:$F$526,5,FALSE),"")</f>
        <v/>
      </c>
      <c r="Y1236" t="str">
        <f t="shared" si="647"/>
        <v/>
      </c>
      <c r="Z1236" t="str">
        <f t="shared" si="648"/>
        <v/>
      </c>
      <c r="AA1236" t="str">
        <f t="shared" si="649"/>
        <v/>
      </c>
      <c r="AB1236" t="str">
        <f>IF(LEN(Z1236)&gt;0,VLOOKUP(Z1236,DATA!$K$25:$L$69,2,FALSE)&amp;IF(LEN(AA1236)&gt;0,VLOOKUP(AA1236,DATA!$O$25:$P$29,2,FALSE),""),"")</f>
        <v/>
      </c>
      <c r="AC1236" t="str">
        <f>IF(LEN(Z1236)&gt;0,VLOOKUP(Z1236,DATA!$K$25:$M$69,3,FALSE),"")</f>
        <v/>
      </c>
      <c r="AD1236" t="str">
        <f t="shared" si="650"/>
        <v/>
      </c>
      <c r="AE1236" t="str">
        <f t="shared" si="651"/>
        <v/>
      </c>
      <c r="AF1236" t="str">
        <f t="shared" si="652"/>
        <v/>
      </c>
      <c r="AG1236" t="str">
        <f t="shared" si="653"/>
        <v/>
      </c>
      <c r="AH1236" t="str">
        <f t="shared" si="654"/>
        <v/>
      </c>
      <c r="AI1236" t="str">
        <f>IF(LEN(Q1236)&gt;0,REPT("0",IF(IF(MID(I1236,12,1)="F",VLOOKUP(J1236,DATA!$K$2:$Y$20,14,FALSE),0)&gt;10,IF(MID(I1236,12,1)="F",VLOOKUP(J1236,DATA!$K$2:$Y$20,14,FALSE),0)-10,0)-LEN(X1236))&amp;DEC2BIN(Q1236,IF(MID(I1236,12,1)="F",VLOOKUP(J1236,DATA!$K$2:$Y$20,14,FALSE),0)-IF(IF(MID(I1236,12,1)="F",VLOOKUP(J1236,DATA!$K$2:$Y$20,14,FALSE),0)&gt;10,IF(MID(I1236,12,1)="F",VLOOKUP(J1236,DATA!$K$2:$Y$20,14,FALSE),0)-10,0)),"")</f>
        <v/>
      </c>
      <c r="AJ1236" t="str">
        <f>IF(LEN(H1236)&gt;0,IF(H1236&lt;&gt;"CALL_PAL",VLOOKUP(H1236,DATA!$B$2:$E$526,4,FALSE),VLOOKUP(K1236,DATA!$K$72:$M$161,3,FALSE)),"")</f>
        <v/>
      </c>
      <c r="AK1236" t="str">
        <f>IF(LEN(H1236)&gt;0,VLOOKUP(H1236,DATA!$B$2:$D$526,3,FALSE),"")</f>
        <v/>
      </c>
      <c r="AL1236" t="str">
        <f t="shared" si="655"/>
        <v/>
      </c>
      <c r="AM1236" t="str">
        <f t="shared" si="656"/>
        <v/>
      </c>
      <c r="AN1236" t="str">
        <f t="shared" si="634"/>
        <v/>
      </c>
      <c r="AO1236" t="str">
        <f t="shared" si="660"/>
        <v/>
      </c>
      <c r="AP1236" t="str">
        <f t="shared" si="661"/>
        <v/>
      </c>
      <c r="AQ1236" t="str">
        <f t="shared" si="658"/>
        <v/>
      </c>
    </row>
    <row r="1237" spans="1:43" x14ac:dyDescent="0.25">
      <c r="A1237" t="str">
        <f t="shared" si="662"/>
        <v/>
      </c>
      <c r="C1237" t="str">
        <f t="shared" si="636"/>
        <v/>
      </c>
      <c r="D1237" t="str">
        <f t="shared" si="663"/>
        <v/>
      </c>
      <c r="E1237" t="str">
        <f t="shared" si="664"/>
        <v/>
      </c>
      <c r="F1237" t="str">
        <f t="shared" si="635"/>
        <v/>
      </c>
      <c r="G1237" t="str">
        <f t="shared" si="659"/>
        <v/>
      </c>
      <c r="H1237" t="str">
        <f t="shared" si="637"/>
        <v/>
      </c>
      <c r="I1237" s="3" t="str">
        <f>IF(LEN(H1237)&gt;0,VLOOKUP(H1237,DATA!$B$2:$G$526,6,FALSE),"")</f>
        <v/>
      </c>
      <c r="J1237" t="str">
        <f>IF(LEN(H1237)&gt;0,VLOOKUP(H1237,DATA!$B$2:$G$526,2,FALSE),"")</f>
        <v/>
      </c>
      <c r="K1237" t="str">
        <f>IF(LEN(H1237)&gt;0,IF(MID(IF(MID(MID(C1237,LEN(H1237)+2,99),1,1)="(",MID(MID(C1237,LEN(H1237)+2,99),2,LEN(MID(C1237,LEN(H1237)+2,99))-2),MID(C1237,LEN(H1237)+2,99)),1,1)=VLOOKUP(H1237,DATA!$B$2:$I$526,8,FALSE),MID(IF(MID(MID(C1237,LEN(H1237)+2,99),1,1)="(",MID(MID(C1237,LEN(H1237)+2,99),2,LEN(MID(C1237,LEN(H1237)+2,99))-2),MID(C1237,LEN(H1237)+2,99)),1,3),IF(MID(MID(C1237,LEN(H1237)+2,99),1,1)="(",MID(MID(C1237,LEN(H1237)+2,99),2,LEN(MID(C1237,LEN(H1237)+2,99))-2),MID(C1237,LEN(H1237)+2,99))),"")</f>
        <v/>
      </c>
      <c r="L1237" t="str">
        <f t="shared" si="638"/>
        <v/>
      </c>
      <c r="M1237" t="str">
        <f t="shared" si="657"/>
        <v/>
      </c>
      <c r="N1237" t="str">
        <f t="shared" si="639"/>
        <v/>
      </c>
      <c r="O1237" t="str">
        <f t="shared" si="640"/>
        <v/>
      </c>
      <c r="P1237" t="str">
        <f t="shared" si="665"/>
        <v/>
      </c>
      <c r="Q1237" t="str">
        <f t="shared" si="641"/>
        <v/>
      </c>
      <c r="R1237" t="str">
        <f t="shared" si="642"/>
        <v/>
      </c>
      <c r="S1237" t="str">
        <f t="shared" si="643"/>
        <v/>
      </c>
      <c r="T1237" t="str">
        <f t="shared" si="644"/>
        <v/>
      </c>
      <c r="U1237" t="str">
        <f t="shared" si="645"/>
        <v/>
      </c>
      <c r="V1237" t="str">
        <f>IF(MID(I1237,6,1)="T",VLOOKUP(H1237,DATA!$B$2:$H$526,7,FALSE),"")</f>
        <v/>
      </c>
      <c r="W1237" t="str">
        <f t="shared" si="646"/>
        <v/>
      </c>
      <c r="X1237" t="str">
        <f>IF(LEN(H1237)&gt;0,VLOOKUP(H1237,DATA!$B$2:$F$526,5,FALSE),"")</f>
        <v/>
      </c>
      <c r="Y1237" t="str">
        <f t="shared" si="647"/>
        <v/>
      </c>
      <c r="Z1237" t="str">
        <f t="shared" si="648"/>
        <v/>
      </c>
      <c r="AA1237" t="str">
        <f t="shared" si="649"/>
        <v/>
      </c>
      <c r="AB1237" t="str">
        <f>IF(LEN(Z1237)&gt;0,VLOOKUP(Z1237,DATA!$K$25:$L$69,2,FALSE)&amp;IF(LEN(AA1237)&gt;0,VLOOKUP(AA1237,DATA!$O$25:$P$29,2,FALSE),""),"")</f>
        <v/>
      </c>
      <c r="AC1237" t="str">
        <f>IF(LEN(Z1237)&gt;0,VLOOKUP(Z1237,DATA!$K$25:$M$69,3,FALSE),"")</f>
        <v/>
      </c>
      <c r="AD1237" t="str">
        <f t="shared" si="650"/>
        <v/>
      </c>
      <c r="AE1237" t="str">
        <f t="shared" si="651"/>
        <v/>
      </c>
      <c r="AF1237" t="str">
        <f t="shared" si="652"/>
        <v/>
      </c>
      <c r="AG1237" t="str">
        <f t="shared" si="653"/>
        <v/>
      </c>
      <c r="AH1237" t="str">
        <f t="shared" si="654"/>
        <v/>
      </c>
      <c r="AI1237" t="str">
        <f>IF(LEN(Q1237)&gt;0,REPT("0",IF(IF(MID(I1237,12,1)="F",VLOOKUP(J1237,DATA!$K$2:$Y$20,14,FALSE),0)&gt;10,IF(MID(I1237,12,1)="F",VLOOKUP(J1237,DATA!$K$2:$Y$20,14,FALSE),0)-10,0)-LEN(X1237))&amp;DEC2BIN(Q1237,IF(MID(I1237,12,1)="F",VLOOKUP(J1237,DATA!$K$2:$Y$20,14,FALSE),0)-IF(IF(MID(I1237,12,1)="F",VLOOKUP(J1237,DATA!$K$2:$Y$20,14,FALSE),0)&gt;10,IF(MID(I1237,12,1)="F",VLOOKUP(J1237,DATA!$K$2:$Y$20,14,FALSE),0)-10,0)),"")</f>
        <v/>
      </c>
      <c r="AJ1237" t="str">
        <f>IF(LEN(H1237)&gt;0,IF(H1237&lt;&gt;"CALL_PAL",VLOOKUP(H1237,DATA!$B$2:$E$526,4,FALSE),VLOOKUP(K1237,DATA!$K$72:$M$161,3,FALSE)),"")</f>
        <v/>
      </c>
      <c r="AK1237" t="str">
        <f>IF(LEN(H1237)&gt;0,VLOOKUP(H1237,DATA!$B$2:$D$526,3,FALSE),"")</f>
        <v/>
      </c>
      <c r="AL1237" t="str">
        <f t="shared" si="655"/>
        <v/>
      </c>
      <c r="AM1237" t="str">
        <f t="shared" si="656"/>
        <v/>
      </c>
      <c r="AN1237" t="str">
        <f t="shared" si="634"/>
        <v/>
      </c>
      <c r="AO1237" t="str">
        <f t="shared" si="660"/>
        <v/>
      </c>
      <c r="AP1237" t="str">
        <f t="shared" si="661"/>
        <v/>
      </c>
      <c r="AQ1237" t="str">
        <f t="shared" si="658"/>
        <v/>
      </c>
    </row>
    <row r="1238" spans="1:43" x14ac:dyDescent="0.25">
      <c r="A1238" t="str">
        <f t="shared" si="662"/>
        <v/>
      </c>
      <c r="C1238" t="str">
        <f t="shared" si="636"/>
        <v/>
      </c>
      <c r="D1238" t="str">
        <f t="shared" si="663"/>
        <v/>
      </c>
      <c r="E1238" t="str">
        <f t="shared" si="664"/>
        <v/>
      </c>
      <c r="F1238" t="str">
        <f t="shared" si="635"/>
        <v/>
      </c>
      <c r="G1238" t="str">
        <f t="shared" si="659"/>
        <v/>
      </c>
      <c r="H1238" t="str">
        <f t="shared" si="637"/>
        <v/>
      </c>
      <c r="I1238" s="3" t="str">
        <f>IF(LEN(H1238)&gt;0,VLOOKUP(H1238,DATA!$B$2:$G$526,6,FALSE),"")</f>
        <v/>
      </c>
      <c r="J1238" t="str">
        <f>IF(LEN(H1238)&gt;0,VLOOKUP(H1238,DATA!$B$2:$G$526,2,FALSE),"")</f>
        <v/>
      </c>
      <c r="K1238" t="str">
        <f>IF(LEN(H1238)&gt;0,IF(MID(IF(MID(MID(C1238,LEN(H1238)+2,99),1,1)="(",MID(MID(C1238,LEN(H1238)+2,99),2,LEN(MID(C1238,LEN(H1238)+2,99))-2),MID(C1238,LEN(H1238)+2,99)),1,1)=VLOOKUP(H1238,DATA!$B$2:$I$526,8,FALSE),MID(IF(MID(MID(C1238,LEN(H1238)+2,99),1,1)="(",MID(MID(C1238,LEN(H1238)+2,99),2,LEN(MID(C1238,LEN(H1238)+2,99))-2),MID(C1238,LEN(H1238)+2,99)),1,3),IF(MID(MID(C1238,LEN(H1238)+2,99),1,1)="(",MID(MID(C1238,LEN(H1238)+2,99),2,LEN(MID(C1238,LEN(H1238)+2,99))-2),MID(C1238,LEN(H1238)+2,99))),"")</f>
        <v/>
      </c>
      <c r="L1238" t="str">
        <f t="shared" si="638"/>
        <v/>
      </c>
      <c r="M1238" t="str">
        <f t="shared" si="657"/>
        <v/>
      </c>
      <c r="N1238" t="str">
        <f t="shared" si="639"/>
        <v/>
      </c>
      <c r="O1238" t="str">
        <f t="shared" si="640"/>
        <v/>
      </c>
      <c r="P1238" t="str">
        <f t="shared" si="665"/>
        <v/>
      </c>
      <c r="Q1238" t="str">
        <f t="shared" si="641"/>
        <v/>
      </c>
      <c r="R1238" t="str">
        <f t="shared" si="642"/>
        <v/>
      </c>
      <c r="S1238" t="str">
        <f t="shared" si="643"/>
        <v/>
      </c>
      <c r="T1238" t="str">
        <f t="shared" si="644"/>
        <v/>
      </c>
      <c r="U1238" t="str">
        <f t="shared" si="645"/>
        <v/>
      </c>
      <c r="V1238" t="str">
        <f>IF(MID(I1238,6,1)="T",VLOOKUP(H1238,DATA!$B$2:$H$526,7,FALSE),"")</f>
        <v/>
      </c>
      <c r="W1238" t="str">
        <f t="shared" si="646"/>
        <v/>
      </c>
      <c r="X1238" t="str">
        <f>IF(LEN(H1238)&gt;0,VLOOKUP(H1238,DATA!$B$2:$F$526,5,FALSE),"")</f>
        <v/>
      </c>
      <c r="Y1238" t="str">
        <f t="shared" si="647"/>
        <v/>
      </c>
      <c r="Z1238" t="str">
        <f t="shared" si="648"/>
        <v/>
      </c>
      <c r="AA1238" t="str">
        <f t="shared" si="649"/>
        <v/>
      </c>
      <c r="AB1238" t="str">
        <f>IF(LEN(Z1238)&gt;0,VLOOKUP(Z1238,DATA!$K$25:$L$69,2,FALSE)&amp;IF(LEN(AA1238)&gt;0,VLOOKUP(AA1238,DATA!$O$25:$P$29,2,FALSE),""),"")</f>
        <v/>
      </c>
      <c r="AC1238" t="str">
        <f>IF(LEN(Z1238)&gt;0,VLOOKUP(Z1238,DATA!$K$25:$M$69,3,FALSE),"")</f>
        <v/>
      </c>
      <c r="AD1238" t="str">
        <f t="shared" si="650"/>
        <v/>
      </c>
      <c r="AE1238" t="str">
        <f t="shared" si="651"/>
        <v/>
      </c>
      <c r="AF1238" t="str">
        <f t="shared" si="652"/>
        <v/>
      </c>
      <c r="AG1238" t="str">
        <f t="shared" si="653"/>
        <v/>
      </c>
      <c r="AH1238" t="str">
        <f t="shared" si="654"/>
        <v/>
      </c>
      <c r="AI1238" t="str">
        <f>IF(LEN(Q1238)&gt;0,REPT("0",IF(IF(MID(I1238,12,1)="F",VLOOKUP(J1238,DATA!$K$2:$Y$20,14,FALSE),0)&gt;10,IF(MID(I1238,12,1)="F",VLOOKUP(J1238,DATA!$K$2:$Y$20,14,FALSE),0)-10,0)-LEN(X1238))&amp;DEC2BIN(Q1238,IF(MID(I1238,12,1)="F",VLOOKUP(J1238,DATA!$K$2:$Y$20,14,FALSE),0)-IF(IF(MID(I1238,12,1)="F",VLOOKUP(J1238,DATA!$K$2:$Y$20,14,FALSE),0)&gt;10,IF(MID(I1238,12,1)="F",VLOOKUP(J1238,DATA!$K$2:$Y$20,14,FALSE),0)-10,0)),"")</f>
        <v/>
      </c>
      <c r="AJ1238" t="str">
        <f>IF(LEN(H1238)&gt;0,IF(H1238&lt;&gt;"CALL_PAL",VLOOKUP(H1238,DATA!$B$2:$E$526,4,FALSE),VLOOKUP(K1238,DATA!$K$72:$M$161,3,FALSE)),"")</f>
        <v/>
      </c>
      <c r="AK1238" t="str">
        <f>IF(LEN(H1238)&gt;0,VLOOKUP(H1238,DATA!$B$2:$D$526,3,FALSE),"")</f>
        <v/>
      </c>
      <c r="AL1238" t="str">
        <f t="shared" si="655"/>
        <v/>
      </c>
      <c r="AM1238" t="str">
        <f t="shared" si="656"/>
        <v/>
      </c>
      <c r="AN1238" t="str">
        <f t="shared" ref="AN1238:AN1301" si="666">IF(LEN(C1238)&gt;0,IF(C1238=".PAL ON",TRUE,IF(C1238=".PAL OFF",FALSE,IF(ROW()&lt;&gt;2,AN1237,FALSE))),"")</f>
        <v/>
      </c>
      <c r="AO1238" t="str">
        <f t="shared" si="660"/>
        <v/>
      </c>
      <c r="AP1238" t="str">
        <f t="shared" si="661"/>
        <v/>
      </c>
      <c r="AQ1238" t="str">
        <f t="shared" si="658"/>
        <v/>
      </c>
    </row>
    <row r="1239" spans="1:43" x14ac:dyDescent="0.25">
      <c r="A1239" t="str">
        <f t="shared" si="662"/>
        <v/>
      </c>
      <c r="C1239" t="str">
        <f t="shared" si="636"/>
        <v/>
      </c>
      <c r="D1239" t="str">
        <f t="shared" si="663"/>
        <v/>
      </c>
      <c r="E1239" t="str">
        <f t="shared" si="664"/>
        <v/>
      </c>
      <c r="F1239" t="str">
        <f t="shared" si="635"/>
        <v/>
      </c>
      <c r="G1239" t="str">
        <f t="shared" si="659"/>
        <v/>
      </c>
      <c r="H1239" t="str">
        <f t="shared" si="637"/>
        <v/>
      </c>
      <c r="I1239" s="3" t="str">
        <f>IF(LEN(H1239)&gt;0,VLOOKUP(H1239,DATA!$B$2:$G$526,6,FALSE),"")</f>
        <v/>
      </c>
      <c r="J1239" t="str">
        <f>IF(LEN(H1239)&gt;0,VLOOKUP(H1239,DATA!$B$2:$G$526,2,FALSE),"")</f>
        <v/>
      </c>
      <c r="K1239" t="str">
        <f>IF(LEN(H1239)&gt;0,IF(MID(IF(MID(MID(C1239,LEN(H1239)+2,99),1,1)="(",MID(MID(C1239,LEN(H1239)+2,99),2,LEN(MID(C1239,LEN(H1239)+2,99))-2),MID(C1239,LEN(H1239)+2,99)),1,1)=VLOOKUP(H1239,DATA!$B$2:$I$526,8,FALSE),MID(IF(MID(MID(C1239,LEN(H1239)+2,99),1,1)="(",MID(MID(C1239,LEN(H1239)+2,99),2,LEN(MID(C1239,LEN(H1239)+2,99))-2),MID(C1239,LEN(H1239)+2,99)),1,3),IF(MID(MID(C1239,LEN(H1239)+2,99),1,1)="(",MID(MID(C1239,LEN(H1239)+2,99),2,LEN(MID(C1239,LEN(H1239)+2,99))-2),MID(C1239,LEN(H1239)+2,99))),"")</f>
        <v/>
      </c>
      <c r="L1239" t="str">
        <f t="shared" si="638"/>
        <v/>
      </c>
      <c r="M1239" t="str">
        <f t="shared" si="657"/>
        <v/>
      </c>
      <c r="N1239" t="str">
        <f t="shared" si="639"/>
        <v/>
      </c>
      <c r="O1239" t="str">
        <f t="shared" si="640"/>
        <v/>
      </c>
      <c r="P1239" t="str">
        <f t="shared" si="665"/>
        <v/>
      </c>
      <c r="Q1239" t="str">
        <f t="shared" si="641"/>
        <v/>
      </c>
      <c r="R1239" t="str">
        <f t="shared" si="642"/>
        <v/>
      </c>
      <c r="S1239" t="str">
        <f t="shared" si="643"/>
        <v/>
      </c>
      <c r="T1239" t="str">
        <f t="shared" si="644"/>
        <v/>
      </c>
      <c r="U1239" t="str">
        <f t="shared" si="645"/>
        <v/>
      </c>
      <c r="V1239" t="str">
        <f>IF(MID(I1239,6,1)="T",VLOOKUP(H1239,DATA!$B$2:$H$526,7,FALSE),"")</f>
        <v/>
      </c>
      <c r="W1239" t="str">
        <f t="shared" si="646"/>
        <v/>
      </c>
      <c r="X1239" t="str">
        <f>IF(LEN(H1239)&gt;0,VLOOKUP(H1239,DATA!$B$2:$F$526,5,FALSE),"")</f>
        <v/>
      </c>
      <c r="Y1239" t="str">
        <f t="shared" si="647"/>
        <v/>
      </c>
      <c r="Z1239" t="str">
        <f t="shared" si="648"/>
        <v/>
      </c>
      <c r="AA1239" t="str">
        <f t="shared" si="649"/>
        <v/>
      </c>
      <c r="AB1239" t="str">
        <f>IF(LEN(Z1239)&gt;0,VLOOKUP(Z1239,DATA!$K$25:$L$69,2,FALSE)&amp;IF(LEN(AA1239)&gt;0,VLOOKUP(AA1239,DATA!$O$25:$P$29,2,FALSE),""),"")</f>
        <v/>
      </c>
      <c r="AC1239" t="str">
        <f>IF(LEN(Z1239)&gt;0,VLOOKUP(Z1239,DATA!$K$25:$M$69,3,FALSE),"")</f>
        <v/>
      </c>
      <c r="AD1239" t="str">
        <f t="shared" si="650"/>
        <v/>
      </c>
      <c r="AE1239" t="str">
        <f t="shared" si="651"/>
        <v/>
      </c>
      <c r="AF1239" t="str">
        <f t="shared" si="652"/>
        <v/>
      </c>
      <c r="AG1239" t="str">
        <f t="shared" si="653"/>
        <v/>
      </c>
      <c r="AH1239" t="str">
        <f t="shared" si="654"/>
        <v/>
      </c>
      <c r="AI1239" t="str">
        <f>IF(LEN(Q1239)&gt;0,REPT("0",IF(IF(MID(I1239,12,1)="F",VLOOKUP(J1239,DATA!$K$2:$Y$20,14,FALSE),0)&gt;10,IF(MID(I1239,12,1)="F",VLOOKUP(J1239,DATA!$K$2:$Y$20,14,FALSE),0)-10,0)-LEN(X1239))&amp;DEC2BIN(Q1239,IF(MID(I1239,12,1)="F",VLOOKUP(J1239,DATA!$K$2:$Y$20,14,FALSE),0)-IF(IF(MID(I1239,12,1)="F",VLOOKUP(J1239,DATA!$K$2:$Y$20,14,FALSE),0)&gt;10,IF(MID(I1239,12,1)="F",VLOOKUP(J1239,DATA!$K$2:$Y$20,14,FALSE),0)-10,0)),"")</f>
        <v/>
      </c>
      <c r="AJ1239" t="str">
        <f>IF(LEN(H1239)&gt;0,IF(H1239&lt;&gt;"CALL_PAL",VLOOKUP(H1239,DATA!$B$2:$E$526,4,FALSE),VLOOKUP(K1239,DATA!$K$72:$M$161,3,FALSE)),"")</f>
        <v/>
      </c>
      <c r="AK1239" t="str">
        <f>IF(LEN(H1239)&gt;0,VLOOKUP(H1239,DATA!$B$2:$D$526,3,FALSE),"")</f>
        <v/>
      </c>
      <c r="AL1239" t="str">
        <f t="shared" si="655"/>
        <v/>
      </c>
      <c r="AM1239" t="str">
        <f t="shared" si="656"/>
        <v/>
      </c>
      <c r="AN1239" t="str">
        <f t="shared" si="666"/>
        <v/>
      </c>
      <c r="AO1239" t="str">
        <f t="shared" si="660"/>
        <v/>
      </c>
      <c r="AP1239" t="str">
        <f t="shared" si="661"/>
        <v/>
      </c>
      <c r="AQ1239" t="str">
        <f t="shared" si="658"/>
        <v/>
      </c>
    </row>
    <row r="1240" spans="1:43" x14ac:dyDescent="0.25">
      <c r="A1240" t="str">
        <f t="shared" si="662"/>
        <v/>
      </c>
      <c r="C1240" t="str">
        <f t="shared" si="636"/>
        <v/>
      </c>
      <c r="D1240" t="str">
        <f t="shared" si="663"/>
        <v/>
      </c>
      <c r="E1240" t="str">
        <f t="shared" si="664"/>
        <v/>
      </c>
      <c r="F1240" t="str">
        <f t="shared" si="635"/>
        <v/>
      </c>
      <c r="G1240" t="str">
        <f t="shared" si="659"/>
        <v/>
      </c>
      <c r="H1240" t="str">
        <f t="shared" si="637"/>
        <v/>
      </c>
      <c r="I1240" s="3" t="str">
        <f>IF(LEN(H1240)&gt;0,VLOOKUP(H1240,DATA!$B$2:$G$526,6,FALSE),"")</f>
        <v/>
      </c>
      <c r="J1240" t="str">
        <f>IF(LEN(H1240)&gt;0,VLOOKUP(H1240,DATA!$B$2:$G$526,2,FALSE),"")</f>
        <v/>
      </c>
      <c r="K1240" t="str">
        <f>IF(LEN(H1240)&gt;0,IF(MID(IF(MID(MID(C1240,LEN(H1240)+2,99),1,1)="(",MID(MID(C1240,LEN(H1240)+2,99),2,LEN(MID(C1240,LEN(H1240)+2,99))-2),MID(C1240,LEN(H1240)+2,99)),1,1)=VLOOKUP(H1240,DATA!$B$2:$I$526,8,FALSE),MID(IF(MID(MID(C1240,LEN(H1240)+2,99),1,1)="(",MID(MID(C1240,LEN(H1240)+2,99),2,LEN(MID(C1240,LEN(H1240)+2,99))-2),MID(C1240,LEN(H1240)+2,99)),1,3),IF(MID(MID(C1240,LEN(H1240)+2,99),1,1)="(",MID(MID(C1240,LEN(H1240)+2,99),2,LEN(MID(C1240,LEN(H1240)+2,99))-2),MID(C1240,LEN(H1240)+2,99))),"")</f>
        <v/>
      </c>
      <c r="L1240" t="str">
        <f t="shared" si="638"/>
        <v/>
      </c>
      <c r="M1240" t="str">
        <f t="shared" si="657"/>
        <v/>
      </c>
      <c r="N1240" t="str">
        <f t="shared" si="639"/>
        <v/>
      </c>
      <c r="O1240" t="str">
        <f t="shared" si="640"/>
        <v/>
      </c>
      <c r="P1240" t="str">
        <f t="shared" si="665"/>
        <v/>
      </c>
      <c r="Q1240" t="str">
        <f t="shared" si="641"/>
        <v/>
      </c>
      <c r="R1240" t="str">
        <f t="shared" si="642"/>
        <v/>
      </c>
      <c r="S1240" t="str">
        <f t="shared" si="643"/>
        <v/>
      </c>
      <c r="T1240" t="str">
        <f t="shared" si="644"/>
        <v/>
      </c>
      <c r="U1240" t="str">
        <f t="shared" si="645"/>
        <v/>
      </c>
      <c r="V1240" t="str">
        <f>IF(MID(I1240,6,1)="T",VLOOKUP(H1240,DATA!$B$2:$H$526,7,FALSE),"")</f>
        <v/>
      </c>
      <c r="W1240" t="str">
        <f t="shared" si="646"/>
        <v/>
      </c>
      <c r="X1240" t="str">
        <f>IF(LEN(H1240)&gt;0,VLOOKUP(H1240,DATA!$B$2:$F$526,5,FALSE),"")</f>
        <v/>
      </c>
      <c r="Y1240" t="str">
        <f t="shared" si="647"/>
        <v/>
      </c>
      <c r="Z1240" t="str">
        <f t="shared" si="648"/>
        <v/>
      </c>
      <c r="AA1240" t="str">
        <f t="shared" si="649"/>
        <v/>
      </c>
      <c r="AB1240" t="str">
        <f>IF(LEN(Z1240)&gt;0,VLOOKUP(Z1240,DATA!$K$25:$L$69,2,FALSE)&amp;IF(LEN(AA1240)&gt;0,VLOOKUP(AA1240,DATA!$O$25:$P$29,2,FALSE),""),"")</f>
        <v/>
      </c>
      <c r="AC1240" t="str">
        <f>IF(LEN(Z1240)&gt;0,VLOOKUP(Z1240,DATA!$K$25:$M$69,3,FALSE),"")</f>
        <v/>
      </c>
      <c r="AD1240" t="str">
        <f t="shared" si="650"/>
        <v/>
      </c>
      <c r="AE1240" t="str">
        <f t="shared" si="651"/>
        <v/>
      </c>
      <c r="AF1240" t="str">
        <f t="shared" si="652"/>
        <v/>
      </c>
      <c r="AG1240" t="str">
        <f t="shared" si="653"/>
        <v/>
      </c>
      <c r="AH1240" t="str">
        <f t="shared" si="654"/>
        <v/>
      </c>
      <c r="AI1240" t="str">
        <f>IF(LEN(Q1240)&gt;0,REPT("0",IF(IF(MID(I1240,12,1)="F",VLOOKUP(J1240,DATA!$K$2:$Y$20,14,FALSE),0)&gt;10,IF(MID(I1240,12,1)="F",VLOOKUP(J1240,DATA!$K$2:$Y$20,14,FALSE),0)-10,0)-LEN(X1240))&amp;DEC2BIN(Q1240,IF(MID(I1240,12,1)="F",VLOOKUP(J1240,DATA!$K$2:$Y$20,14,FALSE),0)-IF(IF(MID(I1240,12,1)="F",VLOOKUP(J1240,DATA!$K$2:$Y$20,14,FALSE),0)&gt;10,IF(MID(I1240,12,1)="F",VLOOKUP(J1240,DATA!$K$2:$Y$20,14,FALSE),0)-10,0)),"")</f>
        <v/>
      </c>
      <c r="AJ1240" t="str">
        <f>IF(LEN(H1240)&gt;0,IF(H1240&lt;&gt;"CALL_PAL",VLOOKUP(H1240,DATA!$B$2:$E$526,4,FALSE),VLOOKUP(K1240,DATA!$K$72:$M$161,3,FALSE)),"")</f>
        <v/>
      </c>
      <c r="AK1240" t="str">
        <f>IF(LEN(H1240)&gt;0,VLOOKUP(H1240,DATA!$B$2:$D$526,3,FALSE),"")</f>
        <v/>
      </c>
      <c r="AL1240" t="str">
        <f t="shared" si="655"/>
        <v/>
      </c>
      <c r="AM1240" t="str">
        <f t="shared" si="656"/>
        <v/>
      </c>
      <c r="AN1240" t="str">
        <f t="shared" si="666"/>
        <v/>
      </c>
      <c r="AO1240" t="str">
        <f t="shared" si="660"/>
        <v/>
      </c>
      <c r="AP1240" t="str">
        <f t="shared" si="661"/>
        <v/>
      </c>
      <c r="AQ1240" t="str">
        <f t="shared" si="658"/>
        <v/>
      </c>
    </row>
    <row r="1241" spans="1:43" x14ac:dyDescent="0.25">
      <c r="A1241" t="str">
        <f t="shared" si="662"/>
        <v/>
      </c>
      <c r="C1241" t="str">
        <f t="shared" si="636"/>
        <v/>
      </c>
      <c r="D1241" t="str">
        <f t="shared" si="663"/>
        <v/>
      </c>
      <c r="E1241" t="str">
        <f t="shared" si="664"/>
        <v/>
      </c>
      <c r="F1241" t="str">
        <f t="shared" si="635"/>
        <v/>
      </c>
      <c r="G1241" t="str">
        <f t="shared" si="659"/>
        <v/>
      </c>
      <c r="H1241" t="str">
        <f t="shared" si="637"/>
        <v/>
      </c>
      <c r="I1241" s="3" t="str">
        <f>IF(LEN(H1241)&gt;0,VLOOKUP(H1241,DATA!$B$2:$G$526,6,FALSE),"")</f>
        <v/>
      </c>
      <c r="J1241" t="str">
        <f>IF(LEN(H1241)&gt;0,VLOOKUP(H1241,DATA!$B$2:$G$526,2,FALSE),"")</f>
        <v/>
      </c>
      <c r="K1241" t="str">
        <f>IF(LEN(H1241)&gt;0,IF(MID(IF(MID(MID(C1241,LEN(H1241)+2,99),1,1)="(",MID(MID(C1241,LEN(H1241)+2,99),2,LEN(MID(C1241,LEN(H1241)+2,99))-2),MID(C1241,LEN(H1241)+2,99)),1,1)=VLOOKUP(H1241,DATA!$B$2:$I$526,8,FALSE),MID(IF(MID(MID(C1241,LEN(H1241)+2,99),1,1)="(",MID(MID(C1241,LEN(H1241)+2,99),2,LEN(MID(C1241,LEN(H1241)+2,99))-2),MID(C1241,LEN(H1241)+2,99)),1,3),IF(MID(MID(C1241,LEN(H1241)+2,99),1,1)="(",MID(MID(C1241,LEN(H1241)+2,99),2,LEN(MID(C1241,LEN(H1241)+2,99))-2),MID(C1241,LEN(H1241)+2,99))),"")</f>
        <v/>
      </c>
      <c r="L1241" t="str">
        <f t="shared" si="638"/>
        <v/>
      </c>
      <c r="M1241" t="str">
        <f t="shared" si="657"/>
        <v/>
      </c>
      <c r="N1241" t="str">
        <f t="shared" si="639"/>
        <v/>
      </c>
      <c r="O1241" t="str">
        <f t="shared" si="640"/>
        <v/>
      </c>
      <c r="P1241" t="str">
        <f t="shared" si="665"/>
        <v/>
      </c>
      <c r="Q1241" t="str">
        <f t="shared" si="641"/>
        <v/>
      </c>
      <c r="R1241" t="str">
        <f t="shared" si="642"/>
        <v/>
      </c>
      <c r="S1241" t="str">
        <f t="shared" si="643"/>
        <v/>
      </c>
      <c r="T1241" t="str">
        <f t="shared" si="644"/>
        <v/>
      </c>
      <c r="U1241" t="str">
        <f t="shared" si="645"/>
        <v/>
      </c>
      <c r="V1241" t="str">
        <f>IF(MID(I1241,6,1)="T",VLOOKUP(H1241,DATA!$B$2:$H$526,7,FALSE),"")</f>
        <v/>
      </c>
      <c r="W1241" t="str">
        <f t="shared" si="646"/>
        <v/>
      </c>
      <c r="X1241" t="str">
        <f>IF(LEN(H1241)&gt;0,VLOOKUP(H1241,DATA!$B$2:$F$526,5,FALSE),"")</f>
        <v/>
      </c>
      <c r="Y1241" t="str">
        <f t="shared" si="647"/>
        <v/>
      </c>
      <c r="Z1241" t="str">
        <f t="shared" si="648"/>
        <v/>
      </c>
      <c r="AA1241" t="str">
        <f t="shared" si="649"/>
        <v/>
      </c>
      <c r="AB1241" t="str">
        <f>IF(LEN(Z1241)&gt;0,VLOOKUP(Z1241,DATA!$K$25:$L$69,2,FALSE)&amp;IF(LEN(AA1241)&gt;0,VLOOKUP(AA1241,DATA!$O$25:$P$29,2,FALSE),""),"")</f>
        <v/>
      </c>
      <c r="AC1241" t="str">
        <f>IF(LEN(Z1241)&gt;0,VLOOKUP(Z1241,DATA!$K$25:$M$69,3,FALSE),"")</f>
        <v/>
      </c>
      <c r="AD1241" t="str">
        <f t="shared" si="650"/>
        <v/>
      </c>
      <c r="AE1241" t="str">
        <f t="shared" si="651"/>
        <v/>
      </c>
      <c r="AF1241" t="str">
        <f t="shared" si="652"/>
        <v/>
      </c>
      <c r="AG1241" t="str">
        <f t="shared" si="653"/>
        <v/>
      </c>
      <c r="AH1241" t="str">
        <f t="shared" si="654"/>
        <v/>
      </c>
      <c r="AI1241" t="str">
        <f>IF(LEN(Q1241)&gt;0,REPT("0",IF(IF(MID(I1241,12,1)="F",VLOOKUP(J1241,DATA!$K$2:$Y$20,14,FALSE),0)&gt;10,IF(MID(I1241,12,1)="F",VLOOKUP(J1241,DATA!$K$2:$Y$20,14,FALSE),0)-10,0)-LEN(X1241))&amp;DEC2BIN(Q1241,IF(MID(I1241,12,1)="F",VLOOKUP(J1241,DATA!$K$2:$Y$20,14,FALSE),0)-IF(IF(MID(I1241,12,1)="F",VLOOKUP(J1241,DATA!$K$2:$Y$20,14,FALSE),0)&gt;10,IF(MID(I1241,12,1)="F",VLOOKUP(J1241,DATA!$K$2:$Y$20,14,FALSE),0)-10,0)),"")</f>
        <v/>
      </c>
      <c r="AJ1241" t="str">
        <f>IF(LEN(H1241)&gt;0,IF(H1241&lt;&gt;"CALL_PAL",VLOOKUP(H1241,DATA!$B$2:$E$526,4,FALSE),VLOOKUP(K1241,DATA!$K$72:$M$161,3,FALSE)),"")</f>
        <v/>
      </c>
      <c r="AK1241" t="str">
        <f>IF(LEN(H1241)&gt;0,VLOOKUP(H1241,DATA!$B$2:$D$526,3,FALSE),"")</f>
        <v/>
      </c>
      <c r="AL1241" t="str">
        <f t="shared" si="655"/>
        <v/>
      </c>
      <c r="AM1241" t="str">
        <f t="shared" si="656"/>
        <v/>
      </c>
      <c r="AN1241" t="str">
        <f t="shared" si="666"/>
        <v/>
      </c>
      <c r="AO1241" t="str">
        <f t="shared" si="660"/>
        <v/>
      </c>
      <c r="AP1241" t="str">
        <f t="shared" si="661"/>
        <v/>
      </c>
      <c r="AQ1241" t="str">
        <f t="shared" si="658"/>
        <v/>
      </c>
    </row>
    <row r="1242" spans="1:43" x14ac:dyDescent="0.25">
      <c r="A1242" t="str">
        <f t="shared" si="662"/>
        <v/>
      </c>
      <c r="C1242" t="str">
        <f t="shared" si="636"/>
        <v/>
      </c>
      <c r="D1242" t="str">
        <f t="shared" si="663"/>
        <v/>
      </c>
      <c r="E1242" t="str">
        <f t="shared" si="664"/>
        <v/>
      </c>
      <c r="F1242" t="str">
        <f t="shared" ref="F1242:F1305" si="667">IF(LEN(C1242)&gt;0,IF(MID(C1242,1,2)=".V",IF(MID(C1242,6,1)="B",1,IF(MID(C1242,6,1)="W",2,IF(MID(C1242,6,1)="L",4,IF(MID(C1242,6,1)="Q",8,4)))),IF(MID(C1242,1,2)=".P",0,4)),"")</f>
        <v/>
      </c>
      <c r="G1242" t="str">
        <f t="shared" si="659"/>
        <v/>
      </c>
      <c r="H1242" t="str">
        <f t="shared" si="637"/>
        <v/>
      </c>
      <c r="I1242" s="3" t="str">
        <f>IF(LEN(H1242)&gt;0,VLOOKUP(H1242,DATA!$B$2:$G$526,6,FALSE),"")</f>
        <v/>
      </c>
      <c r="J1242" t="str">
        <f>IF(LEN(H1242)&gt;0,VLOOKUP(H1242,DATA!$B$2:$G$526,2,FALSE),"")</f>
        <v/>
      </c>
      <c r="K1242" t="str">
        <f>IF(LEN(H1242)&gt;0,IF(MID(IF(MID(MID(C1242,LEN(H1242)+2,99),1,1)="(",MID(MID(C1242,LEN(H1242)+2,99),2,LEN(MID(C1242,LEN(H1242)+2,99))-2),MID(C1242,LEN(H1242)+2,99)),1,1)=VLOOKUP(H1242,DATA!$B$2:$I$526,8,FALSE),MID(IF(MID(MID(C1242,LEN(H1242)+2,99),1,1)="(",MID(MID(C1242,LEN(H1242)+2,99),2,LEN(MID(C1242,LEN(H1242)+2,99))-2),MID(C1242,LEN(H1242)+2,99)),1,3),IF(MID(MID(C1242,LEN(H1242)+2,99),1,1)="(",MID(MID(C1242,LEN(H1242)+2,99),2,LEN(MID(C1242,LEN(H1242)+2,99))-2),MID(C1242,LEN(H1242)+2,99))),"")</f>
        <v/>
      </c>
      <c r="L1242" t="str">
        <f t="shared" si="638"/>
        <v/>
      </c>
      <c r="M1242" t="str">
        <f t="shared" si="657"/>
        <v/>
      </c>
      <c r="N1242" t="str">
        <f t="shared" si="639"/>
        <v/>
      </c>
      <c r="O1242" t="str">
        <f t="shared" si="640"/>
        <v/>
      </c>
      <c r="P1242" t="str">
        <f t="shared" si="665"/>
        <v/>
      </c>
      <c r="Q1242" t="str">
        <f t="shared" si="641"/>
        <v/>
      </c>
      <c r="R1242" t="str">
        <f t="shared" si="642"/>
        <v/>
      </c>
      <c r="S1242" t="str">
        <f t="shared" si="643"/>
        <v/>
      </c>
      <c r="T1242" t="str">
        <f t="shared" si="644"/>
        <v/>
      </c>
      <c r="U1242" t="str">
        <f t="shared" si="645"/>
        <v/>
      </c>
      <c r="V1242" t="str">
        <f>IF(MID(I1242,6,1)="T",VLOOKUP(H1242,DATA!$B$2:$H$526,7,FALSE),"")</f>
        <v/>
      </c>
      <c r="W1242" t="str">
        <f t="shared" si="646"/>
        <v/>
      </c>
      <c r="X1242" t="str">
        <f>IF(LEN(H1242)&gt;0,VLOOKUP(H1242,DATA!$B$2:$F$526,5,FALSE),"")</f>
        <v/>
      </c>
      <c r="Y1242" t="str">
        <f t="shared" si="647"/>
        <v/>
      </c>
      <c r="Z1242" t="str">
        <f t="shared" si="648"/>
        <v/>
      </c>
      <c r="AA1242" t="str">
        <f t="shared" si="649"/>
        <v/>
      </c>
      <c r="AB1242" t="str">
        <f>IF(LEN(Z1242)&gt;0,VLOOKUP(Z1242,DATA!$K$25:$L$69,2,FALSE)&amp;IF(LEN(AA1242)&gt;0,VLOOKUP(AA1242,DATA!$O$25:$P$29,2,FALSE),""),"")</f>
        <v/>
      </c>
      <c r="AC1242" t="str">
        <f>IF(LEN(Z1242)&gt;0,VLOOKUP(Z1242,DATA!$K$25:$M$69,3,FALSE),"")</f>
        <v/>
      </c>
      <c r="AD1242" t="str">
        <f t="shared" si="650"/>
        <v/>
      </c>
      <c r="AE1242" t="str">
        <f t="shared" si="651"/>
        <v/>
      </c>
      <c r="AF1242" t="str">
        <f t="shared" si="652"/>
        <v/>
      </c>
      <c r="AG1242" t="str">
        <f t="shared" si="653"/>
        <v/>
      </c>
      <c r="AH1242" t="str">
        <f t="shared" si="654"/>
        <v/>
      </c>
      <c r="AI1242" t="str">
        <f>IF(LEN(Q1242)&gt;0,REPT("0",IF(IF(MID(I1242,12,1)="F",VLOOKUP(J1242,DATA!$K$2:$Y$20,14,FALSE),0)&gt;10,IF(MID(I1242,12,1)="F",VLOOKUP(J1242,DATA!$K$2:$Y$20,14,FALSE),0)-10,0)-LEN(X1242))&amp;DEC2BIN(Q1242,IF(MID(I1242,12,1)="F",VLOOKUP(J1242,DATA!$K$2:$Y$20,14,FALSE),0)-IF(IF(MID(I1242,12,1)="F",VLOOKUP(J1242,DATA!$K$2:$Y$20,14,FALSE),0)&gt;10,IF(MID(I1242,12,1)="F",VLOOKUP(J1242,DATA!$K$2:$Y$20,14,FALSE),0)-10,0)),"")</f>
        <v/>
      </c>
      <c r="AJ1242" t="str">
        <f>IF(LEN(H1242)&gt;0,IF(H1242&lt;&gt;"CALL_PAL",VLOOKUP(H1242,DATA!$B$2:$E$526,4,FALSE),VLOOKUP(K1242,DATA!$K$72:$M$161,3,FALSE)),"")</f>
        <v/>
      </c>
      <c r="AK1242" t="str">
        <f>IF(LEN(H1242)&gt;0,VLOOKUP(H1242,DATA!$B$2:$D$526,3,FALSE),"")</f>
        <v/>
      </c>
      <c r="AL1242" t="str">
        <f t="shared" si="655"/>
        <v/>
      </c>
      <c r="AM1242" t="str">
        <f t="shared" si="656"/>
        <v/>
      </c>
      <c r="AN1242" t="str">
        <f t="shared" si="666"/>
        <v/>
      </c>
      <c r="AO1242" t="str">
        <f t="shared" si="660"/>
        <v/>
      </c>
      <c r="AP1242" t="str">
        <f t="shared" si="661"/>
        <v/>
      </c>
      <c r="AQ1242" t="str">
        <f t="shared" si="658"/>
        <v/>
      </c>
    </row>
    <row r="1243" spans="1:43" x14ac:dyDescent="0.25">
      <c r="A1243" t="str">
        <f t="shared" si="662"/>
        <v/>
      </c>
      <c r="C1243" t="str">
        <f t="shared" si="636"/>
        <v/>
      </c>
      <c r="D1243" t="str">
        <f t="shared" si="663"/>
        <v/>
      </c>
      <c r="E1243" t="str">
        <f t="shared" si="664"/>
        <v/>
      </c>
      <c r="F1243" t="str">
        <f t="shared" si="667"/>
        <v/>
      </c>
      <c r="G1243" t="str">
        <f t="shared" si="659"/>
        <v/>
      </c>
      <c r="H1243" t="str">
        <f t="shared" si="637"/>
        <v/>
      </c>
      <c r="I1243" s="3" t="str">
        <f>IF(LEN(H1243)&gt;0,VLOOKUP(H1243,DATA!$B$2:$G$526,6,FALSE),"")</f>
        <v/>
      </c>
      <c r="J1243" t="str">
        <f>IF(LEN(H1243)&gt;0,VLOOKUP(H1243,DATA!$B$2:$G$526,2,FALSE),"")</f>
        <v/>
      </c>
      <c r="K1243" t="str">
        <f>IF(LEN(H1243)&gt;0,IF(MID(IF(MID(MID(C1243,LEN(H1243)+2,99),1,1)="(",MID(MID(C1243,LEN(H1243)+2,99),2,LEN(MID(C1243,LEN(H1243)+2,99))-2),MID(C1243,LEN(H1243)+2,99)),1,1)=VLOOKUP(H1243,DATA!$B$2:$I$526,8,FALSE),MID(IF(MID(MID(C1243,LEN(H1243)+2,99),1,1)="(",MID(MID(C1243,LEN(H1243)+2,99),2,LEN(MID(C1243,LEN(H1243)+2,99))-2),MID(C1243,LEN(H1243)+2,99)),1,3),IF(MID(MID(C1243,LEN(H1243)+2,99),1,1)="(",MID(MID(C1243,LEN(H1243)+2,99),2,LEN(MID(C1243,LEN(H1243)+2,99))-2),MID(C1243,LEN(H1243)+2,99))),"")</f>
        <v/>
      </c>
      <c r="L1243" t="str">
        <f t="shared" si="638"/>
        <v/>
      </c>
      <c r="M1243" t="str">
        <f t="shared" si="657"/>
        <v/>
      </c>
      <c r="N1243" t="str">
        <f t="shared" si="639"/>
        <v/>
      </c>
      <c r="O1243" t="str">
        <f t="shared" si="640"/>
        <v/>
      </c>
      <c r="P1243" t="str">
        <f t="shared" si="665"/>
        <v/>
      </c>
      <c r="Q1243" t="str">
        <f t="shared" si="641"/>
        <v/>
      </c>
      <c r="R1243" t="str">
        <f t="shared" si="642"/>
        <v/>
      </c>
      <c r="S1243" t="str">
        <f t="shared" si="643"/>
        <v/>
      </c>
      <c r="T1243" t="str">
        <f t="shared" si="644"/>
        <v/>
      </c>
      <c r="U1243" t="str">
        <f t="shared" si="645"/>
        <v/>
      </c>
      <c r="V1243" t="str">
        <f>IF(MID(I1243,6,1)="T",VLOOKUP(H1243,DATA!$B$2:$H$526,7,FALSE),"")</f>
        <v/>
      </c>
      <c r="W1243" t="str">
        <f t="shared" si="646"/>
        <v/>
      </c>
      <c r="X1243" t="str">
        <f>IF(LEN(H1243)&gt;0,VLOOKUP(H1243,DATA!$B$2:$F$526,5,FALSE),"")</f>
        <v/>
      </c>
      <c r="Y1243" t="str">
        <f t="shared" si="647"/>
        <v/>
      </c>
      <c r="Z1243" t="str">
        <f t="shared" si="648"/>
        <v/>
      </c>
      <c r="AA1243" t="str">
        <f t="shared" si="649"/>
        <v/>
      </c>
      <c r="AB1243" t="str">
        <f>IF(LEN(Z1243)&gt;0,VLOOKUP(Z1243,DATA!$K$25:$L$69,2,FALSE)&amp;IF(LEN(AA1243)&gt;0,VLOOKUP(AA1243,DATA!$O$25:$P$29,2,FALSE),""),"")</f>
        <v/>
      </c>
      <c r="AC1243" t="str">
        <f>IF(LEN(Z1243)&gt;0,VLOOKUP(Z1243,DATA!$K$25:$M$69,3,FALSE),"")</f>
        <v/>
      </c>
      <c r="AD1243" t="str">
        <f t="shared" si="650"/>
        <v/>
      </c>
      <c r="AE1243" t="str">
        <f t="shared" si="651"/>
        <v/>
      </c>
      <c r="AF1243" t="str">
        <f t="shared" si="652"/>
        <v/>
      </c>
      <c r="AG1243" t="str">
        <f t="shared" si="653"/>
        <v/>
      </c>
      <c r="AH1243" t="str">
        <f t="shared" si="654"/>
        <v/>
      </c>
      <c r="AI1243" t="str">
        <f>IF(LEN(Q1243)&gt;0,REPT("0",IF(IF(MID(I1243,12,1)="F",VLOOKUP(J1243,DATA!$K$2:$Y$20,14,FALSE),0)&gt;10,IF(MID(I1243,12,1)="F",VLOOKUP(J1243,DATA!$K$2:$Y$20,14,FALSE),0)-10,0)-LEN(X1243))&amp;DEC2BIN(Q1243,IF(MID(I1243,12,1)="F",VLOOKUP(J1243,DATA!$K$2:$Y$20,14,FALSE),0)-IF(IF(MID(I1243,12,1)="F",VLOOKUP(J1243,DATA!$K$2:$Y$20,14,FALSE),0)&gt;10,IF(MID(I1243,12,1)="F",VLOOKUP(J1243,DATA!$K$2:$Y$20,14,FALSE),0)-10,0)),"")</f>
        <v/>
      </c>
      <c r="AJ1243" t="str">
        <f>IF(LEN(H1243)&gt;0,IF(H1243&lt;&gt;"CALL_PAL",VLOOKUP(H1243,DATA!$B$2:$E$526,4,FALSE),VLOOKUP(K1243,DATA!$K$72:$M$161,3,FALSE)),"")</f>
        <v/>
      </c>
      <c r="AK1243" t="str">
        <f>IF(LEN(H1243)&gt;0,VLOOKUP(H1243,DATA!$B$2:$D$526,3,FALSE),"")</f>
        <v/>
      </c>
      <c r="AL1243" t="str">
        <f t="shared" si="655"/>
        <v/>
      </c>
      <c r="AM1243" t="str">
        <f t="shared" si="656"/>
        <v/>
      </c>
      <c r="AN1243" t="str">
        <f t="shared" si="666"/>
        <v/>
      </c>
      <c r="AO1243" t="str">
        <f t="shared" si="660"/>
        <v/>
      </c>
      <c r="AP1243" t="str">
        <f t="shared" si="661"/>
        <v/>
      </c>
      <c r="AQ1243" t="str">
        <f t="shared" si="658"/>
        <v/>
      </c>
    </row>
    <row r="1244" spans="1:43" x14ac:dyDescent="0.25">
      <c r="A1244" t="str">
        <f t="shared" si="662"/>
        <v/>
      </c>
      <c r="C1244" t="str">
        <f t="shared" ref="C1244:C1307" si="668">IF(LEN(B1244)&gt;0,TRIM(B1244),"")</f>
        <v/>
      </c>
      <c r="D1244" t="str">
        <f t="shared" si="663"/>
        <v/>
      </c>
      <c r="E1244" t="str">
        <f t="shared" si="664"/>
        <v/>
      </c>
      <c r="F1244" t="str">
        <f t="shared" si="667"/>
        <v/>
      </c>
      <c r="G1244" t="str">
        <f t="shared" si="659"/>
        <v/>
      </c>
      <c r="H1244" t="str">
        <f t="shared" ref="H1244:H1307" si="669">IF(LEN(C1244)&gt;0,IF(IFERROR(FIND(":",C1244)&gt;0,FALSE),"",IF(MID(C1244,1,1)=".","",TRIM(MID(C1244,1,IFERROR(FIND(" ",C1244)-1,LEN(C1244)))))),"")</f>
        <v/>
      </c>
      <c r="I1244" s="3" t="str">
        <f>IF(LEN(H1244)&gt;0,VLOOKUP(H1244,DATA!$B$2:$G$526,6,FALSE),"")</f>
        <v/>
      </c>
      <c r="J1244" t="str">
        <f>IF(LEN(H1244)&gt;0,VLOOKUP(H1244,DATA!$B$2:$G$526,2,FALSE),"")</f>
        <v/>
      </c>
      <c r="K1244" t="str">
        <f>IF(LEN(H1244)&gt;0,IF(MID(IF(MID(MID(C1244,LEN(H1244)+2,99),1,1)="(",MID(MID(C1244,LEN(H1244)+2,99),2,LEN(MID(C1244,LEN(H1244)+2,99))-2),MID(C1244,LEN(H1244)+2,99)),1,1)=VLOOKUP(H1244,DATA!$B$2:$I$526,8,FALSE),MID(IF(MID(MID(C1244,LEN(H1244)+2,99),1,1)="(",MID(MID(C1244,LEN(H1244)+2,99),2,LEN(MID(C1244,LEN(H1244)+2,99))-2),MID(C1244,LEN(H1244)+2,99)),1,3),IF(MID(MID(C1244,LEN(H1244)+2,99),1,1)="(",MID(MID(C1244,LEN(H1244)+2,99),2,LEN(MID(C1244,LEN(H1244)+2,99))-2),MID(C1244,LEN(H1244)+2,99))),"")</f>
        <v/>
      </c>
      <c r="L1244" t="str">
        <f t="shared" ref="L1244:L1307" si="670">TRIM(MID(IF(LEN(H1244)&gt;0,IF(FIND(K1244,C1244)+LEN(K1244)+1&lt;LEN(C1244),MID(C1244,FIND(K1244,C1244)+LEN(K1244)+1,99),""),""), 1, IFERROR(FIND(",",IF(LEN(H1244)&gt;0,IF(FIND(K1244,C1244)+LEN(K1244)+1&lt;LEN(C1244),MID(C1244,FIND(K1244,C1244)+LEN(K1244)+1,99),""),""))-1,LEN(IF(LEN(H1244)&gt;0,IF(FIND(K1244,C1244)+LEN(K1244)+1&lt;LEN(C1244),MID(C1244,FIND(K1244,C1244)+LEN(K1244)+1,99),""),"")))))</f>
        <v/>
      </c>
      <c r="M1244" t="str">
        <f t="shared" si="657"/>
        <v/>
      </c>
      <c r="N1244" t="str">
        <f t="shared" ref="N1244:N1307" si="671">IF(MID(I1244,5,1)="L",IFERROR(FIND("#",L1244)=1,FALSE),"")</f>
        <v/>
      </c>
      <c r="O1244" t="str">
        <f t="shared" ref="O1244:O1307" si="672">IF(MID(I1244,4,1)="Z",IF(N1244,FALSE,TRUE),"")</f>
        <v/>
      </c>
      <c r="P1244" t="str">
        <f t="shared" si="665"/>
        <v/>
      </c>
      <c r="Q1244" t="str">
        <f t="shared" ref="Q1244:Q1307" si="673">IF(LEN(P1244)&gt;0,P1244-(G1244+4),IF(AND(MID(I1244,12,1)="F",LEN(L1244)&gt;0,MID(L1244,1,1)&lt;&gt;"R",MID(L1244,1,1)&lt;&gt;"F",MID(L1244,1,1)&lt;&gt;"#"),INT(MID(L1244,1,FIND("(",L1244)-1)),""))</f>
        <v/>
      </c>
      <c r="R1244" t="str">
        <f t="shared" ref="R1244:R1307" si="674">IF(AND(MID(I1244,3,1)="B",LEN(P1244)=0,LEN(Q1244)&lt;&gt;0),MID(L1244,LEN(Q1244)+2,3),"")</f>
        <v/>
      </c>
      <c r="S1244" t="str">
        <f t="shared" ref="S1244:S1307" si="675">IF(LEN(I1244)&gt;0,IF(MID(I1244,2,1)="A",IFERROR(FIND("A31",J1244)&gt;0,FALSE),""),"")</f>
        <v/>
      </c>
      <c r="T1244" t="str">
        <f t="shared" ref="T1244:T1307" si="676">IF(LEN(I1244)&gt;0,IF(MID(I1244,3,1)="B",IFERROR(FIND("B31",J1244)&gt;0,IF(H1244="HW_MFPR",TRUE,FALSE)),""),"")</f>
        <v/>
      </c>
      <c r="U1244" t="str">
        <f t="shared" ref="U1244:U1307" si="677">IF(LEN(I1244)&gt;0,IF(MID(I1244,13,1)="C",IFERROR(FIND("C31",J1244)&gt;0,FALSE),""),"")</f>
        <v/>
      </c>
      <c r="V1244" t="str">
        <f>IF(MID(I1244,6,1)="T",VLOOKUP(H1244,DATA!$B$2:$H$526,7,FALSE),"")</f>
        <v/>
      </c>
      <c r="W1244" t="str">
        <f t="shared" ref="W1244:W1307" si="678">IF(MID(I1244,7,1)="E",DEC2BIN(IF(M1244="L",0,1),1),"")</f>
        <v/>
      </c>
      <c r="X1244" t="str">
        <f>IF(LEN(H1244)&gt;0,VLOOKUP(H1244,DATA!$B$2:$F$526,5,FALSE),"")</f>
        <v/>
      </c>
      <c r="Y1244" t="str">
        <f t="shared" ref="Y1244:Y1307" si="679">IF(LEN(X1244)&gt;0,DEC2BIN(IF(AND(LEN(M1244)&gt;0,MID(M1244,1,1)="S"),1,0),1),"")</f>
        <v/>
      </c>
      <c r="Z1244" t="str">
        <f t="shared" ref="Z1244:Z1307" si="680">IF(MID(I1244,10,1)="I",MID(L1244,1,IFERROR(FIND("(",L1244)-1,LEN(L1244))),"")</f>
        <v/>
      </c>
      <c r="AA1244" t="str">
        <f t="shared" ref="AA1244:AA1307" si="681">IF(AND(LEN(Z1244)&gt;0,LEN(Z1244)&lt;&gt;LEN(L1244)),MID(L1244,LEN(Z1244)+2,LEN(L1244)-LEN(Z1244)-2),"")</f>
        <v/>
      </c>
      <c r="AB1244" t="str">
        <f>IF(LEN(Z1244)&gt;0,VLOOKUP(Z1244,DATA!$K$25:$L$69,2,FALSE)&amp;IF(LEN(AA1244)&gt;0,VLOOKUP(AA1244,DATA!$O$25:$P$29,2,FALSE),""),"")</f>
        <v/>
      </c>
      <c r="AC1244" t="str">
        <f>IF(LEN(Z1244)&gt;0,VLOOKUP(Z1244,DATA!$K$25:$M$69,3,FALSE),"")</f>
        <v/>
      </c>
      <c r="AD1244" t="str">
        <f t="shared" ref="AD1244:AD1307" si="682">IF(MID(I1244,2,1)="A",DEC2BIN(IF(S1244,"31",MID(K1244,2,2)),5),"")</f>
        <v/>
      </c>
      <c r="AE1244" t="str">
        <f t="shared" ref="AE1244:AE1307" si="683">IF(MID(I1244,3,1)="B",IF(T1244,DEC2BIN("31",5),IF(S1244,DEC2BIN(MID(K1244,2,2),5),IF(LEN(R1244)&gt;0,DEC2BIN(MID(R1244,2,2),5),IF(OR(LEN(P1244)&gt;0,LEN(Z1244)&gt;0,N1244),"",DEC2BIN(MID(L1244,2,2),5))))),"")</f>
        <v/>
      </c>
      <c r="AF1244" t="str">
        <f t="shared" ref="AF1244:AF1307" si="684">IF(AND(LEN(O1244)&gt;0,O1244),"0000","")</f>
        <v/>
      </c>
      <c r="AG1244" t="str">
        <f t="shared" ref="AG1244:AG1307" si="685">IF(AND(LEN(N1244)&gt;0,N1244),DEC2BIN(MID(L1244,2,LEN(L1244)-1),8)&amp;"1","")</f>
        <v/>
      </c>
      <c r="AH1244" t="str">
        <f t="shared" ref="AH1244:AH1307" si="686">IF(MID(I1244,13,1)="C",DEC2BIN(IF(U1244,31,MID(M1244,2,2)),5),"")</f>
        <v/>
      </c>
      <c r="AI1244" t="str">
        <f>IF(LEN(Q1244)&gt;0,REPT("0",IF(IF(MID(I1244,12,1)="F",VLOOKUP(J1244,DATA!$K$2:$Y$20,14,FALSE),0)&gt;10,IF(MID(I1244,12,1)="F",VLOOKUP(J1244,DATA!$K$2:$Y$20,14,FALSE),0)-10,0)-LEN(X1244))&amp;DEC2BIN(Q1244,IF(MID(I1244,12,1)="F",VLOOKUP(J1244,DATA!$K$2:$Y$20,14,FALSE),0)-IF(IF(MID(I1244,12,1)="F",VLOOKUP(J1244,DATA!$K$2:$Y$20,14,FALSE),0)&gt;10,IF(MID(I1244,12,1)="F",VLOOKUP(J1244,DATA!$K$2:$Y$20,14,FALSE),0)-10,0)),"")</f>
        <v/>
      </c>
      <c r="AJ1244" t="str">
        <f>IF(LEN(H1244)&gt;0,IF(H1244&lt;&gt;"CALL_PAL",VLOOKUP(H1244,DATA!$B$2:$E$526,4,FALSE),VLOOKUP(K1244,DATA!$K$72:$M$161,3,FALSE)),"")</f>
        <v/>
      </c>
      <c r="AK1244" t="str">
        <f>IF(LEN(H1244)&gt;0,VLOOKUP(H1244,DATA!$B$2:$D$526,3,FALSE),"")</f>
        <v/>
      </c>
      <c r="AL1244" t="str">
        <f t="shared" ref="AL1244:AL1307" si="687">AK1244&amp;AD1244&amp;AE1244&amp;V1244&amp;W1244&amp;X1244&amp;Y1244&amp;AB1244&amp;AC1244&amp;AF1244&amp;AG1244&amp;AI1244&amp;AJ1244&amp;AH1244</f>
        <v/>
      </c>
      <c r="AM1244" t="str">
        <f t="shared" ref="AM1244:AM1307" si="688">IF(LEN(AL1244)&gt;0,BIN2HEX(MID(AL1244,1,8),2)&amp;BIN2HEX(MID(AL1244,9,8),2)&amp;BIN2HEX(MID(AL1244,17,8),2)&amp;BIN2HEX(MID(AL1244,25,8),2),"")</f>
        <v/>
      </c>
      <c r="AN1244" t="str">
        <f t="shared" si="666"/>
        <v/>
      </c>
      <c r="AO1244" t="str">
        <f t="shared" si="660"/>
        <v/>
      </c>
      <c r="AP1244" t="str">
        <f t="shared" si="661"/>
        <v/>
      </c>
      <c r="AQ1244" t="str">
        <f t="shared" si="658"/>
        <v/>
      </c>
    </row>
    <row r="1245" spans="1:43" x14ac:dyDescent="0.25">
      <c r="A1245" t="str">
        <f t="shared" si="662"/>
        <v/>
      </c>
      <c r="C1245" t="str">
        <f t="shared" si="668"/>
        <v/>
      </c>
      <c r="D1245" t="str">
        <f t="shared" si="663"/>
        <v/>
      </c>
      <c r="E1245" t="str">
        <f t="shared" si="664"/>
        <v/>
      </c>
      <c r="F1245" t="str">
        <f t="shared" si="667"/>
        <v/>
      </c>
      <c r="G1245" t="str">
        <f t="shared" si="659"/>
        <v/>
      </c>
      <c r="H1245" t="str">
        <f t="shared" si="669"/>
        <v/>
      </c>
      <c r="I1245" s="3" t="str">
        <f>IF(LEN(H1245)&gt;0,VLOOKUP(H1245,DATA!$B$2:$G$526,6,FALSE),"")</f>
        <v/>
      </c>
      <c r="J1245" t="str">
        <f>IF(LEN(H1245)&gt;0,VLOOKUP(H1245,DATA!$B$2:$G$526,2,FALSE),"")</f>
        <v/>
      </c>
      <c r="K1245" t="str">
        <f>IF(LEN(H1245)&gt;0,IF(MID(IF(MID(MID(C1245,LEN(H1245)+2,99),1,1)="(",MID(MID(C1245,LEN(H1245)+2,99),2,LEN(MID(C1245,LEN(H1245)+2,99))-2),MID(C1245,LEN(H1245)+2,99)),1,1)=VLOOKUP(H1245,DATA!$B$2:$I$526,8,FALSE),MID(IF(MID(MID(C1245,LEN(H1245)+2,99),1,1)="(",MID(MID(C1245,LEN(H1245)+2,99),2,LEN(MID(C1245,LEN(H1245)+2,99))-2),MID(C1245,LEN(H1245)+2,99)),1,3),IF(MID(MID(C1245,LEN(H1245)+2,99),1,1)="(",MID(MID(C1245,LEN(H1245)+2,99),2,LEN(MID(C1245,LEN(H1245)+2,99))-2),MID(C1245,LEN(H1245)+2,99))),"")</f>
        <v/>
      </c>
      <c r="L1245" t="str">
        <f t="shared" si="670"/>
        <v/>
      </c>
      <c r="M1245" t="str">
        <f t="shared" si="657"/>
        <v/>
      </c>
      <c r="N1245" t="str">
        <f t="shared" si="671"/>
        <v/>
      </c>
      <c r="O1245" t="str">
        <f t="shared" si="672"/>
        <v/>
      </c>
      <c r="P1245" t="str">
        <f t="shared" si="665"/>
        <v/>
      </c>
      <c r="Q1245" t="str">
        <f t="shared" si="673"/>
        <v/>
      </c>
      <c r="R1245" t="str">
        <f t="shared" si="674"/>
        <v/>
      </c>
      <c r="S1245" t="str">
        <f t="shared" si="675"/>
        <v/>
      </c>
      <c r="T1245" t="str">
        <f t="shared" si="676"/>
        <v/>
      </c>
      <c r="U1245" t="str">
        <f t="shared" si="677"/>
        <v/>
      </c>
      <c r="V1245" t="str">
        <f>IF(MID(I1245,6,1)="T",VLOOKUP(H1245,DATA!$B$2:$H$526,7,FALSE),"")</f>
        <v/>
      </c>
      <c r="W1245" t="str">
        <f t="shared" si="678"/>
        <v/>
      </c>
      <c r="X1245" t="str">
        <f>IF(LEN(H1245)&gt;0,VLOOKUP(H1245,DATA!$B$2:$F$526,5,FALSE),"")</f>
        <v/>
      </c>
      <c r="Y1245" t="str">
        <f t="shared" si="679"/>
        <v/>
      </c>
      <c r="Z1245" t="str">
        <f t="shared" si="680"/>
        <v/>
      </c>
      <c r="AA1245" t="str">
        <f t="shared" si="681"/>
        <v/>
      </c>
      <c r="AB1245" t="str">
        <f>IF(LEN(Z1245)&gt;0,VLOOKUP(Z1245,DATA!$K$25:$L$69,2,FALSE)&amp;IF(LEN(AA1245)&gt;0,VLOOKUP(AA1245,DATA!$O$25:$P$29,2,FALSE),""),"")</f>
        <v/>
      </c>
      <c r="AC1245" t="str">
        <f>IF(LEN(Z1245)&gt;0,VLOOKUP(Z1245,DATA!$K$25:$M$69,3,FALSE),"")</f>
        <v/>
      </c>
      <c r="AD1245" t="str">
        <f t="shared" si="682"/>
        <v/>
      </c>
      <c r="AE1245" t="str">
        <f t="shared" si="683"/>
        <v/>
      </c>
      <c r="AF1245" t="str">
        <f t="shared" si="684"/>
        <v/>
      </c>
      <c r="AG1245" t="str">
        <f t="shared" si="685"/>
        <v/>
      </c>
      <c r="AH1245" t="str">
        <f t="shared" si="686"/>
        <v/>
      </c>
      <c r="AI1245" t="str">
        <f>IF(LEN(Q1245)&gt;0,REPT("0",IF(IF(MID(I1245,12,1)="F",VLOOKUP(J1245,DATA!$K$2:$Y$20,14,FALSE),0)&gt;10,IF(MID(I1245,12,1)="F",VLOOKUP(J1245,DATA!$K$2:$Y$20,14,FALSE),0)-10,0)-LEN(X1245))&amp;DEC2BIN(Q1245,IF(MID(I1245,12,1)="F",VLOOKUP(J1245,DATA!$K$2:$Y$20,14,FALSE),0)-IF(IF(MID(I1245,12,1)="F",VLOOKUP(J1245,DATA!$K$2:$Y$20,14,FALSE),0)&gt;10,IF(MID(I1245,12,1)="F",VLOOKUP(J1245,DATA!$K$2:$Y$20,14,FALSE),0)-10,0)),"")</f>
        <v/>
      </c>
      <c r="AJ1245" t="str">
        <f>IF(LEN(H1245)&gt;0,IF(H1245&lt;&gt;"CALL_PAL",VLOOKUP(H1245,DATA!$B$2:$E$526,4,FALSE),VLOOKUP(K1245,DATA!$K$72:$M$161,3,FALSE)),"")</f>
        <v/>
      </c>
      <c r="AK1245" t="str">
        <f>IF(LEN(H1245)&gt;0,VLOOKUP(H1245,DATA!$B$2:$D$526,3,FALSE),"")</f>
        <v/>
      </c>
      <c r="AL1245" t="str">
        <f t="shared" si="687"/>
        <v/>
      </c>
      <c r="AM1245" t="str">
        <f t="shared" si="688"/>
        <v/>
      </c>
      <c r="AN1245" t="str">
        <f t="shared" si="666"/>
        <v/>
      </c>
      <c r="AO1245" t="str">
        <f t="shared" si="660"/>
        <v/>
      </c>
      <c r="AP1245" t="str">
        <f t="shared" si="661"/>
        <v/>
      </c>
      <c r="AQ1245" t="str">
        <f t="shared" si="658"/>
        <v/>
      </c>
    </row>
    <row r="1246" spans="1:43" x14ac:dyDescent="0.25">
      <c r="A1246" t="str">
        <f t="shared" si="662"/>
        <v/>
      </c>
      <c r="C1246" t="str">
        <f t="shared" si="668"/>
        <v/>
      </c>
      <c r="D1246" t="str">
        <f t="shared" si="663"/>
        <v/>
      </c>
      <c r="E1246" t="str">
        <f t="shared" si="664"/>
        <v/>
      </c>
      <c r="F1246" t="str">
        <f t="shared" si="667"/>
        <v/>
      </c>
      <c r="G1246" t="str">
        <f t="shared" si="659"/>
        <v/>
      </c>
      <c r="H1246" t="str">
        <f t="shared" si="669"/>
        <v/>
      </c>
      <c r="I1246" s="3" t="str">
        <f>IF(LEN(H1246)&gt;0,VLOOKUP(H1246,DATA!$B$2:$G$526,6,FALSE),"")</f>
        <v/>
      </c>
      <c r="J1246" t="str">
        <f>IF(LEN(H1246)&gt;0,VLOOKUP(H1246,DATA!$B$2:$G$526,2,FALSE),"")</f>
        <v/>
      </c>
      <c r="K1246" t="str">
        <f>IF(LEN(H1246)&gt;0,IF(MID(IF(MID(MID(C1246,LEN(H1246)+2,99),1,1)="(",MID(MID(C1246,LEN(H1246)+2,99),2,LEN(MID(C1246,LEN(H1246)+2,99))-2),MID(C1246,LEN(H1246)+2,99)),1,1)=VLOOKUP(H1246,DATA!$B$2:$I$526,8,FALSE),MID(IF(MID(MID(C1246,LEN(H1246)+2,99),1,1)="(",MID(MID(C1246,LEN(H1246)+2,99),2,LEN(MID(C1246,LEN(H1246)+2,99))-2),MID(C1246,LEN(H1246)+2,99)),1,3),IF(MID(MID(C1246,LEN(H1246)+2,99),1,1)="(",MID(MID(C1246,LEN(H1246)+2,99),2,LEN(MID(C1246,LEN(H1246)+2,99))-2),MID(C1246,LEN(H1246)+2,99))),"")</f>
        <v/>
      </c>
      <c r="L1246" t="str">
        <f t="shared" si="670"/>
        <v/>
      </c>
      <c r="M1246" t="str">
        <f t="shared" si="657"/>
        <v/>
      </c>
      <c r="N1246" t="str">
        <f t="shared" si="671"/>
        <v/>
      </c>
      <c r="O1246" t="str">
        <f t="shared" si="672"/>
        <v/>
      </c>
      <c r="P1246" t="str">
        <f t="shared" si="665"/>
        <v/>
      </c>
      <c r="Q1246" t="str">
        <f t="shared" si="673"/>
        <v/>
      </c>
      <c r="R1246" t="str">
        <f t="shared" si="674"/>
        <v/>
      </c>
      <c r="S1246" t="str">
        <f t="shared" si="675"/>
        <v/>
      </c>
      <c r="T1246" t="str">
        <f t="shared" si="676"/>
        <v/>
      </c>
      <c r="U1246" t="str">
        <f t="shared" si="677"/>
        <v/>
      </c>
      <c r="V1246" t="str">
        <f>IF(MID(I1246,6,1)="T",VLOOKUP(H1246,DATA!$B$2:$H$526,7,FALSE),"")</f>
        <v/>
      </c>
      <c r="W1246" t="str">
        <f t="shared" si="678"/>
        <v/>
      </c>
      <c r="X1246" t="str">
        <f>IF(LEN(H1246)&gt;0,VLOOKUP(H1246,DATA!$B$2:$F$526,5,FALSE),"")</f>
        <v/>
      </c>
      <c r="Y1246" t="str">
        <f t="shared" si="679"/>
        <v/>
      </c>
      <c r="Z1246" t="str">
        <f t="shared" si="680"/>
        <v/>
      </c>
      <c r="AA1246" t="str">
        <f t="shared" si="681"/>
        <v/>
      </c>
      <c r="AB1246" t="str">
        <f>IF(LEN(Z1246)&gt;0,VLOOKUP(Z1246,DATA!$K$25:$L$69,2,FALSE)&amp;IF(LEN(AA1246)&gt;0,VLOOKUP(AA1246,DATA!$O$25:$P$29,2,FALSE),""),"")</f>
        <v/>
      </c>
      <c r="AC1246" t="str">
        <f>IF(LEN(Z1246)&gt;0,VLOOKUP(Z1246,DATA!$K$25:$M$69,3,FALSE),"")</f>
        <v/>
      </c>
      <c r="AD1246" t="str">
        <f t="shared" si="682"/>
        <v/>
      </c>
      <c r="AE1246" t="str">
        <f t="shared" si="683"/>
        <v/>
      </c>
      <c r="AF1246" t="str">
        <f t="shared" si="684"/>
        <v/>
      </c>
      <c r="AG1246" t="str">
        <f t="shared" si="685"/>
        <v/>
      </c>
      <c r="AH1246" t="str">
        <f t="shared" si="686"/>
        <v/>
      </c>
      <c r="AI1246" t="str">
        <f>IF(LEN(Q1246)&gt;0,REPT("0",IF(IF(MID(I1246,12,1)="F",VLOOKUP(J1246,DATA!$K$2:$Y$20,14,FALSE),0)&gt;10,IF(MID(I1246,12,1)="F",VLOOKUP(J1246,DATA!$K$2:$Y$20,14,FALSE),0)-10,0)-LEN(X1246))&amp;DEC2BIN(Q1246,IF(MID(I1246,12,1)="F",VLOOKUP(J1246,DATA!$K$2:$Y$20,14,FALSE),0)-IF(IF(MID(I1246,12,1)="F",VLOOKUP(J1246,DATA!$K$2:$Y$20,14,FALSE),0)&gt;10,IF(MID(I1246,12,1)="F",VLOOKUP(J1246,DATA!$K$2:$Y$20,14,FALSE),0)-10,0)),"")</f>
        <v/>
      </c>
      <c r="AJ1246" t="str">
        <f>IF(LEN(H1246)&gt;0,IF(H1246&lt;&gt;"CALL_PAL",VLOOKUP(H1246,DATA!$B$2:$E$526,4,FALSE),VLOOKUP(K1246,DATA!$K$72:$M$161,3,FALSE)),"")</f>
        <v/>
      </c>
      <c r="AK1246" t="str">
        <f>IF(LEN(H1246)&gt;0,VLOOKUP(H1246,DATA!$B$2:$D$526,3,FALSE),"")</f>
        <v/>
      </c>
      <c r="AL1246" t="str">
        <f t="shared" si="687"/>
        <v/>
      </c>
      <c r="AM1246" t="str">
        <f t="shared" si="688"/>
        <v/>
      </c>
      <c r="AN1246" t="str">
        <f t="shared" si="666"/>
        <v/>
      </c>
      <c r="AO1246" t="str">
        <f t="shared" si="660"/>
        <v/>
      </c>
      <c r="AP1246" t="str">
        <f t="shared" si="661"/>
        <v/>
      </c>
      <c r="AQ1246" t="str">
        <f t="shared" si="658"/>
        <v/>
      </c>
    </row>
    <row r="1247" spans="1:43" x14ac:dyDescent="0.25">
      <c r="A1247" t="str">
        <f t="shared" si="662"/>
        <v/>
      </c>
      <c r="C1247" t="str">
        <f t="shared" si="668"/>
        <v/>
      </c>
      <c r="D1247" t="str">
        <f t="shared" si="663"/>
        <v/>
      </c>
      <c r="E1247" t="str">
        <f t="shared" si="664"/>
        <v/>
      </c>
      <c r="F1247" t="str">
        <f t="shared" si="667"/>
        <v/>
      </c>
      <c r="G1247" t="str">
        <f t="shared" si="659"/>
        <v/>
      </c>
      <c r="H1247" t="str">
        <f t="shared" si="669"/>
        <v/>
      </c>
      <c r="I1247" s="3" t="str">
        <f>IF(LEN(H1247)&gt;0,VLOOKUP(H1247,DATA!$B$2:$G$526,6,FALSE),"")</f>
        <v/>
      </c>
      <c r="J1247" t="str">
        <f>IF(LEN(H1247)&gt;0,VLOOKUP(H1247,DATA!$B$2:$G$526,2,FALSE),"")</f>
        <v/>
      </c>
      <c r="K1247" t="str">
        <f>IF(LEN(H1247)&gt;0,IF(MID(IF(MID(MID(C1247,LEN(H1247)+2,99),1,1)="(",MID(MID(C1247,LEN(H1247)+2,99),2,LEN(MID(C1247,LEN(H1247)+2,99))-2),MID(C1247,LEN(H1247)+2,99)),1,1)=VLOOKUP(H1247,DATA!$B$2:$I$526,8,FALSE),MID(IF(MID(MID(C1247,LEN(H1247)+2,99),1,1)="(",MID(MID(C1247,LEN(H1247)+2,99),2,LEN(MID(C1247,LEN(H1247)+2,99))-2),MID(C1247,LEN(H1247)+2,99)),1,3),IF(MID(MID(C1247,LEN(H1247)+2,99),1,1)="(",MID(MID(C1247,LEN(H1247)+2,99),2,LEN(MID(C1247,LEN(H1247)+2,99))-2),MID(C1247,LEN(H1247)+2,99))),"")</f>
        <v/>
      </c>
      <c r="L1247" t="str">
        <f t="shared" si="670"/>
        <v/>
      </c>
      <c r="M1247" t="str">
        <f t="shared" si="657"/>
        <v/>
      </c>
      <c r="N1247" t="str">
        <f t="shared" si="671"/>
        <v/>
      </c>
      <c r="O1247" t="str">
        <f t="shared" si="672"/>
        <v/>
      </c>
      <c r="P1247" t="str">
        <f t="shared" si="665"/>
        <v/>
      </c>
      <c r="Q1247" t="str">
        <f t="shared" si="673"/>
        <v/>
      </c>
      <c r="R1247" t="str">
        <f t="shared" si="674"/>
        <v/>
      </c>
      <c r="S1247" t="str">
        <f t="shared" si="675"/>
        <v/>
      </c>
      <c r="T1247" t="str">
        <f t="shared" si="676"/>
        <v/>
      </c>
      <c r="U1247" t="str">
        <f t="shared" si="677"/>
        <v/>
      </c>
      <c r="V1247" t="str">
        <f>IF(MID(I1247,6,1)="T",VLOOKUP(H1247,DATA!$B$2:$H$526,7,FALSE),"")</f>
        <v/>
      </c>
      <c r="W1247" t="str">
        <f t="shared" si="678"/>
        <v/>
      </c>
      <c r="X1247" t="str">
        <f>IF(LEN(H1247)&gt;0,VLOOKUP(H1247,DATA!$B$2:$F$526,5,FALSE),"")</f>
        <v/>
      </c>
      <c r="Y1247" t="str">
        <f t="shared" si="679"/>
        <v/>
      </c>
      <c r="Z1247" t="str">
        <f t="shared" si="680"/>
        <v/>
      </c>
      <c r="AA1247" t="str">
        <f t="shared" si="681"/>
        <v/>
      </c>
      <c r="AB1247" t="str">
        <f>IF(LEN(Z1247)&gt;0,VLOOKUP(Z1247,DATA!$K$25:$L$69,2,FALSE)&amp;IF(LEN(AA1247)&gt;0,VLOOKUP(AA1247,DATA!$O$25:$P$29,2,FALSE),""),"")</f>
        <v/>
      </c>
      <c r="AC1247" t="str">
        <f>IF(LEN(Z1247)&gt;0,VLOOKUP(Z1247,DATA!$K$25:$M$69,3,FALSE),"")</f>
        <v/>
      </c>
      <c r="AD1247" t="str">
        <f t="shared" si="682"/>
        <v/>
      </c>
      <c r="AE1247" t="str">
        <f t="shared" si="683"/>
        <v/>
      </c>
      <c r="AF1247" t="str">
        <f t="shared" si="684"/>
        <v/>
      </c>
      <c r="AG1247" t="str">
        <f t="shared" si="685"/>
        <v/>
      </c>
      <c r="AH1247" t="str">
        <f t="shared" si="686"/>
        <v/>
      </c>
      <c r="AI1247" t="str">
        <f>IF(LEN(Q1247)&gt;0,REPT("0",IF(IF(MID(I1247,12,1)="F",VLOOKUP(J1247,DATA!$K$2:$Y$20,14,FALSE),0)&gt;10,IF(MID(I1247,12,1)="F",VLOOKUP(J1247,DATA!$K$2:$Y$20,14,FALSE),0)-10,0)-LEN(X1247))&amp;DEC2BIN(Q1247,IF(MID(I1247,12,1)="F",VLOOKUP(J1247,DATA!$K$2:$Y$20,14,FALSE),0)-IF(IF(MID(I1247,12,1)="F",VLOOKUP(J1247,DATA!$K$2:$Y$20,14,FALSE),0)&gt;10,IF(MID(I1247,12,1)="F",VLOOKUP(J1247,DATA!$K$2:$Y$20,14,FALSE),0)-10,0)),"")</f>
        <v/>
      </c>
      <c r="AJ1247" t="str">
        <f>IF(LEN(H1247)&gt;0,IF(H1247&lt;&gt;"CALL_PAL",VLOOKUP(H1247,DATA!$B$2:$E$526,4,FALSE),VLOOKUP(K1247,DATA!$K$72:$M$161,3,FALSE)),"")</f>
        <v/>
      </c>
      <c r="AK1247" t="str">
        <f>IF(LEN(H1247)&gt;0,VLOOKUP(H1247,DATA!$B$2:$D$526,3,FALSE),"")</f>
        <v/>
      </c>
      <c r="AL1247" t="str">
        <f t="shared" si="687"/>
        <v/>
      </c>
      <c r="AM1247" t="str">
        <f t="shared" si="688"/>
        <v/>
      </c>
      <c r="AN1247" t="str">
        <f t="shared" si="666"/>
        <v/>
      </c>
      <c r="AO1247" t="str">
        <f t="shared" si="660"/>
        <v/>
      </c>
      <c r="AP1247" t="str">
        <f t="shared" si="661"/>
        <v/>
      </c>
      <c r="AQ1247" t="str">
        <f t="shared" si="658"/>
        <v/>
      </c>
    </row>
    <row r="1248" spans="1:43" x14ac:dyDescent="0.25">
      <c r="A1248" t="str">
        <f t="shared" si="662"/>
        <v/>
      </c>
      <c r="C1248" t="str">
        <f t="shared" si="668"/>
        <v/>
      </c>
      <c r="D1248" t="str">
        <f t="shared" si="663"/>
        <v/>
      </c>
      <c r="E1248" t="str">
        <f t="shared" si="664"/>
        <v/>
      </c>
      <c r="F1248" t="str">
        <f t="shared" si="667"/>
        <v/>
      </c>
      <c r="G1248" t="str">
        <f t="shared" si="659"/>
        <v/>
      </c>
      <c r="H1248" t="str">
        <f t="shared" si="669"/>
        <v/>
      </c>
      <c r="I1248" s="3" t="str">
        <f>IF(LEN(H1248)&gt;0,VLOOKUP(H1248,DATA!$B$2:$G$526,6,FALSE),"")</f>
        <v/>
      </c>
      <c r="J1248" t="str">
        <f>IF(LEN(H1248)&gt;0,VLOOKUP(H1248,DATA!$B$2:$G$526,2,FALSE),"")</f>
        <v/>
      </c>
      <c r="K1248" t="str">
        <f>IF(LEN(H1248)&gt;0,IF(MID(IF(MID(MID(C1248,LEN(H1248)+2,99),1,1)="(",MID(MID(C1248,LEN(H1248)+2,99),2,LEN(MID(C1248,LEN(H1248)+2,99))-2),MID(C1248,LEN(H1248)+2,99)),1,1)=VLOOKUP(H1248,DATA!$B$2:$I$526,8,FALSE),MID(IF(MID(MID(C1248,LEN(H1248)+2,99),1,1)="(",MID(MID(C1248,LEN(H1248)+2,99),2,LEN(MID(C1248,LEN(H1248)+2,99))-2),MID(C1248,LEN(H1248)+2,99)),1,3),IF(MID(MID(C1248,LEN(H1248)+2,99),1,1)="(",MID(MID(C1248,LEN(H1248)+2,99),2,LEN(MID(C1248,LEN(H1248)+2,99))-2),MID(C1248,LEN(H1248)+2,99))),"")</f>
        <v/>
      </c>
      <c r="L1248" t="str">
        <f t="shared" si="670"/>
        <v/>
      </c>
      <c r="M1248" t="str">
        <f t="shared" si="657"/>
        <v/>
      </c>
      <c r="N1248" t="str">
        <f t="shared" si="671"/>
        <v/>
      </c>
      <c r="O1248" t="str">
        <f t="shared" si="672"/>
        <v/>
      </c>
      <c r="P1248" t="str">
        <f t="shared" si="665"/>
        <v/>
      </c>
      <c r="Q1248" t="str">
        <f t="shared" si="673"/>
        <v/>
      </c>
      <c r="R1248" t="str">
        <f t="shared" si="674"/>
        <v/>
      </c>
      <c r="S1248" t="str">
        <f t="shared" si="675"/>
        <v/>
      </c>
      <c r="T1248" t="str">
        <f t="shared" si="676"/>
        <v/>
      </c>
      <c r="U1248" t="str">
        <f t="shared" si="677"/>
        <v/>
      </c>
      <c r="V1248" t="str">
        <f>IF(MID(I1248,6,1)="T",VLOOKUP(H1248,DATA!$B$2:$H$526,7,FALSE),"")</f>
        <v/>
      </c>
      <c r="W1248" t="str">
        <f t="shared" si="678"/>
        <v/>
      </c>
      <c r="X1248" t="str">
        <f>IF(LEN(H1248)&gt;0,VLOOKUP(H1248,DATA!$B$2:$F$526,5,FALSE),"")</f>
        <v/>
      </c>
      <c r="Y1248" t="str">
        <f t="shared" si="679"/>
        <v/>
      </c>
      <c r="Z1248" t="str">
        <f t="shared" si="680"/>
        <v/>
      </c>
      <c r="AA1248" t="str">
        <f t="shared" si="681"/>
        <v/>
      </c>
      <c r="AB1248" t="str">
        <f>IF(LEN(Z1248)&gt;0,VLOOKUP(Z1248,DATA!$K$25:$L$69,2,FALSE)&amp;IF(LEN(AA1248)&gt;0,VLOOKUP(AA1248,DATA!$O$25:$P$29,2,FALSE),""),"")</f>
        <v/>
      </c>
      <c r="AC1248" t="str">
        <f>IF(LEN(Z1248)&gt;0,VLOOKUP(Z1248,DATA!$K$25:$M$69,3,FALSE),"")</f>
        <v/>
      </c>
      <c r="AD1248" t="str">
        <f t="shared" si="682"/>
        <v/>
      </c>
      <c r="AE1248" t="str">
        <f t="shared" si="683"/>
        <v/>
      </c>
      <c r="AF1248" t="str">
        <f t="shared" si="684"/>
        <v/>
      </c>
      <c r="AG1248" t="str">
        <f t="shared" si="685"/>
        <v/>
      </c>
      <c r="AH1248" t="str">
        <f t="shared" si="686"/>
        <v/>
      </c>
      <c r="AI1248" t="str">
        <f>IF(LEN(Q1248)&gt;0,REPT("0",IF(IF(MID(I1248,12,1)="F",VLOOKUP(J1248,DATA!$K$2:$Y$20,14,FALSE),0)&gt;10,IF(MID(I1248,12,1)="F",VLOOKUP(J1248,DATA!$K$2:$Y$20,14,FALSE),0)-10,0)-LEN(X1248))&amp;DEC2BIN(Q1248,IF(MID(I1248,12,1)="F",VLOOKUP(J1248,DATA!$K$2:$Y$20,14,FALSE),0)-IF(IF(MID(I1248,12,1)="F",VLOOKUP(J1248,DATA!$K$2:$Y$20,14,FALSE),0)&gt;10,IF(MID(I1248,12,1)="F",VLOOKUP(J1248,DATA!$K$2:$Y$20,14,FALSE),0)-10,0)),"")</f>
        <v/>
      </c>
      <c r="AJ1248" t="str">
        <f>IF(LEN(H1248)&gt;0,IF(H1248&lt;&gt;"CALL_PAL",VLOOKUP(H1248,DATA!$B$2:$E$526,4,FALSE),VLOOKUP(K1248,DATA!$K$72:$M$161,3,FALSE)),"")</f>
        <v/>
      </c>
      <c r="AK1248" t="str">
        <f>IF(LEN(H1248)&gt;0,VLOOKUP(H1248,DATA!$B$2:$D$526,3,FALSE),"")</f>
        <v/>
      </c>
      <c r="AL1248" t="str">
        <f t="shared" si="687"/>
        <v/>
      </c>
      <c r="AM1248" t="str">
        <f t="shared" si="688"/>
        <v/>
      </c>
      <c r="AN1248" t="str">
        <f t="shared" si="666"/>
        <v/>
      </c>
      <c r="AO1248" t="str">
        <f t="shared" si="660"/>
        <v/>
      </c>
      <c r="AP1248" t="str">
        <f t="shared" si="661"/>
        <v/>
      </c>
      <c r="AQ1248" t="str">
        <f t="shared" si="658"/>
        <v/>
      </c>
    </row>
    <row r="1249" spans="1:43" x14ac:dyDescent="0.25">
      <c r="A1249" t="str">
        <f t="shared" si="662"/>
        <v/>
      </c>
      <c r="C1249" t="str">
        <f t="shared" si="668"/>
        <v/>
      </c>
      <c r="D1249" t="str">
        <f t="shared" si="663"/>
        <v/>
      </c>
      <c r="E1249" t="str">
        <f t="shared" si="664"/>
        <v/>
      </c>
      <c r="F1249" t="str">
        <f t="shared" si="667"/>
        <v/>
      </c>
      <c r="G1249" t="str">
        <f t="shared" si="659"/>
        <v/>
      </c>
      <c r="H1249" t="str">
        <f t="shared" si="669"/>
        <v/>
      </c>
      <c r="I1249" s="3" t="str">
        <f>IF(LEN(H1249)&gt;0,VLOOKUP(H1249,DATA!$B$2:$G$526,6,FALSE),"")</f>
        <v/>
      </c>
      <c r="J1249" t="str">
        <f>IF(LEN(H1249)&gt;0,VLOOKUP(H1249,DATA!$B$2:$G$526,2,FALSE),"")</f>
        <v/>
      </c>
      <c r="K1249" t="str">
        <f>IF(LEN(H1249)&gt;0,IF(MID(IF(MID(MID(C1249,LEN(H1249)+2,99),1,1)="(",MID(MID(C1249,LEN(H1249)+2,99),2,LEN(MID(C1249,LEN(H1249)+2,99))-2),MID(C1249,LEN(H1249)+2,99)),1,1)=VLOOKUP(H1249,DATA!$B$2:$I$526,8,FALSE),MID(IF(MID(MID(C1249,LEN(H1249)+2,99),1,1)="(",MID(MID(C1249,LEN(H1249)+2,99),2,LEN(MID(C1249,LEN(H1249)+2,99))-2),MID(C1249,LEN(H1249)+2,99)),1,3),IF(MID(MID(C1249,LEN(H1249)+2,99),1,1)="(",MID(MID(C1249,LEN(H1249)+2,99),2,LEN(MID(C1249,LEN(H1249)+2,99))-2),MID(C1249,LEN(H1249)+2,99))),"")</f>
        <v/>
      </c>
      <c r="L1249" t="str">
        <f t="shared" si="670"/>
        <v/>
      </c>
      <c r="M1249" t="str">
        <f t="shared" si="657"/>
        <v/>
      </c>
      <c r="N1249" t="str">
        <f t="shared" si="671"/>
        <v/>
      </c>
      <c r="O1249" t="str">
        <f t="shared" si="672"/>
        <v/>
      </c>
      <c r="P1249" t="str">
        <f t="shared" si="665"/>
        <v/>
      </c>
      <c r="Q1249" t="str">
        <f t="shared" si="673"/>
        <v/>
      </c>
      <c r="R1249" t="str">
        <f t="shared" si="674"/>
        <v/>
      </c>
      <c r="S1249" t="str">
        <f t="shared" si="675"/>
        <v/>
      </c>
      <c r="T1249" t="str">
        <f t="shared" si="676"/>
        <v/>
      </c>
      <c r="U1249" t="str">
        <f t="shared" si="677"/>
        <v/>
      </c>
      <c r="V1249" t="str">
        <f>IF(MID(I1249,6,1)="T",VLOOKUP(H1249,DATA!$B$2:$H$526,7,FALSE),"")</f>
        <v/>
      </c>
      <c r="W1249" t="str">
        <f t="shared" si="678"/>
        <v/>
      </c>
      <c r="X1249" t="str">
        <f>IF(LEN(H1249)&gt;0,VLOOKUP(H1249,DATA!$B$2:$F$526,5,FALSE),"")</f>
        <v/>
      </c>
      <c r="Y1249" t="str">
        <f t="shared" si="679"/>
        <v/>
      </c>
      <c r="Z1249" t="str">
        <f t="shared" si="680"/>
        <v/>
      </c>
      <c r="AA1249" t="str">
        <f t="shared" si="681"/>
        <v/>
      </c>
      <c r="AB1249" t="str">
        <f>IF(LEN(Z1249)&gt;0,VLOOKUP(Z1249,DATA!$K$25:$L$69,2,FALSE)&amp;IF(LEN(AA1249)&gt;0,VLOOKUP(AA1249,DATA!$O$25:$P$29,2,FALSE),""),"")</f>
        <v/>
      </c>
      <c r="AC1249" t="str">
        <f>IF(LEN(Z1249)&gt;0,VLOOKUP(Z1249,DATA!$K$25:$M$69,3,FALSE),"")</f>
        <v/>
      </c>
      <c r="AD1249" t="str">
        <f t="shared" si="682"/>
        <v/>
      </c>
      <c r="AE1249" t="str">
        <f t="shared" si="683"/>
        <v/>
      </c>
      <c r="AF1249" t="str">
        <f t="shared" si="684"/>
        <v/>
      </c>
      <c r="AG1249" t="str">
        <f t="shared" si="685"/>
        <v/>
      </c>
      <c r="AH1249" t="str">
        <f t="shared" si="686"/>
        <v/>
      </c>
      <c r="AI1249" t="str">
        <f>IF(LEN(Q1249)&gt;0,REPT("0",IF(IF(MID(I1249,12,1)="F",VLOOKUP(J1249,DATA!$K$2:$Y$20,14,FALSE),0)&gt;10,IF(MID(I1249,12,1)="F",VLOOKUP(J1249,DATA!$K$2:$Y$20,14,FALSE),0)-10,0)-LEN(X1249))&amp;DEC2BIN(Q1249,IF(MID(I1249,12,1)="F",VLOOKUP(J1249,DATA!$K$2:$Y$20,14,FALSE),0)-IF(IF(MID(I1249,12,1)="F",VLOOKUP(J1249,DATA!$K$2:$Y$20,14,FALSE),0)&gt;10,IF(MID(I1249,12,1)="F",VLOOKUP(J1249,DATA!$K$2:$Y$20,14,FALSE),0)-10,0)),"")</f>
        <v/>
      </c>
      <c r="AJ1249" t="str">
        <f>IF(LEN(H1249)&gt;0,IF(H1249&lt;&gt;"CALL_PAL",VLOOKUP(H1249,DATA!$B$2:$E$526,4,FALSE),VLOOKUP(K1249,DATA!$K$72:$M$161,3,FALSE)),"")</f>
        <v/>
      </c>
      <c r="AK1249" t="str">
        <f>IF(LEN(H1249)&gt;0,VLOOKUP(H1249,DATA!$B$2:$D$526,3,FALSE),"")</f>
        <v/>
      </c>
      <c r="AL1249" t="str">
        <f t="shared" si="687"/>
        <v/>
      </c>
      <c r="AM1249" t="str">
        <f t="shared" si="688"/>
        <v/>
      </c>
      <c r="AN1249" t="str">
        <f t="shared" si="666"/>
        <v/>
      </c>
      <c r="AO1249" t="str">
        <f t="shared" si="660"/>
        <v/>
      </c>
      <c r="AP1249" t="str">
        <f t="shared" si="661"/>
        <v/>
      </c>
      <c r="AQ1249" t="str">
        <f t="shared" si="658"/>
        <v/>
      </c>
    </row>
    <row r="1250" spans="1:43" x14ac:dyDescent="0.25">
      <c r="A1250" t="str">
        <f t="shared" si="662"/>
        <v/>
      </c>
      <c r="C1250" t="str">
        <f t="shared" si="668"/>
        <v/>
      </c>
      <c r="D1250" t="str">
        <f t="shared" si="663"/>
        <v/>
      </c>
      <c r="E1250" t="str">
        <f t="shared" si="664"/>
        <v/>
      </c>
      <c r="F1250" t="str">
        <f t="shared" si="667"/>
        <v/>
      </c>
      <c r="G1250" t="str">
        <f t="shared" si="659"/>
        <v/>
      </c>
      <c r="H1250" t="str">
        <f t="shared" si="669"/>
        <v/>
      </c>
      <c r="I1250" s="3" t="str">
        <f>IF(LEN(H1250)&gt;0,VLOOKUP(H1250,DATA!$B$2:$G$526,6,FALSE),"")</f>
        <v/>
      </c>
      <c r="J1250" t="str">
        <f>IF(LEN(H1250)&gt;0,VLOOKUP(H1250,DATA!$B$2:$G$526,2,FALSE),"")</f>
        <v/>
      </c>
      <c r="K1250" t="str">
        <f>IF(LEN(H1250)&gt;0,IF(MID(IF(MID(MID(C1250,LEN(H1250)+2,99),1,1)="(",MID(MID(C1250,LEN(H1250)+2,99),2,LEN(MID(C1250,LEN(H1250)+2,99))-2),MID(C1250,LEN(H1250)+2,99)),1,1)=VLOOKUP(H1250,DATA!$B$2:$I$526,8,FALSE),MID(IF(MID(MID(C1250,LEN(H1250)+2,99),1,1)="(",MID(MID(C1250,LEN(H1250)+2,99),2,LEN(MID(C1250,LEN(H1250)+2,99))-2),MID(C1250,LEN(H1250)+2,99)),1,3),IF(MID(MID(C1250,LEN(H1250)+2,99),1,1)="(",MID(MID(C1250,LEN(H1250)+2,99),2,LEN(MID(C1250,LEN(H1250)+2,99))-2),MID(C1250,LEN(H1250)+2,99))),"")</f>
        <v/>
      </c>
      <c r="L1250" t="str">
        <f t="shared" si="670"/>
        <v/>
      </c>
      <c r="M1250" t="str">
        <f t="shared" si="657"/>
        <v/>
      </c>
      <c r="N1250" t="str">
        <f t="shared" si="671"/>
        <v/>
      </c>
      <c r="O1250" t="str">
        <f t="shared" si="672"/>
        <v/>
      </c>
      <c r="P1250" t="str">
        <f t="shared" si="665"/>
        <v/>
      </c>
      <c r="Q1250" t="str">
        <f t="shared" si="673"/>
        <v/>
      </c>
      <c r="R1250" t="str">
        <f t="shared" si="674"/>
        <v/>
      </c>
      <c r="S1250" t="str">
        <f t="shared" si="675"/>
        <v/>
      </c>
      <c r="T1250" t="str">
        <f t="shared" si="676"/>
        <v/>
      </c>
      <c r="U1250" t="str">
        <f t="shared" si="677"/>
        <v/>
      </c>
      <c r="V1250" t="str">
        <f>IF(MID(I1250,6,1)="T",VLOOKUP(H1250,DATA!$B$2:$H$526,7,FALSE),"")</f>
        <v/>
      </c>
      <c r="W1250" t="str">
        <f t="shared" si="678"/>
        <v/>
      </c>
      <c r="X1250" t="str">
        <f>IF(LEN(H1250)&gt;0,VLOOKUP(H1250,DATA!$B$2:$F$526,5,FALSE),"")</f>
        <v/>
      </c>
      <c r="Y1250" t="str">
        <f t="shared" si="679"/>
        <v/>
      </c>
      <c r="Z1250" t="str">
        <f t="shared" si="680"/>
        <v/>
      </c>
      <c r="AA1250" t="str">
        <f t="shared" si="681"/>
        <v/>
      </c>
      <c r="AB1250" t="str">
        <f>IF(LEN(Z1250)&gt;0,VLOOKUP(Z1250,DATA!$K$25:$L$69,2,FALSE)&amp;IF(LEN(AA1250)&gt;0,VLOOKUP(AA1250,DATA!$O$25:$P$29,2,FALSE),""),"")</f>
        <v/>
      </c>
      <c r="AC1250" t="str">
        <f>IF(LEN(Z1250)&gt;0,VLOOKUP(Z1250,DATA!$K$25:$M$69,3,FALSE),"")</f>
        <v/>
      </c>
      <c r="AD1250" t="str">
        <f t="shared" si="682"/>
        <v/>
      </c>
      <c r="AE1250" t="str">
        <f t="shared" si="683"/>
        <v/>
      </c>
      <c r="AF1250" t="str">
        <f t="shared" si="684"/>
        <v/>
      </c>
      <c r="AG1250" t="str">
        <f t="shared" si="685"/>
        <v/>
      </c>
      <c r="AH1250" t="str">
        <f t="shared" si="686"/>
        <v/>
      </c>
      <c r="AI1250" t="str">
        <f>IF(LEN(Q1250)&gt;0,REPT("0",IF(IF(MID(I1250,12,1)="F",VLOOKUP(J1250,DATA!$K$2:$Y$20,14,FALSE),0)&gt;10,IF(MID(I1250,12,1)="F",VLOOKUP(J1250,DATA!$K$2:$Y$20,14,FALSE),0)-10,0)-LEN(X1250))&amp;DEC2BIN(Q1250,IF(MID(I1250,12,1)="F",VLOOKUP(J1250,DATA!$K$2:$Y$20,14,FALSE),0)-IF(IF(MID(I1250,12,1)="F",VLOOKUP(J1250,DATA!$K$2:$Y$20,14,FALSE),0)&gt;10,IF(MID(I1250,12,1)="F",VLOOKUP(J1250,DATA!$K$2:$Y$20,14,FALSE),0)-10,0)),"")</f>
        <v/>
      </c>
      <c r="AJ1250" t="str">
        <f>IF(LEN(H1250)&gt;0,IF(H1250&lt;&gt;"CALL_PAL",VLOOKUP(H1250,DATA!$B$2:$E$526,4,FALSE),VLOOKUP(K1250,DATA!$K$72:$M$161,3,FALSE)),"")</f>
        <v/>
      </c>
      <c r="AK1250" t="str">
        <f>IF(LEN(H1250)&gt;0,VLOOKUP(H1250,DATA!$B$2:$D$526,3,FALSE),"")</f>
        <v/>
      </c>
      <c r="AL1250" t="str">
        <f t="shared" si="687"/>
        <v/>
      </c>
      <c r="AM1250" t="str">
        <f t="shared" si="688"/>
        <v/>
      </c>
      <c r="AN1250" t="str">
        <f t="shared" si="666"/>
        <v/>
      </c>
      <c r="AO1250" t="str">
        <f t="shared" si="660"/>
        <v/>
      </c>
      <c r="AP1250" t="str">
        <f t="shared" si="661"/>
        <v/>
      </c>
      <c r="AQ1250" t="str">
        <f t="shared" si="658"/>
        <v/>
      </c>
    </row>
    <row r="1251" spans="1:43" x14ac:dyDescent="0.25">
      <c r="A1251" t="str">
        <f t="shared" si="662"/>
        <v/>
      </c>
      <c r="C1251" t="str">
        <f t="shared" si="668"/>
        <v/>
      </c>
      <c r="D1251" t="str">
        <f t="shared" si="663"/>
        <v/>
      </c>
      <c r="E1251" t="str">
        <f t="shared" si="664"/>
        <v/>
      </c>
      <c r="F1251" t="str">
        <f t="shared" si="667"/>
        <v/>
      </c>
      <c r="G1251" t="str">
        <f t="shared" si="659"/>
        <v/>
      </c>
      <c r="H1251" t="str">
        <f t="shared" si="669"/>
        <v/>
      </c>
      <c r="I1251" s="3" t="str">
        <f>IF(LEN(H1251)&gt;0,VLOOKUP(H1251,DATA!$B$2:$G$526,6,FALSE),"")</f>
        <v/>
      </c>
      <c r="J1251" t="str">
        <f>IF(LEN(H1251)&gt;0,VLOOKUP(H1251,DATA!$B$2:$G$526,2,FALSE),"")</f>
        <v/>
      </c>
      <c r="K1251" t="str">
        <f>IF(LEN(H1251)&gt;0,IF(MID(IF(MID(MID(C1251,LEN(H1251)+2,99),1,1)="(",MID(MID(C1251,LEN(H1251)+2,99),2,LEN(MID(C1251,LEN(H1251)+2,99))-2),MID(C1251,LEN(H1251)+2,99)),1,1)=VLOOKUP(H1251,DATA!$B$2:$I$526,8,FALSE),MID(IF(MID(MID(C1251,LEN(H1251)+2,99),1,1)="(",MID(MID(C1251,LEN(H1251)+2,99),2,LEN(MID(C1251,LEN(H1251)+2,99))-2),MID(C1251,LEN(H1251)+2,99)),1,3),IF(MID(MID(C1251,LEN(H1251)+2,99),1,1)="(",MID(MID(C1251,LEN(H1251)+2,99),2,LEN(MID(C1251,LEN(H1251)+2,99))-2),MID(C1251,LEN(H1251)+2,99))),"")</f>
        <v/>
      </c>
      <c r="L1251" t="str">
        <f t="shared" si="670"/>
        <v/>
      </c>
      <c r="M1251" t="str">
        <f t="shared" si="657"/>
        <v/>
      </c>
      <c r="N1251" t="str">
        <f t="shared" si="671"/>
        <v/>
      </c>
      <c r="O1251" t="str">
        <f t="shared" si="672"/>
        <v/>
      </c>
      <c r="P1251" t="str">
        <f t="shared" si="665"/>
        <v/>
      </c>
      <c r="Q1251" t="str">
        <f t="shared" si="673"/>
        <v/>
      </c>
      <c r="R1251" t="str">
        <f t="shared" si="674"/>
        <v/>
      </c>
      <c r="S1251" t="str">
        <f t="shared" si="675"/>
        <v/>
      </c>
      <c r="T1251" t="str">
        <f t="shared" si="676"/>
        <v/>
      </c>
      <c r="U1251" t="str">
        <f t="shared" si="677"/>
        <v/>
      </c>
      <c r="V1251" t="str">
        <f>IF(MID(I1251,6,1)="T",VLOOKUP(H1251,DATA!$B$2:$H$526,7,FALSE),"")</f>
        <v/>
      </c>
      <c r="W1251" t="str">
        <f t="shared" si="678"/>
        <v/>
      </c>
      <c r="X1251" t="str">
        <f>IF(LEN(H1251)&gt;0,VLOOKUP(H1251,DATA!$B$2:$F$526,5,FALSE),"")</f>
        <v/>
      </c>
      <c r="Y1251" t="str">
        <f t="shared" si="679"/>
        <v/>
      </c>
      <c r="Z1251" t="str">
        <f t="shared" si="680"/>
        <v/>
      </c>
      <c r="AA1251" t="str">
        <f t="shared" si="681"/>
        <v/>
      </c>
      <c r="AB1251" t="str">
        <f>IF(LEN(Z1251)&gt;0,VLOOKUP(Z1251,DATA!$K$25:$L$69,2,FALSE)&amp;IF(LEN(AA1251)&gt;0,VLOOKUP(AA1251,DATA!$O$25:$P$29,2,FALSE),""),"")</f>
        <v/>
      </c>
      <c r="AC1251" t="str">
        <f>IF(LEN(Z1251)&gt;0,VLOOKUP(Z1251,DATA!$K$25:$M$69,3,FALSE),"")</f>
        <v/>
      </c>
      <c r="AD1251" t="str">
        <f t="shared" si="682"/>
        <v/>
      </c>
      <c r="AE1251" t="str">
        <f t="shared" si="683"/>
        <v/>
      </c>
      <c r="AF1251" t="str">
        <f t="shared" si="684"/>
        <v/>
      </c>
      <c r="AG1251" t="str">
        <f t="shared" si="685"/>
        <v/>
      </c>
      <c r="AH1251" t="str">
        <f t="shared" si="686"/>
        <v/>
      </c>
      <c r="AI1251" t="str">
        <f>IF(LEN(Q1251)&gt;0,REPT("0",IF(IF(MID(I1251,12,1)="F",VLOOKUP(J1251,DATA!$K$2:$Y$20,14,FALSE),0)&gt;10,IF(MID(I1251,12,1)="F",VLOOKUP(J1251,DATA!$K$2:$Y$20,14,FALSE),0)-10,0)-LEN(X1251))&amp;DEC2BIN(Q1251,IF(MID(I1251,12,1)="F",VLOOKUP(J1251,DATA!$K$2:$Y$20,14,FALSE),0)-IF(IF(MID(I1251,12,1)="F",VLOOKUP(J1251,DATA!$K$2:$Y$20,14,FALSE),0)&gt;10,IF(MID(I1251,12,1)="F",VLOOKUP(J1251,DATA!$K$2:$Y$20,14,FALSE),0)-10,0)),"")</f>
        <v/>
      </c>
      <c r="AJ1251" t="str">
        <f>IF(LEN(H1251)&gt;0,IF(H1251&lt;&gt;"CALL_PAL",VLOOKUP(H1251,DATA!$B$2:$E$526,4,FALSE),VLOOKUP(K1251,DATA!$K$72:$M$161,3,FALSE)),"")</f>
        <v/>
      </c>
      <c r="AK1251" t="str">
        <f>IF(LEN(H1251)&gt;0,VLOOKUP(H1251,DATA!$B$2:$D$526,3,FALSE),"")</f>
        <v/>
      </c>
      <c r="AL1251" t="str">
        <f t="shared" si="687"/>
        <v/>
      </c>
      <c r="AM1251" t="str">
        <f t="shared" si="688"/>
        <v/>
      </c>
      <c r="AN1251" t="str">
        <f t="shared" si="666"/>
        <v/>
      </c>
      <c r="AO1251" t="str">
        <f t="shared" si="660"/>
        <v/>
      </c>
      <c r="AP1251" t="str">
        <f t="shared" si="661"/>
        <v/>
      </c>
      <c r="AQ1251" t="str">
        <f t="shared" si="658"/>
        <v/>
      </c>
    </row>
    <row r="1252" spans="1:43" x14ac:dyDescent="0.25">
      <c r="A1252" t="str">
        <f t="shared" si="662"/>
        <v/>
      </c>
      <c r="C1252" t="str">
        <f t="shared" si="668"/>
        <v/>
      </c>
      <c r="D1252" t="str">
        <f t="shared" si="663"/>
        <v/>
      </c>
      <c r="E1252" t="str">
        <f t="shared" si="664"/>
        <v/>
      </c>
      <c r="F1252" t="str">
        <f t="shared" si="667"/>
        <v/>
      </c>
      <c r="G1252" t="str">
        <f t="shared" si="659"/>
        <v/>
      </c>
      <c r="H1252" t="str">
        <f t="shared" si="669"/>
        <v/>
      </c>
      <c r="I1252" s="3" t="str">
        <f>IF(LEN(H1252)&gt;0,VLOOKUP(H1252,DATA!$B$2:$G$526,6,FALSE),"")</f>
        <v/>
      </c>
      <c r="J1252" t="str">
        <f>IF(LEN(H1252)&gt;0,VLOOKUP(H1252,DATA!$B$2:$G$526,2,FALSE),"")</f>
        <v/>
      </c>
      <c r="K1252" t="str">
        <f>IF(LEN(H1252)&gt;0,IF(MID(IF(MID(MID(C1252,LEN(H1252)+2,99),1,1)="(",MID(MID(C1252,LEN(H1252)+2,99),2,LEN(MID(C1252,LEN(H1252)+2,99))-2),MID(C1252,LEN(H1252)+2,99)),1,1)=VLOOKUP(H1252,DATA!$B$2:$I$526,8,FALSE),MID(IF(MID(MID(C1252,LEN(H1252)+2,99),1,1)="(",MID(MID(C1252,LEN(H1252)+2,99),2,LEN(MID(C1252,LEN(H1252)+2,99))-2),MID(C1252,LEN(H1252)+2,99)),1,3),IF(MID(MID(C1252,LEN(H1252)+2,99),1,1)="(",MID(MID(C1252,LEN(H1252)+2,99),2,LEN(MID(C1252,LEN(H1252)+2,99))-2),MID(C1252,LEN(H1252)+2,99))),"")</f>
        <v/>
      </c>
      <c r="L1252" t="str">
        <f t="shared" si="670"/>
        <v/>
      </c>
      <c r="M1252" t="str">
        <f t="shared" ref="M1252:M1315" si="689">TRIM(IF(LEN(L1252)&gt;0,MID(C1252,FIND(L1252,C1252,LEN(H1252)+LEN(K1252)+1)+LEN(L1252)+1,LEN(C1252)),""))</f>
        <v/>
      </c>
      <c r="N1252" t="str">
        <f t="shared" si="671"/>
        <v/>
      </c>
      <c r="O1252" t="str">
        <f t="shared" si="672"/>
        <v/>
      </c>
      <c r="P1252" t="str">
        <f t="shared" si="665"/>
        <v/>
      </c>
      <c r="Q1252" t="str">
        <f t="shared" si="673"/>
        <v/>
      </c>
      <c r="R1252" t="str">
        <f t="shared" si="674"/>
        <v/>
      </c>
      <c r="S1252" t="str">
        <f t="shared" si="675"/>
        <v/>
      </c>
      <c r="T1252" t="str">
        <f t="shared" si="676"/>
        <v/>
      </c>
      <c r="U1252" t="str">
        <f t="shared" si="677"/>
        <v/>
      </c>
      <c r="V1252" t="str">
        <f>IF(MID(I1252,6,1)="T",VLOOKUP(H1252,DATA!$B$2:$H$526,7,FALSE),"")</f>
        <v/>
      </c>
      <c r="W1252" t="str">
        <f t="shared" si="678"/>
        <v/>
      </c>
      <c r="X1252" t="str">
        <f>IF(LEN(H1252)&gt;0,VLOOKUP(H1252,DATA!$B$2:$F$526,5,FALSE),"")</f>
        <v/>
      </c>
      <c r="Y1252" t="str">
        <f t="shared" si="679"/>
        <v/>
      </c>
      <c r="Z1252" t="str">
        <f t="shared" si="680"/>
        <v/>
      </c>
      <c r="AA1252" t="str">
        <f t="shared" si="681"/>
        <v/>
      </c>
      <c r="AB1252" t="str">
        <f>IF(LEN(Z1252)&gt;0,VLOOKUP(Z1252,DATA!$K$25:$L$69,2,FALSE)&amp;IF(LEN(AA1252)&gt;0,VLOOKUP(AA1252,DATA!$O$25:$P$29,2,FALSE),""),"")</f>
        <v/>
      </c>
      <c r="AC1252" t="str">
        <f>IF(LEN(Z1252)&gt;0,VLOOKUP(Z1252,DATA!$K$25:$M$69,3,FALSE),"")</f>
        <v/>
      </c>
      <c r="AD1252" t="str">
        <f t="shared" si="682"/>
        <v/>
      </c>
      <c r="AE1252" t="str">
        <f t="shared" si="683"/>
        <v/>
      </c>
      <c r="AF1252" t="str">
        <f t="shared" si="684"/>
        <v/>
      </c>
      <c r="AG1252" t="str">
        <f t="shared" si="685"/>
        <v/>
      </c>
      <c r="AH1252" t="str">
        <f t="shared" si="686"/>
        <v/>
      </c>
      <c r="AI1252" t="str">
        <f>IF(LEN(Q1252)&gt;0,REPT("0",IF(IF(MID(I1252,12,1)="F",VLOOKUP(J1252,DATA!$K$2:$Y$20,14,FALSE),0)&gt;10,IF(MID(I1252,12,1)="F",VLOOKUP(J1252,DATA!$K$2:$Y$20,14,FALSE),0)-10,0)-LEN(X1252))&amp;DEC2BIN(Q1252,IF(MID(I1252,12,1)="F",VLOOKUP(J1252,DATA!$K$2:$Y$20,14,FALSE),0)-IF(IF(MID(I1252,12,1)="F",VLOOKUP(J1252,DATA!$K$2:$Y$20,14,FALSE),0)&gt;10,IF(MID(I1252,12,1)="F",VLOOKUP(J1252,DATA!$K$2:$Y$20,14,FALSE),0)-10,0)),"")</f>
        <v/>
      </c>
      <c r="AJ1252" t="str">
        <f>IF(LEN(H1252)&gt;0,IF(H1252&lt;&gt;"CALL_PAL",VLOOKUP(H1252,DATA!$B$2:$E$526,4,FALSE),VLOOKUP(K1252,DATA!$K$72:$M$161,3,FALSE)),"")</f>
        <v/>
      </c>
      <c r="AK1252" t="str">
        <f>IF(LEN(H1252)&gt;0,VLOOKUP(H1252,DATA!$B$2:$D$526,3,FALSE),"")</f>
        <v/>
      </c>
      <c r="AL1252" t="str">
        <f t="shared" si="687"/>
        <v/>
      </c>
      <c r="AM1252" t="str">
        <f t="shared" si="688"/>
        <v/>
      </c>
      <c r="AN1252" t="str">
        <f t="shared" si="666"/>
        <v/>
      </c>
      <c r="AO1252" t="str">
        <f t="shared" si="660"/>
        <v/>
      </c>
      <c r="AP1252" t="str">
        <f t="shared" si="661"/>
        <v/>
      </c>
      <c r="AQ1252" t="str">
        <f t="shared" si="658"/>
        <v/>
      </c>
    </row>
    <row r="1253" spans="1:43" x14ac:dyDescent="0.25">
      <c r="A1253" t="str">
        <f t="shared" si="662"/>
        <v/>
      </c>
      <c r="C1253" t="str">
        <f t="shared" si="668"/>
        <v/>
      </c>
      <c r="D1253" t="str">
        <f t="shared" si="663"/>
        <v/>
      </c>
      <c r="E1253" t="str">
        <f t="shared" si="664"/>
        <v/>
      </c>
      <c r="F1253" t="str">
        <f t="shared" si="667"/>
        <v/>
      </c>
      <c r="G1253" t="str">
        <f t="shared" si="659"/>
        <v/>
      </c>
      <c r="H1253" t="str">
        <f t="shared" si="669"/>
        <v/>
      </c>
      <c r="I1253" s="3" t="str">
        <f>IF(LEN(H1253)&gt;0,VLOOKUP(H1253,DATA!$B$2:$G$526,6,FALSE),"")</f>
        <v/>
      </c>
      <c r="J1253" t="str">
        <f>IF(LEN(H1253)&gt;0,VLOOKUP(H1253,DATA!$B$2:$G$526,2,FALSE),"")</f>
        <v/>
      </c>
      <c r="K1253" t="str">
        <f>IF(LEN(H1253)&gt;0,IF(MID(IF(MID(MID(C1253,LEN(H1253)+2,99),1,1)="(",MID(MID(C1253,LEN(H1253)+2,99),2,LEN(MID(C1253,LEN(H1253)+2,99))-2),MID(C1253,LEN(H1253)+2,99)),1,1)=VLOOKUP(H1253,DATA!$B$2:$I$526,8,FALSE),MID(IF(MID(MID(C1253,LEN(H1253)+2,99),1,1)="(",MID(MID(C1253,LEN(H1253)+2,99),2,LEN(MID(C1253,LEN(H1253)+2,99))-2),MID(C1253,LEN(H1253)+2,99)),1,3),IF(MID(MID(C1253,LEN(H1253)+2,99),1,1)="(",MID(MID(C1253,LEN(H1253)+2,99),2,LEN(MID(C1253,LEN(H1253)+2,99))-2),MID(C1253,LEN(H1253)+2,99))),"")</f>
        <v/>
      </c>
      <c r="L1253" t="str">
        <f t="shared" si="670"/>
        <v/>
      </c>
      <c r="M1253" t="str">
        <f t="shared" si="689"/>
        <v/>
      </c>
      <c r="N1253" t="str">
        <f t="shared" si="671"/>
        <v/>
      </c>
      <c r="O1253" t="str">
        <f t="shared" si="672"/>
        <v/>
      </c>
      <c r="P1253" t="str">
        <f t="shared" si="665"/>
        <v/>
      </c>
      <c r="Q1253" t="str">
        <f t="shared" si="673"/>
        <v/>
      </c>
      <c r="R1253" t="str">
        <f t="shared" si="674"/>
        <v/>
      </c>
      <c r="S1253" t="str">
        <f t="shared" si="675"/>
        <v/>
      </c>
      <c r="T1253" t="str">
        <f t="shared" si="676"/>
        <v/>
      </c>
      <c r="U1253" t="str">
        <f t="shared" si="677"/>
        <v/>
      </c>
      <c r="V1253" t="str">
        <f>IF(MID(I1253,6,1)="T",VLOOKUP(H1253,DATA!$B$2:$H$526,7,FALSE),"")</f>
        <v/>
      </c>
      <c r="W1253" t="str">
        <f t="shared" si="678"/>
        <v/>
      </c>
      <c r="X1253" t="str">
        <f>IF(LEN(H1253)&gt;0,VLOOKUP(H1253,DATA!$B$2:$F$526,5,FALSE),"")</f>
        <v/>
      </c>
      <c r="Y1253" t="str">
        <f t="shared" si="679"/>
        <v/>
      </c>
      <c r="Z1253" t="str">
        <f t="shared" si="680"/>
        <v/>
      </c>
      <c r="AA1253" t="str">
        <f t="shared" si="681"/>
        <v/>
      </c>
      <c r="AB1253" t="str">
        <f>IF(LEN(Z1253)&gt;0,VLOOKUP(Z1253,DATA!$K$25:$L$69,2,FALSE)&amp;IF(LEN(AA1253)&gt;0,VLOOKUP(AA1253,DATA!$O$25:$P$29,2,FALSE),""),"")</f>
        <v/>
      </c>
      <c r="AC1253" t="str">
        <f>IF(LEN(Z1253)&gt;0,VLOOKUP(Z1253,DATA!$K$25:$M$69,3,FALSE),"")</f>
        <v/>
      </c>
      <c r="AD1253" t="str">
        <f t="shared" si="682"/>
        <v/>
      </c>
      <c r="AE1253" t="str">
        <f t="shared" si="683"/>
        <v/>
      </c>
      <c r="AF1253" t="str">
        <f t="shared" si="684"/>
        <v/>
      </c>
      <c r="AG1253" t="str">
        <f t="shared" si="685"/>
        <v/>
      </c>
      <c r="AH1253" t="str">
        <f t="shared" si="686"/>
        <v/>
      </c>
      <c r="AI1253" t="str">
        <f>IF(LEN(Q1253)&gt;0,REPT("0",IF(IF(MID(I1253,12,1)="F",VLOOKUP(J1253,DATA!$K$2:$Y$20,14,FALSE),0)&gt;10,IF(MID(I1253,12,1)="F",VLOOKUP(J1253,DATA!$K$2:$Y$20,14,FALSE),0)-10,0)-LEN(X1253))&amp;DEC2BIN(Q1253,IF(MID(I1253,12,1)="F",VLOOKUP(J1253,DATA!$K$2:$Y$20,14,FALSE),0)-IF(IF(MID(I1253,12,1)="F",VLOOKUP(J1253,DATA!$K$2:$Y$20,14,FALSE),0)&gt;10,IF(MID(I1253,12,1)="F",VLOOKUP(J1253,DATA!$K$2:$Y$20,14,FALSE),0)-10,0)),"")</f>
        <v/>
      </c>
      <c r="AJ1253" t="str">
        <f>IF(LEN(H1253)&gt;0,IF(H1253&lt;&gt;"CALL_PAL",VLOOKUP(H1253,DATA!$B$2:$E$526,4,FALSE),VLOOKUP(K1253,DATA!$K$72:$M$161,3,FALSE)),"")</f>
        <v/>
      </c>
      <c r="AK1253" t="str">
        <f>IF(LEN(H1253)&gt;0,VLOOKUP(H1253,DATA!$B$2:$D$526,3,FALSE),"")</f>
        <v/>
      </c>
      <c r="AL1253" t="str">
        <f t="shared" si="687"/>
        <v/>
      </c>
      <c r="AM1253" t="str">
        <f t="shared" si="688"/>
        <v/>
      </c>
      <c r="AN1253" t="str">
        <f t="shared" si="666"/>
        <v/>
      </c>
      <c r="AO1253" t="str">
        <f t="shared" si="660"/>
        <v/>
      </c>
      <c r="AP1253" t="str">
        <f t="shared" si="661"/>
        <v/>
      </c>
      <c r="AQ1253" t="str">
        <f t="shared" si="658"/>
        <v/>
      </c>
    </row>
    <row r="1254" spans="1:43" x14ac:dyDescent="0.25">
      <c r="A1254" t="str">
        <f t="shared" si="662"/>
        <v/>
      </c>
      <c r="C1254" t="str">
        <f t="shared" si="668"/>
        <v/>
      </c>
      <c r="D1254" t="str">
        <f t="shared" si="663"/>
        <v/>
      </c>
      <c r="E1254" t="str">
        <f t="shared" si="664"/>
        <v/>
      </c>
      <c r="F1254" t="str">
        <f t="shared" si="667"/>
        <v/>
      </c>
      <c r="G1254" t="str">
        <f t="shared" si="659"/>
        <v/>
      </c>
      <c r="H1254" t="str">
        <f t="shared" si="669"/>
        <v/>
      </c>
      <c r="I1254" s="3" t="str">
        <f>IF(LEN(H1254)&gt;0,VLOOKUP(H1254,DATA!$B$2:$G$526,6,FALSE),"")</f>
        <v/>
      </c>
      <c r="J1254" t="str">
        <f>IF(LEN(H1254)&gt;0,VLOOKUP(H1254,DATA!$B$2:$G$526,2,FALSE),"")</f>
        <v/>
      </c>
      <c r="K1254" t="str">
        <f>IF(LEN(H1254)&gt;0,IF(MID(IF(MID(MID(C1254,LEN(H1254)+2,99),1,1)="(",MID(MID(C1254,LEN(H1254)+2,99),2,LEN(MID(C1254,LEN(H1254)+2,99))-2),MID(C1254,LEN(H1254)+2,99)),1,1)=VLOOKUP(H1254,DATA!$B$2:$I$526,8,FALSE),MID(IF(MID(MID(C1254,LEN(H1254)+2,99),1,1)="(",MID(MID(C1254,LEN(H1254)+2,99),2,LEN(MID(C1254,LEN(H1254)+2,99))-2),MID(C1254,LEN(H1254)+2,99)),1,3),IF(MID(MID(C1254,LEN(H1254)+2,99),1,1)="(",MID(MID(C1254,LEN(H1254)+2,99),2,LEN(MID(C1254,LEN(H1254)+2,99))-2),MID(C1254,LEN(H1254)+2,99))),"")</f>
        <v/>
      </c>
      <c r="L1254" t="str">
        <f t="shared" si="670"/>
        <v/>
      </c>
      <c r="M1254" t="str">
        <f t="shared" si="689"/>
        <v/>
      </c>
      <c r="N1254" t="str">
        <f t="shared" si="671"/>
        <v/>
      </c>
      <c r="O1254" t="str">
        <f t="shared" si="672"/>
        <v/>
      </c>
      <c r="P1254" t="str">
        <f t="shared" si="665"/>
        <v/>
      </c>
      <c r="Q1254" t="str">
        <f t="shared" si="673"/>
        <v/>
      </c>
      <c r="R1254" t="str">
        <f t="shared" si="674"/>
        <v/>
      </c>
      <c r="S1254" t="str">
        <f t="shared" si="675"/>
        <v/>
      </c>
      <c r="T1254" t="str">
        <f t="shared" si="676"/>
        <v/>
      </c>
      <c r="U1254" t="str">
        <f t="shared" si="677"/>
        <v/>
      </c>
      <c r="V1254" t="str">
        <f>IF(MID(I1254,6,1)="T",VLOOKUP(H1254,DATA!$B$2:$H$526,7,FALSE),"")</f>
        <v/>
      </c>
      <c r="W1254" t="str">
        <f t="shared" si="678"/>
        <v/>
      </c>
      <c r="X1254" t="str">
        <f>IF(LEN(H1254)&gt;0,VLOOKUP(H1254,DATA!$B$2:$F$526,5,FALSE),"")</f>
        <v/>
      </c>
      <c r="Y1254" t="str">
        <f t="shared" si="679"/>
        <v/>
      </c>
      <c r="Z1254" t="str">
        <f t="shared" si="680"/>
        <v/>
      </c>
      <c r="AA1254" t="str">
        <f t="shared" si="681"/>
        <v/>
      </c>
      <c r="AB1254" t="str">
        <f>IF(LEN(Z1254)&gt;0,VLOOKUP(Z1254,DATA!$K$25:$L$69,2,FALSE)&amp;IF(LEN(AA1254)&gt;0,VLOOKUP(AA1254,DATA!$O$25:$P$29,2,FALSE),""),"")</f>
        <v/>
      </c>
      <c r="AC1254" t="str">
        <f>IF(LEN(Z1254)&gt;0,VLOOKUP(Z1254,DATA!$K$25:$M$69,3,FALSE),"")</f>
        <v/>
      </c>
      <c r="AD1254" t="str">
        <f t="shared" si="682"/>
        <v/>
      </c>
      <c r="AE1254" t="str">
        <f t="shared" si="683"/>
        <v/>
      </c>
      <c r="AF1254" t="str">
        <f t="shared" si="684"/>
        <v/>
      </c>
      <c r="AG1254" t="str">
        <f t="shared" si="685"/>
        <v/>
      </c>
      <c r="AH1254" t="str">
        <f t="shared" si="686"/>
        <v/>
      </c>
      <c r="AI1254" t="str">
        <f>IF(LEN(Q1254)&gt;0,REPT("0",IF(IF(MID(I1254,12,1)="F",VLOOKUP(J1254,DATA!$K$2:$Y$20,14,FALSE),0)&gt;10,IF(MID(I1254,12,1)="F",VLOOKUP(J1254,DATA!$K$2:$Y$20,14,FALSE),0)-10,0)-LEN(X1254))&amp;DEC2BIN(Q1254,IF(MID(I1254,12,1)="F",VLOOKUP(J1254,DATA!$K$2:$Y$20,14,FALSE),0)-IF(IF(MID(I1254,12,1)="F",VLOOKUP(J1254,DATA!$K$2:$Y$20,14,FALSE),0)&gt;10,IF(MID(I1254,12,1)="F",VLOOKUP(J1254,DATA!$K$2:$Y$20,14,FALSE),0)-10,0)),"")</f>
        <v/>
      </c>
      <c r="AJ1254" t="str">
        <f>IF(LEN(H1254)&gt;0,IF(H1254&lt;&gt;"CALL_PAL",VLOOKUP(H1254,DATA!$B$2:$E$526,4,FALSE),VLOOKUP(K1254,DATA!$K$72:$M$161,3,FALSE)),"")</f>
        <v/>
      </c>
      <c r="AK1254" t="str">
        <f>IF(LEN(H1254)&gt;0,VLOOKUP(H1254,DATA!$B$2:$D$526,3,FALSE),"")</f>
        <v/>
      </c>
      <c r="AL1254" t="str">
        <f t="shared" si="687"/>
        <v/>
      </c>
      <c r="AM1254" t="str">
        <f t="shared" si="688"/>
        <v/>
      </c>
      <c r="AN1254" t="str">
        <f t="shared" si="666"/>
        <v/>
      </c>
      <c r="AO1254" t="str">
        <f t="shared" si="660"/>
        <v/>
      </c>
      <c r="AP1254" t="str">
        <f t="shared" si="661"/>
        <v/>
      </c>
      <c r="AQ1254" t="str">
        <f t="shared" si="658"/>
        <v/>
      </c>
    </row>
    <row r="1255" spans="1:43" x14ac:dyDescent="0.25">
      <c r="A1255" t="str">
        <f t="shared" si="662"/>
        <v/>
      </c>
      <c r="C1255" t="str">
        <f t="shared" si="668"/>
        <v/>
      </c>
      <c r="D1255" t="str">
        <f t="shared" si="663"/>
        <v/>
      </c>
      <c r="E1255" t="str">
        <f t="shared" si="664"/>
        <v/>
      </c>
      <c r="F1255" t="str">
        <f t="shared" si="667"/>
        <v/>
      </c>
      <c r="G1255" t="str">
        <f t="shared" si="659"/>
        <v/>
      </c>
      <c r="H1255" t="str">
        <f t="shared" si="669"/>
        <v/>
      </c>
      <c r="I1255" s="3" t="str">
        <f>IF(LEN(H1255)&gt;0,VLOOKUP(H1255,DATA!$B$2:$G$526,6,FALSE),"")</f>
        <v/>
      </c>
      <c r="J1255" t="str">
        <f>IF(LEN(H1255)&gt;0,VLOOKUP(H1255,DATA!$B$2:$G$526,2,FALSE),"")</f>
        <v/>
      </c>
      <c r="K1255" t="str">
        <f>IF(LEN(H1255)&gt;0,IF(MID(IF(MID(MID(C1255,LEN(H1255)+2,99),1,1)="(",MID(MID(C1255,LEN(H1255)+2,99),2,LEN(MID(C1255,LEN(H1255)+2,99))-2),MID(C1255,LEN(H1255)+2,99)),1,1)=VLOOKUP(H1255,DATA!$B$2:$I$526,8,FALSE),MID(IF(MID(MID(C1255,LEN(H1255)+2,99),1,1)="(",MID(MID(C1255,LEN(H1255)+2,99),2,LEN(MID(C1255,LEN(H1255)+2,99))-2),MID(C1255,LEN(H1255)+2,99)),1,3),IF(MID(MID(C1255,LEN(H1255)+2,99),1,1)="(",MID(MID(C1255,LEN(H1255)+2,99),2,LEN(MID(C1255,LEN(H1255)+2,99))-2),MID(C1255,LEN(H1255)+2,99))),"")</f>
        <v/>
      </c>
      <c r="L1255" t="str">
        <f t="shared" si="670"/>
        <v/>
      </c>
      <c r="M1255" t="str">
        <f t="shared" si="689"/>
        <v/>
      </c>
      <c r="N1255" t="str">
        <f t="shared" si="671"/>
        <v/>
      </c>
      <c r="O1255" t="str">
        <f t="shared" si="672"/>
        <v/>
      </c>
      <c r="P1255" t="str">
        <f t="shared" si="665"/>
        <v/>
      </c>
      <c r="Q1255" t="str">
        <f t="shared" si="673"/>
        <v/>
      </c>
      <c r="R1255" t="str">
        <f t="shared" si="674"/>
        <v/>
      </c>
      <c r="S1255" t="str">
        <f t="shared" si="675"/>
        <v/>
      </c>
      <c r="T1255" t="str">
        <f t="shared" si="676"/>
        <v/>
      </c>
      <c r="U1255" t="str">
        <f t="shared" si="677"/>
        <v/>
      </c>
      <c r="V1255" t="str">
        <f>IF(MID(I1255,6,1)="T",VLOOKUP(H1255,DATA!$B$2:$H$526,7,FALSE),"")</f>
        <v/>
      </c>
      <c r="W1255" t="str">
        <f t="shared" si="678"/>
        <v/>
      </c>
      <c r="X1255" t="str">
        <f>IF(LEN(H1255)&gt;0,VLOOKUP(H1255,DATA!$B$2:$F$526,5,FALSE),"")</f>
        <v/>
      </c>
      <c r="Y1255" t="str">
        <f t="shared" si="679"/>
        <v/>
      </c>
      <c r="Z1255" t="str">
        <f t="shared" si="680"/>
        <v/>
      </c>
      <c r="AA1255" t="str">
        <f t="shared" si="681"/>
        <v/>
      </c>
      <c r="AB1255" t="str">
        <f>IF(LEN(Z1255)&gt;0,VLOOKUP(Z1255,DATA!$K$25:$L$69,2,FALSE)&amp;IF(LEN(AA1255)&gt;0,VLOOKUP(AA1255,DATA!$O$25:$P$29,2,FALSE),""),"")</f>
        <v/>
      </c>
      <c r="AC1255" t="str">
        <f>IF(LEN(Z1255)&gt;0,VLOOKUP(Z1255,DATA!$K$25:$M$69,3,FALSE),"")</f>
        <v/>
      </c>
      <c r="AD1255" t="str">
        <f t="shared" si="682"/>
        <v/>
      </c>
      <c r="AE1255" t="str">
        <f t="shared" si="683"/>
        <v/>
      </c>
      <c r="AF1255" t="str">
        <f t="shared" si="684"/>
        <v/>
      </c>
      <c r="AG1255" t="str">
        <f t="shared" si="685"/>
        <v/>
      </c>
      <c r="AH1255" t="str">
        <f t="shared" si="686"/>
        <v/>
      </c>
      <c r="AI1255" t="str">
        <f>IF(LEN(Q1255)&gt;0,REPT("0",IF(IF(MID(I1255,12,1)="F",VLOOKUP(J1255,DATA!$K$2:$Y$20,14,FALSE),0)&gt;10,IF(MID(I1255,12,1)="F",VLOOKUP(J1255,DATA!$K$2:$Y$20,14,FALSE),0)-10,0)-LEN(X1255))&amp;DEC2BIN(Q1255,IF(MID(I1255,12,1)="F",VLOOKUP(J1255,DATA!$K$2:$Y$20,14,FALSE),0)-IF(IF(MID(I1255,12,1)="F",VLOOKUP(J1255,DATA!$K$2:$Y$20,14,FALSE),0)&gt;10,IF(MID(I1255,12,1)="F",VLOOKUP(J1255,DATA!$K$2:$Y$20,14,FALSE),0)-10,0)),"")</f>
        <v/>
      </c>
      <c r="AJ1255" t="str">
        <f>IF(LEN(H1255)&gt;0,IF(H1255&lt;&gt;"CALL_PAL",VLOOKUP(H1255,DATA!$B$2:$E$526,4,FALSE),VLOOKUP(K1255,DATA!$K$72:$M$161,3,FALSE)),"")</f>
        <v/>
      </c>
      <c r="AK1255" t="str">
        <f>IF(LEN(H1255)&gt;0,VLOOKUP(H1255,DATA!$B$2:$D$526,3,FALSE),"")</f>
        <v/>
      </c>
      <c r="AL1255" t="str">
        <f t="shared" si="687"/>
        <v/>
      </c>
      <c r="AM1255" t="str">
        <f t="shared" si="688"/>
        <v/>
      </c>
      <c r="AN1255" t="str">
        <f t="shared" si="666"/>
        <v/>
      </c>
      <c r="AO1255" t="str">
        <f t="shared" si="660"/>
        <v/>
      </c>
      <c r="AP1255" t="str">
        <f t="shared" si="661"/>
        <v/>
      </c>
      <c r="AQ1255" t="str">
        <f t="shared" si="658"/>
        <v/>
      </c>
    </row>
    <row r="1256" spans="1:43" x14ac:dyDescent="0.25">
      <c r="A1256" t="str">
        <f t="shared" si="662"/>
        <v/>
      </c>
      <c r="C1256" t="str">
        <f t="shared" si="668"/>
        <v/>
      </c>
      <c r="D1256" t="str">
        <f t="shared" si="663"/>
        <v/>
      </c>
      <c r="E1256" t="str">
        <f t="shared" si="664"/>
        <v/>
      </c>
      <c r="F1256" t="str">
        <f t="shared" si="667"/>
        <v/>
      </c>
      <c r="G1256" t="str">
        <f t="shared" si="659"/>
        <v/>
      </c>
      <c r="H1256" t="str">
        <f t="shared" si="669"/>
        <v/>
      </c>
      <c r="I1256" s="3" t="str">
        <f>IF(LEN(H1256)&gt;0,VLOOKUP(H1256,DATA!$B$2:$G$526,6,FALSE),"")</f>
        <v/>
      </c>
      <c r="J1256" t="str">
        <f>IF(LEN(H1256)&gt;0,VLOOKUP(H1256,DATA!$B$2:$G$526,2,FALSE),"")</f>
        <v/>
      </c>
      <c r="K1256" t="str">
        <f>IF(LEN(H1256)&gt;0,IF(MID(IF(MID(MID(C1256,LEN(H1256)+2,99),1,1)="(",MID(MID(C1256,LEN(H1256)+2,99),2,LEN(MID(C1256,LEN(H1256)+2,99))-2),MID(C1256,LEN(H1256)+2,99)),1,1)=VLOOKUP(H1256,DATA!$B$2:$I$526,8,FALSE),MID(IF(MID(MID(C1256,LEN(H1256)+2,99),1,1)="(",MID(MID(C1256,LEN(H1256)+2,99),2,LEN(MID(C1256,LEN(H1256)+2,99))-2),MID(C1256,LEN(H1256)+2,99)),1,3),IF(MID(MID(C1256,LEN(H1256)+2,99),1,1)="(",MID(MID(C1256,LEN(H1256)+2,99),2,LEN(MID(C1256,LEN(H1256)+2,99))-2),MID(C1256,LEN(H1256)+2,99))),"")</f>
        <v/>
      </c>
      <c r="L1256" t="str">
        <f t="shared" si="670"/>
        <v/>
      </c>
      <c r="M1256" t="str">
        <f t="shared" si="689"/>
        <v/>
      </c>
      <c r="N1256" t="str">
        <f t="shared" si="671"/>
        <v/>
      </c>
      <c r="O1256" t="str">
        <f t="shared" si="672"/>
        <v/>
      </c>
      <c r="P1256" t="str">
        <f t="shared" si="665"/>
        <v/>
      </c>
      <c r="Q1256" t="str">
        <f t="shared" si="673"/>
        <v/>
      </c>
      <c r="R1256" t="str">
        <f t="shared" si="674"/>
        <v/>
      </c>
      <c r="S1256" t="str">
        <f t="shared" si="675"/>
        <v/>
      </c>
      <c r="T1256" t="str">
        <f t="shared" si="676"/>
        <v/>
      </c>
      <c r="U1256" t="str">
        <f t="shared" si="677"/>
        <v/>
      </c>
      <c r="V1256" t="str">
        <f>IF(MID(I1256,6,1)="T",VLOOKUP(H1256,DATA!$B$2:$H$526,7,FALSE),"")</f>
        <v/>
      </c>
      <c r="W1256" t="str">
        <f t="shared" si="678"/>
        <v/>
      </c>
      <c r="X1256" t="str">
        <f>IF(LEN(H1256)&gt;0,VLOOKUP(H1256,DATA!$B$2:$F$526,5,FALSE),"")</f>
        <v/>
      </c>
      <c r="Y1256" t="str">
        <f t="shared" si="679"/>
        <v/>
      </c>
      <c r="Z1256" t="str">
        <f t="shared" si="680"/>
        <v/>
      </c>
      <c r="AA1256" t="str">
        <f t="shared" si="681"/>
        <v/>
      </c>
      <c r="AB1256" t="str">
        <f>IF(LEN(Z1256)&gt;0,VLOOKUP(Z1256,DATA!$K$25:$L$69,2,FALSE)&amp;IF(LEN(AA1256)&gt;0,VLOOKUP(AA1256,DATA!$O$25:$P$29,2,FALSE),""),"")</f>
        <v/>
      </c>
      <c r="AC1256" t="str">
        <f>IF(LEN(Z1256)&gt;0,VLOOKUP(Z1256,DATA!$K$25:$M$69,3,FALSE),"")</f>
        <v/>
      </c>
      <c r="AD1256" t="str">
        <f t="shared" si="682"/>
        <v/>
      </c>
      <c r="AE1256" t="str">
        <f t="shared" si="683"/>
        <v/>
      </c>
      <c r="AF1256" t="str">
        <f t="shared" si="684"/>
        <v/>
      </c>
      <c r="AG1256" t="str">
        <f t="shared" si="685"/>
        <v/>
      </c>
      <c r="AH1256" t="str">
        <f t="shared" si="686"/>
        <v/>
      </c>
      <c r="AI1256" t="str">
        <f>IF(LEN(Q1256)&gt;0,REPT("0",IF(IF(MID(I1256,12,1)="F",VLOOKUP(J1256,DATA!$K$2:$Y$20,14,FALSE),0)&gt;10,IF(MID(I1256,12,1)="F",VLOOKUP(J1256,DATA!$K$2:$Y$20,14,FALSE),0)-10,0)-LEN(X1256))&amp;DEC2BIN(Q1256,IF(MID(I1256,12,1)="F",VLOOKUP(J1256,DATA!$K$2:$Y$20,14,FALSE),0)-IF(IF(MID(I1256,12,1)="F",VLOOKUP(J1256,DATA!$K$2:$Y$20,14,FALSE),0)&gt;10,IF(MID(I1256,12,1)="F",VLOOKUP(J1256,DATA!$K$2:$Y$20,14,FALSE),0)-10,0)),"")</f>
        <v/>
      </c>
      <c r="AJ1256" t="str">
        <f>IF(LEN(H1256)&gt;0,IF(H1256&lt;&gt;"CALL_PAL",VLOOKUP(H1256,DATA!$B$2:$E$526,4,FALSE),VLOOKUP(K1256,DATA!$K$72:$M$161,3,FALSE)),"")</f>
        <v/>
      </c>
      <c r="AK1256" t="str">
        <f>IF(LEN(H1256)&gt;0,VLOOKUP(H1256,DATA!$B$2:$D$526,3,FALSE),"")</f>
        <v/>
      </c>
      <c r="AL1256" t="str">
        <f t="shared" si="687"/>
        <v/>
      </c>
      <c r="AM1256" t="str">
        <f t="shared" si="688"/>
        <v/>
      </c>
      <c r="AN1256" t="str">
        <f t="shared" si="666"/>
        <v/>
      </c>
      <c r="AO1256" t="str">
        <f t="shared" si="660"/>
        <v/>
      </c>
      <c r="AP1256" t="str">
        <f t="shared" si="661"/>
        <v/>
      </c>
      <c r="AQ1256" t="str">
        <f t="shared" si="658"/>
        <v/>
      </c>
    </row>
    <row r="1257" spans="1:43" x14ac:dyDescent="0.25">
      <c r="A1257" t="str">
        <f t="shared" si="662"/>
        <v/>
      </c>
      <c r="C1257" t="str">
        <f t="shared" si="668"/>
        <v/>
      </c>
      <c r="D1257" t="str">
        <f t="shared" si="663"/>
        <v/>
      </c>
      <c r="E1257" t="str">
        <f t="shared" si="664"/>
        <v/>
      </c>
      <c r="F1257" t="str">
        <f t="shared" si="667"/>
        <v/>
      </c>
      <c r="G1257" t="str">
        <f t="shared" si="659"/>
        <v/>
      </c>
      <c r="H1257" t="str">
        <f t="shared" si="669"/>
        <v/>
      </c>
      <c r="I1257" s="3" t="str">
        <f>IF(LEN(H1257)&gt;0,VLOOKUP(H1257,DATA!$B$2:$G$526,6,FALSE),"")</f>
        <v/>
      </c>
      <c r="J1257" t="str">
        <f>IF(LEN(H1257)&gt;0,VLOOKUP(H1257,DATA!$B$2:$G$526,2,FALSE),"")</f>
        <v/>
      </c>
      <c r="K1257" t="str">
        <f>IF(LEN(H1257)&gt;0,IF(MID(IF(MID(MID(C1257,LEN(H1257)+2,99),1,1)="(",MID(MID(C1257,LEN(H1257)+2,99),2,LEN(MID(C1257,LEN(H1257)+2,99))-2),MID(C1257,LEN(H1257)+2,99)),1,1)=VLOOKUP(H1257,DATA!$B$2:$I$526,8,FALSE),MID(IF(MID(MID(C1257,LEN(H1257)+2,99),1,1)="(",MID(MID(C1257,LEN(H1257)+2,99),2,LEN(MID(C1257,LEN(H1257)+2,99))-2),MID(C1257,LEN(H1257)+2,99)),1,3),IF(MID(MID(C1257,LEN(H1257)+2,99),1,1)="(",MID(MID(C1257,LEN(H1257)+2,99),2,LEN(MID(C1257,LEN(H1257)+2,99))-2),MID(C1257,LEN(H1257)+2,99))),"")</f>
        <v/>
      </c>
      <c r="L1257" t="str">
        <f t="shared" si="670"/>
        <v/>
      </c>
      <c r="M1257" t="str">
        <f t="shared" si="689"/>
        <v/>
      </c>
      <c r="N1257" t="str">
        <f t="shared" si="671"/>
        <v/>
      </c>
      <c r="O1257" t="str">
        <f t="shared" si="672"/>
        <v/>
      </c>
      <c r="P1257" t="str">
        <f t="shared" si="665"/>
        <v/>
      </c>
      <c r="Q1257" t="str">
        <f t="shared" si="673"/>
        <v/>
      </c>
      <c r="R1257" t="str">
        <f t="shared" si="674"/>
        <v/>
      </c>
      <c r="S1257" t="str">
        <f t="shared" si="675"/>
        <v/>
      </c>
      <c r="T1257" t="str">
        <f t="shared" si="676"/>
        <v/>
      </c>
      <c r="U1257" t="str">
        <f t="shared" si="677"/>
        <v/>
      </c>
      <c r="V1257" t="str">
        <f>IF(MID(I1257,6,1)="T",VLOOKUP(H1257,DATA!$B$2:$H$526,7,FALSE),"")</f>
        <v/>
      </c>
      <c r="W1257" t="str">
        <f t="shared" si="678"/>
        <v/>
      </c>
      <c r="X1257" t="str">
        <f>IF(LEN(H1257)&gt;0,VLOOKUP(H1257,DATA!$B$2:$F$526,5,FALSE),"")</f>
        <v/>
      </c>
      <c r="Y1257" t="str">
        <f t="shared" si="679"/>
        <v/>
      </c>
      <c r="Z1257" t="str">
        <f t="shared" si="680"/>
        <v/>
      </c>
      <c r="AA1257" t="str">
        <f t="shared" si="681"/>
        <v/>
      </c>
      <c r="AB1257" t="str">
        <f>IF(LEN(Z1257)&gt;0,VLOOKUP(Z1257,DATA!$K$25:$L$69,2,FALSE)&amp;IF(LEN(AA1257)&gt;0,VLOOKUP(AA1257,DATA!$O$25:$P$29,2,FALSE),""),"")</f>
        <v/>
      </c>
      <c r="AC1257" t="str">
        <f>IF(LEN(Z1257)&gt;0,VLOOKUP(Z1257,DATA!$K$25:$M$69,3,FALSE),"")</f>
        <v/>
      </c>
      <c r="AD1257" t="str">
        <f t="shared" si="682"/>
        <v/>
      </c>
      <c r="AE1257" t="str">
        <f t="shared" si="683"/>
        <v/>
      </c>
      <c r="AF1257" t="str">
        <f t="shared" si="684"/>
        <v/>
      </c>
      <c r="AG1257" t="str">
        <f t="shared" si="685"/>
        <v/>
      </c>
      <c r="AH1257" t="str">
        <f t="shared" si="686"/>
        <v/>
      </c>
      <c r="AI1257" t="str">
        <f>IF(LEN(Q1257)&gt;0,REPT("0",IF(IF(MID(I1257,12,1)="F",VLOOKUP(J1257,DATA!$K$2:$Y$20,14,FALSE),0)&gt;10,IF(MID(I1257,12,1)="F",VLOOKUP(J1257,DATA!$K$2:$Y$20,14,FALSE),0)-10,0)-LEN(X1257))&amp;DEC2BIN(Q1257,IF(MID(I1257,12,1)="F",VLOOKUP(J1257,DATA!$K$2:$Y$20,14,FALSE),0)-IF(IF(MID(I1257,12,1)="F",VLOOKUP(J1257,DATA!$K$2:$Y$20,14,FALSE),0)&gt;10,IF(MID(I1257,12,1)="F",VLOOKUP(J1257,DATA!$K$2:$Y$20,14,FALSE),0)-10,0)),"")</f>
        <v/>
      </c>
      <c r="AJ1257" t="str">
        <f>IF(LEN(H1257)&gt;0,IF(H1257&lt;&gt;"CALL_PAL",VLOOKUP(H1257,DATA!$B$2:$E$526,4,FALSE),VLOOKUP(K1257,DATA!$K$72:$M$161,3,FALSE)),"")</f>
        <v/>
      </c>
      <c r="AK1257" t="str">
        <f>IF(LEN(H1257)&gt;0,VLOOKUP(H1257,DATA!$B$2:$D$526,3,FALSE),"")</f>
        <v/>
      </c>
      <c r="AL1257" t="str">
        <f t="shared" si="687"/>
        <v/>
      </c>
      <c r="AM1257" t="str">
        <f t="shared" si="688"/>
        <v/>
      </c>
      <c r="AN1257" t="str">
        <f t="shared" si="666"/>
        <v/>
      </c>
      <c r="AO1257" t="str">
        <f t="shared" si="660"/>
        <v/>
      </c>
      <c r="AP1257" t="str">
        <f t="shared" si="661"/>
        <v/>
      </c>
      <c r="AQ1257" t="str">
        <f t="shared" si="658"/>
        <v/>
      </c>
    </row>
    <row r="1258" spans="1:43" x14ac:dyDescent="0.25">
      <c r="A1258" t="str">
        <f t="shared" si="662"/>
        <v/>
      </c>
      <c r="C1258" t="str">
        <f t="shared" si="668"/>
        <v/>
      </c>
      <c r="D1258" t="str">
        <f t="shared" si="663"/>
        <v/>
      </c>
      <c r="E1258" t="str">
        <f t="shared" si="664"/>
        <v/>
      </c>
      <c r="F1258" t="str">
        <f t="shared" si="667"/>
        <v/>
      </c>
      <c r="G1258" t="str">
        <f t="shared" si="659"/>
        <v/>
      </c>
      <c r="H1258" t="str">
        <f t="shared" si="669"/>
        <v/>
      </c>
      <c r="I1258" s="3" t="str">
        <f>IF(LEN(H1258)&gt;0,VLOOKUP(H1258,DATA!$B$2:$G$526,6,FALSE),"")</f>
        <v/>
      </c>
      <c r="J1258" t="str">
        <f>IF(LEN(H1258)&gt;0,VLOOKUP(H1258,DATA!$B$2:$G$526,2,FALSE),"")</f>
        <v/>
      </c>
      <c r="K1258" t="str">
        <f>IF(LEN(H1258)&gt;0,IF(MID(IF(MID(MID(C1258,LEN(H1258)+2,99),1,1)="(",MID(MID(C1258,LEN(H1258)+2,99),2,LEN(MID(C1258,LEN(H1258)+2,99))-2),MID(C1258,LEN(H1258)+2,99)),1,1)=VLOOKUP(H1258,DATA!$B$2:$I$526,8,FALSE),MID(IF(MID(MID(C1258,LEN(H1258)+2,99),1,1)="(",MID(MID(C1258,LEN(H1258)+2,99),2,LEN(MID(C1258,LEN(H1258)+2,99))-2),MID(C1258,LEN(H1258)+2,99)),1,3),IF(MID(MID(C1258,LEN(H1258)+2,99),1,1)="(",MID(MID(C1258,LEN(H1258)+2,99),2,LEN(MID(C1258,LEN(H1258)+2,99))-2),MID(C1258,LEN(H1258)+2,99))),"")</f>
        <v/>
      </c>
      <c r="L1258" t="str">
        <f t="shared" si="670"/>
        <v/>
      </c>
      <c r="M1258" t="str">
        <f t="shared" si="689"/>
        <v/>
      </c>
      <c r="N1258" t="str">
        <f t="shared" si="671"/>
        <v/>
      </c>
      <c r="O1258" t="str">
        <f t="shared" si="672"/>
        <v/>
      </c>
      <c r="P1258" t="str">
        <f t="shared" si="665"/>
        <v/>
      </c>
      <c r="Q1258" t="str">
        <f t="shared" si="673"/>
        <v/>
      </c>
      <c r="R1258" t="str">
        <f t="shared" si="674"/>
        <v/>
      </c>
      <c r="S1258" t="str">
        <f t="shared" si="675"/>
        <v/>
      </c>
      <c r="T1258" t="str">
        <f t="shared" si="676"/>
        <v/>
      </c>
      <c r="U1258" t="str">
        <f t="shared" si="677"/>
        <v/>
      </c>
      <c r="V1258" t="str">
        <f>IF(MID(I1258,6,1)="T",VLOOKUP(H1258,DATA!$B$2:$H$526,7,FALSE),"")</f>
        <v/>
      </c>
      <c r="W1258" t="str">
        <f t="shared" si="678"/>
        <v/>
      </c>
      <c r="X1258" t="str">
        <f>IF(LEN(H1258)&gt;0,VLOOKUP(H1258,DATA!$B$2:$F$526,5,FALSE),"")</f>
        <v/>
      </c>
      <c r="Y1258" t="str">
        <f t="shared" si="679"/>
        <v/>
      </c>
      <c r="Z1258" t="str">
        <f t="shared" si="680"/>
        <v/>
      </c>
      <c r="AA1258" t="str">
        <f t="shared" si="681"/>
        <v/>
      </c>
      <c r="AB1258" t="str">
        <f>IF(LEN(Z1258)&gt;0,VLOOKUP(Z1258,DATA!$K$25:$L$69,2,FALSE)&amp;IF(LEN(AA1258)&gt;0,VLOOKUP(AA1258,DATA!$O$25:$P$29,2,FALSE),""),"")</f>
        <v/>
      </c>
      <c r="AC1258" t="str">
        <f>IF(LEN(Z1258)&gt;0,VLOOKUP(Z1258,DATA!$K$25:$M$69,3,FALSE),"")</f>
        <v/>
      </c>
      <c r="AD1258" t="str">
        <f t="shared" si="682"/>
        <v/>
      </c>
      <c r="AE1258" t="str">
        <f t="shared" si="683"/>
        <v/>
      </c>
      <c r="AF1258" t="str">
        <f t="shared" si="684"/>
        <v/>
      </c>
      <c r="AG1258" t="str">
        <f t="shared" si="685"/>
        <v/>
      </c>
      <c r="AH1258" t="str">
        <f t="shared" si="686"/>
        <v/>
      </c>
      <c r="AI1258" t="str">
        <f>IF(LEN(Q1258)&gt;0,REPT("0",IF(IF(MID(I1258,12,1)="F",VLOOKUP(J1258,DATA!$K$2:$Y$20,14,FALSE),0)&gt;10,IF(MID(I1258,12,1)="F",VLOOKUP(J1258,DATA!$K$2:$Y$20,14,FALSE),0)-10,0)-LEN(X1258))&amp;DEC2BIN(Q1258,IF(MID(I1258,12,1)="F",VLOOKUP(J1258,DATA!$K$2:$Y$20,14,FALSE),0)-IF(IF(MID(I1258,12,1)="F",VLOOKUP(J1258,DATA!$K$2:$Y$20,14,FALSE),0)&gt;10,IF(MID(I1258,12,1)="F",VLOOKUP(J1258,DATA!$K$2:$Y$20,14,FALSE),0)-10,0)),"")</f>
        <v/>
      </c>
      <c r="AJ1258" t="str">
        <f>IF(LEN(H1258)&gt;0,IF(H1258&lt;&gt;"CALL_PAL",VLOOKUP(H1258,DATA!$B$2:$E$526,4,FALSE),VLOOKUP(K1258,DATA!$K$72:$M$161,3,FALSE)),"")</f>
        <v/>
      </c>
      <c r="AK1258" t="str">
        <f>IF(LEN(H1258)&gt;0,VLOOKUP(H1258,DATA!$B$2:$D$526,3,FALSE),"")</f>
        <v/>
      </c>
      <c r="AL1258" t="str">
        <f t="shared" si="687"/>
        <v/>
      </c>
      <c r="AM1258" t="str">
        <f t="shared" si="688"/>
        <v/>
      </c>
      <c r="AN1258" t="str">
        <f t="shared" si="666"/>
        <v/>
      </c>
      <c r="AO1258" t="str">
        <f t="shared" si="660"/>
        <v/>
      </c>
      <c r="AP1258" t="str">
        <f t="shared" si="661"/>
        <v/>
      </c>
      <c r="AQ1258" t="str">
        <f t="shared" si="658"/>
        <v/>
      </c>
    </row>
    <row r="1259" spans="1:43" x14ac:dyDescent="0.25">
      <c r="A1259" t="str">
        <f t="shared" si="662"/>
        <v/>
      </c>
      <c r="C1259" t="str">
        <f t="shared" si="668"/>
        <v/>
      </c>
      <c r="D1259" t="str">
        <f t="shared" si="663"/>
        <v/>
      </c>
      <c r="E1259" t="str">
        <f t="shared" si="664"/>
        <v/>
      </c>
      <c r="F1259" t="str">
        <f t="shared" si="667"/>
        <v/>
      </c>
      <c r="G1259" t="str">
        <f t="shared" si="659"/>
        <v/>
      </c>
      <c r="H1259" t="str">
        <f t="shared" si="669"/>
        <v/>
      </c>
      <c r="I1259" s="3" t="str">
        <f>IF(LEN(H1259)&gt;0,VLOOKUP(H1259,DATA!$B$2:$G$526,6,FALSE),"")</f>
        <v/>
      </c>
      <c r="J1259" t="str">
        <f>IF(LEN(H1259)&gt;0,VLOOKUP(H1259,DATA!$B$2:$G$526,2,FALSE),"")</f>
        <v/>
      </c>
      <c r="K1259" t="str">
        <f>IF(LEN(H1259)&gt;0,IF(MID(IF(MID(MID(C1259,LEN(H1259)+2,99),1,1)="(",MID(MID(C1259,LEN(H1259)+2,99),2,LEN(MID(C1259,LEN(H1259)+2,99))-2),MID(C1259,LEN(H1259)+2,99)),1,1)=VLOOKUP(H1259,DATA!$B$2:$I$526,8,FALSE),MID(IF(MID(MID(C1259,LEN(H1259)+2,99),1,1)="(",MID(MID(C1259,LEN(H1259)+2,99),2,LEN(MID(C1259,LEN(H1259)+2,99))-2),MID(C1259,LEN(H1259)+2,99)),1,3),IF(MID(MID(C1259,LEN(H1259)+2,99),1,1)="(",MID(MID(C1259,LEN(H1259)+2,99),2,LEN(MID(C1259,LEN(H1259)+2,99))-2),MID(C1259,LEN(H1259)+2,99))),"")</f>
        <v/>
      </c>
      <c r="L1259" t="str">
        <f t="shared" si="670"/>
        <v/>
      </c>
      <c r="M1259" t="str">
        <f t="shared" si="689"/>
        <v/>
      </c>
      <c r="N1259" t="str">
        <f t="shared" si="671"/>
        <v/>
      </c>
      <c r="O1259" t="str">
        <f t="shared" si="672"/>
        <v/>
      </c>
      <c r="P1259" t="str">
        <f t="shared" si="665"/>
        <v/>
      </c>
      <c r="Q1259" t="str">
        <f t="shared" si="673"/>
        <v/>
      </c>
      <c r="R1259" t="str">
        <f t="shared" si="674"/>
        <v/>
      </c>
      <c r="S1259" t="str">
        <f t="shared" si="675"/>
        <v/>
      </c>
      <c r="T1259" t="str">
        <f t="shared" si="676"/>
        <v/>
      </c>
      <c r="U1259" t="str">
        <f t="shared" si="677"/>
        <v/>
      </c>
      <c r="V1259" t="str">
        <f>IF(MID(I1259,6,1)="T",VLOOKUP(H1259,DATA!$B$2:$H$526,7,FALSE),"")</f>
        <v/>
      </c>
      <c r="W1259" t="str">
        <f t="shared" si="678"/>
        <v/>
      </c>
      <c r="X1259" t="str">
        <f>IF(LEN(H1259)&gt;0,VLOOKUP(H1259,DATA!$B$2:$F$526,5,FALSE),"")</f>
        <v/>
      </c>
      <c r="Y1259" t="str">
        <f t="shared" si="679"/>
        <v/>
      </c>
      <c r="Z1259" t="str">
        <f t="shared" si="680"/>
        <v/>
      </c>
      <c r="AA1259" t="str">
        <f t="shared" si="681"/>
        <v/>
      </c>
      <c r="AB1259" t="str">
        <f>IF(LEN(Z1259)&gt;0,VLOOKUP(Z1259,DATA!$K$25:$L$69,2,FALSE)&amp;IF(LEN(AA1259)&gt;0,VLOOKUP(AA1259,DATA!$O$25:$P$29,2,FALSE),""),"")</f>
        <v/>
      </c>
      <c r="AC1259" t="str">
        <f>IF(LEN(Z1259)&gt;0,VLOOKUP(Z1259,DATA!$K$25:$M$69,3,FALSE),"")</f>
        <v/>
      </c>
      <c r="AD1259" t="str">
        <f t="shared" si="682"/>
        <v/>
      </c>
      <c r="AE1259" t="str">
        <f t="shared" si="683"/>
        <v/>
      </c>
      <c r="AF1259" t="str">
        <f t="shared" si="684"/>
        <v/>
      </c>
      <c r="AG1259" t="str">
        <f t="shared" si="685"/>
        <v/>
      </c>
      <c r="AH1259" t="str">
        <f t="shared" si="686"/>
        <v/>
      </c>
      <c r="AI1259" t="str">
        <f>IF(LEN(Q1259)&gt;0,REPT("0",IF(IF(MID(I1259,12,1)="F",VLOOKUP(J1259,DATA!$K$2:$Y$20,14,FALSE),0)&gt;10,IF(MID(I1259,12,1)="F",VLOOKUP(J1259,DATA!$K$2:$Y$20,14,FALSE),0)-10,0)-LEN(X1259))&amp;DEC2BIN(Q1259,IF(MID(I1259,12,1)="F",VLOOKUP(J1259,DATA!$K$2:$Y$20,14,FALSE),0)-IF(IF(MID(I1259,12,1)="F",VLOOKUP(J1259,DATA!$K$2:$Y$20,14,FALSE),0)&gt;10,IF(MID(I1259,12,1)="F",VLOOKUP(J1259,DATA!$K$2:$Y$20,14,FALSE),0)-10,0)),"")</f>
        <v/>
      </c>
      <c r="AJ1259" t="str">
        <f>IF(LEN(H1259)&gt;0,IF(H1259&lt;&gt;"CALL_PAL",VLOOKUP(H1259,DATA!$B$2:$E$526,4,FALSE),VLOOKUP(K1259,DATA!$K$72:$M$161,3,FALSE)),"")</f>
        <v/>
      </c>
      <c r="AK1259" t="str">
        <f>IF(LEN(H1259)&gt;0,VLOOKUP(H1259,DATA!$B$2:$D$526,3,FALSE),"")</f>
        <v/>
      </c>
      <c r="AL1259" t="str">
        <f t="shared" si="687"/>
        <v/>
      </c>
      <c r="AM1259" t="str">
        <f t="shared" si="688"/>
        <v/>
      </c>
      <c r="AN1259" t="str">
        <f t="shared" si="666"/>
        <v/>
      </c>
      <c r="AO1259" t="str">
        <f t="shared" si="660"/>
        <v/>
      </c>
      <c r="AP1259" t="str">
        <f t="shared" si="661"/>
        <v/>
      </c>
      <c r="AQ1259" t="str">
        <f t="shared" si="658"/>
        <v/>
      </c>
    </row>
    <row r="1260" spans="1:43" x14ac:dyDescent="0.25">
      <c r="A1260" t="str">
        <f t="shared" si="662"/>
        <v/>
      </c>
      <c r="C1260" t="str">
        <f t="shared" si="668"/>
        <v/>
      </c>
      <c r="D1260" t="str">
        <f t="shared" si="663"/>
        <v/>
      </c>
      <c r="E1260" t="str">
        <f t="shared" si="664"/>
        <v/>
      </c>
      <c r="F1260" t="str">
        <f t="shared" si="667"/>
        <v/>
      </c>
      <c r="G1260" t="str">
        <f t="shared" si="659"/>
        <v/>
      </c>
      <c r="H1260" t="str">
        <f t="shared" si="669"/>
        <v/>
      </c>
      <c r="I1260" s="3" t="str">
        <f>IF(LEN(H1260)&gt;0,VLOOKUP(H1260,DATA!$B$2:$G$526,6,FALSE),"")</f>
        <v/>
      </c>
      <c r="J1260" t="str">
        <f>IF(LEN(H1260)&gt;0,VLOOKUP(H1260,DATA!$B$2:$G$526,2,FALSE),"")</f>
        <v/>
      </c>
      <c r="K1260" t="str">
        <f>IF(LEN(H1260)&gt;0,IF(MID(IF(MID(MID(C1260,LEN(H1260)+2,99),1,1)="(",MID(MID(C1260,LEN(H1260)+2,99),2,LEN(MID(C1260,LEN(H1260)+2,99))-2),MID(C1260,LEN(H1260)+2,99)),1,1)=VLOOKUP(H1260,DATA!$B$2:$I$526,8,FALSE),MID(IF(MID(MID(C1260,LEN(H1260)+2,99),1,1)="(",MID(MID(C1260,LEN(H1260)+2,99),2,LEN(MID(C1260,LEN(H1260)+2,99))-2),MID(C1260,LEN(H1260)+2,99)),1,3),IF(MID(MID(C1260,LEN(H1260)+2,99),1,1)="(",MID(MID(C1260,LEN(H1260)+2,99),2,LEN(MID(C1260,LEN(H1260)+2,99))-2),MID(C1260,LEN(H1260)+2,99))),"")</f>
        <v/>
      </c>
      <c r="L1260" t="str">
        <f t="shared" si="670"/>
        <v/>
      </c>
      <c r="M1260" t="str">
        <f t="shared" si="689"/>
        <v/>
      </c>
      <c r="N1260" t="str">
        <f t="shared" si="671"/>
        <v/>
      </c>
      <c r="O1260" t="str">
        <f t="shared" si="672"/>
        <v/>
      </c>
      <c r="P1260" t="str">
        <f t="shared" si="665"/>
        <v/>
      </c>
      <c r="Q1260" t="str">
        <f t="shared" si="673"/>
        <v/>
      </c>
      <c r="R1260" t="str">
        <f t="shared" si="674"/>
        <v/>
      </c>
      <c r="S1260" t="str">
        <f t="shared" si="675"/>
        <v/>
      </c>
      <c r="T1260" t="str">
        <f t="shared" si="676"/>
        <v/>
      </c>
      <c r="U1260" t="str">
        <f t="shared" si="677"/>
        <v/>
      </c>
      <c r="V1260" t="str">
        <f>IF(MID(I1260,6,1)="T",VLOOKUP(H1260,DATA!$B$2:$H$526,7,FALSE),"")</f>
        <v/>
      </c>
      <c r="W1260" t="str">
        <f t="shared" si="678"/>
        <v/>
      </c>
      <c r="X1260" t="str">
        <f>IF(LEN(H1260)&gt;0,VLOOKUP(H1260,DATA!$B$2:$F$526,5,FALSE),"")</f>
        <v/>
      </c>
      <c r="Y1260" t="str">
        <f t="shared" si="679"/>
        <v/>
      </c>
      <c r="Z1260" t="str">
        <f t="shared" si="680"/>
        <v/>
      </c>
      <c r="AA1260" t="str">
        <f t="shared" si="681"/>
        <v/>
      </c>
      <c r="AB1260" t="str">
        <f>IF(LEN(Z1260)&gt;0,VLOOKUP(Z1260,DATA!$K$25:$L$69,2,FALSE)&amp;IF(LEN(AA1260)&gt;0,VLOOKUP(AA1260,DATA!$O$25:$P$29,2,FALSE),""),"")</f>
        <v/>
      </c>
      <c r="AC1260" t="str">
        <f>IF(LEN(Z1260)&gt;0,VLOOKUP(Z1260,DATA!$K$25:$M$69,3,FALSE),"")</f>
        <v/>
      </c>
      <c r="AD1260" t="str">
        <f t="shared" si="682"/>
        <v/>
      </c>
      <c r="AE1260" t="str">
        <f t="shared" si="683"/>
        <v/>
      </c>
      <c r="AF1260" t="str">
        <f t="shared" si="684"/>
        <v/>
      </c>
      <c r="AG1260" t="str">
        <f t="shared" si="685"/>
        <v/>
      </c>
      <c r="AH1260" t="str">
        <f t="shared" si="686"/>
        <v/>
      </c>
      <c r="AI1260" t="str">
        <f>IF(LEN(Q1260)&gt;0,REPT("0",IF(IF(MID(I1260,12,1)="F",VLOOKUP(J1260,DATA!$K$2:$Y$20,14,FALSE),0)&gt;10,IF(MID(I1260,12,1)="F",VLOOKUP(J1260,DATA!$K$2:$Y$20,14,FALSE),0)-10,0)-LEN(X1260))&amp;DEC2BIN(Q1260,IF(MID(I1260,12,1)="F",VLOOKUP(J1260,DATA!$K$2:$Y$20,14,FALSE),0)-IF(IF(MID(I1260,12,1)="F",VLOOKUP(J1260,DATA!$K$2:$Y$20,14,FALSE),0)&gt;10,IF(MID(I1260,12,1)="F",VLOOKUP(J1260,DATA!$K$2:$Y$20,14,FALSE),0)-10,0)),"")</f>
        <v/>
      </c>
      <c r="AJ1260" t="str">
        <f>IF(LEN(H1260)&gt;0,IF(H1260&lt;&gt;"CALL_PAL",VLOOKUP(H1260,DATA!$B$2:$E$526,4,FALSE),VLOOKUP(K1260,DATA!$K$72:$M$161,3,FALSE)),"")</f>
        <v/>
      </c>
      <c r="AK1260" t="str">
        <f>IF(LEN(H1260)&gt;0,VLOOKUP(H1260,DATA!$B$2:$D$526,3,FALSE),"")</f>
        <v/>
      </c>
      <c r="AL1260" t="str">
        <f t="shared" si="687"/>
        <v/>
      </c>
      <c r="AM1260" t="str">
        <f t="shared" si="688"/>
        <v/>
      </c>
      <c r="AN1260" t="str">
        <f t="shared" si="666"/>
        <v/>
      </c>
      <c r="AO1260" t="str">
        <f t="shared" si="660"/>
        <v/>
      </c>
      <c r="AP1260" t="str">
        <f t="shared" si="661"/>
        <v/>
      </c>
      <c r="AQ1260" t="str">
        <f t="shared" si="658"/>
        <v/>
      </c>
    </row>
    <row r="1261" spans="1:43" x14ac:dyDescent="0.25">
      <c r="A1261" t="str">
        <f t="shared" si="662"/>
        <v/>
      </c>
      <c r="C1261" t="str">
        <f t="shared" si="668"/>
        <v/>
      </c>
      <c r="D1261" t="str">
        <f t="shared" si="663"/>
        <v/>
      </c>
      <c r="E1261" t="str">
        <f t="shared" si="664"/>
        <v/>
      </c>
      <c r="F1261" t="str">
        <f t="shared" si="667"/>
        <v/>
      </c>
      <c r="G1261" t="str">
        <f t="shared" si="659"/>
        <v/>
      </c>
      <c r="H1261" t="str">
        <f t="shared" si="669"/>
        <v/>
      </c>
      <c r="I1261" s="3" t="str">
        <f>IF(LEN(H1261)&gt;0,VLOOKUP(H1261,DATA!$B$2:$G$526,6,FALSE),"")</f>
        <v/>
      </c>
      <c r="J1261" t="str">
        <f>IF(LEN(H1261)&gt;0,VLOOKUP(H1261,DATA!$B$2:$G$526,2,FALSE),"")</f>
        <v/>
      </c>
      <c r="K1261" t="str">
        <f>IF(LEN(H1261)&gt;0,IF(MID(IF(MID(MID(C1261,LEN(H1261)+2,99),1,1)="(",MID(MID(C1261,LEN(H1261)+2,99),2,LEN(MID(C1261,LEN(H1261)+2,99))-2),MID(C1261,LEN(H1261)+2,99)),1,1)=VLOOKUP(H1261,DATA!$B$2:$I$526,8,FALSE),MID(IF(MID(MID(C1261,LEN(H1261)+2,99),1,1)="(",MID(MID(C1261,LEN(H1261)+2,99),2,LEN(MID(C1261,LEN(H1261)+2,99))-2),MID(C1261,LEN(H1261)+2,99)),1,3),IF(MID(MID(C1261,LEN(H1261)+2,99),1,1)="(",MID(MID(C1261,LEN(H1261)+2,99),2,LEN(MID(C1261,LEN(H1261)+2,99))-2),MID(C1261,LEN(H1261)+2,99))),"")</f>
        <v/>
      </c>
      <c r="L1261" t="str">
        <f t="shared" si="670"/>
        <v/>
      </c>
      <c r="M1261" t="str">
        <f t="shared" si="689"/>
        <v/>
      </c>
      <c r="N1261" t="str">
        <f t="shared" si="671"/>
        <v/>
      </c>
      <c r="O1261" t="str">
        <f t="shared" si="672"/>
        <v/>
      </c>
      <c r="P1261" t="str">
        <f t="shared" si="665"/>
        <v/>
      </c>
      <c r="Q1261" t="str">
        <f t="shared" si="673"/>
        <v/>
      </c>
      <c r="R1261" t="str">
        <f t="shared" si="674"/>
        <v/>
      </c>
      <c r="S1261" t="str">
        <f t="shared" si="675"/>
        <v/>
      </c>
      <c r="T1261" t="str">
        <f t="shared" si="676"/>
        <v/>
      </c>
      <c r="U1261" t="str">
        <f t="shared" si="677"/>
        <v/>
      </c>
      <c r="V1261" t="str">
        <f>IF(MID(I1261,6,1)="T",VLOOKUP(H1261,DATA!$B$2:$H$526,7,FALSE),"")</f>
        <v/>
      </c>
      <c r="W1261" t="str">
        <f t="shared" si="678"/>
        <v/>
      </c>
      <c r="X1261" t="str">
        <f>IF(LEN(H1261)&gt;0,VLOOKUP(H1261,DATA!$B$2:$F$526,5,FALSE),"")</f>
        <v/>
      </c>
      <c r="Y1261" t="str">
        <f t="shared" si="679"/>
        <v/>
      </c>
      <c r="Z1261" t="str">
        <f t="shared" si="680"/>
        <v/>
      </c>
      <c r="AA1261" t="str">
        <f t="shared" si="681"/>
        <v/>
      </c>
      <c r="AB1261" t="str">
        <f>IF(LEN(Z1261)&gt;0,VLOOKUP(Z1261,DATA!$K$25:$L$69,2,FALSE)&amp;IF(LEN(AA1261)&gt;0,VLOOKUP(AA1261,DATA!$O$25:$P$29,2,FALSE),""),"")</f>
        <v/>
      </c>
      <c r="AC1261" t="str">
        <f>IF(LEN(Z1261)&gt;0,VLOOKUP(Z1261,DATA!$K$25:$M$69,3,FALSE),"")</f>
        <v/>
      </c>
      <c r="AD1261" t="str">
        <f t="shared" si="682"/>
        <v/>
      </c>
      <c r="AE1261" t="str">
        <f t="shared" si="683"/>
        <v/>
      </c>
      <c r="AF1261" t="str">
        <f t="shared" si="684"/>
        <v/>
      </c>
      <c r="AG1261" t="str">
        <f t="shared" si="685"/>
        <v/>
      </c>
      <c r="AH1261" t="str">
        <f t="shared" si="686"/>
        <v/>
      </c>
      <c r="AI1261" t="str">
        <f>IF(LEN(Q1261)&gt;0,REPT("0",IF(IF(MID(I1261,12,1)="F",VLOOKUP(J1261,DATA!$K$2:$Y$20,14,FALSE),0)&gt;10,IF(MID(I1261,12,1)="F",VLOOKUP(J1261,DATA!$K$2:$Y$20,14,FALSE),0)-10,0)-LEN(X1261))&amp;DEC2BIN(Q1261,IF(MID(I1261,12,1)="F",VLOOKUP(J1261,DATA!$K$2:$Y$20,14,FALSE),0)-IF(IF(MID(I1261,12,1)="F",VLOOKUP(J1261,DATA!$K$2:$Y$20,14,FALSE),0)&gt;10,IF(MID(I1261,12,1)="F",VLOOKUP(J1261,DATA!$K$2:$Y$20,14,FALSE),0)-10,0)),"")</f>
        <v/>
      </c>
      <c r="AJ1261" t="str">
        <f>IF(LEN(H1261)&gt;0,IF(H1261&lt;&gt;"CALL_PAL",VLOOKUP(H1261,DATA!$B$2:$E$526,4,FALSE),VLOOKUP(K1261,DATA!$K$72:$M$161,3,FALSE)),"")</f>
        <v/>
      </c>
      <c r="AK1261" t="str">
        <f>IF(LEN(H1261)&gt;0,VLOOKUP(H1261,DATA!$B$2:$D$526,3,FALSE),"")</f>
        <v/>
      </c>
      <c r="AL1261" t="str">
        <f t="shared" si="687"/>
        <v/>
      </c>
      <c r="AM1261" t="str">
        <f t="shared" si="688"/>
        <v/>
      </c>
      <c r="AN1261" t="str">
        <f t="shared" si="666"/>
        <v/>
      </c>
      <c r="AO1261" t="str">
        <f t="shared" si="660"/>
        <v/>
      </c>
      <c r="AP1261" t="str">
        <f t="shared" si="661"/>
        <v/>
      </c>
      <c r="AQ1261" t="str">
        <f t="shared" si="658"/>
        <v/>
      </c>
    </row>
    <row r="1262" spans="1:43" x14ac:dyDescent="0.25">
      <c r="A1262" t="str">
        <f t="shared" si="662"/>
        <v/>
      </c>
      <c r="C1262" t="str">
        <f t="shared" si="668"/>
        <v/>
      </c>
      <c r="D1262" t="str">
        <f t="shared" si="663"/>
        <v/>
      </c>
      <c r="E1262" t="str">
        <f t="shared" si="664"/>
        <v/>
      </c>
      <c r="F1262" t="str">
        <f t="shared" si="667"/>
        <v/>
      </c>
      <c r="G1262" t="str">
        <f t="shared" si="659"/>
        <v/>
      </c>
      <c r="H1262" t="str">
        <f t="shared" si="669"/>
        <v/>
      </c>
      <c r="I1262" s="3" t="str">
        <f>IF(LEN(H1262)&gt;0,VLOOKUP(H1262,DATA!$B$2:$G$526,6,FALSE),"")</f>
        <v/>
      </c>
      <c r="J1262" t="str">
        <f>IF(LEN(H1262)&gt;0,VLOOKUP(H1262,DATA!$B$2:$G$526,2,FALSE),"")</f>
        <v/>
      </c>
      <c r="K1262" t="str">
        <f>IF(LEN(H1262)&gt;0,IF(MID(IF(MID(MID(C1262,LEN(H1262)+2,99),1,1)="(",MID(MID(C1262,LEN(H1262)+2,99),2,LEN(MID(C1262,LEN(H1262)+2,99))-2),MID(C1262,LEN(H1262)+2,99)),1,1)=VLOOKUP(H1262,DATA!$B$2:$I$526,8,FALSE),MID(IF(MID(MID(C1262,LEN(H1262)+2,99),1,1)="(",MID(MID(C1262,LEN(H1262)+2,99),2,LEN(MID(C1262,LEN(H1262)+2,99))-2),MID(C1262,LEN(H1262)+2,99)),1,3),IF(MID(MID(C1262,LEN(H1262)+2,99),1,1)="(",MID(MID(C1262,LEN(H1262)+2,99),2,LEN(MID(C1262,LEN(H1262)+2,99))-2),MID(C1262,LEN(H1262)+2,99))),"")</f>
        <v/>
      </c>
      <c r="L1262" t="str">
        <f t="shared" si="670"/>
        <v/>
      </c>
      <c r="M1262" t="str">
        <f t="shared" si="689"/>
        <v/>
      </c>
      <c r="N1262" t="str">
        <f t="shared" si="671"/>
        <v/>
      </c>
      <c r="O1262" t="str">
        <f t="shared" si="672"/>
        <v/>
      </c>
      <c r="P1262" t="str">
        <f t="shared" si="665"/>
        <v/>
      </c>
      <c r="Q1262" t="str">
        <f t="shared" si="673"/>
        <v/>
      </c>
      <c r="R1262" t="str">
        <f t="shared" si="674"/>
        <v/>
      </c>
      <c r="S1262" t="str">
        <f t="shared" si="675"/>
        <v/>
      </c>
      <c r="T1262" t="str">
        <f t="shared" si="676"/>
        <v/>
      </c>
      <c r="U1262" t="str">
        <f t="shared" si="677"/>
        <v/>
      </c>
      <c r="V1262" t="str">
        <f>IF(MID(I1262,6,1)="T",VLOOKUP(H1262,DATA!$B$2:$H$526,7,FALSE),"")</f>
        <v/>
      </c>
      <c r="W1262" t="str">
        <f t="shared" si="678"/>
        <v/>
      </c>
      <c r="X1262" t="str">
        <f>IF(LEN(H1262)&gt;0,VLOOKUP(H1262,DATA!$B$2:$F$526,5,FALSE),"")</f>
        <v/>
      </c>
      <c r="Y1262" t="str">
        <f t="shared" si="679"/>
        <v/>
      </c>
      <c r="Z1262" t="str">
        <f t="shared" si="680"/>
        <v/>
      </c>
      <c r="AA1262" t="str">
        <f t="shared" si="681"/>
        <v/>
      </c>
      <c r="AB1262" t="str">
        <f>IF(LEN(Z1262)&gt;0,VLOOKUP(Z1262,DATA!$K$25:$L$69,2,FALSE)&amp;IF(LEN(AA1262)&gt;0,VLOOKUP(AA1262,DATA!$O$25:$P$29,2,FALSE),""),"")</f>
        <v/>
      </c>
      <c r="AC1262" t="str">
        <f>IF(LEN(Z1262)&gt;0,VLOOKUP(Z1262,DATA!$K$25:$M$69,3,FALSE),"")</f>
        <v/>
      </c>
      <c r="AD1262" t="str">
        <f t="shared" si="682"/>
        <v/>
      </c>
      <c r="AE1262" t="str">
        <f t="shared" si="683"/>
        <v/>
      </c>
      <c r="AF1262" t="str">
        <f t="shared" si="684"/>
        <v/>
      </c>
      <c r="AG1262" t="str">
        <f t="shared" si="685"/>
        <v/>
      </c>
      <c r="AH1262" t="str">
        <f t="shared" si="686"/>
        <v/>
      </c>
      <c r="AI1262" t="str">
        <f>IF(LEN(Q1262)&gt;0,REPT("0",IF(IF(MID(I1262,12,1)="F",VLOOKUP(J1262,DATA!$K$2:$Y$20,14,FALSE),0)&gt;10,IF(MID(I1262,12,1)="F",VLOOKUP(J1262,DATA!$K$2:$Y$20,14,FALSE),0)-10,0)-LEN(X1262))&amp;DEC2BIN(Q1262,IF(MID(I1262,12,1)="F",VLOOKUP(J1262,DATA!$K$2:$Y$20,14,FALSE),0)-IF(IF(MID(I1262,12,1)="F",VLOOKUP(J1262,DATA!$K$2:$Y$20,14,FALSE),0)&gt;10,IF(MID(I1262,12,1)="F",VLOOKUP(J1262,DATA!$K$2:$Y$20,14,FALSE),0)-10,0)),"")</f>
        <v/>
      </c>
      <c r="AJ1262" t="str">
        <f>IF(LEN(H1262)&gt;0,IF(H1262&lt;&gt;"CALL_PAL",VLOOKUP(H1262,DATA!$B$2:$E$526,4,FALSE),VLOOKUP(K1262,DATA!$K$72:$M$161,3,FALSE)),"")</f>
        <v/>
      </c>
      <c r="AK1262" t="str">
        <f>IF(LEN(H1262)&gt;0,VLOOKUP(H1262,DATA!$B$2:$D$526,3,FALSE),"")</f>
        <v/>
      </c>
      <c r="AL1262" t="str">
        <f t="shared" si="687"/>
        <v/>
      </c>
      <c r="AM1262" t="str">
        <f t="shared" si="688"/>
        <v/>
      </c>
      <c r="AN1262" t="str">
        <f t="shared" si="666"/>
        <v/>
      </c>
      <c r="AO1262" t="str">
        <f t="shared" si="660"/>
        <v/>
      </c>
      <c r="AP1262" t="str">
        <f t="shared" si="661"/>
        <v/>
      </c>
      <c r="AQ1262" t="str">
        <f t="shared" si="658"/>
        <v/>
      </c>
    </row>
    <row r="1263" spans="1:43" x14ac:dyDescent="0.25">
      <c r="A1263" t="str">
        <f t="shared" si="662"/>
        <v/>
      </c>
      <c r="C1263" t="str">
        <f t="shared" si="668"/>
        <v/>
      </c>
      <c r="D1263" t="str">
        <f t="shared" si="663"/>
        <v/>
      </c>
      <c r="E1263" t="str">
        <f t="shared" si="664"/>
        <v/>
      </c>
      <c r="F1263" t="str">
        <f t="shared" si="667"/>
        <v/>
      </c>
      <c r="G1263" t="str">
        <f t="shared" si="659"/>
        <v/>
      </c>
      <c r="H1263" t="str">
        <f t="shared" si="669"/>
        <v/>
      </c>
      <c r="I1263" s="3" t="str">
        <f>IF(LEN(H1263)&gt;0,VLOOKUP(H1263,DATA!$B$2:$G$526,6,FALSE),"")</f>
        <v/>
      </c>
      <c r="J1263" t="str">
        <f>IF(LEN(H1263)&gt;0,VLOOKUP(H1263,DATA!$B$2:$G$526,2,FALSE),"")</f>
        <v/>
      </c>
      <c r="K1263" t="str">
        <f>IF(LEN(H1263)&gt;0,IF(MID(IF(MID(MID(C1263,LEN(H1263)+2,99),1,1)="(",MID(MID(C1263,LEN(H1263)+2,99),2,LEN(MID(C1263,LEN(H1263)+2,99))-2),MID(C1263,LEN(H1263)+2,99)),1,1)=VLOOKUP(H1263,DATA!$B$2:$I$526,8,FALSE),MID(IF(MID(MID(C1263,LEN(H1263)+2,99),1,1)="(",MID(MID(C1263,LEN(H1263)+2,99),2,LEN(MID(C1263,LEN(H1263)+2,99))-2),MID(C1263,LEN(H1263)+2,99)),1,3),IF(MID(MID(C1263,LEN(H1263)+2,99),1,1)="(",MID(MID(C1263,LEN(H1263)+2,99),2,LEN(MID(C1263,LEN(H1263)+2,99))-2),MID(C1263,LEN(H1263)+2,99))),"")</f>
        <v/>
      </c>
      <c r="L1263" t="str">
        <f t="shared" si="670"/>
        <v/>
      </c>
      <c r="M1263" t="str">
        <f t="shared" si="689"/>
        <v/>
      </c>
      <c r="N1263" t="str">
        <f t="shared" si="671"/>
        <v/>
      </c>
      <c r="O1263" t="str">
        <f t="shared" si="672"/>
        <v/>
      </c>
      <c r="P1263" t="str">
        <f t="shared" si="665"/>
        <v/>
      </c>
      <c r="Q1263" t="str">
        <f t="shared" si="673"/>
        <v/>
      </c>
      <c r="R1263" t="str">
        <f t="shared" si="674"/>
        <v/>
      </c>
      <c r="S1263" t="str">
        <f t="shared" si="675"/>
        <v/>
      </c>
      <c r="T1263" t="str">
        <f t="shared" si="676"/>
        <v/>
      </c>
      <c r="U1263" t="str">
        <f t="shared" si="677"/>
        <v/>
      </c>
      <c r="V1263" t="str">
        <f>IF(MID(I1263,6,1)="T",VLOOKUP(H1263,DATA!$B$2:$H$526,7,FALSE),"")</f>
        <v/>
      </c>
      <c r="W1263" t="str">
        <f t="shared" si="678"/>
        <v/>
      </c>
      <c r="X1263" t="str">
        <f>IF(LEN(H1263)&gt;0,VLOOKUP(H1263,DATA!$B$2:$F$526,5,FALSE),"")</f>
        <v/>
      </c>
      <c r="Y1263" t="str">
        <f t="shared" si="679"/>
        <v/>
      </c>
      <c r="Z1263" t="str">
        <f t="shared" si="680"/>
        <v/>
      </c>
      <c r="AA1263" t="str">
        <f t="shared" si="681"/>
        <v/>
      </c>
      <c r="AB1263" t="str">
        <f>IF(LEN(Z1263)&gt;0,VLOOKUP(Z1263,DATA!$K$25:$L$69,2,FALSE)&amp;IF(LEN(AA1263)&gt;0,VLOOKUP(AA1263,DATA!$O$25:$P$29,2,FALSE),""),"")</f>
        <v/>
      </c>
      <c r="AC1263" t="str">
        <f>IF(LEN(Z1263)&gt;0,VLOOKUP(Z1263,DATA!$K$25:$M$69,3,FALSE),"")</f>
        <v/>
      </c>
      <c r="AD1263" t="str">
        <f t="shared" si="682"/>
        <v/>
      </c>
      <c r="AE1263" t="str">
        <f t="shared" si="683"/>
        <v/>
      </c>
      <c r="AF1263" t="str">
        <f t="shared" si="684"/>
        <v/>
      </c>
      <c r="AG1263" t="str">
        <f t="shared" si="685"/>
        <v/>
      </c>
      <c r="AH1263" t="str">
        <f t="shared" si="686"/>
        <v/>
      </c>
      <c r="AI1263" t="str">
        <f>IF(LEN(Q1263)&gt;0,REPT("0",IF(IF(MID(I1263,12,1)="F",VLOOKUP(J1263,DATA!$K$2:$Y$20,14,FALSE),0)&gt;10,IF(MID(I1263,12,1)="F",VLOOKUP(J1263,DATA!$K$2:$Y$20,14,FALSE),0)-10,0)-LEN(X1263))&amp;DEC2BIN(Q1263,IF(MID(I1263,12,1)="F",VLOOKUP(J1263,DATA!$K$2:$Y$20,14,FALSE),0)-IF(IF(MID(I1263,12,1)="F",VLOOKUP(J1263,DATA!$K$2:$Y$20,14,FALSE),0)&gt;10,IF(MID(I1263,12,1)="F",VLOOKUP(J1263,DATA!$K$2:$Y$20,14,FALSE),0)-10,0)),"")</f>
        <v/>
      </c>
      <c r="AJ1263" t="str">
        <f>IF(LEN(H1263)&gt;0,IF(H1263&lt;&gt;"CALL_PAL",VLOOKUP(H1263,DATA!$B$2:$E$526,4,FALSE),VLOOKUP(K1263,DATA!$K$72:$M$161,3,FALSE)),"")</f>
        <v/>
      </c>
      <c r="AK1263" t="str">
        <f>IF(LEN(H1263)&gt;0,VLOOKUP(H1263,DATA!$B$2:$D$526,3,FALSE),"")</f>
        <v/>
      </c>
      <c r="AL1263" t="str">
        <f t="shared" si="687"/>
        <v/>
      </c>
      <c r="AM1263" t="str">
        <f t="shared" si="688"/>
        <v/>
      </c>
      <c r="AN1263" t="str">
        <f t="shared" si="666"/>
        <v/>
      </c>
      <c r="AO1263" t="str">
        <f t="shared" si="660"/>
        <v/>
      </c>
      <c r="AP1263" t="str">
        <f t="shared" si="661"/>
        <v/>
      </c>
      <c r="AQ1263" t="str">
        <f t="shared" si="658"/>
        <v/>
      </c>
    </row>
    <row r="1264" spans="1:43" x14ac:dyDescent="0.25">
      <c r="A1264" t="str">
        <f t="shared" si="662"/>
        <v/>
      </c>
      <c r="C1264" t="str">
        <f t="shared" si="668"/>
        <v/>
      </c>
      <c r="D1264" t="str">
        <f t="shared" si="663"/>
        <v/>
      </c>
      <c r="E1264" t="str">
        <f t="shared" si="664"/>
        <v/>
      </c>
      <c r="F1264" t="str">
        <f t="shared" si="667"/>
        <v/>
      </c>
      <c r="G1264" t="str">
        <f t="shared" si="659"/>
        <v/>
      </c>
      <c r="H1264" t="str">
        <f t="shared" si="669"/>
        <v/>
      </c>
      <c r="I1264" s="3" t="str">
        <f>IF(LEN(H1264)&gt;0,VLOOKUP(H1264,DATA!$B$2:$G$526,6,FALSE),"")</f>
        <v/>
      </c>
      <c r="J1264" t="str">
        <f>IF(LEN(H1264)&gt;0,VLOOKUP(H1264,DATA!$B$2:$G$526,2,FALSE),"")</f>
        <v/>
      </c>
      <c r="K1264" t="str">
        <f>IF(LEN(H1264)&gt;0,IF(MID(IF(MID(MID(C1264,LEN(H1264)+2,99),1,1)="(",MID(MID(C1264,LEN(H1264)+2,99),2,LEN(MID(C1264,LEN(H1264)+2,99))-2),MID(C1264,LEN(H1264)+2,99)),1,1)=VLOOKUP(H1264,DATA!$B$2:$I$526,8,FALSE),MID(IF(MID(MID(C1264,LEN(H1264)+2,99),1,1)="(",MID(MID(C1264,LEN(H1264)+2,99),2,LEN(MID(C1264,LEN(H1264)+2,99))-2),MID(C1264,LEN(H1264)+2,99)),1,3),IF(MID(MID(C1264,LEN(H1264)+2,99),1,1)="(",MID(MID(C1264,LEN(H1264)+2,99),2,LEN(MID(C1264,LEN(H1264)+2,99))-2),MID(C1264,LEN(H1264)+2,99))),"")</f>
        <v/>
      </c>
      <c r="L1264" t="str">
        <f t="shared" si="670"/>
        <v/>
      </c>
      <c r="M1264" t="str">
        <f t="shared" si="689"/>
        <v/>
      </c>
      <c r="N1264" t="str">
        <f t="shared" si="671"/>
        <v/>
      </c>
      <c r="O1264" t="str">
        <f t="shared" si="672"/>
        <v/>
      </c>
      <c r="P1264" t="str">
        <f t="shared" si="665"/>
        <v/>
      </c>
      <c r="Q1264" t="str">
        <f t="shared" si="673"/>
        <v/>
      </c>
      <c r="R1264" t="str">
        <f t="shared" si="674"/>
        <v/>
      </c>
      <c r="S1264" t="str">
        <f t="shared" si="675"/>
        <v/>
      </c>
      <c r="T1264" t="str">
        <f t="shared" si="676"/>
        <v/>
      </c>
      <c r="U1264" t="str">
        <f t="shared" si="677"/>
        <v/>
      </c>
      <c r="V1264" t="str">
        <f>IF(MID(I1264,6,1)="T",VLOOKUP(H1264,DATA!$B$2:$H$526,7,FALSE),"")</f>
        <v/>
      </c>
      <c r="W1264" t="str">
        <f t="shared" si="678"/>
        <v/>
      </c>
      <c r="X1264" t="str">
        <f>IF(LEN(H1264)&gt;0,VLOOKUP(H1264,DATA!$B$2:$F$526,5,FALSE),"")</f>
        <v/>
      </c>
      <c r="Y1264" t="str">
        <f t="shared" si="679"/>
        <v/>
      </c>
      <c r="Z1264" t="str">
        <f t="shared" si="680"/>
        <v/>
      </c>
      <c r="AA1264" t="str">
        <f t="shared" si="681"/>
        <v/>
      </c>
      <c r="AB1264" t="str">
        <f>IF(LEN(Z1264)&gt;0,VLOOKUP(Z1264,DATA!$K$25:$L$69,2,FALSE)&amp;IF(LEN(AA1264)&gt;0,VLOOKUP(AA1264,DATA!$O$25:$P$29,2,FALSE),""),"")</f>
        <v/>
      </c>
      <c r="AC1264" t="str">
        <f>IF(LEN(Z1264)&gt;0,VLOOKUP(Z1264,DATA!$K$25:$M$69,3,FALSE),"")</f>
        <v/>
      </c>
      <c r="AD1264" t="str">
        <f t="shared" si="682"/>
        <v/>
      </c>
      <c r="AE1264" t="str">
        <f t="shared" si="683"/>
        <v/>
      </c>
      <c r="AF1264" t="str">
        <f t="shared" si="684"/>
        <v/>
      </c>
      <c r="AG1264" t="str">
        <f t="shared" si="685"/>
        <v/>
      </c>
      <c r="AH1264" t="str">
        <f t="shared" si="686"/>
        <v/>
      </c>
      <c r="AI1264" t="str">
        <f>IF(LEN(Q1264)&gt;0,REPT("0",IF(IF(MID(I1264,12,1)="F",VLOOKUP(J1264,DATA!$K$2:$Y$20,14,FALSE),0)&gt;10,IF(MID(I1264,12,1)="F",VLOOKUP(J1264,DATA!$K$2:$Y$20,14,FALSE),0)-10,0)-LEN(X1264))&amp;DEC2BIN(Q1264,IF(MID(I1264,12,1)="F",VLOOKUP(J1264,DATA!$K$2:$Y$20,14,FALSE),0)-IF(IF(MID(I1264,12,1)="F",VLOOKUP(J1264,DATA!$K$2:$Y$20,14,FALSE),0)&gt;10,IF(MID(I1264,12,1)="F",VLOOKUP(J1264,DATA!$K$2:$Y$20,14,FALSE),0)-10,0)),"")</f>
        <v/>
      </c>
      <c r="AJ1264" t="str">
        <f>IF(LEN(H1264)&gt;0,IF(H1264&lt;&gt;"CALL_PAL",VLOOKUP(H1264,DATA!$B$2:$E$526,4,FALSE),VLOOKUP(K1264,DATA!$K$72:$M$161,3,FALSE)),"")</f>
        <v/>
      </c>
      <c r="AK1264" t="str">
        <f>IF(LEN(H1264)&gt;0,VLOOKUP(H1264,DATA!$B$2:$D$526,3,FALSE),"")</f>
        <v/>
      </c>
      <c r="AL1264" t="str">
        <f t="shared" si="687"/>
        <v/>
      </c>
      <c r="AM1264" t="str">
        <f t="shared" si="688"/>
        <v/>
      </c>
      <c r="AN1264" t="str">
        <f t="shared" si="666"/>
        <v/>
      </c>
      <c r="AO1264" t="str">
        <f t="shared" si="660"/>
        <v/>
      </c>
      <c r="AP1264" t="str">
        <f t="shared" si="661"/>
        <v/>
      </c>
      <c r="AQ1264" t="str">
        <f t="shared" si="658"/>
        <v/>
      </c>
    </row>
    <row r="1265" spans="1:43" x14ac:dyDescent="0.25">
      <c r="A1265" t="str">
        <f t="shared" si="662"/>
        <v/>
      </c>
      <c r="C1265" t="str">
        <f t="shared" si="668"/>
        <v/>
      </c>
      <c r="D1265" t="str">
        <f t="shared" si="663"/>
        <v/>
      </c>
      <c r="E1265" t="str">
        <f t="shared" si="664"/>
        <v/>
      </c>
      <c r="F1265" t="str">
        <f t="shared" si="667"/>
        <v/>
      </c>
      <c r="G1265" t="str">
        <f t="shared" si="659"/>
        <v/>
      </c>
      <c r="H1265" t="str">
        <f t="shared" si="669"/>
        <v/>
      </c>
      <c r="I1265" s="3" t="str">
        <f>IF(LEN(H1265)&gt;0,VLOOKUP(H1265,DATA!$B$2:$G$526,6,FALSE),"")</f>
        <v/>
      </c>
      <c r="J1265" t="str">
        <f>IF(LEN(H1265)&gt;0,VLOOKUP(H1265,DATA!$B$2:$G$526,2,FALSE),"")</f>
        <v/>
      </c>
      <c r="K1265" t="str">
        <f>IF(LEN(H1265)&gt;0,IF(MID(IF(MID(MID(C1265,LEN(H1265)+2,99),1,1)="(",MID(MID(C1265,LEN(H1265)+2,99),2,LEN(MID(C1265,LEN(H1265)+2,99))-2),MID(C1265,LEN(H1265)+2,99)),1,1)=VLOOKUP(H1265,DATA!$B$2:$I$526,8,FALSE),MID(IF(MID(MID(C1265,LEN(H1265)+2,99),1,1)="(",MID(MID(C1265,LEN(H1265)+2,99),2,LEN(MID(C1265,LEN(H1265)+2,99))-2),MID(C1265,LEN(H1265)+2,99)),1,3),IF(MID(MID(C1265,LEN(H1265)+2,99),1,1)="(",MID(MID(C1265,LEN(H1265)+2,99),2,LEN(MID(C1265,LEN(H1265)+2,99))-2),MID(C1265,LEN(H1265)+2,99))),"")</f>
        <v/>
      </c>
      <c r="L1265" t="str">
        <f t="shared" si="670"/>
        <v/>
      </c>
      <c r="M1265" t="str">
        <f t="shared" si="689"/>
        <v/>
      </c>
      <c r="N1265" t="str">
        <f t="shared" si="671"/>
        <v/>
      </c>
      <c r="O1265" t="str">
        <f t="shared" si="672"/>
        <v/>
      </c>
      <c r="P1265" t="str">
        <f t="shared" si="665"/>
        <v/>
      </c>
      <c r="Q1265" t="str">
        <f t="shared" si="673"/>
        <v/>
      </c>
      <c r="R1265" t="str">
        <f t="shared" si="674"/>
        <v/>
      </c>
      <c r="S1265" t="str">
        <f t="shared" si="675"/>
        <v/>
      </c>
      <c r="T1265" t="str">
        <f t="shared" si="676"/>
        <v/>
      </c>
      <c r="U1265" t="str">
        <f t="shared" si="677"/>
        <v/>
      </c>
      <c r="V1265" t="str">
        <f>IF(MID(I1265,6,1)="T",VLOOKUP(H1265,DATA!$B$2:$H$526,7,FALSE),"")</f>
        <v/>
      </c>
      <c r="W1265" t="str">
        <f t="shared" si="678"/>
        <v/>
      </c>
      <c r="X1265" t="str">
        <f>IF(LEN(H1265)&gt;0,VLOOKUP(H1265,DATA!$B$2:$F$526,5,FALSE),"")</f>
        <v/>
      </c>
      <c r="Y1265" t="str">
        <f t="shared" si="679"/>
        <v/>
      </c>
      <c r="Z1265" t="str">
        <f t="shared" si="680"/>
        <v/>
      </c>
      <c r="AA1265" t="str">
        <f t="shared" si="681"/>
        <v/>
      </c>
      <c r="AB1265" t="str">
        <f>IF(LEN(Z1265)&gt;0,VLOOKUP(Z1265,DATA!$K$25:$L$69,2,FALSE)&amp;IF(LEN(AA1265)&gt;0,VLOOKUP(AA1265,DATA!$O$25:$P$29,2,FALSE),""),"")</f>
        <v/>
      </c>
      <c r="AC1265" t="str">
        <f>IF(LEN(Z1265)&gt;0,VLOOKUP(Z1265,DATA!$K$25:$M$69,3,FALSE),"")</f>
        <v/>
      </c>
      <c r="AD1265" t="str">
        <f t="shared" si="682"/>
        <v/>
      </c>
      <c r="AE1265" t="str">
        <f t="shared" si="683"/>
        <v/>
      </c>
      <c r="AF1265" t="str">
        <f t="shared" si="684"/>
        <v/>
      </c>
      <c r="AG1265" t="str">
        <f t="shared" si="685"/>
        <v/>
      </c>
      <c r="AH1265" t="str">
        <f t="shared" si="686"/>
        <v/>
      </c>
      <c r="AI1265" t="str">
        <f>IF(LEN(Q1265)&gt;0,REPT("0",IF(IF(MID(I1265,12,1)="F",VLOOKUP(J1265,DATA!$K$2:$Y$20,14,FALSE),0)&gt;10,IF(MID(I1265,12,1)="F",VLOOKUP(J1265,DATA!$K$2:$Y$20,14,FALSE),0)-10,0)-LEN(X1265))&amp;DEC2BIN(Q1265,IF(MID(I1265,12,1)="F",VLOOKUP(J1265,DATA!$K$2:$Y$20,14,FALSE),0)-IF(IF(MID(I1265,12,1)="F",VLOOKUP(J1265,DATA!$K$2:$Y$20,14,FALSE),0)&gt;10,IF(MID(I1265,12,1)="F",VLOOKUP(J1265,DATA!$K$2:$Y$20,14,FALSE),0)-10,0)),"")</f>
        <v/>
      </c>
      <c r="AJ1265" t="str">
        <f>IF(LEN(H1265)&gt;0,IF(H1265&lt;&gt;"CALL_PAL",VLOOKUP(H1265,DATA!$B$2:$E$526,4,FALSE),VLOOKUP(K1265,DATA!$K$72:$M$161,3,FALSE)),"")</f>
        <v/>
      </c>
      <c r="AK1265" t="str">
        <f>IF(LEN(H1265)&gt;0,VLOOKUP(H1265,DATA!$B$2:$D$526,3,FALSE),"")</f>
        <v/>
      </c>
      <c r="AL1265" t="str">
        <f t="shared" si="687"/>
        <v/>
      </c>
      <c r="AM1265" t="str">
        <f t="shared" si="688"/>
        <v/>
      </c>
      <c r="AN1265" t="str">
        <f t="shared" si="666"/>
        <v/>
      </c>
      <c r="AO1265" t="str">
        <f t="shared" si="660"/>
        <v/>
      </c>
      <c r="AP1265" t="str">
        <f t="shared" si="661"/>
        <v/>
      </c>
      <c r="AQ1265" t="str">
        <f t="shared" si="658"/>
        <v/>
      </c>
    </row>
    <row r="1266" spans="1:43" x14ac:dyDescent="0.25">
      <c r="A1266" t="str">
        <f t="shared" si="662"/>
        <v/>
      </c>
      <c r="C1266" t="str">
        <f t="shared" si="668"/>
        <v/>
      </c>
      <c r="D1266" t="str">
        <f t="shared" si="663"/>
        <v/>
      </c>
      <c r="E1266" t="str">
        <f t="shared" si="664"/>
        <v/>
      </c>
      <c r="F1266" t="str">
        <f t="shared" si="667"/>
        <v/>
      </c>
      <c r="G1266" t="str">
        <f t="shared" si="659"/>
        <v/>
      </c>
      <c r="H1266" t="str">
        <f t="shared" si="669"/>
        <v/>
      </c>
      <c r="I1266" s="3" t="str">
        <f>IF(LEN(H1266)&gt;0,VLOOKUP(H1266,DATA!$B$2:$G$526,6,FALSE),"")</f>
        <v/>
      </c>
      <c r="J1266" t="str">
        <f>IF(LEN(H1266)&gt;0,VLOOKUP(H1266,DATA!$B$2:$G$526,2,FALSE),"")</f>
        <v/>
      </c>
      <c r="K1266" t="str">
        <f>IF(LEN(H1266)&gt;0,IF(MID(IF(MID(MID(C1266,LEN(H1266)+2,99),1,1)="(",MID(MID(C1266,LEN(H1266)+2,99),2,LEN(MID(C1266,LEN(H1266)+2,99))-2),MID(C1266,LEN(H1266)+2,99)),1,1)=VLOOKUP(H1266,DATA!$B$2:$I$526,8,FALSE),MID(IF(MID(MID(C1266,LEN(H1266)+2,99),1,1)="(",MID(MID(C1266,LEN(H1266)+2,99),2,LEN(MID(C1266,LEN(H1266)+2,99))-2),MID(C1266,LEN(H1266)+2,99)),1,3),IF(MID(MID(C1266,LEN(H1266)+2,99),1,1)="(",MID(MID(C1266,LEN(H1266)+2,99),2,LEN(MID(C1266,LEN(H1266)+2,99))-2),MID(C1266,LEN(H1266)+2,99))),"")</f>
        <v/>
      </c>
      <c r="L1266" t="str">
        <f t="shared" si="670"/>
        <v/>
      </c>
      <c r="M1266" t="str">
        <f t="shared" si="689"/>
        <v/>
      </c>
      <c r="N1266" t="str">
        <f t="shared" si="671"/>
        <v/>
      </c>
      <c r="O1266" t="str">
        <f t="shared" si="672"/>
        <v/>
      </c>
      <c r="P1266" t="str">
        <f t="shared" si="665"/>
        <v/>
      </c>
      <c r="Q1266" t="str">
        <f t="shared" si="673"/>
        <v/>
      </c>
      <c r="R1266" t="str">
        <f t="shared" si="674"/>
        <v/>
      </c>
      <c r="S1266" t="str">
        <f t="shared" si="675"/>
        <v/>
      </c>
      <c r="T1266" t="str">
        <f t="shared" si="676"/>
        <v/>
      </c>
      <c r="U1266" t="str">
        <f t="shared" si="677"/>
        <v/>
      </c>
      <c r="V1266" t="str">
        <f>IF(MID(I1266,6,1)="T",VLOOKUP(H1266,DATA!$B$2:$H$526,7,FALSE),"")</f>
        <v/>
      </c>
      <c r="W1266" t="str">
        <f t="shared" si="678"/>
        <v/>
      </c>
      <c r="X1266" t="str">
        <f>IF(LEN(H1266)&gt;0,VLOOKUP(H1266,DATA!$B$2:$F$526,5,FALSE),"")</f>
        <v/>
      </c>
      <c r="Y1266" t="str">
        <f t="shared" si="679"/>
        <v/>
      </c>
      <c r="Z1266" t="str">
        <f t="shared" si="680"/>
        <v/>
      </c>
      <c r="AA1266" t="str">
        <f t="shared" si="681"/>
        <v/>
      </c>
      <c r="AB1266" t="str">
        <f>IF(LEN(Z1266)&gt;0,VLOOKUP(Z1266,DATA!$K$25:$L$69,2,FALSE)&amp;IF(LEN(AA1266)&gt;0,VLOOKUP(AA1266,DATA!$O$25:$P$29,2,FALSE),""),"")</f>
        <v/>
      </c>
      <c r="AC1266" t="str">
        <f>IF(LEN(Z1266)&gt;0,VLOOKUP(Z1266,DATA!$K$25:$M$69,3,FALSE),"")</f>
        <v/>
      </c>
      <c r="AD1266" t="str">
        <f t="shared" si="682"/>
        <v/>
      </c>
      <c r="AE1266" t="str">
        <f t="shared" si="683"/>
        <v/>
      </c>
      <c r="AF1266" t="str">
        <f t="shared" si="684"/>
        <v/>
      </c>
      <c r="AG1266" t="str">
        <f t="shared" si="685"/>
        <v/>
      </c>
      <c r="AH1266" t="str">
        <f t="shared" si="686"/>
        <v/>
      </c>
      <c r="AI1266" t="str">
        <f>IF(LEN(Q1266)&gt;0,REPT("0",IF(IF(MID(I1266,12,1)="F",VLOOKUP(J1266,DATA!$K$2:$Y$20,14,FALSE),0)&gt;10,IF(MID(I1266,12,1)="F",VLOOKUP(J1266,DATA!$K$2:$Y$20,14,FALSE),0)-10,0)-LEN(X1266))&amp;DEC2BIN(Q1266,IF(MID(I1266,12,1)="F",VLOOKUP(J1266,DATA!$K$2:$Y$20,14,FALSE),0)-IF(IF(MID(I1266,12,1)="F",VLOOKUP(J1266,DATA!$K$2:$Y$20,14,FALSE),0)&gt;10,IF(MID(I1266,12,1)="F",VLOOKUP(J1266,DATA!$K$2:$Y$20,14,FALSE),0)-10,0)),"")</f>
        <v/>
      </c>
      <c r="AJ1266" t="str">
        <f>IF(LEN(H1266)&gt;0,IF(H1266&lt;&gt;"CALL_PAL",VLOOKUP(H1266,DATA!$B$2:$E$526,4,FALSE),VLOOKUP(K1266,DATA!$K$72:$M$161,3,FALSE)),"")</f>
        <v/>
      </c>
      <c r="AK1266" t="str">
        <f>IF(LEN(H1266)&gt;0,VLOOKUP(H1266,DATA!$B$2:$D$526,3,FALSE),"")</f>
        <v/>
      </c>
      <c r="AL1266" t="str">
        <f t="shared" si="687"/>
        <v/>
      </c>
      <c r="AM1266" t="str">
        <f t="shared" si="688"/>
        <v/>
      </c>
      <c r="AN1266" t="str">
        <f t="shared" si="666"/>
        <v/>
      </c>
      <c r="AO1266" t="str">
        <f t="shared" si="660"/>
        <v/>
      </c>
      <c r="AP1266" t="str">
        <f t="shared" si="661"/>
        <v/>
      </c>
      <c r="AQ1266" t="str">
        <f t="shared" si="658"/>
        <v/>
      </c>
    </row>
    <row r="1267" spans="1:43" x14ac:dyDescent="0.25">
      <c r="A1267" t="str">
        <f t="shared" si="662"/>
        <v/>
      </c>
      <c r="C1267" t="str">
        <f t="shared" si="668"/>
        <v/>
      </c>
      <c r="D1267" t="str">
        <f t="shared" si="663"/>
        <v/>
      </c>
      <c r="E1267" t="str">
        <f t="shared" si="664"/>
        <v/>
      </c>
      <c r="F1267" t="str">
        <f t="shared" si="667"/>
        <v/>
      </c>
      <c r="G1267" t="str">
        <f t="shared" si="659"/>
        <v/>
      </c>
      <c r="H1267" t="str">
        <f t="shared" si="669"/>
        <v/>
      </c>
      <c r="I1267" s="3" t="str">
        <f>IF(LEN(H1267)&gt;0,VLOOKUP(H1267,DATA!$B$2:$G$526,6,FALSE),"")</f>
        <v/>
      </c>
      <c r="J1267" t="str">
        <f>IF(LEN(H1267)&gt;0,VLOOKUP(H1267,DATA!$B$2:$G$526,2,FALSE),"")</f>
        <v/>
      </c>
      <c r="K1267" t="str">
        <f>IF(LEN(H1267)&gt;0,IF(MID(IF(MID(MID(C1267,LEN(H1267)+2,99),1,1)="(",MID(MID(C1267,LEN(H1267)+2,99),2,LEN(MID(C1267,LEN(H1267)+2,99))-2),MID(C1267,LEN(H1267)+2,99)),1,1)=VLOOKUP(H1267,DATA!$B$2:$I$526,8,FALSE),MID(IF(MID(MID(C1267,LEN(H1267)+2,99),1,1)="(",MID(MID(C1267,LEN(H1267)+2,99),2,LEN(MID(C1267,LEN(H1267)+2,99))-2),MID(C1267,LEN(H1267)+2,99)),1,3),IF(MID(MID(C1267,LEN(H1267)+2,99),1,1)="(",MID(MID(C1267,LEN(H1267)+2,99),2,LEN(MID(C1267,LEN(H1267)+2,99))-2),MID(C1267,LEN(H1267)+2,99))),"")</f>
        <v/>
      </c>
      <c r="L1267" t="str">
        <f t="shared" si="670"/>
        <v/>
      </c>
      <c r="M1267" t="str">
        <f t="shared" si="689"/>
        <v/>
      </c>
      <c r="N1267" t="str">
        <f t="shared" si="671"/>
        <v/>
      </c>
      <c r="O1267" t="str">
        <f t="shared" si="672"/>
        <v/>
      </c>
      <c r="P1267" t="str">
        <f t="shared" si="665"/>
        <v/>
      </c>
      <c r="Q1267" t="str">
        <f t="shared" si="673"/>
        <v/>
      </c>
      <c r="R1267" t="str">
        <f t="shared" si="674"/>
        <v/>
      </c>
      <c r="S1267" t="str">
        <f t="shared" si="675"/>
        <v/>
      </c>
      <c r="T1267" t="str">
        <f t="shared" si="676"/>
        <v/>
      </c>
      <c r="U1267" t="str">
        <f t="shared" si="677"/>
        <v/>
      </c>
      <c r="V1267" t="str">
        <f>IF(MID(I1267,6,1)="T",VLOOKUP(H1267,DATA!$B$2:$H$526,7,FALSE),"")</f>
        <v/>
      </c>
      <c r="W1267" t="str">
        <f t="shared" si="678"/>
        <v/>
      </c>
      <c r="X1267" t="str">
        <f>IF(LEN(H1267)&gt;0,VLOOKUP(H1267,DATA!$B$2:$F$526,5,FALSE),"")</f>
        <v/>
      </c>
      <c r="Y1267" t="str">
        <f t="shared" si="679"/>
        <v/>
      </c>
      <c r="Z1267" t="str">
        <f t="shared" si="680"/>
        <v/>
      </c>
      <c r="AA1267" t="str">
        <f t="shared" si="681"/>
        <v/>
      </c>
      <c r="AB1267" t="str">
        <f>IF(LEN(Z1267)&gt;0,VLOOKUP(Z1267,DATA!$K$25:$L$69,2,FALSE)&amp;IF(LEN(AA1267)&gt;0,VLOOKUP(AA1267,DATA!$O$25:$P$29,2,FALSE),""),"")</f>
        <v/>
      </c>
      <c r="AC1267" t="str">
        <f>IF(LEN(Z1267)&gt;0,VLOOKUP(Z1267,DATA!$K$25:$M$69,3,FALSE),"")</f>
        <v/>
      </c>
      <c r="AD1267" t="str">
        <f t="shared" si="682"/>
        <v/>
      </c>
      <c r="AE1267" t="str">
        <f t="shared" si="683"/>
        <v/>
      </c>
      <c r="AF1267" t="str">
        <f t="shared" si="684"/>
        <v/>
      </c>
      <c r="AG1267" t="str">
        <f t="shared" si="685"/>
        <v/>
      </c>
      <c r="AH1267" t="str">
        <f t="shared" si="686"/>
        <v/>
      </c>
      <c r="AI1267" t="str">
        <f>IF(LEN(Q1267)&gt;0,REPT("0",IF(IF(MID(I1267,12,1)="F",VLOOKUP(J1267,DATA!$K$2:$Y$20,14,FALSE),0)&gt;10,IF(MID(I1267,12,1)="F",VLOOKUP(J1267,DATA!$K$2:$Y$20,14,FALSE),0)-10,0)-LEN(X1267))&amp;DEC2BIN(Q1267,IF(MID(I1267,12,1)="F",VLOOKUP(J1267,DATA!$K$2:$Y$20,14,FALSE),0)-IF(IF(MID(I1267,12,1)="F",VLOOKUP(J1267,DATA!$K$2:$Y$20,14,FALSE),0)&gt;10,IF(MID(I1267,12,1)="F",VLOOKUP(J1267,DATA!$K$2:$Y$20,14,FALSE),0)-10,0)),"")</f>
        <v/>
      </c>
      <c r="AJ1267" t="str">
        <f>IF(LEN(H1267)&gt;0,IF(H1267&lt;&gt;"CALL_PAL",VLOOKUP(H1267,DATA!$B$2:$E$526,4,FALSE),VLOOKUP(K1267,DATA!$K$72:$M$161,3,FALSE)),"")</f>
        <v/>
      </c>
      <c r="AK1267" t="str">
        <f>IF(LEN(H1267)&gt;0,VLOOKUP(H1267,DATA!$B$2:$D$526,3,FALSE),"")</f>
        <v/>
      </c>
      <c r="AL1267" t="str">
        <f t="shared" si="687"/>
        <v/>
      </c>
      <c r="AM1267" t="str">
        <f t="shared" si="688"/>
        <v/>
      </c>
      <c r="AN1267" t="str">
        <f t="shared" si="666"/>
        <v/>
      </c>
      <c r="AO1267" t="str">
        <f t="shared" si="660"/>
        <v/>
      </c>
      <c r="AP1267" t="str">
        <f t="shared" si="661"/>
        <v/>
      </c>
      <c r="AQ1267" t="str">
        <f t="shared" si="658"/>
        <v/>
      </c>
    </row>
    <row r="1268" spans="1:43" x14ac:dyDescent="0.25">
      <c r="A1268" t="str">
        <f t="shared" si="662"/>
        <v/>
      </c>
      <c r="C1268" t="str">
        <f t="shared" si="668"/>
        <v/>
      </c>
      <c r="D1268" t="str">
        <f t="shared" si="663"/>
        <v/>
      </c>
      <c r="E1268" t="str">
        <f t="shared" si="664"/>
        <v/>
      </c>
      <c r="F1268" t="str">
        <f t="shared" si="667"/>
        <v/>
      </c>
      <c r="G1268" t="str">
        <f t="shared" si="659"/>
        <v/>
      </c>
      <c r="H1268" t="str">
        <f t="shared" si="669"/>
        <v/>
      </c>
      <c r="I1268" s="3" t="str">
        <f>IF(LEN(H1268)&gt;0,VLOOKUP(H1268,DATA!$B$2:$G$526,6,FALSE),"")</f>
        <v/>
      </c>
      <c r="J1268" t="str">
        <f>IF(LEN(H1268)&gt;0,VLOOKUP(H1268,DATA!$B$2:$G$526,2,FALSE),"")</f>
        <v/>
      </c>
      <c r="K1268" t="str">
        <f>IF(LEN(H1268)&gt;0,IF(MID(IF(MID(MID(C1268,LEN(H1268)+2,99),1,1)="(",MID(MID(C1268,LEN(H1268)+2,99),2,LEN(MID(C1268,LEN(H1268)+2,99))-2),MID(C1268,LEN(H1268)+2,99)),1,1)=VLOOKUP(H1268,DATA!$B$2:$I$526,8,FALSE),MID(IF(MID(MID(C1268,LEN(H1268)+2,99),1,1)="(",MID(MID(C1268,LEN(H1268)+2,99),2,LEN(MID(C1268,LEN(H1268)+2,99))-2),MID(C1268,LEN(H1268)+2,99)),1,3),IF(MID(MID(C1268,LEN(H1268)+2,99),1,1)="(",MID(MID(C1268,LEN(H1268)+2,99),2,LEN(MID(C1268,LEN(H1268)+2,99))-2),MID(C1268,LEN(H1268)+2,99))),"")</f>
        <v/>
      </c>
      <c r="L1268" t="str">
        <f t="shared" si="670"/>
        <v/>
      </c>
      <c r="M1268" t="str">
        <f t="shared" si="689"/>
        <v/>
      </c>
      <c r="N1268" t="str">
        <f t="shared" si="671"/>
        <v/>
      </c>
      <c r="O1268" t="str">
        <f t="shared" si="672"/>
        <v/>
      </c>
      <c r="P1268" t="str">
        <f t="shared" si="665"/>
        <v/>
      </c>
      <c r="Q1268" t="str">
        <f t="shared" si="673"/>
        <v/>
      </c>
      <c r="R1268" t="str">
        <f t="shared" si="674"/>
        <v/>
      </c>
      <c r="S1268" t="str">
        <f t="shared" si="675"/>
        <v/>
      </c>
      <c r="T1268" t="str">
        <f t="shared" si="676"/>
        <v/>
      </c>
      <c r="U1268" t="str">
        <f t="shared" si="677"/>
        <v/>
      </c>
      <c r="V1268" t="str">
        <f>IF(MID(I1268,6,1)="T",VLOOKUP(H1268,DATA!$B$2:$H$526,7,FALSE),"")</f>
        <v/>
      </c>
      <c r="W1268" t="str">
        <f t="shared" si="678"/>
        <v/>
      </c>
      <c r="X1268" t="str">
        <f>IF(LEN(H1268)&gt;0,VLOOKUP(H1268,DATA!$B$2:$F$526,5,FALSE),"")</f>
        <v/>
      </c>
      <c r="Y1268" t="str">
        <f t="shared" si="679"/>
        <v/>
      </c>
      <c r="Z1268" t="str">
        <f t="shared" si="680"/>
        <v/>
      </c>
      <c r="AA1268" t="str">
        <f t="shared" si="681"/>
        <v/>
      </c>
      <c r="AB1268" t="str">
        <f>IF(LEN(Z1268)&gt;0,VLOOKUP(Z1268,DATA!$K$25:$L$69,2,FALSE)&amp;IF(LEN(AA1268)&gt;0,VLOOKUP(AA1268,DATA!$O$25:$P$29,2,FALSE),""),"")</f>
        <v/>
      </c>
      <c r="AC1268" t="str">
        <f>IF(LEN(Z1268)&gt;0,VLOOKUP(Z1268,DATA!$K$25:$M$69,3,FALSE),"")</f>
        <v/>
      </c>
      <c r="AD1268" t="str">
        <f t="shared" si="682"/>
        <v/>
      </c>
      <c r="AE1268" t="str">
        <f t="shared" si="683"/>
        <v/>
      </c>
      <c r="AF1268" t="str">
        <f t="shared" si="684"/>
        <v/>
      </c>
      <c r="AG1268" t="str">
        <f t="shared" si="685"/>
        <v/>
      </c>
      <c r="AH1268" t="str">
        <f t="shared" si="686"/>
        <v/>
      </c>
      <c r="AI1268" t="str">
        <f>IF(LEN(Q1268)&gt;0,REPT("0",IF(IF(MID(I1268,12,1)="F",VLOOKUP(J1268,DATA!$K$2:$Y$20,14,FALSE),0)&gt;10,IF(MID(I1268,12,1)="F",VLOOKUP(J1268,DATA!$K$2:$Y$20,14,FALSE),0)-10,0)-LEN(X1268))&amp;DEC2BIN(Q1268,IF(MID(I1268,12,1)="F",VLOOKUP(J1268,DATA!$K$2:$Y$20,14,FALSE),0)-IF(IF(MID(I1268,12,1)="F",VLOOKUP(J1268,DATA!$K$2:$Y$20,14,FALSE),0)&gt;10,IF(MID(I1268,12,1)="F",VLOOKUP(J1268,DATA!$K$2:$Y$20,14,FALSE),0)-10,0)),"")</f>
        <v/>
      </c>
      <c r="AJ1268" t="str">
        <f>IF(LEN(H1268)&gt;0,IF(H1268&lt;&gt;"CALL_PAL",VLOOKUP(H1268,DATA!$B$2:$E$526,4,FALSE),VLOOKUP(K1268,DATA!$K$72:$M$161,3,FALSE)),"")</f>
        <v/>
      </c>
      <c r="AK1268" t="str">
        <f>IF(LEN(H1268)&gt;0,VLOOKUP(H1268,DATA!$B$2:$D$526,3,FALSE),"")</f>
        <v/>
      </c>
      <c r="AL1268" t="str">
        <f t="shared" si="687"/>
        <v/>
      </c>
      <c r="AM1268" t="str">
        <f t="shared" si="688"/>
        <v/>
      </c>
      <c r="AN1268" t="str">
        <f t="shared" si="666"/>
        <v/>
      </c>
      <c r="AO1268" t="str">
        <f t="shared" si="660"/>
        <v/>
      </c>
      <c r="AP1268" t="str">
        <f t="shared" si="661"/>
        <v/>
      </c>
      <c r="AQ1268" t="str">
        <f t="shared" si="658"/>
        <v/>
      </c>
    </row>
    <row r="1269" spans="1:43" x14ac:dyDescent="0.25">
      <c r="A1269" t="str">
        <f t="shared" si="662"/>
        <v/>
      </c>
      <c r="C1269" t="str">
        <f t="shared" si="668"/>
        <v/>
      </c>
      <c r="D1269" t="str">
        <f t="shared" si="663"/>
        <v/>
      </c>
      <c r="E1269" t="str">
        <f t="shared" si="664"/>
        <v/>
      </c>
      <c r="F1269" t="str">
        <f t="shared" si="667"/>
        <v/>
      </c>
      <c r="G1269" t="str">
        <f t="shared" si="659"/>
        <v/>
      </c>
      <c r="H1269" t="str">
        <f t="shared" si="669"/>
        <v/>
      </c>
      <c r="I1269" s="3" t="str">
        <f>IF(LEN(H1269)&gt;0,VLOOKUP(H1269,DATA!$B$2:$G$526,6,FALSE),"")</f>
        <v/>
      </c>
      <c r="J1269" t="str">
        <f>IF(LEN(H1269)&gt;0,VLOOKUP(H1269,DATA!$B$2:$G$526,2,FALSE),"")</f>
        <v/>
      </c>
      <c r="K1269" t="str">
        <f>IF(LEN(H1269)&gt;0,IF(MID(IF(MID(MID(C1269,LEN(H1269)+2,99),1,1)="(",MID(MID(C1269,LEN(H1269)+2,99),2,LEN(MID(C1269,LEN(H1269)+2,99))-2),MID(C1269,LEN(H1269)+2,99)),1,1)=VLOOKUP(H1269,DATA!$B$2:$I$526,8,FALSE),MID(IF(MID(MID(C1269,LEN(H1269)+2,99),1,1)="(",MID(MID(C1269,LEN(H1269)+2,99),2,LEN(MID(C1269,LEN(H1269)+2,99))-2),MID(C1269,LEN(H1269)+2,99)),1,3),IF(MID(MID(C1269,LEN(H1269)+2,99),1,1)="(",MID(MID(C1269,LEN(H1269)+2,99),2,LEN(MID(C1269,LEN(H1269)+2,99))-2),MID(C1269,LEN(H1269)+2,99))),"")</f>
        <v/>
      </c>
      <c r="L1269" t="str">
        <f t="shared" si="670"/>
        <v/>
      </c>
      <c r="M1269" t="str">
        <f t="shared" si="689"/>
        <v/>
      </c>
      <c r="N1269" t="str">
        <f t="shared" si="671"/>
        <v/>
      </c>
      <c r="O1269" t="str">
        <f t="shared" si="672"/>
        <v/>
      </c>
      <c r="P1269" t="str">
        <f t="shared" si="665"/>
        <v/>
      </c>
      <c r="Q1269" t="str">
        <f t="shared" si="673"/>
        <v/>
      </c>
      <c r="R1269" t="str">
        <f t="shared" si="674"/>
        <v/>
      </c>
      <c r="S1269" t="str">
        <f t="shared" si="675"/>
        <v/>
      </c>
      <c r="T1269" t="str">
        <f t="shared" si="676"/>
        <v/>
      </c>
      <c r="U1269" t="str">
        <f t="shared" si="677"/>
        <v/>
      </c>
      <c r="V1269" t="str">
        <f>IF(MID(I1269,6,1)="T",VLOOKUP(H1269,DATA!$B$2:$H$526,7,FALSE),"")</f>
        <v/>
      </c>
      <c r="W1269" t="str">
        <f t="shared" si="678"/>
        <v/>
      </c>
      <c r="X1269" t="str">
        <f>IF(LEN(H1269)&gt;0,VLOOKUP(H1269,DATA!$B$2:$F$526,5,FALSE),"")</f>
        <v/>
      </c>
      <c r="Y1269" t="str">
        <f t="shared" si="679"/>
        <v/>
      </c>
      <c r="Z1269" t="str">
        <f t="shared" si="680"/>
        <v/>
      </c>
      <c r="AA1269" t="str">
        <f t="shared" si="681"/>
        <v/>
      </c>
      <c r="AB1269" t="str">
        <f>IF(LEN(Z1269)&gt;0,VLOOKUP(Z1269,DATA!$K$25:$L$69,2,FALSE)&amp;IF(LEN(AA1269)&gt;0,VLOOKUP(AA1269,DATA!$O$25:$P$29,2,FALSE),""),"")</f>
        <v/>
      </c>
      <c r="AC1269" t="str">
        <f>IF(LEN(Z1269)&gt;0,VLOOKUP(Z1269,DATA!$K$25:$M$69,3,FALSE),"")</f>
        <v/>
      </c>
      <c r="AD1269" t="str">
        <f t="shared" si="682"/>
        <v/>
      </c>
      <c r="AE1269" t="str">
        <f t="shared" si="683"/>
        <v/>
      </c>
      <c r="AF1269" t="str">
        <f t="shared" si="684"/>
        <v/>
      </c>
      <c r="AG1269" t="str">
        <f t="shared" si="685"/>
        <v/>
      </c>
      <c r="AH1269" t="str">
        <f t="shared" si="686"/>
        <v/>
      </c>
      <c r="AI1269" t="str">
        <f>IF(LEN(Q1269)&gt;0,REPT("0",IF(IF(MID(I1269,12,1)="F",VLOOKUP(J1269,DATA!$K$2:$Y$20,14,FALSE),0)&gt;10,IF(MID(I1269,12,1)="F",VLOOKUP(J1269,DATA!$K$2:$Y$20,14,FALSE),0)-10,0)-LEN(X1269))&amp;DEC2BIN(Q1269,IF(MID(I1269,12,1)="F",VLOOKUP(J1269,DATA!$K$2:$Y$20,14,FALSE),0)-IF(IF(MID(I1269,12,1)="F",VLOOKUP(J1269,DATA!$K$2:$Y$20,14,FALSE),0)&gt;10,IF(MID(I1269,12,1)="F",VLOOKUP(J1269,DATA!$K$2:$Y$20,14,FALSE),0)-10,0)),"")</f>
        <v/>
      </c>
      <c r="AJ1269" t="str">
        <f>IF(LEN(H1269)&gt;0,IF(H1269&lt;&gt;"CALL_PAL",VLOOKUP(H1269,DATA!$B$2:$E$526,4,FALSE),VLOOKUP(K1269,DATA!$K$72:$M$161,3,FALSE)),"")</f>
        <v/>
      </c>
      <c r="AK1269" t="str">
        <f>IF(LEN(H1269)&gt;0,VLOOKUP(H1269,DATA!$B$2:$D$526,3,FALSE),"")</f>
        <v/>
      </c>
      <c r="AL1269" t="str">
        <f t="shared" si="687"/>
        <v/>
      </c>
      <c r="AM1269" t="str">
        <f t="shared" si="688"/>
        <v/>
      </c>
      <c r="AN1269" t="str">
        <f t="shared" si="666"/>
        <v/>
      </c>
      <c r="AO1269" t="str">
        <f t="shared" si="660"/>
        <v/>
      </c>
      <c r="AP1269" t="str">
        <f t="shared" si="661"/>
        <v/>
      </c>
      <c r="AQ1269" t="str">
        <f t="shared" si="658"/>
        <v/>
      </c>
    </row>
    <row r="1270" spans="1:43" x14ac:dyDescent="0.25">
      <c r="A1270" t="str">
        <f t="shared" si="662"/>
        <v/>
      </c>
      <c r="C1270" t="str">
        <f t="shared" si="668"/>
        <v/>
      </c>
      <c r="D1270" t="str">
        <f t="shared" si="663"/>
        <v/>
      </c>
      <c r="E1270" t="str">
        <f t="shared" si="664"/>
        <v/>
      </c>
      <c r="F1270" t="str">
        <f t="shared" si="667"/>
        <v/>
      </c>
      <c r="G1270" t="str">
        <f t="shared" si="659"/>
        <v/>
      </c>
      <c r="H1270" t="str">
        <f t="shared" si="669"/>
        <v/>
      </c>
      <c r="I1270" s="3" t="str">
        <f>IF(LEN(H1270)&gt;0,VLOOKUP(H1270,DATA!$B$2:$G$526,6,FALSE),"")</f>
        <v/>
      </c>
      <c r="J1270" t="str">
        <f>IF(LEN(H1270)&gt;0,VLOOKUP(H1270,DATA!$B$2:$G$526,2,FALSE),"")</f>
        <v/>
      </c>
      <c r="K1270" t="str">
        <f>IF(LEN(H1270)&gt;0,IF(MID(IF(MID(MID(C1270,LEN(H1270)+2,99),1,1)="(",MID(MID(C1270,LEN(H1270)+2,99),2,LEN(MID(C1270,LEN(H1270)+2,99))-2),MID(C1270,LEN(H1270)+2,99)),1,1)=VLOOKUP(H1270,DATA!$B$2:$I$526,8,FALSE),MID(IF(MID(MID(C1270,LEN(H1270)+2,99),1,1)="(",MID(MID(C1270,LEN(H1270)+2,99),2,LEN(MID(C1270,LEN(H1270)+2,99))-2),MID(C1270,LEN(H1270)+2,99)),1,3),IF(MID(MID(C1270,LEN(H1270)+2,99),1,1)="(",MID(MID(C1270,LEN(H1270)+2,99),2,LEN(MID(C1270,LEN(H1270)+2,99))-2),MID(C1270,LEN(H1270)+2,99))),"")</f>
        <v/>
      </c>
      <c r="L1270" t="str">
        <f t="shared" si="670"/>
        <v/>
      </c>
      <c r="M1270" t="str">
        <f t="shared" si="689"/>
        <v/>
      </c>
      <c r="N1270" t="str">
        <f t="shared" si="671"/>
        <v/>
      </c>
      <c r="O1270" t="str">
        <f t="shared" si="672"/>
        <v/>
      </c>
      <c r="P1270" t="str">
        <f t="shared" si="665"/>
        <v/>
      </c>
      <c r="Q1270" t="str">
        <f t="shared" si="673"/>
        <v/>
      </c>
      <c r="R1270" t="str">
        <f t="shared" si="674"/>
        <v/>
      </c>
      <c r="S1270" t="str">
        <f t="shared" si="675"/>
        <v/>
      </c>
      <c r="T1270" t="str">
        <f t="shared" si="676"/>
        <v/>
      </c>
      <c r="U1270" t="str">
        <f t="shared" si="677"/>
        <v/>
      </c>
      <c r="V1270" t="str">
        <f>IF(MID(I1270,6,1)="T",VLOOKUP(H1270,DATA!$B$2:$H$526,7,FALSE),"")</f>
        <v/>
      </c>
      <c r="W1270" t="str">
        <f t="shared" si="678"/>
        <v/>
      </c>
      <c r="X1270" t="str">
        <f>IF(LEN(H1270)&gt;0,VLOOKUP(H1270,DATA!$B$2:$F$526,5,FALSE),"")</f>
        <v/>
      </c>
      <c r="Y1270" t="str">
        <f t="shared" si="679"/>
        <v/>
      </c>
      <c r="Z1270" t="str">
        <f t="shared" si="680"/>
        <v/>
      </c>
      <c r="AA1270" t="str">
        <f t="shared" si="681"/>
        <v/>
      </c>
      <c r="AB1270" t="str">
        <f>IF(LEN(Z1270)&gt;0,VLOOKUP(Z1270,DATA!$K$25:$L$69,2,FALSE)&amp;IF(LEN(AA1270)&gt;0,VLOOKUP(AA1270,DATA!$O$25:$P$29,2,FALSE),""),"")</f>
        <v/>
      </c>
      <c r="AC1270" t="str">
        <f>IF(LEN(Z1270)&gt;0,VLOOKUP(Z1270,DATA!$K$25:$M$69,3,FALSE),"")</f>
        <v/>
      </c>
      <c r="AD1270" t="str">
        <f t="shared" si="682"/>
        <v/>
      </c>
      <c r="AE1270" t="str">
        <f t="shared" si="683"/>
        <v/>
      </c>
      <c r="AF1270" t="str">
        <f t="shared" si="684"/>
        <v/>
      </c>
      <c r="AG1270" t="str">
        <f t="shared" si="685"/>
        <v/>
      </c>
      <c r="AH1270" t="str">
        <f t="shared" si="686"/>
        <v/>
      </c>
      <c r="AI1270" t="str">
        <f>IF(LEN(Q1270)&gt;0,REPT("0",IF(IF(MID(I1270,12,1)="F",VLOOKUP(J1270,DATA!$K$2:$Y$20,14,FALSE),0)&gt;10,IF(MID(I1270,12,1)="F",VLOOKUP(J1270,DATA!$K$2:$Y$20,14,FALSE),0)-10,0)-LEN(X1270))&amp;DEC2BIN(Q1270,IF(MID(I1270,12,1)="F",VLOOKUP(J1270,DATA!$K$2:$Y$20,14,FALSE),0)-IF(IF(MID(I1270,12,1)="F",VLOOKUP(J1270,DATA!$K$2:$Y$20,14,FALSE),0)&gt;10,IF(MID(I1270,12,1)="F",VLOOKUP(J1270,DATA!$K$2:$Y$20,14,FALSE),0)-10,0)),"")</f>
        <v/>
      </c>
      <c r="AJ1270" t="str">
        <f>IF(LEN(H1270)&gt;0,IF(H1270&lt;&gt;"CALL_PAL",VLOOKUP(H1270,DATA!$B$2:$E$526,4,FALSE),VLOOKUP(K1270,DATA!$K$72:$M$161,3,FALSE)),"")</f>
        <v/>
      </c>
      <c r="AK1270" t="str">
        <f>IF(LEN(H1270)&gt;0,VLOOKUP(H1270,DATA!$B$2:$D$526,3,FALSE),"")</f>
        <v/>
      </c>
      <c r="AL1270" t="str">
        <f t="shared" si="687"/>
        <v/>
      </c>
      <c r="AM1270" t="str">
        <f t="shared" si="688"/>
        <v/>
      </c>
      <c r="AN1270" t="str">
        <f t="shared" si="666"/>
        <v/>
      </c>
      <c r="AO1270" t="str">
        <f t="shared" si="660"/>
        <v/>
      </c>
      <c r="AP1270" t="str">
        <f t="shared" si="661"/>
        <v/>
      </c>
      <c r="AQ1270" t="str">
        <f t="shared" si="658"/>
        <v/>
      </c>
    </row>
    <row r="1271" spans="1:43" x14ac:dyDescent="0.25">
      <c r="A1271" t="str">
        <f t="shared" si="662"/>
        <v/>
      </c>
      <c r="C1271" t="str">
        <f t="shared" si="668"/>
        <v/>
      </c>
      <c r="D1271" t="str">
        <f t="shared" si="663"/>
        <v/>
      </c>
      <c r="E1271" t="str">
        <f t="shared" si="664"/>
        <v/>
      </c>
      <c r="F1271" t="str">
        <f t="shared" si="667"/>
        <v/>
      </c>
      <c r="G1271" t="str">
        <f t="shared" si="659"/>
        <v/>
      </c>
      <c r="H1271" t="str">
        <f t="shared" si="669"/>
        <v/>
      </c>
      <c r="I1271" s="3" t="str">
        <f>IF(LEN(H1271)&gt;0,VLOOKUP(H1271,DATA!$B$2:$G$526,6,FALSE),"")</f>
        <v/>
      </c>
      <c r="J1271" t="str">
        <f>IF(LEN(H1271)&gt;0,VLOOKUP(H1271,DATA!$B$2:$G$526,2,FALSE),"")</f>
        <v/>
      </c>
      <c r="K1271" t="str">
        <f>IF(LEN(H1271)&gt;0,IF(MID(IF(MID(MID(C1271,LEN(H1271)+2,99),1,1)="(",MID(MID(C1271,LEN(H1271)+2,99),2,LEN(MID(C1271,LEN(H1271)+2,99))-2),MID(C1271,LEN(H1271)+2,99)),1,1)=VLOOKUP(H1271,DATA!$B$2:$I$526,8,FALSE),MID(IF(MID(MID(C1271,LEN(H1271)+2,99),1,1)="(",MID(MID(C1271,LEN(H1271)+2,99),2,LEN(MID(C1271,LEN(H1271)+2,99))-2),MID(C1271,LEN(H1271)+2,99)),1,3),IF(MID(MID(C1271,LEN(H1271)+2,99),1,1)="(",MID(MID(C1271,LEN(H1271)+2,99),2,LEN(MID(C1271,LEN(H1271)+2,99))-2),MID(C1271,LEN(H1271)+2,99))),"")</f>
        <v/>
      </c>
      <c r="L1271" t="str">
        <f t="shared" si="670"/>
        <v/>
      </c>
      <c r="M1271" t="str">
        <f t="shared" si="689"/>
        <v/>
      </c>
      <c r="N1271" t="str">
        <f t="shared" si="671"/>
        <v/>
      </c>
      <c r="O1271" t="str">
        <f t="shared" si="672"/>
        <v/>
      </c>
      <c r="P1271" t="str">
        <f t="shared" si="665"/>
        <v/>
      </c>
      <c r="Q1271" t="str">
        <f t="shared" si="673"/>
        <v/>
      </c>
      <c r="R1271" t="str">
        <f t="shared" si="674"/>
        <v/>
      </c>
      <c r="S1271" t="str">
        <f t="shared" si="675"/>
        <v/>
      </c>
      <c r="T1271" t="str">
        <f t="shared" si="676"/>
        <v/>
      </c>
      <c r="U1271" t="str">
        <f t="shared" si="677"/>
        <v/>
      </c>
      <c r="V1271" t="str">
        <f>IF(MID(I1271,6,1)="T",VLOOKUP(H1271,DATA!$B$2:$H$526,7,FALSE),"")</f>
        <v/>
      </c>
      <c r="W1271" t="str">
        <f t="shared" si="678"/>
        <v/>
      </c>
      <c r="X1271" t="str">
        <f>IF(LEN(H1271)&gt;0,VLOOKUP(H1271,DATA!$B$2:$F$526,5,FALSE),"")</f>
        <v/>
      </c>
      <c r="Y1271" t="str">
        <f t="shared" si="679"/>
        <v/>
      </c>
      <c r="Z1271" t="str">
        <f t="shared" si="680"/>
        <v/>
      </c>
      <c r="AA1271" t="str">
        <f t="shared" si="681"/>
        <v/>
      </c>
      <c r="AB1271" t="str">
        <f>IF(LEN(Z1271)&gt;0,VLOOKUP(Z1271,DATA!$K$25:$L$69,2,FALSE)&amp;IF(LEN(AA1271)&gt;0,VLOOKUP(AA1271,DATA!$O$25:$P$29,2,FALSE),""),"")</f>
        <v/>
      </c>
      <c r="AC1271" t="str">
        <f>IF(LEN(Z1271)&gt;0,VLOOKUP(Z1271,DATA!$K$25:$M$69,3,FALSE),"")</f>
        <v/>
      </c>
      <c r="AD1271" t="str">
        <f t="shared" si="682"/>
        <v/>
      </c>
      <c r="AE1271" t="str">
        <f t="shared" si="683"/>
        <v/>
      </c>
      <c r="AF1271" t="str">
        <f t="shared" si="684"/>
        <v/>
      </c>
      <c r="AG1271" t="str">
        <f t="shared" si="685"/>
        <v/>
      </c>
      <c r="AH1271" t="str">
        <f t="shared" si="686"/>
        <v/>
      </c>
      <c r="AI1271" t="str">
        <f>IF(LEN(Q1271)&gt;0,REPT("0",IF(IF(MID(I1271,12,1)="F",VLOOKUP(J1271,DATA!$K$2:$Y$20,14,FALSE),0)&gt;10,IF(MID(I1271,12,1)="F",VLOOKUP(J1271,DATA!$K$2:$Y$20,14,FALSE),0)-10,0)-LEN(X1271))&amp;DEC2BIN(Q1271,IF(MID(I1271,12,1)="F",VLOOKUP(J1271,DATA!$K$2:$Y$20,14,FALSE),0)-IF(IF(MID(I1271,12,1)="F",VLOOKUP(J1271,DATA!$K$2:$Y$20,14,FALSE),0)&gt;10,IF(MID(I1271,12,1)="F",VLOOKUP(J1271,DATA!$K$2:$Y$20,14,FALSE),0)-10,0)),"")</f>
        <v/>
      </c>
      <c r="AJ1271" t="str">
        <f>IF(LEN(H1271)&gt;0,IF(H1271&lt;&gt;"CALL_PAL",VLOOKUP(H1271,DATA!$B$2:$E$526,4,FALSE),VLOOKUP(K1271,DATA!$K$72:$M$161,3,FALSE)),"")</f>
        <v/>
      </c>
      <c r="AK1271" t="str">
        <f>IF(LEN(H1271)&gt;0,VLOOKUP(H1271,DATA!$B$2:$D$526,3,FALSE),"")</f>
        <v/>
      </c>
      <c r="AL1271" t="str">
        <f t="shared" si="687"/>
        <v/>
      </c>
      <c r="AM1271" t="str">
        <f t="shared" si="688"/>
        <v/>
      </c>
      <c r="AN1271" t="str">
        <f t="shared" si="666"/>
        <v/>
      </c>
      <c r="AO1271" t="str">
        <f t="shared" si="660"/>
        <v/>
      </c>
      <c r="AP1271" t="str">
        <f t="shared" si="661"/>
        <v/>
      </c>
      <c r="AQ1271" t="str">
        <f t="shared" si="658"/>
        <v/>
      </c>
    </row>
    <row r="1272" spans="1:43" x14ac:dyDescent="0.25">
      <c r="A1272" t="str">
        <f t="shared" si="662"/>
        <v/>
      </c>
      <c r="C1272" t="str">
        <f t="shared" si="668"/>
        <v/>
      </c>
      <c r="D1272" t="str">
        <f t="shared" si="663"/>
        <v/>
      </c>
      <c r="E1272" t="str">
        <f t="shared" si="664"/>
        <v/>
      </c>
      <c r="F1272" t="str">
        <f t="shared" si="667"/>
        <v/>
      </c>
      <c r="G1272" t="str">
        <f t="shared" si="659"/>
        <v/>
      </c>
      <c r="H1272" t="str">
        <f t="shared" si="669"/>
        <v/>
      </c>
      <c r="I1272" s="3" t="str">
        <f>IF(LEN(H1272)&gt;0,VLOOKUP(H1272,DATA!$B$2:$G$526,6,FALSE),"")</f>
        <v/>
      </c>
      <c r="J1272" t="str">
        <f>IF(LEN(H1272)&gt;0,VLOOKUP(H1272,DATA!$B$2:$G$526,2,FALSE),"")</f>
        <v/>
      </c>
      <c r="K1272" t="str">
        <f>IF(LEN(H1272)&gt;0,IF(MID(IF(MID(MID(C1272,LEN(H1272)+2,99),1,1)="(",MID(MID(C1272,LEN(H1272)+2,99),2,LEN(MID(C1272,LEN(H1272)+2,99))-2),MID(C1272,LEN(H1272)+2,99)),1,1)=VLOOKUP(H1272,DATA!$B$2:$I$526,8,FALSE),MID(IF(MID(MID(C1272,LEN(H1272)+2,99),1,1)="(",MID(MID(C1272,LEN(H1272)+2,99),2,LEN(MID(C1272,LEN(H1272)+2,99))-2),MID(C1272,LEN(H1272)+2,99)),1,3),IF(MID(MID(C1272,LEN(H1272)+2,99),1,1)="(",MID(MID(C1272,LEN(H1272)+2,99),2,LEN(MID(C1272,LEN(H1272)+2,99))-2),MID(C1272,LEN(H1272)+2,99))),"")</f>
        <v/>
      </c>
      <c r="L1272" t="str">
        <f t="shared" si="670"/>
        <v/>
      </c>
      <c r="M1272" t="str">
        <f t="shared" si="689"/>
        <v/>
      </c>
      <c r="N1272" t="str">
        <f t="shared" si="671"/>
        <v/>
      </c>
      <c r="O1272" t="str">
        <f t="shared" si="672"/>
        <v/>
      </c>
      <c r="P1272" t="str">
        <f t="shared" si="665"/>
        <v/>
      </c>
      <c r="Q1272" t="str">
        <f t="shared" si="673"/>
        <v/>
      </c>
      <c r="R1272" t="str">
        <f t="shared" si="674"/>
        <v/>
      </c>
      <c r="S1272" t="str">
        <f t="shared" si="675"/>
        <v/>
      </c>
      <c r="T1272" t="str">
        <f t="shared" si="676"/>
        <v/>
      </c>
      <c r="U1272" t="str">
        <f t="shared" si="677"/>
        <v/>
      </c>
      <c r="V1272" t="str">
        <f>IF(MID(I1272,6,1)="T",VLOOKUP(H1272,DATA!$B$2:$H$526,7,FALSE),"")</f>
        <v/>
      </c>
      <c r="W1272" t="str">
        <f t="shared" si="678"/>
        <v/>
      </c>
      <c r="X1272" t="str">
        <f>IF(LEN(H1272)&gt;0,VLOOKUP(H1272,DATA!$B$2:$F$526,5,FALSE),"")</f>
        <v/>
      </c>
      <c r="Y1272" t="str">
        <f t="shared" si="679"/>
        <v/>
      </c>
      <c r="Z1272" t="str">
        <f t="shared" si="680"/>
        <v/>
      </c>
      <c r="AA1272" t="str">
        <f t="shared" si="681"/>
        <v/>
      </c>
      <c r="AB1272" t="str">
        <f>IF(LEN(Z1272)&gt;0,VLOOKUP(Z1272,DATA!$K$25:$L$69,2,FALSE)&amp;IF(LEN(AA1272)&gt;0,VLOOKUP(AA1272,DATA!$O$25:$P$29,2,FALSE),""),"")</f>
        <v/>
      </c>
      <c r="AC1272" t="str">
        <f>IF(LEN(Z1272)&gt;0,VLOOKUP(Z1272,DATA!$K$25:$M$69,3,FALSE),"")</f>
        <v/>
      </c>
      <c r="AD1272" t="str">
        <f t="shared" si="682"/>
        <v/>
      </c>
      <c r="AE1272" t="str">
        <f t="shared" si="683"/>
        <v/>
      </c>
      <c r="AF1272" t="str">
        <f t="shared" si="684"/>
        <v/>
      </c>
      <c r="AG1272" t="str">
        <f t="shared" si="685"/>
        <v/>
      </c>
      <c r="AH1272" t="str">
        <f t="shared" si="686"/>
        <v/>
      </c>
      <c r="AI1272" t="str">
        <f>IF(LEN(Q1272)&gt;0,REPT("0",IF(IF(MID(I1272,12,1)="F",VLOOKUP(J1272,DATA!$K$2:$Y$20,14,FALSE),0)&gt;10,IF(MID(I1272,12,1)="F",VLOOKUP(J1272,DATA!$K$2:$Y$20,14,FALSE),0)-10,0)-LEN(X1272))&amp;DEC2BIN(Q1272,IF(MID(I1272,12,1)="F",VLOOKUP(J1272,DATA!$K$2:$Y$20,14,FALSE),0)-IF(IF(MID(I1272,12,1)="F",VLOOKUP(J1272,DATA!$K$2:$Y$20,14,FALSE),0)&gt;10,IF(MID(I1272,12,1)="F",VLOOKUP(J1272,DATA!$K$2:$Y$20,14,FALSE),0)-10,0)),"")</f>
        <v/>
      </c>
      <c r="AJ1272" t="str">
        <f>IF(LEN(H1272)&gt;0,IF(H1272&lt;&gt;"CALL_PAL",VLOOKUP(H1272,DATA!$B$2:$E$526,4,FALSE),VLOOKUP(K1272,DATA!$K$72:$M$161,3,FALSE)),"")</f>
        <v/>
      </c>
      <c r="AK1272" t="str">
        <f>IF(LEN(H1272)&gt;0,VLOOKUP(H1272,DATA!$B$2:$D$526,3,FALSE),"")</f>
        <v/>
      </c>
      <c r="AL1272" t="str">
        <f t="shared" si="687"/>
        <v/>
      </c>
      <c r="AM1272" t="str">
        <f t="shared" si="688"/>
        <v/>
      </c>
      <c r="AN1272" t="str">
        <f t="shared" si="666"/>
        <v/>
      </c>
      <c r="AO1272" t="str">
        <f t="shared" si="660"/>
        <v/>
      </c>
      <c r="AP1272" t="str">
        <f t="shared" si="661"/>
        <v/>
      </c>
      <c r="AQ1272" t="str">
        <f t="shared" si="658"/>
        <v/>
      </c>
    </row>
    <row r="1273" spans="1:43" x14ac:dyDescent="0.25">
      <c r="A1273" t="str">
        <f t="shared" si="662"/>
        <v/>
      </c>
      <c r="C1273" t="str">
        <f t="shared" si="668"/>
        <v/>
      </c>
      <c r="D1273" t="str">
        <f t="shared" si="663"/>
        <v/>
      </c>
      <c r="E1273" t="str">
        <f t="shared" si="664"/>
        <v/>
      </c>
      <c r="F1273" t="str">
        <f t="shared" si="667"/>
        <v/>
      </c>
      <c r="G1273" t="str">
        <f t="shared" si="659"/>
        <v/>
      </c>
      <c r="H1273" t="str">
        <f t="shared" si="669"/>
        <v/>
      </c>
      <c r="I1273" s="3" t="str">
        <f>IF(LEN(H1273)&gt;0,VLOOKUP(H1273,DATA!$B$2:$G$526,6,FALSE),"")</f>
        <v/>
      </c>
      <c r="J1273" t="str">
        <f>IF(LEN(H1273)&gt;0,VLOOKUP(H1273,DATA!$B$2:$G$526,2,FALSE),"")</f>
        <v/>
      </c>
      <c r="K1273" t="str">
        <f>IF(LEN(H1273)&gt;0,IF(MID(IF(MID(MID(C1273,LEN(H1273)+2,99),1,1)="(",MID(MID(C1273,LEN(H1273)+2,99),2,LEN(MID(C1273,LEN(H1273)+2,99))-2),MID(C1273,LEN(H1273)+2,99)),1,1)=VLOOKUP(H1273,DATA!$B$2:$I$526,8,FALSE),MID(IF(MID(MID(C1273,LEN(H1273)+2,99),1,1)="(",MID(MID(C1273,LEN(H1273)+2,99),2,LEN(MID(C1273,LEN(H1273)+2,99))-2),MID(C1273,LEN(H1273)+2,99)),1,3),IF(MID(MID(C1273,LEN(H1273)+2,99),1,1)="(",MID(MID(C1273,LEN(H1273)+2,99),2,LEN(MID(C1273,LEN(H1273)+2,99))-2),MID(C1273,LEN(H1273)+2,99))),"")</f>
        <v/>
      </c>
      <c r="L1273" t="str">
        <f t="shared" si="670"/>
        <v/>
      </c>
      <c r="M1273" t="str">
        <f t="shared" si="689"/>
        <v/>
      </c>
      <c r="N1273" t="str">
        <f t="shared" si="671"/>
        <v/>
      </c>
      <c r="O1273" t="str">
        <f t="shared" si="672"/>
        <v/>
      </c>
      <c r="P1273" t="str">
        <f t="shared" si="665"/>
        <v/>
      </c>
      <c r="Q1273" t="str">
        <f t="shared" si="673"/>
        <v/>
      </c>
      <c r="R1273" t="str">
        <f t="shared" si="674"/>
        <v/>
      </c>
      <c r="S1273" t="str">
        <f t="shared" si="675"/>
        <v/>
      </c>
      <c r="T1273" t="str">
        <f t="shared" si="676"/>
        <v/>
      </c>
      <c r="U1273" t="str">
        <f t="shared" si="677"/>
        <v/>
      </c>
      <c r="V1273" t="str">
        <f>IF(MID(I1273,6,1)="T",VLOOKUP(H1273,DATA!$B$2:$H$526,7,FALSE),"")</f>
        <v/>
      </c>
      <c r="W1273" t="str">
        <f t="shared" si="678"/>
        <v/>
      </c>
      <c r="X1273" t="str">
        <f>IF(LEN(H1273)&gt;0,VLOOKUP(H1273,DATA!$B$2:$F$526,5,FALSE),"")</f>
        <v/>
      </c>
      <c r="Y1273" t="str">
        <f t="shared" si="679"/>
        <v/>
      </c>
      <c r="Z1273" t="str">
        <f t="shared" si="680"/>
        <v/>
      </c>
      <c r="AA1273" t="str">
        <f t="shared" si="681"/>
        <v/>
      </c>
      <c r="AB1273" t="str">
        <f>IF(LEN(Z1273)&gt;0,VLOOKUP(Z1273,DATA!$K$25:$L$69,2,FALSE)&amp;IF(LEN(AA1273)&gt;0,VLOOKUP(AA1273,DATA!$O$25:$P$29,2,FALSE),""),"")</f>
        <v/>
      </c>
      <c r="AC1273" t="str">
        <f>IF(LEN(Z1273)&gt;0,VLOOKUP(Z1273,DATA!$K$25:$M$69,3,FALSE),"")</f>
        <v/>
      </c>
      <c r="AD1273" t="str">
        <f t="shared" si="682"/>
        <v/>
      </c>
      <c r="AE1273" t="str">
        <f t="shared" si="683"/>
        <v/>
      </c>
      <c r="AF1273" t="str">
        <f t="shared" si="684"/>
        <v/>
      </c>
      <c r="AG1273" t="str">
        <f t="shared" si="685"/>
        <v/>
      </c>
      <c r="AH1273" t="str">
        <f t="shared" si="686"/>
        <v/>
      </c>
      <c r="AI1273" t="str">
        <f>IF(LEN(Q1273)&gt;0,REPT("0",IF(IF(MID(I1273,12,1)="F",VLOOKUP(J1273,DATA!$K$2:$Y$20,14,FALSE),0)&gt;10,IF(MID(I1273,12,1)="F",VLOOKUP(J1273,DATA!$K$2:$Y$20,14,FALSE),0)-10,0)-LEN(X1273))&amp;DEC2BIN(Q1273,IF(MID(I1273,12,1)="F",VLOOKUP(J1273,DATA!$K$2:$Y$20,14,FALSE),0)-IF(IF(MID(I1273,12,1)="F",VLOOKUP(J1273,DATA!$K$2:$Y$20,14,FALSE),0)&gt;10,IF(MID(I1273,12,1)="F",VLOOKUP(J1273,DATA!$K$2:$Y$20,14,FALSE),0)-10,0)),"")</f>
        <v/>
      </c>
      <c r="AJ1273" t="str">
        <f>IF(LEN(H1273)&gt;0,IF(H1273&lt;&gt;"CALL_PAL",VLOOKUP(H1273,DATA!$B$2:$E$526,4,FALSE),VLOOKUP(K1273,DATA!$K$72:$M$161,3,FALSE)),"")</f>
        <v/>
      </c>
      <c r="AK1273" t="str">
        <f>IF(LEN(H1273)&gt;0,VLOOKUP(H1273,DATA!$B$2:$D$526,3,FALSE),"")</f>
        <v/>
      </c>
      <c r="AL1273" t="str">
        <f t="shared" si="687"/>
        <v/>
      </c>
      <c r="AM1273" t="str">
        <f t="shared" si="688"/>
        <v/>
      </c>
      <c r="AN1273" t="str">
        <f t="shared" si="666"/>
        <v/>
      </c>
      <c r="AO1273" t="str">
        <f t="shared" si="660"/>
        <v/>
      </c>
      <c r="AP1273" t="str">
        <f t="shared" si="661"/>
        <v/>
      </c>
      <c r="AQ1273" t="str">
        <f t="shared" si="658"/>
        <v/>
      </c>
    </row>
    <row r="1274" spans="1:43" x14ac:dyDescent="0.25">
      <c r="A1274" t="str">
        <f t="shared" si="662"/>
        <v/>
      </c>
      <c r="C1274" t="str">
        <f t="shared" si="668"/>
        <v/>
      </c>
      <c r="D1274" t="str">
        <f t="shared" si="663"/>
        <v/>
      </c>
      <c r="E1274" t="str">
        <f t="shared" si="664"/>
        <v/>
      </c>
      <c r="F1274" t="str">
        <f t="shared" si="667"/>
        <v/>
      </c>
      <c r="G1274" t="str">
        <f t="shared" si="659"/>
        <v/>
      </c>
      <c r="H1274" t="str">
        <f t="shared" si="669"/>
        <v/>
      </c>
      <c r="I1274" s="3" t="str">
        <f>IF(LEN(H1274)&gt;0,VLOOKUP(H1274,DATA!$B$2:$G$526,6,FALSE),"")</f>
        <v/>
      </c>
      <c r="J1274" t="str">
        <f>IF(LEN(H1274)&gt;0,VLOOKUP(H1274,DATA!$B$2:$G$526,2,FALSE),"")</f>
        <v/>
      </c>
      <c r="K1274" t="str">
        <f>IF(LEN(H1274)&gt;0,IF(MID(IF(MID(MID(C1274,LEN(H1274)+2,99),1,1)="(",MID(MID(C1274,LEN(H1274)+2,99),2,LEN(MID(C1274,LEN(H1274)+2,99))-2),MID(C1274,LEN(H1274)+2,99)),1,1)=VLOOKUP(H1274,DATA!$B$2:$I$526,8,FALSE),MID(IF(MID(MID(C1274,LEN(H1274)+2,99),1,1)="(",MID(MID(C1274,LEN(H1274)+2,99),2,LEN(MID(C1274,LEN(H1274)+2,99))-2),MID(C1274,LEN(H1274)+2,99)),1,3),IF(MID(MID(C1274,LEN(H1274)+2,99),1,1)="(",MID(MID(C1274,LEN(H1274)+2,99),2,LEN(MID(C1274,LEN(H1274)+2,99))-2),MID(C1274,LEN(H1274)+2,99))),"")</f>
        <v/>
      </c>
      <c r="L1274" t="str">
        <f t="shared" si="670"/>
        <v/>
      </c>
      <c r="M1274" t="str">
        <f t="shared" si="689"/>
        <v/>
      </c>
      <c r="N1274" t="str">
        <f t="shared" si="671"/>
        <v/>
      </c>
      <c r="O1274" t="str">
        <f t="shared" si="672"/>
        <v/>
      </c>
      <c r="P1274" t="str">
        <f t="shared" si="665"/>
        <v/>
      </c>
      <c r="Q1274" t="str">
        <f t="shared" si="673"/>
        <v/>
      </c>
      <c r="R1274" t="str">
        <f t="shared" si="674"/>
        <v/>
      </c>
      <c r="S1274" t="str">
        <f t="shared" si="675"/>
        <v/>
      </c>
      <c r="T1274" t="str">
        <f t="shared" si="676"/>
        <v/>
      </c>
      <c r="U1274" t="str">
        <f t="shared" si="677"/>
        <v/>
      </c>
      <c r="V1274" t="str">
        <f>IF(MID(I1274,6,1)="T",VLOOKUP(H1274,DATA!$B$2:$H$526,7,FALSE),"")</f>
        <v/>
      </c>
      <c r="W1274" t="str">
        <f t="shared" si="678"/>
        <v/>
      </c>
      <c r="X1274" t="str">
        <f>IF(LEN(H1274)&gt;0,VLOOKUP(H1274,DATA!$B$2:$F$526,5,FALSE),"")</f>
        <v/>
      </c>
      <c r="Y1274" t="str">
        <f t="shared" si="679"/>
        <v/>
      </c>
      <c r="Z1274" t="str">
        <f t="shared" si="680"/>
        <v/>
      </c>
      <c r="AA1274" t="str">
        <f t="shared" si="681"/>
        <v/>
      </c>
      <c r="AB1274" t="str">
        <f>IF(LEN(Z1274)&gt;0,VLOOKUP(Z1274,DATA!$K$25:$L$69,2,FALSE)&amp;IF(LEN(AA1274)&gt;0,VLOOKUP(AA1274,DATA!$O$25:$P$29,2,FALSE),""),"")</f>
        <v/>
      </c>
      <c r="AC1274" t="str">
        <f>IF(LEN(Z1274)&gt;0,VLOOKUP(Z1274,DATA!$K$25:$M$69,3,FALSE),"")</f>
        <v/>
      </c>
      <c r="AD1274" t="str">
        <f t="shared" si="682"/>
        <v/>
      </c>
      <c r="AE1274" t="str">
        <f t="shared" si="683"/>
        <v/>
      </c>
      <c r="AF1274" t="str">
        <f t="shared" si="684"/>
        <v/>
      </c>
      <c r="AG1274" t="str">
        <f t="shared" si="685"/>
        <v/>
      </c>
      <c r="AH1274" t="str">
        <f t="shared" si="686"/>
        <v/>
      </c>
      <c r="AI1274" t="str">
        <f>IF(LEN(Q1274)&gt;0,REPT("0",IF(IF(MID(I1274,12,1)="F",VLOOKUP(J1274,DATA!$K$2:$Y$20,14,FALSE),0)&gt;10,IF(MID(I1274,12,1)="F",VLOOKUP(J1274,DATA!$K$2:$Y$20,14,FALSE),0)-10,0)-LEN(X1274))&amp;DEC2BIN(Q1274,IF(MID(I1274,12,1)="F",VLOOKUP(J1274,DATA!$K$2:$Y$20,14,FALSE),0)-IF(IF(MID(I1274,12,1)="F",VLOOKUP(J1274,DATA!$K$2:$Y$20,14,FALSE),0)&gt;10,IF(MID(I1274,12,1)="F",VLOOKUP(J1274,DATA!$K$2:$Y$20,14,FALSE),0)-10,0)),"")</f>
        <v/>
      </c>
      <c r="AJ1274" t="str">
        <f>IF(LEN(H1274)&gt;0,IF(H1274&lt;&gt;"CALL_PAL",VLOOKUP(H1274,DATA!$B$2:$E$526,4,FALSE),VLOOKUP(K1274,DATA!$K$72:$M$161,3,FALSE)),"")</f>
        <v/>
      </c>
      <c r="AK1274" t="str">
        <f>IF(LEN(H1274)&gt;0,VLOOKUP(H1274,DATA!$B$2:$D$526,3,FALSE),"")</f>
        <v/>
      </c>
      <c r="AL1274" t="str">
        <f t="shared" si="687"/>
        <v/>
      </c>
      <c r="AM1274" t="str">
        <f t="shared" si="688"/>
        <v/>
      </c>
      <c r="AN1274" t="str">
        <f t="shared" si="666"/>
        <v/>
      </c>
      <c r="AO1274" t="str">
        <f t="shared" si="660"/>
        <v/>
      </c>
      <c r="AP1274" t="str">
        <f t="shared" si="661"/>
        <v/>
      </c>
      <c r="AQ1274" t="str">
        <f t="shared" si="658"/>
        <v/>
      </c>
    </row>
    <row r="1275" spans="1:43" x14ac:dyDescent="0.25">
      <c r="A1275" t="str">
        <f t="shared" si="662"/>
        <v/>
      </c>
      <c r="C1275" t="str">
        <f t="shared" si="668"/>
        <v/>
      </c>
      <c r="D1275" t="str">
        <f t="shared" si="663"/>
        <v/>
      </c>
      <c r="E1275" t="str">
        <f t="shared" si="664"/>
        <v/>
      </c>
      <c r="F1275" t="str">
        <f t="shared" si="667"/>
        <v/>
      </c>
      <c r="G1275" t="str">
        <f t="shared" si="659"/>
        <v/>
      </c>
      <c r="H1275" t="str">
        <f t="shared" si="669"/>
        <v/>
      </c>
      <c r="I1275" s="3" t="str">
        <f>IF(LEN(H1275)&gt;0,VLOOKUP(H1275,DATA!$B$2:$G$526,6,FALSE),"")</f>
        <v/>
      </c>
      <c r="J1275" t="str">
        <f>IF(LEN(H1275)&gt;0,VLOOKUP(H1275,DATA!$B$2:$G$526,2,FALSE),"")</f>
        <v/>
      </c>
      <c r="K1275" t="str">
        <f>IF(LEN(H1275)&gt;0,IF(MID(IF(MID(MID(C1275,LEN(H1275)+2,99),1,1)="(",MID(MID(C1275,LEN(H1275)+2,99),2,LEN(MID(C1275,LEN(H1275)+2,99))-2),MID(C1275,LEN(H1275)+2,99)),1,1)=VLOOKUP(H1275,DATA!$B$2:$I$526,8,FALSE),MID(IF(MID(MID(C1275,LEN(H1275)+2,99),1,1)="(",MID(MID(C1275,LEN(H1275)+2,99),2,LEN(MID(C1275,LEN(H1275)+2,99))-2),MID(C1275,LEN(H1275)+2,99)),1,3),IF(MID(MID(C1275,LEN(H1275)+2,99),1,1)="(",MID(MID(C1275,LEN(H1275)+2,99),2,LEN(MID(C1275,LEN(H1275)+2,99))-2),MID(C1275,LEN(H1275)+2,99))),"")</f>
        <v/>
      </c>
      <c r="L1275" t="str">
        <f t="shared" si="670"/>
        <v/>
      </c>
      <c r="M1275" t="str">
        <f t="shared" si="689"/>
        <v/>
      </c>
      <c r="N1275" t="str">
        <f t="shared" si="671"/>
        <v/>
      </c>
      <c r="O1275" t="str">
        <f t="shared" si="672"/>
        <v/>
      </c>
      <c r="P1275" t="str">
        <f t="shared" si="665"/>
        <v/>
      </c>
      <c r="Q1275" t="str">
        <f t="shared" si="673"/>
        <v/>
      </c>
      <c r="R1275" t="str">
        <f t="shared" si="674"/>
        <v/>
      </c>
      <c r="S1275" t="str">
        <f t="shared" si="675"/>
        <v/>
      </c>
      <c r="T1275" t="str">
        <f t="shared" si="676"/>
        <v/>
      </c>
      <c r="U1275" t="str">
        <f t="shared" si="677"/>
        <v/>
      </c>
      <c r="V1275" t="str">
        <f>IF(MID(I1275,6,1)="T",VLOOKUP(H1275,DATA!$B$2:$H$526,7,FALSE),"")</f>
        <v/>
      </c>
      <c r="W1275" t="str">
        <f t="shared" si="678"/>
        <v/>
      </c>
      <c r="X1275" t="str">
        <f>IF(LEN(H1275)&gt;0,VLOOKUP(H1275,DATA!$B$2:$F$526,5,FALSE),"")</f>
        <v/>
      </c>
      <c r="Y1275" t="str">
        <f t="shared" si="679"/>
        <v/>
      </c>
      <c r="Z1275" t="str">
        <f t="shared" si="680"/>
        <v/>
      </c>
      <c r="AA1275" t="str">
        <f t="shared" si="681"/>
        <v/>
      </c>
      <c r="AB1275" t="str">
        <f>IF(LEN(Z1275)&gt;0,VLOOKUP(Z1275,DATA!$K$25:$L$69,2,FALSE)&amp;IF(LEN(AA1275)&gt;0,VLOOKUP(AA1275,DATA!$O$25:$P$29,2,FALSE),""),"")</f>
        <v/>
      </c>
      <c r="AC1275" t="str">
        <f>IF(LEN(Z1275)&gt;0,VLOOKUP(Z1275,DATA!$K$25:$M$69,3,FALSE),"")</f>
        <v/>
      </c>
      <c r="AD1275" t="str">
        <f t="shared" si="682"/>
        <v/>
      </c>
      <c r="AE1275" t="str">
        <f t="shared" si="683"/>
        <v/>
      </c>
      <c r="AF1275" t="str">
        <f t="shared" si="684"/>
        <v/>
      </c>
      <c r="AG1275" t="str">
        <f t="shared" si="685"/>
        <v/>
      </c>
      <c r="AH1275" t="str">
        <f t="shared" si="686"/>
        <v/>
      </c>
      <c r="AI1275" t="str">
        <f>IF(LEN(Q1275)&gt;0,REPT("0",IF(IF(MID(I1275,12,1)="F",VLOOKUP(J1275,DATA!$K$2:$Y$20,14,FALSE),0)&gt;10,IF(MID(I1275,12,1)="F",VLOOKUP(J1275,DATA!$K$2:$Y$20,14,FALSE),0)-10,0)-LEN(X1275))&amp;DEC2BIN(Q1275,IF(MID(I1275,12,1)="F",VLOOKUP(J1275,DATA!$K$2:$Y$20,14,FALSE),0)-IF(IF(MID(I1275,12,1)="F",VLOOKUP(J1275,DATA!$K$2:$Y$20,14,FALSE),0)&gt;10,IF(MID(I1275,12,1)="F",VLOOKUP(J1275,DATA!$K$2:$Y$20,14,FALSE),0)-10,0)),"")</f>
        <v/>
      </c>
      <c r="AJ1275" t="str">
        <f>IF(LEN(H1275)&gt;0,IF(H1275&lt;&gt;"CALL_PAL",VLOOKUP(H1275,DATA!$B$2:$E$526,4,FALSE),VLOOKUP(K1275,DATA!$K$72:$M$161,3,FALSE)),"")</f>
        <v/>
      </c>
      <c r="AK1275" t="str">
        <f>IF(LEN(H1275)&gt;0,VLOOKUP(H1275,DATA!$B$2:$D$526,3,FALSE),"")</f>
        <v/>
      </c>
      <c r="AL1275" t="str">
        <f t="shared" si="687"/>
        <v/>
      </c>
      <c r="AM1275" t="str">
        <f t="shared" si="688"/>
        <v/>
      </c>
      <c r="AN1275" t="str">
        <f t="shared" si="666"/>
        <v/>
      </c>
      <c r="AO1275" t="str">
        <f t="shared" si="660"/>
        <v/>
      </c>
      <c r="AP1275" t="str">
        <f t="shared" si="661"/>
        <v/>
      </c>
      <c r="AQ1275" t="str">
        <f t="shared" si="658"/>
        <v/>
      </c>
    </row>
    <row r="1276" spans="1:43" x14ac:dyDescent="0.25">
      <c r="A1276" t="str">
        <f t="shared" si="662"/>
        <v/>
      </c>
      <c r="C1276" t="str">
        <f t="shared" si="668"/>
        <v/>
      </c>
      <c r="D1276" t="str">
        <f t="shared" si="663"/>
        <v/>
      </c>
      <c r="E1276" t="str">
        <f t="shared" si="664"/>
        <v/>
      </c>
      <c r="F1276" t="str">
        <f t="shared" si="667"/>
        <v/>
      </c>
      <c r="G1276" t="str">
        <f t="shared" si="659"/>
        <v/>
      </c>
      <c r="H1276" t="str">
        <f t="shared" si="669"/>
        <v/>
      </c>
      <c r="I1276" s="3" t="str">
        <f>IF(LEN(H1276)&gt;0,VLOOKUP(H1276,DATA!$B$2:$G$526,6,FALSE),"")</f>
        <v/>
      </c>
      <c r="J1276" t="str">
        <f>IF(LEN(H1276)&gt;0,VLOOKUP(H1276,DATA!$B$2:$G$526,2,FALSE),"")</f>
        <v/>
      </c>
      <c r="K1276" t="str">
        <f>IF(LEN(H1276)&gt;0,IF(MID(IF(MID(MID(C1276,LEN(H1276)+2,99),1,1)="(",MID(MID(C1276,LEN(H1276)+2,99),2,LEN(MID(C1276,LEN(H1276)+2,99))-2),MID(C1276,LEN(H1276)+2,99)),1,1)=VLOOKUP(H1276,DATA!$B$2:$I$526,8,FALSE),MID(IF(MID(MID(C1276,LEN(H1276)+2,99),1,1)="(",MID(MID(C1276,LEN(H1276)+2,99),2,LEN(MID(C1276,LEN(H1276)+2,99))-2),MID(C1276,LEN(H1276)+2,99)),1,3),IF(MID(MID(C1276,LEN(H1276)+2,99),1,1)="(",MID(MID(C1276,LEN(H1276)+2,99),2,LEN(MID(C1276,LEN(H1276)+2,99))-2),MID(C1276,LEN(H1276)+2,99))),"")</f>
        <v/>
      </c>
      <c r="L1276" t="str">
        <f t="shared" si="670"/>
        <v/>
      </c>
      <c r="M1276" t="str">
        <f t="shared" si="689"/>
        <v/>
      </c>
      <c r="N1276" t="str">
        <f t="shared" si="671"/>
        <v/>
      </c>
      <c r="O1276" t="str">
        <f t="shared" si="672"/>
        <v/>
      </c>
      <c r="P1276" t="str">
        <f t="shared" si="665"/>
        <v/>
      </c>
      <c r="Q1276" t="str">
        <f t="shared" si="673"/>
        <v/>
      </c>
      <c r="R1276" t="str">
        <f t="shared" si="674"/>
        <v/>
      </c>
      <c r="S1276" t="str">
        <f t="shared" si="675"/>
        <v/>
      </c>
      <c r="T1276" t="str">
        <f t="shared" si="676"/>
        <v/>
      </c>
      <c r="U1276" t="str">
        <f t="shared" si="677"/>
        <v/>
      </c>
      <c r="V1276" t="str">
        <f>IF(MID(I1276,6,1)="T",VLOOKUP(H1276,DATA!$B$2:$H$526,7,FALSE),"")</f>
        <v/>
      </c>
      <c r="W1276" t="str">
        <f t="shared" si="678"/>
        <v/>
      </c>
      <c r="X1276" t="str">
        <f>IF(LEN(H1276)&gt;0,VLOOKUP(H1276,DATA!$B$2:$F$526,5,FALSE),"")</f>
        <v/>
      </c>
      <c r="Y1276" t="str">
        <f t="shared" si="679"/>
        <v/>
      </c>
      <c r="Z1276" t="str">
        <f t="shared" si="680"/>
        <v/>
      </c>
      <c r="AA1276" t="str">
        <f t="shared" si="681"/>
        <v/>
      </c>
      <c r="AB1276" t="str">
        <f>IF(LEN(Z1276)&gt;0,VLOOKUP(Z1276,DATA!$K$25:$L$69,2,FALSE)&amp;IF(LEN(AA1276)&gt;0,VLOOKUP(AA1276,DATA!$O$25:$P$29,2,FALSE),""),"")</f>
        <v/>
      </c>
      <c r="AC1276" t="str">
        <f>IF(LEN(Z1276)&gt;0,VLOOKUP(Z1276,DATA!$K$25:$M$69,3,FALSE),"")</f>
        <v/>
      </c>
      <c r="AD1276" t="str">
        <f t="shared" si="682"/>
        <v/>
      </c>
      <c r="AE1276" t="str">
        <f t="shared" si="683"/>
        <v/>
      </c>
      <c r="AF1276" t="str">
        <f t="shared" si="684"/>
        <v/>
      </c>
      <c r="AG1276" t="str">
        <f t="shared" si="685"/>
        <v/>
      </c>
      <c r="AH1276" t="str">
        <f t="shared" si="686"/>
        <v/>
      </c>
      <c r="AI1276" t="str">
        <f>IF(LEN(Q1276)&gt;0,REPT("0",IF(IF(MID(I1276,12,1)="F",VLOOKUP(J1276,DATA!$K$2:$Y$20,14,FALSE),0)&gt;10,IF(MID(I1276,12,1)="F",VLOOKUP(J1276,DATA!$K$2:$Y$20,14,FALSE),0)-10,0)-LEN(X1276))&amp;DEC2BIN(Q1276,IF(MID(I1276,12,1)="F",VLOOKUP(J1276,DATA!$K$2:$Y$20,14,FALSE),0)-IF(IF(MID(I1276,12,1)="F",VLOOKUP(J1276,DATA!$K$2:$Y$20,14,FALSE),0)&gt;10,IF(MID(I1276,12,1)="F",VLOOKUP(J1276,DATA!$K$2:$Y$20,14,FALSE),0)-10,0)),"")</f>
        <v/>
      </c>
      <c r="AJ1276" t="str">
        <f>IF(LEN(H1276)&gt;0,IF(H1276&lt;&gt;"CALL_PAL",VLOOKUP(H1276,DATA!$B$2:$E$526,4,FALSE),VLOOKUP(K1276,DATA!$K$72:$M$161,3,FALSE)),"")</f>
        <v/>
      </c>
      <c r="AK1276" t="str">
        <f>IF(LEN(H1276)&gt;0,VLOOKUP(H1276,DATA!$B$2:$D$526,3,FALSE),"")</f>
        <v/>
      </c>
      <c r="AL1276" t="str">
        <f t="shared" si="687"/>
        <v/>
      </c>
      <c r="AM1276" t="str">
        <f t="shared" si="688"/>
        <v/>
      </c>
      <c r="AN1276" t="str">
        <f t="shared" si="666"/>
        <v/>
      </c>
      <c r="AO1276" t="str">
        <f t="shared" si="660"/>
        <v/>
      </c>
      <c r="AP1276" t="str">
        <f t="shared" si="661"/>
        <v/>
      </c>
      <c r="AQ1276" t="str">
        <f t="shared" si="658"/>
        <v/>
      </c>
    </row>
    <row r="1277" spans="1:43" x14ac:dyDescent="0.25">
      <c r="A1277" t="str">
        <f t="shared" si="662"/>
        <v/>
      </c>
      <c r="C1277" t="str">
        <f t="shared" si="668"/>
        <v/>
      </c>
      <c r="D1277" t="str">
        <f t="shared" si="663"/>
        <v/>
      </c>
      <c r="E1277" t="str">
        <f t="shared" si="664"/>
        <v/>
      </c>
      <c r="F1277" t="str">
        <f t="shared" si="667"/>
        <v/>
      </c>
      <c r="G1277" t="str">
        <f t="shared" si="659"/>
        <v/>
      </c>
      <c r="H1277" t="str">
        <f t="shared" si="669"/>
        <v/>
      </c>
      <c r="I1277" s="3" t="str">
        <f>IF(LEN(H1277)&gt;0,VLOOKUP(H1277,DATA!$B$2:$G$526,6,FALSE),"")</f>
        <v/>
      </c>
      <c r="J1277" t="str">
        <f>IF(LEN(H1277)&gt;0,VLOOKUP(H1277,DATA!$B$2:$G$526,2,FALSE),"")</f>
        <v/>
      </c>
      <c r="K1277" t="str">
        <f>IF(LEN(H1277)&gt;0,IF(MID(IF(MID(MID(C1277,LEN(H1277)+2,99),1,1)="(",MID(MID(C1277,LEN(H1277)+2,99),2,LEN(MID(C1277,LEN(H1277)+2,99))-2),MID(C1277,LEN(H1277)+2,99)),1,1)=VLOOKUP(H1277,DATA!$B$2:$I$526,8,FALSE),MID(IF(MID(MID(C1277,LEN(H1277)+2,99),1,1)="(",MID(MID(C1277,LEN(H1277)+2,99),2,LEN(MID(C1277,LEN(H1277)+2,99))-2),MID(C1277,LEN(H1277)+2,99)),1,3),IF(MID(MID(C1277,LEN(H1277)+2,99),1,1)="(",MID(MID(C1277,LEN(H1277)+2,99),2,LEN(MID(C1277,LEN(H1277)+2,99))-2),MID(C1277,LEN(H1277)+2,99))),"")</f>
        <v/>
      </c>
      <c r="L1277" t="str">
        <f t="shared" si="670"/>
        <v/>
      </c>
      <c r="M1277" t="str">
        <f t="shared" si="689"/>
        <v/>
      </c>
      <c r="N1277" t="str">
        <f t="shared" si="671"/>
        <v/>
      </c>
      <c r="O1277" t="str">
        <f t="shared" si="672"/>
        <v/>
      </c>
      <c r="P1277" t="str">
        <f t="shared" si="665"/>
        <v/>
      </c>
      <c r="Q1277" t="str">
        <f t="shared" si="673"/>
        <v/>
      </c>
      <c r="R1277" t="str">
        <f t="shared" si="674"/>
        <v/>
      </c>
      <c r="S1277" t="str">
        <f t="shared" si="675"/>
        <v/>
      </c>
      <c r="T1277" t="str">
        <f t="shared" si="676"/>
        <v/>
      </c>
      <c r="U1277" t="str">
        <f t="shared" si="677"/>
        <v/>
      </c>
      <c r="V1277" t="str">
        <f>IF(MID(I1277,6,1)="T",VLOOKUP(H1277,DATA!$B$2:$H$526,7,FALSE),"")</f>
        <v/>
      </c>
      <c r="W1277" t="str">
        <f t="shared" si="678"/>
        <v/>
      </c>
      <c r="X1277" t="str">
        <f>IF(LEN(H1277)&gt;0,VLOOKUP(H1277,DATA!$B$2:$F$526,5,FALSE),"")</f>
        <v/>
      </c>
      <c r="Y1277" t="str">
        <f t="shared" si="679"/>
        <v/>
      </c>
      <c r="Z1277" t="str">
        <f t="shared" si="680"/>
        <v/>
      </c>
      <c r="AA1277" t="str">
        <f t="shared" si="681"/>
        <v/>
      </c>
      <c r="AB1277" t="str">
        <f>IF(LEN(Z1277)&gt;0,VLOOKUP(Z1277,DATA!$K$25:$L$69,2,FALSE)&amp;IF(LEN(AA1277)&gt;0,VLOOKUP(AA1277,DATA!$O$25:$P$29,2,FALSE),""),"")</f>
        <v/>
      </c>
      <c r="AC1277" t="str">
        <f>IF(LEN(Z1277)&gt;0,VLOOKUP(Z1277,DATA!$K$25:$M$69,3,FALSE),"")</f>
        <v/>
      </c>
      <c r="AD1277" t="str">
        <f t="shared" si="682"/>
        <v/>
      </c>
      <c r="AE1277" t="str">
        <f t="shared" si="683"/>
        <v/>
      </c>
      <c r="AF1277" t="str">
        <f t="shared" si="684"/>
        <v/>
      </c>
      <c r="AG1277" t="str">
        <f t="shared" si="685"/>
        <v/>
      </c>
      <c r="AH1277" t="str">
        <f t="shared" si="686"/>
        <v/>
      </c>
      <c r="AI1277" t="str">
        <f>IF(LEN(Q1277)&gt;0,REPT("0",IF(IF(MID(I1277,12,1)="F",VLOOKUP(J1277,DATA!$K$2:$Y$20,14,FALSE),0)&gt;10,IF(MID(I1277,12,1)="F",VLOOKUP(J1277,DATA!$K$2:$Y$20,14,FALSE),0)-10,0)-LEN(X1277))&amp;DEC2BIN(Q1277,IF(MID(I1277,12,1)="F",VLOOKUP(J1277,DATA!$K$2:$Y$20,14,FALSE),0)-IF(IF(MID(I1277,12,1)="F",VLOOKUP(J1277,DATA!$K$2:$Y$20,14,FALSE),0)&gt;10,IF(MID(I1277,12,1)="F",VLOOKUP(J1277,DATA!$K$2:$Y$20,14,FALSE),0)-10,0)),"")</f>
        <v/>
      </c>
      <c r="AJ1277" t="str">
        <f>IF(LEN(H1277)&gt;0,IF(H1277&lt;&gt;"CALL_PAL",VLOOKUP(H1277,DATA!$B$2:$E$526,4,FALSE),VLOOKUP(K1277,DATA!$K$72:$M$161,3,FALSE)),"")</f>
        <v/>
      </c>
      <c r="AK1277" t="str">
        <f>IF(LEN(H1277)&gt;0,VLOOKUP(H1277,DATA!$B$2:$D$526,3,FALSE),"")</f>
        <v/>
      </c>
      <c r="AL1277" t="str">
        <f t="shared" si="687"/>
        <v/>
      </c>
      <c r="AM1277" t="str">
        <f t="shared" si="688"/>
        <v/>
      </c>
      <c r="AN1277" t="str">
        <f t="shared" si="666"/>
        <v/>
      </c>
      <c r="AO1277" t="str">
        <f t="shared" si="660"/>
        <v/>
      </c>
      <c r="AP1277" t="str">
        <f t="shared" si="661"/>
        <v/>
      </c>
      <c r="AQ1277" t="str">
        <f t="shared" si="658"/>
        <v/>
      </c>
    </row>
    <row r="1278" spans="1:43" x14ac:dyDescent="0.25">
      <c r="A1278" t="str">
        <f t="shared" si="662"/>
        <v/>
      </c>
      <c r="C1278" t="str">
        <f t="shared" si="668"/>
        <v/>
      </c>
      <c r="D1278" t="str">
        <f t="shared" si="663"/>
        <v/>
      </c>
      <c r="E1278" t="str">
        <f t="shared" si="664"/>
        <v/>
      </c>
      <c r="F1278" t="str">
        <f t="shared" si="667"/>
        <v/>
      </c>
      <c r="G1278" t="str">
        <f t="shared" si="659"/>
        <v/>
      </c>
      <c r="H1278" t="str">
        <f t="shared" si="669"/>
        <v/>
      </c>
      <c r="I1278" s="3" t="str">
        <f>IF(LEN(H1278)&gt;0,VLOOKUP(H1278,DATA!$B$2:$G$526,6,FALSE),"")</f>
        <v/>
      </c>
      <c r="J1278" t="str">
        <f>IF(LEN(H1278)&gt;0,VLOOKUP(H1278,DATA!$B$2:$G$526,2,FALSE),"")</f>
        <v/>
      </c>
      <c r="K1278" t="str">
        <f>IF(LEN(H1278)&gt;0,IF(MID(IF(MID(MID(C1278,LEN(H1278)+2,99),1,1)="(",MID(MID(C1278,LEN(H1278)+2,99),2,LEN(MID(C1278,LEN(H1278)+2,99))-2),MID(C1278,LEN(H1278)+2,99)),1,1)=VLOOKUP(H1278,DATA!$B$2:$I$526,8,FALSE),MID(IF(MID(MID(C1278,LEN(H1278)+2,99),1,1)="(",MID(MID(C1278,LEN(H1278)+2,99),2,LEN(MID(C1278,LEN(H1278)+2,99))-2),MID(C1278,LEN(H1278)+2,99)),1,3),IF(MID(MID(C1278,LEN(H1278)+2,99),1,1)="(",MID(MID(C1278,LEN(H1278)+2,99),2,LEN(MID(C1278,LEN(H1278)+2,99))-2),MID(C1278,LEN(H1278)+2,99))),"")</f>
        <v/>
      </c>
      <c r="L1278" t="str">
        <f t="shared" si="670"/>
        <v/>
      </c>
      <c r="M1278" t="str">
        <f t="shared" si="689"/>
        <v/>
      </c>
      <c r="N1278" t="str">
        <f t="shared" si="671"/>
        <v/>
      </c>
      <c r="O1278" t="str">
        <f t="shared" si="672"/>
        <v/>
      </c>
      <c r="P1278" t="str">
        <f t="shared" si="665"/>
        <v/>
      </c>
      <c r="Q1278" t="str">
        <f t="shared" si="673"/>
        <v/>
      </c>
      <c r="R1278" t="str">
        <f t="shared" si="674"/>
        <v/>
      </c>
      <c r="S1278" t="str">
        <f t="shared" si="675"/>
        <v/>
      </c>
      <c r="T1278" t="str">
        <f t="shared" si="676"/>
        <v/>
      </c>
      <c r="U1278" t="str">
        <f t="shared" si="677"/>
        <v/>
      </c>
      <c r="V1278" t="str">
        <f>IF(MID(I1278,6,1)="T",VLOOKUP(H1278,DATA!$B$2:$H$526,7,FALSE),"")</f>
        <v/>
      </c>
      <c r="W1278" t="str">
        <f t="shared" si="678"/>
        <v/>
      </c>
      <c r="X1278" t="str">
        <f>IF(LEN(H1278)&gt;0,VLOOKUP(H1278,DATA!$B$2:$F$526,5,FALSE),"")</f>
        <v/>
      </c>
      <c r="Y1278" t="str">
        <f t="shared" si="679"/>
        <v/>
      </c>
      <c r="Z1278" t="str">
        <f t="shared" si="680"/>
        <v/>
      </c>
      <c r="AA1278" t="str">
        <f t="shared" si="681"/>
        <v/>
      </c>
      <c r="AB1278" t="str">
        <f>IF(LEN(Z1278)&gt;0,VLOOKUP(Z1278,DATA!$K$25:$L$69,2,FALSE)&amp;IF(LEN(AA1278)&gt;0,VLOOKUP(AA1278,DATA!$O$25:$P$29,2,FALSE),""),"")</f>
        <v/>
      </c>
      <c r="AC1278" t="str">
        <f>IF(LEN(Z1278)&gt;0,VLOOKUP(Z1278,DATA!$K$25:$M$69,3,FALSE),"")</f>
        <v/>
      </c>
      <c r="AD1278" t="str">
        <f t="shared" si="682"/>
        <v/>
      </c>
      <c r="AE1278" t="str">
        <f t="shared" si="683"/>
        <v/>
      </c>
      <c r="AF1278" t="str">
        <f t="shared" si="684"/>
        <v/>
      </c>
      <c r="AG1278" t="str">
        <f t="shared" si="685"/>
        <v/>
      </c>
      <c r="AH1278" t="str">
        <f t="shared" si="686"/>
        <v/>
      </c>
      <c r="AI1278" t="str">
        <f>IF(LEN(Q1278)&gt;0,REPT("0",IF(IF(MID(I1278,12,1)="F",VLOOKUP(J1278,DATA!$K$2:$Y$20,14,FALSE),0)&gt;10,IF(MID(I1278,12,1)="F",VLOOKUP(J1278,DATA!$K$2:$Y$20,14,FALSE),0)-10,0)-LEN(X1278))&amp;DEC2BIN(Q1278,IF(MID(I1278,12,1)="F",VLOOKUP(J1278,DATA!$K$2:$Y$20,14,FALSE),0)-IF(IF(MID(I1278,12,1)="F",VLOOKUP(J1278,DATA!$K$2:$Y$20,14,FALSE),0)&gt;10,IF(MID(I1278,12,1)="F",VLOOKUP(J1278,DATA!$K$2:$Y$20,14,FALSE),0)-10,0)),"")</f>
        <v/>
      </c>
      <c r="AJ1278" t="str">
        <f>IF(LEN(H1278)&gt;0,IF(H1278&lt;&gt;"CALL_PAL",VLOOKUP(H1278,DATA!$B$2:$E$526,4,FALSE),VLOOKUP(K1278,DATA!$K$72:$M$161,3,FALSE)),"")</f>
        <v/>
      </c>
      <c r="AK1278" t="str">
        <f>IF(LEN(H1278)&gt;0,VLOOKUP(H1278,DATA!$B$2:$D$526,3,FALSE),"")</f>
        <v/>
      </c>
      <c r="AL1278" t="str">
        <f t="shared" si="687"/>
        <v/>
      </c>
      <c r="AM1278" t="str">
        <f t="shared" si="688"/>
        <v/>
      </c>
      <c r="AN1278" t="str">
        <f t="shared" si="666"/>
        <v/>
      </c>
      <c r="AO1278" t="str">
        <f t="shared" si="660"/>
        <v/>
      </c>
      <c r="AP1278" t="str">
        <f t="shared" si="661"/>
        <v/>
      </c>
      <c r="AQ1278" t="str">
        <f t="shared" si="658"/>
        <v/>
      </c>
    </row>
    <row r="1279" spans="1:43" x14ac:dyDescent="0.25">
      <c r="A1279" t="str">
        <f t="shared" si="662"/>
        <v/>
      </c>
      <c r="C1279" t="str">
        <f t="shared" si="668"/>
        <v/>
      </c>
      <c r="D1279" t="str">
        <f t="shared" si="663"/>
        <v/>
      </c>
      <c r="E1279" t="str">
        <f t="shared" si="664"/>
        <v/>
      </c>
      <c r="F1279" t="str">
        <f t="shared" si="667"/>
        <v/>
      </c>
      <c r="G1279" t="str">
        <f t="shared" si="659"/>
        <v/>
      </c>
      <c r="H1279" t="str">
        <f t="shared" si="669"/>
        <v/>
      </c>
      <c r="I1279" s="3" t="str">
        <f>IF(LEN(H1279)&gt;0,VLOOKUP(H1279,DATA!$B$2:$G$526,6,FALSE),"")</f>
        <v/>
      </c>
      <c r="J1279" t="str">
        <f>IF(LEN(H1279)&gt;0,VLOOKUP(H1279,DATA!$B$2:$G$526,2,FALSE),"")</f>
        <v/>
      </c>
      <c r="K1279" t="str">
        <f>IF(LEN(H1279)&gt;0,IF(MID(IF(MID(MID(C1279,LEN(H1279)+2,99),1,1)="(",MID(MID(C1279,LEN(H1279)+2,99),2,LEN(MID(C1279,LEN(H1279)+2,99))-2),MID(C1279,LEN(H1279)+2,99)),1,1)=VLOOKUP(H1279,DATA!$B$2:$I$526,8,FALSE),MID(IF(MID(MID(C1279,LEN(H1279)+2,99),1,1)="(",MID(MID(C1279,LEN(H1279)+2,99),2,LEN(MID(C1279,LEN(H1279)+2,99))-2),MID(C1279,LEN(H1279)+2,99)),1,3),IF(MID(MID(C1279,LEN(H1279)+2,99),1,1)="(",MID(MID(C1279,LEN(H1279)+2,99),2,LEN(MID(C1279,LEN(H1279)+2,99))-2),MID(C1279,LEN(H1279)+2,99))),"")</f>
        <v/>
      </c>
      <c r="L1279" t="str">
        <f t="shared" si="670"/>
        <v/>
      </c>
      <c r="M1279" t="str">
        <f t="shared" si="689"/>
        <v/>
      </c>
      <c r="N1279" t="str">
        <f t="shared" si="671"/>
        <v/>
      </c>
      <c r="O1279" t="str">
        <f t="shared" si="672"/>
        <v/>
      </c>
      <c r="P1279" t="str">
        <f t="shared" si="665"/>
        <v/>
      </c>
      <c r="Q1279" t="str">
        <f t="shared" si="673"/>
        <v/>
      </c>
      <c r="R1279" t="str">
        <f t="shared" si="674"/>
        <v/>
      </c>
      <c r="S1279" t="str">
        <f t="shared" si="675"/>
        <v/>
      </c>
      <c r="T1279" t="str">
        <f t="shared" si="676"/>
        <v/>
      </c>
      <c r="U1279" t="str">
        <f t="shared" si="677"/>
        <v/>
      </c>
      <c r="V1279" t="str">
        <f>IF(MID(I1279,6,1)="T",VLOOKUP(H1279,DATA!$B$2:$H$526,7,FALSE),"")</f>
        <v/>
      </c>
      <c r="W1279" t="str">
        <f t="shared" si="678"/>
        <v/>
      </c>
      <c r="X1279" t="str">
        <f>IF(LEN(H1279)&gt;0,VLOOKUP(H1279,DATA!$B$2:$F$526,5,FALSE),"")</f>
        <v/>
      </c>
      <c r="Y1279" t="str">
        <f t="shared" si="679"/>
        <v/>
      </c>
      <c r="Z1279" t="str">
        <f t="shared" si="680"/>
        <v/>
      </c>
      <c r="AA1279" t="str">
        <f t="shared" si="681"/>
        <v/>
      </c>
      <c r="AB1279" t="str">
        <f>IF(LEN(Z1279)&gt;0,VLOOKUP(Z1279,DATA!$K$25:$L$69,2,FALSE)&amp;IF(LEN(AA1279)&gt;0,VLOOKUP(AA1279,DATA!$O$25:$P$29,2,FALSE),""),"")</f>
        <v/>
      </c>
      <c r="AC1279" t="str">
        <f>IF(LEN(Z1279)&gt;0,VLOOKUP(Z1279,DATA!$K$25:$M$69,3,FALSE),"")</f>
        <v/>
      </c>
      <c r="AD1279" t="str">
        <f t="shared" si="682"/>
        <v/>
      </c>
      <c r="AE1279" t="str">
        <f t="shared" si="683"/>
        <v/>
      </c>
      <c r="AF1279" t="str">
        <f t="shared" si="684"/>
        <v/>
      </c>
      <c r="AG1279" t="str">
        <f t="shared" si="685"/>
        <v/>
      </c>
      <c r="AH1279" t="str">
        <f t="shared" si="686"/>
        <v/>
      </c>
      <c r="AI1279" t="str">
        <f>IF(LEN(Q1279)&gt;0,REPT("0",IF(IF(MID(I1279,12,1)="F",VLOOKUP(J1279,DATA!$K$2:$Y$20,14,FALSE),0)&gt;10,IF(MID(I1279,12,1)="F",VLOOKUP(J1279,DATA!$K$2:$Y$20,14,FALSE),0)-10,0)-LEN(X1279))&amp;DEC2BIN(Q1279,IF(MID(I1279,12,1)="F",VLOOKUP(J1279,DATA!$K$2:$Y$20,14,FALSE),0)-IF(IF(MID(I1279,12,1)="F",VLOOKUP(J1279,DATA!$K$2:$Y$20,14,FALSE),0)&gt;10,IF(MID(I1279,12,1)="F",VLOOKUP(J1279,DATA!$K$2:$Y$20,14,FALSE),0)-10,0)),"")</f>
        <v/>
      </c>
      <c r="AJ1279" t="str">
        <f>IF(LEN(H1279)&gt;0,IF(H1279&lt;&gt;"CALL_PAL",VLOOKUP(H1279,DATA!$B$2:$E$526,4,FALSE),VLOOKUP(K1279,DATA!$K$72:$M$161,3,FALSE)),"")</f>
        <v/>
      </c>
      <c r="AK1279" t="str">
        <f>IF(LEN(H1279)&gt;0,VLOOKUP(H1279,DATA!$B$2:$D$526,3,FALSE),"")</f>
        <v/>
      </c>
      <c r="AL1279" t="str">
        <f t="shared" si="687"/>
        <v/>
      </c>
      <c r="AM1279" t="str">
        <f t="shared" si="688"/>
        <v/>
      </c>
      <c r="AN1279" t="str">
        <f t="shared" si="666"/>
        <v/>
      </c>
      <c r="AO1279" t="str">
        <f t="shared" si="660"/>
        <v/>
      </c>
      <c r="AP1279" t="str">
        <f t="shared" si="661"/>
        <v/>
      </c>
      <c r="AQ1279" t="str">
        <f t="shared" si="658"/>
        <v/>
      </c>
    </row>
    <row r="1280" spans="1:43" x14ac:dyDescent="0.25">
      <c r="A1280" t="str">
        <f t="shared" si="662"/>
        <v/>
      </c>
      <c r="C1280" t="str">
        <f t="shared" si="668"/>
        <v/>
      </c>
      <c r="D1280" t="str">
        <f t="shared" si="663"/>
        <v/>
      </c>
      <c r="E1280" t="str">
        <f t="shared" si="664"/>
        <v/>
      </c>
      <c r="F1280" t="str">
        <f t="shared" si="667"/>
        <v/>
      </c>
      <c r="G1280" t="str">
        <f t="shared" si="659"/>
        <v/>
      </c>
      <c r="H1280" t="str">
        <f t="shared" si="669"/>
        <v/>
      </c>
      <c r="I1280" s="3" t="str">
        <f>IF(LEN(H1280)&gt;0,VLOOKUP(H1280,DATA!$B$2:$G$526,6,FALSE),"")</f>
        <v/>
      </c>
      <c r="J1280" t="str">
        <f>IF(LEN(H1280)&gt;0,VLOOKUP(H1280,DATA!$B$2:$G$526,2,FALSE),"")</f>
        <v/>
      </c>
      <c r="K1280" t="str">
        <f>IF(LEN(H1280)&gt;0,IF(MID(IF(MID(MID(C1280,LEN(H1280)+2,99),1,1)="(",MID(MID(C1280,LEN(H1280)+2,99),2,LEN(MID(C1280,LEN(H1280)+2,99))-2),MID(C1280,LEN(H1280)+2,99)),1,1)=VLOOKUP(H1280,DATA!$B$2:$I$526,8,FALSE),MID(IF(MID(MID(C1280,LEN(H1280)+2,99),1,1)="(",MID(MID(C1280,LEN(H1280)+2,99),2,LEN(MID(C1280,LEN(H1280)+2,99))-2),MID(C1280,LEN(H1280)+2,99)),1,3),IF(MID(MID(C1280,LEN(H1280)+2,99),1,1)="(",MID(MID(C1280,LEN(H1280)+2,99),2,LEN(MID(C1280,LEN(H1280)+2,99))-2),MID(C1280,LEN(H1280)+2,99))),"")</f>
        <v/>
      </c>
      <c r="L1280" t="str">
        <f t="shared" si="670"/>
        <v/>
      </c>
      <c r="M1280" t="str">
        <f t="shared" si="689"/>
        <v/>
      </c>
      <c r="N1280" t="str">
        <f t="shared" si="671"/>
        <v/>
      </c>
      <c r="O1280" t="str">
        <f t="shared" si="672"/>
        <v/>
      </c>
      <c r="P1280" t="str">
        <f t="shared" si="665"/>
        <v/>
      </c>
      <c r="Q1280" t="str">
        <f t="shared" si="673"/>
        <v/>
      </c>
      <c r="R1280" t="str">
        <f t="shared" si="674"/>
        <v/>
      </c>
      <c r="S1280" t="str">
        <f t="shared" si="675"/>
        <v/>
      </c>
      <c r="T1280" t="str">
        <f t="shared" si="676"/>
        <v/>
      </c>
      <c r="U1280" t="str">
        <f t="shared" si="677"/>
        <v/>
      </c>
      <c r="V1280" t="str">
        <f>IF(MID(I1280,6,1)="T",VLOOKUP(H1280,DATA!$B$2:$H$526,7,FALSE),"")</f>
        <v/>
      </c>
      <c r="W1280" t="str">
        <f t="shared" si="678"/>
        <v/>
      </c>
      <c r="X1280" t="str">
        <f>IF(LEN(H1280)&gt;0,VLOOKUP(H1280,DATA!$B$2:$F$526,5,FALSE),"")</f>
        <v/>
      </c>
      <c r="Y1280" t="str">
        <f t="shared" si="679"/>
        <v/>
      </c>
      <c r="Z1280" t="str">
        <f t="shared" si="680"/>
        <v/>
      </c>
      <c r="AA1280" t="str">
        <f t="shared" si="681"/>
        <v/>
      </c>
      <c r="AB1280" t="str">
        <f>IF(LEN(Z1280)&gt;0,VLOOKUP(Z1280,DATA!$K$25:$L$69,2,FALSE)&amp;IF(LEN(AA1280)&gt;0,VLOOKUP(AA1280,DATA!$O$25:$P$29,2,FALSE),""),"")</f>
        <v/>
      </c>
      <c r="AC1280" t="str">
        <f>IF(LEN(Z1280)&gt;0,VLOOKUP(Z1280,DATA!$K$25:$M$69,3,FALSE),"")</f>
        <v/>
      </c>
      <c r="AD1280" t="str">
        <f t="shared" si="682"/>
        <v/>
      </c>
      <c r="AE1280" t="str">
        <f t="shared" si="683"/>
        <v/>
      </c>
      <c r="AF1280" t="str">
        <f t="shared" si="684"/>
        <v/>
      </c>
      <c r="AG1280" t="str">
        <f t="shared" si="685"/>
        <v/>
      </c>
      <c r="AH1280" t="str">
        <f t="shared" si="686"/>
        <v/>
      </c>
      <c r="AI1280" t="str">
        <f>IF(LEN(Q1280)&gt;0,REPT("0",IF(IF(MID(I1280,12,1)="F",VLOOKUP(J1280,DATA!$K$2:$Y$20,14,FALSE),0)&gt;10,IF(MID(I1280,12,1)="F",VLOOKUP(J1280,DATA!$K$2:$Y$20,14,FALSE),0)-10,0)-LEN(X1280))&amp;DEC2BIN(Q1280,IF(MID(I1280,12,1)="F",VLOOKUP(J1280,DATA!$K$2:$Y$20,14,FALSE),0)-IF(IF(MID(I1280,12,1)="F",VLOOKUP(J1280,DATA!$K$2:$Y$20,14,FALSE),0)&gt;10,IF(MID(I1280,12,1)="F",VLOOKUP(J1280,DATA!$K$2:$Y$20,14,FALSE),0)-10,0)),"")</f>
        <v/>
      </c>
      <c r="AJ1280" t="str">
        <f>IF(LEN(H1280)&gt;0,IF(H1280&lt;&gt;"CALL_PAL",VLOOKUP(H1280,DATA!$B$2:$E$526,4,FALSE),VLOOKUP(K1280,DATA!$K$72:$M$161,3,FALSE)),"")</f>
        <v/>
      </c>
      <c r="AK1280" t="str">
        <f>IF(LEN(H1280)&gt;0,VLOOKUP(H1280,DATA!$B$2:$D$526,3,FALSE),"")</f>
        <v/>
      </c>
      <c r="AL1280" t="str">
        <f t="shared" si="687"/>
        <v/>
      </c>
      <c r="AM1280" t="str">
        <f t="shared" si="688"/>
        <v/>
      </c>
      <c r="AN1280" t="str">
        <f t="shared" si="666"/>
        <v/>
      </c>
      <c r="AO1280" t="str">
        <f t="shared" si="660"/>
        <v/>
      </c>
      <c r="AP1280" t="str">
        <f t="shared" si="661"/>
        <v/>
      </c>
      <c r="AQ1280" t="str">
        <f t="shared" si="658"/>
        <v/>
      </c>
    </row>
    <row r="1281" spans="1:43" x14ac:dyDescent="0.25">
      <c r="A1281" t="str">
        <f t="shared" si="662"/>
        <v/>
      </c>
      <c r="C1281" t="str">
        <f t="shared" si="668"/>
        <v/>
      </c>
      <c r="D1281" t="str">
        <f t="shared" si="663"/>
        <v/>
      </c>
      <c r="E1281" t="str">
        <f t="shared" si="664"/>
        <v/>
      </c>
      <c r="F1281" t="str">
        <f t="shared" si="667"/>
        <v/>
      </c>
      <c r="G1281" t="str">
        <f t="shared" si="659"/>
        <v/>
      </c>
      <c r="H1281" t="str">
        <f t="shared" si="669"/>
        <v/>
      </c>
      <c r="I1281" s="3" t="str">
        <f>IF(LEN(H1281)&gt;0,VLOOKUP(H1281,DATA!$B$2:$G$526,6,FALSE),"")</f>
        <v/>
      </c>
      <c r="J1281" t="str">
        <f>IF(LEN(H1281)&gt;0,VLOOKUP(H1281,DATA!$B$2:$G$526,2,FALSE),"")</f>
        <v/>
      </c>
      <c r="K1281" t="str">
        <f>IF(LEN(H1281)&gt;0,IF(MID(IF(MID(MID(C1281,LEN(H1281)+2,99),1,1)="(",MID(MID(C1281,LEN(H1281)+2,99),2,LEN(MID(C1281,LEN(H1281)+2,99))-2),MID(C1281,LEN(H1281)+2,99)),1,1)=VLOOKUP(H1281,DATA!$B$2:$I$526,8,FALSE),MID(IF(MID(MID(C1281,LEN(H1281)+2,99),1,1)="(",MID(MID(C1281,LEN(H1281)+2,99),2,LEN(MID(C1281,LEN(H1281)+2,99))-2),MID(C1281,LEN(H1281)+2,99)),1,3),IF(MID(MID(C1281,LEN(H1281)+2,99),1,1)="(",MID(MID(C1281,LEN(H1281)+2,99),2,LEN(MID(C1281,LEN(H1281)+2,99))-2),MID(C1281,LEN(H1281)+2,99))),"")</f>
        <v/>
      </c>
      <c r="L1281" t="str">
        <f t="shared" si="670"/>
        <v/>
      </c>
      <c r="M1281" t="str">
        <f t="shared" si="689"/>
        <v/>
      </c>
      <c r="N1281" t="str">
        <f t="shared" si="671"/>
        <v/>
      </c>
      <c r="O1281" t="str">
        <f t="shared" si="672"/>
        <v/>
      </c>
      <c r="P1281" t="str">
        <f t="shared" si="665"/>
        <v/>
      </c>
      <c r="Q1281" t="str">
        <f t="shared" si="673"/>
        <v/>
      </c>
      <c r="R1281" t="str">
        <f t="shared" si="674"/>
        <v/>
      </c>
      <c r="S1281" t="str">
        <f t="shared" si="675"/>
        <v/>
      </c>
      <c r="T1281" t="str">
        <f t="shared" si="676"/>
        <v/>
      </c>
      <c r="U1281" t="str">
        <f t="shared" si="677"/>
        <v/>
      </c>
      <c r="V1281" t="str">
        <f>IF(MID(I1281,6,1)="T",VLOOKUP(H1281,DATA!$B$2:$H$526,7,FALSE),"")</f>
        <v/>
      </c>
      <c r="W1281" t="str">
        <f t="shared" si="678"/>
        <v/>
      </c>
      <c r="X1281" t="str">
        <f>IF(LEN(H1281)&gt;0,VLOOKUP(H1281,DATA!$B$2:$F$526,5,FALSE),"")</f>
        <v/>
      </c>
      <c r="Y1281" t="str">
        <f t="shared" si="679"/>
        <v/>
      </c>
      <c r="Z1281" t="str">
        <f t="shared" si="680"/>
        <v/>
      </c>
      <c r="AA1281" t="str">
        <f t="shared" si="681"/>
        <v/>
      </c>
      <c r="AB1281" t="str">
        <f>IF(LEN(Z1281)&gt;0,VLOOKUP(Z1281,DATA!$K$25:$L$69,2,FALSE)&amp;IF(LEN(AA1281)&gt;0,VLOOKUP(AA1281,DATA!$O$25:$P$29,2,FALSE),""),"")</f>
        <v/>
      </c>
      <c r="AC1281" t="str">
        <f>IF(LEN(Z1281)&gt;0,VLOOKUP(Z1281,DATA!$K$25:$M$69,3,FALSE),"")</f>
        <v/>
      </c>
      <c r="AD1281" t="str">
        <f t="shared" si="682"/>
        <v/>
      </c>
      <c r="AE1281" t="str">
        <f t="shared" si="683"/>
        <v/>
      </c>
      <c r="AF1281" t="str">
        <f t="shared" si="684"/>
        <v/>
      </c>
      <c r="AG1281" t="str">
        <f t="shared" si="685"/>
        <v/>
      </c>
      <c r="AH1281" t="str">
        <f t="shared" si="686"/>
        <v/>
      </c>
      <c r="AI1281" t="str">
        <f>IF(LEN(Q1281)&gt;0,REPT("0",IF(IF(MID(I1281,12,1)="F",VLOOKUP(J1281,DATA!$K$2:$Y$20,14,FALSE),0)&gt;10,IF(MID(I1281,12,1)="F",VLOOKUP(J1281,DATA!$K$2:$Y$20,14,FALSE),0)-10,0)-LEN(X1281))&amp;DEC2BIN(Q1281,IF(MID(I1281,12,1)="F",VLOOKUP(J1281,DATA!$K$2:$Y$20,14,FALSE),0)-IF(IF(MID(I1281,12,1)="F",VLOOKUP(J1281,DATA!$K$2:$Y$20,14,FALSE),0)&gt;10,IF(MID(I1281,12,1)="F",VLOOKUP(J1281,DATA!$K$2:$Y$20,14,FALSE),0)-10,0)),"")</f>
        <v/>
      </c>
      <c r="AJ1281" t="str">
        <f>IF(LEN(H1281)&gt;0,IF(H1281&lt;&gt;"CALL_PAL",VLOOKUP(H1281,DATA!$B$2:$E$526,4,FALSE),VLOOKUP(K1281,DATA!$K$72:$M$161,3,FALSE)),"")</f>
        <v/>
      </c>
      <c r="AK1281" t="str">
        <f>IF(LEN(H1281)&gt;0,VLOOKUP(H1281,DATA!$B$2:$D$526,3,FALSE),"")</f>
        <v/>
      </c>
      <c r="AL1281" t="str">
        <f t="shared" si="687"/>
        <v/>
      </c>
      <c r="AM1281" t="str">
        <f t="shared" si="688"/>
        <v/>
      </c>
      <c r="AN1281" t="str">
        <f t="shared" si="666"/>
        <v/>
      </c>
      <c r="AO1281" t="str">
        <f t="shared" si="660"/>
        <v/>
      </c>
      <c r="AP1281" t="str">
        <f t="shared" si="661"/>
        <v/>
      </c>
      <c r="AQ1281" t="str">
        <f t="shared" si="658"/>
        <v/>
      </c>
    </row>
    <row r="1282" spans="1:43" x14ac:dyDescent="0.25">
      <c r="A1282" t="str">
        <f t="shared" si="662"/>
        <v/>
      </c>
      <c r="C1282" t="str">
        <f t="shared" si="668"/>
        <v/>
      </c>
      <c r="D1282" t="str">
        <f t="shared" si="663"/>
        <v/>
      </c>
      <c r="E1282" t="str">
        <f t="shared" si="664"/>
        <v/>
      </c>
      <c r="F1282" t="str">
        <f t="shared" si="667"/>
        <v/>
      </c>
      <c r="G1282" t="str">
        <f t="shared" si="659"/>
        <v/>
      </c>
      <c r="H1282" t="str">
        <f t="shared" si="669"/>
        <v/>
      </c>
      <c r="I1282" s="3" t="str">
        <f>IF(LEN(H1282)&gt;0,VLOOKUP(H1282,DATA!$B$2:$G$526,6,FALSE),"")</f>
        <v/>
      </c>
      <c r="J1282" t="str">
        <f>IF(LEN(H1282)&gt;0,VLOOKUP(H1282,DATA!$B$2:$G$526,2,FALSE),"")</f>
        <v/>
      </c>
      <c r="K1282" t="str">
        <f>IF(LEN(H1282)&gt;0,IF(MID(IF(MID(MID(C1282,LEN(H1282)+2,99),1,1)="(",MID(MID(C1282,LEN(H1282)+2,99),2,LEN(MID(C1282,LEN(H1282)+2,99))-2),MID(C1282,LEN(H1282)+2,99)),1,1)=VLOOKUP(H1282,DATA!$B$2:$I$526,8,FALSE),MID(IF(MID(MID(C1282,LEN(H1282)+2,99),1,1)="(",MID(MID(C1282,LEN(H1282)+2,99),2,LEN(MID(C1282,LEN(H1282)+2,99))-2),MID(C1282,LEN(H1282)+2,99)),1,3),IF(MID(MID(C1282,LEN(H1282)+2,99),1,1)="(",MID(MID(C1282,LEN(H1282)+2,99),2,LEN(MID(C1282,LEN(H1282)+2,99))-2),MID(C1282,LEN(H1282)+2,99))),"")</f>
        <v/>
      </c>
      <c r="L1282" t="str">
        <f t="shared" si="670"/>
        <v/>
      </c>
      <c r="M1282" t="str">
        <f t="shared" si="689"/>
        <v/>
      </c>
      <c r="N1282" t="str">
        <f t="shared" si="671"/>
        <v/>
      </c>
      <c r="O1282" t="str">
        <f t="shared" si="672"/>
        <v/>
      </c>
      <c r="P1282" t="str">
        <f t="shared" si="665"/>
        <v/>
      </c>
      <c r="Q1282" t="str">
        <f t="shared" si="673"/>
        <v/>
      </c>
      <c r="R1282" t="str">
        <f t="shared" si="674"/>
        <v/>
      </c>
      <c r="S1282" t="str">
        <f t="shared" si="675"/>
        <v/>
      </c>
      <c r="T1282" t="str">
        <f t="shared" si="676"/>
        <v/>
      </c>
      <c r="U1282" t="str">
        <f t="shared" si="677"/>
        <v/>
      </c>
      <c r="V1282" t="str">
        <f>IF(MID(I1282,6,1)="T",VLOOKUP(H1282,DATA!$B$2:$H$526,7,FALSE),"")</f>
        <v/>
      </c>
      <c r="W1282" t="str">
        <f t="shared" si="678"/>
        <v/>
      </c>
      <c r="X1282" t="str">
        <f>IF(LEN(H1282)&gt;0,VLOOKUP(H1282,DATA!$B$2:$F$526,5,FALSE),"")</f>
        <v/>
      </c>
      <c r="Y1282" t="str">
        <f t="shared" si="679"/>
        <v/>
      </c>
      <c r="Z1282" t="str">
        <f t="shared" si="680"/>
        <v/>
      </c>
      <c r="AA1282" t="str">
        <f t="shared" si="681"/>
        <v/>
      </c>
      <c r="AB1282" t="str">
        <f>IF(LEN(Z1282)&gt;0,VLOOKUP(Z1282,DATA!$K$25:$L$69,2,FALSE)&amp;IF(LEN(AA1282)&gt;0,VLOOKUP(AA1282,DATA!$O$25:$P$29,2,FALSE),""),"")</f>
        <v/>
      </c>
      <c r="AC1282" t="str">
        <f>IF(LEN(Z1282)&gt;0,VLOOKUP(Z1282,DATA!$K$25:$M$69,3,FALSE),"")</f>
        <v/>
      </c>
      <c r="AD1282" t="str">
        <f t="shared" si="682"/>
        <v/>
      </c>
      <c r="AE1282" t="str">
        <f t="shared" si="683"/>
        <v/>
      </c>
      <c r="AF1282" t="str">
        <f t="shared" si="684"/>
        <v/>
      </c>
      <c r="AG1282" t="str">
        <f t="shared" si="685"/>
        <v/>
      </c>
      <c r="AH1282" t="str">
        <f t="shared" si="686"/>
        <v/>
      </c>
      <c r="AI1282" t="str">
        <f>IF(LEN(Q1282)&gt;0,REPT("0",IF(IF(MID(I1282,12,1)="F",VLOOKUP(J1282,DATA!$K$2:$Y$20,14,FALSE),0)&gt;10,IF(MID(I1282,12,1)="F",VLOOKUP(J1282,DATA!$K$2:$Y$20,14,FALSE),0)-10,0)-LEN(X1282))&amp;DEC2BIN(Q1282,IF(MID(I1282,12,1)="F",VLOOKUP(J1282,DATA!$K$2:$Y$20,14,FALSE),0)-IF(IF(MID(I1282,12,1)="F",VLOOKUP(J1282,DATA!$K$2:$Y$20,14,FALSE),0)&gt;10,IF(MID(I1282,12,1)="F",VLOOKUP(J1282,DATA!$K$2:$Y$20,14,FALSE),0)-10,0)),"")</f>
        <v/>
      </c>
      <c r="AJ1282" t="str">
        <f>IF(LEN(H1282)&gt;0,IF(H1282&lt;&gt;"CALL_PAL",VLOOKUP(H1282,DATA!$B$2:$E$526,4,FALSE),VLOOKUP(K1282,DATA!$K$72:$M$161,3,FALSE)),"")</f>
        <v/>
      </c>
      <c r="AK1282" t="str">
        <f>IF(LEN(H1282)&gt;0,VLOOKUP(H1282,DATA!$B$2:$D$526,3,FALSE),"")</f>
        <v/>
      </c>
      <c r="AL1282" t="str">
        <f t="shared" si="687"/>
        <v/>
      </c>
      <c r="AM1282" t="str">
        <f t="shared" si="688"/>
        <v/>
      </c>
      <c r="AN1282" t="str">
        <f t="shared" si="666"/>
        <v/>
      </c>
      <c r="AO1282" t="str">
        <f t="shared" si="660"/>
        <v/>
      </c>
      <c r="AP1282" t="str">
        <f t="shared" si="661"/>
        <v/>
      </c>
      <c r="AQ1282" t="str">
        <f t="shared" si="658"/>
        <v/>
      </c>
    </row>
    <row r="1283" spans="1:43" x14ac:dyDescent="0.25">
      <c r="A1283" t="str">
        <f t="shared" si="662"/>
        <v/>
      </c>
      <c r="C1283" t="str">
        <f t="shared" si="668"/>
        <v/>
      </c>
      <c r="D1283" t="str">
        <f t="shared" si="663"/>
        <v/>
      </c>
      <c r="E1283" t="str">
        <f t="shared" si="664"/>
        <v/>
      </c>
      <c r="F1283" t="str">
        <f t="shared" si="667"/>
        <v/>
      </c>
      <c r="G1283" t="str">
        <f t="shared" si="659"/>
        <v/>
      </c>
      <c r="H1283" t="str">
        <f t="shared" si="669"/>
        <v/>
      </c>
      <c r="I1283" s="3" t="str">
        <f>IF(LEN(H1283)&gt;0,VLOOKUP(H1283,DATA!$B$2:$G$526,6,FALSE),"")</f>
        <v/>
      </c>
      <c r="J1283" t="str">
        <f>IF(LEN(H1283)&gt;0,VLOOKUP(H1283,DATA!$B$2:$G$526,2,FALSE),"")</f>
        <v/>
      </c>
      <c r="K1283" t="str">
        <f>IF(LEN(H1283)&gt;0,IF(MID(IF(MID(MID(C1283,LEN(H1283)+2,99),1,1)="(",MID(MID(C1283,LEN(H1283)+2,99),2,LEN(MID(C1283,LEN(H1283)+2,99))-2),MID(C1283,LEN(H1283)+2,99)),1,1)=VLOOKUP(H1283,DATA!$B$2:$I$526,8,FALSE),MID(IF(MID(MID(C1283,LEN(H1283)+2,99),1,1)="(",MID(MID(C1283,LEN(H1283)+2,99),2,LEN(MID(C1283,LEN(H1283)+2,99))-2),MID(C1283,LEN(H1283)+2,99)),1,3),IF(MID(MID(C1283,LEN(H1283)+2,99),1,1)="(",MID(MID(C1283,LEN(H1283)+2,99),2,LEN(MID(C1283,LEN(H1283)+2,99))-2),MID(C1283,LEN(H1283)+2,99))),"")</f>
        <v/>
      </c>
      <c r="L1283" t="str">
        <f t="shared" si="670"/>
        <v/>
      </c>
      <c r="M1283" t="str">
        <f t="shared" si="689"/>
        <v/>
      </c>
      <c r="N1283" t="str">
        <f t="shared" si="671"/>
        <v/>
      </c>
      <c r="O1283" t="str">
        <f t="shared" si="672"/>
        <v/>
      </c>
      <c r="P1283" t="str">
        <f t="shared" si="665"/>
        <v/>
      </c>
      <c r="Q1283" t="str">
        <f t="shared" si="673"/>
        <v/>
      </c>
      <c r="R1283" t="str">
        <f t="shared" si="674"/>
        <v/>
      </c>
      <c r="S1283" t="str">
        <f t="shared" si="675"/>
        <v/>
      </c>
      <c r="T1283" t="str">
        <f t="shared" si="676"/>
        <v/>
      </c>
      <c r="U1283" t="str">
        <f t="shared" si="677"/>
        <v/>
      </c>
      <c r="V1283" t="str">
        <f>IF(MID(I1283,6,1)="T",VLOOKUP(H1283,DATA!$B$2:$H$526,7,FALSE),"")</f>
        <v/>
      </c>
      <c r="W1283" t="str">
        <f t="shared" si="678"/>
        <v/>
      </c>
      <c r="X1283" t="str">
        <f>IF(LEN(H1283)&gt;0,VLOOKUP(H1283,DATA!$B$2:$F$526,5,FALSE),"")</f>
        <v/>
      </c>
      <c r="Y1283" t="str">
        <f t="shared" si="679"/>
        <v/>
      </c>
      <c r="Z1283" t="str">
        <f t="shared" si="680"/>
        <v/>
      </c>
      <c r="AA1283" t="str">
        <f t="shared" si="681"/>
        <v/>
      </c>
      <c r="AB1283" t="str">
        <f>IF(LEN(Z1283)&gt;0,VLOOKUP(Z1283,DATA!$K$25:$L$69,2,FALSE)&amp;IF(LEN(AA1283)&gt;0,VLOOKUP(AA1283,DATA!$O$25:$P$29,2,FALSE),""),"")</f>
        <v/>
      </c>
      <c r="AC1283" t="str">
        <f>IF(LEN(Z1283)&gt;0,VLOOKUP(Z1283,DATA!$K$25:$M$69,3,FALSE),"")</f>
        <v/>
      </c>
      <c r="AD1283" t="str">
        <f t="shared" si="682"/>
        <v/>
      </c>
      <c r="AE1283" t="str">
        <f t="shared" si="683"/>
        <v/>
      </c>
      <c r="AF1283" t="str">
        <f t="shared" si="684"/>
        <v/>
      </c>
      <c r="AG1283" t="str">
        <f t="shared" si="685"/>
        <v/>
      </c>
      <c r="AH1283" t="str">
        <f t="shared" si="686"/>
        <v/>
      </c>
      <c r="AI1283" t="str">
        <f>IF(LEN(Q1283)&gt;0,REPT("0",IF(IF(MID(I1283,12,1)="F",VLOOKUP(J1283,DATA!$K$2:$Y$20,14,FALSE),0)&gt;10,IF(MID(I1283,12,1)="F",VLOOKUP(J1283,DATA!$K$2:$Y$20,14,FALSE),0)-10,0)-LEN(X1283))&amp;DEC2BIN(Q1283,IF(MID(I1283,12,1)="F",VLOOKUP(J1283,DATA!$K$2:$Y$20,14,FALSE),0)-IF(IF(MID(I1283,12,1)="F",VLOOKUP(J1283,DATA!$K$2:$Y$20,14,FALSE),0)&gt;10,IF(MID(I1283,12,1)="F",VLOOKUP(J1283,DATA!$K$2:$Y$20,14,FALSE),0)-10,0)),"")</f>
        <v/>
      </c>
      <c r="AJ1283" t="str">
        <f>IF(LEN(H1283)&gt;0,IF(H1283&lt;&gt;"CALL_PAL",VLOOKUP(H1283,DATA!$B$2:$E$526,4,FALSE),VLOOKUP(K1283,DATA!$K$72:$M$161,3,FALSE)),"")</f>
        <v/>
      </c>
      <c r="AK1283" t="str">
        <f>IF(LEN(H1283)&gt;0,VLOOKUP(H1283,DATA!$B$2:$D$526,3,FALSE),"")</f>
        <v/>
      </c>
      <c r="AL1283" t="str">
        <f t="shared" si="687"/>
        <v/>
      </c>
      <c r="AM1283" t="str">
        <f t="shared" si="688"/>
        <v/>
      </c>
      <c r="AN1283" t="str">
        <f t="shared" si="666"/>
        <v/>
      </c>
      <c r="AO1283" t="str">
        <f t="shared" si="660"/>
        <v/>
      </c>
      <c r="AP1283" t="str">
        <f t="shared" si="661"/>
        <v/>
      </c>
      <c r="AQ1283" t="str">
        <f t="shared" ref="AQ1283:AQ1346" si="690">IF(B1283="","",IF(G1283=G1284,"",INT(G1283/64)*64=G1283))</f>
        <v/>
      </c>
    </row>
    <row r="1284" spans="1:43" x14ac:dyDescent="0.25">
      <c r="A1284" t="str">
        <f t="shared" si="662"/>
        <v/>
      </c>
      <c r="C1284" t="str">
        <f t="shared" si="668"/>
        <v/>
      </c>
      <c r="D1284" t="str">
        <f t="shared" si="663"/>
        <v/>
      </c>
      <c r="E1284" t="str">
        <f t="shared" si="664"/>
        <v/>
      </c>
      <c r="F1284" t="str">
        <f t="shared" si="667"/>
        <v/>
      </c>
      <c r="G1284" t="str">
        <f t="shared" ref="G1284:G1347" si="691">IF(LEN(C1284)&gt;0,IF(IFERROR(FIND(":",C1284)&gt;0,FALSE),G1283+16-MOD(G1283+16,16),IF(E1284,G1283+F1283-MOD(G1283+F1283,F1283),G1283)),"")</f>
        <v/>
      </c>
      <c r="H1284" t="str">
        <f t="shared" si="669"/>
        <v/>
      </c>
      <c r="I1284" s="3" t="str">
        <f>IF(LEN(H1284)&gt;0,VLOOKUP(H1284,DATA!$B$2:$G$526,6,FALSE),"")</f>
        <v/>
      </c>
      <c r="J1284" t="str">
        <f>IF(LEN(H1284)&gt;0,VLOOKUP(H1284,DATA!$B$2:$G$526,2,FALSE),"")</f>
        <v/>
      </c>
      <c r="K1284" t="str">
        <f>IF(LEN(H1284)&gt;0,IF(MID(IF(MID(MID(C1284,LEN(H1284)+2,99),1,1)="(",MID(MID(C1284,LEN(H1284)+2,99),2,LEN(MID(C1284,LEN(H1284)+2,99))-2),MID(C1284,LEN(H1284)+2,99)),1,1)=VLOOKUP(H1284,DATA!$B$2:$I$526,8,FALSE),MID(IF(MID(MID(C1284,LEN(H1284)+2,99),1,1)="(",MID(MID(C1284,LEN(H1284)+2,99),2,LEN(MID(C1284,LEN(H1284)+2,99))-2),MID(C1284,LEN(H1284)+2,99)),1,3),IF(MID(MID(C1284,LEN(H1284)+2,99),1,1)="(",MID(MID(C1284,LEN(H1284)+2,99),2,LEN(MID(C1284,LEN(H1284)+2,99))-2),MID(C1284,LEN(H1284)+2,99))),"")</f>
        <v/>
      </c>
      <c r="L1284" t="str">
        <f t="shared" si="670"/>
        <v/>
      </c>
      <c r="M1284" t="str">
        <f t="shared" si="689"/>
        <v/>
      </c>
      <c r="N1284" t="str">
        <f t="shared" si="671"/>
        <v/>
      </c>
      <c r="O1284" t="str">
        <f t="shared" si="672"/>
        <v/>
      </c>
      <c r="P1284" t="str">
        <f t="shared" si="665"/>
        <v/>
      </c>
      <c r="Q1284" t="str">
        <f t="shared" si="673"/>
        <v/>
      </c>
      <c r="R1284" t="str">
        <f t="shared" si="674"/>
        <v/>
      </c>
      <c r="S1284" t="str">
        <f t="shared" si="675"/>
        <v/>
      </c>
      <c r="T1284" t="str">
        <f t="shared" si="676"/>
        <v/>
      </c>
      <c r="U1284" t="str">
        <f t="shared" si="677"/>
        <v/>
      </c>
      <c r="V1284" t="str">
        <f>IF(MID(I1284,6,1)="T",VLOOKUP(H1284,DATA!$B$2:$H$526,7,FALSE),"")</f>
        <v/>
      </c>
      <c r="W1284" t="str">
        <f t="shared" si="678"/>
        <v/>
      </c>
      <c r="X1284" t="str">
        <f>IF(LEN(H1284)&gt;0,VLOOKUP(H1284,DATA!$B$2:$F$526,5,FALSE),"")</f>
        <v/>
      </c>
      <c r="Y1284" t="str">
        <f t="shared" si="679"/>
        <v/>
      </c>
      <c r="Z1284" t="str">
        <f t="shared" si="680"/>
        <v/>
      </c>
      <c r="AA1284" t="str">
        <f t="shared" si="681"/>
        <v/>
      </c>
      <c r="AB1284" t="str">
        <f>IF(LEN(Z1284)&gt;0,VLOOKUP(Z1284,DATA!$K$25:$L$69,2,FALSE)&amp;IF(LEN(AA1284)&gt;0,VLOOKUP(AA1284,DATA!$O$25:$P$29,2,FALSE),""),"")</f>
        <v/>
      </c>
      <c r="AC1284" t="str">
        <f>IF(LEN(Z1284)&gt;0,VLOOKUP(Z1284,DATA!$K$25:$M$69,3,FALSE),"")</f>
        <v/>
      </c>
      <c r="AD1284" t="str">
        <f t="shared" si="682"/>
        <v/>
      </c>
      <c r="AE1284" t="str">
        <f t="shared" si="683"/>
        <v/>
      </c>
      <c r="AF1284" t="str">
        <f t="shared" si="684"/>
        <v/>
      </c>
      <c r="AG1284" t="str">
        <f t="shared" si="685"/>
        <v/>
      </c>
      <c r="AH1284" t="str">
        <f t="shared" si="686"/>
        <v/>
      </c>
      <c r="AI1284" t="str">
        <f>IF(LEN(Q1284)&gt;0,REPT("0",IF(IF(MID(I1284,12,1)="F",VLOOKUP(J1284,DATA!$K$2:$Y$20,14,FALSE),0)&gt;10,IF(MID(I1284,12,1)="F",VLOOKUP(J1284,DATA!$K$2:$Y$20,14,FALSE),0)-10,0)-LEN(X1284))&amp;DEC2BIN(Q1284,IF(MID(I1284,12,1)="F",VLOOKUP(J1284,DATA!$K$2:$Y$20,14,FALSE),0)-IF(IF(MID(I1284,12,1)="F",VLOOKUP(J1284,DATA!$K$2:$Y$20,14,FALSE),0)&gt;10,IF(MID(I1284,12,1)="F",VLOOKUP(J1284,DATA!$K$2:$Y$20,14,FALSE),0)-10,0)),"")</f>
        <v/>
      </c>
      <c r="AJ1284" t="str">
        <f>IF(LEN(H1284)&gt;0,IF(H1284&lt;&gt;"CALL_PAL",VLOOKUP(H1284,DATA!$B$2:$E$526,4,FALSE),VLOOKUP(K1284,DATA!$K$72:$M$161,3,FALSE)),"")</f>
        <v/>
      </c>
      <c r="AK1284" t="str">
        <f>IF(LEN(H1284)&gt;0,VLOOKUP(H1284,DATA!$B$2:$D$526,3,FALSE),"")</f>
        <v/>
      </c>
      <c r="AL1284" t="str">
        <f t="shared" si="687"/>
        <v/>
      </c>
      <c r="AM1284" t="str">
        <f t="shared" si="688"/>
        <v/>
      </c>
      <c r="AN1284" t="str">
        <f t="shared" si="666"/>
        <v/>
      </c>
      <c r="AO1284" t="str">
        <f t="shared" ref="AO1284:AO1347" si="692">IF(B1284&lt;&gt;"",G1284-G1283,"")</f>
        <v/>
      </c>
      <c r="AP1284" t="str">
        <f t="shared" si="661"/>
        <v/>
      </c>
      <c r="AQ1284" t="str">
        <f t="shared" si="690"/>
        <v/>
      </c>
    </row>
    <row r="1285" spans="1:43" x14ac:dyDescent="0.25">
      <c r="A1285" t="str">
        <f t="shared" si="662"/>
        <v/>
      </c>
      <c r="C1285" t="str">
        <f t="shared" si="668"/>
        <v/>
      </c>
      <c r="D1285" t="str">
        <f t="shared" si="663"/>
        <v/>
      </c>
      <c r="E1285" t="str">
        <f t="shared" si="664"/>
        <v/>
      </c>
      <c r="F1285" t="str">
        <f t="shared" si="667"/>
        <v/>
      </c>
      <c r="G1285" t="str">
        <f t="shared" si="691"/>
        <v/>
      </c>
      <c r="H1285" t="str">
        <f t="shared" si="669"/>
        <v/>
      </c>
      <c r="I1285" s="3" t="str">
        <f>IF(LEN(H1285)&gt;0,VLOOKUP(H1285,DATA!$B$2:$G$526,6,FALSE),"")</f>
        <v/>
      </c>
      <c r="J1285" t="str">
        <f>IF(LEN(H1285)&gt;0,VLOOKUP(H1285,DATA!$B$2:$G$526,2,FALSE),"")</f>
        <v/>
      </c>
      <c r="K1285" t="str">
        <f>IF(LEN(H1285)&gt;0,IF(MID(IF(MID(MID(C1285,LEN(H1285)+2,99),1,1)="(",MID(MID(C1285,LEN(H1285)+2,99),2,LEN(MID(C1285,LEN(H1285)+2,99))-2),MID(C1285,LEN(H1285)+2,99)),1,1)=VLOOKUP(H1285,DATA!$B$2:$I$526,8,FALSE),MID(IF(MID(MID(C1285,LEN(H1285)+2,99),1,1)="(",MID(MID(C1285,LEN(H1285)+2,99),2,LEN(MID(C1285,LEN(H1285)+2,99))-2),MID(C1285,LEN(H1285)+2,99)),1,3),IF(MID(MID(C1285,LEN(H1285)+2,99),1,1)="(",MID(MID(C1285,LEN(H1285)+2,99),2,LEN(MID(C1285,LEN(H1285)+2,99))-2),MID(C1285,LEN(H1285)+2,99))),"")</f>
        <v/>
      </c>
      <c r="L1285" t="str">
        <f t="shared" si="670"/>
        <v/>
      </c>
      <c r="M1285" t="str">
        <f t="shared" si="689"/>
        <v/>
      </c>
      <c r="N1285" t="str">
        <f t="shared" si="671"/>
        <v/>
      </c>
      <c r="O1285" t="str">
        <f t="shared" si="672"/>
        <v/>
      </c>
      <c r="P1285" t="str">
        <f t="shared" si="665"/>
        <v/>
      </c>
      <c r="Q1285" t="str">
        <f t="shared" si="673"/>
        <v/>
      </c>
      <c r="R1285" t="str">
        <f t="shared" si="674"/>
        <v/>
      </c>
      <c r="S1285" t="str">
        <f t="shared" si="675"/>
        <v/>
      </c>
      <c r="T1285" t="str">
        <f t="shared" si="676"/>
        <v/>
      </c>
      <c r="U1285" t="str">
        <f t="shared" si="677"/>
        <v/>
      </c>
      <c r="V1285" t="str">
        <f>IF(MID(I1285,6,1)="T",VLOOKUP(H1285,DATA!$B$2:$H$526,7,FALSE),"")</f>
        <v/>
      </c>
      <c r="W1285" t="str">
        <f t="shared" si="678"/>
        <v/>
      </c>
      <c r="X1285" t="str">
        <f>IF(LEN(H1285)&gt;0,VLOOKUP(H1285,DATA!$B$2:$F$526,5,FALSE),"")</f>
        <v/>
      </c>
      <c r="Y1285" t="str">
        <f t="shared" si="679"/>
        <v/>
      </c>
      <c r="Z1285" t="str">
        <f t="shared" si="680"/>
        <v/>
      </c>
      <c r="AA1285" t="str">
        <f t="shared" si="681"/>
        <v/>
      </c>
      <c r="AB1285" t="str">
        <f>IF(LEN(Z1285)&gt;0,VLOOKUP(Z1285,DATA!$K$25:$L$69,2,FALSE)&amp;IF(LEN(AA1285)&gt;0,VLOOKUP(AA1285,DATA!$O$25:$P$29,2,FALSE),""),"")</f>
        <v/>
      </c>
      <c r="AC1285" t="str">
        <f>IF(LEN(Z1285)&gt;0,VLOOKUP(Z1285,DATA!$K$25:$M$69,3,FALSE),"")</f>
        <v/>
      </c>
      <c r="AD1285" t="str">
        <f t="shared" si="682"/>
        <v/>
      </c>
      <c r="AE1285" t="str">
        <f t="shared" si="683"/>
        <v/>
      </c>
      <c r="AF1285" t="str">
        <f t="shared" si="684"/>
        <v/>
      </c>
      <c r="AG1285" t="str">
        <f t="shared" si="685"/>
        <v/>
      </c>
      <c r="AH1285" t="str">
        <f t="shared" si="686"/>
        <v/>
      </c>
      <c r="AI1285" t="str">
        <f>IF(LEN(Q1285)&gt;0,REPT("0",IF(IF(MID(I1285,12,1)="F",VLOOKUP(J1285,DATA!$K$2:$Y$20,14,FALSE),0)&gt;10,IF(MID(I1285,12,1)="F",VLOOKUP(J1285,DATA!$K$2:$Y$20,14,FALSE),0)-10,0)-LEN(X1285))&amp;DEC2BIN(Q1285,IF(MID(I1285,12,1)="F",VLOOKUP(J1285,DATA!$K$2:$Y$20,14,FALSE),0)-IF(IF(MID(I1285,12,1)="F",VLOOKUP(J1285,DATA!$K$2:$Y$20,14,FALSE),0)&gt;10,IF(MID(I1285,12,1)="F",VLOOKUP(J1285,DATA!$K$2:$Y$20,14,FALSE),0)-10,0)),"")</f>
        <v/>
      </c>
      <c r="AJ1285" t="str">
        <f>IF(LEN(H1285)&gt;0,IF(H1285&lt;&gt;"CALL_PAL",VLOOKUP(H1285,DATA!$B$2:$E$526,4,FALSE),VLOOKUP(K1285,DATA!$K$72:$M$161,3,FALSE)),"")</f>
        <v/>
      </c>
      <c r="AK1285" t="str">
        <f>IF(LEN(H1285)&gt;0,VLOOKUP(H1285,DATA!$B$2:$D$526,3,FALSE),"")</f>
        <v/>
      </c>
      <c r="AL1285" t="str">
        <f t="shared" si="687"/>
        <v/>
      </c>
      <c r="AM1285" t="str">
        <f t="shared" si="688"/>
        <v/>
      </c>
      <c r="AN1285" t="str">
        <f t="shared" si="666"/>
        <v/>
      </c>
      <c r="AO1285" t="str">
        <f t="shared" si="692"/>
        <v/>
      </c>
      <c r="AP1285" t="str">
        <f t="shared" ref="AP1285:AP1348" si="693">IF(B1285="","",IF(G1285=G1286,"",INT(G1285/16)*16=G1285))</f>
        <v/>
      </c>
      <c r="AQ1285" t="str">
        <f t="shared" si="690"/>
        <v/>
      </c>
    </row>
    <row r="1286" spans="1:43" x14ac:dyDescent="0.25">
      <c r="A1286" t="str">
        <f t="shared" ref="A1286:A1349" si="694">IF(LEN(G1286)&gt;0,DEC2HEX(G1286+IF(AN1285,1,0),8),"")</f>
        <v/>
      </c>
      <c r="C1286" t="str">
        <f t="shared" si="668"/>
        <v/>
      </c>
      <c r="D1286" t="str">
        <f t="shared" ref="D1286:D1349" si="695">IF(LEN(C1286)&gt;0,IF(MID(C1286,1,IFERROR(FIND(" ",C1286),2)-1)=".BASE","",IF(MID(C1286,1,4)=".VAR",MID(C1286,FIND(" ",C1286)+1,99),"")),"")</f>
        <v/>
      </c>
      <c r="E1286" t="str">
        <f t="shared" si="664"/>
        <v/>
      </c>
      <c r="F1286" t="str">
        <f t="shared" si="667"/>
        <v/>
      </c>
      <c r="G1286" t="str">
        <f t="shared" si="691"/>
        <v/>
      </c>
      <c r="H1286" t="str">
        <f t="shared" si="669"/>
        <v/>
      </c>
      <c r="I1286" s="3" t="str">
        <f>IF(LEN(H1286)&gt;0,VLOOKUP(H1286,DATA!$B$2:$G$526,6,FALSE),"")</f>
        <v/>
      </c>
      <c r="J1286" t="str">
        <f>IF(LEN(H1286)&gt;0,VLOOKUP(H1286,DATA!$B$2:$G$526,2,FALSE),"")</f>
        <v/>
      </c>
      <c r="K1286" t="str">
        <f>IF(LEN(H1286)&gt;0,IF(MID(IF(MID(MID(C1286,LEN(H1286)+2,99),1,1)="(",MID(MID(C1286,LEN(H1286)+2,99),2,LEN(MID(C1286,LEN(H1286)+2,99))-2),MID(C1286,LEN(H1286)+2,99)),1,1)=VLOOKUP(H1286,DATA!$B$2:$I$526,8,FALSE),MID(IF(MID(MID(C1286,LEN(H1286)+2,99),1,1)="(",MID(MID(C1286,LEN(H1286)+2,99),2,LEN(MID(C1286,LEN(H1286)+2,99))-2),MID(C1286,LEN(H1286)+2,99)),1,3),IF(MID(MID(C1286,LEN(H1286)+2,99),1,1)="(",MID(MID(C1286,LEN(H1286)+2,99),2,LEN(MID(C1286,LEN(H1286)+2,99))-2),MID(C1286,LEN(H1286)+2,99))),"")</f>
        <v/>
      </c>
      <c r="L1286" t="str">
        <f t="shared" si="670"/>
        <v/>
      </c>
      <c r="M1286" t="str">
        <f t="shared" si="689"/>
        <v/>
      </c>
      <c r="N1286" t="str">
        <f t="shared" si="671"/>
        <v/>
      </c>
      <c r="O1286" t="str">
        <f t="shared" si="672"/>
        <v/>
      </c>
      <c r="P1286" t="str">
        <f t="shared" si="665"/>
        <v/>
      </c>
      <c r="Q1286" t="str">
        <f t="shared" si="673"/>
        <v/>
      </c>
      <c r="R1286" t="str">
        <f t="shared" si="674"/>
        <v/>
      </c>
      <c r="S1286" t="str">
        <f t="shared" si="675"/>
        <v/>
      </c>
      <c r="T1286" t="str">
        <f t="shared" si="676"/>
        <v/>
      </c>
      <c r="U1286" t="str">
        <f t="shared" si="677"/>
        <v/>
      </c>
      <c r="V1286" t="str">
        <f>IF(MID(I1286,6,1)="T",VLOOKUP(H1286,DATA!$B$2:$H$526,7,FALSE),"")</f>
        <v/>
      </c>
      <c r="W1286" t="str">
        <f t="shared" si="678"/>
        <v/>
      </c>
      <c r="X1286" t="str">
        <f>IF(LEN(H1286)&gt;0,VLOOKUP(H1286,DATA!$B$2:$F$526,5,FALSE),"")</f>
        <v/>
      </c>
      <c r="Y1286" t="str">
        <f t="shared" si="679"/>
        <v/>
      </c>
      <c r="Z1286" t="str">
        <f t="shared" si="680"/>
        <v/>
      </c>
      <c r="AA1286" t="str">
        <f t="shared" si="681"/>
        <v/>
      </c>
      <c r="AB1286" t="str">
        <f>IF(LEN(Z1286)&gt;0,VLOOKUP(Z1286,DATA!$K$25:$L$69,2,FALSE)&amp;IF(LEN(AA1286)&gt;0,VLOOKUP(AA1286,DATA!$O$25:$P$29,2,FALSE),""),"")</f>
        <v/>
      </c>
      <c r="AC1286" t="str">
        <f>IF(LEN(Z1286)&gt;0,VLOOKUP(Z1286,DATA!$K$25:$M$69,3,FALSE),"")</f>
        <v/>
      </c>
      <c r="AD1286" t="str">
        <f t="shared" si="682"/>
        <v/>
      </c>
      <c r="AE1286" t="str">
        <f t="shared" si="683"/>
        <v/>
      </c>
      <c r="AF1286" t="str">
        <f t="shared" si="684"/>
        <v/>
      </c>
      <c r="AG1286" t="str">
        <f t="shared" si="685"/>
        <v/>
      </c>
      <c r="AH1286" t="str">
        <f t="shared" si="686"/>
        <v/>
      </c>
      <c r="AI1286" t="str">
        <f>IF(LEN(Q1286)&gt;0,REPT("0",IF(IF(MID(I1286,12,1)="F",VLOOKUP(J1286,DATA!$K$2:$Y$20,14,FALSE),0)&gt;10,IF(MID(I1286,12,1)="F",VLOOKUP(J1286,DATA!$K$2:$Y$20,14,FALSE),0)-10,0)-LEN(X1286))&amp;DEC2BIN(Q1286,IF(MID(I1286,12,1)="F",VLOOKUP(J1286,DATA!$K$2:$Y$20,14,FALSE),0)-IF(IF(MID(I1286,12,1)="F",VLOOKUP(J1286,DATA!$K$2:$Y$20,14,FALSE),0)&gt;10,IF(MID(I1286,12,1)="F",VLOOKUP(J1286,DATA!$K$2:$Y$20,14,FALSE),0)-10,0)),"")</f>
        <v/>
      </c>
      <c r="AJ1286" t="str">
        <f>IF(LEN(H1286)&gt;0,IF(H1286&lt;&gt;"CALL_PAL",VLOOKUP(H1286,DATA!$B$2:$E$526,4,FALSE),VLOOKUP(K1286,DATA!$K$72:$M$161,3,FALSE)),"")</f>
        <v/>
      </c>
      <c r="AK1286" t="str">
        <f>IF(LEN(H1286)&gt;0,VLOOKUP(H1286,DATA!$B$2:$D$526,3,FALSE),"")</f>
        <v/>
      </c>
      <c r="AL1286" t="str">
        <f t="shared" si="687"/>
        <v/>
      </c>
      <c r="AM1286" t="str">
        <f t="shared" si="688"/>
        <v/>
      </c>
      <c r="AN1286" t="str">
        <f t="shared" si="666"/>
        <v/>
      </c>
      <c r="AO1286" t="str">
        <f t="shared" si="692"/>
        <v/>
      </c>
      <c r="AP1286" t="str">
        <f t="shared" si="693"/>
        <v/>
      </c>
      <c r="AQ1286" t="str">
        <f t="shared" si="690"/>
        <v/>
      </c>
    </row>
    <row r="1287" spans="1:43" x14ac:dyDescent="0.25">
      <c r="A1287" t="str">
        <f t="shared" si="694"/>
        <v/>
      </c>
      <c r="C1287" t="str">
        <f t="shared" si="668"/>
        <v/>
      </c>
      <c r="D1287" t="str">
        <f t="shared" si="695"/>
        <v/>
      </c>
      <c r="E1287" t="str">
        <f t="shared" si="664"/>
        <v/>
      </c>
      <c r="F1287" t="str">
        <f t="shared" si="667"/>
        <v/>
      </c>
      <c r="G1287" t="str">
        <f t="shared" si="691"/>
        <v/>
      </c>
      <c r="H1287" t="str">
        <f t="shared" si="669"/>
        <v/>
      </c>
      <c r="I1287" s="3" t="str">
        <f>IF(LEN(H1287)&gt;0,VLOOKUP(H1287,DATA!$B$2:$G$526,6,FALSE),"")</f>
        <v/>
      </c>
      <c r="J1287" t="str">
        <f>IF(LEN(H1287)&gt;0,VLOOKUP(H1287,DATA!$B$2:$G$526,2,FALSE),"")</f>
        <v/>
      </c>
      <c r="K1287" t="str">
        <f>IF(LEN(H1287)&gt;0,IF(MID(IF(MID(MID(C1287,LEN(H1287)+2,99),1,1)="(",MID(MID(C1287,LEN(H1287)+2,99),2,LEN(MID(C1287,LEN(H1287)+2,99))-2),MID(C1287,LEN(H1287)+2,99)),1,1)=VLOOKUP(H1287,DATA!$B$2:$I$526,8,FALSE),MID(IF(MID(MID(C1287,LEN(H1287)+2,99),1,1)="(",MID(MID(C1287,LEN(H1287)+2,99),2,LEN(MID(C1287,LEN(H1287)+2,99))-2),MID(C1287,LEN(H1287)+2,99)),1,3),IF(MID(MID(C1287,LEN(H1287)+2,99),1,1)="(",MID(MID(C1287,LEN(H1287)+2,99),2,LEN(MID(C1287,LEN(H1287)+2,99))-2),MID(C1287,LEN(H1287)+2,99))),"")</f>
        <v/>
      </c>
      <c r="L1287" t="str">
        <f t="shared" si="670"/>
        <v/>
      </c>
      <c r="M1287" t="str">
        <f t="shared" si="689"/>
        <v/>
      </c>
      <c r="N1287" t="str">
        <f t="shared" si="671"/>
        <v/>
      </c>
      <c r="O1287" t="str">
        <f t="shared" si="672"/>
        <v/>
      </c>
      <c r="P1287" t="str">
        <f t="shared" si="665"/>
        <v/>
      </c>
      <c r="Q1287" t="str">
        <f t="shared" si="673"/>
        <v/>
      </c>
      <c r="R1287" t="str">
        <f t="shared" si="674"/>
        <v/>
      </c>
      <c r="S1287" t="str">
        <f t="shared" si="675"/>
        <v/>
      </c>
      <c r="T1287" t="str">
        <f t="shared" si="676"/>
        <v/>
      </c>
      <c r="U1287" t="str">
        <f t="shared" si="677"/>
        <v/>
      </c>
      <c r="V1287" t="str">
        <f>IF(MID(I1287,6,1)="T",VLOOKUP(H1287,DATA!$B$2:$H$526,7,FALSE),"")</f>
        <v/>
      </c>
      <c r="W1287" t="str">
        <f t="shared" si="678"/>
        <v/>
      </c>
      <c r="X1287" t="str">
        <f>IF(LEN(H1287)&gt;0,VLOOKUP(H1287,DATA!$B$2:$F$526,5,FALSE),"")</f>
        <v/>
      </c>
      <c r="Y1287" t="str">
        <f t="shared" si="679"/>
        <v/>
      </c>
      <c r="Z1287" t="str">
        <f t="shared" si="680"/>
        <v/>
      </c>
      <c r="AA1287" t="str">
        <f t="shared" si="681"/>
        <v/>
      </c>
      <c r="AB1287" t="str">
        <f>IF(LEN(Z1287)&gt;0,VLOOKUP(Z1287,DATA!$K$25:$L$69,2,FALSE)&amp;IF(LEN(AA1287)&gt;0,VLOOKUP(AA1287,DATA!$O$25:$P$29,2,FALSE),""),"")</f>
        <v/>
      </c>
      <c r="AC1287" t="str">
        <f>IF(LEN(Z1287)&gt;0,VLOOKUP(Z1287,DATA!$K$25:$M$69,3,FALSE),"")</f>
        <v/>
      </c>
      <c r="AD1287" t="str">
        <f t="shared" si="682"/>
        <v/>
      </c>
      <c r="AE1287" t="str">
        <f t="shared" si="683"/>
        <v/>
      </c>
      <c r="AF1287" t="str">
        <f t="shared" si="684"/>
        <v/>
      </c>
      <c r="AG1287" t="str">
        <f t="shared" si="685"/>
        <v/>
      </c>
      <c r="AH1287" t="str">
        <f t="shared" si="686"/>
        <v/>
      </c>
      <c r="AI1287" t="str">
        <f>IF(LEN(Q1287)&gt;0,REPT("0",IF(IF(MID(I1287,12,1)="F",VLOOKUP(J1287,DATA!$K$2:$Y$20,14,FALSE),0)&gt;10,IF(MID(I1287,12,1)="F",VLOOKUP(J1287,DATA!$K$2:$Y$20,14,FALSE),0)-10,0)-LEN(X1287))&amp;DEC2BIN(Q1287,IF(MID(I1287,12,1)="F",VLOOKUP(J1287,DATA!$K$2:$Y$20,14,FALSE),0)-IF(IF(MID(I1287,12,1)="F",VLOOKUP(J1287,DATA!$K$2:$Y$20,14,FALSE),0)&gt;10,IF(MID(I1287,12,1)="F",VLOOKUP(J1287,DATA!$K$2:$Y$20,14,FALSE),0)-10,0)),"")</f>
        <v/>
      </c>
      <c r="AJ1287" t="str">
        <f>IF(LEN(H1287)&gt;0,IF(H1287&lt;&gt;"CALL_PAL",VLOOKUP(H1287,DATA!$B$2:$E$526,4,FALSE),VLOOKUP(K1287,DATA!$K$72:$M$161,3,FALSE)),"")</f>
        <v/>
      </c>
      <c r="AK1287" t="str">
        <f>IF(LEN(H1287)&gt;0,VLOOKUP(H1287,DATA!$B$2:$D$526,3,FALSE),"")</f>
        <v/>
      </c>
      <c r="AL1287" t="str">
        <f t="shared" si="687"/>
        <v/>
      </c>
      <c r="AM1287" t="str">
        <f t="shared" si="688"/>
        <v/>
      </c>
      <c r="AN1287" t="str">
        <f t="shared" si="666"/>
        <v/>
      </c>
      <c r="AO1287" t="str">
        <f t="shared" si="692"/>
        <v/>
      </c>
      <c r="AP1287" t="str">
        <f t="shared" si="693"/>
        <v/>
      </c>
      <c r="AQ1287" t="str">
        <f t="shared" si="690"/>
        <v/>
      </c>
    </row>
    <row r="1288" spans="1:43" x14ac:dyDescent="0.25">
      <c r="A1288" t="str">
        <f t="shared" si="694"/>
        <v/>
      </c>
      <c r="C1288" t="str">
        <f t="shared" si="668"/>
        <v/>
      </c>
      <c r="D1288" t="str">
        <f t="shared" si="695"/>
        <v/>
      </c>
      <c r="E1288" t="str">
        <f t="shared" ref="E1288:E1351" si="696">IF(LEN(C1288)&gt;0,AND(MID(C1287,1,2)&lt;&gt;".B",MID(C1287,1,2)&lt;&gt;".P",NOT(IFERROR(FIND(":",C1287)&gt;0,FALSE))),"")</f>
        <v/>
      </c>
      <c r="F1288" t="str">
        <f t="shared" si="667"/>
        <v/>
      </c>
      <c r="G1288" t="str">
        <f t="shared" si="691"/>
        <v/>
      </c>
      <c r="H1288" t="str">
        <f t="shared" si="669"/>
        <v/>
      </c>
      <c r="I1288" s="3" t="str">
        <f>IF(LEN(H1288)&gt;0,VLOOKUP(H1288,DATA!$B$2:$G$526,6,FALSE),"")</f>
        <v/>
      </c>
      <c r="J1288" t="str">
        <f>IF(LEN(H1288)&gt;0,VLOOKUP(H1288,DATA!$B$2:$G$526,2,FALSE),"")</f>
        <v/>
      </c>
      <c r="K1288" t="str">
        <f>IF(LEN(H1288)&gt;0,IF(MID(IF(MID(MID(C1288,LEN(H1288)+2,99),1,1)="(",MID(MID(C1288,LEN(H1288)+2,99),2,LEN(MID(C1288,LEN(H1288)+2,99))-2),MID(C1288,LEN(H1288)+2,99)),1,1)=VLOOKUP(H1288,DATA!$B$2:$I$526,8,FALSE),MID(IF(MID(MID(C1288,LEN(H1288)+2,99),1,1)="(",MID(MID(C1288,LEN(H1288)+2,99),2,LEN(MID(C1288,LEN(H1288)+2,99))-2),MID(C1288,LEN(H1288)+2,99)),1,3),IF(MID(MID(C1288,LEN(H1288)+2,99),1,1)="(",MID(MID(C1288,LEN(H1288)+2,99),2,LEN(MID(C1288,LEN(H1288)+2,99))-2),MID(C1288,LEN(H1288)+2,99))),"")</f>
        <v/>
      </c>
      <c r="L1288" t="str">
        <f t="shared" si="670"/>
        <v/>
      </c>
      <c r="M1288" t="str">
        <f t="shared" si="689"/>
        <v/>
      </c>
      <c r="N1288" t="str">
        <f t="shared" si="671"/>
        <v/>
      </c>
      <c r="O1288" t="str">
        <f t="shared" si="672"/>
        <v/>
      </c>
      <c r="P1288" t="str">
        <f t="shared" si="665"/>
        <v/>
      </c>
      <c r="Q1288" t="str">
        <f t="shared" si="673"/>
        <v/>
      </c>
      <c r="R1288" t="str">
        <f t="shared" si="674"/>
        <v/>
      </c>
      <c r="S1288" t="str">
        <f t="shared" si="675"/>
        <v/>
      </c>
      <c r="T1288" t="str">
        <f t="shared" si="676"/>
        <v/>
      </c>
      <c r="U1288" t="str">
        <f t="shared" si="677"/>
        <v/>
      </c>
      <c r="V1288" t="str">
        <f>IF(MID(I1288,6,1)="T",VLOOKUP(H1288,DATA!$B$2:$H$526,7,FALSE),"")</f>
        <v/>
      </c>
      <c r="W1288" t="str">
        <f t="shared" si="678"/>
        <v/>
      </c>
      <c r="X1288" t="str">
        <f>IF(LEN(H1288)&gt;0,VLOOKUP(H1288,DATA!$B$2:$F$526,5,FALSE),"")</f>
        <v/>
      </c>
      <c r="Y1288" t="str">
        <f t="shared" si="679"/>
        <v/>
      </c>
      <c r="Z1288" t="str">
        <f t="shared" si="680"/>
        <v/>
      </c>
      <c r="AA1288" t="str">
        <f t="shared" si="681"/>
        <v/>
      </c>
      <c r="AB1288" t="str">
        <f>IF(LEN(Z1288)&gt;0,VLOOKUP(Z1288,DATA!$K$25:$L$69,2,FALSE)&amp;IF(LEN(AA1288)&gt;0,VLOOKUP(AA1288,DATA!$O$25:$P$29,2,FALSE),""),"")</f>
        <v/>
      </c>
      <c r="AC1288" t="str">
        <f>IF(LEN(Z1288)&gt;0,VLOOKUP(Z1288,DATA!$K$25:$M$69,3,FALSE),"")</f>
        <v/>
      </c>
      <c r="AD1288" t="str">
        <f t="shared" si="682"/>
        <v/>
      </c>
      <c r="AE1288" t="str">
        <f t="shared" si="683"/>
        <v/>
      </c>
      <c r="AF1288" t="str">
        <f t="shared" si="684"/>
        <v/>
      </c>
      <c r="AG1288" t="str">
        <f t="shared" si="685"/>
        <v/>
      </c>
      <c r="AH1288" t="str">
        <f t="shared" si="686"/>
        <v/>
      </c>
      <c r="AI1288" t="str">
        <f>IF(LEN(Q1288)&gt;0,REPT("0",IF(IF(MID(I1288,12,1)="F",VLOOKUP(J1288,DATA!$K$2:$Y$20,14,FALSE),0)&gt;10,IF(MID(I1288,12,1)="F",VLOOKUP(J1288,DATA!$K$2:$Y$20,14,FALSE),0)-10,0)-LEN(X1288))&amp;DEC2BIN(Q1288,IF(MID(I1288,12,1)="F",VLOOKUP(J1288,DATA!$K$2:$Y$20,14,FALSE),0)-IF(IF(MID(I1288,12,1)="F",VLOOKUP(J1288,DATA!$K$2:$Y$20,14,FALSE),0)&gt;10,IF(MID(I1288,12,1)="F",VLOOKUP(J1288,DATA!$K$2:$Y$20,14,FALSE),0)-10,0)),"")</f>
        <v/>
      </c>
      <c r="AJ1288" t="str">
        <f>IF(LEN(H1288)&gt;0,IF(H1288&lt;&gt;"CALL_PAL",VLOOKUP(H1288,DATA!$B$2:$E$526,4,FALSE),VLOOKUP(K1288,DATA!$K$72:$M$161,3,FALSE)),"")</f>
        <v/>
      </c>
      <c r="AK1288" t="str">
        <f>IF(LEN(H1288)&gt;0,VLOOKUP(H1288,DATA!$B$2:$D$526,3,FALSE),"")</f>
        <v/>
      </c>
      <c r="AL1288" t="str">
        <f t="shared" si="687"/>
        <v/>
      </c>
      <c r="AM1288" t="str">
        <f t="shared" si="688"/>
        <v/>
      </c>
      <c r="AN1288" t="str">
        <f t="shared" si="666"/>
        <v/>
      </c>
      <c r="AO1288" t="str">
        <f t="shared" si="692"/>
        <v/>
      </c>
      <c r="AP1288" t="str">
        <f t="shared" si="693"/>
        <v/>
      </c>
      <c r="AQ1288" t="str">
        <f t="shared" si="690"/>
        <v/>
      </c>
    </row>
    <row r="1289" spans="1:43" x14ac:dyDescent="0.25">
      <c r="A1289" t="str">
        <f t="shared" si="694"/>
        <v/>
      </c>
      <c r="C1289" t="str">
        <f t="shared" si="668"/>
        <v/>
      </c>
      <c r="D1289" t="str">
        <f t="shared" si="695"/>
        <v/>
      </c>
      <c r="E1289" t="str">
        <f t="shared" si="696"/>
        <v/>
      </c>
      <c r="F1289" t="str">
        <f t="shared" si="667"/>
        <v/>
      </c>
      <c r="G1289" t="str">
        <f t="shared" si="691"/>
        <v/>
      </c>
      <c r="H1289" t="str">
        <f t="shared" si="669"/>
        <v/>
      </c>
      <c r="I1289" s="3" t="str">
        <f>IF(LEN(H1289)&gt;0,VLOOKUP(H1289,DATA!$B$2:$G$526,6,FALSE),"")</f>
        <v/>
      </c>
      <c r="J1289" t="str">
        <f>IF(LEN(H1289)&gt;0,VLOOKUP(H1289,DATA!$B$2:$G$526,2,FALSE),"")</f>
        <v/>
      </c>
      <c r="K1289" t="str">
        <f>IF(LEN(H1289)&gt;0,IF(MID(IF(MID(MID(C1289,LEN(H1289)+2,99),1,1)="(",MID(MID(C1289,LEN(H1289)+2,99),2,LEN(MID(C1289,LEN(H1289)+2,99))-2),MID(C1289,LEN(H1289)+2,99)),1,1)=VLOOKUP(H1289,DATA!$B$2:$I$526,8,FALSE),MID(IF(MID(MID(C1289,LEN(H1289)+2,99),1,1)="(",MID(MID(C1289,LEN(H1289)+2,99),2,LEN(MID(C1289,LEN(H1289)+2,99))-2),MID(C1289,LEN(H1289)+2,99)),1,3),IF(MID(MID(C1289,LEN(H1289)+2,99),1,1)="(",MID(MID(C1289,LEN(H1289)+2,99),2,LEN(MID(C1289,LEN(H1289)+2,99))-2),MID(C1289,LEN(H1289)+2,99))),"")</f>
        <v/>
      </c>
      <c r="L1289" t="str">
        <f t="shared" si="670"/>
        <v/>
      </c>
      <c r="M1289" t="str">
        <f t="shared" si="689"/>
        <v/>
      </c>
      <c r="N1289" t="str">
        <f t="shared" si="671"/>
        <v/>
      </c>
      <c r="O1289" t="str">
        <f t="shared" si="672"/>
        <v/>
      </c>
      <c r="P1289" t="str">
        <f t="shared" si="665"/>
        <v/>
      </c>
      <c r="Q1289" t="str">
        <f t="shared" si="673"/>
        <v/>
      </c>
      <c r="R1289" t="str">
        <f t="shared" si="674"/>
        <v/>
      </c>
      <c r="S1289" t="str">
        <f t="shared" si="675"/>
        <v/>
      </c>
      <c r="T1289" t="str">
        <f t="shared" si="676"/>
        <v/>
      </c>
      <c r="U1289" t="str">
        <f t="shared" si="677"/>
        <v/>
      </c>
      <c r="V1289" t="str">
        <f>IF(MID(I1289,6,1)="T",VLOOKUP(H1289,DATA!$B$2:$H$526,7,FALSE),"")</f>
        <v/>
      </c>
      <c r="W1289" t="str">
        <f t="shared" si="678"/>
        <v/>
      </c>
      <c r="X1289" t="str">
        <f>IF(LEN(H1289)&gt;0,VLOOKUP(H1289,DATA!$B$2:$F$526,5,FALSE),"")</f>
        <v/>
      </c>
      <c r="Y1289" t="str">
        <f t="shared" si="679"/>
        <v/>
      </c>
      <c r="Z1289" t="str">
        <f t="shared" si="680"/>
        <v/>
      </c>
      <c r="AA1289" t="str">
        <f t="shared" si="681"/>
        <v/>
      </c>
      <c r="AB1289" t="str">
        <f>IF(LEN(Z1289)&gt;0,VLOOKUP(Z1289,DATA!$K$25:$L$69,2,FALSE)&amp;IF(LEN(AA1289)&gt;0,VLOOKUP(AA1289,DATA!$O$25:$P$29,2,FALSE),""),"")</f>
        <v/>
      </c>
      <c r="AC1289" t="str">
        <f>IF(LEN(Z1289)&gt;0,VLOOKUP(Z1289,DATA!$K$25:$M$69,3,FALSE),"")</f>
        <v/>
      </c>
      <c r="AD1289" t="str">
        <f t="shared" si="682"/>
        <v/>
      </c>
      <c r="AE1289" t="str">
        <f t="shared" si="683"/>
        <v/>
      </c>
      <c r="AF1289" t="str">
        <f t="shared" si="684"/>
        <v/>
      </c>
      <c r="AG1289" t="str">
        <f t="shared" si="685"/>
        <v/>
      </c>
      <c r="AH1289" t="str">
        <f t="shared" si="686"/>
        <v/>
      </c>
      <c r="AI1289" t="str">
        <f>IF(LEN(Q1289)&gt;0,REPT("0",IF(IF(MID(I1289,12,1)="F",VLOOKUP(J1289,DATA!$K$2:$Y$20,14,FALSE),0)&gt;10,IF(MID(I1289,12,1)="F",VLOOKUP(J1289,DATA!$K$2:$Y$20,14,FALSE),0)-10,0)-LEN(X1289))&amp;DEC2BIN(Q1289,IF(MID(I1289,12,1)="F",VLOOKUP(J1289,DATA!$K$2:$Y$20,14,FALSE),0)-IF(IF(MID(I1289,12,1)="F",VLOOKUP(J1289,DATA!$K$2:$Y$20,14,FALSE),0)&gt;10,IF(MID(I1289,12,1)="F",VLOOKUP(J1289,DATA!$K$2:$Y$20,14,FALSE),0)-10,0)),"")</f>
        <v/>
      </c>
      <c r="AJ1289" t="str">
        <f>IF(LEN(H1289)&gt;0,IF(H1289&lt;&gt;"CALL_PAL",VLOOKUP(H1289,DATA!$B$2:$E$526,4,FALSE),VLOOKUP(K1289,DATA!$K$72:$M$161,3,FALSE)),"")</f>
        <v/>
      </c>
      <c r="AK1289" t="str">
        <f>IF(LEN(H1289)&gt;0,VLOOKUP(H1289,DATA!$B$2:$D$526,3,FALSE),"")</f>
        <v/>
      </c>
      <c r="AL1289" t="str">
        <f t="shared" si="687"/>
        <v/>
      </c>
      <c r="AM1289" t="str">
        <f t="shared" si="688"/>
        <v/>
      </c>
      <c r="AN1289" t="str">
        <f t="shared" si="666"/>
        <v/>
      </c>
      <c r="AO1289" t="str">
        <f t="shared" si="692"/>
        <v/>
      </c>
      <c r="AP1289" t="str">
        <f t="shared" si="693"/>
        <v/>
      </c>
      <c r="AQ1289" t="str">
        <f t="shared" si="690"/>
        <v/>
      </c>
    </row>
    <row r="1290" spans="1:43" x14ac:dyDescent="0.25">
      <c r="A1290" t="str">
        <f t="shared" si="694"/>
        <v/>
      </c>
      <c r="C1290" t="str">
        <f t="shared" si="668"/>
        <v/>
      </c>
      <c r="D1290" t="str">
        <f t="shared" si="695"/>
        <v/>
      </c>
      <c r="E1290" t="str">
        <f t="shared" si="696"/>
        <v/>
      </c>
      <c r="F1290" t="str">
        <f t="shared" si="667"/>
        <v/>
      </c>
      <c r="G1290" t="str">
        <f t="shared" si="691"/>
        <v/>
      </c>
      <c r="H1290" t="str">
        <f t="shared" si="669"/>
        <v/>
      </c>
      <c r="I1290" s="3" t="str">
        <f>IF(LEN(H1290)&gt;0,VLOOKUP(H1290,DATA!$B$2:$G$526,6,FALSE),"")</f>
        <v/>
      </c>
      <c r="J1290" t="str">
        <f>IF(LEN(H1290)&gt;0,VLOOKUP(H1290,DATA!$B$2:$G$526,2,FALSE),"")</f>
        <v/>
      </c>
      <c r="K1290" t="str">
        <f>IF(LEN(H1290)&gt;0,IF(MID(IF(MID(MID(C1290,LEN(H1290)+2,99),1,1)="(",MID(MID(C1290,LEN(H1290)+2,99),2,LEN(MID(C1290,LEN(H1290)+2,99))-2),MID(C1290,LEN(H1290)+2,99)),1,1)=VLOOKUP(H1290,DATA!$B$2:$I$526,8,FALSE),MID(IF(MID(MID(C1290,LEN(H1290)+2,99),1,1)="(",MID(MID(C1290,LEN(H1290)+2,99),2,LEN(MID(C1290,LEN(H1290)+2,99))-2),MID(C1290,LEN(H1290)+2,99)),1,3),IF(MID(MID(C1290,LEN(H1290)+2,99),1,1)="(",MID(MID(C1290,LEN(H1290)+2,99),2,LEN(MID(C1290,LEN(H1290)+2,99))-2),MID(C1290,LEN(H1290)+2,99))),"")</f>
        <v/>
      </c>
      <c r="L1290" t="str">
        <f t="shared" si="670"/>
        <v/>
      </c>
      <c r="M1290" t="str">
        <f t="shared" si="689"/>
        <v/>
      </c>
      <c r="N1290" t="str">
        <f t="shared" si="671"/>
        <v/>
      </c>
      <c r="O1290" t="str">
        <f t="shared" si="672"/>
        <v/>
      </c>
      <c r="P1290" t="str">
        <f t="shared" si="665"/>
        <v/>
      </c>
      <c r="Q1290" t="str">
        <f t="shared" si="673"/>
        <v/>
      </c>
      <c r="R1290" t="str">
        <f t="shared" si="674"/>
        <v/>
      </c>
      <c r="S1290" t="str">
        <f t="shared" si="675"/>
        <v/>
      </c>
      <c r="T1290" t="str">
        <f t="shared" si="676"/>
        <v/>
      </c>
      <c r="U1290" t="str">
        <f t="shared" si="677"/>
        <v/>
      </c>
      <c r="V1290" t="str">
        <f>IF(MID(I1290,6,1)="T",VLOOKUP(H1290,DATA!$B$2:$H$526,7,FALSE),"")</f>
        <v/>
      </c>
      <c r="W1290" t="str">
        <f t="shared" si="678"/>
        <v/>
      </c>
      <c r="X1290" t="str">
        <f>IF(LEN(H1290)&gt;0,VLOOKUP(H1290,DATA!$B$2:$F$526,5,FALSE),"")</f>
        <v/>
      </c>
      <c r="Y1290" t="str">
        <f t="shared" si="679"/>
        <v/>
      </c>
      <c r="Z1290" t="str">
        <f t="shared" si="680"/>
        <v/>
      </c>
      <c r="AA1290" t="str">
        <f t="shared" si="681"/>
        <v/>
      </c>
      <c r="AB1290" t="str">
        <f>IF(LEN(Z1290)&gt;0,VLOOKUP(Z1290,DATA!$K$25:$L$69,2,FALSE)&amp;IF(LEN(AA1290)&gt;0,VLOOKUP(AA1290,DATA!$O$25:$P$29,2,FALSE),""),"")</f>
        <v/>
      </c>
      <c r="AC1290" t="str">
        <f>IF(LEN(Z1290)&gt;0,VLOOKUP(Z1290,DATA!$K$25:$M$69,3,FALSE),"")</f>
        <v/>
      </c>
      <c r="AD1290" t="str">
        <f t="shared" si="682"/>
        <v/>
      </c>
      <c r="AE1290" t="str">
        <f t="shared" si="683"/>
        <v/>
      </c>
      <c r="AF1290" t="str">
        <f t="shared" si="684"/>
        <v/>
      </c>
      <c r="AG1290" t="str">
        <f t="shared" si="685"/>
        <v/>
      </c>
      <c r="AH1290" t="str">
        <f t="shared" si="686"/>
        <v/>
      </c>
      <c r="AI1290" t="str">
        <f>IF(LEN(Q1290)&gt;0,REPT("0",IF(IF(MID(I1290,12,1)="F",VLOOKUP(J1290,DATA!$K$2:$Y$20,14,FALSE),0)&gt;10,IF(MID(I1290,12,1)="F",VLOOKUP(J1290,DATA!$K$2:$Y$20,14,FALSE),0)-10,0)-LEN(X1290))&amp;DEC2BIN(Q1290,IF(MID(I1290,12,1)="F",VLOOKUP(J1290,DATA!$K$2:$Y$20,14,FALSE),0)-IF(IF(MID(I1290,12,1)="F",VLOOKUP(J1290,DATA!$K$2:$Y$20,14,FALSE),0)&gt;10,IF(MID(I1290,12,1)="F",VLOOKUP(J1290,DATA!$K$2:$Y$20,14,FALSE),0)-10,0)),"")</f>
        <v/>
      </c>
      <c r="AJ1290" t="str">
        <f>IF(LEN(H1290)&gt;0,IF(H1290&lt;&gt;"CALL_PAL",VLOOKUP(H1290,DATA!$B$2:$E$526,4,FALSE),VLOOKUP(K1290,DATA!$K$72:$M$161,3,FALSE)),"")</f>
        <v/>
      </c>
      <c r="AK1290" t="str">
        <f>IF(LEN(H1290)&gt;0,VLOOKUP(H1290,DATA!$B$2:$D$526,3,FALSE),"")</f>
        <v/>
      </c>
      <c r="AL1290" t="str">
        <f t="shared" si="687"/>
        <v/>
      </c>
      <c r="AM1290" t="str">
        <f t="shared" si="688"/>
        <v/>
      </c>
      <c r="AN1290" t="str">
        <f t="shared" si="666"/>
        <v/>
      </c>
      <c r="AO1290" t="str">
        <f t="shared" si="692"/>
        <v/>
      </c>
      <c r="AP1290" t="str">
        <f t="shared" si="693"/>
        <v/>
      </c>
      <c r="AQ1290" t="str">
        <f t="shared" si="690"/>
        <v/>
      </c>
    </row>
    <row r="1291" spans="1:43" x14ac:dyDescent="0.25">
      <c r="A1291" t="str">
        <f t="shared" si="694"/>
        <v/>
      </c>
      <c r="C1291" t="str">
        <f t="shared" si="668"/>
        <v/>
      </c>
      <c r="D1291" t="str">
        <f t="shared" si="695"/>
        <v/>
      </c>
      <c r="E1291" t="str">
        <f t="shared" si="696"/>
        <v/>
      </c>
      <c r="F1291" t="str">
        <f t="shared" si="667"/>
        <v/>
      </c>
      <c r="G1291" t="str">
        <f t="shared" si="691"/>
        <v/>
      </c>
      <c r="H1291" t="str">
        <f t="shared" si="669"/>
        <v/>
      </c>
      <c r="I1291" s="3" t="str">
        <f>IF(LEN(H1291)&gt;0,VLOOKUP(H1291,DATA!$B$2:$G$526,6,FALSE),"")</f>
        <v/>
      </c>
      <c r="J1291" t="str">
        <f>IF(LEN(H1291)&gt;0,VLOOKUP(H1291,DATA!$B$2:$G$526,2,FALSE),"")</f>
        <v/>
      </c>
      <c r="K1291" t="str">
        <f>IF(LEN(H1291)&gt;0,IF(MID(IF(MID(MID(C1291,LEN(H1291)+2,99),1,1)="(",MID(MID(C1291,LEN(H1291)+2,99),2,LEN(MID(C1291,LEN(H1291)+2,99))-2),MID(C1291,LEN(H1291)+2,99)),1,1)=VLOOKUP(H1291,DATA!$B$2:$I$526,8,FALSE),MID(IF(MID(MID(C1291,LEN(H1291)+2,99),1,1)="(",MID(MID(C1291,LEN(H1291)+2,99),2,LEN(MID(C1291,LEN(H1291)+2,99))-2),MID(C1291,LEN(H1291)+2,99)),1,3),IF(MID(MID(C1291,LEN(H1291)+2,99),1,1)="(",MID(MID(C1291,LEN(H1291)+2,99),2,LEN(MID(C1291,LEN(H1291)+2,99))-2),MID(C1291,LEN(H1291)+2,99))),"")</f>
        <v/>
      </c>
      <c r="L1291" t="str">
        <f t="shared" si="670"/>
        <v/>
      </c>
      <c r="M1291" t="str">
        <f t="shared" si="689"/>
        <v/>
      </c>
      <c r="N1291" t="str">
        <f t="shared" si="671"/>
        <v/>
      </c>
      <c r="O1291" t="str">
        <f t="shared" si="672"/>
        <v/>
      </c>
      <c r="P1291" t="str">
        <f t="shared" si="665"/>
        <v/>
      </c>
      <c r="Q1291" t="str">
        <f t="shared" si="673"/>
        <v/>
      </c>
      <c r="R1291" t="str">
        <f t="shared" si="674"/>
        <v/>
      </c>
      <c r="S1291" t="str">
        <f t="shared" si="675"/>
        <v/>
      </c>
      <c r="T1291" t="str">
        <f t="shared" si="676"/>
        <v/>
      </c>
      <c r="U1291" t="str">
        <f t="shared" si="677"/>
        <v/>
      </c>
      <c r="V1291" t="str">
        <f>IF(MID(I1291,6,1)="T",VLOOKUP(H1291,DATA!$B$2:$H$526,7,FALSE),"")</f>
        <v/>
      </c>
      <c r="W1291" t="str">
        <f t="shared" si="678"/>
        <v/>
      </c>
      <c r="X1291" t="str">
        <f>IF(LEN(H1291)&gt;0,VLOOKUP(H1291,DATA!$B$2:$F$526,5,FALSE),"")</f>
        <v/>
      </c>
      <c r="Y1291" t="str">
        <f t="shared" si="679"/>
        <v/>
      </c>
      <c r="Z1291" t="str">
        <f t="shared" si="680"/>
        <v/>
      </c>
      <c r="AA1291" t="str">
        <f t="shared" si="681"/>
        <v/>
      </c>
      <c r="AB1291" t="str">
        <f>IF(LEN(Z1291)&gt;0,VLOOKUP(Z1291,DATA!$K$25:$L$69,2,FALSE)&amp;IF(LEN(AA1291)&gt;0,VLOOKUP(AA1291,DATA!$O$25:$P$29,2,FALSE),""),"")</f>
        <v/>
      </c>
      <c r="AC1291" t="str">
        <f>IF(LEN(Z1291)&gt;0,VLOOKUP(Z1291,DATA!$K$25:$M$69,3,FALSE),"")</f>
        <v/>
      </c>
      <c r="AD1291" t="str">
        <f t="shared" si="682"/>
        <v/>
      </c>
      <c r="AE1291" t="str">
        <f t="shared" si="683"/>
        <v/>
      </c>
      <c r="AF1291" t="str">
        <f t="shared" si="684"/>
        <v/>
      </c>
      <c r="AG1291" t="str">
        <f t="shared" si="685"/>
        <v/>
      </c>
      <c r="AH1291" t="str">
        <f t="shared" si="686"/>
        <v/>
      </c>
      <c r="AI1291" t="str">
        <f>IF(LEN(Q1291)&gt;0,REPT("0",IF(IF(MID(I1291,12,1)="F",VLOOKUP(J1291,DATA!$K$2:$Y$20,14,FALSE),0)&gt;10,IF(MID(I1291,12,1)="F",VLOOKUP(J1291,DATA!$K$2:$Y$20,14,FALSE),0)-10,0)-LEN(X1291))&amp;DEC2BIN(Q1291,IF(MID(I1291,12,1)="F",VLOOKUP(J1291,DATA!$K$2:$Y$20,14,FALSE),0)-IF(IF(MID(I1291,12,1)="F",VLOOKUP(J1291,DATA!$K$2:$Y$20,14,FALSE),0)&gt;10,IF(MID(I1291,12,1)="F",VLOOKUP(J1291,DATA!$K$2:$Y$20,14,FALSE),0)-10,0)),"")</f>
        <v/>
      </c>
      <c r="AJ1291" t="str">
        <f>IF(LEN(H1291)&gt;0,IF(H1291&lt;&gt;"CALL_PAL",VLOOKUP(H1291,DATA!$B$2:$E$526,4,FALSE),VLOOKUP(K1291,DATA!$K$72:$M$161,3,FALSE)),"")</f>
        <v/>
      </c>
      <c r="AK1291" t="str">
        <f>IF(LEN(H1291)&gt;0,VLOOKUP(H1291,DATA!$B$2:$D$526,3,FALSE),"")</f>
        <v/>
      </c>
      <c r="AL1291" t="str">
        <f t="shared" si="687"/>
        <v/>
      </c>
      <c r="AM1291" t="str">
        <f t="shared" si="688"/>
        <v/>
      </c>
      <c r="AN1291" t="str">
        <f t="shared" si="666"/>
        <v/>
      </c>
      <c r="AO1291" t="str">
        <f t="shared" si="692"/>
        <v/>
      </c>
      <c r="AP1291" t="str">
        <f t="shared" si="693"/>
        <v/>
      </c>
      <c r="AQ1291" t="str">
        <f t="shared" si="690"/>
        <v/>
      </c>
    </row>
    <row r="1292" spans="1:43" x14ac:dyDescent="0.25">
      <c r="A1292" t="str">
        <f t="shared" si="694"/>
        <v/>
      </c>
      <c r="C1292" t="str">
        <f t="shared" si="668"/>
        <v/>
      </c>
      <c r="D1292" t="str">
        <f t="shared" si="695"/>
        <v/>
      </c>
      <c r="E1292" t="str">
        <f t="shared" si="696"/>
        <v/>
      </c>
      <c r="F1292" t="str">
        <f t="shared" si="667"/>
        <v/>
      </c>
      <c r="G1292" t="str">
        <f t="shared" si="691"/>
        <v/>
      </c>
      <c r="H1292" t="str">
        <f t="shared" si="669"/>
        <v/>
      </c>
      <c r="I1292" s="3" t="str">
        <f>IF(LEN(H1292)&gt;0,VLOOKUP(H1292,DATA!$B$2:$G$526,6,FALSE),"")</f>
        <v/>
      </c>
      <c r="J1292" t="str">
        <f>IF(LEN(H1292)&gt;0,VLOOKUP(H1292,DATA!$B$2:$G$526,2,FALSE),"")</f>
        <v/>
      </c>
      <c r="K1292" t="str">
        <f>IF(LEN(H1292)&gt;0,IF(MID(IF(MID(MID(C1292,LEN(H1292)+2,99),1,1)="(",MID(MID(C1292,LEN(H1292)+2,99),2,LEN(MID(C1292,LEN(H1292)+2,99))-2),MID(C1292,LEN(H1292)+2,99)),1,1)=VLOOKUP(H1292,DATA!$B$2:$I$526,8,FALSE),MID(IF(MID(MID(C1292,LEN(H1292)+2,99),1,1)="(",MID(MID(C1292,LEN(H1292)+2,99),2,LEN(MID(C1292,LEN(H1292)+2,99))-2),MID(C1292,LEN(H1292)+2,99)),1,3),IF(MID(MID(C1292,LEN(H1292)+2,99),1,1)="(",MID(MID(C1292,LEN(H1292)+2,99),2,LEN(MID(C1292,LEN(H1292)+2,99))-2),MID(C1292,LEN(H1292)+2,99))),"")</f>
        <v/>
      </c>
      <c r="L1292" t="str">
        <f t="shared" si="670"/>
        <v/>
      </c>
      <c r="M1292" t="str">
        <f t="shared" si="689"/>
        <v/>
      </c>
      <c r="N1292" t="str">
        <f t="shared" si="671"/>
        <v/>
      </c>
      <c r="O1292" t="str">
        <f t="shared" si="672"/>
        <v/>
      </c>
      <c r="P1292" t="str">
        <f t="shared" si="665"/>
        <v/>
      </c>
      <c r="Q1292" t="str">
        <f t="shared" si="673"/>
        <v/>
      </c>
      <c r="R1292" t="str">
        <f t="shared" si="674"/>
        <v/>
      </c>
      <c r="S1292" t="str">
        <f t="shared" si="675"/>
        <v/>
      </c>
      <c r="T1292" t="str">
        <f t="shared" si="676"/>
        <v/>
      </c>
      <c r="U1292" t="str">
        <f t="shared" si="677"/>
        <v/>
      </c>
      <c r="V1292" t="str">
        <f>IF(MID(I1292,6,1)="T",VLOOKUP(H1292,DATA!$B$2:$H$526,7,FALSE),"")</f>
        <v/>
      </c>
      <c r="W1292" t="str">
        <f t="shared" si="678"/>
        <v/>
      </c>
      <c r="X1292" t="str">
        <f>IF(LEN(H1292)&gt;0,VLOOKUP(H1292,DATA!$B$2:$F$526,5,FALSE),"")</f>
        <v/>
      </c>
      <c r="Y1292" t="str">
        <f t="shared" si="679"/>
        <v/>
      </c>
      <c r="Z1292" t="str">
        <f t="shared" si="680"/>
        <v/>
      </c>
      <c r="AA1292" t="str">
        <f t="shared" si="681"/>
        <v/>
      </c>
      <c r="AB1292" t="str">
        <f>IF(LEN(Z1292)&gt;0,VLOOKUP(Z1292,DATA!$K$25:$L$69,2,FALSE)&amp;IF(LEN(AA1292)&gt;0,VLOOKUP(AA1292,DATA!$O$25:$P$29,2,FALSE),""),"")</f>
        <v/>
      </c>
      <c r="AC1292" t="str">
        <f>IF(LEN(Z1292)&gt;0,VLOOKUP(Z1292,DATA!$K$25:$M$69,3,FALSE),"")</f>
        <v/>
      </c>
      <c r="AD1292" t="str">
        <f t="shared" si="682"/>
        <v/>
      </c>
      <c r="AE1292" t="str">
        <f t="shared" si="683"/>
        <v/>
      </c>
      <c r="AF1292" t="str">
        <f t="shared" si="684"/>
        <v/>
      </c>
      <c r="AG1292" t="str">
        <f t="shared" si="685"/>
        <v/>
      </c>
      <c r="AH1292" t="str">
        <f t="shared" si="686"/>
        <v/>
      </c>
      <c r="AI1292" t="str">
        <f>IF(LEN(Q1292)&gt;0,REPT("0",IF(IF(MID(I1292,12,1)="F",VLOOKUP(J1292,DATA!$K$2:$Y$20,14,FALSE),0)&gt;10,IF(MID(I1292,12,1)="F",VLOOKUP(J1292,DATA!$K$2:$Y$20,14,FALSE),0)-10,0)-LEN(X1292))&amp;DEC2BIN(Q1292,IF(MID(I1292,12,1)="F",VLOOKUP(J1292,DATA!$K$2:$Y$20,14,FALSE),0)-IF(IF(MID(I1292,12,1)="F",VLOOKUP(J1292,DATA!$K$2:$Y$20,14,FALSE),0)&gt;10,IF(MID(I1292,12,1)="F",VLOOKUP(J1292,DATA!$K$2:$Y$20,14,FALSE),0)-10,0)),"")</f>
        <v/>
      </c>
      <c r="AJ1292" t="str">
        <f>IF(LEN(H1292)&gt;0,IF(H1292&lt;&gt;"CALL_PAL",VLOOKUP(H1292,DATA!$B$2:$E$526,4,FALSE),VLOOKUP(K1292,DATA!$K$72:$M$161,3,FALSE)),"")</f>
        <v/>
      </c>
      <c r="AK1292" t="str">
        <f>IF(LEN(H1292)&gt;0,VLOOKUP(H1292,DATA!$B$2:$D$526,3,FALSE),"")</f>
        <v/>
      </c>
      <c r="AL1292" t="str">
        <f t="shared" si="687"/>
        <v/>
      </c>
      <c r="AM1292" t="str">
        <f t="shared" si="688"/>
        <v/>
      </c>
      <c r="AN1292" t="str">
        <f t="shared" si="666"/>
        <v/>
      </c>
      <c r="AO1292" t="str">
        <f t="shared" si="692"/>
        <v/>
      </c>
      <c r="AP1292" t="str">
        <f t="shared" si="693"/>
        <v/>
      </c>
      <c r="AQ1292" t="str">
        <f t="shared" si="690"/>
        <v/>
      </c>
    </row>
    <row r="1293" spans="1:43" x14ac:dyDescent="0.25">
      <c r="A1293" t="str">
        <f t="shared" si="694"/>
        <v/>
      </c>
      <c r="C1293" t="str">
        <f t="shared" si="668"/>
        <v/>
      </c>
      <c r="D1293" t="str">
        <f t="shared" si="695"/>
        <v/>
      </c>
      <c r="E1293" t="str">
        <f t="shared" si="696"/>
        <v/>
      </c>
      <c r="F1293" t="str">
        <f t="shared" si="667"/>
        <v/>
      </c>
      <c r="G1293" t="str">
        <f t="shared" si="691"/>
        <v/>
      </c>
      <c r="H1293" t="str">
        <f t="shared" si="669"/>
        <v/>
      </c>
      <c r="I1293" s="3" t="str">
        <f>IF(LEN(H1293)&gt;0,VLOOKUP(H1293,DATA!$B$2:$G$526,6,FALSE),"")</f>
        <v/>
      </c>
      <c r="J1293" t="str">
        <f>IF(LEN(H1293)&gt;0,VLOOKUP(H1293,DATA!$B$2:$G$526,2,FALSE),"")</f>
        <v/>
      </c>
      <c r="K1293" t="str">
        <f>IF(LEN(H1293)&gt;0,IF(MID(IF(MID(MID(C1293,LEN(H1293)+2,99),1,1)="(",MID(MID(C1293,LEN(H1293)+2,99),2,LEN(MID(C1293,LEN(H1293)+2,99))-2),MID(C1293,LEN(H1293)+2,99)),1,1)=VLOOKUP(H1293,DATA!$B$2:$I$526,8,FALSE),MID(IF(MID(MID(C1293,LEN(H1293)+2,99),1,1)="(",MID(MID(C1293,LEN(H1293)+2,99),2,LEN(MID(C1293,LEN(H1293)+2,99))-2),MID(C1293,LEN(H1293)+2,99)),1,3),IF(MID(MID(C1293,LEN(H1293)+2,99),1,1)="(",MID(MID(C1293,LEN(H1293)+2,99),2,LEN(MID(C1293,LEN(H1293)+2,99))-2),MID(C1293,LEN(H1293)+2,99))),"")</f>
        <v/>
      </c>
      <c r="L1293" t="str">
        <f t="shared" si="670"/>
        <v/>
      </c>
      <c r="M1293" t="str">
        <f t="shared" si="689"/>
        <v/>
      </c>
      <c r="N1293" t="str">
        <f t="shared" si="671"/>
        <v/>
      </c>
      <c r="O1293" t="str">
        <f t="shared" si="672"/>
        <v/>
      </c>
      <c r="P1293" t="str">
        <f t="shared" si="665"/>
        <v/>
      </c>
      <c r="Q1293" t="str">
        <f t="shared" si="673"/>
        <v/>
      </c>
      <c r="R1293" t="str">
        <f t="shared" si="674"/>
        <v/>
      </c>
      <c r="S1293" t="str">
        <f t="shared" si="675"/>
        <v/>
      </c>
      <c r="T1293" t="str">
        <f t="shared" si="676"/>
        <v/>
      </c>
      <c r="U1293" t="str">
        <f t="shared" si="677"/>
        <v/>
      </c>
      <c r="V1293" t="str">
        <f>IF(MID(I1293,6,1)="T",VLOOKUP(H1293,DATA!$B$2:$H$526,7,FALSE),"")</f>
        <v/>
      </c>
      <c r="W1293" t="str">
        <f t="shared" si="678"/>
        <v/>
      </c>
      <c r="X1293" t="str">
        <f>IF(LEN(H1293)&gt;0,VLOOKUP(H1293,DATA!$B$2:$F$526,5,FALSE),"")</f>
        <v/>
      </c>
      <c r="Y1293" t="str">
        <f t="shared" si="679"/>
        <v/>
      </c>
      <c r="Z1293" t="str">
        <f t="shared" si="680"/>
        <v/>
      </c>
      <c r="AA1293" t="str">
        <f t="shared" si="681"/>
        <v/>
      </c>
      <c r="AB1293" t="str">
        <f>IF(LEN(Z1293)&gt;0,VLOOKUP(Z1293,DATA!$K$25:$L$69,2,FALSE)&amp;IF(LEN(AA1293)&gt;0,VLOOKUP(AA1293,DATA!$O$25:$P$29,2,FALSE),""),"")</f>
        <v/>
      </c>
      <c r="AC1293" t="str">
        <f>IF(LEN(Z1293)&gt;0,VLOOKUP(Z1293,DATA!$K$25:$M$69,3,FALSE),"")</f>
        <v/>
      </c>
      <c r="AD1293" t="str">
        <f t="shared" si="682"/>
        <v/>
      </c>
      <c r="AE1293" t="str">
        <f t="shared" si="683"/>
        <v/>
      </c>
      <c r="AF1293" t="str">
        <f t="shared" si="684"/>
        <v/>
      </c>
      <c r="AG1293" t="str">
        <f t="shared" si="685"/>
        <v/>
      </c>
      <c r="AH1293" t="str">
        <f t="shared" si="686"/>
        <v/>
      </c>
      <c r="AI1293" t="str">
        <f>IF(LEN(Q1293)&gt;0,REPT("0",IF(IF(MID(I1293,12,1)="F",VLOOKUP(J1293,DATA!$K$2:$Y$20,14,FALSE),0)&gt;10,IF(MID(I1293,12,1)="F",VLOOKUP(J1293,DATA!$K$2:$Y$20,14,FALSE),0)-10,0)-LEN(X1293))&amp;DEC2BIN(Q1293,IF(MID(I1293,12,1)="F",VLOOKUP(J1293,DATA!$K$2:$Y$20,14,FALSE),0)-IF(IF(MID(I1293,12,1)="F",VLOOKUP(J1293,DATA!$K$2:$Y$20,14,FALSE),0)&gt;10,IF(MID(I1293,12,1)="F",VLOOKUP(J1293,DATA!$K$2:$Y$20,14,FALSE),0)-10,0)),"")</f>
        <v/>
      </c>
      <c r="AJ1293" t="str">
        <f>IF(LEN(H1293)&gt;0,IF(H1293&lt;&gt;"CALL_PAL",VLOOKUP(H1293,DATA!$B$2:$E$526,4,FALSE),VLOOKUP(K1293,DATA!$K$72:$M$161,3,FALSE)),"")</f>
        <v/>
      </c>
      <c r="AK1293" t="str">
        <f>IF(LEN(H1293)&gt;0,VLOOKUP(H1293,DATA!$B$2:$D$526,3,FALSE),"")</f>
        <v/>
      </c>
      <c r="AL1293" t="str">
        <f t="shared" si="687"/>
        <v/>
      </c>
      <c r="AM1293" t="str">
        <f t="shared" si="688"/>
        <v/>
      </c>
      <c r="AN1293" t="str">
        <f t="shared" si="666"/>
        <v/>
      </c>
      <c r="AO1293" t="str">
        <f t="shared" si="692"/>
        <v/>
      </c>
      <c r="AP1293" t="str">
        <f t="shared" si="693"/>
        <v/>
      </c>
      <c r="AQ1293" t="str">
        <f t="shared" si="690"/>
        <v/>
      </c>
    </row>
    <row r="1294" spans="1:43" x14ac:dyDescent="0.25">
      <c r="A1294" t="str">
        <f t="shared" si="694"/>
        <v/>
      </c>
      <c r="C1294" t="str">
        <f t="shared" si="668"/>
        <v/>
      </c>
      <c r="D1294" t="str">
        <f t="shared" si="695"/>
        <v/>
      </c>
      <c r="E1294" t="str">
        <f t="shared" si="696"/>
        <v/>
      </c>
      <c r="F1294" t="str">
        <f t="shared" si="667"/>
        <v/>
      </c>
      <c r="G1294" t="str">
        <f t="shared" si="691"/>
        <v/>
      </c>
      <c r="H1294" t="str">
        <f t="shared" si="669"/>
        <v/>
      </c>
      <c r="I1294" s="3" t="str">
        <f>IF(LEN(H1294)&gt;0,VLOOKUP(H1294,DATA!$B$2:$G$526,6,FALSE),"")</f>
        <v/>
      </c>
      <c r="J1294" t="str">
        <f>IF(LEN(H1294)&gt;0,VLOOKUP(H1294,DATA!$B$2:$G$526,2,FALSE),"")</f>
        <v/>
      </c>
      <c r="K1294" t="str">
        <f>IF(LEN(H1294)&gt;0,IF(MID(IF(MID(MID(C1294,LEN(H1294)+2,99),1,1)="(",MID(MID(C1294,LEN(H1294)+2,99),2,LEN(MID(C1294,LEN(H1294)+2,99))-2),MID(C1294,LEN(H1294)+2,99)),1,1)=VLOOKUP(H1294,DATA!$B$2:$I$526,8,FALSE),MID(IF(MID(MID(C1294,LEN(H1294)+2,99),1,1)="(",MID(MID(C1294,LEN(H1294)+2,99),2,LEN(MID(C1294,LEN(H1294)+2,99))-2),MID(C1294,LEN(H1294)+2,99)),1,3),IF(MID(MID(C1294,LEN(H1294)+2,99),1,1)="(",MID(MID(C1294,LEN(H1294)+2,99),2,LEN(MID(C1294,LEN(H1294)+2,99))-2),MID(C1294,LEN(H1294)+2,99))),"")</f>
        <v/>
      </c>
      <c r="L1294" t="str">
        <f t="shared" si="670"/>
        <v/>
      </c>
      <c r="M1294" t="str">
        <f t="shared" si="689"/>
        <v/>
      </c>
      <c r="N1294" t="str">
        <f t="shared" si="671"/>
        <v/>
      </c>
      <c r="O1294" t="str">
        <f t="shared" si="672"/>
        <v/>
      </c>
      <c r="P1294" t="str">
        <f t="shared" ref="P1294:P1357" si="697">IF(MID(I1294,12,1)="F",IFERROR(VLOOKUP(L1294&amp;":",C:G,5,FALSE),""),"")</f>
        <v/>
      </c>
      <c r="Q1294" t="str">
        <f t="shared" si="673"/>
        <v/>
      </c>
      <c r="R1294" t="str">
        <f t="shared" si="674"/>
        <v/>
      </c>
      <c r="S1294" t="str">
        <f t="shared" si="675"/>
        <v/>
      </c>
      <c r="T1294" t="str">
        <f t="shared" si="676"/>
        <v/>
      </c>
      <c r="U1294" t="str">
        <f t="shared" si="677"/>
        <v/>
      </c>
      <c r="V1294" t="str">
        <f>IF(MID(I1294,6,1)="T",VLOOKUP(H1294,DATA!$B$2:$H$526,7,FALSE),"")</f>
        <v/>
      </c>
      <c r="W1294" t="str">
        <f t="shared" si="678"/>
        <v/>
      </c>
      <c r="X1294" t="str">
        <f>IF(LEN(H1294)&gt;0,VLOOKUP(H1294,DATA!$B$2:$F$526,5,FALSE),"")</f>
        <v/>
      </c>
      <c r="Y1294" t="str">
        <f t="shared" si="679"/>
        <v/>
      </c>
      <c r="Z1294" t="str">
        <f t="shared" si="680"/>
        <v/>
      </c>
      <c r="AA1294" t="str">
        <f t="shared" si="681"/>
        <v/>
      </c>
      <c r="AB1294" t="str">
        <f>IF(LEN(Z1294)&gt;0,VLOOKUP(Z1294,DATA!$K$25:$L$69,2,FALSE)&amp;IF(LEN(AA1294)&gt;0,VLOOKUP(AA1294,DATA!$O$25:$P$29,2,FALSE),""),"")</f>
        <v/>
      </c>
      <c r="AC1294" t="str">
        <f>IF(LEN(Z1294)&gt;0,VLOOKUP(Z1294,DATA!$K$25:$M$69,3,FALSE),"")</f>
        <v/>
      </c>
      <c r="AD1294" t="str">
        <f t="shared" si="682"/>
        <v/>
      </c>
      <c r="AE1294" t="str">
        <f t="shared" si="683"/>
        <v/>
      </c>
      <c r="AF1294" t="str">
        <f t="shared" si="684"/>
        <v/>
      </c>
      <c r="AG1294" t="str">
        <f t="shared" si="685"/>
        <v/>
      </c>
      <c r="AH1294" t="str">
        <f t="shared" si="686"/>
        <v/>
      </c>
      <c r="AI1294" t="str">
        <f>IF(LEN(Q1294)&gt;0,REPT("0",IF(IF(MID(I1294,12,1)="F",VLOOKUP(J1294,DATA!$K$2:$Y$20,14,FALSE),0)&gt;10,IF(MID(I1294,12,1)="F",VLOOKUP(J1294,DATA!$K$2:$Y$20,14,FALSE),0)-10,0)-LEN(X1294))&amp;DEC2BIN(Q1294,IF(MID(I1294,12,1)="F",VLOOKUP(J1294,DATA!$K$2:$Y$20,14,FALSE),0)-IF(IF(MID(I1294,12,1)="F",VLOOKUP(J1294,DATA!$K$2:$Y$20,14,FALSE),0)&gt;10,IF(MID(I1294,12,1)="F",VLOOKUP(J1294,DATA!$K$2:$Y$20,14,FALSE),0)-10,0)),"")</f>
        <v/>
      </c>
      <c r="AJ1294" t="str">
        <f>IF(LEN(H1294)&gt;0,IF(H1294&lt;&gt;"CALL_PAL",VLOOKUP(H1294,DATA!$B$2:$E$526,4,FALSE),VLOOKUP(K1294,DATA!$K$72:$M$161,3,FALSE)),"")</f>
        <v/>
      </c>
      <c r="AK1294" t="str">
        <f>IF(LEN(H1294)&gt;0,VLOOKUP(H1294,DATA!$B$2:$D$526,3,FALSE),"")</f>
        <v/>
      </c>
      <c r="AL1294" t="str">
        <f t="shared" si="687"/>
        <v/>
      </c>
      <c r="AM1294" t="str">
        <f t="shared" si="688"/>
        <v/>
      </c>
      <c r="AN1294" t="str">
        <f t="shared" si="666"/>
        <v/>
      </c>
      <c r="AO1294" t="str">
        <f t="shared" si="692"/>
        <v/>
      </c>
      <c r="AP1294" t="str">
        <f t="shared" si="693"/>
        <v/>
      </c>
      <c r="AQ1294" t="str">
        <f t="shared" si="690"/>
        <v/>
      </c>
    </row>
    <row r="1295" spans="1:43" x14ac:dyDescent="0.25">
      <c r="A1295" t="str">
        <f t="shared" si="694"/>
        <v/>
      </c>
      <c r="C1295" t="str">
        <f t="shared" si="668"/>
        <v/>
      </c>
      <c r="D1295" t="str">
        <f t="shared" si="695"/>
        <v/>
      </c>
      <c r="E1295" t="str">
        <f t="shared" si="696"/>
        <v/>
      </c>
      <c r="F1295" t="str">
        <f t="shared" si="667"/>
        <v/>
      </c>
      <c r="G1295" t="str">
        <f t="shared" si="691"/>
        <v/>
      </c>
      <c r="H1295" t="str">
        <f t="shared" si="669"/>
        <v/>
      </c>
      <c r="I1295" s="3" t="str">
        <f>IF(LEN(H1295)&gt;0,VLOOKUP(H1295,DATA!$B$2:$G$526,6,FALSE),"")</f>
        <v/>
      </c>
      <c r="J1295" t="str">
        <f>IF(LEN(H1295)&gt;0,VLOOKUP(H1295,DATA!$B$2:$G$526,2,FALSE),"")</f>
        <v/>
      </c>
      <c r="K1295" t="str">
        <f>IF(LEN(H1295)&gt;0,IF(MID(IF(MID(MID(C1295,LEN(H1295)+2,99),1,1)="(",MID(MID(C1295,LEN(H1295)+2,99),2,LEN(MID(C1295,LEN(H1295)+2,99))-2),MID(C1295,LEN(H1295)+2,99)),1,1)=VLOOKUP(H1295,DATA!$B$2:$I$526,8,FALSE),MID(IF(MID(MID(C1295,LEN(H1295)+2,99),1,1)="(",MID(MID(C1295,LEN(H1295)+2,99),2,LEN(MID(C1295,LEN(H1295)+2,99))-2),MID(C1295,LEN(H1295)+2,99)),1,3),IF(MID(MID(C1295,LEN(H1295)+2,99),1,1)="(",MID(MID(C1295,LEN(H1295)+2,99),2,LEN(MID(C1295,LEN(H1295)+2,99))-2),MID(C1295,LEN(H1295)+2,99))),"")</f>
        <v/>
      </c>
      <c r="L1295" t="str">
        <f t="shared" si="670"/>
        <v/>
      </c>
      <c r="M1295" t="str">
        <f t="shared" si="689"/>
        <v/>
      </c>
      <c r="N1295" t="str">
        <f t="shared" si="671"/>
        <v/>
      </c>
      <c r="O1295" t="str">
        <f t="shared" si="672"/>
        <v/>
      </c>
      <c r="P1295" t="str">
        <f t="shared" si="697"/>
        <v/>
      </c>
      <c r="Q1295" t="str">
        <f t="shared" si="673"/>
        <v/>
      </c>
      <c r="R1295" t="str">
        <f t="shared" si="674"/>
        <v/>
      </c>
      <c r="S1295" t="str">
        <f t="shared" si="675"/>
        <v/>
      </c>
      <c r="T1295" t="str">
        <f t="shared" si="676"/>
        <v/>
      </c>
      <c r="U1295" t="str">
        <f t="shared" si="677"/>
        <v/>
      </c>
      <c r="V1295" t="str">
        <f>IF(MID(I1295,6,1)="T",VLOOKUP(H1295,DATA!$B$2:$H$526,7,FALSE),"")</f>
        <v/>
      </c>
      <c r="W1295" t="str">
        <f t="shared" si="678"/>
        <v/>
      </c>
      <c r="X1295" t="str">
        <f>IF(LEN(H1295)&gt;0,VLOOKUP(H1295,DATA!$B$2:$F$526,5,FALSE),"")</f>
        <v/>
      </c>
      <c r="Y1295" t="str">
        <f t="shared" si="679"/>
        <v/>
      </c>
      <c r="Z1295" t="str">
        <f t="shared" si="680"/>
        <v/>
      </c>
      <c r="AA1295" t="str">
        <f t="shared" si="681"/>
        <v/>
      </c>
      <c r="AB1295" t="str">
        <f>IF(LEN(Z1295)&gt;0,VLOOKUP(Z1295,DATA!$K$25:$L$69,2,FALSE)&amp;IF(LEN(AA1295)&gt;0,VLOOKUP(AA1295,DATA!$O$25:$P$29,2,FALSE),""),"")</f>
        <v/>
      </c>
      <c r="AC1295" t="str">
        <f>IF(LEN(Z1295)&gt;0,VLOOKUP(Z1295,DATA!$K$25:$M$69,3,FALSE),"")</f>
        <v/>
      </c>
      <c r="AD1295" t="str">
        <f t="shared" si="682"/>
        <v/>
      </c>
      <c r="AE1295" t="str">
        <f t="shared" si="683"/>
        <v/>
      </c>
      <c r="AF1295" t="str">
        <f t="shared" si="684"/>
        <v/>
      </c>
      <c r="AG1295" t="str">
        <f t="shared" si="685"/>
        <v/>
      </c>
      <c r="AH1295" t="str">
        <f t="shared" si="686"/>
        <v/>
      </c>
      <c r="AI1295" t="str">
        <f>IF(LEN(Q1295)&gt;0,REPT("0",IF(IF(MID(I1295,12,1)="F",VLOOKUP(J1295,DATA!$K$2:$Y$20,14,FALSE),0)&gt;10,IF(MID(I1295,12,1)="F",VLOOKUP(J1295,DATA!$K$2:$Y$20,14,FALSE),0)-10,0)-LEN(X1295))&amp;DEC2BIN(Q1295,IF(MID(I1295,12,1)="F",VLOOKUP(J1295,DATA!$K$2:$Y$20,14,FALSE),0)-IF(IF(MID(I1295,12,1)="F",VLOOKUP(J1295,DATA!$K$2:$Y$20,14,FALSE),0)&gt;10,IF(MID(I1295,12,1)="F",VLOOKUP(J1295,DATA!$K$2:$Y$20,14,FALSE),0)-10,0)),"")</f>
        <v/>
      </c>
      <c r="AJ1295" t="str">
        <f>IF(LEN(H1295)&gt;0,IF(H1295&lt;&gt;"CALL_PAL",VLOOKUP(H1295,DATA!$B$2:$E$526,4,FALSE),VLOOKUP(K1295,DATA!$K$72:$M$161,3,FALSE)),"")</f>
        <v/>
      </c>
      <c r="AK1295" t="str">
        <f>IF(LEN(H1295)&gt;0,VLOOKUP(H1295,DATA!$B$2:$D$526,3,FALSE),"")</f>
        <v/>
      </c>
      <c r="AL1295" t="str">
        <f t="shared" si="687"/>
        <v/>
      </c>
      <c r="AM1295" t="str">
        <f t="shared" si="688"/>
        <v/>
      </c>
      <c r="AN1295" t="str">
        <f t="shared" si="666"/>
        <v/>
      </c>
      <c r="AO1295" t="str">
        <f t="shared" si="692"/>
        <v/>
      </c>
      <c r="AP1295" t="str">
        <f t="shared" si="693"/>
        <v/>
      </c>
      <c r="AQ1295" t="str">
        <f t="shared" si="690"/>
        <v/>
      </c>
    </row>
    <row r="1296" spans="1:43" x14ac:dyDescent="0.25">
      <c r="A1296" t="str">
        <f t="shared" si="694"/>
        <v/>
      </c>
      <c r="C1296" t="str">
        <f t="shared" si="668"/>
        <v/>
      </c>
      <c r="D1296" t="str">
        <f t="shared" si="695"/>
        <v/>
      </c>
      <c r="E1296" t="str">
        <f t="shared" si="696"/>
        <v/>
      </c>
      <c r="F1296" t="str">
        <f t="shared" si="667"/>
        <v/>
      </c>
      <c r="G1296" t="str">
        <f t="shared" si="691"/>
        <v/>
      </c>
      <c r="H1296" t="str">
        <f t="shared" si="669"/>
        <v/>
      </c>
      <c r="I1296" s="3" t="str">
        <f>IF(LEN(H1296)&gt;0,VLOOKUP(H1296,DATA!$B$2:$G$526,6,FALSE),"")</f>
        <v/>
      </c>
      <c r="J1296" t="str">
        <f>IF(LEN(H1296)&gt;0,VLOOKUP(H1296,DATA!$B$2:$G$526,2,FALSE),"")</f>
        <v/>
      </c>
      <c r="K1296" t="str">
        <f>IF(LEN(H1296)&gt;0,IF(MID(IF(MID(MID(C1296,LEN(H1296)+2,99),1,1)="(",MID(MID(C1296,LEN(H1296)+2,99),2,LEN(MID(C1296,LEN(H1296)+2,99))-2),MID(C1296,LEN(H1296)+2,99)),1,1)=VLOOKUP(H1296,DATA!$B$2:$I$526,8,FALSE),MID(IF(MID(MID(C1296,LEN(H1296)+2,99),1,1)="(",MID(MID(C1296,LEN(H1296)+2,99),2,LEN(MID(C1296,LEN(H1296)+2,99))-2),MID(C1296,LEN(H1296)+2,99)),1,3),IF(MID(MID(C1296,LEN(H1296)+2,99),1,1)="(",MID(MID(C1296,LEN(H1296)+2,99),2,LEN(MID(C1296,LEN(H1296)+2,99))-2),MID(C1296,LEN(H1296)+2,99))),"")</f>
        <v/>
      </c>
      <c r="L1296" t="str">
        <f t="shared" si="670"/>
        <v/>
      </c>
      <c r="M1296" t="str">
        <f t="shared" si="689"/>
        <v/>
      </c>
      <c r="N1296" t="str">
        <f t="shared" si="671"/>
        <v/>
      </c>
      <c r="O1296" t="str">
        <f t="shared" si="672"/>
        <v/>
      </c>
      <c r="P1296" t="str">
        <f t="shared" si="697"/>
        <v/>
      </c>
      <c r="Q1296" t="str">
        <f t="shared" si="673"/>
        <v/>
      </c>
      <c r="R1296" t="str">
        <f t="shared" si="674"/>
        <v/>
      </c>
      <c r="S1296" t="str">
        <f t="shared" si="675"/>
        <v/>
      </c>
      <c r="T1296" t="str">
        <f t="shared" si="676"/>
        <v/>
      </c>
      <c r="U1296" t="str">
        <f t="shared" si="677"/>
        <v/>
      </c>
      <c r="V1296" t="str">
        <f>IF(MID(I1296,6,1)="T",VLOOKUP(H1296,DATA!$B$2:$H$526,7,FALSE),"")</f>
        <v/>
      </c>
      <c r="W1296" t="str">
        <f t="shared" si="678"/>
        <v/>
      </c>
      <c r="X1296" t="str">
        <f>IF(LEN(H1296)&gt;0,VLOOKUP(H1296,DATA!$B$2:$F$526,5,FALSE),"")</f>
        <v/>
      </c>
      <c r="Y1296" t="str">
        <f t="shared" si="679"/>
        <v/>
      </c>
      <c r="Z1296" t="str">
        <f t="shared" si="680"/>
        <v/>
      </c>
      <c r="AA1296" t="str">
        <f t="shared" si="681"/>
        <v/>
      </c>
      <c r="AB1296" t="str">
        <f>IF(LEN(Z1296)&gt;0,VLOOKUP(Z1296,DATA!$K$25:$L$69,2,FALSE)&amp;IF(LEN(AA1296)&gt;0,VLOOKUP(AA1296,DATA!$O$25:$P$29,2,FALSE),""),"")</f>
        <v/>
      </c>
      <c r="AC1296" t="str">
        <f>IF(LEN(Z1296)&gt;0,VLOOKUP(Z1296,DATA!$K$25:$M$69,3,FALSE),"")</f>
        <v/>
      </c>
      <c r="AD1296" t="str">
        <f t="shared" si="682"/>
        <v/>
      </c>
      <c r="AE1296" t="str">
        <f t="shared" si="683"/>
        <v/>
      </c>
      <c r="AF1296" t="str">
        <f t="shared" si="684"/>
        <v/>
      </c>
      <c r="AG1296" t="str">
        <f t="shared" si="685"/>
        <v/>
      </c>
      <c r="AH1296" t="str">
        <f t="shared" si="686"/>
        <v/>
      </c>
      <c r="AI1296" t="str">
        <f>IF(LEN(Q1296)&gt;0,REPT("0",IF(IF(MID(I1296,12,1)="F",VLOOKUP(J1296,DATA!$K$2:$Y$20,14,FALSE),0)&gt;10,IF(MID(I1296,12,1)="F",VLOOKUP(J1296,DATA!$K$2:$Y$20,14,FALSE),0)-10,0)-LEN(X1296))&amp;DEC2BIN(Q1296,IF(MID(I1296,12,1)="F",VLOOKUP(J1296,DATA!$K$2:$Y$20,14,FALSE),0)-IF(IF(MID(I1296,12,1)="F",VLOOKUP(J1296,DATA!$K$2:$Y$20,14,FALSE),0)&gt;10,IF(MID(I1296,12,1)="F",VLOOKUP(J1296,DATA!$K$2:$Y$20,14,FALSE),0)-10,0)),"")</f>
        <v/>
      </c>
      <c r="AJ1296" t="str">
        <f>IF(LEN(H1296)&gt;0,IF(H1296&lt;&gt;"CALL_PAL",VLOOKUP(H1296,DATA!$B$2:$E$526,4,FALSE),VLOOKUP(K1296,DATA!$K$72:$M$161,3,FALSE)),"")</f>
        <v/>
      </c>
      <c r="AK1296" t="str">
        <f>IF(LEN(H1296)&gt;0,VLOOKUP(H1296,DATA!$B$2:$D$526,3,FALSE),"")</f>
        <v/>
      </c>
      <c r="AL1296" t="str">
        <f t="shared" si="687"/>
        <v/>
      </c>
      <c r="AM1296" t="str">
        <f t="shared" si="688"/>
        <v/>
      </c>
      <c r="AN1296" t="str">
        <f t="shared" si="666"/>
        <v/>
      </c>
      <c r="AO1296" t="str">
        <f t="shared" si="692"/>
        <v/>
      </c>
      <c r="AP1296" t="str">
        <f t="shared" si="693"/>
        <v/>
      </c>
      <c r="AQ1296" t="str">
        <f t="shared" si="690"/>
        <v/>
      </c>
    </row>
    <row r="1297" spans="1:43" x14ac:dyDescent="0.25">
      <c r="A1297" t="str">
        <f t="shared" si="694"/>
        <v/>
      </c>
      <c r="C1297" t="str">
        <f t="shared" si="668"/>
        <v/>
      </c>
      <c r="D1297" t="str">
        <f t="shared" si="695"/>
        <v/>
      </c>
      <c r="E1297" t="str">
        <f t="shared" si="696"/>
        <v/>
      </c>
      <c r="F1297" t="str">
        <f t="shared" si="667"/>
        <v/>
      </c>
      <c r="G1297" t="str">
        <f t="shared" si="691"/>
        <v/>
      </c>
      <c r="H1297" t="str">
        <f t="shared" si="669"/>
        <v/>
      </c>
      <c r="I1297" s="3" t="str">
        <f>IF(LEN(H1297)&gt;0,VLOOKUP(H1297,DATA!$B$2:$G$526,6,FALSE),"")</f>
        <v/>
      </c>
      <c r="J1297" t="str">
        <f>IF(LEN(H1297)&gt;0,VLOOKUP(H1297,DATA!$B$2:$G$526,2,FALSE),"")</f>
        <v/>
      </c>
      <c r="K1297" t="str">
        <f>IF(LEN(H1297)&gt;0,IF(MID(IF(MID(MID(C1297,LEN(H1297)+2,99),1,1)="(",MID(MID(C1297,LEN(H1297)+2,99),2,LEN(MID(C1297,LEN(H1297)+2,99))-2),MID(C1297,LEN(H1297)+2,99)),1,1)=VLOOKUP(H1297,DATA!$B$2:$I$526,8,FALSE),MID(IF(MID(MID(C1297,LEN(H1297)+2,99),1,1)="(",MID(MID(C1297,LEN(H1297)+2,99),2,LEN(MID(C1297,LEN(H1297)+2,99))-2),MID(C1297,LEN(H1297)+2,99)),1,3),IF(MID(MID(C1297,LEN(H1297)+2,99),1,1)="(",MID(MID(C1297,LEN(H1297)+2,99),2,LEN(MID(C1297,LEN(H1297)+2,99))-2),MID(C1297,LEN(H1297)+2,99))),"")</f>
        <v/>
      </c>
      <c r="L1297" t="str">
        <f t="shared" si="670"/>
        <v/>
      </c>
      <c r="M1297" t="str">
        <f t="shared" si="689"/>
        <v/>
      </c>
      <c r="N1297" t="str">
        <f t="shared" si="671"/>
        <v/>
      </c>
      <c r="O1297" t="str">
        <f t="shared" si="672"/>
        <v/>
      </c>
      <c r="P1297" t="str">
        <f t="shared" si="697"/>
        <v/>
      </c>
      <c r="Q1297" t="str">
        <f t="shared" si="673"/>
        <v/>
      </c>
      <c r="R1297" t="str">
        <f t="shared" si="674"/>
        <v/>
      </c>
      <c r="S1297" t="str">
        <f t="shared" si="675"/>
        <v/>
      </c>
      <c r="T1297" t="str">
        <f t="shared" si="676"/>
        <v/>
      </c>
      <c r="U1297" t="str">
        <f t="shared" si="677"/>
        <v/>
      </c>
      <c r="V1297" t="str">
        <f>IF(MID(I1297,6,1)="T",VLOOKUP(H1297,DATA!$B$2:$H$526,7,FALSE),"")</f>
        <v/>
      </c>
      <c r="W1297" t="str">
        <f t="shared" si="678"/>
        <v/>
      </c>
      <c r="X1297" t="str">
        <f>IF(LEN(H1297)&gt;0,VLOOKUP(H1297,DATA!$B$2:$F$526,5,FALSE),"")</f>
        <v/>
      </c>
      <c r="Y1297" t="str">
        <f t="shared" si="679"/>
        <v/>
      </c>
      <c r="Z1297" t="str">
        <f t="shared" si="680"/>
        <v/>
      </c>
      <c r="AA1297" t="str">
        <f t="shared" si="681"/>
        <v/>
      </c>
      <c r="AB1297" t="str">
        <f>IF(LEN(Z1297)&gt;0,VLOOKUP(Z1297,DATA!$K$25:$L$69,2,FALSE)&amp;IF(LEN(AA1297)&gt;0,VLOOKUP(AA1297,DATA!$O$25:$P$29,2,FALSE),""),"")</f>
        <v/>
      </c>
      <c r="AC1297" t="str">
        <f>IF(LEN(Z1297)&gt;0,VLOOKUP(Z1297,DATA!$K$25:$M$69,3,FALSE),"")</f>
        <v/>
      </c>
      <c r="AD1297" t="str">
        <f t="shared" si="682"/>
        <v/>
      </c>
      <c r="AE1297" t="str">
        <f t="shared" si="683"/>
        <v/>
      </c>
      <c r="AF1297" t="str">
        <f t="shared" si="684"/>
        <v/>
      </c>
      <c r="AG1297" t="str">
        <f t="shared" si="685"/>
        <v/>
      </c>
      <c r="AH1297" t="str">
        <f t="shared" si="686"/>
        <v/>
      </c>
      <c r="AI1297" t="str">
        <f>IF(LEN(Q1297)&gt;0,REPT("0",IF(IF(MID(I1297,12,1)="F",VLOOKUP(J1297,DATA!$K$2:$Y$20,14,FALSE),0)&gt;10,IF(MID(I1297,12,1)="F",VLOOKUP(J1297,DATA!$K$2:$Y$20,14,FALSE),0)-10,0)-LEN(X1297))&amp;DEC2BIN(Q1297,IF(MID(I1297,12,1)="F",VLOOKUP(J1297,DATA!$K$2:$Y$20,14,FALSE),0)-IF(IF(MID(I1297,12,1)="F",VLOOKUP(J1297,DATA!$K$2:$Y$20,14,FALSE),0)&gt;10,IF(MID(I1297,12,1)="F",VLOOKUP(J1297,DATA!$K$2:$Y$20,14,FALSE),0)-10,0)),"")</f>
        <v/>
      </c>
      <c r="AJ1297" t="str">
        <f>IF(LEN(H1297)&gt;0,IF(H1297&lt;&gt;"CALL_PAL",VLOOKUP(H1297,DATA!$B$2:$E$526,4,FALSE),VLOOKUP(K1297,DATA!$K$72:$M$161,3,FALSE)),"")</f>
        <v/>
      </c>
      <c r="AK1297" t="str">
        <f>IF(LEN(H1297)&gt;0,VLOOKUP(H1297,DATA!$B$2:$D$526,3,FALSE),"")</f>
        <v/>
      </c>
      <c r="AL1297" t="str">
        <f t="shared" si="687"/>
        <v/>
      </c>
      <c r="AM1297" t="str">
        <f t="shared" si="688"/>
        <v/>
      </c>
      <c r="AN1297" t="str">
        <f t="shared" si="666"/>
        <v/>
      </c>
      <c r="AO1297" t="str">
        <f t="shared" si="692"/>
        <v/>
      </c>
      <c r="AP1297" t="str">
        <f t="shared" si="693"/>
        <v/>
      </c>
      <c r="AQ1297" t="str">
        <f t="shared" si="690"/>
        <v/>
      </c>
    </row>
    <row r="1298" spans="1:43" x14ac:dyDescent="0.25">
      <c r="A1298" t="str">
        <f t="shared" si="694"/>
        <v/>
      </c>
      <c r="C1298" t="str">
        <f t="shared" si="668"/>
        <v/>
      </c>
      <c r="D1298" t="str">
        <f t="shared" si="695"/>
        <v/>
      </c>
      <c r="E1298" t="str">
        <f t="shared" si="696"/>
        <v/>
      </c>
      <c r="F1298" t="str">
        <f t="shared" si="667"/>
        <v/>
      </c>
      <c r="G1298" t="str">
        <f t="shared" si="691"/>
        <v/>
      </c>
      <c r="H1298" t="str">
        <f t="shared" si="669"/>
        <v/>
      </c>
      <c r="I1298" s="3" t="str">
        <f>IF(LEN(H1298)&gt;0,VLOOKUP(H1298,DATA!$B$2:$G$526,6,FALSE),"")</f>
        <v/>
      </c>
      <c r="J1298" t="str">
        <f>IF(LEN(H1298)&gt;0,VLOOKUP(H1298,DATA!$B$2:$G$526,2,FALSE),"")</f>
        <v/>
      </c>
      <c r="K1298" t="str">
        <f>IF(LEN(H1298)&gt;0,IF(MID(IF(MID(MID(C1298,LEN(H1298)+2,99),1,1)="(",MID(MID(C1298,LEN(H1298)+2,99),2,LEN(MID(C1298,LEN(H1298)+2,99))-2),MID(C1298,LEN(H1298)+2,99)),1,1)=VLOOKUP(H1298,DATA!$B$2:$I$526,8,FALSE),MID(IF(MID(MID(C1298,LEN(H1298)+2,99),1,1)="(",MID(MID(C1298,LEN(H1298)+2,99),2,LEN(MID(C1298,LEN(H1298)+2,99))-2),MID(C1298,LEN(H1298)+2,99)),1,3),IF(MID(MID(C1298,LEN(H1298)+2,99),1,1)="(",MID(MID(C1298,LEN(H1298)+2,99),2,LEN(MID(C1298,LEN(H1298)+2,99))-2),MID(C1298,LEN(H1298)+2,99))),"")</f>
        <v/>
      </c>
      <c r="L1298" t="str">
        <f t="shared" si="670"/>
        <v/>
      </c>
      <c r="M1298" t="str">
        <f t="shared" si="689"/>
        <v/>
      </c>
      <c r="N1298" t="str">
        <f t="shared" si="671"/>
        <v/>
      </c>
      <c r="O1298" t="str">
        <f t="shared" si="672"/>
        <v/>
      </c>
      <c r="P1298" t="str">
        <f t="shared" si="697"/>
        <v/>
      </c>
      <c r="Q1298" t="str">
        <f t="shared" si="673"/>
        <v/>
      </c>
      <c r="R1298" t="str">
        <f t="shared" si="674"/>
        <v/>
      </c>
      <c r="S1298" t="str">
        <f t="shared" si="675"/>
        <v/>
      </c>
      <c r="T1298" t="str">
        <f t="shared" si="676"/>
        <v/>
      </c>
      <c r="U1298" t="str">
        <f t="shared" si="677"/>
        <v/>
      </c>
      <c r="V1298" t="str">
        <f>IF(MID(I1298,6,1)="T",VLOOKUP(H1298,DATA!$B$2:$H$526,7,FALSE),"")</f>
        <v/>
      </c>
      <c r="W1298" t="str">
        <f t="shared" si="678"/>
        <v/>
      </c>
      <c r="X1298" t="str">
        <f>IF(LEN(H1298)&gt;0,VLOOKUP(H1298,DATA!$B$2:$F$526,5,FALSE),"")</f>
        <v/>
      </c>
      <c r="Y1298" t="str">
        <f t="shared" si="679"/>
        <v/>
      </c>
      <c r="Z1298" t="str">
        <f t="shared" si="680"/>
        <v/>
      </c>
      <c r="AA1298" t="str">
        <f t="shared" si="681"/>
        <v/>
      </c>
      <c r="AB1298" t="str">
        <f>IF(LEN(Z1298)&gt;0,VLOOKUP(Z1298,DATA!$K$25:$L$69,2,FALSE)&amp;IF(LEN(AA1298)&gt;0,VLOOKUP(AA1298,DATA!$O$25:$P$29,2,FALSE),""),"")</f>
        <v/>
      </c>
      <c r="AC1298" t="str">
        <f>IF(LEN(Z1298)&gt;0,VLOOKUP(Z1298,DATA!$K$25:$M$69,3,FALSE),"")</f>
        <v/>
      </c>
      <c r="AD1298" t="str">
        <f t="shared" si="682"/>
        <v/>
      </c>
      <c r="AE1298" t="str">
        <f t="shared" si="683"/>
        <v/>
      </c>
      <c r="AF1298" t="str">
        <f t="shared" si="684"/>
        <v/>
      </c>
      <c r="AG1298" t="str">
        <f t="shared" si="685"/>
        <v/>
      </c>
      <c r="AH1298" t="str">
        <f t="shared" si="686"/>
        <v/>
      </c>
      <c r="AI1298" t="str">
        <f>IF(LEN(Q1298)&gt;0,REPT("0",IF(IF(MID(I1298,12,1)="F",VLOOKUP(J1298,DATA!$K$2:$Y$20,14,FALSE),0)&gt;10,IF(MID(I1298,12,1)="F",VLOOKUP(J1298,DATA!$K$2:$Y$20,14,FALSE),0)-10,0)-LEN(X1298))&amp;DEC2BIN(Q1298,IF(MID(I1298,12,1)="F",VLOOKUP(J1298,DATA!$K$2:$Y$20,14,FALSE),0)-IF(IF(MID(I1298,12,1)="F",VLOOKUP(J1298,DATA!$K$2:$Y$20,14,FALSE),0)&gt;10,IF(MID(I1298,12,1)="F",VLOOKUP(J1298,DATA!$K$2:$Y$20,14,FALSE),0)-10,0)),"")</f>
        <v/>
      </c>
      <c r="AJ1298" t="str">
        <f>IF(LEN(H1298)&gt;0,IF(H1298&lt;&gt;"CALL_PAL",VLOOKUP(H1298,DATA!$B$2:$E$526,4,FALSE),VLOOKUP(K1298,DATA!$K$72:$M$161,3,FALSE)),"")</f>
        <v/>
      </c>
      <c r="AK1298" t="str">
        <f>IF(LEN(H1298)&gt;0,VLOOKUP(H1298,DATA!$B$2:$D$526,3,FALSE),"")</f>
        <v/>
      </c>
      <c r="AL1298" t="str">
        <f t="shared" si="687"/>
        <v/>
      </c>
      <c r="AM1298" t="str">
        <f t="shared" si="688"/>
        <v/>
      </c>
      <c r="AN1298" t="str">
        <f t="shared" si="666"/>
        <v/>
      </c>
      <c r="AO1298" t="str">
        <f t="shared" si="692"/>
        <v/>
      </c>
      <c r="AP1298" t="str">
        <f t="shared" si="693"/>
        <v/>
      </c>
      <c r="AQ1298" t="str">
        <f t="shared" si="690"/>
        <v/>
      </c>
    </row>
    <row r="1299" spans="1:43" x14ac:dyDescent="0.25">
      <c r="A1299" t="str">
        <f t="shared" si="694"/>
        <v/>
      </c>
      <c r="C1299" t="str">
        <f t="shared" si="668"/>
        <v/>
      </c>
      <c r="D1299" t="str">
        <f t="shared" si="695"/>
        <v/>
      </c>
      <c r="E1299" t="str">
        <f t="shared" si="696"/>
        <v/>
      </c>
      <c r="F1299" t="str">
        <f t="shared" si="667"/>
        <v/>
      </c>
      <c r="G1299" t="str">
        <f t="shared" si="691"/>
        <v/>
      </c>
      <c r="H1299" t="str">
        <f t="shared" si="669"/>
        <v/>
      </c>
      <c r="I1299" s="3" t="str">
        <f>IF(LEN(H1299)&gt;0,VLOOKUP(H1299,DATA!$B$2:$G$526,6,FALSE),"")</f>
        <v/>
      </c>
      <c r="J1299" t="str">
        <f>IF(LEN(H1299)&gt;0,VLOOKUP(H1299,DATA!$B$2:$G$526,2,FALSE),"")</f>
        <v/>
      </c>
      <c r="K1299" t="str">
        <f>IF(LEN(H1299)&gt;0,IF(MID(IF(MID(MID(C1299,LEN(H1299)+2,99),1,1)="(",MID(MID(C1299,LEN(H1299)+2,99),2,LEN(MID(C1299,LEN(H1299)+2,99))-2),MID(C1299,LEN(H1299)+2,99)),1,1)=VLOOKUP(H1299,DATA!$B$2:$I$526,8,FALSE),MID(IF(MID(MID(C1299,LEN(H1299)+2,99),1,1)="(",MID(MID(C1299,LEN(H1299)+2,99),2,LEN(MID(C1299,LEN(H1299)+2,99))-2),MID(C1299,LEN(H1299)+2,99)),1,3),IF(MID(MID(C1299,LEN(H1299)+2,99),1,1)="(",MID(MID(C1299,LEN(H1299)+2,99),2,LEN(MID(C1299,LEN(H1299)+2,99))-2),MID(C1299,LEN(H1299)+2,99))),"")</f>
        <v/>
      </c>
      <c r="L1299" t="str">
        <f t="shared" si="670"/>
        <v/>
      </c>
      <c r="M1299" t="str">
        <f t="shared" si="689"/>
        <v/>
      </c>
      <c r="N1299" t="str">
        <f t="shared" si="671"/>
        <v/>
      </c>
      <c r="O1299" t="str">
        <f t="shared" si="672"/>
        <v/>
      </c>
      <c r="P1299" t="str">
        <f t="shared" si="697"/>
        <v/>
      </c>
      <c r="Q1299" t="str">
        <f t="shared" si="673"/>
        <v/>
      </c>
      <c r="R1299" t="str">
        <f t="shared" si="674"/>
        <v/>
      </c>
      <c r="S1299" t="str">
        <f t="shared" si="675"/>
        <v/>
      </c>
      <c r="T1299" t="str">
        <f t="shared" si="676"/>
        <v/>
      </c>
      <c r="U1299" t="str">
        <f t="shared" si="677"/>
        <v/>
      </c>
      <c r="V1299" t="str">
        <f>IF(MID(I1299,6,1)="T",VLOOKUP(H1299,DATA!$B$2:$H$526,7,FALSE),"")</f>
        <v/>
      </c>
      <c r="W1299" t="str">
        <f t="shared" si="678"/>
        <v/>
      </c>
      <c r="X1299" t="str">
        <f>IF(LEN(H1299)&gt;0,VLOOKUP(H1299,DATA!$B$2:$F$526,5,FALSE),"")</f>
        <v/>
      </c>
      <c r="Y1299" t="str">
        <f t="shared" si="679"/>
        <v/>
      </c>
      <c r="Z1299" t="str">
        <f t="shared" si="680"/>
        <v/>
      </c>
      <c r="AA1299" t="str">
        <f t="shared" si="681"/>
        <v/>
      </c>
      <c r="AB1299" t="str">
        <f>IF(LEN(Z1299)&gt;0,VLOOKUP(Z1299,DATA!$K$25:$L$69,2,FALSE)&amp;IF(LEN(AA1299)&gt;0,VLOOKUP(AA1299,DATA!$O$25:$P$29,2,FALSE),""),"")</f>
        <v/>
      </c>
      <c r="AC1299" t="str">
        <f>IF(LEN(Z1299)&gt;0,VLOOKUP(Z1299,DATA!$K$25:$M$69,3,FALSE),"")</f>
        <v/>
      </c>
      <c r="AD1299" t="str">
        <f t="shared" si="682"/>
        <v/>
      </c>
      <c r="AE1299" t="str">
        <f t="shared" si="683"/>
        <v/>
      </c>
      <c r="AF1299" t="str">
        <f t="shared" si="684"/>
        <v/>
      </c>
      <c r="AG1299" t="str">
        <f t="shared" si="685"/>
        <v/>
      </c>
      <c r="AH1299" t="str">
        <f t="shared" si="686"/>
        <v/>
      </c>
      <c r="AI1299" t="str">
        <f>IF(LEN(Q1299)&gt;0,REPT("0",IF(IF(MID(I1299,12,1)="F",VLOOKUP(J1299,DATA!$K$2:$Y$20,14,FALSE),0)&gt;10,IF(MID(I1299,12,1)="F",VLOOKUP(J1299,DATA!$K$2:$Y$20,14,FALSE),0)-10,0)-LEN(X1299))&amp;DEC2BIN(Q1299,IF(MID(I1299,12,1)="F",VLOOKUP(J1299,DATA!$K$2:$Y$20,14,FALSE),0)-IF(IF(MID(I1299,12,1)="F",VLOOKUP(J1299,DATA!$K$2:$Y$20,14,FALSE),0)&gt;10,IF(MID(I1299,12,1)="F",VLOOKUP(J1299,DATA!$K$2:$Y$20,14,FALSE),0)-10,0)),"")</f>
        <v/>
      </c>
      <c r="AJ1299" t="str">
        <f>IF(LEN(H1299)&gt;0,IF(H1299&lt;&gt;"CALL_PAL",VLOOKUP(H1299,DATA!$B$2:$E$526,4,FALSE),VLOOKUP(K1299,DATA!$K$72:$M$161,3,FALSE)),"")</f>
        <v/>
      </c>
      <c r="AK1299" t="str">
        <f>IF(LEN(H1299)&gt;0,VLOOKUP(H1299,DATA!$B$2:$D$526,3,FALSE),"")</f>
        <v/>
      </c>
      <c r="AL1299" t="str">
        <f t="shared" si="687"/>
        <v/>
      </c>
      <c r="AM1299" t="str">
        <f t="shared" si="688"/>
        <v/>
      </c>
      <c r="AN1299" t="str">
        <f t="shared" si="666"/>
        <v/>
      </c>
      <c r="AO1299" t="str">
        <f t="shared" si="692"/>
        <v/>
      </c>
      <c r="AP1299" t="str">
        <f t="shared" si="693"/>
        <v/>
      </c>
      <c r="AQ1299" t="str">
        <f t="shared" si="690"/>
        <v/>
      </c>
    </row>
    <row r="1300" spans="1:43" x14ac:dyDescent="0.25">
      <c r="A1300" t="str">
        <f t="shared" si="694"/>
        <v/>
      </c>
      <c r="C1300" t="str">
        <f t="shared" si="668"/>
        <v/>
      </c>
      <c r="D1300" t="str">
        <f t="shared" si="695"/>
        <v/>
      </c>
      <c r="E1300" t="str">
        <f t="shared" si="696"/>
        <v/>
      </c>
      <c r="F1300" t="str">
        <f t="shared" si="667"/>
        <v/>
      </c>
      <c r="G1300" t="str">
        <f t="shared" si="691"/>
        <v/>
      </c>
      <c r="H1300" t="str">
        <f t="shared" si="669"/>
        <v/>
      </c>
      <c r="I1300" s="3" t="str">
        <f>IF(LEN(H1300)&gt;0,VLOOKUP(H1300,DATA!$B$2:$G$526,6,FALSE),"")</f>
        <v/>
      </c>
      <c r="J1300" t="str">
        <f>IF(LEN(H1300)&gt;0,VLOOKUP(H1300,DATA!$B$2:$G$526,2,FALSE),"")</f>
        <v/>
      </c>
      <c r="K1300" t="str">
        <f>IF(LEN(H1300)&gt;0,IF(MID(IF(MID(MID(C1300,LEN(H1300)+2,99),1,1)="(",MID(MID(C1300,LEN(H1300)+2,99),2,LEN(MID(C1300,LEN(H1300)+2,99))-2),MID(C1300,LEN(H1300)+2,99)),1,1)=VLOOKUP(H1300,DATA!$B$2:$I$526,8,FALSE),MID(IF(MID(MID(C1300,LEN(H1300)+2,99),1,1)="(",MID(MID(C1300,LEN(H1300)+2,99),2,LEN(MID(C1300,LEN(H1300)+2,99))-2),MID(C1300,LEN(H1300)+2,99)),1,3),IF(MID(MID(C1300,LEN(H1300)+2,99),1,1)="(",MID(MID(C1300,LEN(H1300)+2,99),2,LEN(MID(C1300,LEN(H1300)+2,99))-2),MID(C1300,LEN(H1300)+2,99))),"")</f>
        <v/>
      </c>
      <c r="L1300" t="str">
        <f t="shared" si="670"/>
        <v/>
      </c>
      <c r="M1300" t="str">
        <f t="shared" si="689"/>
        <v/>
      </c>
      <c r="N1300" t="str">
        <f t="shared" si="671"/>
        <v/>
      </c>
      <c r="O1300" t="str">
        <f t="shared" si="672"/>
        <v/>
      </c>
      <c r="P1300" t="str">
        <f t="shared" si="697"/>
        <v/>
      </c>
      <c r="Q1300" t="str">
        <f t="shared" si="673"/>
        <v/>
      </c>
      <c r="R1300" t="str">
        <f t="shared" si="674"/>
        <v/>
      </c>
      <c r="S1300" t="str">
        <f t="shared" si="675"/>
        <v/>
      </c>
      <c r="T1300" t="str">
        <f t="shared" si="676"/>
        <v/>
      </c>
      <c r="U1300" t="str">
        <f t="shared" si="677"/>
        <v/>
      </c>
      <c r="V1300" t="str">
        <f>IF(MID(I1300,6,1)="T",VLOOKUP(H1300,DATA!$B$2:$H$526,7,FALSE),"")</f>
        <v/>
      </c>
      <c r="W1300" t="str">
        <f t="shared" si="678"/>
        <v/>
      </c>
      <c r="X1300" t="str">
        <f>IF(LEN(H1300)&gt;0,VLOOKUP(H1300,DATA!$B$2:$F$526,5,FALSE),"")</f>
        <v/>
      </c>
      <c r="Y1300" t="str">
        <f t="shared" si="679"/>
        <v/>
      </c>
      <c r="Z1300" t="str">
        <f t="shared" si="680"/>
        <v/>
      </c>
      <c r="AA1300" t="str">
        <f t="shared" si="681"/>
        <v/>
      </c>
      <c r="AB1300" t="str">
        <f>IF(LEN(Z1300)&gt;0,VLOOKUP(Z1300,DATA!$K$25:$L$69,2,FALSE)&amp;IF(LEN(AA1300)&gt;0,VLOOKUP(AA1300,DATA!$O$25:$P$29,2,FALSE),""),"")</f>
        <v/>
      </c>
      <c r="AC1300" t="str">
        <f>IF(LEN(Z1300)&gt;0,VLOOKUP(Z1300,DATA!$K$25:$M$69,3,FALSE),"")</f>
        <v/>
      </c>
      <c r="AD1300" t="str">
        <f t="shared" si="682"/>
        <v/>
      </c>
      <c r="AE1300" t="str">
        <f t="shared" si="683"/>
        <v/>
      </c>
      <c r="AF1300" t="str">
        <f t="shared" si="684"/>
        <v/>
      </c>
      <c r="AG1300" t="str">
        <f t="shared" si="685"/>
        <v/>
      </c>
      <c r="AH1300" t="str">
        <f t="shared" si="686"/>
        <v/>
      </c>
      <c r="AI1300" t="str">
        <f>IF(LEN(Q1300)&gt;0,REPT("0",IF(IF(MID(I1300,12,1)="F",VLOOKUP(J1300,DATA!$K$2:$Y$20,14,FALSE),0)&gt;10,IF(MID(I1300,12,1)="F",VLOOKUP(J1300,DATA!$K$2:$Y$20,14,FALSE),0)-10,0)-LEN(X1300))&amp;DEC2BIN(Q1300,IF(MID(I1300,12,1)="F",VLOOKUP(J1300,DATA!$K$2:$Y$20,14,FALSE),0)-IF(IF(MID(I1300,12,1)="F",VLOOKUP(J1300,DATA!$K$2:$Y$20,14,FALSE),0)&gt;10,IF(MID(I1300,12,1)="F",VLOOKUP(J1300,DATA!$K$2:$Y$20,14,FALSE),0)-10,0)),"")</f>
        <v/>
      </c>
      <c r="AJ1300" t="str">
        <f>IF(LEN(H1300)&gt;0,IF(H1300&lt;&gt;"CALL_PAL",VLOOKUP(H1300,DATA!$B$2:$E$526,4,FALSE),VLOOKUP(K1300,DATA!$K$72:$M$161,3,FALSE)),"")</f>
        <v/>
      </c>
      <c r="AK1300" t="str">
        <f>IF(LEN(H1300)&gt;0,VLOOKUP(H1300,DATA!$B$2:$D$526,3,FALSE),"")</f>
        <v/>
      </c>
      <c r="AL1300" t="str">
        <f t="shared" si="687"/>
        <v/>
      </c>
      <c r="AM1300" t="str">
        <f t="shared" si="688"/>
        <v/>
      </c>
      <c r="AN1300" t="str">
        <f t="shared" si="666"/>
        <v/>
      </c>
      <c r="AO1300" t="str">
        <f t="shared" si="692"/>
        <v/>
      </c>
      <c r="AP1300" t="str">
        <f t="shared" si="693"/>
        <v/>
      </c>
      <c r="AQ1300" t="str">
        <f t="shared" si="690"/>
        <v/>
      </c>
    </row>
    <row r="1301" spans="1:43" x14ac:dyDescent="0.25">
      <c r="A1301" t="str">
        <f t="shared" si="694"/>
        <v/>
      </c>
      <c r="C1301" t="str">
        <f t="shared" si="668"/>
        <v/>
      </c>
      <c r="D1301" t="str">
        <f t="shared" si="695"/>
        <v/>
      </c>
      <c r="E1301" t="str">
        <f t="shared" si="696"/>
        <v/>
      </c>
      <c r="F1301" t="str">
        <f t="shared" si="667"/>
        <v/>
      </c>
      <c r="G1301" t="str">
        <f t="shared" si="691"/>
        <v/>
      </c>
      <c r="H1301" t="str">
        <f t="shared" si="669"/>
        <v/>
      </c>
      <c r="I1301" s="3" t="str">
        <f>IF(LEN(H1301)&gt;0,VLOOKUP(H1301,DATA!$B$2:$G$526,6,FALSE),"")</f>
        <v/>
      </c>
      <c r="J1301" t="str">
        <f>IF(LEN(H1301)&gt;0,VLOOKUP(H1301,DATA!$B$2:$G$526,2,FALSE),"")</f>
        <v/>
      </c>
      <c r="K1301" t="str">
        <f>IF(LEN(H1301)&gt;0,IF(MID(IF(MID(MID(C1301,LEN(H1301)+2,99),1,1)="(",MID(MID(C1301,LEN(H1301)+2,99),2,LEN(MID(C1301,LEN(H1301)+2,99))-2),MID(C1301,LEN(H1301)+2,99)),1,1)=VLOOKUP(H1301,DATA!$B$2:$I$526,8,FALSE),MID(IF(MID(MID(C1301,LEN(H1301)+2,99),1,1)="(",MID(MID(C1301,LEN(H1301)+2,99),2,LEN(MID(C1301,LEN(H1301)+2,99))-2),MID(C1301,LEN(H1301)+2,99)),1,3),IF(MID(MID(C1301,LEN(H1301)+2,99),1,1)="(",MID(MID(C1301,LEN(H1301)+2,99),2,LEN(MID(C1301,LEN(H1301)+2,99))-2),MID(C1301,LEN(H1301)+2,99))),"")</f>
        <v/>
      </c>
      <c r="L1301" t="str">
        <f t="shared" si="670"/>
        <v/>
      </c>
      <c r="M1301" t="str">
        <f t="shared" si="689"/>
        <v/>
      </c>
      <c r="N1301" t="str">
        <f t="shared" si="671"/>
        <v/>
      </c>
      <c r="O1301" t="str">
        <f t="shared" si="672"/>
        <v/>
      </c>
      <c r="P1301" t="str">
        <f t="shared" si="697"/>
        <v/>
      </c>
      <c r="Q1301" t="str">
        <f t="shared" si="673"/>
        <v/>
      </c>
      <c r="R1301" t="str">
        <f t="shared" si="674"/>
        <v/>
      </c>
      <c r="S1301" t="str">
        <f t="shared" si="675"/>
        <v/>
      </c>
      <c r="T1301" t="str">
        <f t="shared" si="676"/>
        <v/>
      </c>
      <c r="U1301" t="str">
        <f t="shared" si="677"/>
        <v/>
      </c>
      <c r="V1301" t="str">
        <f>IF(MID(I1301,6,1)="T",VLOOKUP(H1301,DATA!$B$2:$H$526,7,FALSE),"")</f>
        <v/>
      </c>
      <c r="W1301" t="str">
        <f t="shared" si="678"/>
        <v/>
      </c>
      <c r="X1301" t="str">
        <f>IF(LEN(H1301)&gt;0,VLOOKUP(H1301,DATA!$B$2:$F$526,5,FALSE),"")</f>
        <v/>
      </c>
      <c r="Y1301" t="str">
        <f t="shared" si="679"/>
        <v/>
      </c>
      <c r="Z1301" t="str">
        <f t="shared" si="680"/>
        <v/>
      </c>
      <c r="AA1301" t="str">
        <f t="shared" si="681"/>
        <v/>
      </c>
      <c r="AB1301" t="str">
        <f>IF(LEN(Z1301)&gt;0,VLOOKUP(Z1301,DATA!$K$25:$L$69,2,FALSE)&amp;IF(LEN(AA1301)&gt;0,VLOOKUP(AA1301,DATA!$O$25:$P$29,2,FALSE),""),"")</f>
        <v/>
      </c>
      <c r="AC1301" t="str">
        <f>IF(LEN(Z1301)&gt;0,VLOOKUP(Z1301,DATA!$K$25:$M$69,3,FALSE),"")</f>
        <v/>
      </c>
      <c r="AD1301" t="str">
        <f t="shared" si="682"/>
        <v/>
      </c>
      <c r="AE1301" t="str">
        <f t="shared" si="683"/>
        <v/>
      </c>
      <c r="AF1301" t="str">
        <f t="shared" si="684"/>
        <v/>
      </c>
      <c r="AG1301" t="str">
        <f t="shared" si="685"/>
        <v/>
      </c>
      <c r="AH1301" t="str">
        <f t="shared" si="686"/>
        <v/>
      </c>
      <c r="AI1301" t="str">
        <f>IF(LEN(Q1301)&gt;0,REPT("0",IF(IF(MID(I1301,12,1)="F",VLOOKUP(J1301,DATA!$K$2:$Y$20,14,FALSE),0)&gt;10,IF(MID(I1301,12,1)="F",VLOOKUP(J1301,DATA!$K$2:$Y$20,14,FALSE),0)-10,0)-LEN(X1301))&amp;DEC2BIN(Q1301,IF(MID(I1301,12,1)="F",VLOOKUP(J1301,DATA!$K$2:$Y$20,14,FALSE),0)-IF(IF(MID(I1301,12,1)="F",VLOOKUP(J1301,DATA!$K$2:$Y$20,14,FALSE),0)&gt;10,IF(MID(I1301,12,1)="F",VLOOKUP(J1301,DATA!$K$2:$Y$20,14,FALSE),0)-10,0)),"")</f>
        <v/>
      </c>
      <c r="AJ1301" t="str">
        <f>IF(LEN(H1301)&gt;0,IF(H1301&lt;&gt;"CALL_PAL",VLOOKUP(H1301,DATA!$B$2:$E$526,4,FALSE),VLOOKUP(K1301,DATA!$K$72:$M$161,3,FALSE)),"")</f>
        <v/>
      </c>
      <c r="AK1301" t="str">
        <f>IF(LEN(H1301)&gt;0,VLOOKUP(H1301,DATA!$B$2:$D$526,3,FALSE),"")</f>
        <v/>
      </c>
      <c r="AL1301" t="str">
        <f t="shared" si="687"/>
        <v/>
      </c>
      <c r="AM1301" t="str">
        <f t="shared" si="688"/>
        <v/>
      </c>
      <c r="AN1301" t="str">
        <f t="shared" si="666"/>
        <v/>
      </c>
      <c r="AO1301" t="str">
        <f t="shared" si="692"/>
        <v/>
      </c>
      <c r="AP1301" t="str">
        <f t="shared" si="693"/>
        <v/>
      </c>
      <c r="AQ1301" t="str">
        <f t="shared" si="690"/>
        <v/>
      </c>
    </row>
    <row r="1302" spans="1:43" x14ac:dyDescent="0.25">
      <c r="A1302" t="str">
        <f t="shared" si="694"/>
        <v/>
      </c>
      <c r="C1302" t="str">
        <f t="shared" si="668"/>
        <v/>
      </c>
      <c r="D1302" t="str">
        <f t="shared" si="695"/>
        <v/>
      </c>
      <c r="E1302" t="str">
        <f t="shared" si="696"/>
        <v/>
      </c>
      <c r="F1302" t="str">
        <f t="shared" si="667"/>
        <v/>
      </c>
      <c r="G1302" t="str">
        <f t="shared" si="691"/>
        <v/>
      </c>
      <c r="H1302" t="str">
        <f t="shared" si="669"/>
        <v/>
      </c>
      <c r="I1302" s="3" t="str">
        <f>IF(LEN(H1302)&gt;0,VLOOKUP(H1302,DATA!$B$2:$G$526,6,FALSE),"")</f>
        <v/>
      </c>
      <c r="J1302" t="str">
        <f>IF(LEN(H1302)&gt;0,VLOOKUP(H1302,DATA!$B$2:$G$526,2,FALSE),"")</f>
        <v/>
      </c>
      <c r="K1302" t="str">
        <f>IF(LEN(H1302)&gt;0,IF(MID(IF(MID(MID(C1302,LEN(H1302)+2,99),1,1)="(",MID(MID(C1302,LEN(H1302)+2,99),2,LEN(MID(C1302,LEN(H1302)+2,99))-2),MID(C1302,LEN(H1302)+2,99)),1,1)=VLOOKUP(H1302,DATA!$B$2:$I$526,8,FALSE),MID(IF(MID(MID(C1302,LEN(H1302)+2,99),1,1)="(",MID(MID(C1302,LEN(H1302)+2,99),2,LEN(MID(C1302,LEN(H1302)+2,99))-2),MID(C1302,LEN(H1302)+2,99)),1,3),IF(MID(MID(C1302,LEN(H1302)+2,99),1,1)="(",MID(MID(C1302,LEN(H1302)+2,99),2,LEN(MID(C1302,LEN(H1302)+2,99))-2),MID(C1302,LEN(H1302)+2,99))),"")</f>
        <v/>
      </c>
      <c r="L1302" t="str">
        <f t="shared" si="670"/>
        <v/>
      </c>
      <c r="M1302" t="str">
        <f t="shared" si="689"/>
        <v/>
      </c>
      <c r="N1302" t="str">
        <f t="shared" si="671"/>
        <v/>
      </c>
      <c r="O1302" t="str">
        <f t="shared" si="672"/>
        <v/>
      </c>
      <c r="P1302" t="str">
        <f t="shared" si="697"/>
        <v/>
      </c>
      <c r="Q1302" t="str">
        <f t="shared" si="673"/>
        <v/>
      </c>
      <c r="R1302" t="str">
        <f t="shared" si="674"/>
        <v/>
      </c>
      <c r="S1302" t="str">
        <f t="shared" si="675"/>
        <v/>
      </c>
      <c r="T1302" t="str">
        <f t="shared" si="676"/>
        <v/>
      </c>
      <c r="U1302" t="str">
        <f t="shared" si="677"/>
        <v/>
      </c>
      <c r="V1302" t="str">
        <f>IF(MID(I1302,6,1)="T",VLOOKUP(H1302,DATA!$B$2:$H$526,7,FALSE),"")</f>
        <v/>
      </c>
      <c r="W1302" t="str">
        <f t="shared" si="678"/>
        <v/>
      </c>
      <c r="X1302" t="str">
        <f>IF(LEN(H1302)&gt;0,VLOOKUP(H1302,DATA!$B$2:$F$526,5,FALSE),"")</f>
        <v/>
      </c>
      <c r="Y1302" t="str">
        <f t="shared" si="679"/>
        <v/>
      </c>
      <c r="Z1302" t="str">
        <f t="shared" si="680"/>
        <v/>
      </c>
      <c r="AA1302" t="str">
        <f t="shared" si="681"/>
        <v/>
      </c>
      <c r="AB1302" t="str">
        <f>IF(LEN(Z1302)&gt;0,VLOOKUP(Z1302,DATA!$K$25:$L$69,2,FALSE)&amp;IF(LEN(AA1302)&gt;0,VLOOKUP(AA1302,DATA!$O$25:$P$29,2,FALSE),""),"")</f>
        <v/>
      </c>
      <c r="AC1302" t="str">
        <f>IF(LEN(Z1302)&gt;0,VLOOKUP(Z1302,DATA!$K$25:$M$69,3,FALSE),"")</f>
        <v/>
      </c>
      <c r="AD1302" t="str">
        <f t="shared" si="682"/>
        <v/>
      </c>
      <c r="AE1302" t="str">
        <f t="shared" si="683"/>
        <v/>
      </c>
      <c r="AF1302" t="str">
        <f t="shared" si="684"/>
        <v/>
      </c>
      <c r="AG1302" t="str">
        <f t="shared" si="685"/>
        <v/>
      </c>
      <c r="AH1302" t="str">
        <f t="shared" si="686"/>
        <v/>
      </c>
      <c r="AI1302" t="str">
        <f>IF(LEN(Q1302)&gt;0,REPT("0",IF(IF(MID(I1302,12,1)="F",VLOOKUP(J1302,DATA!$K$2:$Y$20,14,FALSE),0)&gt;10,IF(MID(I1302,12,1)="F",VLOOKUP(J1302,DATA!$K$2:$Y$20,14,FALSE),0)-10,0)-LEN(X1302))&amp;DEC2BIN(Q1302,IF(MID(I1302,12,1)="F",VLOOKUP(J1302,DATA!$K$2:$Y$20,14,FALSE),0)-IF(IF(MID(I1302,12,1)="F",VLOOKUP(J1302,DATA!$K$2:$Y$20,14,FALSE),0)&gt;10,IF(MID(I1302,12,1)="F",VLOOKUP(J1302,DATA!$K$2:$Y$20,14,FALSE),0)-10,0)),"")</f>
        <v/>
      </c>
      <c r="AJ1302" t="str">
        <f>IF(LEN(H1302)&gt;0,IF(H1302&lt;&gt;"CALL_PAL",VLOOKUP(H1302,DATA!$B$2:$E$526,4,FALSE),VLOOKUP(K1302,DATA!$K$72:$M$161,3,FALSE)),"")</f>
        <v/>
      </c>
      <c r="AK1302" t="str">
        <f>IF(LEN(H1302)&gt;0,VLOOKUP(H1302,DATA!$B$2:$D$526,3,FALSE),"")</f>
        <v/>
      </c>
      <c r="AL1302" t="str">
        <f t="shared" si="687"/>
        <v/>
      </c>
      <c r="AM1302" t="str">
        <f t="shared" si="688"/>
        <v/>
      </c>
      <c r="AN1302" t="str">
        <f t="shared" ref="AN1302:AN1365" si="698">IF(LEN(C1302)&gt;0,IF(C1302=".PAL ON",TRUE,IF(C1302=".PAL OFF",FALSE,IF(ROW()&lt;&gt;2,AN1301,FALSE))),"")</f>
        <v/>
      </c>
      <c r="AO1302" t="str">
        <f t="shared" si="692"/>
        <v/>
      </c>
      <c r="AP1302" t="str">
        <f t="shared" si="693"/>
        <v/>
      </c>
      <c r="AQ1302" t="str">
        <f t="shared" si="690"/>
        <v/>
      </c>
    </row>
    <row r="1303" spans="1:43" x14ac:dyDescent="0.25">
      <c r="A1303" t="str">
        <f t="shared" si="694"/>
        <v/>
      </c>
      <c r="C1303" t="str">
        <f t="shared" si="668"/>
        <v/>
      </c>
      <c r="D1303" t="str">
        <f t="shared" si="695"/>
        <v/>
      </c>
      <c r="E1303" t="str">
        <f t="shared" si="696"/>
        <v/>
      </c>
      <c r="F1303" t="str">
        <f t="shared" si="667"/>
        <v/>
      </c>
      <c r="G1303" t="str">
        <f t="shared" si="691"/>
        <v/>
      </c>
      <c r="H1303" t="str">
        <f t="shared" si="669"/>
        <v/>
      </c>
      <c r="I1303" s="3" t="str">
        <f>IF(LEN(H1303)&gt;0,VLOOKUP(H1303,DATA!$B$2:$G$526,6,FALSE),"")</f>
        <v/>
      </c>
      <c r="J1303" t="str">
        <f>IF(LEN(H1303)&gt;0,VLOOKUP(H1303,DATA!$B$2:$G$526,2,FALSE),"")</f>
        <v/>
      </c>
      <c r="K1303" t="str">
        <f>IF(LEN(H1303)&gt;0,IF(MID(IF(MID(MID(C1303,LEN(H1303)+2,99),1,1)="(",MID(MID(C1303,LEN(H1303)+2,99),2,LEN(MID(C1303,LEN(H1303)+2,99))-2),MID(C1303,LEN(H1303)+2,99)),1,1)=VLOOKUP(H1303,DATA!$B$2:$I$526,8,FALSE),MID(IF(MID(MID(C1303,LEN(H1303)+2,99),1,1)="(",MID(MID(C1303,LEN(H1303)+2,99),2,LEN(MID(C1303,LEN(H1303)+2,99))-2),MID(C1303,LEN(H1303)+2,99)),1,3),IF(MID(MID(C1303,LEN(H1303)+2,99),1,1)="(",MID(MID(C1303,LEN(H1303)+2,99),2,LEN(MID(C1303,LEN(H1303)+2,99))-2),MID(C1303,LEN(H1303)+2,99))),"")</f>
        <v/>
      </c>
      <c r="L1303" t="str">
        <f t="shared" si="670"/>
        <v/>
      </c>
      <c r="M1303" t="str">
        <f t="shared" si="689"/>
        <v/>
      </c>
      <c r="N1303" t="str">
        <f t="shared" si="671"/>
        <v/>
      </c>
      <c r="O1303" t="str">
        <f t="shared" si="672"/>
        <v/>
      </c>
      <c r="P1303" t="str">
        <f t="shared" si="697"/>
        <v/>
      </c>
      <c r="Q1303" t="str">
        <f t="shared" si="673"/>
        <v/>
      </c>
      <c r="R1303" t="str">
        <f t="shared" si="674"/>
        <v/>
      </c>
      <c r="S1303" t="str">
        <f t="shared" si="675"/>
        <v/>
      </c>
      <c r="T1303" t="str">
        <f t="shared" si="676"/>
        <v/>
      </c>
      <c r="U1303" t="str">
        <f t="shared" si="677"/>
        <v/>
      </c>
      <c r="V1303" t="str">
        <f>IF(MID(I1303,6,1)="T",VLOOKUP(H1303,DATA!$B$2:$H$526,7,FALSE),"")</f>
        <v/>
      </c>
      <c r="W1303" t="str">
        <f t="shared" si="678"/>
        <v/>
      </c>
      <c r="X1303" t="str">
        <f>IF(LEN(H1303)&gt;0,VLOOKUP(H1303,DATA!$B$2:$F$526,5,FALSE),"")</f>
        <v/>
      </c>
      <c r="Y1303" t="str">
        <f t="shared" si="679"/>
        <v/>
      </c>
      <c r="Z1303" t="str">
        <f t="shared" si="680"/>
        <v/>
      </c>
      <c r="AA1303" t="str">
        <f t="shared" si="681"/>
        <v/>
      </c>
      <c r="AB1303" t="str">
        <f>IF(LEN(Z1303)&gt;0,VLOOKUP(Z1303,DATA!$K$25:$L$69,2,FALSE)&amp;IF(LEN(AA1303)&gt;0,VLOOKUP(AA1303,DATA!$O$25:$P$29,2,FALSE),""),"")</f>
        <v/>
      </c>
      <c r="AC1303" t="str">
        <f>IF(LEN(Z1303)&gt;0,VLOOKUP(Z1303,DATA!$K$25:$M$69,3,FALSE),"")</f>
        <v/>
      </c>
      <c r="AD1303" t="str">
        <f t="shared" si="682"/>
        <v/>
      </c>
      <c r="AE1303" t="str">
        <f t="shared" si="683"/>
        <v/>
      </c>
      <c r="AF1303" t="str">
        <f t="shared" si="684"/>
        <v/>
      </c>
      <c r="AG1303" t="str">
        <f t="shared" si="685"/>
        <v/>
      </c>
      <c r="AH1303" t="str">
        <f t="shared" si="686"/>
        <v/>
      </c>
      <c r="AI1303" t="str">
        <f>IF(LEN(Q1303)&gt;0,REPT("0",IF(IF(MID(I1303,12,1)="F",VLOOKUP(J1303,DATA!$K$2:$Y$20,14,FALSE),0)&gt;10,IF(MID(I1303,12,1)="F",VLOOKUP(J1303,DATA!$K$2:$Y$20,14,FALSE),0)-10,0)-LEN(X1303))&amp;DEC2BIN(Q1303,IF(MID(I1303,12,1)="F",VLOOKUP(J1303,DATA!$K$2:$Y$20,14,FALSE),0)-IF(IF(MID(I1303,12,1)="F",VLOOKUP(J1303,DATA!$K$2:$Y$20,14,FALSE),0)&gt;10,IF(MID(I1303,12,1)="F",VLOOKUP(J1303,DATA!$K$2:$Y$20,14,FALSE),0)-10,0)),"")</f>
        <v/>
      </c>
      <c r="AJ1303" t="str">
        <f>IF(LEN(H1303)&gt;0,IF(H1303&lt;&gt;"CALL_PAL",VLOOKUP(H1303,DATA!$B$2:$E$526,4,FALSE),VLOOKUP(K1303,DATA!$K$72:$M$161,3,FALSE)),"")</f>
        <v/>
      </c>
      <c r="AK1303" t="str">
        <f>IF(LEN(H1303)&gt;0,VLOOKUP(H1303,DATA!$B$2:$D$526,3,FALSE),"")</f>
        <v/>
      </c>
      <c r="AL1303" t="str">
        <f t="shared" si="687"/>
        <v/>
      </c>
      <c r="AM1303" t="str">
        <f t="shared" si="688"/>
        <v/>
      </c>
      <c r="AN1303" t="str">
        <f t="shared" si="698"/>
        <v/>
      </c>
      <c r="AO1303" t="str">
        <f t="shared" si="692"/>
        <v/>
      </c>
      <c r="AP1303" t="str">
        <f t="shared" si="693"/>
        <v/>
      </c>
      <c r="AQ1303" t="str">
        <f t="shared" si="690"/>
        <v/>
      </c>
    </row>
    <row r="1304" spans="1:43" x14ac:dyDescent="0.25">
      <c r="A1304" t="str">
        <f t="shared" si="694"/>
        <v/>
      </c>
      <c r="C1304" t="str">
        <f t="shared" si="668"/>
        <v/>
      </c>
      <c r="D1304" t="str">
        <f t="shared" si="695"/>
        <v/>
      </c>
      <c r="E1304" t="str">
        <f t="shared" si="696"/>
        <v/>
      </c>
      <c r="F1304" t="str">
        <f t="shared" si="667"/>
        <v/>
      </c>
      <c r="G1304" t="str">
        <f t="shared" si="691"/>
        <v/>
      </c>
      <c r="H1304" t="str">
        <f t="shared" si="669"/>
        <v/>
      </c>
      <c r="I1304" s="3" t="str">
        <f>IF(LEN(H1304)&gt;0,VLOOKUP(H1304,DATA!$B$2:$G$526,6,FALSE),"")</f>
        <v/>
      </c>
      <c r="J1304" t="str">
        <f>IF(LEN(H1304)&gt;0,VLOOKUP(H1304,DATA!$B$2:$G$526,2,FALSE),"")</f>
        <v/>
      </c>
      <c r="K1304" t="str">
        <f>IF(LEN(H1304)&gt;0,IF(MID(IF(MID(MID(C1304,LEN(H1304)+2,99),1,1)="(",MID(MID(C1304,LEN(H1304)+2,99),2,LEN(MID(C1304,LEN(H1304)+2,99))-2),MID(C1304,LEN(H1304)+2,99)),1,1)=VLOOKUP(H1304,DATA!$B$2:$I$526,8,FALSE),MID(IF(MID(MID(C1304,LEN(H1304)+2,99),1,1)="(",MID(MID(C1304,LEN(H1304)+2,99),2,LEN(MID(C1304,LEN(H1304)+2,99))-2),MID(C1304,LEN(H1304)+2,99)),1,3),IF(MID(MID(C1304,LEN(H1304)+2,99),1,1)="(",MID(MID(C1304,LEN(H1304)+2,99),2,LEN(MID(C1304,LEN(H1304)+2,99))-2),MID(C1304,LEN(H1304)+2,99))),"")</f>
        <v/>
      </c>
      <c r="L1304" t="str">
        <f t="shared" si="670"/>
        <v/>
      </c>
      <c r="M1304" t="str">
        <f t="shared" si="689"/>
        <v/>
      </c>
      <c r="N1304" t="str">
        <f t="shared" si="671"/>
        <v/>
      </c>
      <c r="O1304" t="str">
        <f t="shared" si="672"/>
        <v/>
      </c>
      <c r="P1304" t="str">
        <f t="shared" si="697"/>
        <v/>
      </c>
      <c r="Q1304" t="str">
        <f t="shared" si="673"/>
        <v/>
      </c>
      <c r="R1304" t="str">
        <f t="shared" si="674"/>
        <v/>
      </c>
      <c r="S1304" t="str">
        <f t="shared" si="675"/>
        <v/>
      </c>
      <c r="T1304" t="str">
        <f t="shared" si="676"/>
        <v/>
      </c>
      <c r="U1304" t="str">
        <f t="shared" si="677"/>
        <v/>
      </c>
      <c r="V1304" t="str">
        <f>IF(MID(I1304,6,1)="T",VLOOKUP(H1304,DATA!$B$2:$H$526,7,FALSE),"")</f>
        <v/>
      </c>
      <c r="W1304" t="str">
        <f t="shared" si="678"/>
        <v/>
      </c>
      <c r="X1304" t="str">
        <f>IF(LEN(H1304)&gt;0,VLOOKUP(H1304,DATA!$B$2:$F$526,5,FALSE),"")</f>
        <v/>
      </c>
      <c r="Y1304" t="str">
        <f t="shared" si="679"/>
        <v/>
      </c>
      <c r="Z1304" t="str">
        <f t="shared" si="680"/>
        <v/>
      </c>
      <c r="AA1304" t="str">
        <f t="shared" si="681"/>
        <v/>
      </c>
      <c r="AB1304" t="str">
        <f>IF(LEN(Z1304)&gt;0,VLOOKUP(Z1304,DATA!$K$25:$L$69,2,FALSE)&amp;IF(LEN(AA1304)&gt;0,VLOOKUP(AA1304,DATA!$O$25:$P$29,2,FALSE),""),"")</f>
        <v/>
      </c>
      <c r="AC1304" t="str">
        <f>IF(LEN(Z1304)&gt;0,VLOOKUP(Z1304,DATA!$K$25:$M$69,3,FALSE),"")</f>
        <v/>
      </c>
      <c r="AD1304" t="str">
        <f t="shared" si="682"/>
        <v/>
      </c>
      <c r="AE1304" t="str">
        <f t="shared" si="683"/>
        <v/>
      </c>
      <c r="AF1304" t="str">
        <f t="shared" si="684"/>
        <v/>
      </c>
      <c r="AG1304" t="str">
        <f t="shared" si="685"/>
        <v/>
      </c>
      <c r="AH1304" t="str">
        <f t="shared" si="686"/>
        <v/>
      </c>
      <c r="AI1304" t="str">
        <f>IF(LEN(Q1304)&gt;0,REPT("0",IF(IF(MID(I1304,12,1)="F",VLOOKUP(J1304,DATA!$K$2:$Y$20,14,FALSE),0)&gt;10,IF(MID(I1304,12,1)="F",VLOOKUP(J1304,DATA!$K$2:$Y$20,14,FALSE),0)-10,0)-LEN(X1304))&amp;DEC2BIN(Q1304,IF(MID(I1304,12,1)="F",VLOOKUP(J1304,DATA!$K$2:$Y$20,14,FALSE),0)-IF(IF(MID(I1304,12,1)="F",VLOOKUP(J1304,DATA!$K$2:$Y$20,14,FALSE),0)&gt;10,IF(MID(I1304,12,1)="F",VLOOKUP(J1304,DATA!$K$2:$Y$20,14,FALSE),0)-10,0)),"")</f>
        <v/>
      </c>
      <c r="AJ1304" t="str">
        <f>IF(LEN(H1304)&gt;0,IF(H1304&lt;&gt;"CALL_PAL",VLOOKUP(H1304,DATA!$B$2:$E$526,4,FALSE),VLOOKUP(K1304,DATA!$K$72:$M$161,3,FALSE)),"")</f>
        <v/>
      </c>
      <c r="AK1304" t="str">
        <f>IF(LEN(H1304)&gt;0,VLOOKUP(H1304,DATA!$B$2:$D$526,3,FALSE),"")</f>
        <v/>
      </c>
      <c r="AL1304" t="str">
        <f t="shared" si="687"/>
        <v/>
      </c>
      <c r="AM1304" t="str">
        <f t="shared" si="688"/>
        <v/>
      </c>
      <c r="AN1304" t="str">
        <f t="shared" si="698"/>
        <v/>
      </c>
      <c r="AO1304" t="str">
        <f t="shared" si="692"/>
        <v/>
      </c>
      <c r="AP1304" t="str">
        <f t="shared" si="693"/>
        <v/>
      </c>
      <c r="AQ1304" t="str">
        <f t="shared" si="690"/>
        <v/>
      </c>
    </row>
    <row r="1305" spans="1:43" x14ac:dyDescent="0.25">
      <c r="A1305" t="str">
        <f t="shared" si="694"/>
        <v/>
      </c>
      <c r="C1305" t="str">
        <f t="shared" si="668"/>
        <v/>
      </c>
      <c r="D1305" t="str">
        <f t="shared" si="695"/>
        <v/>
      </c>
      <c r="E1305" t="str">
        <f t="shared" si="696"/>
        <v/>
      </c>
      <c r="F1305" t="str">
        <f t="shared" si="667"/>
        <v/>
      </c>
      <c r="G1305" t="str">
        <f t="shared" si="691"/>
        <v/>
      </c>
      <c r="H1305" t="str">
        <f t="shared" si="669"/>
        <v/>
      </c>
      <c r="I1305" s="3" t="str">
        <f>IF(LEN(H1305)&gt;0,VLOOKUP(H1305,DATA!$B$2:$G$526,6,FALSE),"")</f>
        <v/>
      </c>
      <c r="J1305" t="str">
        <f>IF(LEN(H1305)&gt;0,VLOOKUP(H1305,DATA!$B$2:$G$526,2,FALSE),"")</f>
        <v/>
      </c>
      <c r="K1305" t="str">
        <f>IF(LEN(H1305)&gt;0,IF(MID(IF(MID(MID(C1305,LEN(H1305)+2,99),1,1)="(",MID(MID(C1305,LEN(H1305)+2,99),2,LEN(MID(C1305,LEN(H1305)+2,99))-2),MID(C1305,LEN(H1305)+2,99)),1,1)=VLOOKUP(H1305,DATA!$B$2:$I$526,8,FALSE),MID(IF(MID(MID(C1305,LEN(H1305)+2,99),1,1)="(",MID(MID(C1305,LEN(H1305)+2,99),2,LEN(MID(C1305,LEN(H1305)+2,99))-2),MID(C1305,LEN(H1305)+2,99)),1,3),IF(MID(MID(C1305,LEN(H1305)+2,99),1,1)="(",MID(MID(C1305,LEN(H1305)+2,99),2,LEN(MID(C1305,LEN(H1305)+2,99))-2),MID(C1305,LEN(H1305)+2,99))),"")</f>
        <v/>
      </c>
      <c r="L1305" t="str">
        <f t="shared" si="670"/>
        <v/>
      </c>
      <c r="M1305" t="str">
        <f t="shared" si="689"/>
        <v/>
      </c>
      <c r="N1305" t="str">
        <f t="shared" si="671"/>
        <v/>
      </c>
      <c r="O1305" t="str">
        <f t="shared" si="672"/>
        <v/>
      </c>
      <c r="P1305" t="str">
        <f t="shared" si="697"/>
        <v/>
      </c>
      <c r="Q1305" t="str">
        <f t="shared" si="673"/>
        <v/>
      </c>
      <c r="R1305" t="str">
        <f t="shared" si="674"/>
        <v/>
      </c>
      <c r="S1305" t="str">
        <f t="shared" si="675"/>
        <v/>
      </c>
      <c r="T1305" t="str">
        <f t="shared" si="676"/>
        <v/>
      </c>
      <c r="U1305" t="str">
        <f t="shared" si="677"/>
        <v/>
      </c>
      <c r="V1305" t="str">
        <f>IF(MID(I1305,6,1)="T",VLOOKUP(H1305,DATA!$B$2:$H$526,7,FALSE),"")</f>
        <v/>
      </c>
      <c r="W1305" t="str">
        <f t="shared" si="678"/>
        <v/>
      </c>
      <c r="X1305" t="str">
        <f>IF(LEN(H1305)&gt;0,VLOOKUP(H1305,DATA!$B$2:$F$526,5,FALSE),"")</f>
        <v/>
      </c>
      <c r="Y1305" t="str">
        <f t="shared" si="679"/>
        <v/>
      </c>
      <c r="Z1305" t="str">
        <f t="shared" si="680"/>
        <v/>
      </c>
      <c r="AA1305" t="str">
        <f t="shared" si="681"/>
        <v/>
      </c>
      <c r="AB1305" t="str">
        <f>IF(LEN(Z1305)&gt;0,VLOOKUP(Z1305,DATA!$K$25:$L$69,2,FALSE)&amp;IF(LEN(AA1305)&gt;0,VLOOKUP(AA1305,DATA!$O$25:$P$29,2,FALSE),""),"")</f>
        <v/>
      </c>
      <c r="AC1305" t="str">
        <f>IF(LEN(Z1305)&gt;0,VLOOKUP(Z1305,DATA!$K$25:$M$69,3,FALSE),"")</f>
        <v/>
      </c>
      <c r="AD1305" t="str">
        <f t="shared" si="682"/>
        <v/>
      </c>
      <c r="AE1305" t="str">
        <f t="shared" si="683"/>
        <v/>
      </c>
      <c r="AF1305" t="str">
        <f t="shared" si="684"/>
        <v/>
      </c>
      <c r="AG1305" t="str">
        <f t="shared" si="685"/>
        <v/>
      </c>
      <c r="AH1305" t="str">
        <f t="shared" si="686"/>
        <v/>
      </c>
      <c r="AI1305" t="str">
        <f>IF(LEN(Q1305)&gt;0,REPT("0",IF(IF(MID(I1305,12,1)="F",VLOOKUP(J1305,DATA!$K$2:$Y$20,14,FALSE),0)&gt;10,IF(MID(I1305,12,1)="F",VLOOKUP(J1305,DATA!$K$2:$Y$20,14,FALSE),0)-10,0)-LEN(X1305))&amp;DEC2BIN(Q1305,IF(MID(I1305,12,1)="F",VLOOKUP(J1305,DATA!$K$2:$Y$20,14,FALSE),0)-IF(IF(MID(I1305,12,1)="F",VLOOKUP(J1305,DATA!$K$2:$Y$20,14,FALSE),0)&gt;10,IF(MID(I1305,12,1)="F",VLOOKUP(J1305,DATA!$K$2:$Y$20,14,FALSE),0)-10,0)),"")</f>
        <v/>
      </c>
      <c r="AJ1305" t="str">
        <f>IF(LEN(H1305)&gt;0,IF(H1305&lt;&gt;"CALL_PAL",VLOOKUP(H1305,DATA!$B$2:$E$526,4,FALSE),VLOOKUP(K1305,DATA!$K$72:$M$161,3,FALSE)),"")</f>
        <v/>
      </c>
      <c r="AK1305" t="str">
        <f>IF(LEN(H1305)&gt;0,VLOOKUP(H1305,DATA!$B$2:$D$526,3,FALSE),"")</f>
        <v/>
      </c>
      <c r="AL1305" t="str">
        <f t="shared" si="687"/>
        <v/>
      </c>
      <c r="AM1305" t="str">
        <f t="shared" si="688"/>
        <v/>
      </c>
      <c r="AN1305" t="str">
        <f t="shared" si="698"/>
        <v/>
      </c>
      <c r="AO1305" t="str">
        <f t="shared" si="692"/>
        <v/>
      </c>
      <c r="AP1305" t="str">
        <f t="shared" si="693"/>
        <v/>
      </c>
      <c r="AQ1305" t="str">
        <f t="shared" si="690"/>
        <v/>
      </c>
    </row>
    <row r="1306" spans="1:43" x14ac:dyDescent="0.25">
      <c r="A1306" t="str">
        <f t="shared" si="694"/>
        <v/>
      </c>
      <c r="C1306" t="str">
        <f t="shared" si="668"/>
        <v/>
      </c>
      <c r="D1306" t="str">
        <f t="shared" si="695"/>
        <v/>
      </c>
      <c r="E1306" t="str">
        <f t="shared" si="696"/>
        <v/>
      </c>
      <c r="F1306" t="str">
        <f t="shared" ref="F1306:F1369" si="699">IF(LEN(C1306)&gt;0,IF(MID(C1306,1,2)=".V",IF(MID(C1306,6,1)="B",1,IF(MID(C1306,6,1)="W",2,IF(MID(C1306,6,1)="L",4,IF(MID(C1306,6,1)="Q",8,4)))),IF(MID(C1306,1,2)=".P",0,4)),"")</f>
        <v/>
      </c>
      <c r="G1306" t="str">
        <f t="shared" si="691"/>
        <v/>
      </c>
      <c r="H1306" t="str">
        <f t="shared" si="669"/>
        <v/>
      </c>
      <c r="I1306" s="3" t="str">
        <f>IF(LEN(H1306)&gt;0,VLOOKUP(H1306,DATA!$B$2:$G$526,6,FALSE),"")</f>
        <v/>
      </c>
      <c r="J1306" t="str">
        <f>IF(LEN(H1306)&gt;0,VLOOKUP(H1306,DATA!$B$2:$G$526,2,FALSE),"")</f>
        <v/>
      </c>
      <c r="K1306" t="str">
        <f>IF(LEN(H1306)&gt;0,IF(MID(IF(MID(MID(C1306,LEN(H1306)+2,99),1,1)="(",MID(MID(C1306,LEN(H1306)+2,99),2,LEN(MID(C1306,LEN(H1306)+2,99))-2),MID(C1306,LEN(H1306)+2,99)),1,1)=VLOOKUP(H1306,DATA!$B$2:$I$526,8,FALSE),MID(IF(MID(MID(C1306,LEN(H1306)+2,99),1,1)="(",MID(MID(C1306,LEN(H1306)+2,99),2,LEN(MID(C1306,LEN(H1306)+2,99))-2),MID(C1306,LEN(H1306)+2,99)),1,3),IF(MID(MID(C1306,LEN(H1306)+2,99),1,1)="(",MID(MID(C1306,LEN(H1306)+2,99),2,LEN(MID(C1306,LEN(H1306)+2,99))-2),MID(C1306,LEN(H1306)+2,99))),"")</f>
        <v/>
      </c>
      <c r="L1306" t="str">
        <f t="shared" si="670"/>
        <v/>
      </c>
      <c r="M1306" t="str">
        <f t="shared" si="689"/>
        <v/>
      </c>
      <c r="N1306" t="str">
        <f t="shared" si="671"/>
        <v/>
      </c>
      <c r="O1306" t="str">
        <f t="shared" si="672"/>
        <v/>
      </c>
      <c r="P1306" t="str">
        <f t="shared" si="697"/>
        <v/>
      </c>
      <c r="Q1306" t="str">
        <f t="shared" si="673"/>
        <v/>
      </c>
      <c r="R1306" t="str">
        <f t="shared" si="674"/>
        <v/>
      </c>
      <c r="S1306" t="str">
        <f t="shared" si="675"/>
        <v/>
      </c>
      <c r="T1306" t="str">
        <f t="shared" si="676"/>
        <v/>
      </c>
      <c r="U1306" t="str">
        <f t="shared" si="677"/>
        <v/>
      </c>
      <c r="V1306" t="str">
        <f>IF(MID(I1306,6,1)="T",VLOOKUP(H1306,DATA!$B$2:$H$526,7,FALSE),"")</f>
        <v/>
      </c>
      <c r="W1306" t="str">
        <f t="shared" si="678"/>
        <v/>
      </c>
      <c r="X1306" t="str">
        <f>IF(LEN(H1306)&gt;0,VLOOKUP(H1306,DATA!$B$2:$F$526,5,FALSE),"")</f>
        <v/>
      </c>
      <c r="Y1306" t="str">
        <f t="shared" si="679"/>
        <v/>
      </c>
      <c r="Z1306" t="str">
        <f t="shared" si="680"/>
        <v/>
      </c>
      <c r="AA1306" t="str">
        <f t="shared" si="681"/>
        <v/>
      </c>
      <c r="AB1306" t="str">
        <f>IF(LEN(Z1306)&gt;0,VLOOKUP(Z1306,DATA!$K$25:$L$69,2,FALSE)&amp;IF(LEN(AA1306)&gt;0,VLOOKUP(AA1306,DATA!$O$25:$P$29,2,FALSE),""),"")</f>
        <v/>
      </c>
      <c r="AC1306" t="str">
        <f>IF(LEN(Z1306)&gt;0,VLOOKUP(Z1306,DATA!$K$25:$M$69,3,FALSE),"")</f>
        <v/>
      </c>
      <c r="AD1306" t="str">
        <f t="shared" si="682"/>
        <v/>
      </c>
      <c r="AE1306" t="str">
        <f t="shared" si="683"/>
        <v/>
      </c>
      <c r="AF1306" t="str">
        <f t="shared" si="684"/>
        <v/>
      </c>
      <c r="AG1306" t="str">
        <f t="shared" si="685"/>
        <v/>
      </c>
      <c r="AH1306" t="str">
        <f t="shared" si="686"/>
        <v/>
      </c>
      <c r="AI1306" t="str">
        <f>IF(LEN(Q1306)&gt;0,REPT("0",IF(IF(MID(I1306,12,1)="F",VLOOKUP(J1306,DATA!$K$2:$Y$20,14,FALSE),0)&gt;10,IF(MID(I1306,12,1)="F",VLOOKUP(J1306,DATA!$K$2:$Y$20,14,FALSE),0)-10,0)-LEN(X1306))&amp;DEC2BIN(Q1306,IF(MID(I1306,12,1)="F",VLOOKUP(J1306,DATA!$K$2:$Y$20,14,FALSE),0)-IF(IF(MID(I1306,12,1)="F",VLOOKUP(J1306,DATA!$K$2:$Y$20,14,FALSE),0)&gt;10,IF(MID(I1306,12,1)="F",VLOOKUP(J1306,DATA!$K$2:$Y$20,14,FALSE),0)-10,0)),"")</f>
        <v/>
      </c>
      <c r="AJ1306" t="str">
        <f>IF(LEN(H1306)&gt;0,IF(H1306&lt;&gt;"CALL_PAL",VLOOKUP(H1306,DATA!$B$2:$E$526,4,FALSE),VLOOKUP(K1306,DATA!$K$72:$M$161,3,FALSE)),"")</f>
        <v/>
      </c>
      <c r="AK1306" t="str">
        <f>IF(LEN(H1306)&gt;0,VLOOKUP(H1306,DATA!$B$2:$D$526,3,FALSE),"")</f>
        <v/>
      </c>
      <c r="AL1306" t="str">
        <f t="shared" si="687"/>
        <v/>
      </c>
      <c r="AM1306" t="str">
        <f t="shared" si="688"/>
        <v/>
      </c>
      <c r="AN1306" t="str">
        <f t="shared" si="698"/>
        <v/>
      </c>
      <c r="AO1306" t="str">
        <f t="shared" si="692"/>
        <v/>
      </c>
      <c r="AP1306" t="str">
        <f t="shared" si="693"/>
        <v/>
      </c>
      <c r="AQ1306" t="str">
        <f t="shared" si="690"/>
        <v/>
      </c>
    </row>
    <row r="1307" spans="1:43" x14ac:dyDescent="0.25">
      <c r="A1307" t="str">
        <f t="shared" si="694"/>
        <v/>
      </c>
      <c r="C1307" t="str">
        <f t="shared" si="668"/>
        <v/>
      </c>
      <c r="D1307" t="str">
        <f t="shared" si="695"/>
        <v/>
      </c>
      <c r="E1307" t="str">
        <f t="shared" si="696"/>
        <v/>
      </c>
      <c r="F1307" t="str">
        <f t="shared" si="699"/>
        <v/>
      </c>
      <c r="G1307" t="str">
        <f t="shared" si="691"/>
        <v/>
      </c>
      <c r="H1307" t="str">
        <f t="shared" si="669"/>
        <v/>
      </c>
      <c r="I1307" s="3" t="str">
        <f>IF(LEN(H1307)&gt;0,VLOOKUP(H1307,DATA!$B$2:$G$526,6,FALSE),"")</f>
        <v/>
      </c>
      <c r="J1307" t="str">
        <f>IF(LEN(H1307)&gt;0,VLOOKUP(H1307,DATA!$B$2:$G$526,2,FALSE),"")</f>
        <v/>
      </c>
      <c r="K1307" t="str">
        <f>IF(LEN(H1307)&gt;0,IF(MID(IF(MID(MID(C1307,LEN(H1307)+2,99),1,1)="(",MID(MID(C1307,LEN(H1307)+2,99),2,LEN(MID(C1307,LEN(H1307)+2,99))-2),MID(C1307,LEN(H1307)+2,99)),1,1)=VLOOKUP(H1307,DATA!$B$2:$I$526,8,FALSE),MID(IF(MID(MID(C1307,LEN(H1307)+2,99),1,1)="(",MID(MID(C1307,LEN(H1307)+2,99),2,LEN(MID(C1307,LEN(H1307)+2,99))-2),MID(C1307,LEN(H1307)+2,99)),1,3),IF(MID(MID(C1307,LEN(H1307)+2,99),1,1)="(",MID(MID(C1307,LEN(H1307)+2,99),2,LEN(MID(C1307,LEN(H1307)+2,99))-2),MID(C1307,LEN(H1307)+2,99))),"")</f>
        <v/>
      </c>
      <c r="L1307" t="str">
        <f t="shared" si="670"/>
        <v/>
      </c>
      <c r="M1307" t="str">
        <f t="shared" si="689"/>
        <v/>
      </c>
      <c r="N1307" t="str">
        <f t="shared" si="671"/>
        <v/>
      </c>
      <c r="O1307" t="str">
        <f t="shared" si="672"/>
        <v/>
      </c>
      <c r="P1307" t="str">
        <f t="shared" si="697"/>
        <v/>
      </c>
      <c r="Q1307" t="str">
        <f t="shared" si="673"/>
        <v/>
      </c>
      <c r="R1307" t="str">
        <f t="shared" si="674"/>
        <v/>
      </c>
      <c r="S1307" t="str">
        <f t="shared" si="675"/>
        <v/>
      </c>
      <c r="T1307" t="str">
        <f t="shared" si="676"/>
        <v/>
      </c>
      <c r="U1307" t="str">
        <f t="shared" si="677"/>
        <v/>
      </c>
      <c r="V1307" t="str">
        <f>IF(MID(I1307,6,1)="T",VLOOKUP(H1307,DATA!$B$2:$H$526,7,FALSE),"")</f>
        <v/>
      </c>
      <c r="W1307" t="str">
        <f t="shared" si="678"/>
        <v/>
      </c>
      <c r="X1307" t="str">
        <f>IF(LEN(H1307)&gt;0,VLOOKUP(H1307,DATA!$B$2:$F$526,5,FALSE),"")</f>
        <v/>
      </c>
      <c r="Y1307" t="str">
        <f t="shared" si="679"/>
        <v/>
      </c>
      <c r="Z1307" t="str">
        <f t="shared" si="680"/>
        <v/>
      </c>
      <c r="AA1307" t="str">
        <f t="shared" si="681"/>
        <v/>
      </c>
      <c r="AB1307" t="str">
        <f>IF(LEN(Z1307)&gt;0,VLOOKUP(Z1307,DATA!$K$25:$L$69,2,FALSE)&amp;IF(LEN(AA1307)&gt;0,VLOOKUP(AA1307,DATA!$O$25:$P$29,2,FALSE),""),"")</f>
        <v/>
      </c>
      <c r="AC1307" t="str">
        <f>IF(LEN(Z1307)&gt;0,VLOOKUP(Z1307,DATA!$K$25:$M$69,3,FALSE),"")</f>
        <v/>
      </c>
      <c r="AD1307" t="str">
        <f t="shared" si="682"/>
        <v/>
      </c>
      <c r="AE1307" t="str">
        <f t="shared" si="683"/>
        <v/>
      </c>
      <c r="AF1307" t="str">
        <f t="shared" si="684"/>
        <v/>
      </c>
      <c r="AG1307" t="str">
        <f t="shared" si="685"/>
        <v/>
      </c>
      <c r="AH1307" t="str">
        <f t="shared" si="686"/>
        <v/>
      </c>
      <c r="AI1307" t="str">
        <f>IF(LEN(Q1307)&gt;0,REPT("0",IF(IF(MID(I1307,12,1)="F",VLOOKUP(J1307,DATA!$K$2:$Y$20,14,FALSE),0)&gt;10,IF(MID(I1307,12,1)="F",VLOOKUP(J1307,DATA!$K$2:$Y$20,14,FALSE),0)-10,0)-LEN(X1307))&amp;DEC2BIN(Q1307,IF(MID(I1307,12,1)="F",VLOOKUP(J1307,DATA!$K$2:$Y$20,14,FALSE),0)-IF(IF(MID(I1307,12,1)="F",VLOOKUP(J1307,DATA!$K$2:$Y$20,14,FALSE),0)&gt;10,IF(MID(I1307,12,1)="F",VLOOKUP(J1307,DATA!$K$2:$Y$20,14,FALSE),0)-10,0)),"")</f>
        <v/>
      </c>
      <c r="AJ1307" t="str">
        <f>IF(LEN(H1307)&gt;0,IF(H1307&lt;&gt;"CALL_PAL",VLOOKUP(H1307,DATA!$B$2:$E$526,4,FALSE),VLOOKUP(K1307,DATA!$K$72:$M$161,3,FALSE)),"")</f>
        <v/>
      </c>
      <c r="AK1307" t="str">
        <f>IF(LEN(H1307)&gt;0,VLOOKUP(H1307,DATA!$B$2:$D$526,3,FALSE),"")</f>
        <v/>
      </c>
      <c r="AL1307" t="str">
        <f t="shared" si="687"/>
        <v/>
      </c>
      <c r="AM1307" t="str">
        <f t="shared" si="688"/>
        <v/>
      </c>
      <c r="AN1307" t="str">
        <f t="shared" si="698"/>
        <v/>
      </c>
      <c r="AO1307" t="str">
        <f t="shared" si="692"/>
        <v/>
      </c>
      <c r="AP1307" t="str">
        <f t="shared" si="693"/>
        <v/>
      </c>
      <c r="AQ1307" t="str">
        <f t="shared" si="690"/>
        <v/>
      </c>
    </row>
    <row r="1308" spans="1:43" x14ac:dyDescent="0.25">
      <c r="A1308" t="str">
        <f t="shared" si="694"/>
        <v/>
      </c>
      <c r="C1308" t="str">
        <f t="shared" ref="C1308:C1371" si="700">IF(LEN(B1308)&gt;0,TRIM(B1308),"")</f>
        <v/>
      </c>
      <c r="D1308" t="str">
        <f t="shared" si="695"/>
        <v/>
      </c>
      <c r="E1308" t="str">
        <f t="shared" si="696"/>
        <v/>
      </c>
      <c r="F1308" t="str">
        <f t="shared" si="699"/>
        <v/>
      </c>
      <c r="G1308" t="str">
        <f t="shared" si="691"/>
        <v/>
      </c>
      <c r="H1308" t="str">
        <f t="shared" ref="H1308:H1371" si="701">IF(LEN(C1308)&gt;0,IF(IFERROR(FIND(":",C1308)&gt;0,FALSE),"",IF(MID(C1308,1,1)=".","",TRIM(MID(C1308,1,IFERROR(FIND(" ",C1308)-1,LEN(C1308)))))),"")</f>
        <v/>
      </c>
      <c r="I1308" s="3" t="str">
        <f>IF(LEN(H1308)&gt;0,VLOOKUP(H1308,DATA!$B$2:$G$526,6,FALSE),"")</f>
        <v/>
      </c>
      <c r="J1308" t="str">
        <f>IF(LEN(H1308)&gt;0,VLOOKUP(H1308,DATA!$B$2:$G$526,2,FALSE),"")</f>
        <v/>
      </c>
      <c r="K1308" t="str">
        <f>IF(LEN(H1308)&gt;0,IF(MID(IF(MID(MID(C1308,LEN(H1308)+2,99),1,1)="(",MID(MID(C1308,LEN(H1308)+2,99),2,LEN(MID(C1308,LEN(H1308)+2,99))-2),MID(C1308,LEN(H1308)+2,99)),1,1)=VLOOKUP(H1308,DATA!$B$2:$I$526,8,FALSE),MID(IF(MID(MID(C1308,LEN(H1308)+2,99),1,1)="(",MID(MID(C1308,LEN(H1308)+2,99),2,LEN(MID(C1308,LEN(H1308)+2,99))-2),MID(C1308,LEN(H1308)+2,99)),1,3),IF(MID(MID(C1308,LEN(H1308)+2,99),1,1)="(",MID(MID(C1308,LEN(H1308)+2,99),2,LEN(MID(C1308,LEN(H1308)+2,99))-2),MID(C1308,LEN(H1308)+2,99))),"")</f>
        <v/>
      </c>
      <c r="L1308" t="str">
        <f t="shared" ref="L1308:L1371" si="702">TRIM(MID(IF(LEN(H1308)&gt;0,IF(FIND(K1308,C1308)+LEN(K1308)+1&lt;LEN(C1308),MID(C1308,FIND(K1308,C1308)+LEN(K1308)+1,99),""),""), 1, IFERROR(FIND(",",IF(LEN(H1308)&gt;0,IF(FIND(K1308,C1308)+LEN(K1308)+1&lt;LEN(C1308),MID(C1308,FIND(K1308,C1308)+LEN(K1308)+1,99),""),""))-1,LEN(IF(LEN(H1308)&gt;0,IF(FIND(K1308,C1308)+LEN(K1308)+1&lt;LEN(C1308),MID(C1308,FIND(K1308,C1308)+LEN(K1308)+1,99),""),"")))))</f>
        <v/>
      </c>
      <c r="M1308" t="str">
        <f t="shared" si="689"/>
        <v/>
      </c>
      <c r="N1308" t="str">
        <f t="shared" ref="N1308:N1371" si="703">IF(MID(I1308,5,1)="L",IFERROR(FIND("#",L1308)=1,FALSE),"")</f>
        <v/>
      </c>
      <c r="O1308" t="str">
        <f t="shared" ref="O1308:O1371" si="704">IF(MID(I1308,4,1)="Z",IF(N1308,FALSE,TRUE),"")</f>
        <v/>
      </c>
      <c r="P1308" t="str">
        <f t="shared" si="697"/>
        <v/>
      </c>
      <c r="Q1308" t="str">
        <f t="shared" ref="Q1308:Q1371" si="705">IF(LEN(P1308)&gt;0,P1308-(G1308+4),IF(AND(MID(I1308,12,1)="F",LEN(L1308)&gt;0,MID(L1308,1,1)&lt;&gt;"R",MID(L1308,1,1)&lt;&gt;"F",MID(L1308,1,1)&lt;&gt;"#"),INT(MID(L1308,1,FIND("(",L1308)-1)),""))</f>
        <v/>
      </c>
      <c r="R1308" t="str">
        <f t="shared" ref="R1308:R1371" si="706">IF(AND(MID(I1308,3,1)="B",LEN(P1308)=0,LEN(Q1308)&lt;&gt;0),MID(L1308,LEN(Q1308)+2,3),"")</f>
        <v/>
      </c>
      <c r="S1308" t="str">
        <f t="shared" ref="S1308:S1371" si="707">IF(LEN(I1308)&gt;0,IF(MID(I1308,2,1)="A",IFERROR(FIND("A31",J1308)&gt;0,FALSE),""),"")</f>
        <v/>
      </c>
      <c r="T1308" t="str">
        <f t="shared" ref="T1308:T1371" si="708">IF(LEN(I1308)&gt;0,IF(MID(I1308,3,1)="B",IFERROR(FIND("B31",J1308)&gt;0,IF(H1308="HW_MFPR",TRUE,FALSE)),""),"")</f>
        <v/>
      </c>
      <c r="U1308" t="str">
        <f t="shared" ref="U1308:U1371" si="709">IF(LEN(I1308)&gt;0,IF(MID(I1308,13,1)="C",IFERROR(FIND("C31",J1308)&gt;0,FALSE),""),"")</f>
        <v/>
      </c>
      <c r="V1308" t="str">
        <f>IF(MID(I1308,6,1)="T",VLOOKUP(H1308,DATA!$B$2:$H$526,7,FALSE),"")</f>
        <v/>
      </c>
      <c r="W1308" t="str">
        <f t="shared" ref="W1308:W1371" si="710">IF(MID(I1308,7,1)="E",DEC2BIN(IF(M1308="L",0,1),1),"")</f>
        <v/>
      </c>
      <c r="X1308" t="str">
        <f>IF(LEN(H1308)&gt;0,VLOOKUP(H1308,DATA!$B$2:$F$526,5,FALSE),"")</f>
        <v/>
      </c>
      <c r="Y1308" t="str">
        <f t="shared" ref="Y1308:Y1371" si="711">IF(LEN(X1308)&gt;0,DEC2BIN(IF(AND(LEN(M1308)&gt;0,MID(M1308,1,1)="S"),1,0),1),"")</f>
        <v/>
      </c>
      <c r="Z1308" t="str">
        <f t="shared" ref="Z1308:Z1371" si="712">IF(MID(I1308,10,1)="I",MID(L1308,1,IFERROR(FIND("(",L1308)-1,LEN(L1308))),"")</f>
        <v/>
      </c>
      <c r="AA1308" t="str">
        <f t="shared" ref="AA1308:AA1371" si="713">IF(AND(LEN(Z1308)&gt;0,LEN(Z1308)&lt;&gt;LEN(L1308)),MID(L1308,LEN(Z1308)+2,LEN(L1308)-LEN(Z1308)-2),"")</f>
        <v/>
      </c>
      <c r="AB1308" t="str">
        <f>IF(LEN(Z1308)&gt;0,VLOOKUP(Z1308,DATA!$K$25:$L$69,2,FALSE)&amp;IF(LEN(AA1308)&gt;0,VLOOKUP(AA1308,DATA!$O$25:$P$29,2,FALSE),""),"")</f>
        <v/>
      </c>
      <c r="AC1308" t="str">
        <f>IF(LEN(Z1308)&gt;0,VLOOKUP(Z1308,DATA!$K$25:$M$69,3,FALSE),"")</f>
        <v/>
      </c>
      <c r="AD1308" t="str">
        <f t="shared" ref="AD1308:AD1371" si="714">IF(MID(I1308,2,1)="A",DEC2BIN(IF(S1308,"31",MID(K1308,2,2)),5),"")</f>
        <v/>
      </c>
      <c r="AE1308" t="str">
        <f t="shared" ref="AE1308:AE1371" si="715">IF(MID(I1308,3,1)="B",IF(T1308,DEC2BIN("31",5),IF(S1308,DEC2BIN(MID(K1308,2,2),5),IF(LEN(R1308)&gt;0,DEC2BIN(MID(R1308,2,2),5),IF(OR(LEN(P1308)&gt;0,LEN(Z1308)&gt;0,N1308),"",DEC2BIN(MID(L1308,2,2),5))))),"")</f>
        <v/>
      </c>
      <c r="AF1308" t="str">
        <f t="shared" ref="AF1308:AF1371" si="716">IF(AND(LEN(O1308)&gt;0,O1308),"0000","")</f>
        <v/>
      </c>
      <c r="AG1308" t="str">
        <f t="shared" ref="AG1308:AG1371" si="717">IF(AND(LEN(N1308)&gt;0,N1308),DEC2BIN(MID(L1308,2,LEN(L1308)-1),8)&amp;"1","")</f>
        <v/>
      </c>
      <c r="AH1308" t="str">
        <f t="shared" ref="AH1308:AH1371" si="718">IF(MID(I1308,13,1)="C",DEC2BIN(IF(U1308,31,MID(M1308,2,2)),5),"")</f>
        <v/>
      </c>
      <c r="AI1308" t="str">
        <f>IF(LEN(Q1308)&gt;0,REPT("0",IF(IF(MID(I1308,12,1)="F",VLOOKUP(J1308,DATA!$K$2:$Y$20,14,FALSE),0)&gt;10,IF(MID(I1308,12,1)="F",VLOOKUP(J1308,DATA!$K$2:$Y$20,14,FALSE),0)-10,0)-LEN(X1308))&amp;DEC2BIN(Q1308,IF(MID(I1308,12,1)="F",VLOOKUP(J1308,DATA!$K$2:$Y$20,14,FALSE),0)-IF(IF(MID(I1308,12,1)="F",VLOOKUP(J1308,DATA!$K$2:$Y$20,14,FALSE),0)&gt;10,IF(MID(I1308,12,1)="F",VLOOKUP(J1308,DATA!$K$2:$Y$20,14,FALSE),0)-10,0)),"")</f>
        <v/>
      </c>
      <c r="AJ1308" t="str">
        <f>IF(LEN(H1308)&gt;0,IF(H1308&lt;&gt;"CALL_PAL",VLOOKUP(H1308,DATA!$B$2:$E$526,4,FALSE),VLOOKUP(K1308,DATA!$K$72:$M$161,3,FALSE)),"")</f>
        <v/>
      </c>
      <c r="AK1308" t="str">
        <f>IF(LEN(H1308)&gt;0,VLOOKUP(H1308,DATA!$B$2:$D$526,3,FALSE),"")</f>
        <v/>
      </c>
      <c r="AL1308" t="str">
        <f t="shared" ref="AL1308:AL1371" si="719">AK1308&amp;AD1308&amp;AE1308&amp;V1308&amp;W1308&amp;X1308&amp;Y1308&amp;AB1308&amp;AC1308&amp;AF1308&amp;AG1308&amp;AI1308&amp;AJ1308&amp;AH1308</f>
        <v/>
      </c>
      <c r="AM1308" t="str">
        <f t="shared" ref="AM1308:AM1371" si="720">IF(LEN(AL1308)&gt;0,BIN2HEX(MID(AL1308,1,8),2)&amp;BIN2HEX(MID(AL1308,9,8),2)&amp;BIN2HEX(MID(AL1308,17,8),2)&amp;BIN2HEX(MID(AL1308,25,8),2),"")</f>
        <v/>
      </c>
      <c r="AN1308" t="str">
        <f t="shared" si="698"/>
        <v/>
      </c>
      <c r="AO1308" t="str">
        <f t="shared" si="692"/>
        <v/>
      </c>
      <c r="AP1308" t="str">
        <f t="shared" si="693"/>
        <v/>
      </c>
      <c r="AQ1308" t="str">
        <f t="shared" si="690"/>
        <v/>
      </c>
    </row>
    <row r="1309" spans="1:43" x14ac:dyDescent="0.25">
      <c r="A1309" t="str">
        <f t="shared" si="694"/>
        <v/>
      </c>
      <c r="C1309" t="str">
        <f t="shared" si="700"/>
        <v/>
      </c>
      <c r="D1309" t="str">
        <f t="shared" si="695"/>
        <v/>
      </c>
      <c r="E1309" t="str">
        <f t="shared" si="696"/>
        <v/>
      </c>
      <c r="F1309" t="str">
        <f t="shared" si="699"/>
        <v/>
      </c>
      <c r="G1309" t="str">
        <f t="shared" si="691"/>
        <v/>
      </c>
      <c r="H1309" t="str">
        <f t="shared" si="701"/>
        <v/>
      </c>
      <c r="I1309" s="3" t="str">
        <f>IF(LEN(H1309)&gt;0,VLOOKUP(H1309,DATA!$B$2:$G$526,6,FALSE),"")</f>
        <v/>
      </c>
      <c r="J1309" t="str">
        <f>IF(LEN(H1309)&gt;0,VLOOKUP(H1309,DATA!$B$2:$G$526,2,FALSE),"")</f>
        <v/>
      </c>
      <c r="K1309" t="str">
        <f>IF(LEN(H1309)&gt;0,IF(MID(IF(MID(MID(C1309,LEN(H1309)+2,99),1,1)="(",MID(MID(C1309,LEN(H1309)+2,99),2,LEN(MID(C1309,LEN(H1309)+2,99))-2),MID(C1309,LEN(H1309)+2,99)),1,1)=VLOOKUP(H1309,DATA!$B$2:$I$526,8,FALSE),MID(IF(MID(MID(C1309,LEN(H1309)+2,99),1,1)="(",MID(MID(C1309,LEN(H1309)+2,99),2,LEN(MID(C1309,LEN(H1309)+2,99))-2),MID(C1309,LEN(H1309)+2,99)),1,3),IF(MID(MID(C1309,LEN(H1309)+2,99),1,1)="(",MID(MID(C1309,LEN(H1309)+2,99),2,LEN(MID(C1309,LEN(H1309)+2,99))-2),MID(C1309,LEN(H1309)+2,99))),"")</f>
        <v/>
      </c>
      <c r="L1309" t="str">
        <f t="shared" si="702"/>
        <v/>
      </c>
      <c r="M1309" t="str">
        <f t="shared" si="689"/>
        <v/>
      </c>
      <c r="N1309" t="str">
        <f t="shared" si="703"/>
        <v/>
      </c>
      <c r="O1309" t="str">
        <f t="shared" si="704"/>
        <v/>
      </c>
      <c r="P1309" t="str">
        <f t="shared" si="697"/>
        <v/>
      </c>
      <c r="Q1309" t="str">
        <f t="shared" si="705"/>
        <v/>
      </c>
      <c r="R1309" t="str">
        <f t="shared" si="706"/>
        <v/>
      </c>
      <c r="S1309" t="str">
        <f t="shared" si="707"/>
        <v/>
      </c>
      <c r="T1309" t="str">
        <f t="shared" si="708"/>
        <v/>
      </c>
      <c r="U1309" t="str">
        <f t="shared" si="709"/>
        <v/>
      </c>
      <c r="V1309" t="str">
        <f>IF(MID(I1309,6,1)="T",VLOOKUP(H1309,DATA!$B$2:$H$526,7,FALSE),"")</f>
        <v/>
      </c>
      <c r="W1309" t="str">
        <f t="shared" si="710"/>
        <v/>
      </c>
      <c r="X1309" t="str">
        <f>IF(LEN(H1309)&gt;0,VLOOKUP(H1309,DATA!$B$2:$F$526,5,FALSE),"")</f>
        <v/>
      </c>
      <c r="Y1309" t="str">
        <f t="shared" si="711"/>
        <v/>
      </c>
      <c r="Z1309" t="str">
        <f t="shared" si="712"/>
        <v/>
      </c>
      <c r="AA1309" t="str">
        <f t="shared" si="713"/>
        <v/>
      </c>
      <c r="AB1309" t="str">
        <f>IF(LEN(Z1309)&gt;0,VLOOKUP(Z1309,DATA!$K$25:$L$69,2,FALSE)&amp;IF(LEN(AA1309)&gt;0,VLOOKUP(AA1309,DATA!$O$25:$P$29,2,FALSE),""),"")</f>
        <v/>
      </c>
      <c r="AC1309" t="str">
        <f>IF(LEN(Z1309)&gt;0,VLOOKUP(Z1309,DATA!$K$25:$M$69,3,FALSE),"")</f>
        <v/>
      </c>
      <c r="AD1309" t="str">
        <f t="shared" si="714"/>
        <v/>
      </c>
      <c r="AE1309" t="str">
        <f t="shared" si="715"/>
        <v/>
      </c>
      <c r="AF1309" t="str">
        <f t="shared" si="716"/>
        <v/>
      </c>
      <c r="AG1309" t="str">
        <f t="shared" si="717"/>
        <v/>
      </c>
      <c r="AH1309" t="str">
        <f t="shared" si="718"/>
        <v/>
      </c>
      <c r="AI1309" t="str">
        <f>IF(LEN(Q1309)&gt;0,REPT("0",IF(IF(MID(I1309,12,1)="F",VLOOKUP(J1309,DATA!$K$2:$Y$20,14,FALSE),0)&gt;10,IF(MID(I1309,12,1)="F",VLOOKUP(J1309,DATA!$K$2:$Y$20,14,FALSE),0)-10,0)-LEN(X1309))&amp;DEC2BIN(Q1309,IF(MID(I1309,12,1)="F",VLOOKUP(J1309,DATA!$K$2:$Y$20,14,FALSE),0)-IF(IF(MID(I1309,12,1)="F",VLOOKUP(J1309,DATA!$K$2:$Y$20,14,FALSE),0)&gt;10,IF(MID(I1309,12,1)="F",VLOOKUP(J1309,DATA!$K$2:$Y$20,14,FALSE),0)-10,0)),"")</f>
        <v/>
      </c>
      <c r="AJ1309" t="str">
        <f>IF(LEN(H1309)&gt;0,IF(H1309&lt;&gt;"CALL_PAL",VLOOKUP(H1309,DATA!$B$2:$E$526,4,FALSE),VLOOKUP(K1309,DATA!$K$72:$M$161,3,FALSE)),"")</f>
        <v/>
      </c>
      <c r="AK1309" t="str">
        <f>IF(LEN(H1309)&gt;0,VLOOKUP(H1309,DATA!$B$2:$D$526,3,FALSE),"")</f>
        <v/>
      </c>
      <c r="AL1309" t="str">
        <f t="shared" si="719"/>
        <v/>
      </c>
      <c r="AM1309" t="str">
        <f t="shared" si="720"/>
        <v/>
      </c>
      <c r="AN1309" t="str">
        <f t="shared" si="698"/>
        <v/>
      </c>
      <c r="AO1309" t="str">
        <f t="shared" si="692"/>
        <v/>
      </c>
      <c r="AP1309" t="str">
        <f t="shared" si="693"/>
        <v/>
      </c>
      <c r="AQ1309" t="str">
        <f t="shared" si="690"/>
        <v/>
      </c>
    </row>
    <row r="1310" spans="1:43" x14ac:dyDescent="0.25">
      <c r="A1310" t="str">
        <f t="shared" si="694"/>
        <v/>
      </c>
      <c r="C1310" t="str">
        <f t="shared" si="700"/>
        <v/>
      </c>
      <c r="D1310" t="str">
        <f t="shared" si="695"/>
        <v/>
      </c>
      <c r="E1310" t="str">
        <f t="shared" si="696"/>
        <v/>
      </c>
      <c r="F1310" t="str">
        <f t="shared" si="699"/>
        <v/>
      </c>
      <c r="G1310" t="str">
        <f t="shared" si="691"/>
        <v/>
      </c>
      <c r="H1310" t="str">
        <f t="shared" si="701"/>
        <v/>
      </c>
      <c r="I1310" s="3" t="str">
        <f>IF(LEN(H1310)&gt;0,VLOOKUP(H1310,DATA!$B$2:$G$526,6,FALSE),"")</f>
        <v/>
      </c>
      <c r="J1310" t="str">
        <f>IF(LEN(H1310)&gt;0,VLOOKUP(H1310,DATA!$B$2:$G$526,2,FALSE),"")</f>
        <v/>
      </c>
      <c r="K1310" t="str">
        <f>IF(LEN(H1310)&gt;0,IF(MID(IF(MID(MID(C1310,LEN(H1310)+2,99),1,1)="(",MID(MID(C1310,LEN(H1310)+2,99),2,LEN(MID(C1310,LEN(H1310)+2,99))-2),MID(C1310,LEN(H1310)+2,99)),1,1)=VLOOKUP(H1310,DATA!$B$2:$I$526,8,FALSE),MID(IF(MID(MID(C1310,LEN(H1310)+2,99),1,1)="(",MID(MID(C1310,LEN(H1310)+2,99),2,LEN(MID(C1310,LEN(H1310)+2,99))-2),MID(C1310,LEN(H1310)+2,99)),1,3),IF(MID(MID(C1310,LEN(H1310)+2,99),1,1)="(",MID(MID(C1310,LEN(H1310)+2,99),2,LEN(MID(C1310,LEN(H1310)+2,99))-2),MID(C1310,LEN(H1310)+2,99))),"")</f>
        <v/>
      </c>
      <c r="L1310" t="str">
        <f t="shared" si="702"/>
        <v/>
      </c>
      <c r="M1310" t="str">
        <f t="shared" si="689"/>
        <v/>
      </c>
      <c r="N1310" t="str">
        <f t="shared" si="703"/>
        <v/>
      </c>
      <c r="O1310" t="str">
        <f t="shared" si="704"/>
        <v/>
      </c>
      <c r="P1310" t="str">
        <f t="shared" si="697"/>
        <v/>
      </c>
      <c r="Q1310" t="str">
        <f t="shared" si="705"/>
        <v/>
      </c>
      <c r="R1310" t="str">
        <f t="shared" si="706"/>
        <v/>
      </c>
      <c r="S1310" t="str">
        <f t="shared" si="707"/>
        <v/>
      </c>
      <c r="T1310" t="str">
        <f t="shared" si="708"/>
        <v/>
      </c>
      <c r="U1310" t="str">
        <f t="shared" si="709"/>
        <v/>
      </c>
      <c r="V1310" t="str">
        <f>IF(MID(I1310,6,1)="T",VLOOKUP(H1310,DATA!$B$2:$H$526,7,FALSE),"")</f>
        <v/>
      </c>
      <c r="W1310" t="str">
        <f t="shared" si="710"/>
        <v/>
      </c>
      <c r="X1310" t="str">
        <f>IF(LEN(H1310)&gt;0,VLOOKUP(H1310,DATA!$B$2:$F$526,5,FALSE),"")</f>
        <v/>
      </c>
      <c r="Y1310" t="str">
        <f t="shared" si="711"/>
        <v/>
      </c>
      <c r="Z1310" t="str">
        <f t="shared" si="712"/>
        <v/>
      </c>
      <c r="AA1310" t="str">
        <f t="shared" si="713"/>
        <v/>
      </c>
      <c r="AB1310" t="str">
        <f>IF(LEN(Z1310)&gt;0,VLOOKUP(Z1310,DATA!$K$25:$L$69,2,FALSE)&amp;IF(LEN(AA1310)&gt;0,VLOOKUP(AA1310,DATA!$O$25:$P$29,2,FALSE),""),"")</f>
        <v/>
      </c>
      <c r="AC1310" t="str">
        <f>IF(LEN(Z1310)&gt;0,VLOOKUP(Z1310,DATA!$K$25:$M$69,3,FALSE),"")</f>
        <v/>
      </c>
      <c r="AD1310" t="str">
        <f t="shared" si="714"/>
        <v/>
      </c>
      <c r="AE1310" t="str">
        <f t="shared" si="715"/>
        <v/>
      </c>
      <c r="AF1310" t="str">
        <f t="shared" si="716"/>
        <v/>
      </c>
      <c r="AG1310" t="str">
        <f t="shared" si="717"/>
        <v/>
      </c>
      <c r="AH1310" t="str">
        <f t="shared" si="718"/>
        <v/>
      </c>
      <c r="AI1310" t="str">
        <f>IF(LEN(Q1310)&gt;0,REPT("0",IF(IF(MID(I1310,12,1)="F",VLOOKUP(J1310,DATA!$K$2:$Y$20,14,FALSE),0)&gt;10,IF(MID(I1310,12,1)="F",VLOOKUP(J1310,DATA!$K$2:$Y$20,14,FALSE),0)-10,0)-LEN(X1310))&amp;DEC2BIN(Q1310,IF(MID(I1310,12,1)="F",VLOOKUP(J1310,DATA!$K$2:$Y$20,14,FALSE),0)-IF(IF(MID(I1310,12,1)="F",VLOOKUP(J1310,DATA!$K$2:$Y$20,14,FALSE),0)&gt;10,IF(MID(I1310,12,1)="F",VLOOKUP(J1310,DATA!$K$2:$Y$20,14,FALSE),0)-10,0)),"")</f>
        <v/>
      </c>
      <c r="AJ1310" t="str">
        <f>IF(LEN(H1310)&gt;0,IF(H1310&lt;&gt;"CALL_PAL",VLOOKUP(H1310,DATA!$B$2:$E$526,4,FALSE),VLOOKUP(K1310,DATA!$K$72:$M$161,3,FALSE)),"")</f>
        <v/>
      </c>
      <c r="AK1310" t="str">
        <f>IF(LEN(H1310)&gt;0,VLOOKUP(H1310,DATA!$B$2:$D$526,3,FALSE),"")</f>
        <v/>
      </c>
      <c r="AL1310" t="str">
        <f t="shared" si="719"/>
        <v/>
      </c>
      <c r="AM1310" t="str">
        <f t="shared" si="720"/>
        <v/>
      </c>
      <c r="AN1310" t="str">
        <f t="shared" si="698"/>
        <v/>
      </c>
      <c r="AO1310" t="str">
        <f t="shared" si="692"/>
        <v/>
      </c>
      <c r="AP1310" t="str">
        <f t="shared" si="693"/>
        <v/>
      </c>
      <c r="AQ1310" t="str">
        <f t="shared" si="690"/>
        <v/>
      </c>
    </row>
    <row r="1311" spans="1:43" x14ac:dyDescent="0.25">
      <c r="A1311" t="str">
        <f t="shared" si="694"/>
        <v/>
      </c>
      <c r="C1311" t="str">
        <f t="shared" si="700"/>
        <v/>
      </c>
      <c r="D1311" t="str">
        <f t="shared" si="695"/>
        <v/>
      </c>
      <c r="E1311" t="str">
        <f t="shared" si="696"/>
        <v/>
      </c>
      <c r="F1311" t="str">
        <f t="shared" si="699"/>
        <v/>
      </c>
      <c r="G1311" t="str">
        <f t="shared" si="691"/>
        <v/>
      </c>
      <c r="H1311" t="str">
        <f t="shared" si="701"/>
        <v/>
      </c>
      <c r="I1311" s="3" t="str">
        <f>IF(LEN(H1311)&gt;0,VLOOKUP(H1311,DATA!$B$2:$G$526,6,FALSE),"")</f>
        <v/>
      </c>
      <c r="J1311" t="str">
        <f>IF(LEN(H1311)&gt;0,VLOOKUP(H1311,DATA!$B$2:$G$526,2,FALSE),"")</f>
        <v/>
      </c>
      <c r="K1311" t="str">
        <f>IF(LEN(H1311)&gt;0,IF(MID(IF(MID(MID(C1311,LEN(H1311)+2,99),1,1)="(",MID(MID(C1311,LEN(H1311)+2,99),2,LEN(MID(C1311,LEN(H1311)+2,99))-2),MID(C1311,LEN(H1311)+2,99)),1,1)=VLOOKUP(H1311,DATA!$B$2:$I$526,8,FALSE),MID(IF(MID(MID(C1311,LEN(H1311)+2,99),1,1)="(",MID(MID(C1311,LEN(H1311)+2,99),2,LEN(MID(C1311,LEN(H1311)+2,99))-2),MID(C1311,LEN(H1311)+2,99)),1,3),IF(MID(MID(C1311,LEN(H1311)+2,99),1,1)="(",MID(MID(C1311,LEN(H1311)+2,99),2,LEN(MID(C1311,LEN(H1311)+2,99))-2),MID(C1311,LEN(H1311)+2,99))),"")</f>
        <v/>
      </c>
      <c r="L1311" t="str">
        <f t="shared" si="702"/>
        <v/>
      </c>
      <c r="M1311" t="str">
        <f t="shared" si="689"/>
        <v/>
      </c>
      <c r="N1311" t="str">
        <f t="shared" si="703"/>
        <v/>
      </c>
      <c r="O1311" t="str">
        <f t="shared" si="704"/>
        <v/>
      </c>
      <c r="P1311" t="str">
        <f t="shared" si="697"/>
        <v/>
      </c>
      <c r="Q1311" t="str">
        <f t="shared" si="705"/>
        <v/>
      </c>
      <c r="R1311" t="str">
        <f t="shared" si="706"/>
        <v/>
      </c>
      <c r="S1311" t="str">
        <f t="shared" si="707"/>
        <v/>
      </c>
      <c r="T1311" t="str">
        <f t="shared" si="708"/>
        <v/>
      </c>
      <c r="U1311" t="str">
        <f t="shared" si="709"/>
        <v/>
      </c>
      <c r="V1311" t="str">
        <f>IF(MID(I1311,6,1)="T",VLOOKUP(H1311,DATA!$B$2:$H$526,7,FALSE),"")</f>
        <v/>
      </c>
      <c r="W1311" t="str">
        <f t="shared" si="710"/>
        <v/>
      </c>
      <c r="X1311" t="str">
        <f>IF(LEN(H1311)&gt;0,VLOOKUP(H1311,DATA!$B$2:$F$526,5,FALSE),"")</f>
        <v/>
      </c>
      <c r="Y1311" t="str">
        <f t="shared" si="711"/>
        <v/>
      </c>
      <c r="Z1311" t="str">
        <f t="shared" si="712"/>
        <v/>
      </c>
      <c r="AA1311" t="str">
        <f t="shared" si="713"/>
        <v/>
      </c>
      <c r="AB1311" t="str">
        <f>IF(LEN(Z1311)&gt;0,VLOOKUP(Z1311,DATA!$K$25:$L$69,2,FALSE)&amp;IF(LEN(AA1311)&gt;0,VLOOKUP(AA1311,DATA!$O$25:$P$29,2,FALSE),""),"")</f>
        <v/>
      </c>
      <c r="AC1311" t="str">
        <f>IF(LEN(Z1311)&gt;0,VLOOKUP(Z1311,DATA!$K$25:$M$69,3,FALSE),"")</f>
        <v/>
      </c>
      <c r="AD1311" t="str">
        <f t="shared" si="714"/>
        <v/>
      </c>
      <c r="AE1311" t="str">
        <f t="shared" si="715"/>
        <v/>
      </c>
      <c r="AF1311" t="str">
        <f t="shared" si="716"/>
        <v/>
      </c>
      <c r="AG1311" t="str">
        <f t="shared" si="717"/>
        <v/>
      </c>
      <c r="AH1311" t="str">
        <f t="shared" si="718"/>
        <v/>
      </c>
      <c r="AI1311" t="str">
        <f>IF(LEN(Q1311)&gt;0,REPT("0",IF(IF(MID(I1311,12,1)="F",VLOOKUP(J1311,DATA!$K$2:$Y$20,14,FALSE),0)&gt;10,IF(MID(I1311,12,1)="F",VLOOKUP(J1311,DATA!$K$2:$Y$20,14,FALSE),0)-10,0)-LEN(X1311))&amp;DEC2BIN(Q1311,IF(MID(I1311,12,1)="F",VLOOKUP(J1311,DATA!$K$2:$Y$20,14,FALSE),0)-IF(IF(MID(I1311,12,1)="F",VLOOKUP(J1311,DATA!$K$2:$Y$20,14,FALSE),0)&gt;10,IF(MID(I1311,12,1)="F",VLOOKUP(J1311,DATA!$K$2:$Y$20,14,FALSE),0)-10,0)),"")</f>
        <v/>
      </c>
      <c r="AJ1311" t="str">
        <f>IF(LEN(H1311)&gt;0,IF(H1311&lt;&gt;"CALL_PAL",VLOOKUP(H1311,DATA!$B$2:$E$526,4,FALSE),VLOOKUP(K1311,DATA!$K$72:$M$161,3,FALSE)),"")</f>
        <v/>
      </c>
      <c r="AK1311" t="str">
        <f>IF(LEN(H1311)&gt;0,VLOOKUP(H1311,DATA!$B$2:$D$526,3,FALSE),"")</f>
        <v/>
      </c>
      <c r="AL1311" t="str">
        <f t="shared" si="719"/>
        <v/>
      </c>
      <c r="AM1311" t="str">
        <f t="shared" si="720"/>
        <v/>
      </c>
      <c r="AN1311" t="str">
        <f t="shared" si="698"/>
        <v/>
      </c>
      <c r="AO1311" t="str">
        <f t="shared" si="692"/>
        <v/>
      </c>
      <c r="AP1311" t="str">
        <f t="shared" si="693"/>
        <v/>
      </c>
      <c r="AQ1311" t="str">
        <f t="shared" si="690"/>
        <v/>
      </c>
    </row>
    <row r="1312" spans="1:43" x14ac:dyDescent="0.25">
      <c r="A1312" t="str">
        <f t="shared" si="694"/>
        <v/>
      </c>
      <c r="C1312" t="str">
        <f t="shared" si="700"/>
        <v/>
      </c>
      <c r="D1312" t="str">
        <f t="shared" si="695"/>
        <v/>
      </c>
      <c r="E1312" t="str">
        <f t="shared" si="696"/>
        <v/>
      </c>
      <c r="F1312" t="str">
        <f t="shared" si="699"/>
        <v/>
      </c>
      <c r="G1312" t="str">
        <f t="shared" si="691"/>
        <v/>
      </c>
      <c r="H1312" t="str">
        <f t="shared" si="701"/>
        <v/>
      </c>
      <c r="I1312" s="3" t="str">
        <f>IF(LEN(H1312)&gt;0,VLOOKUP(H1312,DATA!$B$2:$G$526,6,FALSE),"")</f>
        <v/>
      </c>
      <c r="J1312" t="str">
        <f>IF(LEN(H1312)&gt;0,VLOOKUP(H1312,DATA!$B$2:$G$526,2,FALSE),"")</f>
        <v/>
      </c>
      <c r="K1312" t="str">
        <f>IF(LEN(H1312)&gt;0,IF(MID(IF(MID(MID(C1312,LEN(H1312)+2,99),1,1)="(",MID(MID(C1312,LEN(H1312)+2,99),2,LEN(MID(C1312,LEN(H1312)+2,99))-2),MID(C1312,LEN(H1312)+2,99)),1,1)=VLOOKUP(H1312,DATA!$B$2:$I$526,8,FALSE),MID(IF(MID(MID(C1312,LEN(H1312)+2,99),1,1)="(",MID(MID(C1312,LEN(H1312)+2,99),2,LEN(MID(C1312,LEN(H1312)+2,99))-2),MID(C1312,LEN(H1312)+2,99)),1,3),IF(MID(MID(C1312,LEN(H1312)+2,99),1,1)="(",MID(MID(C1312,LEN(H1312)+2,99),2,LEN(MID(C1312,LEN(H1312)+2,99))-2),MID(C1312,LEN(H1312)+2,99))),"")</f>
        <v/>
      </c>
      <c r="L1312" t="str">
        <f t="shared" si="702"/>
        <v/>
      </c>
      <c r="M1312" t="str">
        <f t="shared" si="689"/>
        <v/>
      </c>
      <c r="N1312" t="str">
        <f t="shared" si="703"/>
        <v/>
      </c>
      <c r="O1312" t="str">
        <f t="shared" si="704"/>
        <v/>
      </c>
      <c r="P1312" t="str">
        <f t="shared" si="697"/>
        <v/>
      </c>
      <c r="Q1312" t="str">
        <f t="shared" si="705"/>
        <v/>
      </c>
      <c r="R1312" t="str">
        <f t="shared" si="706"/>
        <v/>
      </c>
      <c r="S1312" t="str">
        <f t="shared" si="707"/>
        <v/>
      </c>
      <c r="T1312" t="str">
        <f t="shared" si="708"/>
        <v/>
      </c>
      <c r="U1312" t="str">
        <f t="shared" si="709"/>
        <v/>
      </c>
      <c r="V1312" t="str">
        <f>IF(MID(I1312,6,1)="T",VLOOKUP(H1312,DATA!$B$2:$H$526,7,FALSE),"")</f>
        <v/>
      </c>
      <c r="W1312" t="str">
        <f t="shared" si="710"/>
        <v/>
      </c>
      <c r="X1312" t="str">
        <f>IF(LEN(H1312)&gt;0,VLOOKUP(H1312,DATA!$B$2:$F$526,5,FALSE),"")</f>
        <v/>
      </c>
      <c r="Y1312" t="str">
        <f t="shared" si="711"/>
        <v/>
      </c>
      <c r="Z1312" t="str">
        <f t="shared" si="712"/>
        <v/>
      </c>
      <c r="AA1312" t="str">
        <f t="shared" si="713"/>
        <v/>
      </c>
      <c r="AB1312" t="str">
        <f>IF(LEN(Z1312)&gt;0,VLOOKUP(Z1312,DATA!$K$25:$L$69,2,FALSE)&amp;IF(LEN(AA1312)&gt;0,VLOOKUP(AA1312,DATA!$O$25:$P$29,2,FALSE),""),"")</f>
        <v/>
      </c>
      <c r="AC1312" t="str">
        <f>IF(LEN(Z1312)&gt;0,VLOOKUP(Z1312,DATA!$K$25:$M$69,3,FALSE),"")</f>
        <v/>
      </c>
      <c r="AD1312" t="str">
        <f t="shared" si="714"/>
        <v/>
      </c>
      <c r="AE1312" t="str">
        <f t="shared" si="715"/>
        <v/>
      </c>
      <c r="AF1312" t="str">
        <f t="shared" si="716"/>
        <v/>
      </c>
      <c r="AG1312" t="str">
        <f t="shared" si="717"/>
        <v/>
      </c>
      <c r="AH1312" t="str">
        <f t="shared" si="718"/>
        <v/>
      </c>
      <c r="AI1312" t="str">
        <f>IF(LEN(Q1312)&gt;0,REPT("0",IF(IF(MID(I1312,12,1)="F",VLOOKUP(J1312,DATA!$K$2:$Y$20,14,FALSE),0)&gt;10,IF(MID(I1312,12,1)="F",VLOOKUP(J1312,DATA!$K$2:$Y$20,14,FALSE),0)-10,0)-LEN(X1312))&amp;DEC2BIN(Q1312,IF(MID(I1312,12,1)="F",VLOOKUP(J1312,DATA!$K$2:$Y$20,14,FALSE),0)-IF(IF(MID(I1312,12,1)="F",VLOOKUP(J1312,DATA!$K$2:$Y$20,14,FALSE),0)&gt;10,IF(MID(I1312,12,1)="F",VLOOKUP(J1312,DATA!$K$2:$Y$20,14,FALSE),0)-10,0)),"")</f>
        <v/>
      </c>
      <c r="AJ1312" t="str">
        <f>IF(LEN(H1312)&gt;0,IF(H1312&lt;&gt;"CALL_PAL",VLOOKUP(H1312,DATA!$B$2:$E$526,4,FALSE),VLOOKUP(K1312,DATA!$K$72:$M$161,3,FALSE)),"")</f>
        <v/>
      </c>
      <c r="AK1312" t="str">
        <f>IF(LEN(H1312)&gt;0,VLOOKUP(H1312,DATA!$B$2:$D$526,3,FALSE),"")</f>
        <v/>
      </c>
      <c r="AL1312" t="str">
        <f t="shared" si="719"/>
        <v/>
      </c>
      <c r="AM1312" t="str">
        <f t="shared" si="720"/>
        <v/>
      </c>
      <c r="AN1312" t="str">
        <f t="shared" si="698"/>
        <v/>
      </c>
      <c r="AO1312" t="str">
        <f t="shared" si="692"/>
        <v/>
      </c>
      <c r="AP1312" t="str">
        <f t="shared" si="693"/>
        <v/>
      </c>
      <c r="AQ1312" t="str">
        <f t="shared" si="690"/>
        <v/>
      </c>
    </row>
    <row r="1313" spans="1:43" x14ac:dyDescent="0.25">
      <c r="A1313" t="str">
        <f t="shared" si="694"/>
        <v/>
      </c>
      <c r="C1313" t="str">
        <f t="shared" si="700"/>
        <v/>
      </c>
      <c r="D1313" t="str">
        <f t="shared" si="695"/>
        <v/>
      </c>
      <c r="E1313" t="str">
        <f t="shared" si="696"/>
        <v/>
      </c>
      <c r="F1313" t="str">
        <f t="shared" si="699"/>
        <v/>
      </c>
      <c r="G1313" t="str">
        <f t="shared" si="691"/>
        <v/>
      </c>
      <c r="H1313" t="str">
        <f t="shared" si="701"/>
        <v/>
      </c>
      <c r="I1313" s="3" t="str">
        <f>IF(LEN(H1313)&gt;0,VLOOKUP(H1313,DATA!$B$2:$G$526,6,FALSE),"")</f>
        <v/>
      </c>
      <c r="J1313" t="str">
        <f>IF(LEN(H1313)&gt;0,VLOOKUP(H1313,DATA!$B$2:$G$526,2,FALSE),"")</f>
        <v/>
      </c>
      <c r="K1313" t="str">
        <f>IF(LEN(H1313)&gt;0,IF(MID(IF(MID(MID(C1313,LEN(H1313)+2,99),1,1)="(",MID(MID(C1313,LEN(H1313)+2,99),2,LEN(MID(C1313,LEN(H1313)+2,99))-2),MID(C1313,LEN(H1313)+2,99)),1,1)=VLOOKUP(H1313,DATA!$B$2:$I$526,8,FALSE),MID(IF(MID(MID(C1313,LEN(H1313)+2,99),1,1)="(",MID(MID(C1313,LEN(H1313)+2,99),2,LEN(MID(C1313,LEN(H1313)+2,99))-2),MID(C1313,LEN(H1313)+2,99)),1,3),IF(MID(MID(C1313,LEN(H1313)+2,99),1,1)="(",MID(MID(C1313,LEN(H1313)+2,99),2,LEN(MID(C1313,LEN(H1313)+2,99))-2),MID(C1313,LEN(H1313)+2,99))),"")</f>
        <v/>
      </c>
      <c r="L1313" t="str">
        <f t="shared" si="702"/>
        <v/>
      </c>
      <c r="M1313" t="str">
        <f t="shared" si="689"/>
        <v/>
      </c>
      <c r="N1313" t="str">
        <f t="shared" si="703"/>
        <v/>
      </c>
      <c r="O1313" t="str">
        <f t="shared" si="704"/>
        <v/>
      </c>
      <c r="P1313" t="str">
        <f t="shared" si="697"/>
        <v/>
      </c>
      <c r="Q1313" t="str">
        <f t="shared" si="705"/>
        <v/>
      </c>
      <c r="R1313" t="str">
        <f t="shared" si="706"/>
        <v/>
      </c>
      <c r="S1313" t="str">
        <f t="shared" si="707"/>
        <v/>
      </c>
      <c r="T1313" t="str">
        <f t="shared" si="708"/>
        <v/>
      </c>
      <c r="U1313" t="str">
        <f t="shared" si="709"/>
        <v/>
      </c>
      <c r="V1313" t="str">
        <f>IF(MID(I1313,6,1)="T",VLOOKUP(H1313,DATA!$B$2:$H$526,7,FALSE),"")</f>
        <v/>
      </c>
      <c r="W1313" t="str">
        <f t="shared" si="710"/>
        <v/>
      </c>
      <c r="X1313" t="str">
        <f>IF(LEN(H1313)&gt;0,VLOOKUP(H1313,DATA!$B$2:$F$526,5,FALSE),"")</f>
        <v/>
      </c>
      <c r="Y1313" t="str">
        <f t="shared" si="711"/>
        <v/>
      </c>
      <c r="Z1313" t="str">
        <f t="shared" si="712"/>
        <v/>
      </c>
      <c r="AA1313" t="str">
        <f t="shared" si="713"/>
        <v/>
      </c>
      <c r="AB1313" t="str">
        <f>IF(LEN(Z1313)&gt;0,VLOOKUP(Z1313,DATA!$K$25:$L$69,2,FALSE)&amp;IF(LEN(AA1313)&gt;0,VLOOKUP(AA1313,DATA!$O$25:$P$29,2,FALSE),""),"")</f>
        <v/>
      </c>
      <c r="AC1313" t="str">
        <f>IF(LEN(Z1313)&gt;0,VLOOKUP(Z1313,DATA!$K$25:$M$69,3,FALSE),"")</f>
        <v/>
      </c>
      <c r="AD1313" t="str">
        <f t="shared" si="714"/>
        <v/>
      </c>
      <c r="AE1313" t="str">
        <f t="shared" si="715"/>
        <v/>
      </c>
      <c r="AF1313" t="str">
        <f t="shared" si="716"/>
        <v/>
      </c>
      <c r="AG1313" t="str">
        <f t="shared" si="717"/>
        <v/>
      </c>
      <c r="AH1313" t="str">
        <f t="shared" si="718"/>
        <v/>
      </c>
      <c r="AI1313" t="str">
        <f>IF(LEN(Q1313)&gt;0,REPT("0",IF(IF(MID(I1313,12,1)="F",VLOOKUP(J1313,DATA!$K$2:$Y$20,14,FALSE),0)&gt;10,IF(MID(I1313,12,1)="F",VLOOKUP(J1313,DATA!$K$2:$Y$20,14,FALSE),0)-10,0)-LEN(X1313))&amp;DEC2BIN(Q1313,IF(MID(I1313,12,1)="F",VLOOKUP(J1313,DATA!$K$2:$Y$20,14,FALSE),0)-IF(IF(MID(I1313,12,1)="F",VLOOKUP(J1313,DATA!$K$2:$Y$20,14,FALSE),0)&gt;10,IF(MID(I1313,12,1)="F",VLOOKUP(J1313,DATA!$K$2:$Y$20,14,FALSE),0)-10,0)),"")</f>
        <v/>
      </c>
      <c r="AJ1313" t="str">
        <f>IF(LEN(H1313)&gt;0,IF(H1313&lt;&gt;"CALL_PAL",VLOOKUP(H1313,DATA!$B$2:$E$526,4,FALSE),VLOOKUP(K1313,DATA!$K$72:$M$161,3,FALSE)),"")</f>
        <v/>
      </c>
      <c r="AK1313" t="str">
        <f>IF(LEN(H1313)&gt;0,VLOOKUP(H1313,DATA!$B$2:$D$526,3,FALSE),"")</f>
        <v/>
      </c>
      <c r="AL1313" t="str">
        <f t="shared" si="719"/>
        <v/>
      </c>
      <c r="AM1313" t="str">
        <f t="shared" si="720"/>
        <v/>
      </c>
      <c r="AN1313" t="str">
        <f t="shared" si="698"/>
        <v/>
      </c>
      <c r="AO1313" t="str">
        <f t="shared" si="692"/>
        <v/>
      </c>
      <c r="AP1313" t="str">
        <f t="shared" si="693"/>
        <v/>
      </c>
      <c r="AQ1313" t="str">
        <f t="shared" si="690"/>
        <v/>
      </c>
    </row>
    <row r="1314" spans="1:43" x14ac:dyDescent="0.25">
      <c r="A1314" t="str">
        <f t="shared" si="694"/>
        <v/>
      </c>
      <c r="C1314" t="str">
        <f t="shared" si="700"/>
        <v/>
      </c>
      <c r="D1314" t="str">
        <f t="shared" si="695"/>
        <v/>
      </c>
      <c r="E1314" t="str">
        <f t="shared" si="696"/>
        <v/>
      </c>
      <c r="F1314" t="str">
        <f t="shared" si="699"/>
        <v/>
      </c>
      <c r="G1314" t="str">
        <f t="shared" si="691"/>
        <v/>
      </c>
      <c r="H1314" t="str">
        <f t="shared" si="701"/>
        <v/>
      </c>
      <c r="I1314" s="3" t="str">
        <f>IF(LEN(H1314)&gt;0,VLOOKUP(H1314,DATA!$B$2:$G$526,6,FALSE),"")</f>
        <v/>
      </c>
      <c r="J1314" t="str">
        <f>IF(LEN(H1314)&gt;0,VLOOKUP(H1314,DATA!$B$2:$G$526,2,FALSE),"")</f>
        <v/>
      </c>
      <c r="K1314" t="str">
        <f>IF(LEN(H1314)&gt;0,IF(MID(IF(MID(MID(C1314,LEN(H1314)+2,99),1,1)="(",MID(MID(C1314,LEN(H1314)+2,99),2,LEN(MID(C1314,LEN(H1314)+2,99))-2),MID(C1314,LEN(H1314)+2,99)),1,1)=VLOOKUP(H1314,DATA!$B$2:$I$526,8,FALSE),MID(IF(MID(MID(C1314,LEN(H1314)+2,99),1,1)="(",MID(MID(C1314,LEN(H1314)+2,99),2,LEN(MID(C1314,LEN(H1314)+2,99))-2),MID(C1314,LEN(H1314)+2,99)),1,3),IF(MID(MID(C1314,LEN(H1314)+2,99),1,1)="(",MID(MID(C1314,LEN(H1314)+2,99),2,LEN(MID(C1314,LEN(H1314)+2,99))-2),MID(C1314,LEN(H1314)+2,99))),"")</f>
        <v/>
      </c>
      <c r="L1314" t="str">
        <f t="shared" si="702"/>
        <v/>
      </c>
      <c r="M1314" t="str">
        <f t="shared" si="689"/>
        <v/>
      </c>
      <c r="N1314" t="str">
        <f t="shared" si="703"/>
        <v/>
      </c>
      <c r="O1314" t="str">
        <f t="shared" si="704"/>
        <v/>
      </c>
      <c r="P1314" t="str">
        <f t="shared" si="697"/>
        <v/>
      </c>
      <c r="Q1314" t="str">
        <f t="shared" si="705"/>
        <v/>
      </c>
      <c r="R1314" t="str">
        <f t="shared" si="706"/>
        <v/>
      </c>
      <c r="S1314" t="str">
        <f t="shared" si="707"/>
        <v/>
      </c>
      <c r="T1314" t="str">
        <f t="shared" si="708"/>
        <v/>
      </c>
      <c r="U1314" t="str">
        <f t="shared" si="709"/>
        <v/>
      </c>
      <c r="V1314" t="str">
        <f>IF(MID(I1314,6,1)="T",VLOOKUP(H1314,DATA!$B$2:$H$526,7,FALSE),"")</f>
        <v/>
      </c>
      <c r="W1314" t="str">
        <f t="shared" si="710"/>
        <v/>
      </c>
      <c r="X1314" t="str">
        <f>IF(LEN(H1314)&gt;0,VLOOKUP(H1314,DATA!$B$2:$F$526,5,FALSE),"")</f>
        <v/>
      </c>
      <c r="Y1314" t="str">
        <f t="shared" si="711"/>
        <v/>
      </c>
      <c r="Z1314" t="str">
        <f t="shared" si="712"/>
        <v/>
      </c>
      <c r="AA1314" t="str">
        <f t="shared" si="713"/>
        <v/>
      </c>
      <c r="AB1314" t="str">
        <f>IF(LEN(Z1314)&gt;0,VLOOKUP(Z1314,DATA!$K$25:$L$69,2,FALSE)&amp;IF(LEN(AA1314)&gt;0,VLOOKUP(AA1314,DATA!$O$25:$P$29,2,FALSE),""),"")</f>
        <v/>
      </c>
      <c r="AC1314" t="str">
        <f>IF(LEN(Z1314)&gt;0,VLOOKUP(Z1314,DATA!$K$25:$M$69,3,FALSE),"")</f>
        <v/>
      </c>
      <c r="AD1314" t="str">
        <f t="shared" si="714"/>
        <v/>
      </c>
      <c r="AE1314" t="str">
        <f t="shared" si="715"/>
        <v/>
      </c>
      <c r="AF1314" t="str">
        <f t="shared" si="716"/>
        <v/>
      </c>
      <c r="AG1314" t="str">
        <f t="shared" si="717"/>
        <v/>
      </c>
      <c r="AH1314" t="str">
        <f t="shared" si="718"/>
        <v/>
      </c>
      <c r="AI1314" t="str">
        <f>IF(LEN(Q1314)&gt;0,REPT("0",IF(IF(MID(I1314,12,1)="F",VLOOKUP(J1314,DATA!$K$2:$Y$20,14,FALSE),0)&gt;10,IF(MID(I1314,12,1)="F",VLOOKUP(J1314,DATA!$K$2:$Y$20,14,FALSE),0)-10,0)-LEN(X1314))&amp;DEC2BIN(Q1314,IF(MID(I1314,12,1)="F",VLOOKUP(J1314,DATA!$K$2:$Y$20,14,FALSE),0)-IF(IF(MID(I1314,12,1)="F",VLOOKUP(J1314,DATA!$K$2:$Y$20,14,FALSE),0)&gt;10,IF(MID(I1314,12,1)="F",VLOOKUP(J1314,DATA!$K$2:$Y$20,14,FALSE),0)-10,0)),"")</f>
        <v/>
      </c>
      <c r="AJ1314" t="str">
        <f>IF(LEN(H1314)&gt;0,IF(H1314&lt;&gt;"CALL_PAL",VLOOKUP(H1314,DATA!$B$2:$E$526,4,FALSE),VLOOKUP(K1314,DATA!$K$72:$M$161,3,FALSE)),"")</f>
        <v/>
      </c>
      <c r="AK1314" t="str">
        <f>IF(LEN(H1314)&gt;0,VLOOKUP(H1314,DATA!$B$2:$D$526,3,FALSE),"")</f>
        <v/>
      </c>
      <c r="AL1314" t="str">
        <f t="shared" si="719"/>
        <v/>
      </c>
      <c r="AM1314" t="str">
        <f t="shared" si="720"/>
        <v/>
      </c>
      <c r="AN1314" t="str">
        <f t="shared" si="698"/>
        <v/>
      </c>
      <c r="AO1314" t="str">
        <f t="shared" si="692"/>
        <v/>
      </c>
      <c r="AP1314" t="str">
        <f t="shared" si="693"/>
        <v/>
      </c>
      <c r="AQ1314" t="str">
        <f t="shared" si="690"/>
        <v/>
      </c>
    </row>
    <row r="1315" spans="1:43" x14ac:dyDescent="0.25">
      <c r="A1315" t="str">
        <f t="shared" si="694"/>
        <v/>
      </c>
      <c r="C1315" t="str">
        <f t="shared" si="700"/>
        <v/>
      </c>
      <c r="D1315" t="str">
        <f t="shared" si="695"/>
        <v/>
      </c>
      <c r="E1315" t="str">
        <f t="shared" si="696"/>
        <v/>
      </c>
      <c r="F1315" t="str">
        <f t="shared" si="699"/>
        <v/>
      </c>
      <c r="G1315" t="str">
        <f t="shared" si="691"/>
        <v/>
      </c>
      <c r="H1315" t="str">
        <f t="shared" si="701"/>
        <v/>
      </c>
      <c r="I1315" s="3" t="str">
        <f>IF(LEN(H1315)&gt;0,VLOOKUP(H1315,DATA!$B$2:$G$526,6,FALSE),"")</f>
        <v/>
      </c>
      <c r="J1315" t="str">
        <f>IF(LEN(H1315)&gt;0,VLOOKUP(H1315,DATA!$B$2:$G$526,2,FALSE),"")</f>
        <v/>
      </c>
      <c r="K1315" t="str">
        <f>IF(LEN(H1315)&gt;0,IF(MID(IF(MID(MID(C1315,LEN(H1315)+2,99),1,1)="(",MID(MID(C1315,LEN(H1315)+2,99),2,LEN(MID(C1315,LEN(H1315)+2,99))-2),MID(C1315,LEN(H1315)+2,99)),1,1)=VLOOKUP(H1315,DATA!$B$2:$I$526,8,FALSE),MID(IF(MID(MID(C1315,LEN(H1315)+2,99),1,1)="(",MID(MID(C1315,LEN(H1315)+2,99),2,LEN(MID(C1315,LEN(H1315)+2,99))-2),MID(C1315,LEN(H1315)+2,99)),1,3),IF(MID(MID(C1315,LEN(H1315)+2,99),1,1)="(",MID(MID(C1315,LEN(H1315)+2,99),2,LEN(MID(C1315,LEN(H1315)+2,99))-2),MID(C1315,LEN(H1315)+2,99))),"")</f>
        <v/>
      </c>
      <c r="L1315" t="str">
        <f t="shared" si="702"/>
        <v/>
      </c>
      <c r="M1315" t="str">
        <f t="shared" si="689"/>
        <v/>
      </c>
      <c r="N1315" t="str">
        <f t="shared" si="703"/>
        <v/>
      </c>
      <c r="O1315" t="str">
        <f t="shared" si="704"/>
        <v/>
      </c>
      <c r="P1315" t="str">
        <f t="shared" si="697"/>
        <v/>
      </c>
      <c r="Q1315" t="str">
        <f t="shared" si="705"/>
        <v/>
      </c>
      <c r="R1315" t="str">
        <f t="shared" si="706"/>
        <v/>
      </c>
      <c r="S1315" t="str">
        <f t="shared" si="707"/>
        <v/>
      </c>
      <c r="T1315" t="str">
        <f t="shared" si="708"/>
        <v/>
      </c>
      <c r="U1315" t="str">
        <f t="shared" si="709"/>
        <v/>
      </c>
      <c r="V1315" t="str">
        <f>IF(MID(I1315,6,1)="T",VLOOKUP(H1315,DATA!$B$2:$H$526,7,FALSE),"")</f>
        <v/>
      </c>
      <c r="W1315" t="str">
        <f t="shared" si="710"/>
        <v/>
      </c>
      <c r="X1315" t="str">
        <f>IF(LEN(H1315)&gt;0,VLOOKUP(H1315,DATA!$B$2:$F$526,5,FALSE),"")</f>
        <v/>
      </c>
      <c r="Y1315" t="str">
        <f t="shared" si="711"/>
        <v/>
      </c>
      <c r="Z1315" t="str">
        <f t="shared" si="712"/>
        <v/>
      </c>
      <c r="AA1315" t="str">
        <f t="shared" si="713"/>
        <v/>
      </c>
      <c r="AB1315" t="str">
        <f>IF(LEN(Z1315)&gt;0,VLOOKUP(Z1315,DATA!$K$25:$L$69,2,FALSE)&amp;IF(LEN(AA1315)&gt;0,VLOOKUP(AA1315,DATA!$O$25:$P$29,2,FALSE),""),"")</f>
        <v/>
      </c>
      <c r="AC1315" t="str">
        <f>IF(LEN(Z1315)&gt;0,VLOOKUP(Z1315,DATA!$K$25:$M$69,3,FALSE),"")</f>
        <v/>
      </c>
      <c r="AD1315" t="str">
        <f t="shared" si="714"/>
        <v/>
      </c>
      <c r="AE1315" t="str">
        <f t="shared" si="715"/>
        <v/>
      </c>
      <c r="AF1315" t="str">
        <f t="shared" si="716"/>
        <v/>
      </c>
      <c r="AG1315" t="str">
        <f t="shared" si="717"/>
        <v/>
      </c>
      <c r="AH1315" t="str">
        <f t="shared" si="718"/>
        <v/>
      </c>
      <c r="AI1315" t="str">
        <f>IF(LEN(Q1315)&gt;0,REPT("0",IF(IF(MID(I1315,12,1)="F",VLOOKUP(J1315,DATA!$K$2:$Y$20,14,FALSE),0)&gt;10,IF(MID(I1315,12,1)="F",VLOOKUP(J1315,DATA!$K$2:$Y$20,14,FALSE),0)-10,0)-LEN(X1315))&amp;DEC2BIN(Q1315,IF(MID(I1315,12,1)="F",VLOOKUP(J1315,DATA!$K$2:$Y$20,14,FALSE),0)-IF(IF(MID(I1315,12,1)="F",VLOOKUP(J1315,DATA!$K$2:$Y$20,14,FALSE),0)&gt;10,IF(MID(I1315,12,1)="F",VLOOKUP(J1315,DATA!$K$2:$Y$20,14,FALSE),0)-10,0)),"")</f>
        <v/>
      </c>
      <c r="AJ1315" t="str">
        <f>IF(LEN(H1315)&gt;0,IF(H1315&lt;&gt;"CALL_PAL",VLOOKUP(H1315,DATA!$B$2:$E$526,4,FALSE),VLOOKUP(K1315,DATA!$K$72:$M$161,3,FALSE)),"")</f>
        <v/>
      </c>
      <c r="AK1315" t="str">
        <f>IF(LEN(H1315)&gt;0,VLOOKUP(H1315,DATA!$B$2:$D$526,3,FALSE),"")</f>
        <v/>
      </c>
      <c r="AL1315" t="str">
        <f t="shared" si="719"/>
        <v/>
      </c>
      <c r="AM1315" t="str">
        <f t="shared" si="720"/>
        <v/>
      </c>
      <c r="AN1315" t="str">
        <f t="shared" si="698"/>
        <v/>
      </c>
      <c r="AO1315" t="str">
        <f t="shared" si="692"/>
        <v/>
      </c>
      <c r="AP1315" t="str">
        <f t="shared" si="693"/>
        <v/>
      </c>
      <c r="AQ1315" t="str">
        <f t="shared" si="690"/>
        <v/>
      </c>
    </row>
    <row r="1316" spans="1:43" x14ac:dyDescent="0.25">
      <c r="A1316" t="str">
        <f t="shared" si="694"/>
        <v/>
      </c>
      <c r="C1316" t="str">
        <f t="shared" si="700"/>
        <v/>
      </c>
      <c r="D1316" t="str">
        <f t="shared" si="695"/>
        <v/>
      </c>
      <c r="E1316" t="str">
        <f t="shared" si="696"/>
        <v/>
      </c>
      <c r="F1316" t="str">
        <f t="shared" si="699"/>
        <v/>
      </c>
      <c r="G1316" t="str">
        <f t="shared" si="691"/>
        <v/>
      </c>
      <c r="H1316" t="str">
        <f t="shared" si="701"/>
        <v/>
      </c>
      <c r="I1316" s="3" t="str">
        <f>IF(LEN(H1316)&gt;0,VLOOKUP(H1316,DATA!$B$2:$G$526,6,FALSE),"")</f>
        <v/>
      </c>
      <c r="J1316" t="str">
        <f>IF(LEN(H1316)&gt;0,VLOOKUP(H1316,DATA!$B$2:$G$526,2,FALSE),"")</f>
        <v/>
      </c>
      <c r="K1316" t="str">
        <f>IF(LEN(H1316)&gt;0,IF(MID(IF(MID(MID(C1316,LEN(H1316)+2,99),1,1)="(",MID(MID(C1316,LEN(H1316)+2,99),2,LEN(MID(C1316,LEN(H1316)+2,99))-2),MID(C1316,LEN(H1316)+2,99)),1,1)=VLOOKUP(H1316,DATA!$B$2:$I$526,8,FALSE),MID(IF(MID(MID(C1316,LEN(H1316)+2,99),1,1)="(",MID(MID(C1316,LEN(H1316)+2,99),2,LEN(MID(C1316,LEN(H1316)+2,99))-2),MID(C1316,LEN(H1316)+2,99)),1,3),IF(MID(MID(C1316,LEN(H1316)+2,99),1,1)="(",MID(MID(C1316,LEN(H1316)+2,99),2,LEN(MID(C1316,LEN(H1316)+2,99))-2),MID(C1316,LEN(H1316)+2,99))),"")</f>
        <v/>
      </c>
      <c r="L1316" t="str">
        <f t="shared" si="702"/>
        <v/>
      </c>
      <c r="M1316" t="str">
        <f t="shared" ref="M1316:M1379" si="721">TRIM(IF(LEN(L1316)&gt;0,MID(C1316,FIND(L1316,C1316,LEN(H1316)+LEN(K1316)+1)+LEN(L1316)+1,LEN(C1316)),""))</f>
        <v/>
      </c>
      <c r="N1316" t="str">
        <f t="shared" si="703"/>
        <v/>
      </c>
      <c r="O1316" t="str">
        <f t="shared" si="704"/>
        <v/>
      </c>
      <c r="P1316" t="str">
        <f t="shared" si="697"/>
        <v/>
      </c>
      <c r="Q1316" t="str">
        <f t="shared" si="705"/>
        <v/>
      </c>
      <c r="R1316" t="str">
        <f t="shared" si="706"/>
        <v/>
      </c>
      <c r="S1316" t="str">
        <f t="shared" si="707"/>
        <v/>
      </c>
      <c r="T1316" t="str">
        <f t="shared" si="708"/>
        <v/>
      </c>
      <c r="U1316" t="str">
        <f t="shared" si="709"/>
        <v/>
      </c>
      <c r="V1316" t="str">
        <f>IF(MID(I1316,6,1)="T",VLOOKUP(H1316,DATA!$B$2:$H$526,7,FALSE),"")</f>
        <v/>
      </c>
      <c r="W1316" t="str">
        <f t="shared" si="710"/>
        <v/>
      </c>
      <c r="X1316" t="str">
        <f>IF(LEN(H1316)&gt;0,VLOOKUP(H1316,DATA!$B$2:$F$526,5,FALSE),"")</f>
        <v/>
      </c>
      <c r="Y1316" t="str">
        <f t="shared" si="711"/>
        <v/>
      </c>
      <c r="Z1316" t="str">
        <f t="shared" si="712"/>
        <v/>
      </c>
      <c r="AA1316" t="str">
        <f t="shared" si="713"/>
        <v/>
      </c>
      <c r="AB1316" t="str">
        <f>IF(LEN(Z1316)&gt;0,VLOOKUP(Z1316,DATA!$K$25:$L$69,2,FALSE)&amp;IF(LEN(AA1316)&gt;0,VLOOKUP(AA1316,DATA!$O$25:$P$29,2,FALSE),""),"")</f>
        <v/>
      </c>
      <c r="AC1316" t="str">
        <f>IF(LEN(Z1316)&gt;0,VLOOKUP(Z1316,DATA!$K$25:$M$69,3,FALSE),"")</f>
        <v/>
      </c>
      <c r="AD1316" t="str">
        <f t="shared" si="714"/>
        <v/>
      </c>
      <c r="AE1316" t="str">
        <f t="shared" si="715"/>
        <v/>
      </c>
      <c r="AF1316" t="str">
        <f t="shared" si="716"/>
        <v/>
      </c>
      <c r="AG1316" t="str">
        <f t="shared" si="717"/>
        <v/>
      </c>
      <c r="AH1316" t="str">
        <f t="shared" si="718"/>
        <v/>
      </c>
      <c r="AI1316" t="str">
        <f>IF(LEN(Q1316)&gt;0,REPT("0",IF(IF(MID(I1316,12,1)="F",VLOOKUP(J1316,DATA!$K$2:$Y$20,14,FALSE),0)&gt;10,IF(MID(I1316,12,1)="F",VLOOKUP(J1316,DATA!$K$2:$Y$20,14,FALSE),0)-10,0)-LEN(X1316))&amp;DEC2BIN(Q1316,IF(MID(I1316,12,1)="F",VLOOKUP(J1316,DATA!$K$2:$Y$20,14,FALSE),0)-IF(IF(MID(I1316,12,1)="F",VLOOKUP(J1316,DATA!$K$2:$Y$20,14,FALSE),0)&gt;10,IF(MID(I1316,12,1)="F",VLOOKUP(J1316,DATA!$K$2:$Y$20,14,FALSE),0)-10,0)),"")</f>
        <v/>
      </c>
      <c r="AJ1316" t="str">
        <f>IF(LEN(H1316)&gt;0,IF(H1316&lt;&gt;"CALL_PAL",VLOOKUP(H1316,DATA!$B$2:$E$526,4,FALSE),VLOOKUP(K1316,DATA!$K$72:$M$161,3,FALSE)),"")</f>
        <v/>
      </c>
      <c r="AK1316" t="str">
        <f>IF(LEN(H1316)&gt;0,VLOOKUP(H1316,DATA!$B$2:$D$526,3,FALSE),"")</f>
        <v/>
      </c>
      <c r="AL1316" t="str">
        <f t="shared" si="719"/>
        <v/>
      </c>
      <c r="AM1316" t="str">
        <f t="shared" si="720"/>
        <v/>
      </c>
      <c r="AN1316" t="str">
        <f t="shared" si="698"/>
        <v/>
      </c>
      <c r="AO1316" t="str">
        <f t="shared" si="692"/>
        <v/>
      </c>
      <c r="AP1316" t="str">
        <f t="shared" si="693"/>
        <v/>
      </c>
      <c r="AQ1316" t="str">
        <f t="shared" si="690"/>
        <v/>
      </c>
    </row>
    <row r="1317" spans="1:43" x14ac:dyDescent="0.25">
      <c r="A1317" t="str">
        <f t="shared" si="694"/>
        <v/>
      </c>
      <c r="C1317" t="str">
        <f t="shared" si="700"/>
        <v/>
      </c>
      <c r="D1317" t="str">
        <f t="shared" si="695"/>
        <v/>
      </c>
      <c r="E1317" t="str">
        <f t="shared" si="696"/>
        <v/>
      </c>
      <c r="F1317" t="str">
        <f t="shared" si="699"/>
        <v/>
      </c>
      <c r="G1317" t="str">
        <f t="shared" si="691"/>
        <v/>
      </c>
      <c r="H1317" t="str">
        <f t="shared" si="701"/>
        <v/>
      </c>
      <c r="I1317" s="3" t="str">
        <f>IF(LEN(H1317)&gt;0,VLOOKUP(H1317,DATA!$B$2:$G$526,6,FALSE),"")</f>
        <v/>
      </c>
      <c r="J1317" t="str">
        <f>IF(LEN(H1317)&gt;0,VLOOKUP(H1317,DATA!$B$2:$G$526,2,FALSE),"")</f>
        <v/>
      </c>
      <c r="K1317" t="str">
        <f>IF(LEN(H1317)&gt;0,IF(MID(IF(MID(MID(C1317,LEN(H1317)+2,99),1,1)="(",MID(MID(C1317,LEN(H1317)+2,99),2,LEN(MID(C1317,LEN(H1317)+2,99))-2),MID(C1317,LEN(H1317)+2,99)),1,1)=VLOOKUP(H1317,DATA!$B$2:$I$526,8,FALSE),MID(IF(MID(MID(C1317,LEN(H1317)+2,99),1,1)="(",MID(MID(C1317,LEN(H1317)+2,99),2,LEN(MID(C1317,LEN(H1317)+2,99))-2),MID(C1317,LEN(H1317)+2,99)),1,3),IF(MID(MID(C1317,LEN(H1317)+2,99),1,1)="(",MID(MID(C1317,LEN(H1317)+2,99),2,LEN(MID(C1317,LEN(H1317)+2,99))-2),MID(C1317,LEN(H1317)+2,99))),"")</f>
        <v/>
      </c>
      <c r="L1317" t="str">
        <f t="shared" si="702"/>
        <v/>
      </c>
      <c r="M1317" t="str">
        <f t="shared" si="721"/>
        <v/>
      </c>
      <c r="N1317" t="str">
        <f t="shared" si="703"/>
        <v/>
      </c>
      <c r="O1317" t="str">
        <f t="shared" si="704"/>
        <v/>
      </c>
      <c r="P1317" t="str">
        <f t="shared" si="697"/>
        <v/>
      </c>
      <c r="Q1317" t="str">
        <f t="shared" si="705"/>
        <v/>
      </c>
      <c r="R1317" t="str">
        <f t="shared" si="706"/>
        <v/>
      </c>
      <c r="S1317" t="str">
        <f t="shared" si="707"/>
        <v/>
      </c>
      <c r="T1317" t="str">
        <f t="shared" si="708"/>
        <v/>
      </c>
      <c r="U1317" t="str">
        <f t="shared" si="709"/>
        <v/>
      </c>
      <c r="V1317" t="str">
        <f>IF(MID(I1317,6,1)="T",VLOOKUP(H1317,DATA!$B$2:$H$526,7,FALSE),"")</f>
        <v/>
      </c>
      <c r="W1317" t="str">
        <f t="shared" si="710"/>
        <v/>
      </c>
      <c r="X1317" t="str">
        <f>IF(LEN(H1317)&gt;0,VLOOKUP(H1317,DATA!$B$2:$F$526,5,FALSE),"")</f>
        <v/>
      </c>
      <c r="Y1317" t="str">
        <f t="shared" si="711"/>
        <v/>
      </c>
      <c r="Z1317" t="str">
        <f t="shared" si="712"/>
        <v/>
      </c>
      <c r="AA1317" t="str">
        <f t="shared" si="713"/>
        <v/>
      </c>
      <c r="AB1317" t="str">
        <f>IF(LEN(Z1317)&gt;0,VLOOKUP(Z1317,DATA!$K$25:$L$69,2,FALSE)&amp;IF(LEN(AA1317)&gt;0,VLOOKUP(AA1317,DATA!$O$25:$P$29,2,FALSE),""),"")</f>
        <v/>
      </c>
      <c r="AC1317" t="str">
        <f>IF(LEN(Z1317)&gt;0,VLOOKUP(Z1317,DATA!$K$25:$M$69,3,FALSE),"")</f>
        <v/>
      </c>
      <c r="AD1317" t="str">
        <f t="shared" si="714"/>
        <v/>
      </c>
      <c r="AE1317" t="str">
        <f t="shared" si="715"/>
        <v/>
      </c>
      <c r="AF1317" t="str">
        <f t="shared" si="716"/>
        <v/>
      </c>
      <c r="AG1317" t="str">
        <f t="shared" si="717"/>
        <v/>
      </c>
      <c r="AH1317" t="str">
        <f t="shared" si="718"/>
        <v/>
      </c>
      <c r="AI1317" t="str">
        <f>IF(LEN(Q1317)&gt;0,REPT("0",IF(IF(MID(I1317,12,1)="F",VLOOKUP(J1317,DATA!$K$2:$Y$20,14,FALSE),0)&gt;10,IF(MID(I1317,12,1)="F",VLOOKUP(J1317,DATA!$K$2:$Y$20,14,FALSE),0)-10,0)-LEN(X1317))&amp;DEC2BIN(Q1317,IF(MID(I1317,12,1)="F",VLOOKUP(J1317,DATA!$K$2:$Y$20,14,FALSE),0)-IF(IF(MID(I1317,12,1)="F",VLOOKUP(J1317,DATA!$K$2:$Y$20,14,FALSE),0)&gt;10,IF(MID(I1317,12,1)="F",VLOOKUP(J1317,DATA!$K$2:$Y$20,14,FALSE),0)-10,0)),"")</f>
        <v/>
      </c>
      <c r="AJ1317" t="str">
        <f>IF(LEN(H1317)&gt;0,IF(H1317&lt;&gt;"CALL_PAL",VLOOKUP(H1317,DATA!$B$2:$E$526,4,FALSE),VLOOKUP(K1317,DATA!$K$72:$M$161,3,FALSE)),"")</f>
        <v/>
      </c>
      <c r="AK1317" t="str">
        <f>IF(LEN(H1317)&gt;0,VLOOKUP(H1317,DATA!$B$2:$D$526,3,FALSE),"")</f>
        <v/>
      </c>
      <c r="AL1317" t="str">
        <f t="shared" si="719"/>
        <v/>
      </c>
      <c r="AM1317" t="str">
        <f t="shared" si="720"/>
        <v/>
      </c>
      <c r="AN1317" t="str">
        <f t="shared" si="698"/>
        <v/>
      </c>
      <c r="AO1317" t="str">
        <f t="shared" si="692"/>
        <v/>
      </c>
      <c r="AP1317" t="str">
        <f t="shared" si="693"/>
        <v/>
      </c>
      <c r="AQ1317" t="str">
        <f t="shared" si="690"/>
        <v/>
      </c>
    </row>
    <row r="1318" spans="1:43" x14ac:dyDescent="0.25">
      <c r="A1318" t="str">
        <f t="shared" si="694"/>
        <v/>
      </c>
      <c r="C1318" t="str">
        <f t="shared" si="700"/>
        <v/>
      </c>
      <c r="D1318" t="str">
        <f t="shared" si="695"/>
        <v/>
      </c>
      <c r="E1318" t="str">
        <f t="shared" si="696"/>
        <v/>
      </c>
      <c r="F1318" t="str">
        <f t="shared" si="699"/>
        <v/>
      </c>
      <c r="G1318" t="str">
        <f t="shared" si="691"/>
        <v/>
      </c>
      <c r="H1318" t="str">
        <f t="shared" si="701"/>
        <v/>
      </c>
      <c r="I1318" s="3" t="str">
        <f>IF(LEN(H1318)&gt;0,VLOOKUP(H1318,DATA!$B$2:$G$526,6,FALSE),"")</f>
        <v/>
      </c>
      <c r="J1318" t="str">
        <f>IF(LEN(H1318)&gt;0,VLOOKUP(H1318,DATA!$B$2:$G$526,2,FALSE),"")</f>
        <v/>
      </c>
      <c r="K1318" t="str">
        <f>IF(LEN(H1318)&gt;0,IF(MID(IF(MID(MID(C1318,LEN(H1318)+2,99),1,1)="(",MID(MID(C1318,LEN(H1318)+2,99),2,LEN(MID(C1318,LEN(H1318)+2,99))-2),MID(C1318,LEN(H1318)+2,99)),1,1)=VLOOKUP(H1318,DATA!$B$2:$I$526,8,FALSE),MID(IF(MID(MID(C1318,LEN(H1318)+2,99),1,1)="(",MID(MID(C1318,LEN(H1318)+2,99),2,LEN(MID(C1318,LEN(H1318)+2,99))-2),MID(C1318,LEN(H1318)+2,99)),1,3),IF(MID(MID(C1318,LEN(H1318)+2,99),1,1)="(",MID(MID(C1318,LEN(H1318)+2,99),2,LEN(MID(C1318,LEN(H1318)+2,99))-2),MID(C1318,LEN(H1318)+2,99))),"")</f>
        <v/>
      </c>
      <c r="L1318" t="str">
        <f t="shared" si="702"/>
        <v/>
      </c>
      <c r="M1318" t="str">
        <f t="shared" si="721"/>
        <v/>
      </c>
      <c r="N1318" t="str">
        <f t="shared" si="703"/>
        <v/>
      </c>
      <c r="O1318" t="str">
        <f t="shared" si="704"/>
        <v/>
      </c>
      <c r="P1318" t="str">
        <f t="shared" si="697"/>
        <v/>
      </c>
      <c r="Q1318" t="str">
        <f t="shared" si="705"/>
        <v/>
      </c>
      <c r="R1318" t="str">
        <f t="shared" si="706"/>
        <v/>
      </c>
      <c r="S1318" t="str">
        <f t="shared" si="707"/>
        <v/>
      </c>
      <c r="T1318" t="str">
        <f t="shared" si="708"/>
        <v/>
      </c>
      <c r="U1318" t="str">
        <f t="shared" si="709"/>
        <v/>
      </c>
      <c r="V1318" t="str">
        <f>IF(MID(I1318,6,1)="T",VLOOKUP(H1318,DATA!$B$2:$H$526,7,FALSE),"")</f>
        <v/>
      </c>
      <c r="W1318" t="str">
        <f t="shared" si="710"/>
        <v/>
      </c>
      <c r="X1318" t="str">
        <f>IF(LEN(H1318)&gt;0,VLOOKUP(H1318,DATA!$B$2:$F$526,5,FALSE),"")</f>
        <v/>
      </c>
      <c r="Y1318" t="str">
        <f t="shared" si="711"/>
        <v/>
      </c>
      <c r="Z1318" t="str">
        <f t="shared" si="712"/>
        <v/>
      </c>
      <c r="AA1318" t="str">
        <f t="shared" si="713"/>
        <v/>
      </c>
      <c r="AB1318" t="str">
        <f>IF(LEN(Z1318)&gt;0,VLOOKUP(Z1318,DATA!$K$25:$L$69,2,FALSE)&amp;IF(LEN(AA1318)&gt;0,VLOOKUP(AA1318,DATA!$O$25:$P$29,2,FALSE),""),"")</f>
        <v/>
      </c>
      <c r="AC1318" t="str">
        <f>IF(LEN(Z1318)&gt;0,VLOOKUP(Z1318,DATA!$K$25:$M$69,3,FALSE),"")</f>
        <v/>
      </c>
      <c r="AD1318" t="str">
        <f t="shared" si="714"/>
        <v/>
      </c>
      <c r="AE1318" t="str">
        <f t="shared" si="715"/>
        <v/>
      </c>
      <c r="AF1318" t="str">
        <f t="shared" si="716"/>
        <v/>
      </c>
      <c r="AG1318" t="str">
        <f t="shared" si="717"/>
        <v/>
      </c>
      <c r="AH1318" t="str">
        <f t="shared" si="718"/>
        <v/>
      </c>
      <c r="AI1318" t="str">
        <f>IF(LEN(Q1318)&gt;0,REPT("0",IF(IF(MID(I1318,12,1)="F",VLOOKUP(J1318,DATA!$K$2:$Y$20,14,FALSE),0)&gt;10,IF(MID(I1318,12,1)="F",VLOOKUP(J1318,DATA!$K$2:$Y$20,14,FALSE),0)-10,0)-LEN(X1318))&amp;DEC2BIN(Q1318,IF(MID(I1318,12,1)="F",VLOOKUP(J1318,DATA!$K$2:$Y$20,14,FALSE),0)-IF(IF(MID(I1318,12,1)="F",VLOOKUP(J1318,DATA!$K$2:$Y$20,14,FALSE),0)&gt;10,IF(MID(I1318,12,1)="F",VLOOKUP(J1318,DATA!$K$2:$Y$20,14,FALSE),0)-10,0)),"")</f>
        <v/>
      </c>
      <c r="AJ1318" t="str">
        <f>IF(LEN(H1318)&gt;0,IF(H1318&lt;&gt;"CALL_PAL",VLOOKUP(H1318,DATA!$B$2:$E$526,4,FALSE),VLOOKUP(K1318,DATA!$K$72:$M$161,3,FALSE)),"")</f>
        <v/>
      </c>
      <c r="AK1318" t="str">
        <f>IF(LEN(H1318)&gt;0,VLOOKUP(H1318,DATA!$B$2:$D$526,3,FALSE),"")</f>
        <v/>
      </c>
      <c r="AL1318" t="str">
        <f t="shared" si="719"/>
        <v/>
      </c>
      <c r="AM1318" t="str">
        <f t="shared" si="720"/>
        <v/>
      </c>
      <c r="AN1318" t="str">
        <f t="shared" si="698"/>
        <v/>
      </c>
      <c r="AO1318" t="str">
        <f t="shared" si="692"/>
        <v/>
      </c>
      <c r="AP1318" t="str">
        <f t="shared" si="693"/>
        <v/>
      </c>
      <c r="AQ1318" t="str">
        <f t="shared" si="690"/>
        <v/>
      </c>
    </row>
    <row r="1319" spans="1:43" x14ac:dyDescent="0.25">
      <c r="A1319" t="str">
        <f t="shared" si="694"/>
        <v/>
      </c>
      <c r="C1319" t="str">
        <f t="shared" si="700"/>
        <v/>
      </c>
      <c r="D1319" t="str">
        <f t="shared" si="695"/>
        <v/>
      </c>
      <c r="E1319" t="str">
        <f t="shared" si="696"/>
        <v/>
      </c>
      <c r="F1319" t="str">
        <f t="shared" si="699"/>
        <v/>
      </c>
      <c r="G1319" t="str">
        <f t="shared" si="691"/>
        <v/>
      </c>
      <c r="H1319" t="str">
        <f t="shared" si="701"/>
        <v/>
      </c>
      <c r="I1319" s="3" t="str">
        <f>IF(LEN(H1319)&gt;0,VLOOKUP(H1319,DATA!$B$2:$G$526,6,FALSE),"")</f>
        <v/>
      </c>
      <c r="J1319" t="str">
        <f>IF(LEN(H1319)&gt;0,VLOOKUP(H1319,DATA!$B$2:$G$526,2,FALSE),"")</f>
        <v/>
      </c>
      <c r="K1319" t="str">
        <f>IF(LEN(H1319)&gt;0,IF(MID(IF(MID(MID(C1319,LEN(H1319)+2,99),1,1)="(",MID(MID(C1319,LEN(H1319)+2,99),2,LEN(MID(C1319,LEN(H1319)+2,99))-2),MID(C1319,LEN(H1319)+2,99)),1,1)=VLOOKUP(H1319,DATA!$B$2:$I$526,8,FALSE),MID(IF(MID(MID(C1319,LEN(H1319)+2,99),1,1)="(",MID(MID(C1319,LEN(H1319)+2,99),2,LEN(MID(C1319,LEN(H1319)+2,99))-2),MID(C1319,LEN(H1319)+2,99)),1,3),IF(MID(MID(C1319,LEN(H1319)+2,99),1,1)="(",MID(MID(C1319,LEN(H1319)+2,99),2,LEN(MID(C1319,LEN(H1319)+2,99))-2),MID(C1319,LEN(H1319)+2,99))),"")</f>
        <v/>
      </c>
      <c r="L1319" t="str">
        <f t="shared" si="702"/>
        <v/>
      </c>
      <c r="M1319" t="str">
        <f t="shared" si="721"/>
        <v/>
      </c>
      <c r="N1319" t="str">
        <f t="shared" si="703"/>
        <v/>
      </c>
      <c r="O1319" t="str">
        <f t="shared" si="704"/>
        <v/>
      </c>
      <c r="P1319" t="str">
        <f t="shared" si="697"/>
        <v/>
      </c>
      <c r="Q1319" t="str">
        <f t="shared" si="705"/>
        <v/>
      </c>
      <c r="R1319" t="str">
        <f t="shared" si="706"/>
        <v/>
      </c>
      <c r="S1319" t="str">
        <f t="shared" si="707"/>
        <v/>
      </c>
      <c r="T1319" t="str">
        <f t="shared" si="708"/>
        <v/>
      </c>
      <c r="U1319" t="str">
        <f t="shared" si="709"/>
        <v/>
      </c>
      <c r="V1319" t="str">
        <f>IF(MID(I1319,6,1)="T",VLOOKUP(H1319,DATA!$B$2:$H$526,7,FALSE),"")</f>
        <v/>
      </c>
      <c r="W1319" t="str">
        <f t="shared" si="710"/>
        <v/>
      </c>
      <c r="X1319" t="str">
        <f>IF(LEN(H1319)&gt;0,VLOOKUP(H1319,DATA!$B$2:$F$526,5,FALSE),"")</f>
        <v/>
      </c>
      <c r="Y1319" t="str">
        <f t="shared" si="711"/>
        <v/>
      </c>
      <c r="Z1319" t="str">
        <f t="shared" si="712"/>
        <v/>
      </c>
      <c r="AA1319" t="str">
        <f t="shared" si="713"/>
        <v/>
      </c>
      <c r="AB1319" t="str">
        <f>IF(LEN(Z1319)&gt;0,VLOOKUP(Z1319,DATA!$K$25:$L$69,2,FALSE)&amp;IF(LEN(AA1319)&gt;0,VLOOKUP(AA1319,DATA!$O$25:$P$29,2,FALSE),""),"")</f>
        <v/>
      </c>
      <c r="AC1319" t="str">
        <f>IF(LEN(Z1319)&gt;0,VLOOKUP(Z1319,DATA!$K$25:$M$69,3,FALSE),"")</f>
        <v/>
      </c>
      <c r="AD1319" t="str">
        <f t="shared" si="714"/>
        <v/>
      </c>
      <c r="AE1319" t="str">
        <f t="shared" si="715"/>
        <v/>
      </c>
      <c r="AF1319" t="str">
        <f t="shared" si="716"/>
        <v/>
      </c>
      <c r="AG1319" t="str">
        <f t="shared" si="717"/>
        <v/>
      </c>
      <c r="AH1319" t="str">
        <f t="shared" si="718"/>
        <v/>
      </c>
      <c r="AI1319" t="str">
        <f>IF(LEN(Q1319)&gt;0,REPT("0",IF(IF(MID(I1319,12,1)="F",VLOOKUP(J1319,DATA!$K$2:$Y$20,14,FALSE),0)&gt;10,IF(MID(I1319,12,1)="F",VLOOKUP(J1319,DATA!$K$2:$Y$20,14,FALSE),0)-10,0)-LEN(X1319))&amp;DEC2BIN(Q1319,IF(MID(I1319,12,1)="F",VLOOKUP(J1319,DATA!$K$2:$Y$20,14,FALSE),0)-IF(IF(MID(I1319,12,1)="F",VLOOKUP(J1319,DATA!$K$2:$Y$20,14,FALSE),0)&gt;10,IF(MID(I1319,12,1)="F",VLOOKUP(J1319,DATA!$K$2:$Y$20,14,FALSE),0)-10,0)),"")</f>
        <v/>
      </c>
      <c r="AJ1319" t="str">
        <f>IF(LEN(H1319)&gt;0,IF(H1319&lt;&gt;"CALL_PAL",VLOOKUP(H1319,DATA!$B$2:$E$526,4,FALSE),VLOOKUP(K1319,DATA!$K$72:$M$161,3,FALSE)),"")</f>
        <v/>
      </c>
      <c r="AK1319" t="str">
        <f>IF(LEN(H1319)&gt;0,VLOOKUP(H1319,DATA!$B$2:$D$526,3,FALSE),"")</f>
        <v/>
      </c>
      <c r="AL1319" t="str">
        <f t="shared" si="719"/>
        <v/>
      </c>
      <c r="AM1319" t="str">
        <f t="shared" si="720"/>
        <v/>
      </c>
      <c r="AN1319" t="str">
        <f t="shared" si="698"/>
        <v/>
      </c>
      <c r="AO1319" t="str">
        <f t="shared" si="692"/>
        <v/>
      </c>
      <c r="AP1319" t="str">
        <f t="shared" si="693"/>
        <v/>
      </c>
      <c r="AQ1319" t="str">
        <f t="shared" si="690"/>
        <v/>
      </c>
    </row>
    <row r="1320" spans="1:43" x14ac:dyDescent="0.25">
      <c r="A1320" t="str">
        <f t="shared" si="694"/>
        <v/>
      </c>
      <c r="C1320" t="str">
        <f t="shared" si="700"/>
        <v/>
      </c>
      <c r="D1320" t="str">
        <f t="shared" si="695"/>
        <v/>
      </c>
      <c r="E1320" t="str">
        <f t="shared" si="696"/>
        <v/>
      </c>
      <c r="F1320" t="str">
        <f t="shared" si="699"/>
        <v/>
      </c>
      <c r="G1320" t="str">
        <f t="shared" si="691"/>
        <v/>
      </c>
      <c r="H1320" t="str">
        <f t="shared" si="701"/>
        <v/>
      </c>
      <c r="I1320" s="3" t="str">
        <f>IF(LEN(H1320)&gt;0,VLOOKUP(H1320,DATA!$B$2:$G$526,6,FALSE),"")</f>
        <v/>
      </c>
      <c r="J1320" t="str">
        <f>IF(LEN(H1320)&gt;0,VLOOKUP(H1320,DATA!$B$2:$G$526,2,FALSE),"")</f>
        <v/>
      </c>
      <c r="K1320" t="str">
        <f>IF(LEN(H1320)&gt;0,IF(MID(IF(MID(MID(C1320,LEN(H1320)+2,99),1,1)="(",MID(MID(C1320,LEN(H1320)+2,99),2,LEN(MID(C1320,LEN(H1320)+2,99))-2),MID(C1320,LEN(H1320)+2,99)),1,1)=VLOOKUP(H1320,DATA!$B$2:$I$526,8,FALSE),MID(IF(MID(MID(C1320,LEN(H1320)+2,99),1,1)="(",MID(MID(C1320,LEN(H1320)+2,99),2,LEN(MID(C1320,LEN(H1320)+2,99))-2),MID(C1320,LEN(H1320)+2,99)),1,3),IF(MID(MID(C1320,LEN(H1320)+2,99),1,1)="(",MID(MID(C1320,LEN(H1320)+2,99),2,LEN(MID(C1320,LEN(H1320)+2,99))-2),MID(C1320,LEN(H1320)+2,99))),"")</f>
        <v/>
      </c>
      <c r="L1320" t="str">
        <f t="shared" si="702"/>
        <v/>
      </c>
      <c r="M1320" t="str">
        <f t="shared" si="721"/>
        <v/>
      </c>
      <c r="N1320" t="str">
        <f t="shared" si="703"/>
        <v/>
      </c>
      <c r="O1320" t="str">
        <f t="shared" si="704"/>
        <v/>
      </c>
      <c r="P1320" t="str">
        <f t="shared" si="697"/>
        <v/>
      </c>
      <c r="Q1320" t="str">
        <f t="shared" si="705"/>
        <v/>
      </c>
      <c r="R1320" t="str">
        <f t="shared" si="706"/>
        <v/>
      </c>
      <c r="S1320" t="str">
        <f t="shared" si="707"/>
        <v/>
      </c>
      <c r="T1320" t="str">
        <f t="shared" si="708"/>
        <v/>
      </c>
      <c r="U1320" t="str">
        <f t="shared" si="709"/>
        <v/>
      </c>
      <c r="V1320" t="str">
        <f>IF(MID(I1320,6,1)="T",VLOOKUP(H1320,DATA!$B$2:$H$526,7,FALSE),"")</f>
        <v/>
      </c>
      <c r="W1320" t="str">
        <f t="shared" si="710"/>
        <v/>
      </c>
      <c r="X1320" t="str">
        <f>IF(LEN(H1320)&gt;0,VLOOKUP(H1320,DATA!$B$2:$F$526,5,FALSE),"")</f>
        <v/>
      </c>
      <c r="Y1320" t="str">
        <f t="shared" si="711"/>
        <v/>
      </c>
      <c r="Z1320" t="str">
        <f t="shared" si="712"/>
        <v/>
      </c>
      <c r="AA1320" t="str">
        <f t="shared" si="713"/>
        <v/>
      </c>
      <c r="AB1320" t="str">
        <f>IF(LEN(Z1320)&gt;0,VLOOKUP(Z1320,DATA!$K$25:$L$69,2,FALSE)&amp;IF(LEN(AA1320)&gt;0,VLOOKUP(AA1320,DATA!$O$25:$P$29,2,FALSE),""),"")</f>
        <v/>
      </c>
      <c r="AC1320" t="str">
        <f>IF(LEN(Z1320)&gt;0,VLOOKUP(Z1320,DATA!$K$25:$M$69,3,FALSE),"")</f>
        <v/>
      </c>
      <c r="AD1320" t="str">
        <f t="shared" si="714"/>
        <v/>
      </c>
      <c r="AE1320" t="str">
        <f t="shared" si="715"/>
        <v/>
      </c>
      <c r="AF1320" t="str">
        <f t="shared" si="716"/>
        <v/>
      </c>
      <c r="AG1320" t="str">
        <f t="shared" si="717"/>
        <v/>
      </c>
      <c r="AH1320" t="str">
        <f t="shared" si="718"/>
        <v/>
      </c>
      <c r="AI1320" t="str">
        <f>IF(LEN(Q1320)&gt;0,REPT("0",IF(IF(MID(I1320,12,1)="F",VLOOKUP(J1320,DATA!$K$2:$Y$20,14,FALSE),0)&gt;10,IF(MID(I1320,12,1)="F",VLOOKUP(J1320,DATA!$K$2:$Y$20,14,FALSE),0)-10,0)-LEN(X1320))&amp;DEC2BIN(Q1320,IF(MID(I1320,12,1)="F",VLOOKUP(J1320,DATA!$K$2:$Y$20,14,FALSE),0)-IF(IF(MID(I1320,12,1)="F",VLOOKUP(J1320,DATA!$K$2:$Y$20,14,FALSE),0)&gt;10,IF(MID(I1320,12,1)="F",VLOOKUP(J1320,DATA!$K$2:$Y$20,14,FALSE),0)-10,0)),"")</f>
        <v/>
      </c>
      <c r="AJ1320" t="str">
        <f>IF(LEN(H1320)&gt;0,IF(H1320&lt;&gt;"CALL_PAL",VLOOKUP(H1320,DATA!$B$2:$E$526,4,FALSE),VLOOKUP(K1320,DATA!$K$72:$M$161,3,FALSE)),"")</f>
        <v/>
      </c>
      <c r="AK1320" t="str">
        <f>IF(LEN(H1320)&gt;0,VLOOKUP(H1320,DATA!$B$2:$D$526,3,FALSE),"")</f>
        <v/>
      </c>
      <c r="AL1320" t="str">
        <f t="shared" si="719"/>
        <v/>
      </c>
      <c r="AM1320" t="str">
        <f t="shared" si="720"/>
        <v/>
      </c>
      <c r="AN1320" t="str">
        <f t="shared" si="698"/>
        <v/>
      </c>
      <c r="AO1320" t="str">
        <f t="shared" si="692"/>
        <v/>
      </c>
      <c r="AP1320" t="str">
        <f t="shared" si="693"/>
        <v/>
      </c>
      <c r="AQ1320" t="str">
        <f t="shared" si="690"/>
        <v/>
      </c>
    </row>
    <row r="1321" spans="1:43" x14ac:dyDescent="0.25">
      <c r="A1321" t="str">
        <f t="shared" si="694"/>
        <v/>
      </c>
      <c r="C1321" t="str">
        <f t="shared" si="700"/>
        <v/>
      </c>
      <c r="D1321" t="str">
        <f t="shared" si="695"/>
        <v/>
      </c>
      <c r="E1321" t="str">
        <f t="shared" si="696"/>
        <v/>
      </c>
      <c r="F1321" t="str">
        <f t="shared" si="699"/>
        <v/>
      </c>
      <c r="G1321" t="str">
        <f t="shared" si="691"/>
        <v/>
      </c>
      <c r="H1321" t="str">
        <f t="shared" si="701"/>
        <v/>
      </c>
      <c r="I1321" s="3" t="str">
        <f>IF(LEN(H1321)&gt;0,VLOOKUP(H1321,DATA!$B$2:$G$526,6,FALSE),"")</f>
        <v/>
      </c>
      <c r="J1321" t="str">
        <f>IF(LEN(H1321)&gt;0,VLOOKUP(H1321,DATA!$B$2:$G$526,2,FALSE),"")</f>
        <v/>
      </c>
      <c r="K1321" t="str">
        <f>IF(LEN(H1321)&gt;0,IF(MID(IF(MID(MID(C1321,LEN(H1321)+2,99),1,1)="(",MID(MID(C1321,LEN(H1321)+2,99),2,LEN(MID(C1321,LEN(H1321)+2,99))-2),MID(C1321,LEN(H1321)+2,99)),1,1)=VLOOKUP(H1321,DATA!$B$2:$I$526,8,FALSE),MID(IF(MID(MID(C1321,LEN(H1321)+2,99),1,1)="(",MID(MID(C1321,LEN(H1321)+2,99),2,LEN(MID(C1321,LEN(H1321)+2,99))-2),MID(C1321,LEN(H1321)+2,99)),1,3),IF(MID(MID(C1321,LEN(H1321)+2,99),1,1)="(",MID(MID(C1321,LEN(H1321)+2,99),2,LEN(MID(C1321,LEN(H1321)+2,99))-2),MID(C1321,LEN(H1321)+2,99))),"")</f>
        <v/>
      </c>
      <c r="L1321" t="str">
        <f t="shared" si="702"/>
        <v/>
      </c>
      <c r="M1321" t="str">
        <f t="shared" si="721"/>
        <v/>
      </c>
      <c r="N1321" t="str">
        <f t="shared" si="703"/>
        <v/>
      </c>
      <c r="O1321" t="str">
        <f t="shared" si="704"/>
        <v/>
      </c>
      <c r="P1321" t="str">
        <f t="shared" si="697"/>
        <v/>
      </c>
      <c r="Q1321" t="str">
        <f t="shared" si="705"/>
        <v/>
      </c>
      <c r="R1321" t="str">
        <f t="shared" si="706"/>
        <v/>
      </c>
      <c r="S1321" t="str">
        <f t="shared" si="707"/>
        <v/>
      </c>
      <c r="T1321" t="str">
        <f t="shared" si="708"/>
        <v/>
      </c>
      <c r="U1321" t="str">
        <f t="shared" si="709"/>
        <v/>
      </c>
      <c r="V1321" t="str">
        <f>IF(MID(I1321,6,1)="T",VLOOKUP(H1321,DATA!$B$2:$H$526,7,FALSE),"")</f>
        <v/>
      </c>
      <c r="W1321" t="str">
        <f t="shared" si="710"/>
        <v/>
      </c>
      <c r="X1321" t="str">
        <f>IF(LEN(H1321)&gt;0,VLOOKUP(H1321,DATA!$B$2:$F$526,5,FALSE),"")</f>
        <v/>
      </c>
      <c r="Y1321" t="str">
        <f t="shared" si="711"/>
        <v/>
      </c>
      <c r="Z1321" t="str">
        <f t="shared" si="712"/>
        <v/>
      </c>
      <c r="AA1321" t="str">
        <f t="shared" si="713"/>
        <v/>
      </c>
      <c r="AB1321" t="str">
        <f>IF(LEN(Z1321)&gt;0,VLOOKUP(Z1321,DATA!$K$25:$L$69,2,FALSE)&amp;IF(LEN(AA1321)&gt;0,VLOOKUP(AA1321,DATA!$O$25:$P$29,2,FALSE),""),"")</f>
        <v/>
      </c>
      <c r="AC1321" t="str">
        <f>IF(LEN(Z1321)&gt;0,VLOOKUP(Z1321,DATA!$K$25:$M$69,3,FALSE),"")</f>
        <v/>
      </c>
      <c r="AD1321" t="str">
        <f t="shared" si="714"/>
        <v/>
      </c>
      <c r="AE1321" t="str">
        <f t="shared" si="715"/>
        <v/>
      </c>
      <c r="AF1321" t="str">
        <f t="shared" si="716"/>
        <v/>
      </c>
      <c r="AG1321" t="str">
        <f t="shared" si="717"/>
        <v/>
      </c>
      <c r="AH1321" t="str">
        <f t="shared" si="718"/>
        <v/>
      </c>
      <c r="AI1321" t="str">
        <f>IF(LEN(Q1321)&gt;0,REPT("0",IF(IF(MID(I1321,12,1)="F",VLOOKUP(J1321,DATA!$K$2:$Y$20,14,FALSE),0)&gt;10,IF(MID(I1321,12,1)="F",VLOOKUP(J1321,DATA!$K$2:$Y$20,14,FALSE),0)-10,0)-LEN(X1321))&amp;DEC2BIN(Q1321,IF(MID(I1321,12,1)="F",VLOOKUP(J1321,DATA!$K$2:$Y$20,14,FALSE),0)-IF(IF(MID(I1321,12,1)="F",VLOOKUP(J1321,DATA!$K$2:$Y$20,14,FALSE),0)&gt;10,IF(MID(I1321,12,1)="F",VLOOKUP(J1321,DATA!$K$2:$Y$20,14,FALSE),0)-10,0)),"")</f>
        <v/>
      </c>
      <c r="AJ1321" t="str">
        <f>IF(LEN(H1321)&gt;0,IF(H1321&lt;&gt;"CALL_PAL",VLOOKUP(H1321,DATA!$B$2:$E$526,4,FALSE),VLOOKUP(K1321,DATA!$K$72:$M$161,3,FALSE)),"")</f>
        <v/>
      </c>
      <c r="AK1321" t="str">
        <f>IF(LEN(H1321)&gt;0,VLOOKUP(H1321,DATA!$B$2:$D$526,3,FALSE),"")</f>
        <v/>
      </c>
      <c r="AL1321" t="str">
        <f t="shared" si="719"/>
        <v/>
      </c>
      <c r="AM1321" t="str">
        <f t="shared" si="720"/>
        <v/>
      </c>
      <c r="AN1321" t="str">
        <f t="shared" si="698"/>
        <v/>
      </c>
      <c r="AO1321" t="str">
        <f t="shared" si="692"/>
        <v/>
      </c>
      <c r="AP1321" t="str">
        <f t="shared" si="693"/>
        <v/>
      </c>
      <c r="AQ1321" t="str">
        <f t="shared" si="690"/>
        <v/>
      </c>
    </row>
    <row r="1322" spans="1:43" x14ac:dyDescent="0.25">
      <c r="A1322" t="str">
        <f t="shared" si="694"/>
        <v/>
      </c>
      <c r="C1322" t="str">
        <f t="shared" si="700"/>
        <v/>
      </c>
      <c r="D1322" t="str">
        <f t="shared" si="695"/>
        <v/>
      </c>
      <c r="E1322" t="str">
        <f t="shared" si="696"/>
        <v/>
      </c>
      <c r="F1322" t="str">
        <f t="shared" si="699"/>
        <v/>
      </c>
      <c r="G1322" t="str">
        <f t="shared" si="691"/>
        <v/>
      </c>
      <c r="H1322" t="str">
        <f t="shared" si="701"/>
        <v/>
      </c>
      <c r="I1322" s="3" t="str">
        <f>IF(LEN(H1322)&gt;0,VLOOKUP(H1322,DATA!$B$2:$G$526,6,FALSE),"")</f>
        <v/>
      </c>
      <c r="J1322" t="str">
        <f>IF(LEN(H1322)&gt;0,VLOOKUP(H1322,DATA!$B$2:$G$526,2,FALSE),"")</f>
        <v/>
      </c>
      <c r="K1322" t="str">
        <f>IF(LEN(H1322)&gt;0,IF(MID(IF(MID(MID(C1322,LEN(H1322)+2,99),1,1)="(",MID(MID(C1322,LEN(H1322)+2,99),2,LEN(MID(C1322,LEN(H1322)+2,99))-2),MID(C1322,LEN(H1322)+2,99)),1,1)=VLOOKUP(H1322,DATA!$B$2:$I$526,8,FALSE),MID(IF(MID(MID(C1322,LEN(H1322)+2,99),1,1)="(",MID(MID(C1322,LEN(H1322)+2,99),2,LEN(MID(C1322,LEN(H1322)+2,99))-2),MID(C1322,LEN(H1322)+2,99)),1,3),IF(MID(MID(C1322,LEN(H1322)+2,99),1,1)="(",MID(MID(C1322,LEN(H1322)+2,99),2,LEN(MID(C1322,LEN(H1322)+2,99))-2),MID(C1322,LEN(H1322)+2,99))),"")</f>
        <v/>
      </c>
      <c r="L1322" t="str">
        <f t="shared" si="702"/>
        <v/>
      </c>
      <c r="M1322" t="str">
        <f t="shared" si="721"/>
        <v/>
      </c>
      <c r="N1322" t="str">
        <f t="shared" si="703"/>
        <v/>
      </c>
      <c r="O1322" t="str">
        <f t="shared" si="704"/>
        <v/>
      </c>
      <c r="P1322" t="str">
        <f t="shared" si="697"/>
        <v/>
      </c>
      <c r="Q1322" t="str">
        <f t="shared" si="705"/>
        <v/>
      </c>
      <c r="R1322" t="str">
        <f t="shared" si="706"/>
        <v/>
      </c>
      <c r="S1322" t="str">
        <f t="shared" si="707"/>
        <v/>
      </c>
      <c r="T1322" t="str">
        <f t="shared" si="708"/>
        <v/>
      </c>
      <c r="U1322" t="str">
        <f t="shared" si="709"/>
        <v/>
      </c>
      <c r="V1322" t="str">
        <f>IF(MID(I1322,6,1)="T",VLOOKUP(H1322,DATA!$B$2:$H$526,7,FALSE),"")</f>
        <v/>
      </c>
      <c r="W1322" t="str">
        <f t="shared" si="710"/>
        <v/>
      </c>
      <c r="X1322" t="str">
        <f>IF(LEN(H1322)&gt;0,VLOOKUP(H1322,DATA!$B$2:$F$526,5,FALSE),"")</f>
        <v/>
      </c>
      <c r="Y1322" t="str">
        <f t="shared" si="711"/>
        <v/>
      </c>
      <c r="Z1322" t="str">
        <f t="shared" si="712"/>
        <v/>
      </c>
      <c r="AA1322" t="str">
        <f t="shared" si="713"/>
        <v/>
      </c>
      <c r="AB1322" t="str">
        <f>IF(LEN(Z1322)&gt;0,VLOOKUP(Z1322,DATA!$K$25:$L$69,2,FALSE)&amp;IF(LEN(AA1322)&gt;0,VLOOKUP(AA1322,DATA!$O$25:$P$29,2,FALSE),""),"")</f>
        <v/>
      </c>
      <c r="AC1322" t="str">
        <f>IF(LEN(Z1322)&gt;0,VLOOKUP(Z1322,DATA!$K$25:$M$69,3,FALSE),"")</f>
        <v/>
      </c>
      <c r="AD1322" t="str">
        <f t="shared" si="714"/>
        <v/>
      </c>
      <c r="AE1322" t="str">
        <f t="shared" si="715"/>
        <v/>
      </c>
      <c r="AF1322" t="str">
        <f t="shared" si="716"/>
        <v/>
      </c>
      <c r="AG1322" t="str">
        <f t="shared" si="717"/>
        <v/>
      </c>
      <c r="AH1322" t="str">
        <f t="shared" si="718"/>
        <v/>
      </c>
      <c r="AI1322" t="str">
        <f>IF(LEN(Q1322)&gt;0,REPT("0",IF(IF(MID(I1322,12,1)="F",VLOOKUP(J1322,DATA!$K$2:$Y$20,14,FALSE),0)&gt;10,IF(MID(I1322,12,1)="F",VLOOKUP(J1322,DATA!$K$2:$Y$20,14,FALSE),0)-10,0)-LEN(X1322))&amp;DEC2BIN(Q1322,IF(MID(I1322,12,1)="F",VLOOKUP(J1322,DATA!$K$2:$Y$20,14,FALSE),0)-IF(IF(MID(I1322,12,1)="F",VLOOKUP(J1322,DATA!$K$2:$Y$20,14,FALSE),0)&gt;10,IF(MID(I1322,12,1)="F",VLOOKUP(J1322,DATA!$K$2:$Y$20,14,FALSE),0)-10,0)),"")</f>
        <v/>
      </c>
      <c r="AJ1322" t="str">
        <f>IF(LEN(H1322)&gt;0,IF(H1322&lt;&gt;"CALL_PAL",VLOOKUP(H1322,DATA!$B$2:$E$526,4,FALSE),VLOOKUP(K1322,DATA!$K$72:$M$161,3,FALSE)),"")</f>
        <v/>
      </c>
      <c r="AK1322" t="str">
        <f>IF(LEN(H1322)&gt;0,VLOOKUP(H1322,DATA!$B$2:$D$526,3,FALSE),"")</f>
        <v/>
      </c>
      <c r="AL1322" t="str">
        <f t="shared" si="719"/>
        <v/>
      </c>
      <c r="AM1322" t="str">
        <f t="shared" si="720"/>
        <v/>
      </c>
      <c r="AN1322" t="str">
        <f t="shared" si="698"/>
        <v/>
      </c>
      <c r="AO1322" t="str">
        <f t="shared" si="692"/>
        <v/>
      </c>
      <c r="AP1322" t="str">
        <f t="shared" si="693"/>
        <v/>
      </c>
      <c r="AQ1322" t="str">
        <f t="shared" si="690"/>
        <v/>
      </c>
    </row>
    <row r="1323" spans="1:43" x14ac:dyDescent="0.25">
      <c r="A1323" t="str">
        <f t="shared" si="694"/>
        <v/>
      </c>
      <c r="C1323" t="str">
        <f t="shared" si="700"/>
        <v/>
      </c>
      <c r="D1323" t="str">
        <f t="shared" si="695"/>
        <v/>
      </c>
      <c r="E1323" t="str">
        <f t="shared" si="696"/>
        <v/>
      </c>
      <c r="F1323" t="str">
        <f t="shared" si="699"/>
        <v/>
      </c>
      <c r="G1323" t="str">
        <f t="shared" si="691"/>
        <v/>
      </c>
      <c r="H1323" t="str">
        <f t="shared" si="701"/>
        <v/>
      </c>
      <c r="I1323" s="3" t="str">
        <f>IF(LEN(H1323)&gt;0,VLOOKUP(H1323,DATA!$B$2:$G$526,6,FALSE),"")</f>
        <v/>
      </c>
      <c r="J1323" t="str">
        <f>IF(LEN(H1323)&gt;0,VLOOKUP(H1323,DATA!$B$2:$G$526,2,FALSE),"")</f>
        <v/>
      </c>
      <c r="K1323" t="str">
        <f>IF(LEN(H1323)&gt;0,IF(MID(IF(MID(MID(C1323,LEN(H1323)+2,99),1,1)="(",MID(MID(C1323,LEN(H1323)+2,99),2,LEN(MID(C1323,LEN(H1323)+2,99))-2),MID(C1323,LEN(H1323)+2,99)),1,1)=VLOOKUP(H1323,DATA!$B$2:$I$526,8,FALSE),MID(IF(MID(MID(C1323,LEN(H1323)+2,99),1,1)="(",MID(MID(C1323,LEN(H1323)+2,99),2,LEN(MID(C1323,LEN(H1323)+2,99))-2),MID(C1323,LEN(H1323)+2,99)),1,3),IF(MID(MID(C1323,LEN(H1323)+2,99),1,1)="(",MID(MID(C1323,LEN(H1323)+2,99),2,LEN(MID(C1323,LEN(H1323)+2,99))-2),MID(C1323,LEN(H1323)+2,99))),"")</f>
        <v/>
      </c>
      <c r="L1323" t="str">
        <f t="shared" si="702"/>
        <v/>
      </c>
      <c r="M1323" t="str">
        <f t="shared" si="721"/>
        <v/>
      </c>
      <c r="N1323" t="str">
        <f t="shared" si="703"/>
        <v/>
      </c>
      <c r="O1323" t="str">
        <f t="shared" si="704"/>
        <v/>
      </c>
      <c r="P1323" t="str">
        <f t="shared" si="697"/>
        <v/>
      </c>
      <c r="Q1323" t="str">
        <f t="shared" si="705"/>
        <v/>
      </c>
      <c r="R1323" t="str">
        <f t="shared" si="706"/>
        <v/>
      </c>
      <c r="S1323" t="str">
        <f t="shared" si="707"/>
        <v/>
      </c>
      <c r="T1323" t="str">
        <f t="shared" si="708"/>
        <v/>
      </c>
      <c r="U1323" t="str">
        <f t="shared" si="709"/>
        <v/>
      </c>
      <c r="V1323" t="str">
        <f>IF(MID(I1323,6,1)="T",VLOOKUP(H1323,DATA!$B$2:$H$526,7,FALSE),"")</f>
        <v/>
      </c>
      <c r="W1323" t="str">
        <f t="shared" si="710"/>
        <v/>
      </c>
      <c r="X1323" t="str">
        <f>IF(LEN(H1323)&gt;0,VLOOKUP(H1323,DATA!$B$2:$F$526,5,FALSE),"")</f>
        <v/>
      </c>
      <c r="Y1323" t="str">
        <f t="shared" si="711"/>
        <v/>
      </c>
      <c r="Z1323" t="str">
        <f t="shared" si="712"/>
        <v/>
      </c>
      <c r="AA1323" t="str">
        <f t="shared" si="713"/>
        <v/>
      </c>
      <c r="AB1323" t="str">
        <f>IF(LEN(Z1323)&gt;0,VLOOKUP(Z1323,DATA!$K$25:$L$69,2,FALSE)&amp;IF(LEN(AA1323)&gt;0,VLOOKUP(AA1323,DATA!$O$25:$P$29,2,FALSE),""),"")</f>
        <v/>
      </c>
      <c r="AC1323" t="str">
        <f>IF(LEN(Z1323)&gt;0,VLOOKUP(Z1323,DATA!$K$25:$M$69,3,FALSE),"")</f>
        <v/>
      </c>
      <c r="AD1323" t="str">
        <f t="shared" si="714"/>
        <v/>
      </c>
      <c r="AE1323" t="str">
        <f t="shared" si="715"/>
        <v/>
      </c>
      <c r="AF1323" t="str">
        <f t="shared" si="716"/>
        <v/>
      </c>
      <c r="AG1323" t="str">
        <f t="shared" si="717"/>
        <v/>
      </c>
      <c r="AH1323" t="str">
        <f t="shared" si="718"/>
        <v/>
      </c>
      <c r="AI1323" t="str">
        <f>IF(LEN(Q1323)&gt;0,REPT("0",IF(IF(MID(I1323,12,1)="F",VLOOKUP(J1323,DATA!$K$2:$Y$20,14,FALSE),0)&gt;10,IF(MID(I1323,12,1)="F",VLOOKUP(J1323,DATA!$K$2:$Y$20,14,FALSE),0)-10,0)-LEN(X1323))&amp;DEC2BIN(Q1323,IF(MID(I1323,12,1)="F",VLOOKUP(J1323,DATA!$K$2:$Y$20,14,FALSE),0)-IF(IF(MID(I1323,12,1)="F",VLOOKUP(J1323,DATA!$K$2:$Y$20,14,FALSE),0)&gt;10,IF(MID(I1323,12,1)="F",VLOOKUP(J1323,DATA!$K$2:$Y$20,14,FALSE),0)-10,0)),"")</f>
        <v/>
      </c>
      <c r="AJ1323" t="str">
        <f>IF(LEN(H1323)&gt;0,IF(H1323&lt;&gt;"CALL_PAL",VLOOKUP(H1323,DATA!$B$2:$E$526,4,FALSE),VLOOKUP(K1323,DATA!$K$72:$M$161,3,FALSE)),"")</f>
        <v/>
      </c>
      <c r="AK1323" t="str">
        <f>IF(LEN(H1323)&gt;0,VLOOKUP(H1323,DATA!$B$2:$D$526,3,FALSE),"")</f>
        <v/>
      </c>
      <c r="AL1323" t="str">
        <f t="shared" si="719"/>
        <v/>
      </c>
      <c r="AM1323" t="str">
        <f t="shared" si="720"/>
        <v/>
      </c>
      <c r="AN1323" t="str">
        <f t="shared" si="698"/>
        <v/>
      </c>
      <c r="AO1323" t="str">
        <f t="shared" si="692"/>
        <v/>
      </c>
      <c r="AP1323" t="str">
        <f t="shared" si="693"/>
        <v/>
      </c>
      <c r="AQ1323" t="str">
        <f t="shared" si="690"/>
        <v/>
      </c>
    </row>
    <row r="1324" spans="1:43" x14ac:dyDescent="0.25">
      <c r="A1324" t="str">
        <f t="shared" si="694"/>
        <v/>
      </c>
      <c r="C1324" t="str">
        <f t="shared" si="700"/>
        <v/>
      </c>
      <c r="D1324" t="str">
        <f t="shared" si="695"/>
        <v/>
      </c>
      <c r="E1324" t="str">
        <f t="shared" si="696"/>
        <v/>
      </c>
      <c r="F1324" t="str">
        <f t="shared" si="699"/>
        <v/>
      </c>
      <c r="G1324" t="str">
        <f t="shared" si="691"/>
        <v/>
      </c>
      <c r="H1324" t="str">
        <f t="shared" si="701"/>
        <v/>
      </c>
      <c r="I1324" s="3" t="str">
        <f>IF(LEN(H1324)&gt;0,VLOOKUP(H1324,DATA!$B$2:$G$526,6,FALSE),"")</f>
        <v/>
      </c>
      <c r="J1324" t="str">
        <f>IF(LEN(H1324)&gt;0,VLOOKUP(H1324,DATA!$B$2:$G$526,2,FALSE),"")</f>
        <v/>
      </c>
      <c r="K1324" t="str">
        <f>IF(LEN(H1324)&gt;0,IF(MID(IF(MID(MID(C1324,LEN(H1324)+2,99),1,1)="(",MID(MID(C1324,LEN(H1324)+2,99),2,LEN(MID(C1324,LEN(H1324)+2,99))-2),MID(C1324,LEN(H1324)+2,99)),1,1)=VLOOKUP(H1324,DATA!$B$2:$I$526,8,FALSE),MID(IF(MID(MID(C1324,LEN(H1324)+2,99),1,1)="(",MID(MID(C1324,LEN(H1324)+2,99),2,LEN(MID(C1324,LEN(H1324)+2,99))-2),MID(C1324,LEN(H1324)+2,99)),1,3),IF(MID(MID(C1324,LEN(H1324)+2,99),1,1)="(",MID(MID(C1324,LEN(H1324)+2,99),2,LEN(MID(C1324,LEN(H1324)+2,99))-2),MID(C1324,LEN(H1324)+2,99))),"")</f>
        <v/>
      </c>
      <c r="L1324" t="str">
        <f t="shared" si="702"/>
        <v/>
      </c>
      <c r="M1324" t="str">
        <f t="shared" si="721"/>
        <v/>
      </c>
      <c r="N1324" t="str">
        <f t="shared" si="703"/>
        <v/>
      </c>
      <c r="O1324" t="str">
        <f t="shared" si="704"/>
        <v/>
      </c>
      <c r="P1324" t="str">
        <f t="shared" si="697"/>
        <v/>
      </c>
      <c r="Q1324" t="str">
        <f t="shared" si="705"/>
        <v/>
      </c>
      <c r="R1324" t="str">
        <f t="shared" si="706"/>
        <v/>
      </c>
      <c r="S1324" t="str">
        <f t="shared" si="707"/>
        <v/>
      </c>
      <c r="T1324" t="str">
        <f t="shared" si="708"/>
        <v/>
      </c>
      <c r="U1324" t="str">
        <f t="shared" si="709"/>
        <v/>
      </c>
      <c r="V1324" t="str">
        <f>IF(MID(I1324,6,1)="T",VLOOKUP(H1324,DATA!$B$2:$H$526,7,FALSE),"")</f>
        <v/>
      </c>
      <c r="W1324" t="str">
        <f t="shared" si="710"/>
        <v/>
      </c>
      <c r="X1324" t="str">
        <f>IF(LEN(H1324)&gt;0,VLOOKUP(H1324,DATA!$B$2:$F$526,5,FALSE),"")</f>
        <v/>
      </c>
      <c r="Y1324" t="str">
        <f t="shared" si="711"/>
        <v/>
      </c>
      <c r="Z1324" t="str">
        <f t="shared" si="712"/>
        <v/>
      </c>
      <c r="AA1324" t="str">
        <f t="shared" si="713"/>
        <v/>
      </c>
      <c r="AB1324" t="str">
        <f>IF(LEN(Z1324)&gt;0,VLOOKUP(Z1324,DATA!$K$25:$L$69,2,FALSE)&amp;IF(LEN(AA1324)&gt;0,VLOOKUP(AA1324,DATA!$O$25:$P$29,2,FALSE),""),"")</f>
        <v/>
      </c>
      <c r="AC1324" t="str">
        <f>IF(LEN(Z1324)&gt;0,VLOOKUP(Z1324,DATA!$K$25:$M$69,3,FALSE),"")</f>
        <v/>
      </c>
      <c r="AD1324" t="str">
        <f t="shared" si="714"/>
        <v/>
      </c>
      <c r="AE1324" t="str">
        <f t="shared" si="715"/>
        <v/>
      </c>
      <c r="AF1324" t="str">
        <f t="shared" si="716"/>
        <v/>
      </c>
      <c r="AG1324" t="str">
        <f t="shared" si="717"/>
        <v/>
      </c>
      <c r="AH1324" t="str">
        <f t="shared" si="718"/>
        <v/>
      </c>
      <c r="AI1324" t="str">
        <f>IF(LEN(Q1324)&gt;0,REPT("0",IF(IF(MID(I1324,12,1)="F",VLOOKUP(J1324,DATA!$K$2:$Y$20,14,FALSE),0)&gt;10,IF(MID(I1324,12,1)="F",VLOOKUP(J1324,DATA!$K$2:$Y$20,14,FALSE),0)-10,0)-LEN(X1324))&amp;DEC2BIN(Q1324,IF(MID(I1324,12,1)="F",VLOOKUP(J1324,DATA!$K$2:$Y$20,14,FALSE),0)-IF(IF(MID(I1324,12,1)="F",VLOOKUP(J1324,DATA!$K$2:$Y$20,14,FALSE),0)&gt;10,IF(MID(I1324,12,1)="F",VLOOKUP(J1324,DATA!$K$2:$Y$20,14,FALSE),0)-10,0)),"")</f>
        <v/>
      </c>
      <c r="AJ1324" t="str">
        <f>IF(LEN(H1324)&gt;0,IF(H1324&lt;&gt;"CALL_PAL",VLOOKUP(H1324,DATA!$B$2:$E$526,4,FALSE),VLOOKUP(K1324,DATA!$K$72:$M$161,3,FALSE)),"")</f>
        <v/>
      </c>
      <c r="AK1324" t="str">
        <f>IF(LEN(H1324)&gt;0,VLOOKUP(H1324,DATA!$B$2:$D$526,3,FALSE),"")</f>
        <v/>
      </c>
      <c r="AL1324" t="str">
        <f t="shared" si="719"/>
        <v/>
      </c>
      <c r="AM1324" t="str">
        <f t="shared" si="720"/>
        <v/>
      </c>
      <c r="AN1324" t="str">
        <f t="shared" si="698"/>
        <v/>
      </c>
      <c r="AO1324" t="str">
        <f t="shared" si="692"/>
        <v/>
      </c>
      <c r="AP1324" t="str">
        <f t="shared" si="693"/>
        <v/>
      </c>
      <c r="AQ1324" t="str">
        <f t="shared" si="690"/>
        <v/>
      </c>
    </row>
    <row r="1325" spans="1:43" x14ac:dyDescent="0.25">
      <c r="A1325" t="str">
        <f t="shared" si="694"/>
        <v/>
      </c>
      <c r="C1325" t="str">
        <f t="shared" si="700"/>
        <v/>
      </c>
      <c r="D1325" t="str">
        <f t="shared" si="695"/>
        <v/>
      </c>
      <c r="E1325" t="str">
        <f t="shared" si="696"/>
        <v/>
      </c>
      <c r="F1325" t="str">
        <f t="shared" si="699"/>
        <v/>
      </c>
      <c r="G1325" t="str">
        <f t="shared" si="691"/>
        <v/>
      </c>
      <c r="H1325" t="str">
        <f t="shared" si="701"/>
        <v/>
      </c>
      <c r="I1325" s="3" t="str">
        <f>IF(LEN(H1325)&gt;0,VLOOKUP(H1325,DATA!$B$2:$G$526,6,FALSE),"")</f>
        <v/>
      </c>
      <c r="J1325" t="str">
        <f>IF(LEN(H1325)&gt;0,VLOOKUP(H1325,DATA!$B$2:$G$526,2,FALSE),"")</f>
        <v/>
      </c>
      <c r="K1325" t="str">
        <f>IF(LEN(H1325)&gt;0,IF(MID(IF(MID(MID(C1325,LEN(H1325)+2,99),1,1)="(",MID(MID(C1325,LEN(H1325)+2,99),2,LEN(MID(C1325,LEN(H1325)+2,99))-2),MID(C1325,LEN(H1325)+2,99)),1,1)=VLOOKUP(H1325,DATA!$B$2:$I$526,8,FALSE),MID(IF(MID(MID(C1325,LEN(H1325)+2,99),1,1)="(",MID(MID(C1325,LEN(H1325)+2,99),2,LEN(MID(C1325,LEN(H1325)+2,99))-2),MID(C1325,LEN(H1325)+2,99)),1,3),IF(MID(MID(C1325,LEN(H1325)+2,99),1,1)="(",MID(MID(C1325,LEN(H1325)+2,99),2,LEN(MID(C1325,LEN(H1325)+2,99))-2),MID(C1325,LEN(H1325)+2,99))),"")</f>
        <v/>
      </c>
      <c r="L1325" t="str">
        <f t="shared" si="702"/>
        <v/>
      </c>
      <c r="M1325" t="str">
        <f t="shared" si="721"/>
        <v/>
      </c>
      <c r="N1325" t="str">
        <f t="shared" si="703"/>
        <v/>
      </c>
      <c r="O1325" t="str">
        <f t="shared" si="704"/>
        <v/>
      </c>
      <c r="P1325" t="str">
        <f t="shared" si="697"/>
        <v/>
      </c>
      <c r="Q1325" t="str">
        <f t="shared" si="705"/>
        <v/>
      </c>
      <c r="R1325" t="str">
        <f t="shared" si="706"/>
        <v/>
      </c>
      <c r="S1325" t="str">
        <f t="shared" si="707"/>
        <v/>
      </c>
      <c r="T1325" t="str">
        <f t="shared" si="708"/>
        <v/>
      </c>
      <c r="U1325" t="str">
        <f t="shared" si="709"/>
        <v/>
      </c>
      <c r="V1325" t="str">
        <f>IF(MID(I1325,6,1)="T",VLOOKUP(H1325,DATA!$B$2:$H$526,7,FALSE),"")</f>
        <v/>
      </c>
      <c r="W1325" t="str">
        <f t="shared" si="710"/>
        <v/>
      </c>
      <c r="X1325" t="str">
        <f>IF(LEN(H1325)&gt;0,VLOOKUP(H1325,DATA!$B$2:$F$526,5,FALSE),"")</f>
        <v/>
      </c>
      <c r="Y1325" t="str">
        <f t="shared" si="711"/>
        <v/>
      </c>
      <c r="Z1325" t="str">
        <f t="shared" si="712"/>
        <v/>
      </c>
      <c r="AA1325" t="str">
        <f t="shared" si="713"/>
        <v/>
      </c>
      <c r="AB1325" t="str">
        <f>IF(LEN(Z1325)&gt;0,VLOOKUP(Z1325,DATA!$K$25:$L$69,2,FALSE)&amp;IF(LEN(AA1325)&gt;0,VLOOKUP(AA1325,DATA!$O$25:$P$29,2,FALSE),""),"")</f>
        <v/>
      </c>
      <c r="AC1325" t="str">
        <f>IF(LEN(Z1325)&gt;0,VLOOKUP(Z1325,DATA!$K$25:$M$69,3,FALSE),"")</f>
        <v/>
      </c>
      <c r="AD1325" t="str">
        <f t="shared" si="714"/>
        <v/>
      </c>
      <c r="AE1325" t="str">
        <f t="shared" si="715"/>
        <v/>
      </c>
      <c r="AF1325" t="str">
        <f t="shared" si="716"/>
        <v/>
      </c>
      <c r="AG1325" t="str">
        <f t="shared" si="717"/>
        <v/>
      </c>
      <c r="AH1325" t="str">
        <f t="shared" si="718"/>
        <v/>
      </c>
      <c r="AI1325" t="str">
        <f>IF(LEN(Q1325)&gt;0,REPT("0",IF(IF(MID(I1325,12,1)="F",VLOOKUP(J1325,DATA!$K$2:$Y$20,14,FALSE),0)&gt;10,IF(MID(I1325,12,1)="F",VLOOKUP(J1325,DATA!$K$2:$Y$20,14,FALSE),0)-10,0)-LEN(X1325))&amp;DEC2BIN(Q1325,IF(MID(I1325,12,1)="F",VLOOKUP(J1325,DATA!$K$2:$Y$20,14,FALSE),0)-IF(IF(MID(I1325,12,1)="F",VLOOKUP(J1325,DATA!$K$2:$Y$20,14,FALSE),0)&gt;10,IF(MID(I1325,12,1)="F",VLOOKUP(J1325,DATA!$K$2:$Y$20,14,FALSE),0)-10,0)),"")</f>
        <v/>
      </c>
      <c r="AJ1325" t="str">
        <f>IF(LEN(H1325)&gt;0,IF(H1325&lt;&gt;"CALL_PAL",VLOOKUP(H1325,DATA!$B$2:$E$526,4,FALSE),VLOOKUP(K1325,DATA!$K$72:$M$161,3,FALSE)),"")</f>
        <v/>
      </c>
      <c r="AK1325" t="str">
        <f>IF(LEN(H1325)&gt;0,VLOOKUP(H1325,DATA!$B$2:$D$526,3,FALSE),"")</f>
        <v/>
      </c>
      <c r="AL1325" t="str">
        <f t="shared" si="719"/>
        <v/>
      </c>
      <c r="AM1325" t="str">
        <f t="shared" si="720"/>
        <v/>
      </c>
      <c r="AN1325" t="str">
        <f t="shared" si="698"/>
        <v/>
      </c>
      <c r="AO1325" t="str">
        <f t="shared" si="692"/>
        <v/>
      </c>
      <c r="AP1325" t="str">
        <f t="shared" si="693"/>
        <v/>
      </c>
      <c r="AQ1325" t="str">
        <f t="shared" si="690"/>
        <v/>
      </c>
    </row>
    <row r="1326" spans="1:43" x14ac:dyDescent="0.25">
      <c r="A1326" t="str">
        <f t="shared" si="694"/>
        <v/>
      </c>
      <c r="C1326" t="str">
        <f t="shared" si="700"/>
        <v/>
      </c>
      <c r="D1326" t="str">
        <f t="shared" si="695"/>
        <v/>
      </c>
      <c r="E1326" t="str">
        <f t="shared" si="696"/>
        <v/>
      </c>
      <c r="F1326" t="str">
        <f t="shared" si="699"/>
        <v/>
      </c>
      <c r="G1326" t="str">
        <f t="shared" si="691"/>
        <v/>
      </c>
      <c r="H1326" t="str">
        <f t="shared" si="701"/>
        <v/>
      </c>
      <c r="I1326" s="3" t="str">
        <f>IF(LEN(H1326)&gt;0,VLOOKUP(H1326,DATA!$B$2:$G$526,6,FALSE),"")</f>
        <v/>
      </c>
      <c r="J1326" t="str">
        <f>IF(LEN(H1326)&gt;0,VLOOKUP(H1326,DATA!$B$2:$G$526,2,FALSE),"")</f>
        <v/>
      </c>
      <c r="K1326" t="str">
        <f>IF(LEN(H1326)&gt;0,IF(MID(IF(MID(MID(C1326,LEN(H1326)+2,99),1,1)="(",MID(MID(C1326,LEN(H1326)+2,99),2,LEN(MID(C1326,LEN(H1326)+2,99))-2),MID(C1326,LEN(H1326)+2,99)),1,1)=VLOOKUP(H1326,DATA!$B$2:$I$526,8,FALSE),MID(IF(MID(MID(C1326,LEN(H1326)+2,99),1,1)="(",MID(MID(C1326,LEN(H1326)+2,99),2,LEN(MID(C1326,LEN(H1326)+2,99))-2),MID(C1326,LEN(H1326)+2,99)),1,3),IF(MID(MID(C1326,LEN(H1326)+2,99),1,1)="(",MID(MID(C1326,LEN(H1326)+2,99),2,LEN(MID(C1326,LEN(H1326)+2,99))-2),MID(C1326,LEN(H1326)+2,99))),"")</f>
        <v/>
      </c>
      <c r="L1326" t="str">
        <f t="shared" si="702"/>
        <v/>
      </c>
      <c r="M1326" t="str">
        <f t="shared" si="721"/>
        <v/>
      </c>
      <c r="N1326" t="str">
        <f t="shared" si="703"/>
        <v/>
      </c>
      <c r="O1326" t="str">
        <f t="shared" si="704"/>
        <v/>
      </c>
      <c r="P1326" t="str">
        <f t="shared" si="697"/>
        <v/>
      </c>
      <c r="Q1326" t="str">
        <f t="shared" si="705"/>
        <v/>
      </c>
      <c r="R1326" t="str">
        <f t="shared" si="706"/>
        <v/>
      </c>
      <c r="S1326" t="str">
        <f t="shared" si="707"/>
        <v/>
      </c>
      <c r="T1326" t="str">
        <f t="shared" si="708"/>
        <v/>
      </c>
      <c r="U1326" t="str">
        <f t="shared" si="709"/>
        <v/>
      </c>
      <c r="V1326" t="str">
        <f>IF(MID(I1326,6,1)="T",VLOOKUP(H1326,DATA!$B$2:$H$526,7,FALSE),"")</f>
        <v/>
      </c>
      <c r="W1326" t="str">
        <f t="shared" si="710"/>
        <v/>
      </c>
      <c r="X1326" t="str">
        <f>IF(LEN(H1326)&gt;0,VLOOKUP(H1326,DATA!$B$2:$F$526,5,FALSE),"")</f>
        <v/>
      </c>
      <c r="Y1326" t="str">
        <f t="shared" si="711"/>
        <v/>
      </c>
      <c r="Z1326" t="str">
        <f t="shared" si="712"/>
        <v/>
      </c>
      <c r="AA1326" t="str">
        <f t="shared" si="713"/>
        <v/>
      </c>
      <c r="AB1326" t="str">
        <f>IF(LEN(Z1326)&gt;0,VLOOKUP(Z1326,DATA!$K$25:$L$69,2,FALSE)&amp;IF(LEN(AA1326)&gt;0,VLOOKUP(AA1326,DATA!$O$25:$P$29,2,FALSE),""),"")</f>
        <v/>
      </c>
      <c r="AC1326" t="str">
        <f>IF(LEN(Z1326)&gt;0,VLOOKUP(Z1326,DATA!$K$25:$M$69,3,FALSE),"")</f>
        <v/>
      </c>
      <c r="AD1326" t="str">
        <f t="shared" si="714"/>
        <v/>
      </c>
      <c r="AE1326" t="str">
        <f t="shared" si="715"/>
        <v/>
      </c>
      <c r="AF1326" t="str">
        <f t="shared" si="716"/>
        <v/>
      </c>
      <c r="AG1326" t="str">
        <f t="shared" si="717"/>
        <v/>
      </c>
      <c r="AH1326" t="str">
        <f t="shared" si="718"/>
        <v/>
      </c>
      <c r="AI1326" t="str">
        <f>IF(LEN(Q1326)&gt;0,REPT("0",IF(IF(MID(I1326,12,1)="F",VLOOKUP(J1326,DATA!$K$2:$Y$20,14,FALSE),0)&gt;10,IF(MID(I1326,12,1)="F",VLOOKUP(J1326,DATA!$K$2:$Y$20,14,FALSE),0)-10,0)-LEN(X1326))&amp;DEC2BIN(Q1326,IF(MID(I1326,12,1)="F",VLOOKUP(J1326,DATA!$K$2:$Y$20,14,FALSE),0)-IF(IF(MID(I1326,12,1)="F",VLOOKUP(J1326,DATA!$K$2:$Y$20,14,FALSE),0)&gt;10,IF(MID(I1326,12,1)="F",VLOOKUP(J1326,DATA!$K$2:$Y$20,14,FALSE),0)-10,0)),"")</f>
        <v/>
      </c>
      <c r="AJ1326" t="str">
        <f>IF(LEN(H1326)&gt;0,IF(H1326&lt;&gt;"CALL_PAL",VLOOKUP(H1326,DATA!$B$2:$E$526,4,FALSE),VLOOKUP(K1326,DATA!$K$72:$M$161,3,FALSE)),"")</f>
        <v/>
      </c>
      <c r="AK1326" t="str">
        <f>IF(LEN(H1326)&gt;0,VLOOKUP(H1326,DATA!$B$2:$D$526,3,FALSE),"")</f>
        <v/>
      </c>
      <c r="AL1326" t="str">
        <f t="shared" si="719"/>
        <v/>
      </c>
      <c r="AM1326" t="str">
        <f t="shared" si="720"/>
        <v/>
      </c>
      <c r="AN1326" t="str">
        <f t="shared" si="698"/>
        <v/>
      </c>
      <c r="AO1326" t="str">
        <f t="shared" si="692"/>
        <v/>
      </c>
      <c r="AP1326" t="str">
        <f t="shared" si="693"/>
        <v/>
      </c>
      <c r="AQ1326" t="str">
        <f t="shared" si="690"/>
        <v/>
      </c>
    </row>
    <row r="1327" spans="1:43" x14ac:dyDescent="0.25">
      <c r="A1327" t="str">
        <f t="shared" si="694"/>
        <v/>
      </c>
      <c r="C1327" t="str">
        <f t="shared" si="700"/>
        <v/>
      </c>
      <c r="D1327" t="str">
        <f t="shared" si="695"/>
        <v/>
      </c>
      <c r="E1327" t="str">
        <f t="shared" si="696"/>
        <v/>
      </c>
      <c r="F1327" t="str">
        <f t="shared" si="699"/>
        <v/>
      </c>
      <c r="G1327" t="str">
        <f t="shared" si="691"/>
        <v/>
      </c>
      <c r="H1327" t="str">
        <f t="shared" si="701"/>
        <v/>
      </c>
      <c r="I1327" s="3" t="str">
        <f>IF(LEN(H1327)&gt;0,VLOOKUP(H1327,DATA!$B$2:$G$526,6,FALSE),"")</f>
        <v/>
      </c>
      <c r="J1327" t="str">
        <f>IF(LEN(H1327)&gt;0,VLOOKUP(H1327,DATA!$B$2:$G$526,2,FALSE),"")</f>
        <v/>
      </c>
      <c r="K1327" t="str">
        <f>IF(LEN(H1327)&gt;0,IF(MID(IF(MID(MID(C1327,LEN(H1327)+2,99),1,1)="(",MID(MID(C1327,LEN(H1327)+2,99),2,LEN(MID(C1327,LEN(H1327)+2,99))-2),MID(C1327,LEN(H1327)+2,99)),1,1)=VLOOKUP(H1327,DATA!$B$2:$I$526,8,FALSE),MID(IF(MID(MID(C1327,LEN(H1327)+2,99),1,1)="(",MID(MID(C1327,LEN(H1327)+2,99),2,LEN(MID(C1327,LEN(H1327)+2,99))-2),MID(C1327,LEN(H1327)+2,99)),1,3),IF(MID(MID(C1327,LEN(H1327)+2,99),1,1)="(",MID(MID(C1327,LEN(H1327)+2,99),2,LEN(MID(C1327,LEN(H1327)+2,99))-2),MID(C1327,LEN(H1327)+2,99))),"")</f>
        <v/>
      </c>
      <c r="L1327" t="str">
        <f t="shared" si="702"/>
        <v/>
      </c>
      <c r="M1327" t="str">
        <f t="shared" si="721"/>
        <v/>
      </c>
      <c r="N1327" t="str">
        <f t="shared" si="703"/>
        <v/>
      </c>
      <c r="O1327" t="str">
        <f t="shared" si="704"/>
        <v/>
      </c>
      <c r="P1327" t="str">
        <f t="shared" si="697"/>
        <v/>
      </c>
      <c r="Q1327" t="str">
        <f t="shared" si="705"/>
        <v/>
      </c>
      <c r="R1327" t="str">
        <f t="shared" si="706"/>
        <v/>
      </c>
      <c r="S1327" t="str">
        <f t="shared" si="707"/>
        <v/>
      </c>
      <c r="T1327" t="str">
        <f t="shared" si="708"/>
        <v/>
      </c>
      <c r="U1327" t="str">
        <f t="shared" si="709"/>
        <v/>
      </c>
      <c r="V1327" t="str">
        <f>IF(MID(I1327,6,1)="T",VLOOKUP(H1327,DATA!$B$2:$H$526,7,FALSE),"")</f>
        <v/>
      </c>
      <c r="W1327" t="str">
        <f t="shared" si="710"/>
        <v/>
      </c>
      <c r="X1327" t="str">
        <f>IF(LEN(H1327)&gt;0,VLOOKUP(H1327,DATA!$B$2:$F$526,5,FALSE),"")</f>
        <v/>
      </c>
      <c r="Y1327" t="str">
        <f t="shared" si="711"/>
        <v/>
      </c>
      <c r="Z1327" t="str">
        <f t="shared" si="712"/>
        <v/>
      </c>
      <c r="AA1327" t="str">
        <f t="shared" si="713"/>
        <v/>
      </c>
      <c r="AB1327" t="str">
        <f>IF(LEN(Z1327)&gt;0,VLOOKUP(Z1327,DATA!$K$25:$L$69,2,FALSE)&amp;IF(LEN(AA1327)&gt;0,VLOOKUP(AA1327,DATA!$O$25:$P$29,2,FALSE),""),"")</f>
        <v/>
      </c>
      <c r="AC1327" t="str">
        <f>IF(LEN(Z1327)&gt;0,VLOOKUP(Z1327,DATA!$K$25:$M$69,3,FALSE),"")</f>
        <v/>
      </c>
      <c r="AD1327" t="str">
        <f t="shared" si="714"/>
        <v/>
      </c>
      <c r="AE1327" t="str">
        <f t="shared" si="715"/>
        <v/>
      </c>
      <c r="AF1327" t="str">
        <f t="shared" si="716"/>
        <v/>
      </c>
      <c r="AG1327" t="str">
        <f t="shared" si="717"/>
        <v/>
      </c>
      <c r="AH1327" t="str">
        <f t="shared" si="718"/>
        <v/>
      </c>
      <c r="AI1327" t="str">
        <f>IF(LEN(Q1327)&gt;0,REPT("0",IF(IF(MID(I1327,12,1)="F",VLOOKUP(J1327,DATA!$K$2:$Y$20,14,FALSE),0)&gt;10,IF(MID(I1327,12,1)="F",VLOOKUP(J1327,DATA!$K$2:$Y$20,14,FALSE),0)-10,0)-LEN(X1327))&amp;DEC2BIN(Q1327,IF(MID(I1327,12,1)="F",VLOOKUP(J1327,DATA!$K$2:$Y$20,14,FALSE),0)-IF(IF(MID(I1327,12,1)="F",VLOOKUP(J1327,DATA!$K$2:$Y$20,14,FALSE),0)&gt;10,IF(MID(I1327,12,1)="F",VLOOKUP(J1327,DATA!$K$2:$Y$20,14,FALSE),0)-10,0)),"")</f>
        <v/>
      </c>
      <c r="AJ1327" t="str">
        <f>IF(LEN(H1327)&gt;0,IF(H1327&lt;&gt;"CALL_PAL",VLOOKUP(H1327,DATA!$B$2:$E$526,4,FALSE),VLOOKUP(K1327,DATA!$K$72:$M$161,3,FALSE)),"")</f>
        <v/>
      </c>
      <c r="AK1327" t="str">
        <f>IF(LEN(H1327)&gt;0,VLOOKUP(H1327,DATA!$B$2:$D$526,3,FALSE),"")</f>
        <v/>
      </c>
      <c r="AL1327" t="str">
        <f t="shared" si="719"/>
        <v/>
      </c>
      <c r="AM1327" t="str">
        <f t="shared" si="720"/>
        <v/>
      </c>
      <c r="AN1327" t="str">
        <f t="shared" si="698"/>
        <v/>
      </c>
      <c r="AO1327" t="str">
        <f t="shared" si="692"/>
        <v/>
      </c>
      <c r="AP1327" t="str">
        <f t="shared" si="693"/>
        <v/>
      </c>
      <c r="AQ1327" t="str">
        <f t="shared" si="690"/>
        <v/>
      </c>
    </row>
    <row r="1328" spans="1:43" x14ac:dyDescent="0.25">
      <c r="A1328" t="str">
        <f t="shared" si="694"/>
        <v/>
      </c>
      <c r="C1328" t="str">
        <f t="shared" si="700"/>
        <v/>
      </c>
      <c r="D1328" t="str">
        <f t="shared" si="695"/>
        <v/>
      </c>
      <c r="E1328" t="str">
        <f t="shared" si="696"/>
        <v/>
      </c>
      <c r="F1328" t="str">
        <f t="shared" si="699"/>
        <v/>
      </c>
      <c r="G1328" t="str">
        <f t="shared" si="691"/>
        <v/>
      </c>
      <c r="H1328" t="str">
        <f t="shared" si="701"/>
        <v/>
      </c>
      <c r="I1328" s="3" t="str">
        <f>IF(LEN(H1328)&gt;0,VLOOKUP(H1328,DATA!$B$2:$G$526,6,FALSE),"")</f>
        <v/>
      </c>
      <c r="J1328" t="str">
        <f>IF(LEN(H1328)&gt;0,VLOOKUP(H1328,DATA!$B$2:$G$526,2,FALSE),"")</f>
        <v/>
      </c>
      <c r="K1328" t="str">
        <f>IF(LEN(H1328)&gt;0,IF(MID(IF(MID(MID(C1328,LEN(H1328)+2,99),1,1)="(",MID(MID(C1328,LEN(H1328)+2,99),2,LEN(MID(C1328,LEN(H1328)+2,99))-2),MID(C1328,LEN(H1328)+2,99)),1,1)=VLOOKUP(H1328,DATA!$B$2:$I$526,8,FALSE),MID(IF(MID(MID(C1328,LEN(H1328)+2,99),1,1)="(",MID(MID(C1328,LEN(H1328)+2,99),2,LEN(MID(C1328,LEN(H1328)+2,99))-2),MID(C1328,LEN(H1328)+2,99)),1,3),IF(MID(MID(C1328,LEN(H1328)+2,99),1,1)="(",MID(MID(C1328,LEN(H1328)+2,99),2,LEN(MID(C1328,LEN(H1328)+2,99))-2),MID(C1328,LEN(H1328)+2,99))),"")</f>
        <v/>
      </c>
      <c r="L1328" t="str">
        <f t="shared" si="702"/>
        <v/>
      </c>
      <c r="M1328" t="str">
        <f t="shared" si="721"/>
        <v/>
      </c>
      <c r="N1328" t="str">
        <f t="shared" si="703"/>
        <v/>
      </c>
      <c r="O1328" t="str">
        <f t="shared" si="704"/>
        <v/>
      </c>
      <c r="P1328" t="str">
        <f t="shared" si="697"/>
        <v/>
      </c>
      <c r="Q1328" t="str">
        <f t="shared" si="705"/>
        <v/>
      </c>
      <c r="R1328" t="str">
        <f t="shared" si="706"/>
        <v/>
      </c>
      <c r="S1328" t="str">
        <f t="shared" si="707"/>
        <v/>
      </c>
      <c r="T1328" t="str">
        <f t="shared" si="708"/>
        <v/>
      </c>
      <c r="U1328" t="str">
        <f t="shared" si="709"/>
        <v/>
      </c>
      <c r="V1328" t="str">
        <f>IF(MID(I1328,6,1)="T",VLOOKUP(H1328,DATA!$B$2:$H$526,7,FALSE),"")</f>
        <v/>
      </c>
      <c r="W1328" t="str">
        <f t="shared" si="710"/>
        <v/>
      </c>
      <c r="X1328" t="str">
        <f>IF(LEN(H1328)&gt;0,VLOOKUP(H1328,DATA!$B$2:$F$526,5,FALSE),"")</f>
        <v/>
      </c>
      <c r="Y1328" t="str">
        <f t="shared" si="711"/>
        <v/>
      </c>
      <c r="Z1328" t="str">
        <f t="shared" si="712"/>
        <v/>
      </c>
      <c r="AA1328" t="str">
        <f t="shared" si="713"/>
        <v/>
      </c>
      <c r="AB1328" t="str">
        <f>IF(LEN(Z1328)&gt;0,VLOOKUP(Z1328,DATA!$K$25:$L$69,2,FALSE)&amp;IF(LEN(AA1328)&gt;0,VLOOKUP(AA1328,DATA!$O$25:$P$29,2,FALSE),""),"")</f>
        <v/>
      </c>
      <c r="AC1328" t="str">
        <f>IF(LEN(Z1328)&gt;0,VLOOKUP(Z1328,DATA!$K$25:$M$69,3,FALSE),"")</f>
        <v/>
      </c>
      <c r="AD1328" t="str">
        <f t="shared" si="714"/>
        <v/>
      </c>
      <c r="AE1328" t="str">
        <f t="shared" si="715"/>
        <v/>
      </c>
      <c r="AF1328" t="str">
        <f t="shared" si="716"/>
        <v/>
      </c>
      <c r="AG1328" t="str">
        <f t="shared" si="717"/>
        <v/>
      </c>
      <c r="AH1328" t="str">
        <f t="shared" si="718"/>
        <v/>
      </c>
      <c r="AI1328" t="str">
        <f>IF(LEN(Q1328)&gt;0,REPT("0",IF(IF(MID(I1328,12,1)="F",VLOOKUP(J1328,DATA!$K$2:$Y$20,14,FALSE),0)&gt;10,IF(MID(I1328,12,1)="F",VLOOKUP(J1328,DATA!$K$2:$Y$20,14,FALSE),0)-10,0)-LEN(X1328))&amp;DEC2BIN(Q1328,IF(MID(I1328,12,1)="F",VLOOKUP(J1328,DATA!$K$2:$Y$20,14,FALSE),0)-IF(IF(MID(I1328,12,1)="F",VLOOKUP(J1328,DATA!$K$2:$Y$20,14,FALSE),0)&gt;10,IF(MID(I1328,12,1)="F",VLOOKUP(J1328,DATA!$K$2:$Y$20,14,FALSE),0)-10,0)),"")</f>
        <v/>
      </c>
      <c r="AJ1328" t="str">
        <f>IF(LEN(H1328)&gt;0,IF(H1328&lt;&gt;"CALL_PAL",VLOOKUP(H1328,DATA!$B$2:$E$526,4,FALSE),VLOOKUP(K1328,DATA!$K$72:$M$161,3,FALSE)),"")</f>
        <v/>
      </c>
      <c r="AK1328" t="str">
        <f>IF(LEN(H1328)&gt;0,VLOOKUP(H1328,DATA!$B$2:$D$526,3,FALSE),"")</f>
        <v/>
      </c>
      <c r="AL1328" t="str">
        <f t="shared" si="719"/>
        <v/>
      </c>
      <c r="AM1328" t="str">
        <f t="shared" si="720"/>
        <v/>
      </c>
      <c r="AN1328" t="str">
        <f t="shared" si="698"/>
        <v/>
      </c>
      <c r="AO1328" t="str">
        <f t="shared" si="692"/>
        <v/>
      </c>
      <c r="AP1328" t="str">
        <f t="shared" si="693"/>
        <v/>
      </c>
      <c r="AQ1328" t="str">
        <f t="shared" si="690"/>
        <v/>
      </c>
    </row>
    <row r="1329" spans="1:43" x14ac:dyDescent="0.25">
      <c r="A1329" t="str">
        <f t="shared" si="694"/>
        <v/>
      </c>
      <c r="C1329" t="str">
        <f t="shared" si="700"/>
        <v/>
      </c>
      <c r="D1329" t="str">
        <f t="shared" si="695"/>
        <v/>
      </c>
      <c r="E1329" t="str">
        <f t="shared" si="696"/>
        <v/>
      </c>
      <c r="F1329" t="str">
        <f t="shared" si="699"/>
        <v/>
      </c>
      <c r="G1329" t="str">
        <f t="shared" si="691"/>
        <v/>
      </c>
      <c r="H1329" t="str">
        <f t="shared" si="701"/>
        <v/>
      </c>
      <c r="I1329" s="3" t="str">
        <f>IF(LEN(H1329)&gt;0,VLOOKUP(H1329,DATA!$B$2:$G$526,6,FALSE),"")</f>
        <v/>
      </c>
      <c r="J1329" t="str">
        <f>IF(LEN(H1329)&gt;0,VLOOKUP(H1329,DATA!$B$2:$G$526,2,FALSE),"")</f>
        <v/>
      </c>
      <c r="K1329" t="str">
        <f>IF(LEN(H1329)&gt;0,IF(MID(IF(MID(MID(C1329,LEN(H1329)+2,99),1,1)="(",MID(MID(C1329,LEN(H1329)+2,99),2,LEN(MID(C1329,LEN(H1329)+2,99))-2),MID(C1329,LEN(H1329)+2,99)),1,1)=VLOOKUP(H1329,DATA!$B$2:$I$526,8,FALSE),MID(IF(MID(MID(C1329,LEN(H1329)+2,99),1,1)="(",MID(MID(C1329,LEN(H1329)+2,99),2,LEN(MID(C1329,LEN(H1329)+2,99))-2),MID(C1329,LEN(H1329)+2,99)),1,3),IF(MID(MID(C1329,LEN(H1329)+2,99),1,1)="(",MID(MID(C1329,LEN(H1329)+2,99),2,LEN(MID(C1329,LEN(H1329)+2,99))-2),MID(C1329,LEN(H1329)+2,99))),"")</f>
        <v/>
      </c>
      <c r="L1329" t="str">
        <f t="shared" si="702"/>
        <v/>
      </c>
      <c r="M1329" t="str">
        <f t="shared" si="721"/>
        <v/>
      </c>
      <c r="N1329" t="str">
        <f t="shared" si="703"/>
        <v/>
      </c>
      <c r="O1329" t="str">
        <f t="shared" si="704"/>
        <v/>
      </c>
      <c r="P1329" t="str">
        <f t="shared" si="697"/>
        <v/>
      </c>
      <c r="Q1329" t="str">
        <f t="shared" si="705"/>
        <v/>
      </c>
      <c r="R1329" t="str">
        <f t="shared" si="706"/>
        <v/>
      </c>
      <c r="S1329" t="str">
        <f t="shared" si="707"/>
        <v/>
      </c>
      <c r="T1329" t="str">
        <f t="shared" si="708"/>
        <v/>
      </c>
      <c r="U1329" t="str">
        <f t="shared" si="709"/>
        <v/>
      </c>
      <c r="V1329" t="str">
        <f>IF(MID(I1329,6,1)="T",VLOOKUP(H1329,DATA!$B$2:$H$526,7,FALSE),"")</f>
        <v/>
      </c>
      <c r="W1329" t="str">
        <f t="shared" si="710"/>
        <v/>
      </c>
      <c r="X1329" t="str">
        <f>IF(LEN(H1329)&gt;0,VLOOKUP(H1329,DATA!$B$2:$F$526,5,FALSE),"")</f>
        <v/>
      </c>
      <c r="Y1329" t="str">
        <f t="shared" si="711"/>
        <v/>
      </c>
      <c r="Z1329" t="str">
        <f t="shared" si="712"/>
        <v/>
      </c>
      <c r="AA1329" t="str">
        <f t="shared" si="713"/>
        <v/>
      </c>
      <c r="AB1329" t="str">
        <f>IF(LEN(Z1329)&gt;0,VLOOKUP(Z1329,DATA!$K$25:$L$69,2,FALSE)&amp;IF(LEN(AA1329)&gt;0,VLOOKUP(AA1329,DATA!$O$25:$P$29,2,FALSE),""),"")</f>
        <v/>
      </c>
      <c r="AC1329" t="str">
        <f>IF(LEN(Z1329)&gt;0,VLOOKUP(Z1329,DATA!$K$25:$M$69,3,FALSE),"")</f>
        <v/>
      </c>
      <c r="AD1329" t="str">
        <f t="shared" si="714"/>
        <v/>
      </c>
      <c r="AE1329" t="str">
        <f t="shared" si="715"/>
        <v/>
      </c>
      <c r="AF1329" t="str">
        <f t="shared" si="716"/>
        <v/>
      </c>
      <c r="AG1329" t="str">
        <f t="shared" si="717"/>
        <v/>
      </c>
      <c r="AH1329" t="str">
        <f t="shared" si="718"/>
        <v/>
      </c>
      <c r="AI1329" t="str">
        <f>IF(LEN(Q1329)&gt;0,REPT("0",IF(IF(MID(I1329,12,1)="F",VLOOKUP(J1329,DATA!$K$2:$Y$20,14,FALSE),0)&gt;10,IF(MID(I1329,12,1)="F",VLOOKUP(J1329,DATA!$K$2:$Y$20,14,FALSE),0)-10,0)-LEN(X1329))&amp;DEC2BIN(Q1329,IF(MID(I1329,12,1)="F",VLOOKUP(J1329,DATA!$K$2:$Y$20,14,FALSE),0)-IF(IF(MID(I1329,12,1)="F",VLOOKUP(J1329,DATA!$K$2:$Y$20,14,FALSE),0)&gt;10,IF(MID(I1329,12,1)="F",VLOOKUP(J1329,DATA!$K$2:$Y$20,14,FALSE),0)-10,0)),"")</f>
        <v/>
      </c>
      <c r="AJ1329" t="str">
        <f>IF(LEN(H1329)&gt;0,IF(H1329&lt;&gt;"CALL_PAL",VLOOKUP(H1329,DATA!$B$2:$E$526,4,FALSE),VLOOKUP(K1329,DATA!$K$72:$M$161,3,FALSE)),"")</f>
        <v/>
      </c>
      <c r="AK1329" t="str">
        <f>IF(LEN(H1329)&gt;0,VLOOKUP(H1329,DATA!$B$2:$D$526,3,FALSE),"")</f>
        <v/>
      </c>
      <c r="AL1329" t="str">
        <f t="shared" si="719"/>
        <v/>
      </c>
      <c r="AM1329" t="str">
        <f t="shared" si="720"/>
        <v/>
      </c>
      <c r="AN1329" t="str">
        <f t="shared" si="698"/>
        <v/>
      </c>
      <c r="AO1329" t="str">
        <f t="shared" si="692"/>
        <v/>
      </c>
      <c r="AP1329" t="str">
        <f t="shared" si="693"/>
        <v/>
      </c>
      <c r="AQ1329" t="str">
        <f t="shared" si="690"/>
        <v/>
      </c>
    </row>
    <row r="1330" spans="1:43" x14ac:dyDescent="0.25">
      <c r="A1330" t="str">
        <f t="shared" si="694"/>
        <v/>
      </c>
      <c r="C1330" t="str">
        <f t="shared" si="700"/>
        <v/>
      </c>
      <c r="D1330" t="str">
        <f t="shared" si="695"/>
        <v/>
      </c>
      <c r="E1330" t="str">
        <f t="shared" si="696"/>
        <v/>
      </c>
      <c r="F1330" t="str">
        <f t="shared" si="699"/>
        <v/>
      </c>
      <c r="G1330" t="str">
        <f t="shared" si="691"/>
        <v/>
      </c>
      <c r="H1330" t="str">
        <f t="shared" si="701"/>
        <v/>
      </c>
      <c r="I1330" s="3" t="str">
        <f>IF(LEN(H1330)&gt;0,VLOOKUP(H1330,DATA!$B$2:$G$526,6,FALSE),"")</f>
        <v/>
      </c>
      <c r="J1330" t="str">
        <f>IF(LEN(H1330)&gt;0,VLOOKUP(H1330,DATA!$B$2:$G$526,2,FALSE),"")</f>
        <v/>
      </c>
      <c r="K1330" t="str">
        <f>IF(LEN(H1330)&gt;0,IF(MID(IF(MID(MID(C1330,LEN(H1330)+2,99),1,1)="(",MID(MID(C1330,LEN(H1330)+2,99),2,LEN(MID(C1330,LEN(H1330)+2,99))-2),MID(C1330,LEN(H1330)+2,99)),1,1)=VLOOKUP(H1330,DATA!$B$2:$I$526,8,FALSE),MID(IF(MID(MID(C1330,LEN(H1330)+2,99),1,1)="(",MID(MID(C1330,LEN(H1330)+2,99),2,LEN(MID(C1330,LEN(H1330)+2,99))-2),MID(C1330,LEN(H1330)+2,99)),1,3),IF(MID(MID(C1330,LEN(H1330)+2,99),1,1)="(",MID(MID(C1330,LEN(H1330)+2,99),2,LEN(MID(C1330,LEN(H1330)+2,99))-2),MID(C1330,LEN(H1330)+2,99))),"")</f>
        <v/>
      </c>
      <c r="L1330" t="str">
        <f t="shared" si="702"/>
        <v/>
      </c>
      <c r="M1330" t="str">
        <f t="shared" si="721"/>
        <v/>
      </c>
      <c r="N1330" t="str">
        <f t="shared" si="703"/>
        <v/>
      </c>
      <c r="O1330" t="str">
        <f t="shared" si="704"/>
        <v/>
      </c>
      <c r="P1330" t="str">
        <f t="shared" si="697"/>
        <v/>
      </c>
      <c r="Q1330" t="str">
        <f t="shared" si="705"/>
        <v/>
      </c>
      <c r="R1330" t="str">
        <f t="shared" si="706"/>
        <v/>
      </c>
      <c r="S1330" t="str">
        <f t="shared" si="707"/>
        <v/>
      </c>
      <c r="T1330" t="str">
        <f t="shared" si="708"/>
        <v/>
      </c>
      <c r="U1330" t="str">
        <f t="shared" si="709"/>
        <v/>
      </c>
      <c r="V1330" t="str">
        <f>IF(MID(I1330,6,1)="T",VLOOKUP(H1330,DATA!$B$2:$H$526,7,FALSE),"")</f>
        <v/>
      </c>
      <c r="W1330" t="str">
        <f t="shared" si="710"/>
        <v/>
      </c>
      <c r="X1330" t="str">
        <f>IF(LEN(H1330)&gt;0,VLOOKUP(H1330,DATA!$B$2:$F$526,5,FALSE),"")</f>
        <v/>
      </c>
      <c r="Y1330" t="str">
        <f t="shared" si="711"/>
        <v/>
      </c>
      <c r="Z1330" t="str">
        <f t="shared" si="712"/>
        <v/>
      </c>
      <c r="AA1330" t="str">
        <f t="shared" si="713"/>
        <v/>
      </c>
      <c r="AB1330" t="str">
        <f>IF(LEN(Z1330)&gt;0,VLOOKUP(Z1330,DATA!$K$25:$L$69,2,FALSE)&amp;IF(LEN(AA1330)&gt;0,VLOOKUP(AA1330,DATA!$O$25:$P$29,2,FALSE),""),"")</f>
        <v/>
      </c>
      <c r="AC1330" t="str">
        <f>IF(LEN(Z1330)&gt;0,VLOOKUP(Z1330,DATA!$K$25:$M$69,3,FALSE),"")</f>
        <v/>
      </c>
      <c r="AD1330" t="str">
        <f t="shared" si="714"/>
        <v/>
      </c>
      <c r="AE1330" t="str">
        <f t="shared" si="715"/>
        <v/>
      </c>
      <c r="AF1330" t="str">
        <f t="shared" si="716"/>
        <v/>
      </c>
      <c r="AG1330" t="str">
        <f t="shared" si="717"/>
        <v/>
      </c>
      <c r="AH1330" t="str">
        <f t="shared" si="718"/>
        <v/>
      </c>
      <c r="AI1330" t="str">
        <f>IF(LEN(Q1330)&gt;0,REPT("0",IF(IF(MID(I1330,12,1)="F",VLOOKUP(J1330,DATA!$K$2:$Y$20,14,FALSE),0)&gt;10,IF(MID(I1330,12,1)="F",VLOOKUP(J1330,DATA!$K$2:$Y$20,14,FALSE),0)-10,0)-LEN(X1330))&amp;DEC2BIN(Q1330,IF(MID(I1330,12,1)="F",VLOOKUP(J1330,DATA!$K$2:$Y$20,14,FALSE),0)-IF(IF(MID(I1330,12,1)="F",VLOOKUP(J1330,DATA!$K$2:$Y$20,14,FALSE),0)&gt;10,IF(MID(I1330,12,1)="F",VLOOKUP(J1330,DATA!$K$2:$Y$20,14,FALSE),0)-10,0)),"")</f>
        <v/>
      </c>
      <c r="AJ1330" t="str">
        <f>IF(LEN(H1330)&gt;0,IF(H1330&lt;&gt;"CALL_PAL",VLOOKUP(H1330,DATA!$B$2:$E$526,4,FALSE),VLOOKUP(K1330,DATA!$K$72:$M$161,3,FALSE)),"")</f>
        <v/>
      </c>
      <c r="AK1330" t="str">
        <f>IF(LEN(H1330)&gt;0,VLOOKUP(H1330,DATA!$B$2:$D$526,3,FALSE),"")</f>
        <v/>
      </c>
      <c r="AL1330" t="str">
        <f t="shared" si="719"/>
        <v/>
      </c>
      <c r="AM1330" t="str">
        <f t="shared" si="720"/>
        <v/>
      </c>
      <c r="AN1330" t="str">
        <f t="shared" si="698"/>
        <v/>
      </c>
      <c r="AO1330" t="str">
        <f t="shared" si="692"/>
        <v/>
      </c>
      <c r="AP1330" t="str">
        <f t="shared" si="693"/>
        <v/>
      </c>
      <c r="AQ1330" t="str">
        <f t="shared" si="690"/>
        <v/>
      </c>
    </row>
    <row r="1331" spans="1:43" x14ac:dyDescent="0.25">
      <c r="A1331" t="str">
        <f t="shared" si="694"/>
        <v/>
      </c>
      <c r="C1331" t="str">
        <f t="shared" si="700"/>
        <v/>
      </c>
      <c r="D1331" t="str">
        <f t="shared" si="695"/>
        <v/>
      </c>
      <c r="E1331" t="str">
        <f t="shared" si="696"/>
        <v/>
      </c>
      <c r="F1331" t="str">
        <f t="shared" si="699"/>
        <v/>
      </c>
      <c r="G1331" t="str">
        <f t="shared" si="691"/>
        <v/>
      </c>
      <c r="H1331" t="str">
        <f t="shared" si="701"/>
        <v/>
      </c>
      <c r="I1331" s="3" t="str">
        <f>IF(LEN(H1331)&gt;0,VLOOKUP(H1331,DATA!$B$2:$G$526,6,FALSE),"")</f>
        <v/>
      </c>
      <c r="J1331" t="str">
        <f>IF(LEN(H1331)&gt;0,VLOOKUP(H1331,DATA!$B$2:$G$526,2,FALSE),"")</f>
        <v/>
      </c>
      <c r="K1331" t="str">
        <f>IF(LEN(H1331)&gt;0,IF(MID(IF(MID(MID(C1331,LEN(H1331)+2,99),1,1)="(",MID(MID(C1331,LEN(H1331)+2,99),2,LEN(MID(C1331,LEN(H1331)+2,99))-2),MID(C1331,LEN(H1331)+2,99)),1,1)=VLOOKUP(H1331,DATA!$B$2:$I$526,8,FALSE),MID(IF(MID(MID(C1331,LEN(H1331)+2,99),1,1)="(",MID(MID(C1331,LEN(H1331)+2,99),2,LEN(MID(C1331,LEN(H1331)+2,99))-2),MID(C1331,LEN(H1331)+2,99)),1,3),IF(MID(MID(C1331,LEN(H1331)+2,99),1,1)="(",MID(MID(C1331,LEN(H1331)+2,99),2,LEN(MID(C1331,LEN(H1331)+2,99))-2),MID(C1331,LEN(H1331)+2,99))),"")</f>
        <v/>
      </c>
      <c r="L1331" t="str">
        <f t="shared" si="702"/>
        <v/>
      </c>
      <c r="M1331" t="str">
        <f t="shared" si="721"/>
        <v/>
      </c>
      <c r="N1331" t="str">
        <f t="shared" si="703"/>
        <v/>
      </c>
      <c r="O1331" t="str">
        <f t="shared" si="704"/>
        <v/>
      </c>
      <c r="P1331" t="str">
        <f t="shared" si="697"/>
        <v/>
      </c>
      <c r="Q1331" t="str">
        <f t="shared" si="705"/>
        <v/>
      </c>
      <c r="R1331" t="str">
        <f t="shared" si="706"/>
        <v/>
      </c>
      <c r="S1331" t="str">
        <f t="shared" si="707"/>
        <v/>
      </c>
      <c r="T1331" t="str">
        <f t="shared" si="708"/>
        <v/>
      </c>
      <c r="U1331" t="str">
        <f t="shared" si="709"/>
        <v/>
      </c>
      <c r="V1331" t="str">
        <f>IF(MID(I1331,6,1)="T",VLOOKUP(H1331,DATA!$B$2:$H$526,7,FALSE),"")</f>
        <v/>
      </c>
      <c r="W1331" t="str">
        <f t="shared" si="710"/>
        <v/>
      </c>
      <c r="X1331" t="str">
        <f>IF(LEN(H1331)&gt;0,VLOOKUP(H1331,DATA!$B$2:$F$526,5,FALSE),"")</f>
        <v/>
      </c>
      <c r="Y1331" t="str">
        <f t="shared" si="711"/>
        <v/>
      </c>
      <c r="Z1331" t="str">
        <f t="shared" si="712"/>
        <v/>
      </c>
      <c r="AA1331" t="str">
        <f t="shared" si="713"/>
        <v/>
      </c>
      <c r="AB1331" t="str">
        <f>IF(LEN(Z1331)&gt;0,VLOOKUP(Z1331,DATA!$K$25:$L$69,2,FALSE)&amp;IF(LEN(AA1331)&gt;0,VLOOKUP(AA1331,DATA!$O$25:$P$29,2,FALSE),""),"")</f>
        <v/>
      </c>
      <c r="AC1331" t="str">
        <f>IF(LEN(Z1331)&gt;0,VLOOKUP(Z1331,DATA!$K$25:$M$69,3,FALSE),"")</f>
        <v/>
      </c>
      <c r="AD1331" t="str">
        <f t="shared" si="714"/>
        <v/>
      </c>
      <c r="AE1331" t="str">
        <f t="shared" si="715"/>
        <v/>
      </c>
      <c r="AF1331" t="str">
        <f t="shared" si="716"/>
        <v/>
      </c>
      <c r="AG1331" t="str">
        <f t="shared" si="717"/>
        <v/>
      </c>
      <c r="AH1331" t="str">
        <f t="shared" si="718"/>
        <v/>
      </c>
      <c r="AI1331" t="str">
        <f>IF(LEN(Q1331)&gt;0,REPT("0",IF(IF(MID(I1331,12,1)="F",VLOOKUP(J1331,DATA!$K$2:$Y$20,14,FALSE),0)&gt;10,IF(MID(I1331,12,1)="F",VLOOKUP(J1331,DATA!$K$2:$Y$20,14,FALSE),0)-10,0)-LEN(X1331))&amp;DEC2BIN(Q1331,IF(MID(I1331,12,1)="F",VLOOKUP(J1331,DATA!$K$2:$Y$20,14,FALSE),0)-IF(IF(MID(I1331,12,1)="F",VLOOKUP(J1331,DATA!$K$2:$Y$20,14,FALSE),0)&gt;10,IF(MID(I1331,12,1)="F",VLOOKUP(J1331,DATA!$K$2:$Y$20,14,FALSE),0)-10,0)),"")</f>
        <v/>
      </c>
      <c r="AJ1331" t="str">
        <f>IF(LEN(H1331)&gt;0,IF(H1331&lt;&gt;"CALL_PAL",VLOOKUP(H1331,DATA!$B$2:$E$526,4,FALSE),VLOOKUP(K1331,DATA!$K$72:$M$161,3,FALSE)),"")</f>
        <v/>
      </c>
      <c r="AK1331" t="str">
        <f>IF(LEN(H1331)&gt;0,VLOOKUP(H1331,DATA!$B$2:$D$526,3,FALSE),"")</f>
        <v/>
      </c>
      <c r="AL1331" t="str">
        <f t="shared" si="719"/>
        <v/>
      </c>
      <c r="AM1331" t="str">
        <f t="shared" si="720"/>
        <v/>
      </c>
      <c r="AN1331" t="str">
        <f t="shared" si="698"/>
        <v/>
      </c>
      <c r="AO1331" t="str">
        <f t="shared" si="692"/>
        <v/>
      </c>
      <c r="AP1331" t="str">
        <f t="shared" si="693"/>
        <v/>
      </c>
      <c r="AQ1331" t="str">
        <f t="shared" si="690"/>
        <v/>
      </c>
    </row>
    <row r="1332" spans="1:43" x14ac:dyDescent="0.25">
      <c r="A1332" t="str">
        <f t="shared" si="694"/>
        <v/>
      </c>
      <c r="C1332" t="str">
        <f t="shared" si="700"/>
        <v/>
      </c>
      <c r="D1332" t="str">
        <f t="shared" si="695"/>
        <v/>
      </c>
      <c r="E1332" t="str">
        <f t="shared" si="696"/>
        <v/>
      </c>
      <c r="F1332" t="str">
        <f t="shared" si="699"/>
        <v/>
      </c>
      <c r="G1332" t="str">
        <f t="shared" si="691"/>
        <v/>
      </c>
      <c r="H1332" t="str">
        <f t="shared" si="701"/>
        <v/>
      </c>
      <c r="I1332" s="3" t="str">
        <f>IF(LEN(H1332)&gt;0,VLOOKUP(H1332,DATA!$B$2:$G$526,6,FALSE),"")</f>
        <v/>
      </c>
      <c r="J1332" t="str">
        <f>IF(LEN(H1332)&gt;0,VLOOKUP(H1332,DATA!$B$2:$G$526,2,FALSE),"")</f>
        <v/>
      </c>
      <c r="K1332" t="str">
        <f>IF(LEN(H1332)&gt;0,IF(MID(IF(MID(MID(C1332,LEN(H1332)+2,99),1,1)="(",MID(MID(C1332,LEN(H1332)+2,99),2,LEN(MID(C1332,LEN(H1332)+2,99))-2),MID(C1332,LEN(H1332)+2,99)),1,1)=VLOOKUP(H1332,DATA!$B$2:$I$526,8,FALSE),MID(IF(MID(MID(C1332,LEN(H1332)+2,99),1,1)="(",MID(MID(C1332,LEN(H1332)+2,99),2,LEN(MID(C1332,LEN(H1332)+2,99))-2),MID(C1332,LEN(H1332)+2,99)),1,3),IF(MID(MID(C1332,LEN(H1332)+2,99),1,1)="(",MID(MID(C1332,LEN(H1332)+2,99),2,LEN(MID(C1332,LEN(H1332)+2,99))-2),MID(C1332,LEN(H1332)+2,99))),"")</f>
        <v/>
      </c>
      <c r="L1332" t="str">
        <f t="shared" si="702"/>
        <v/>
      </c>
      <c r="M1332" t="str">
        <f t="shared" si="721"/>
        <v/>
      </c>
      <c r="N1332" t="str">
        <f t="shared" si="703"/>
        <v/>
      </c>
      <c r="O1332" t="str">
        <f t="shared" si="704"/>
        <v/>
      </c>
      <c r="P1332" t="str">
        <f t="shared" si="697"/>
        <v/>
      </c>
      <c r="Q1332" t="str">
        <f t="shared" si="705"/>
        <v/>
      </c>
      <c r="R1332" t="str">
        <f t="shared" si="706"/>
        <v/>
      </c>
      <c r="S1332" t="str">
        <f t="shared" si="707"/>
        <v/>
      </c>
      <c r="T1332" t="str">
        <f t="shared" si="708"/>
        <v/>
      </c>
      <c r="U1332" t="str">
        <f t="shared" si="709"/>
        <v/>
      </c>
      <c r="V1332" t="str">
        <f>IF(MID(I1332,6,1)="T",VLOOKUP(H1332,DATA!$B$2:$H$526,7,FALSE),"")</f>
        <v/>
      </c>
      <c r="W1332" t="str">
        <f t="shared" si="710"/>
        <v/>
      </c>
      <c r="X1332" t="str">
        <f>IF(LEN(H1332)&gt;0,VLOOKUP(H1332,DATA!$B$2:$F$526,5,FALSE),"")</f>
        <v/>
      </c>
      <c r="Y1332" t="str">
        <f t="shared" si="711"/>
        <v/>
      </c>
      <c r="Z1332" t="str">
        <f t="shared" si="712"/>
        <v/>
      </c>
      <c r="AA1332" t="str">
        <f t="shared" si="713"/>
        <v/>
      </c>
      <c r="AB1332" t="str">
        <f>IF(LEN(Z1332)&gt;0,VLOOKUP(Z1332,DATA!$K$25:$L$69,2,FALSE)&amp;IF(LEN(AA1332)&gt;0,VLOOKUP(AA1332,DATA!$O$25:$P$29,2,FALSE),""),"")</f>
        <v/>
      </c>
      <c r="AC1332" t="str">
        <f>IF(LEN(Z1332)&gt;0,VLOOKUP(Z1332,DATA!$K$25:$M$69,3,FALSE),"")</f>
        <v/>
      </c>
      <c r="AD1332" t="str">
        <f t="shared" si="714"/>
        <v/>
      </c>
      <c r="AE1332" t="str">
        <f t="shared" si="715"/>
        <v/>
      </c>
      <c r="AF1332" t="str">
        <f t="shared" si="716"/>
        <v/>
      </c>
      <c r="AG1332" t="str">
        <f t="shared" si="717"/>
        <v/>
      </c>
      <c r="AH1332" t="str">
        <f t="shared" si="718"/>
        <v/>
      </c>
      <c r="AI1332" t="str">
        <f>IF(LEN(Q1332)&gt;0,REPT("0",IF(IF(MID(I1332,12,1)="F",VLOOKUP(J1332,DATA!$K$2:$Y$20,14,FALSE),0)&gt;10,IF(MID(I1332,12,1)="F",VLOOKUP(J1332,DATA!$K$2:$Y$20,14,FALSE),0)-10,0)-LEN(X1332))&amp;DEC2BIN(Q1332,IF(MID(I1332,12,1)="F",VLOOKUP(J1332,DATA!$K$2:$Y$20,14,FALSE),0)-IF(IF(MID(I1332,12,1)="F",VLOOKUP(J1332,DATA!$K$2:$Y$20,14,FALSE),0)&gt;10,IF(MID(I1332,12,1)="F",VLOOKUP(J1332,DATA!$K$2:$Y$20,14,FALSE),0)-10,0)),"")</f>
        <v/>
      </c>
      <c r="AJ1332" t="str">
        <f>IF(LEN(H1332)&gt;0,IF(H1332&lt;&gt;"CALL_PAL",VLOOKUP(H1332,DATA!$B$2:$E$526,4,FALSE),VLOOKUP(K1332,DATA!$K$72:$M$161,3,FALSE)),"")</f>
        <v/>
      </c>
      <c r="AK1332" t="str">
        <f>IF(LEN(H1332)&gt;0,VLOOKUP(H1332,DATA!$B$2:$D$526,3,FALSE),"")</f>
        <v/>
      </c>
      <c r="AL1332" t="str">
        <f t="shared" si="719"/>
        <v/>
      </c>
      <c r="AM1332" t="str">
        <f t="shared" si="720"/>
        <v/>
      </c>
      <c r="AN1332" t="str">
        <f t="shared" si="698"/>
        <v/>
      </c>
      <c r="AO1332" t="str">
        <f t="shared" si="692"/>
        <v/>
      </c>
      <c r="AP1332" t="str">
        <f t="shared" si="693"/>
        <v/>
      </c>
      <c r="AQ1332" t="str">
        <f t="shared" si="690"/>
        <v/>
      </c>
    </row>
    <row r="1333" spans="1:43" x14ac:dyDescent="0.25">
      <c r="A1333" t="str">
        <f t="shared" si="694"/>
        <v/>
      </c>
      <c r="C1333" t="str">
        <f t="shared" si="700"/>
        <v/>
      </c>
      <c r="D1333" t="str">
        <f t="shared" si="695"/>
        <v/>
      </c>
      <c r="E1333" t="str">
        <f t="shared" si="696"/>
        <v/>
      </c>
      <c r="F1333" t="str">
        <f t="shared" si="699"/>
        <v/>
      </c>
      <c r="G1333" t="str">
        <f t="shared" si="691"/>
        <v/>
      </c>
      <c r="H1333" t="str">
        <f t="shared" si="701"/>
        <v/>
      </c>
      <c r="I1333" s="3" t="str">
        <f>IF(LEN(H1333)&gt;0,VLOOKUP(H1333,DATA!$B$2:$G$526,6,FALSE),"")</f>
        <v/>
      </c>
      <c r="J1333" t="str">
        <f>IF(LEN(H1333)&gt;0,VLOOKUP(H1333,DATA!$B$2:$G$526,2,FALSE),"")</f>
        <v/>
      </c>
      <c r="K1333" t="str">
        <f>IF(LEN(H1333)&gt;0,IF(MID(IF(MID(MID(C1333,LEN(H1333)+2,99),1,1)="(",MID(MID(C1333,LEN(H1333)+2,99),2,LEN(MID(C1333,LEN(H1333)+2,99))-2),MID(C1333,LEN(H1333)+2,99)),1,1)=VLOOKUP(H1333,DATA!$B$2:$I$526,8,FALSE),MID(IF(MID(MID(C1333,LEN(H1333)+2,99),1,1)="(",MID(MID(C1333,LEN(H1333)+2,99),2,LEN(MID(C1333,LEN(H1333)+2,99))-2),MID(C1333,LEN(H1333)+2,99)),1,3),IF(MID(MID(C1333,LEN(H1333)+2,99),1,1)="(",MID(MID(C1333,LEN(H1333)+2,99),2,LEN(MID(C1333,LEN(H1333)+2,99))-2),MID(C1333,LEN(H1333)+2,99))),"")</f>
        <v/>
      </c>
      <c r="L1333" t="str">
        <f t="shared" si="702"/>
        <v/>
      </c>
      <c r="M1333" t="str">
        <f t="shared" si="721"/>
        <v/>
      </c>
      <c r="N1333" t="str">
        <f t="shared" si="703"/>
        <v/>
      </c>
      <c r="O1333" t="str">
        <f t="shared" si="704"/>
        <v/>
      </c>
      <c r="P1333" t="str">
        <f t="shared" si="697"/>
        <v/>
      </c>
      <c r="Q1333" t="str">
        <f t="shared" si="705"/>
        <v/>
      </c>
      <c r="R1333" t="str">
        <f t="shared" si="706"/>
        <v/>
      </c>
      <c r="S1333" t="str">
        <f t="shared" si="707"/>
        <v/>
      </c>
      <c r="T1333" t="str">
        <f t="shared" si="708"/>
        <v/>
      </c>
      <c r="U1333" t="str">
        <f t="shared" si="709"/>
        <v/>
      </c>
      <c r="V1333" t="str">
        <f>IF(MID(I1333,6,1)="T",VLOOKUP(H1333,DATA!$B$2:$H$526,7,FALSE),"")</f>
        <v/>
      </c>
      <c r="W1333" t="str">
        <f t="shared" si="710"/>
        <v/>
      </c>
      <c r="X1333" t="str">
        <f>IF(LEN(H1333)&gt;0,VLOOKUP(H1333,DATA!$B$2:$F$526,5,FALSE),"")</f>
        <v/>
      </c>
      <c r="Y1333" t="str">
        <f t="shared" si="711"/>
        <v/>
      </c>
      <c r="Z1333" t="str">
        <f t="shared" si="712"/>
        <v/>
      </c>
      <c r="AA1333" t="str">
        <f t="shared" si="713"/>
        <v/>
      </c>
      <c r="AB1333" t="str">
        <f>IF(LEN(Z1333)&gt;0,VLOOKUP(Z1333,DATA!$K$25:$L$69,2,FALSE)&amp;IF(LEN(AA1333)&gt;0,VLOOKUP(AA1333,DATA!$O$25:$P$29,2,FALSE),""),"")</f>
        <v/>
      </c>
      <c r="AC1333" t="str">
        <f>IF(LEN(Z1333)&gt;0,VLOOKUP(Z1333,DATA!$K$25:$M$69,3,FALSE),"")</f>
        <v/>
      </c>
      <c r="AD1333" t="str">
        <f t="shared" si="714"/>
        <v/>
      </c>
      <c r="AE1333" t="str">
        <f t="shared" si="715"/>
        <v/>
      </c>
      <c r="AF1333" t="str">
        <f t="shared" si="716"/>
        <v/>
      </c>
      <c r="AG1333" t="str">
        <f t="shared" si="717"/>
        <v/>
      </c>
      <c r="AH1333" t="str">
        <f t="shared" si="718"/>
        <v/>
      </c>
      <c r="AI1333" t="str">
        <f>IF(LEN(Q1333)&gt;0,REPT("0",IF(IF(MID(I1333,12,1)="F",VLOOKUP(J1333,DATA!$K$2:$Y$20,14,FALSE),0)&gt;10,IF(MID(I1333,12,1)="F",VLOOKUP(J1333,DATA!$K$2:$Y$20,14,FALSE),0)-10,0)-LEN(X1333))&amp;DEC2BIN(Q1333,IF(MID(I1333,12,1)="F",VLOOKUP(J1333,DATA!$K$2:$Y$20,14,FALSE),0)-IF(IF(MID(I1333,12,1)="F",VLOOKUP(J1333,DATA!$K$2:$Y$20,14,FALSE),0)&gt;10,IF(MID(I1333,12,1)="F",VLOOKUP(J1333,DATA!$K$2:$Y$20,14,FALSE),0)-10,0)),"")</f>
        <v/>
      </c>
      <c r="AJ1333" t="str">
        <f>IF(LEN(H1333)&gt;0,IF(H1333&lt;&gt;"CALL_PAL",VLOOKUP(H1333,DATA!$B$2:$E$526,4,FALSE),VLOOKUP(K1333,DATA!$K$72:$M$161,3,FALSE)),"")</f>
        <v/>
      </c>
      <c r="AK1333" t="str">
        <f>IF(LEN(H1333)&gt;0,VLOOKUP(H1333,DATA!$B$2:$D$526,3,FALSE),"")</f>
        <v/>
      </c>
      <c r="AL1333" t="str">
        <f t="shared" si="719"/>
        <v/>
      </c>
      <c r="AM1333" t="str">
        <f t="shared" si="720"/>
        <v/>
      </c>
      <c r="AN1333" t="str">
        <f t="shared" si="698"/>
        <v/>
      </c>
      <c r="AO1333" t="str">
        <f t="shared" si="692"/>
        <v/>
      </c>
      <c r="AP1333" t="str">
        <f t="shared" si="693"/>
        <v/>
      </c>
      <c r="AQ1333" t="str">
        <f t="shared" si="690"/>
        <v/>
      </c>
    </row>
    <row r="1334" spans="1:43" x14ac:dyDescent="0.25">
      <c r="A1334" t="str">
        <f t="shared" si="694"/>
        <v/>
      </c>
      <c r="C1334" t="str">
        <f t="shared" si="700"/>
        <v/>
      </c>
      <c r="D1334" t="str">
        <f t="shared" si="695"/>
        <v/>
      </c>
      <c r="E1334" t="str">
        <f t="shared" si="696"/>
        <v/>
      </c>
      <c r="F1334" t="str">
        <f t="shared" si="699"/>
        <v/>
      </c>
      <c r="G1334" t="str">
        <f t="shared" si="691"/>
        <v/>
      </c>
      <c r="H1334" t="str">
        <f t="shared" si="701"/>
        <v/>
      </c>
      <c r="I1334" s="3" t="str">
        <f>IF(LEN(H1334)&gt;0,VLOOKUP(H1334,DATA!$B$2:$G$526,6,FALSE),"")</f>
        <v/>
      </c>
      <c r="J1334" t="str">
        <f>IF(LEN(H1334)&gt;0,VLOOKUP(H1334,DATA!$B$2:$G$526,2,FALSE),"")</f>
        <v/>
      </c>
      <c r="K1334" t="str">
        <f>IF(LEN(H1334)&gt;0,IF(MID(IF(MID(MID(C1334,LEN(H1334)+2,99),1,1)="(",MID(MID(C1334,LEN(H1334)+2,99),2,LEN(MID(C1334,LEN(H1334)+2,99))-2),MID(C1334,LEN(H1334)+2,99)),1,1)=VLOOKUP(H1334,DATA!$B$2:$I$526,8,FALSE),MID(IF(MID(MID(C1334,LEN(H1334)+2,99),1,1)="(",MID(MID(C1334,LEN(H1334)+2,99),2,LEN(MID(C1334,LEN(H1334)+2,99))-2),MID(C1334,LEN(H1334)+2,99)),1,3),IF(MID(MID(C1334,LEN(H1334)+2,99),1,1)="(",MID(MID(C1334,LEN(H1334)+2,99),2,LEN(MID(C1334,LEN(H1334)+2,99))-2),MID(C1334,LEN(H1334)+2,99))),"")</f>
        <v/>
      </c>
      <c r="L1334" t="str">
        <f t="shared" si="702"/>
        <v/>
      </c>
      <c r="M1334" t="str">
        <f t="shared" si="721"/>
        <v/>
      </c>
      <c r="N1334" t="str">
        <f t="shared" si="703"/>
        <v/>
      </c>
      <c r="O1334" t="str">
        <f t="shared" si="704"/>
        <v/>
      </c>
      <c r="P1334" t="str">
        <f t="shared" si="697"/>
        <v/>
      </c>
      <c r="Q1334" t="str">
        <f t="shared" si="705"/>
        <v/>
      </c>
      <c r="R1334" t="str">
        <f t="shared" si="706"/>
        <v/>
      </c>
      <c r="S1334" t="str">
        <f t="shared" si="707"/>
        <v/>
      </c>
      <c r="T1334" t="str">
        <f t="shared" si="708"/>
        <v/>
      </c>
      <c r="U1334" t="str">
        <f t="shared" si="709"/>
        <v/>
      </c>
      <c r="V1334" t="str">
        <f>IF(MID(I1334,6,1)="T",VLOOKUP(H1334,DATA!$B$2:$H$526,7,FALSE),"")</f>
        <v/>
      </c>
      <c r="W1334" t="str">
        <f t="shared" si="710"/>
        <v/>
      </c>
      <c r="X1334" t="str">
        <f>IF(LEN(H1334)&gt;0,VLOOKUP(H1334,DATA!$B$2:$F$526,5,FALSE),"")</f>
        <v/>
      </c>
      <c r="Y1334" t="str">
        <f t="shared" si="711"/>
        <v/>
      </c>
      <c r="Z1334" t="str">
        <f t="shared" si="712"/>
        <v/>
      </c>
      <c r="AA1334" t="str">
        <f t="shared" si="713"/>
        <v/>
      </c>
      <c r="AB1334" t="str">
        <f>IF(LEN(Z1334)&gt;0,VLOOKUP(Z1334,DATA!$K$25:$L$69,2,FALSE)&amp;IF(LEN(AA1334)&gt;0,VLOOKUP(AA1334,DATA!$O$25:$P$29,2,FALSE),""),"")</f>
        <v/>
      </c>
      <c r="AC1334" t="str">
        <f>IF(LEN(Z1334)&gt;0,VLOOKUP(Z1334,DATA!$K$25:$M$69,3,FALSE),"")</f>
        <v/>
      </c>
      <c r="AD1334" t="str">
        <f t="shared" si="714"/>
        <v/>
      </c>
      <c r="AE1334" t="str">
        <f t="shared" si="715"/>
        <v/>
      </c>
      <c r="AF1334" t="str">
        <f t="shared" si="716"/>
        <v/>
      </c>
      <c r="AG1334" t="str">
        <f t="shared" si="717"/>
        <v/>
      </c>
      <c r="AH1334" t="str">
        <f t="shared" si="718"/>
        <v/>
      </c>
      <c r="AI1334" t="str">
        <f>IF(LEN(Q1334)&gt;0,REPT("0",IF(IF(MID(I1334,12,1)="F",VLOOKUP(J1334,DATA!$K$2:$Y$20,14,FALSE),0)&gt;10,IF(MID(I1334,12,1)="F",VLOOKUP(J1334,DATA!$K$2:$Y$20,14,FALSE),0)-10,0)-LEN(X1334))&amp;DEC2BIN(Q1334,IF(MID(I1334,12,1)="F",VLOOKUP(J1334,DATA!$K$2:$Y$20,14,FALSE),0)-IF(IF(MID(I1334,12,1)="F",VLOOKUP(J1334,DATA!$K$2:$Y$20,14,FALSE),0)&gt;10,IF(MID(I1334,12,1)="F",VLOOKUP(J1334,DATA!$K$2:$Y$20,14,FALSE),0)-10,0)),"")</f>
        <v/>
      </c>
      <c r="AJ1334" t="str">
        <f>IF(LEN(H1334)&gt;0,IF(H1334&lt;&gt;"CALL_PAL",VLOOKUP(H1334,DATA!$B$2:$E$526,4,FALSE),VLOOKUP(K1334,DATA!$K$72:$M$161,3,FALSE)),"")</f>
        <v/>
      </c>
      <c r="AK1334" t="str">
        <f>IF(LEN(H1334)&gt;0,VLOOKUP(H1334,DATA!$B$2:$D$526,3,FALSE),"")</f>
        <v/>
      </c>
      <c r="AL1334" t="str">
        <f t="shared" si="719"/>
        <v/>
      </c>
      <c r="AM1334" t="str">
        <f t="shared" si="720"/>
        <v/>
      </c>
      <c r="AN1334" t="str">
        <f t="shared" si="698"/>
        <v/>
      </c>
      <c r="AO1334" t="str">
        <f t="shared" si="692"/>
        <v/>
      </c>
      <c r="AP1334" t="str">
        <f t="shared" si="693"/>
        <v/>
      </c>
      <c r="AQ1334" t="str">
        <f t="shared" si="690"/>
        <v/>
      </c>
    </row>
    <row r="1335" spans="1:43" x14ac:dyDescent="0.25">
      <c r="A1335" t="str">
        <f t="shared" si="694"/>
        <v/>
      </c>
      <c r="C1335" t="str">
        <f t="shared" si="700"/>
        <v/>
      </c>
      <c r="D1335" t="str">
        <f t="shared" si="695"/>
        <v/>
      </c>
      <c r="E1335" t="str">
        <f t="shared" si="696"/>
        <v/>
      </c>
      <c r="F1335" t="str">
        <f t="shared" si="699"/>
        <v/>
      </c>
      <c r="G1335" t="str">
        <f t="shared" si="691"/>
        <v/>
      </c>
      <c r="H1335" t="str">
        <f t="shared" si="701"/>
        <v/>
      </c>
      <c r="I1335" s="3" t="str">
        <f>IF(LEN(H1335)&gt;0,VLOOKUP(H1335,DATA!$B$2:$G$526,6,FALSE),"")</f>
        <v/>
      </c>
      <c r="J1335" t="str">
        <f>IF(LEN(H1335)&gt;0,VLOOKUP(H1335,DATA!$B$2:$G$526,2,FALSE),"")</f>
        <v/>
      </c>
      <c r="K1335" t="str">
        <f>IF(LEN(H1335)&gt;0,IF(MID(IF(MID(MID(C1335,LEN(H1335)+2,99),1,1)="(",MID(MID(C1335,LEN(H1335)+2,99),2,LEN(MID(C1335,LEN(H1335)+2,99))-2),MID(C1335,LEN(H1335)+2,99)),1,1)=VLOOKUP(H1335,DATA!$B$2:$I$526,8,FALSE),MID(IF(MID(MID(C1335,LEN(H1335)+2,99),1,1)="(",MID(MID(C1335,LEN(H1335)+2,99),2,LEN(MID(C1335,LEN(H1335)+2,99))-2),MID(C1335,LEN(H1335)+2,99)),1,3),IF(MID(MID(C1335,LEN(H1335)+2,99),1,1)="(",MID(MID(C1335,LEN(H1335)+2,99),2,LEN(MID(C1335,LEN(H1335)+2,99))-2),MID(C1335,LEN(H1335)+2,99))),"")</f>
        <v/>
      </c>
      <c r="L1335" t="str">
        <f t="shared" si="702"/>
        <v/>
      </c>
      <c r="M1335" t="str">
        <f t="shared" si="721"/>
        <v/>
      </c>
      <c r="N1335" t="str">
        <f t="shared" si="703"/>
        <v/>
      </c>
      <c r="O1335" t="str">
        <f t="shared" si="704"/>
        <v/>
      </c>
      <c r="P1335" t="str">
        <f t="shared" si="697"/>
        <v/>
      </c>
      <c r="Q1335" t="str">
        <f t="shared" si="705"/>
        <v/>
      </c>
      <c r="R1335" t="str">
        <f t="shared" si="706"/>
        <v/>
      </c>
      <c r="S1335" t="str">
        <f t="shared" si="707"/>
        <v/>
      </c>
      <c r="T1335" t="str">
        <f t="shared" si="708"/>
        <v/>
      </c>
      <c r="U1335" t="str">
        <f t="shared" si="709"/>
        <v/>
      </c>
      <c r="V1335" t="str">
        <f>IF(MID(I1335,6,1)="T",VLOOKUP(H1335,DATA!$B$2:$H$526,7,FALSE),"")</f>
        <v/>
      </c>
      <c r="W1335" t="str">
        <f t="shared" si="710"/>
        <v/>
      </c>
      <c r="X1335" t="str">
        <f>IF(LEN(H1335)&gt;0,VLOOKUP(H1335,DATA!$B$2:$F$526,5,FALSE),"")</f>
        <v/>
      </c>
      <c r="Y1335" t="str">
        <f t="shared" si="711"/>
        <v/>
      </c>
      <c r="Z1335" t="str">
        <f t="shared" si="712"/>
        <v/>
      </c>
      <c r="AA1335" t="str">
        <f t="shared" si="713"/>
        <v/>
      </c>
      <c r="AB1335" t="str">
        <f>IF(LEN(Z1335)&gt;0,VLOOKUP(Z1335,DATA!$K$25:$L$69,2,FALSE)&amp;IF(LEN(AA1335)&gt;0,VLOOKUP(AA1335,DATA!$O$25:$P$29,2,FALSE),""),"")</f>
        <v/>
      </c>
      <c r="AC1335" t="str">
        <f>IF(LEN(Z1335)&gt;0,VLOOKUP(Z1335,DATA!$K$25:$M$69,3,FALSE),"")</f>
        <v/>
      </c>
      <c r="AD1335" t="str">
        <f t="shared" si="714"/>
        <v/>
      </c>
      <c r="AE1335" t="str">
        <f t="shared" si="715"/>
        <v/>
      </c>
      <c r="AF1335" t="str">
        <f t="shared" si="716"/>
        <v/>
      </c>
      <c r="AG1335" t="str">
        <f t="shared" si="717"/>
        <v/>
      </c>
      <c r="AH1335" t="str">
        <f t="shared" si="718"/>
        <v/>
      </c>
      <c r="AI1335" t="str">
        <f>IF(LEN(Q1335)&gt;0,REPT("0",IF(IF(MID(I1335,12,1)="F",VLOOKUP(J1335,DATA!$K$2:$Y$20,14,FALSE),0)&gt;10,IF(MID(I1335,12,1)="F",VLOOKUP(J1335,DATA!$K$2:$Y$20,14,FALSE),0)-10,0)-LEN(X1335))&amp;DEC2BIN(Q1335,IF(MID(I1335,12,1)="F",VLOOKUP(J1335,DATA!$K$2:$Y$20,14,FALSE),0)-IF(IF(MID(I1335,12,1)="F",VLOOKUP(J1335,DATA!$K$2:$Y$20,14,FALSE),0)&gt;10,IF(MID(I1335,12,1)="F",VLOOKUP(J1335,DATA!$K$2:$Y$20,14,FALSE),0)-10,0)),"")</f>
        <v/>
      </c>
      <c r="AJ1335" t="str">
        <f>IF(LEN(H1335)&gt;0,IF(H1335&lt;&gt;"CALL_PAL",VLOOKUP(H1335,DATA!$B$2:$E$526,4,FALSE),VLOOKUP(K1335,DATA!$K$72:$M$161,3,FALSE)),"")</f>
        <v/>
      </c>
      <c r="AK1335" t="str">
        <f>IF(LEN(H1335)&gt;0,VLOOKUP(H1335,DATA!$B$2:$D$526,3,FALSE),"")</f>
        <v/>
      </c>
      <c r="AL1335" t="str">
        <f t="shared" si="719"/>
        <v/>
      </c>
      <c r="AM1335" t="str">
        <f t="shared" si="720"/>
        <v/>
      </c>
      <c r="AN1335" t="str">
        <f t="shared" si="698"/>
        <v/>
      </c>
      <c r="AO1335" t="str">
        <f t="shared" si="692"/>
        <v/>
      </c>
      <c r="AP1335" t="str">
        <f t="shared" si="693"/>
        <v/>
      </c>
      <c r="AQ1335" t="str">
        <f t="shared" si="690"/>
        <v/>
      </c>
    </row>
    <row r="1336" spans="1:43" x14ac:dyDescent="0.25">
      <c r="A1336" t="str">
        <f t="shared" si="694"/>
        <v/>
      </c>
      <c r="C1336" t="str">
        <f t="shared" si="700"/>
        <v/>
      </c>
      <c r="D1336" t="str">
        <f t="shared" si="695"/>
        <v/>
      </c>
      <c r="E1336" t="str">
        <f t="shared" si="696"/>
        <v/>
      </c>
      <c r="F1336" t="str">
        <f t="shared" si="699"/>
        <v/>
      </c>
      <c r="G1336" t="str">
        <f t="shared" si="691"/>
        <v/>
      </c>
      <c r="H1336" t="str">
        <f t="shared" si="701"/>
        <v/>
      </c>
      <c r="I1336" s="3" t="str">
        <f>IF(LEN(H1336)&gt;0,VLOOKUP(H1336,DATA!$B$2:$G$526,6,FALSE),"")</f>
        <v/>
      </c>
      <c r="J1336" t="str">
        <f>IF(LEN(H1336)&gt;0,VLOOKUP(H1336,DATA!$B$2:$G$526,2,FALSE),"")</f>
        <v/>
      </c>
      <c r="K1336" t="str">
        <f>IF(LEN(H1336)&gt;0,IF(MID(IF(MID(MID(C1336,LEN(H1336)+2,99),1,1)="(",MID(MID(C1336,LEN(H1336)+2,99),2,LEN(MID(C1336,LEN(H1336)+2,99))-2),MID(C1336,LEN(H1336)+2,99)),1,1)=VLOOKUP(H1336,DATA!$B$2:$I$526,8,FALSE),MID(IF(MID(MID(C1336,LEN(H1336)+2,99),1,1)="(",MID(MID(C1336,LEN(H1336)+2,99),2,LEN(MID(C1336,LEN(H1336)+2,99))-2),MID(C1336,LEN(H1336)+2,99)),1,3),IF(MID(MID(C1336,LEN(H1336)+2,99),1,1)="(",MID(MID(C1336,LEN(H1336)+2,99),2,LEN(MID(C1336,LEN(H1336)+2,99))-2),MID(C1336,LEN(H1336)+2,99))),"")</f>
        <v/>
      </c>
      <c r="L1336" t="str">
        <f t="shared" si="702"/>
        <v/>
      </c>
      <c r="M1336" t="str">
        <f t="shared" si="721"/>
        <v/>
      </c>
      <c r="N1336" t="str">
        <f t="shared" si="703"/>
        <v/>
      </c>
      <c r="O1336" t="str">
        <f t="shared" si="704"/>
        <v/>
      </c>
      <c r="P1336" t="str">
        <f t="shared" si="697"/>
        <v/>
      </c>
      <c r="Q1336" t="str">
        <f t="shared" si="705"/>
        <v/>
      </c>
      <c r="R1336" t="str">
        <f t="shared" si="706"/>
        <v/>
      </c>
      <c r="S1336" t="str">
        <f t="shared" si="707"/>
        <v/>
      </c>
      <c r="T1336" t="str">
        <f t="shared" si="708"/>
        <v/>
      </c>
      <c r="U1336" t="str">
        <f t="shared" si="709"/>
        <v/>
      </c>
      <c r="V1336" t="str">
        <f>IF(MID(I1336,6,1)="T",VLOOKUP(H1336,DATA!$B$2:$H$526,7,FALSE),"")</f>
        <v/>
      </c>
      <c r="W1336" t="str">
        <f t="shared" si="710"/>
        <v/>
      </c>
      <c r="X1336" t="str">
        <f>IF(LEN(H1336)&gt;0,VLOOKUP(H1336,DATA!$B$2:$F$526,5,FALSE),"")</f>
        <v/>
      </c>
      <c r="Y1336" t="str">
        <f t="shared" si="711"/>
        <v/>
      </c>
      <c r="Z1336" t="str">
        <f t="shared" si="712"/>
        <v/>
      </c>
      <c r="AA1336" t="str">
        <f t="shared" si="713"/>
        <v/>
      </c>
      <c r="AB1336" t="str">
        <f>IF(LEN(Z1336)&gt;0,VLOOKUP(Z1336,DATA!$K$25:$L$69,2,FALSE)&amp;IF(LEN(AA1336)&gt;0,VLOOKUP(AA1336,DATA!$O$25:$P$29,2,FALSE),""),"")</f>
        <v/>
      </c>
      <c r="AC1336" t="str">
        <f>IF(LEN(Z1336)&gt;0,VLOOKUP(Z1336,DATA!$K$25:$M$69,3,FALSE),"")</f>
        <v/>
      </c>
      <c r="AD1336" t="str">
        <f t="shared" si="714"/>
        <v/>
      </c>
      <c r="AE1336" t="str">
        <f t="shared" si="715"/>
        <v/>
      </c>
      <c r="AF1336" t="str">
        <f t="shared" si="716"/>
        <v/>
      </c>
      <c r="AG1336" t="str">
        <f t="shared" si="717"/>
        <v/>
      </c>
      <c r="AH1336" t="str">
        <f t="shared" si="718"/>
        <v/>
      </c>
      <c r="AI1336" t="str">
        <f>IF(LEN(Q1336)&gt;0,REPT("0",IF(IF(MID(I1336,12,1)="F",VLOOKUP(J1336,DATA!$K$2:$Y$20,14,FALSE),0)&gt;10,IF(MID(I1336,12,1)="F",VLOOKUP(J1336,DATA!$K$2:$Y$20,14,FALSE),0)-10,0)-LEN(X1336))&amp;DEC2BIN(Q1336,IF(MID(I1336,12,1)="F",VLOOKUP(J1336,DATA!$K$2:$Y$20,14,FALSE),0)-IF(IF(MID(I1336,12,1)="F",VLOOKUP(J1336,DATA!$K$2:$Y$20,14,FALSE),0)&gt;10,IF(MID(I1336,12,1)="F",VLOOKUP(J1336,DATA!$K$2:$Y$20,14,FALSE),0)-10,0)),"")</f>
        <v/>
      </c>
      <c r="AJ1336" t="str">
        <f>IF(LEN(H1336)&gt;0,IF(H1336&lt;&gt;"CALL_PAL",VLOOKUP(H1336,DATA!$B$2:$E$526,4,FALSE),VLOOKUP(K1336,DATA!$K$72:$M$161,3,FALSE)),"")</f>
        <v/>
      </c>
      <c r="AK1336" t="str">
        <f>IF(LEN(H1336)&gt;0,VLOOKUP(H1336,DATA!$B$2:$D$526,3,FALSE),"")</f>
        <v/>
      </c>
      <c r="AL1336" t="str">
        <f t="shared" si="719"/>
        <v/>
      </c>
      <c r="AM1336" t="str">
        <f t="shared" si="720"/>
        <v/>
      </c>
      <c r="AN1336" t="str">
        <f t="shared" si="698"/>
        <v/>
      </c>
      <c r="AO1336" t="str">
        <f t="shared" si="692"/>
        <v/>
      </c>
      <c r="AP1336" t="str">
        <f t="shared" si="693"/>
        <v/>
      </c>
      <c r="AQ1336" t="str">
        <f t="shared" si="690"/>
        <v/>
      </c>
    </row>
    <row r="1337" spans="1:43" x14ac:dyDescent="0.25">
      <c r="A1337" t="str">
        <f t="shared" si="694"/>
        <v/>
      </c>
      <c r="C1337" t="str">
        <f t="shared" si="700"/>
        <v/>
      </c>
      <c r="D1337" t="str">
        <f t="shared" si="695"/>
        <v/>
      </c>
      <c r="E1337" t="str">
        <f t="shared" si="696"/>
        <v/>
      </c>
      <c r="F1337" t="str">
        <f t="shared" si="699"/>
        <v/>
      </c>
      <c r="G1337" t="str">
        <f t="shared" si="691"/>
        <v/>
      </c>
      <c r="H1337" t="str">
        <f t="shared" si="701"/>
        <v/>
      </c>
      <c r="I1337" s="3" t="str">
        <f>IF(LEN(H1337)&gt;0,VLOOKUP(H1337,DATA!$B$2:$G$526,6,FALSE),"")</f>
        <v/>
      </c>
      <c r="J1337" t="str">
        <f>IF(LEN(H1337)&gt;0,VLOOKUP(H1337,DATA!$B$2:$G$526,2,FALSE),"")</f>
        <v/>
      </c>
      <c r="K1337" t="str">
        <f>IF(LEN(H1337)&gt;0,IF(MID(IF(MID(MID(C1337,LEN(H1337)+2,99),1,1)="(",MID(MID(C1337,LEN(H1337)+2,99),2,LEN(MID(C1337,LEN(H1337)+2,99))-2),MID(C1337,LEN(H1337)+2,99)),1,1)=VLOOKUP(H1337,DATA!$B$2:$I$526,8,FALSE),MID(IF(MID(MID(C1337,LEN(H1337)+2,99),1,1)="(",MID(MID(C1337,LEN(H1337)+2,99),2,LEN(MID(C1337,LEN(H1337)+2,99))-2),MID(C1337,LEN(H1337)+2,99)),1,3),IF(MID(MID(C1337,LEN(H1337)+2,99),1,1)="(",MID(MID(C1337,LEN(H1337)+2,99),2,LEN(MID(C1337,LEN(H1337)+2,99))-2),MID(C1337,LEN(H1337)+2,99))),"")</f>
        <v/>
      </c>
      <c r="L1337" t="str">
        <f t="shared" si="702"/>
        <v/>
      </c>
      <c r="M1337" t="str">
        <f t="shared" si="721"/>
        <v/>
      </c>
      <c r="N1337" t="str">
        <f t="shared" si="703"/>
        <v/>
      </c>
      <c r="O1337" t="str">
        <f t="shared" si="704"/>
        <v/>
      </c>
      <c r="P1337" t="str">
        <f t="shared" si="697"/>
        <v/>
      </c>
      <c r="Q1337" t="str">
        <f t="shared" si="705"/>
        <v/>
      </c>
      <c r="R1337" t="str">
        <f t="shared" si="706"/>
        <v/>
      </c>
      <c r="S1337" t="str">
        <f t="shared" si="707"/>
        <v/>
      </c>
      <c r="T1337" t="str">
        <f t="shared" si="708"/>
        <v/>
      </c>
      <c r="U1337" t="str">
        <f t="shared" si="709"/>
        <v/>
      </c>
      <c r="V1337" t="str">
        <f>IF(MID(I1337,6,1)="T",VLOOKUP(H1337,DATA!$B$2:$H$526,7,FALSE),"")</f>
        <v/>
      </c>
      <c r="W1337" t="str">
        <f t="shared" si="710"/>
        <v/>
      </c>
      <c r="X1337" t="str">
        <f>IF(LEN(H1337)&gt;0,VLOOKUP(H1337,DATA!$B$2:$F$526,5,FALSE),"")</f>
        <v/>
      </c>
      <c r="Y1337" t="str">
        <f t="shared" si="711"/>
        <v/>
      </c>
      <c r="Z1337" t="str">
        <f t="shared" si="712"/>
        <v/>
      </c>
      <c r="AA1337" t="str">
        <f t="shared" si="713"/>
        <v/>
      </c>
      <c r="AB1337" t="str">
        <f>IF(LEN(Z1337)&gt;0,VLOOKUP(Z1337,DATA!$K$25:$L$69,2,FALSE)&amp;IF(LEN(AA1337)&gt;0,VLOOKUP(AA1337,DATA!$O$25:$P$29,2,FALSE),""),"")</f>
        <v/>
      </c>
      <c r="AC1337" t="str">
        <f>IF(LEN(Z1337)&gt;0,VLOOKUP(Z1337,DATA!$K$25:$M$69,3,FALSE),"")</f>
        <v/>
      </c>
      <c r="AD1337" t="str">
        <f t="shared" si="714"/>
        <v/>
      </c>
      <c r="AE1337" t="str">
        <f t="shared" si="715"/>
        <v/>
      </c>
      <c r="AF1337" t="str">
        <f t="shared" si="716"/>
        <v/>
      </c>
      <c r="AG1337" t="str">
        <f t="shared" si="717"/>
        <v/>
      </c>
      <c r="AH1337" t="str">
        <f t="shared" si="718"/>
        <v/>
      </c>
      <c r="AI1337" t="str">
        <f>IF(LEN(Q1337)&gt;0,REPT("0",IF(IF(MID(I1337,12,1)="F",VLOOKUP(J1337,DATA!$K$2:$Y$20,14,FALSE),0)&gt;10,IF(MID(I1337,12,1)="F",VLOOKUP(J1337,DATA!$K$2:$Y$20,14,FALSE),0)-10,0)-LEN(X1337))&amp;DEC2BIN(Q1337,IF(MID(I1337,12,1)="F",VLOOKUP(J1337,DATA!$K$2:$Y$20,14,FALSE),0)-IF(IF(MID(I1337,12,1)="F",VLOOKUP(J1337,DATA!$K$2:$Y$20,14,FALSE),0)&gt;10,IF(MID(I1337,12,1)="F",VLOOKUP(J1337,DATA!$K$2:$Y$20,14,FALSE),0)-10,0)),"")</f>
        <v/>
      </c>
      <c r="AJ1337" t="str">
        <f>IF(LEN(H1337)&gt;0,IF(H1337&lt;&gt;"CALL_PAL",VLOOKUP(H1337,DATA!$B$2:$E$526,4,FALSE),VLOOKUP(K1337,DATA!$K$72:$M$161,3,FALSE)),"")</f>
        <v/>
      </c>
      <c r="AK1337" t="str">
        <f>IF(LEN(H1337)&gt;0,VLOOKUP(H1337,DATA!$B$2:$D$526,3,FALSE),"")</f>
        <v/>
      </c>
      <c r="AL1337" t="str">
        <f t="shared" si="719"/>
        <v/>
      </c>
      <c r="AM1337" t="str">
        <f t="shared" si="720"/>
        <v/>
      </c>
      <c r="AN1337" t="str">
        <f t="shared" si="698"/>
        <v/>
      </c>
      <c r="AO1337" t="str">
        <f t="shared" si="692"/>
        <v/>
      </c>
      <c r="AP1337" t="str">
        <f t="shared" si="693"/>
        <v/>
      </c>
      <c r="AQ1337" t="str">
        <f t="shared" si="690"/>
        <v/>
      </c>
    </row>
    <row r="1338" spans="1:43" x14ac:dyDescent="0.25">
      <c r="A1338" t="str">
        <f t="shared" si="694"/>
        <v/>
      </c>
      <c r="C1338" t="str">
        <f t="shared" si="700"/>
        <v/>
      </c>
      <c r="D1338" t="str">
        <f t="shared" si="695"/>
        <v/>
      </c>
      <c r="E1338" t="str">
        <f t="shared" si="696"/>
        <v/>
      </c>
      <c r="F1338" t="str">
        <f t="shared" si="699"/>
        <v/>
      </c>
      <c r="G1338" t="str">
        <f t="shared" si="691"/>
        <v/>
      </c>
      <c r="H1338" t="str">
        <f t="shared" si="701"/>
        <v/>
      </c>
      <c r="I1338" s="3" t="str">
        <f>IF(LEN(H1338)&gt;0,VLOOKUP(H1338,DATA!$B$2:$G$526,6,FALSE),"")</f>
        <v/>
      </c>
      <c r="J1338" t="str">
        <f>IF(LEN(H1338)&gt;0,VLOOKUP(H1338,DATA!$B$2:$G$526,2,FALSE),"")</f>
        <v/>
      </c>
      <c r="K1338" t="str">
        <f>IF(LEN(H1338)&gt;0,IF(MID(IF(MID(MID(C1338,LEN(H1338)+2,99),1,1)="(",MID(MID(C1338,LEN(H1338)+2,99),2,LEN(MID(C1338,LEN(H1338)+2,99))-2),MID(C1338,LEN(H1338)+2,99)),1,1)=VLOOKUP(H1338,DATA!$B$2:$I$526,8,FALSE),MID(IF(MID(MID(C1338,LEN(H1338)+2,99),1,1)="(",MID(MID(C1338,LEN(H1338)+2,99),2,LEN(MID(C1338,LEN(H1338)+2,99))-2),MID(C1338,LEN(H1338)+2,99)),1,3),IF(MID(MID(C1338,LEN(H1338)+2,99),1,1)="(",MID(MID(C1338,LEN(H1338)+2,99),2,LEN(MID(C1338,LEN(H1338)+2,99))-2),MID(C1338,LEN(H1338)+2,99))),"")</f>
        <v/>
      </c>
      <c r="L1338" t="str">
        <f t="shared" si="702"/>
        <v/>
      </c>
      <c r="M1338" t="str">
        <f t="shared" si="721"/>
        <v/>
      </c>
      <c r="N1338" t="str">
        <f t="shared" si="703"/>
        <v/>
      </c>
      <c r="O1338" t="str">
        <f t="shared" si="704"/>
        <v/>
      </c>
      <c r="P1338" t="str">
        <f t="shared" si="697"/>
        <v/>
      </c>
      <c r="Q1338" t="str">
        <f t="shared" si="705"/>
        <v/>
      </c>
      <c r="R1338" t="str">
        <f t="shared" si="706"/>
        <v/>
      </c>
      <c r="S1338" t="str">
        <f t="shared" si="707"/>
        <v/>
      </c>
      <c r="T1338" t="str">
        <f t="shared" si="708"/>
        <v/>
      </c>
      <c r="U1338" t="str">
        <f t="shared" si="709"/>
        <v/>
      </c>
      <c r="V1338" t="str">
        <f>IF(MID(I1338,6,1)="T",VLOOKUP(H1338,DATA!$B$2:$H$526,7,FALSE),"")</f>
        <v/>
      </c>
      <c r="W1338" t="str">
        <f t="shared" si="710"/>
        <v/>
      </c>
      <c r="X1338" t="str">
        <f>IF(LEN(H1338)&gt;0,VLOOKUP(H1338,DATA!$B$2:$F$526,5,FALSE),"")</f>
        <v/>
      </c>
      <c r="Y1338" t="str">
        <f t="shared" si="711"/>
        <v/>
      </c>
      <c r="Z1338" t="str">
        <f t="shared" si="712"/>
        <v/>
      </c>
      <c r="AA1338" t="str">
        <f t="shared" si="713"/>
        <v/>
      </c>
      <c r="AB1338" t="str">
        <f>IF(LEN(Z1338)&gt;0,VLOOKUP(Z1338,DATA!$K$25:$L$69,2,FALSE)&amp;IF(LEN(AA1338)&gt;0,VLOOKUP(AA1338,DATA!$O$25:$P$29,2,FALSE),""),"")</f>
        <v/>
      </c>
      <c r="AC1338" t="str">
        <f>IF(LEN(Z1338)&gt;0,VLOOKUP(Z1338,DATA!$K$25:$M$69,3,FALSE),"")</f>
        <v/>
      </c>
      <c r="AD1338" t="str">
        <f t="shared" si="714"/>
        <v/>
      </c>
      <c r="AE1338" t="str">
        <f t="shared" si="715"/>
        <v/>
      </c>
      <c r="AF1338" t="str">
        <f t="shared" si="716"/>
        <v/>
      </c>
      <c r="AG1338" t="str">
        <f t="shared" si="717"/>
        <v/>
      </c>
      <c r="AH1338" t="str">
        <f t="shared" si="718"/>
        <v/>
      </c>
      <c r="AI1338" t="str">
        <f>IF(LEN(Q1338)&gt;0,REPT("0",IF(IF(MID(I1338,12,1)="F",VLOOKUP(J1338,DATA!$K$2:$Y$20,14,FALSE),0)&gt;10,IF(MID(I1338,12,1)="F",VLOOKUP(J1338,DATA!$K$2:$Y$20,14,FALSE),0)-10,0)-LEN(X1338))&amp;DEC2BIN(Q1338,IF(MID(I1338,12,1)="F",VLOOKUP(J1338,DATA!$K$2:$Y$20,14,FALSE),0)-IF(IF(MID(I1338,12,1)="F",VLOOKUP(J1338,DATA!$K$2:$Y$20,14,FALSE),0)&gt;10,IF(MID(I1338,12,1)="F",VLOOKUP(J1338,DATA!$K$2:$Y$20,14,FALSE),0)-10,0)),"")</f>
        <v/>
      </c>
      <c r="AJ1338" t="str">
        <f>IF(LEN(H1338)&gt;0,IF(H1338&lt;&gt;"CALL_PAL",VLOOKUP(H1338,DATA!$B$2:$E$526,4,FALSE),VLOOKUP(K1338,DATA!$K$72:$M$161,3,FALSE)),"")</f>
        <v/>
      </c>
      <c r="AK1338" t="str">
        <f>IF(LEN(H1338)&gt;0,VLOOKUP(H1338,DATA!$B$2:$D$526,3,FALSE),"")</f>
        <v/>
      </c>
      <c r="AL1338" t="str">
        <f t="shared" si="719"/>
        <v/>
      </c>
      <c r="AM1338" t="str">
        <f t="shared" si="720"/>
        <v/>
      </c>
      <c r="AN1338" t="str">
        <f t="shared" si="698"/>
        <v/>
      </c>
      <c r="AO1338" t="str">
        <f t="shared" si="692"/>
        <v/>
      </c>
      <c r="AP1338" t="str">
        <f t="shared" si="693"/>
        <v/>
      </c>
      <c r="AQ1338" t="str">
        <f t="shared" si="690"/>
        <v/>
      </c>
    </row>
    <row r="1339" spans="1:43" x14ac:dyDescent="0.25">
      <c r="A1339" t="str">
        <f t="shared" si="694"/>
        <v/>
      </c>
      <c r="C1339" t="str">
        <f t="shared" si="700"/>
        <v/>
      </c>
      <c r="D1339" t="str">
        <f t="shared" si="695"/>
        <v/>
      </c>
      <c r="E1339" t="str">
        <f t="shared" si="696"/>
        <v/>
      </c>
      <c r="F1339" t="str">
        <f t="shared" si="699"/>
        <v/>
      </c>
      <c r="G1339" t="str">
        <f t="shared" si="691"/>
        <v/>
      </c>
      <c r="H1339" t="str">
        <f t="shared" si="701"/>
        <v/>
      </c>
      <c r="I1339" s="3" t="str">
        <f>IF(LEN(H1339)&gt;0,VLOOKUP(H1339,DATA!$B$2:$G$526,6,FALSE),"")</f>
        <v/>
      </c>
      <c r="J1339" t="str">
        <f>IF(LEN(H1339)&gt;0,VLOOKUP(H1339,DATA!$B$2:$G$526,2,FALSE),"")</f>
        <v/>
      </c>
      <c r="K1339" t="str">
        <f>IF(LEN(H1339)&gt;0,IF(MID(IF(MID(MID(C1339,LEN(H1339)+2,99),1,1)="(",MID(MID(C1339,LEN(H1339)+2,99),2,LEN(MID(C1339,LEN(H1339)+2,99))-2),MID(C1339,LEN(H1339)+2,99)),1,1)=VLOOKUP(H1339,DATA!$B$2:$I$526,8,FALSE),MID(IF(MID(MID(C1339,LEN(H1339)+2,99),1,1)="(",MID(MID(C1339,LEN(H1339)+2,99),2,LEN(MID(C1339,LEN(H1339)+2,99))-2),MID(C1339,LEN(H1339)+2,99)),1,3),IF(MID(MID(C1339,LEN(H1339)+2,99),1,1)="(",MID(MID(C1339,LEN(H1339)+2,99),2,LEN(MID(C1339,LEN(H1339)+2,99))-2),MID(C1339,LEN(H1339)+2,99))),"")</f>
        <v/>
      </c>
      <c r="L1339" t="str">
        <f t="shared" si="702"/>
        <v/>
      </c>
      <c r="M1339" t="str">
        <f t="shared" si="721"/>
        <v/>
      </c>
      <c r="N1339" t="str">
        <f t="shared" si="703"/>
        <v/>
      </c>
      <c r="O1339" t="str">
        <f t="shared" si="704"/>
        <v/>
      </c>
      <c r="P1339" t="str">
        <f t="shared" si="697"/>
        <v/>
      </c>
      <c r="Q1339" t="str">
        <f t="shared" si="705"/>
        <v/>
      </c>
      <c r="R1339" t="str">
        <f t="shared" si="706"/>
        <v/>
      </c>
      <c r="S1339" t="str">
        <f t="shared" si="707"/>
        <v/>
      </c>
      <c r="T1339" t="str">
        <f t="shared" si="708"/>
        <v/>
      </c>
      <c r="U1339" t="str">
        <f t="shared" si="709"/>
        <v/>
      </c>
      <c r="V1339" t="str">
        <f>IF(MID(I1339,6,1)="T",VLOOKUP(H1339,DATA!$B$2:$H$526,7,FALSE),"")</f>
        <v/>
      </c>
      <c r="W1339" t="str">
        <f t="shared" si="710"/>
        <v/>
      </c>
      <c r="X1339" t="str">
        <f>IF(LEN(H1339)&gt;0,VLOOKUP(H1339,DATA!$B$2:$F$526,5,FALSE),"")</f>
        <v/>
      </c>
      <c r="Y1339" t="str">
        <f t="shared" si="711"/>
        <v/>
      </c>
      <c r="Z1339" t="str">
        <f t="shared" si="712"/>
        <v/>
      </c>
      <c r="AA1339" t="str">
        <f t="shared" si="713"/>
        <v/>
      </c>
      <c r="AB1339" t="str">
        <f>IF(LEN(Z1339)&gt;0,VLOOKUP(Z1339,DATA!$K$25:$L$69,2,FALSE)&amp;IF(LEN(AA1339)&gt;0,VLOOKUP(AA1339,DATA!$O$25:$P$29,2,FALSE),""),"")</f>
        <v/>
      </c>
      <c r="AC1339" t="str">
        <f>IF(LEN(Z1339)&gt;0,VLOOKUP(Z1339,DATA!$K$25:$M$69,3,FALSE),"")</f>
        <v/>
      </c>
      <c r="AD1339" t="str">
        <f t="shared" si="714"/>
        <v/>
      </c>
      <c r="AE1339" t="str">
        <f t="shared" si="715"/>
        <v/>
      </c>
      <c r="AF1339" t="str">
        <f t="shared" si="716"/>
        <v/>
      </c>
      <c r="AG1339" t="str">
        <f t="shared" si="717"/>
        <v/>
      </c>
      <c r="AH1339" t="str">
        <f t="shared" si="718"/>
        <v/>
      </c>
      <c r="AI1339" t="str">
        <f>IF(LEN(Q1339)&gt;0,REPT("0",IF(IF(MID(I1339,12,1)="F",VLOOKUP(J1339,DATA!$K$2:$Y$20,14,FALSE),0)&gt;10,IF(MID(I1339,12,1)="F",VLOOKUP(J1339,DATA!$K$2:$Y$20,14,FALSE),0)-10,0)-LEN(X1339))&amp;DEC2BIN(Q1339,IF(MID(I1339,12,1)="F",VLOOKUP(J1339,DATA!$K$2:$Y$20,14,FALSE),0)-IF(IF(MID(I1339,12,1)="F",VLOOKUP(J1339,DATA!$K$2:$Y$20,14,FALSE),0)&gt;10,IF(MID(I1339,12,1)="F",VLOOKUP(J1339,DATA!$K$2:$Y$20,14,FALSE),0)-10,0)),"")</f>
        <v/>
      </c>
      <c r="AJ1339" t="str">
        <f>IF(LEN(H1339)&gt;0,IF(H1339&lt;&gt;"CALL_PAL",VLOOKUP(H1339,DATA!$B$2:$E$526,4,FALSE),VLOOKUP(K1339,DATA!$K$72:$M$161,3,FALSE)),"")</f>
        <v/>
      </c>
      <c r="AK1339" t="str">
        <f>IF(LEN(H1339)&gt;0,VLOOKUP(H1339,DATA!$B$2:$D$526,3,FALSE),"")</f>
        <v/>
      </c>
      <c r="AL1339" t="str">
        <f t="shared" si="719"/>
        <v/>
      </c>
      <c r="AM1339" t="str">
        <f t="shared" si="720"/>
        <v/>
      </c>
      <c r="AN1339" t="str">
        <f t="shared" si="698"/>
        <v/>
      </c>
      <c r="AO1339" t="str">
        <f t="shared" si="692"/>
        <v/>
      </c>
      <c r="AP1339" t="str">
        <f t="shared" si="693"/>
        <v/>
      </c>
      <c r="AQ1339" t="str">
        <f t="shared" si="690"/>
        <v/>
      </c>
    </row>
    <row r="1340" spans="1:43" x14ac:dyDescent="0.25">
      <c r="A1340" t="str">
        <f t="shared" si="694"/>
        <v/>
      </c>
      <c r="C1340" t="str">
        <f t="shared" si="700"/>
        <v/>
      </c>
      <c r="D1340" t="str">
        <f t="shared" si="695"/>
        <v/>
      </c>
      <c r="E1340" t="str">
        <f t="shared" si="696"/>
        <v/>
      </c>
      <c r="F1340" t="str">
        <f t="shared" si="699"/>
        <v/>
      </c>
      <c r="G1340" t="str">
        <f t="shared" si="691"/>
        <v/>
      </c>
      <c r="H1340" t="str">
        <f t="shared" si="701"/>
        <v/>
      </c>
      <c r="I1340" s="3" t="str">
        <f>IF(LEN(H1340)&gt;0,VLOOKUP(H1340,DATA!$B$2:$G$526,6,FALSE),"")</f>
        <v/>
      </c>
      <c r="J1340" t="str">
        <f>IF(LEN(H1340)&gt;0,VLOOKUP(H1340,DATA!$B$2:$G$526,2,FALSE),"")</f>
        <v/>
      </c>
      <c r="K1340" t="str">
        <f>IF(LEN(H1340)&gt;0,IF(MID(IF(MID(MID(C1340,LEN(H1340)+2,99),1,1)="(",MID(MID(C1340,LEN(H1340)+2,99),2,LEN(MID(C1340,LEN(H1340)+2,99))-2),MID(C1340,LEN(H1340)+2,99)),1,1)=VLOOKUP(H1340,DATA!$B$2:$I$526,8,FALSE),MID(IF(MID(MID(C1340,LEN(H1340)+2,99),1,1)="(",MID(MID(C1340,LEN(H1340)+2,99),2,LEN(MID(C1340,LEN(H1340)+2,99))-2),MID(C1340,LEN(H1340)+2,99)),1,3),IF(MID(MID(C1340,LEN(H1340)+2,99),1,1)="(",MID(MID(C1340,LEN(H1340)+2,99),2,LEN(MID(C1340,LEN(H1340)+2,99))-2),MID(C1340,LEN(H1340)+2,99))),"")</f>
        <v/>
      </c>
      <c r="L1340" t="str">
        <f t="shared" si="702"/>
        <v/>
      </c>
      <c r="M1340" t="str">
        <f t="shared" si="721"/>
        <v/>
      </c>
      <c r="N1340" t="str">
        <f t="shared" si="703"/>
        <v/>
      </c>
      <c r="O1340" t="str">
        <f t="shared" si="704"/>
        <v/>
      </c>
      <c r="P1340" t="str">
        <f t="shared" si="697"/>
        <v/>
      </c>
      <c r="Q1340" t="str">
        <f t="shared" si="705"/>
        <v/>
      </c>
      <c r="R1340" t="str">
        <f t="shared" si="706"/>
        <v/>
      </c>
      <c r="S1340" t="str">
        <f t="shared" si="707"/>
        <v/>
      </c>
      <c r="T1340" t="str">
        <f t="shared" si="708"/>
        <v/>
      </c>
      <c r="U1340" t="str">
        <f t="shared" si="709"/>
        <v/>
      </c>
      <c r="V1340" t="str">
        <f>IF(MID(I1340,6,1)="T",VLOOKUP(H1340,DATA!$B$2:$H$526,7,FALSE),"")</f>
        <v/>
      </c>
      <c r="W1340" t="str">
        <f t="shared" si="710"/>
        <v/>
      </c>
      <c r="X1340" t="str">
        <f>IF(LEN(H1340)&gt;0,VLOOKUP(H1340,DATA!$B$2:$F$526,5,FALSE),"")</f>
        <v/>
      </c>
      <c r="Y1340" t="str">
        <f t="shared" si="711"/>
        <v/>
      </c>
      <c r="Z1340" t="str">
        <f t="shared" si="712"/>
        <v/>
      </c>
      <c r="AA1340" t="str">
        <f t="shared" si="713"/>
        <v/>
      </c>
      <c r="AB1340" t="str">
        <f>IF(LEN(Z1340)&gt;0,VLOOKUP(Z1340,DATA!$K$25:$L$69,2,FALSE)&amp;IF(LEN(AA1340)&gt;0,VLOOKUP(AA1340,DATA!$O$25:$P$29,2,FALSE),""),"")</f>
        <v/>
      </c>
      <c r="AC1340" t="str">
        <f>IF(LEN(Z1340)&gt;0,VLOOKUP(Z1340,DATA!$K$25:$M$69,3,FALSE),"")</f>
        <v/>
      </c>
      <c r="AD1340" t="str">
        <f t="shared" si="714"/>
        <v/>
      </c>
      <c r="AE1340" t="str">
        <f t="shared" si="715"/>
        <v/>
      </c>
      <c r="AF1340" t="str">
        <f t="shared" si="716"/>
        <v/>
      </c>
      <c r="AG1340" t="str">
        <f t="shared" si="717"/>
        <v/>
      </c>
      <c r="AH1340" t="str">
        <f t="shared" si="718"/>
        <v/>
      </c>
      <c r="AI1340" t="str">
        <f>IF(LEN(Q1340)&gt;0,REPT("0",IF(IF(MID(I1340,12,1)="F",VLOOKUP(J1340,DATA!$K$2:$Y$20,14,FALSE),0)&gt;10,IF(MID(I1340,12,1)="F",VLOOKUP(J1340,DATA!$K$2:$Y$20,14,FALSE),0)-10,0)-LEN(X1340))&amp;DEC2BIN(Q1340,IF(MID(I1340,12,1)="F",VLOOKUP(J1340,DATA!$K$2:$Y$20,14,FALSE),0)-IF(IF(MID(I1340,12,1)="F",VLOOKUP(J1340,DATA!$K$2:$Y$20,14,FALSE),0)&gt;10,IF(MID(I1340,12,1)="F",VLOOKUP(J1340,DATA!$K$2:$Y$20,14,FALSE),0)-10,0)),"")</f>
        <v/>
      </c>
      <c r="AJ1340" t="str">
        <f>IF(LEN(H1340)&gt;0,IF(H1340&lt;&gt;"CALL_PAL",VLOOKUP(H1340,DATA!$B$2:$E$526,4,FALSE),VLOOKUP(K1340,DATA!$K$72:$M$161,3,FALSE)),"")</f>
        <v/>
      </c>
      <c r="AK1340" t="str">
        <f>IF(LEN(H1340)&gt;0,VLOOKUP(H1340,DATA!$B$2:$D$526,3,FALSE),"")</f>
        <v/>
      </c>
      <c r="AL1340" t="str">
        <f t="shared" si="719"/>
        <v/>
      </c>
      <c r="AM1340" t="str">
        <f t="shared" si="720"/>
        <v/>
      </c>
      <c r="AN1340" t="str">
        <f t="shared" si="698"/>
        <v/>
      </c>
      <c r="AO1340" t="str">
        <f t="shared" si="692"/>
        <v/>
      </c>
      <c r="AP1340" t="str">
        <f t="shared" si="693"/>
        <v/>
      </c>
      <c r="AQ1340" t="str">
        <f t="shared" si="690"/>
        <v/>
      </c>
    </row>
    <row r="1341" spans="1:43" x14ac:dyDescent="0.25">
      <c r="A1341" t="str">
        <f t="shared" si="694"/>
        <v/>
      </c>
      <c r="C1341" t="str">
        <f t="shared" si="700"/>
        <v/>
      </c>
      <c r="D1341" t="str">
        <f t="shared" si="695"/>
        <v/>
      </c>
      <c r="E1341" t="str">
        <f t="shared" si="696"/>
        <v/>
      </c>
      <c r="F1341" t="str">
        <f t="shared" si="699"/>
        <v/>
      </c>
      <c r="G1341" t="str">
        <f t="shared" si="691"/>
        <v/>
      </c>
      <c r="H1341" t="str">
        <f t="shared" si="701"/>
        <v/>
      </c>
      <c r="I1341" s="3" t="str">
        <f>IF(LEN(H1341)&gt;0,VLOOKUP(H1341,DATA!$B$2:$G$526,6,FALSE),"")</f>
        <v/>
      </c>
      <c r="J1341" t="str">
        <f>IF(LEN(H1341)&gt;0,VLOOKUP(H1341,DATA!$B$2:$G$526,2,FALSE),"")</f>
        <v/>
      </c>
      <c r="K1341" t="str">
        <f>IF(LEN(H1341)&gt;0,IF(MID(IF(MID(MID(C1341,LEN(H1341)+2,99),1,1)="(",MID(MID(C1341,LEN(H1341)+2,99),2,LEN(MID(C1341,LEN(H1341)+2,99))-2),MID(C1341,LEN(H1341)+2,99)),1,1)=VLOOKUP(H1341,DATA!$B$2:$I$526,8,FALSE),MID(IF(MID(MID(C1341,LEN(H1341)+2,99),1,1)="(",MID(MID(C1341,LEN(H1341)+2,99),2,LEN(MID(C1341,LEN(H1341)+2,99))-2),MID(C1341,LEN(H1341)+2,99)),1,3),IF(MID(MID(C1341,LEN(H1341)+2,99),1,1)="(",MID(MID(C1341,LEN(H1341)+2,99),2,LEN(MID(C1341,LEN(H1341)+2,99))-2),MID(C1341,LEN(H1341)+2,99))),"")</f>
        <v/>
      </c>
      <c r="L1341" t="str">
        <f t="shared" si="702"/>
        <v/>
      </c>
      <c r="M1341" t="str">
        <f t="shared" si="721"/>
        <v/>
      </c>
      <c r="N1341" t="str">
        <f t="shared" si="703"/>
        <v/>
      </c>
      <c r="O1341" t="str">
        <f t="shared" si="704"/>
        <v/>
      </c>
      <c r="P1341" t="str">
        <f t="shared" si="697"/>
        <v/>
      </c>
      <c r="Q1341" t="str">
        <f t="shared" si="705"/>
        <v/>
      </c>
      <c r="R1341" t="str">
        <f t="shared" si="706"/>
        <v/>
      </c>
      <c r="S1341" t="str">
        <f t="shared" si="707"/>
        <v/>
      </c>
      <c r="T1341" t="str">
        <f t="shared" si="708"/>
        <v/>
      </c>
      <c r="U1341" t="str">
        <f t="shared" si="709"/>
        <v/>
      </c>
      <c r="V1341" t="str">
        <f>IF(MID(I1341,6,1)="T",VLOOKUP(H1341,DATA!$B$2:$H$526,7,FALSE),"")</f>
        <v/>
      </c>
      <c r="W1341" t="str">
        <f t="shared" si="710"/>
        <v/>
      </c>
      <c r="X1341" t="str">
        <f>IF(LEN(H1341)&gt;0,VLOOKUP(H1341,DATA!$B$2:$F$526,5,FALSE),"")</f>
        <v/>
      </c>
      <c r="Y1341" t="str">
        <f t="shared" si="711"/>
        <v/>
      </c>
      <c r="Z1341" t="str">
        <f t="shared" si="712"/>
        <v/>
      </c>
      <c r="AA1341" t="str">
        <f t="shared" si="713"/>
        <v/>
      </c>
      <c r="AB1341" t="str">
        <f>IF(LEN(Z1341)&gt;0,VLOOKUP(Z1341,DATA!$K$25:$L$69,2,FALSE)&amp;IF(LEN(AA1341)&gt;0,VLOOKUP(AA1341,DATA!$O$25:$P$29,2,FALSE),""),"")</f>
        <v/>
      </c>
      <c r="AC1341" t="str">
        <f>IF(LEN(Z1341)&gt;0,VLOOKUP(Z1341,DATA!$K$25:$M$69,3,FALSE),"")</f>
        <v/>
      </c>
      <c r="AD1341" t="str">
        <f t="shared" si="714"/>
        <v/>
      </c>
      <c r="AE1341" t="str">
        <f t="shared" si="715"/>
        <v/>
      </c>
      <c r="AF1341" t="str">
        <f t="shared" si="716"/>
        <v/>
      </c>
      <c r="AG1341" t="str">
        <f t="shared" si="717"/>
        <v/>
      </c>
      <c r="AH1341" t="str">
        <f t="shared" si="718"/>
        <v/>
      </c>
      <c r="AI1341" t="str">
        <f>IF(LEN(Q1341)&gt;0,REPT("0",IF(IF(MID(I1341,12,1)="F",VLOOKUP(J1341,DATA!$K$2:$Y$20,14,FALSE),0)&gt;10,IF(MID(I1341,12,1)="F",VLOOKUP(J1341,DATA!$K$2:$Y$20,14,FALSE),0)-10,0)-LEN(X1341))&amp;DEC2BIN(Q1341,IF(MID(I1341,12,1)="F",VLOOKUP(J1341,DATA!$K$2:$Y$20,14,FALSE),0)-IF(IF(MID(I1341,12,1)="F",VLOOKUP(J1341,DATA!$K$2:$Y$20,14,FALSE),0)&gt;10,IF(MID(I1341,12,1)="F",VLOOKUP(J1341,DATA!$K$2:$Y$20,14,FALSE),0)-10,0)),"")</f>
        <v/>
      </c>
      <c r="AJ1341" t="str">
        <f>IF(LEN(H1341)&gt;0,IF(H1341&lt;&gt;"CALL_PAL",VLOOKUP(H1341,DATA!$B$2:$E$526,4,FALSE),VLOOKUP(K1341,DATA!$K$72:$M$161,3,FALSE)),"")</f>
        <v/>
      </c>
      <c r="AK1341" t="str">
        <f>IF(LEN(H1341)&gt;0,VLOOKUP(H1341,DATA!$B$2:$D$526,3,FALSE),"")</f>
        <v/>
      </c>
      <c r="AL1341" t="str">
        <f t="shared" si="719"/>
        <v/>
      </c>
      <c r="AM1341" t="str">
        <f t="shared" si="720"/>
        <v/>
      </c>
      <c r="AN1341" t="str">
        <f t="shared" si="698"/>
        <v/>
      </c>
      <c r="AO1341" t="str">
        <f t="shared" si="692"/>
        <v/>
      </c>
      <c r="AP1341" t="str">
        <f t="shared" si="693"/>
        <v/>
      </c>
      <c r="AQ1341" t="str">
        <f t="shared" si="690"/>
        <v/>
      </c>
    </row>
    <row r="1342" spans="1:43" x14ac:dyDescent="0.25">
      <c r="A1342" t="str">
        <f t="shared" si="694"/>
        <v/>
      </c>
      <c r="C1342" t="str">
        <f t="shared" si="700"/>
        <v/>
      </c>
      <c r="D1342" t="str">
        <f t="shared" si="695"/>
        <v/>
      </c>
      <c r="E1342" t="str">
        <f t="shared" si="696"/>
        <v/>
      </c>
      <c r="F1342" t="str">
        <f t="shared" si="699"/>
        <v/>
      </c>
      <c r="G1342" t="str">
        <f t="shared" si="691"/>
        <v/>
      </c>
      <c r="H1342" t="str">
        <f t="shared" si="701"/>
        <v/>
      </c>
      <c r="I1342" s="3" t="str">
        <f>IF(LEN(H1342)&gt;0,VLOOKUP(H1342,DATA!$B$2:$G$526,6,FALSE),"")</f>
        <v/>
      </c>
      <c r="J1342" t="str">
        <f>IF(LEN(H1342)&gt;0,VLOOKUP(H1342,DATA!$B$2:$G$526,2,FALSE),"")</f>
        <v/>
      </c>
      <c r="K1342" t="str">
        <f>IF(LEN(H1342)&gt;0,IF(MID(IF(MID(MID(C1342,LEN(H1342)+2,99),1,1)="(",MID(MID(C1342,LEN(H1342)+2,99),2,LEN(MID(C1342,LEN(H1342)+2,99))-2),MID(C1342,LEN(H1342)+2,99)),1,1)=VLOOKUP(H1342,DATA!$B$2:$I$526,8,FALSE),MID(IF(MID(MID(C1342,LEN(H1342)+2,99),1,1)="(",MID(MID(C1342,LEN(H1342)+2,99),2,LEN(MID(C1342,LEN(H1342)+2,99))-2),MID(C1342,LEN(H1342)+2,99)),1,3),IF(MID(MID(C1342,LEN(H1342)+2,99),1,1)="(",MID(MID(C1342,LEN(H1342)+2,99),2,LEN(MID(C1342,LEN(H1342)+2,99))-2),MID(C1342,LEN(H1342)+2,99))),"")</f>
        <v/>
      </c>
      <c r="L1342" t="str">
        <f t="shared" si="702"/>
        <v/>
      </c>
      <c r="M1342" t="str">
        <f t="shared" si="721"/>
        <v/>
      </c>
      <c r="N1342" t="str">
        <f t="shared" si="703"/>
        <v/>
      </c>
      <c r="O1342" t="str">
        <f t="shared" si="704"/>
        <v/>
      </c>
      <c r="P1342" t="str">
        <f t="shared" si="697"/>
        <v/>
      </c>
      <c r="Q1342" t="str">
        <f t="shared" si="705"/>
        <v/>
      </c>
      <c r="R1342" t="str">
        <f t="shared" si="706"/>
        <v/>
      </c>
      <c r="S1342" t="str">
        <f t="shared" si="707"/>
        <v/>
      </c>
      <c r="T1342" t="str">
        <f t="shared" si="708"/>
        <v/>
      </c>
      <c r="U1342" t="str">
        <f t="shared" si="709"/>
        <v/>
      </c>
      <c r="V1342" t="str">
        <f>IF(MID(I1342,6,1)="T",VLOOKUP(H1342,DATA!$B$2:$H$526,7,FALSE),"")</f>
        <v/>
      </c>
      <c r="W1342" t="str">
        <f t="shared" si="710"/>
        <v/>
      </c>
      <c r="X1342" t="str">
        <f>IF(LEN(H1342)&gt;0,VLOOKUP(H1342,DATA!$B$2:$F$526,5,FALSE),"")</f>
        <v/>
      </c>
      <c r="Y1342" t="str">
        <f t="shared" si="711"/>
        <v/>
      </c>
      <c r="Z1342" t="str">
        <f t="shared" si="712"/>
        <v/>
      </c>
      <c r="AA1342" t="str">
        <f t="shared" si="713"/>
        <v/>
      </c>
      <c r="AB1342" t="str">
        <f>IF(LEN(Z1342)&gt;0,VLOOKUP(Z1342,DATA!$K$25:$L$69,2,FALSE)&amp;IF(LEN(AA1342)&gt;0,VLOOKUP(AA1342,DATA!$O$25:$P$29,2,FALSE),""),"")</f>
        <v/>
      </c>
      <c r="AC1342" t="str">
        <f>IF(LEN(Z1342)&gt;0,VLOOKUP(Z1342,DATA!$K$25:$M$69,3,FALSE),"")</f>
        <v/>
      </c>
      <c r="AD1342" t="str">
        <f t="shared" si="714"/>
        <v/>
      </c>
      <c r="AE1342" t="str">
        <f t="shared" si="715"/>
        <v/>
      </c>
      <c r="AF1342" t="str">
        <f t="shared" si="716"/>
        <v/>
      </c>
      <c r="AG1342" t="str">
        <f t="shared" si="717"/>
        <v/>
      </c>
      <c r="AH1342" t="str">
        <f t="shared" si="718"/>
        <v/>
      </c>
      <c r="AI1342" t="str">
        <f>IF(LEN(Q1342)&gt;0,REPT("0",IF(IF(MID(I1342,12,1)="F",VLOOKUP(J1342,DATA!$K$2:$Y$20,14,FALSE),0)&gt;10,IF(MID(I1342,12,1)="F",VLOOKUP(J1342,DATA!$K$2:$Y$20,14,FALSE),0)-10,0)-LEN(X1342))&amp;DEC2BIN(Q1342,IF(MID(I1342,12,1)="F",VLOOKUP(J1342,DATA!$K$2:$Y$20,14,FALSE),0)-IF(IF(MID(I1342,12,1)="F",VLOOKUP(J1342,DATA!$K$2:$Y$20,14,FALSE),0)&gt;10,IF(MID(I1342,12,1)="F",VLOOKUP(J1342,DATA!$K$2:$Y$20,14,FALSE),0)-10,0)),"")</f>
        <v/>
      </c>
      <c r="AJ1342" t="str">
        <f>IF(LEN(H1342)&gt;0,IF(H1342&lt;&gt;"CALL_PAL",VLOOKUP(H1342,DATA!$B$2:$E$526,4,FALSE),VLOOKUP(K1342,DATA!$K$72:$M$161,3,FALSE)),"")</f>
        <v/>
      </c>
      <c r="AK1342" t="str">
        <f>IF(LEN(H1342)&gt;0,VLOOKUP(H1342,DATA!$B$2:$D$526,3,FALSE),"")</f>
        <v/>
      </c>
      <c r="AL1342" t="str">
        <f t="shared" si="719"/>
        <v/>
      </c>
      <c r="AM1342" t="str">
        <f t="shared" si="720"/>
        <v/>
      </c>
      <c r="AN1342" t="str">
        <f t="shared" si="698"/>
        <v/>
      </c>
      <c r="AO1342" t="str">
        <f t="shared" si="692"/>
        <v/>
      </c>
      <c r="AP1342" t="str">
        <f t="shared" si="693"/>
        <v/>
      </c>
      <c r="AQ1342" t="str">
        <f t="shared" si="690"/>
        <v/>
      </c>
    </row>
    <row r="1343" spans="1:43" x14ac:dyDescent="0.25">
      <c r="A1343" t="str">
        <f t="shared" si="694"/>
        <v/>
      </c>
      <c r="C1343" t="str">
        <f t="shared" si="700"/>
        <v/>
      </c>
      <c r="D1343" t="str">
        <f t="shared" si="695"/>
        <v/>
      </c>
      <c r="E1343" t="str">
        <f t="shared" si="696"/>
        <v/>
      </c>
      <c r="F1343" t="str">
        <f t="shared" si="699"/>
        <v/>
      </c>
      <c r="G1343" t="str">
        <f t="shared" si="691"/>
        <v/>
      </c>
      <c r="H1343" t="str">
        <f t="shared" si="701"/>
        <v/>
      </c>
      <c r="I1343" s="3" t="str">
        <f>IF(LEN(H1343)&gt;0,VLOOKUP(H1343,DATA!$B$2:$G$526,6,FALSE),"")</f>
        <v/>
      </c>
      <c r="J1343" t="str">
        <f>IF(LEN(H1343)&gt;0,VLOOKUP(H1343,DATA!$B$2:$G$526,2,FALSE),"")</f>
        <v/>
      </c>
      <c r="K1343" t="str">
        <f>IF(LEN(H1343)&gt;0,IF(MID(IF(MID(MID(C1343,LEN(H1343)+2,99),1,1)="(",MID(MID(C1343,LEN(H1343)+2,99),2,LEN(MID(C1343,LEN(H1343)+2,99))-2),MID(C1343,LEN(H1343)+2,99)),1,1)=VLOOKUP(H1343,DATA!$B$2:$I$526,8,FALSE),MID(IF(MID(MID(C1343,LEN(H1343)+2,99),1,1)="(",MID(MID(C1343,LEN(H1343)+2,99),2,LEN(MID(C1343,LEN(H1343)+2,99))-2),MID(C1343,LEN(H1343)+2,99)),1,3),IF(MID(MID(C1343,LEN(H1343)+2,99),1,1)="(",MID(MID(C1343,LEN(H1343)+2,99),2,LEN(MID(C1343,LEN(H1343)+2,99))-2),MID(C1343,LEN(H1343)+2,99))),"")</f>
        <v/>
      </c>
      <c r="L1343" t="str">
        <f t="shared" si="702"/>
        <v/>
      </c>
      <c r="M1343" t="str">
        <f t="shared" si="721"/>
        <v/>
      </c>
      <c r="N1343" t="str">
        <f t="shared" si="703"/>
        <v/>
      </c>
      <c r="O1343" t="str">
        <f t="shared" si="704"/>
        <v/>
      </c>
      <c r="P1343" t="str">
        <f t="shared" si="697"/>
        <v/>
      </c>
      <c r="Q1343" t="str">
        <f t="shared" si="705"/>
        <v/>
      </c>
      <c r="R1343" t="str">
        <f t="shared" si="706"/>
        <v/>
      </c>
      <c r="S1343" t="str">
        <f t="shared" si="707"/>
        <v/>
      </c>
      <c r="T1343" t="str">
        <f t="shared" si="708"/>
        <v/>
      </c>
      <c r="U1343" t="str">
        <f t="shared" si="709"/>
        <v/>
      </c>
      <c r="V1343" t="str">
        <f>IF(MID(I1343,6,1)="T",VLOOKUP(H1343,DATA!$B$2:$H$526,7,FALSE),"")</f>
        <v/>
      </c>
      <c r="W1343" t="str">
        <f t="shared" si="710"/>
        <v/>
      </c>
      <c r="X1343" t="str">
        <f>IF(LEN(H1343)&gt;0,VLOOKUP(H1343,DATA!$B$2:$F$526,5,FALSE),"")</f>
        <v/>
      </c>
      <c r="Y1343" t="str">
        <f t="shared" si="711"/>
        <v/>
      </c>
      <c r="Z1343" t="str">
        <f t="shared" si="712"/>
        <v/>
      </c>
      <c r="AA1343" t="str">
        <f t="shared" si="713"/>
        <v/>
      </c>
      <c r="AB1343" t="str">
        <f>IF(LEN(Z1343)&gt;0,VLOOKUP(Z1343,DATA!$K$25:$L$69,2,FALSE)&amp;IF(LEN(AA1343)&gt;0,VLOOKUP(AA1343,DATA!$O$25:$P$29,2,FALSE),""),"")</f>
        <v/>
      </c>
      <c r="AC1343" t="str">
        <f>IF(LEN(Z1343)&gt;0,VLOOKUP(Z1343,DATA!$K$25:$M$69,3,FALSE),"")</f>
        <v/>
      </c>
      <c r="AD1343" t="str">
        <f t="shared" si="714"/>
        <v/>
      </c>
      <c r="AE1343" t="str">
        <f t="shared" si="715"/>
        <v/>
      </c>
      <c r="AF1343" t="str">
        <f t="shared" si="716"/>
        <v/>
      </c>
      <c r="AG1343" t="str">
        <f t="shared" si="717"/>
        <v/>
      </c>
      <c r="AH1343" t="str">
        <f t="shared" si="718"/>
        <v/>
      </c>
      <c r="AI1343" t="str">
        <f>IF(LEN(Q1343)&gt;0,REPT("0",IF(IF(MID(I1343,12,1)="F",VLOOKUP(J1343,DATA!$K$2:$Y$20,14,FALSE),0)&gt;10,IF(MID(I1343,12,1)="F",VLOOKUP(J1343,DATA!$K$2:$Y$20,14,FALSE),0)-10,0)-LEN(X1343))&amp;DEC2BIN(Q1343,IF(MID(I1343,12,1)="F",VLOOKUP(J1343,DATA!$K$2:$Y$20,14,FALSE),0)-IF(IF(MID(I1343,12,1)="F",VLOOKUP(J1343,DATA!$K$2:$Y$20,14,FALSE),0)&gt;10,IF(MID(I1343,12,1)="F",VLOOKUP(J1343,DATA!$K$2:$Y$20,14,FALSE),0)-10,0)),"")</f>
        <v/>
      </c>
      <c r="AJ1343" t="str">
        <f>IF(LEN(H1343)&gt;0,IF(H1343&lt;&gt;"CALL_PAL",VLOOKUP(H1343,DATA!$B$2:$E$526,4,FALSE),VLOOKUP(K1343,DATA!$K$72:$M$161,3,FALSE)),"")</f>
        <v/>
      </c>
      <c r="AK1343" t="str">
        <f>IF(LEN(H1343)&gt;0,VLOOKUP(H1343,DATA!$B$2:$D$526,3,FALSE),"")</f>
        <v/>
      </c>
      <c r="AL1343" t="str">
        <f t="shared" si="719"/>
        <v/>
      </c>
      <c r="AM1343" t="str">
        <f t="shared" si="720"/>
        <v/>
      </c>
      <c r="AN1343" t="str">
        <f t="shared" si="698"/>
        <v/>
      </c>
      <c r="AO1343" t="str">
        <f t="shared" si="692"/>
        <v/>
      </c>
      <c r="AP1343" t="str">
        <f t="shared" si="693"/>
        <v/>
      </c>
      <c r="AQ1343" t="str">
        <f t="shared" si="690"/>
        <v/>
      </c>
    </row>
    <row r="1344" spans="1:43" x14ac:dyDescent="0.25">
      <c r="A1344" t="str">
        <f t="shared" si="694"/>
        <v/>
      </c>
      <c r="C1344" t="str">
        <f t="shared" si="700"/>
        <v/>
      </c>
      <c r="D1344" t="str">
        <f t="shared" si="695"/>
        <v/>
      </c>
      <c r="E1344" t="str">
        <f t="shared" si="696"/>
        <v/>
      </c>
      <c r="F1344" t="str">
        <f t="shared" si="699"/>
        <v/>
      </c>
      <c r="G1344" t="str">
        <f t="shared" si="691"/>
        <v/>
      </c>
      <c r="H1344" t="str">
        <f t="shared" si="701"/>
        <v/>
      </c>
      <c r="I1344" s="3" t="str">
        <f>IF(LEN(H1344)&gt;0,VLOOKUP(H1344,DATA!$B$2:$G$526,6,FALSE),"")</f>
        <v/>
      </c>
      <c r="J1344" t="str">
        <f>IF(LEN(H1344)&gt;0,VLOOKUP(H1344,DATA!$B$2:$G$526,2,FALSE),"")</f>
        <v/>
      </c>
      <c r="K1344" t="str">
        <f>IF(LEN(H1344)&gt;0,IF(MID(IF(MID(MID(C1344,LEN(H1344)+2,99),1,1)="(",MID(MID(C1344,LEN(H1344)+2,99),2,LEN(MID(C1344,LEN(H1344)+2,99))-2),MID(C1344,LEN(H1344)+2,99)),1,1)=VLOOKUP(H1344,DATA!$B$2:$I$526,8,FALSE),MID(IF(MID(MID(C1344,LEN(H1344)+2,99),1,1)="(",MID(MID(C1344,LEN(H1344)+2,99),2,LEN(MID(C1344,LEN(H1344)+2,99))-2),MID(C1344,LEN(H1344)+2,99)),1,3),IF(MID(MID(C1344,LEN(H1344)+2,99),1,1)="(",MID(MID(C1344,LEN(H1344)+2,99),2,LEN(MID(C1344,LEN(H1344)+2,99))-2),MID(C1344,LEN(H1344)+2,99))),"")</f>
        <v/>
      </c>
      <c r="L1344" t="str">
        <f t="shared" si="702"/>
        <v/>
      </c>
      <c r="M1344" t="str">
        <f t="shared" si="721"/>
        <v/>
      </c>
      <c r="N1344" t="str">
        <f t="shared" si="703"/>
        <v/>
      </c>
      <c r="O1344" t="str">
        <f t="shared" si="704"/>
        <v/>
      </c>
      <c r="P1344" t="str">
        <f t="shared" si="697"/>
        <v/>
      </c>
      <c r="Q1344" t="str">
        <f t="shared" si="705"/>
        <v/>
      </c>
      <c r="R1344" t="str">
        <f t="shared" si="706"/>
        <v/>
      </c>
      <c r="S1344" t="str">
        <f t="shared" si="707"/>
        <v/>
      </c>
      <c r="T1344" t="str">
        <f t="shared" si="708"/>
        <v/>
      </c>
      <c r="U1344" t="str">
        <f t="shared" si="709"/>
        <v/>
      </c>
      <c r="V1344" t="str">
        <f>IF(MID(I1344,6,1)="T",VLOOKUP(H1344,DATA!$B$2:$H$526,7,FALSE),"")</f>
        <v/>
      </c>
      <c r="W1344" t="str">
        <f t="shared" si="710"/>
        <v/>
      </c>
      <c r="X1344" t="str">
        <f>IF(LEN(H1344)&gt;0,VLOOKUP(H1344,DATA!$B$2:$F$526,5,FALSE),"")</f>
        <v/>
      </c>
      <c r="Y1344" t="str">
        <f t="shared" si="711"/>
        <v/>
      </c>
      <c r="Z1344" t="str">
        <f t="shared" si="712"/>
        <v/>
      </c>
      <c r="AA1344" t="str">
        <f t="shared" si="713"/>
        <v/>
      </c>
      <c r="AB1344" t="str">
        <f>IF(LEN(Z1344)&gt;0,VLOOKUP(Z1344,DATA!$K$25:$L$69,2,FALSE)&amp;IF(LEN(AA1344)&gt;0,VLOOKUP(AA1344,DATA!$O$25:$P$29,2,FALSE),""),"")</f>
        <v/>
      </c>
      <c r="AC1344" t="str">
        <f>IF(LEN(Z1344)&gt;0,VLOOKUP(Z1344,DATA!$K$25:$M$69,3,FALSE),"")</f>
        <v/>
      </c>
      <c r="AD1344" t="str">
        <f t="shared" si="714"/>
        <v/>
      </c>
      <c r="AE1344" t="str">
        <f t="shared" si="715"/>
        <v/>
      </c>
      <c r="AF1344" t="str">
        <f t="shared" si="716"/>
        <v/>
      </c>
      <c r="AG1344" t="str">
        <f t="shared" si="717"/>
        <v/>
      </c>
      <c r="AH1344" t="str">
        <f t="shared" si="718"/>
        <v/>
      </c>
      <c r="AI1344" t="str">
        <f>IF(LEN(Q1344)&gt;0,REPT("0",IF(IF(MID(I1344,12,1)="F",VLOOKUP(J1344,DATA!$K$2:$Y$20,14,FALSE),0)&gt;10,IF(MID(I1344,12,1)="F",VLOOKUP(J1344,DATA!$K$2:$Y$20,14,FALSE),0)-10,0)-LEN(X1344))&amp;DEC2BIN(Q1344,IF(MID(I1344,12,1)="F",VLOOKUP(J1344,DATA!$K$2:$Y$20,14,FALSE),0)-IF(IF(MID(I1344,12,1)="F",VLOOKUP(J1344,DATA!$K$2:$Y$20,14,FALSE),0)&gt;10,IF(MID(I1344,12,1)="F",VLOOKUP(J1344,DATA!$K$2:$Y$20,14,FALSE),0)-10,0)),"")</f>
        <v/>
      </c>
      <c r="AJ1344" t="str">
        <f>IF(LEN(H1344)&gt;0,IF(H1344&lt;&gt;"CALL_PAL",VLOOKUP(H1344,DATA!$B$2:$E$526,4,FALSE),VLOOKUP(K1344,DATA!$K$72:$M$161,3,FALSE)),"")</f>
        <v/>
      </c>
      <c r="AK1344" t="str">
        <f>IF(LEN(H1344)&gt;0,VLOOKUP(H1344,DATA!$B$2:$D$526,3,FALSE),"")</f>
        <v/>
      </c>
      <c r="AL1344" t="str">
        <f t="shared" si="719"/>
        <v/>
      </c>
      <c r="AM1344" t="str">
        <f t="shared" si="720"/>
        <v/>
      </c>
      <c r="AN1344" t="str">
        <f t="shared" si="698"/>
        <v/>
      </c>
      <c r="AO1344" t="str">
        <f t="shared" si="692"/>
        <v/>
      </c>
      <c r="AP1344" t="str">
        <f t="shared" si="693"/>
        <v/>
      </c>
      <c r="AQ1344" t="str">
        <f t="shared" si="690"/>
        <v/>
      </c>
    </row>
    <row r="1345" spans="1:43" x14ac:dyDescent="0.25">
      <c r="A1345" t="str">
        <f t="shared" si="694"/>
        <v/>
      </c>
      <c r="C1345" t="str">
        <f t="shared" si="700"/>
        <v/>
      </c>
      <c r="D1345" t="str">
        <f t="shared" si="695"/>
        <v/>
      </c>
      <c r="E1345" t="str">
        <f t="shared" si="696"/>
        <v/>
      </c>
      <c r="F1345" t="str">
        <f t="shared" si="699"/>
        <v/>
      </c>
      <c r="G1345" t="str">
        <f t="shared" si="691"/>
        <v/>
      </c>
      <c r="H1345" t="str">
        <f t="shared" si="701"/>
        <v/>
      </c>
      <c r="I1345" s="3" t="str">
        <f>IF(LEN(H1345)&gt;0,VLOOKUP(H1345,DATA!$B$2:$G$526,6,FALSE),"")</f>
        <v/>
      </c>
      <c r="J1345" t="str">
        <f>IF(LEN(H1345)&gt;0,VLOOKUP(H1345,DATA!$B$2:$G$526,2,FALSE),"")</f>
        <v/>
      </c>
      <c r="K1345" t="str">
        <f>IF(LEN(H1345)&gt;0,IF(MID(IF(MID(MID(C1345,LEN(H1345)+2,99),1,1)="(",MID(MID(C1345,LEN(H1345)+2,99),2,LEN(MID(C1345,LEN(H1345)+2,99))-2),MID(C1345,LEN(H1345)+2,99)),1,1)=VLOOKUP(H1345,DATA!$B$2:$I$526,8,FALSE),MID(IF(MID(MID(C1345,LEN(H1345)+2,99),1,1)="(",MID(MID(C1345,LEN(H1345)+2,99),2,LEN(MID(C1345,LEN(H1345)+2,99))-2),MID(C1345,LEN(H1345)+2,99)),1,3),IF(MID(MID(C1345,LEN(H1345)+2,99),1,1)="(",MID(MID(C1345,LEN(H1345)+2,99),2,LEN(MID(C1345,LEN(H1345)+2,99))-2),MID(C1345,LEN(H1345)+2,99))),"")</f>
        <v/>
      </c>
      <c r="L1345" t="str">
        <f t="shared" si="702"/>
        <v/>
      </c>
      <c r="M1345" t="str">
        <f t="shared" si="721"/>
        <v/>
      </c>
      <c r="N1345" t="str">
        <f t="shared" si="703"/>
        <v/>
      </c>
      <c r="O1345" t="str">
        <f t="shared" si="704"/>
        <v/>
      </c>
      <c r="P1345" t="str">
        <f t="shared" si="697"/>
        <v/>
      </c>
      <c r="Q1345" t="str">
        <f t="shared" si="705"/>
        <v/>
      </c>
      <c r="R1345" t="str">
        <f t="shared" si="706"/>
        <v/>
      </c>
      <c r="S1345" t="str">
        <f t="shared" si="707"/>
        <v/>
      </c>
      <c r="T1345" t="str">
        <f t="shared" si="708"/>
        <v/>
      </c>
      <c r="U1345" t="str">
        <f t="shared" si="709"/>
        <v/>
      </c>
      <c r="V1345" t="str">
        <f>IF(MID(I1345,6,1)="T",VLOOKUP(H1345,DATA!$B$2:$H$526,7,FALSE),"")</f>
        <v/>
      </c>
      <c r="W1345" t="str">
        <f t="shared" si="710"/>
        <v/>
      </c>
      <c r="X1345" t="str">
        <f>IF(LEN(H1345)&gt;0,VLOOKUP(H1345,DATA!$B$2:$F$526,5,FALSE),"")</f>
        <v/>
      </c>
      <c r="Y1345" t="str">
        <f t="shared" si="711"/>
        <v/>
      </c>
      <c r="Z1345" t="str">
        <f t="shared" si="712"/>
        <v/>
      </c>
      <c r="AA1345" t="str">
        <f t="shared" si="713"/>
        <v/>
      </c>
      <c r="AB1345" t="str">
        <f>IF(LEN(Z1345)&gt;0,VLOOKUP(Z1345,DATA!$K$25:$L$69,2,FALSE)&amp;IF(LEN(AA1345)&gt;0,VLOOKUP(AA1345,DATA!$O$25:$P$29,2,FALSE),""),"")</f>
        <v/>
      </c>
      <c r="AC1345" t="str">
        <f>IF(LEN(Z1345)&gt;0,VLOOKUP(Z1345,DATA!$K$25:$M$69,3,FALSE),"")</f>
        <v/>
      </c>
      <c r="AD1345" t="str">
        <f t="shared" si="714"/>
        <v/>
      </c>
      <c r="AE1345" t="str">
        <f t="shared" si="715"/>
        <v/>
      </c>
      <c r="AF1345" t="str">
        <f t="shared" si="716"/>
        <v/>
      </c>
      <c r="AG1345" t="str">
        <f t="shared" si="717"/>
        <v/>
      </c>
      <c r="AH1345" t="str">
        <f t="shared" si="718"/>
        <v/>
      </c>
      <c r="AI1345" t="str">
        <f>IF(LEN(Q1345)&gt;0,REPT("0",IF(IF(MID(I1345,12,1)="F",VLOOKUP(J1345,DATA!$K$2:$Y$20,14,FALSE),0)&gt;10,IF(MID(I1345,12,1)="F",VLOOKUP(J1345,DATA!$K$2:$Y$20,14,FALSE),0)-10,0)-LEN(X1345))&amp;DEC2BIN(Q1345,IF(MID(I1345,12,1)="F",VLOOKUP(J1345,DATA!$K$2:$Y$20,14,FALSE),0)-IF(IF(MID(I1345,12,1)="F",VLOOKUP(J1345,DATA!$K$2:$Y$20,14,FALSE),0)&gt;10,IF(MID(I1345,12,1)="F",VLOOKUP(J1345,DATA!$K$2:$Y$20,14,FALSE),0)-10,0)),"")</f>
        <v/>
      </c>
      <c r="AJ1345" t="str">
        <f>IF(LEN(H1345)&gt;0,IF(H1345&lt;&gt;"CALL_PAL",VLOOKUP(H1345,DATA!$B$2:$E$526,4,FALSE),VLOOKUP(K1345,DATA!$K$72:$M$161,3,FALSE)),"")</f>
        <v/>
      </c>
      <c r="AK1345" t="str">
        <f>IF(LEN(H1345)&gt;0,VLOOKUP(H1345,DATA!$B$2:$D$526,3,FALSE),"")</f>
        <v/>
      </c>
      <c r="AL1345" t="str">
        <f t="shared" si="719"/>
        <v/>
      </c>
      <c r="AM1345" t="str">
        <f t="shared" si="720"/>
        <v/>
      </c>
      <c r="AN1345" t="str">
        <f t="shared" si="698"/>
        <v/>
      </c>
      <c r="AO1345" t="str">
        <f t="shared" si="692"/>
        <v/>
      </c>
      <c r="AP1345" t="str">
        <f t="shared" si="693"/>
        <v/>
      </c>
      <c r="AQ1345" t="str">
        <f t="shared" si="690"/>
        <v/>
      </c>
    </row>
    <row r="1346" spans="1:43" x14ac:dyDescent="0.25">
      <c r="A1346" t="str">
        <f t="shared" si="694"/>
        <v/>
      </c>
      <c r="C1346" t="str">
        <f t="shared" si="700"/>
        <v/>
      </c>
      <c r="D1346" t="str">
        <f t="shared" si="695"/>
        <v/>
      </c>
      <c r="E1346" t="str">
        <f t="shared" si="696"/>
        <v/>
      </c>
      <c r="F1346" t="str">
        <f t="shared" si="699"/>
        <v/>
      </c>
      <c r="G1346" t="str">
        <f t="shared" si="691"/>
        <v/>
      </c>
      <c r="H1346" t="str">
        <f t="shared" si="701"/>
        <v/>
      </c>
      <c r="I1346" s="3" t="str">
        <f>IF(LEN(H1346)&gt;0,VLOOKUP(H1346,DATA!$B$2:$G$526,6,FALSE),"")</f>
        <v/>
      </c>
      <c r="J1346" t="str">
        <f>IF(LEN(H1346)&gt;0,VLOOKUP(H1346,DATA!$B$2:$G$526,2,FALSE),"")</f>
        <v/>
      </c>
      <c r="K1346" t="str">
        <f>IF(LEN(H1346)&gt;0,IF(MID(IF(MID(MID(C1346,LEN(H1346)+2,99),1,1)="(",MID(MID(C1346,LEN(H1346)+2,99),2,LEN(MID(C1346,LEN(H1346)+2,99))-2),MID(C1346,LEN(H1346)+2,99)),1,1)=VLOOKUP(H1346,DATA!$B$2:$I$526,8,FALSE),MID(IF(MID(MID(C1346,LEN(H1346)+2,99),1,1)="(",MID(MID(C1346,LEN(H1346)+2,99),2,LEN(MID(C1346,LEN(H1346)+2,99))-2),MID(C1346,LEN(H1346)+2,99)),1,3),IF(MID(MID(C1346,LEN(H1346)+2,99),1,1)="(",MID(MID(C1346,LEN(H1346)+2,99),2,LEN(MID(C1346,LEN(H1346)+2,99))-2),MID(C1346,LEN(H1346)+2,99))),"")</f>
        <v/>
      </c>
      <c r="L1346" t="str">
        <f t="shared" si="702"/>
        <v/>
      </c>
      <c r="M1346" t="str">
        <f t="shared" si="721"/>
        <v/>
      </c>
      <c r="N1346" t="str">
        <f t="shared" si="703"/>
        <v/>
      </c>
      <c r="O1346" t="str">
        <f t="shared" si="704"/>
        <v/>
      </c>
      <c r="P1346" t="str">
        <f t="shared" si="697"/>
        <v/>
      </c>
      <c r="Q1346" t="str">
        <f t="shared" si="705"/>
        <v/>
      </c>
      <c r="R1346" t="str">
        <f t="shared" si="706"/>
        <v/>
      </c>
      <c r="S1346" t="str">
        <f t="shared" si="707"/>
        <v/>
      </c>
      <c r="T1346" t="str">
        <f t="shared" si="708"/>
        <v/>
      </c>
      <c r="U1346" t="str">
        <f t="shared" si="709"/>
        <v/>
      </c>
      <c r="V1346" t="str">
        <f>IF(MID(I1346,6,1)="T",VLOOKUP(H1346,DATA!$B$2:$H$526,7,FALSE),"")</f>
        <v/>
      </c>
      <c r="W1346" t="str">
        <f t="shared" si="710"/>
        <v/>
      </c>
      <c r="X1346" t="str">
        <f>IF(LEN(H1346)&gt;0,VLOOKUP(H1346,DATA!$B$2:$F$526,5,FALSE),"")</f>
        <v/>
      </c>
      <c r="Y1346" t="str">
        <f t="shared" si="711"/>
        <v/>
      </c>
      <c r="Z1346" t="str">
        <f t="shared" si="712"/>
        <v/>
      </c>
      <c r="AA1346" t="str">
        <f t="shared" si="713"/>
        <v/>
      </c>
      <c r="AB1346" t="str">
        <f>IF(LEN(Z1346)&gt;0,VLOOKUP(Z1346,DATA!$K$25:$L$69,2,FALSE)&amp;IF(LEN(AA1346)&gt;0,VLOOKUP(AA1346,DATA!$O$25:$P$29,2,FALSE),""),"")</f>
        <v/>
      </c>
      <c r="AC1346" t="str">
        <f>IF(LEN(Z1346)&gt;0,VLOOKUP(Z1346,DATA!$K$25:$M$69,3,FALSE),"")</f>
        <v/>
      </c>
      <c r="AD1346" t="str">
        <f t="shared" si="714"/>
        <v/>
      </c>
      <c r="AE1346" t="str">
        <f t="shared" si="715"/>
        <v/>
      </c>
      <c r="AF1346" t="str">
        <f t="shared" si="716"/>
        <v/>
      </c>
      <c r="AG1346" t="str">
        <f t="shared" si="717"/>
        <v/>
      </c>
      <c r="AH1346" t="str">
        <f t="shared" si="718"/>
        <v/>
      </c>
      <c r="AI1346" t="str">
        <f>IF(LEN(Q1346)&gt;0,REPT("0",IF(IF(MID(I1346,12,1)="F",VLOOKUP(J1346,DATA!$K$2:$Y$20,14,FALSE),0)&gt;10,IF(MID(I1346,12,1)="F",VLOOKUP(J1346,DATA!$K$2:$Y$20,14,FALSE),0)-10,0)-LEN(X1346))&amp;DEC2BIN(Q1346,IF(MID(I1346,12,1)="F",VLOOKUP(J1346,DATA!$K$2:$Y$20,14,FALSE),0)-IF(IF(MID(I1346,12,1)="F",VLOOKUP(J1346,DATA!$K$2:$Y$20,14,FALSE),0)&gt;10,IF(MID(I1346,12,1)="F",VLOOKUP(J1346,DATA!$K$2:$Y$20,14,FALSE),0)-10,0)),"")</f>
        <v/>
      </c>
      <c r="AJ1346" t="str">
        <f>IF(LEN(H1346)&gt;0,IF(H1346&lt;&gt;"CALL_PAL",VLOOKUP(H1346,DATA!$B$2:$E$526,4,FALSE),VLOOKUP(K1346,DATA!$K$72:$M$161,3,FALSE)),"")</f>
        <v/>
      </c>
      <c r="AK1346" t="str">
        <f>IF(LEN(H1346)&gt;0,VLOOKUP(H1346,DATA!$B$2:$D$526,3,FALSE),"")</f>
        <v/>
      </c>
      <c r="AL1346" t="str">
        <f t="shared" si="719"/>
        <v/>
      </c>
      <c r="AM1346" t="str">
        <f t="shared" si="720"/>
        <v/>
      </c>
      <c r="AN1346" t="str">
        <f t="shared" si="698"/>
        <v/>
      </c>
      <c r="AO1346" t="str">
        <f t="shared" si="692"/>
        <v/>
      </c>
      <c r="AP1346" t="str">
        <f t="shared" si="693"/>
        <v/>
      </c>
      <c r="AQ1346" t="str">
        <f t="shared" si="690"/>
        <v/>
      </c>
    </row>
    <row r="1347" spans="1:43" x14ac:dyDescent="0.25">
      <c r="A1347" t="str">
        <f t="shared" si="694"/>
        <v/>
      </c>
      <c r="C1347" t="str">
        <f t="shared" si="700"/>
        <v/>
      </c>
      <c r="D1347" t="str">
        <f t="shared" si="695"/>
        <v/>
      </c>
      <c r="E1347" t="str">
        <f t="shared" si="696"/>
        <v/>
      </c>
      <c r="F1347" t="str">
        <f t="shared" si="699"/>
        <v/>
      </c>
      <c r="G1347" t="str">
        <f t="shared" si="691"/>
        <v/>
      </c>
      <c r="H1347" t="str">
        <f t="shared" si="701"/>
        <v/>
      </c>
      <c r="I1347" s="3" t="str">
        <f>IF(LEN(H1347)&gt;0,VLOOKUP(H1347,DATA!$B$2:$G$526,6,FALSE),"")</f>
        <v/>
      </c>
      <c r="J1347" t="str">
        <f>IF(LEN(H1347)&gt;0,VLOOKUP(H1347,DATA!$B$2:$G$526,2,FALSE),"")</f>
        <v/>
      </c>
      <c r="K1347" t="str">
        <f>IF(LEN(H1347)&gt;0,IF(MID(IF(MID(MID(C1347,LEN(H1347)+2,99),1,1)="(",MID(MID(C1347,LEN(H1347)+2,99),2,LEN(MID(C1347,LEN(H1347)+2,99))-2),MID(C1347,LEN(H1347)+2,99)),1,1)=VLOOKUP(H1347,DATA!$B$2:$I$526,8,FALSE),MID(IF(MID(MID(C1347,LEN(H1347)+2,99),1,1)="(",MID(MID(C1347,LEN(H1347)+2,99),2,LEN(MID(C1347,LEN(H1347)+2,99))-2),MID(C1347,LEN(H1347)+2,99)),1,3),IF(MID(MID(C1347,LEN(H1347)+2,99),1,1)="(",MID(MID(C1347,LEN(H1347)+2,99),2,LEN(MID(C1347,LEN(H1347)+2,99))-2),MID(C1347,LEN(H1347)+2,99))),"")</f>
        <v/>
      </c>
      <c r="L1347" t="str">
        <f t="shared" si="702"/>
        <v/>
      </c>
      <c r="M1347" t="str">
        <f t="shared" si="721"/>
        <v/>
      </c>
      <c r="N1347" t="str">
        <f t="shared" si="703"/>
        <v/>
      </c>
      <c r="O1347" t="str">
        <f t="shared" si="704"/>
        <v/>
      </c>
      <c r="P1347" t="str">
        <f t="shared" si="697"/>
        <v/>
      </c>
      <c r="Q1347" t="str">
        <f t="shared" si="705"/>
        <v/>
      </c>
      <c r="R1347" t="str">
        <f t="shared" si="706"/>
        <v/>
      </c>
      <c r="S1347" t="str">
        <f t="shared" si="707"/>
        <v/>
      </c>
      <c r="T1347" t="str">
        <f t="shared" si="708"/>
        <v/>
      </c>
      <c r="U1347" t="str">
        <f t="shared" si="709"/>
        <v/>
      </c>
      <c r="V1347" t="str">
        <f>IF(MID(I1347,6,1)="T",VLOOKUP(H1347,DATA!$B$2:$H$526,7,FALSE),"")</f>
        <v/>
      </c>
      <c r="W1347" t="str">
        <f t="shared" si="710"/>
        <v/>
      </c>
      <c r="X1347" t="str">
        <f>IF(LEN(H1347)&gt;0,VLOOKUP(H1347,DATA!$B$2:$F$526,5,FALSE),"")</f>
        <v/>
      </c>
      <c r="Y1347" t="str">
        <f t="shared" si="711"/>
        <v/>
      </c>
      <c r="Z1347" t="str">
        <f t="shared" si="712"/>
        <v/>
      </c>
      <c r="AA1347" t="str">
        <f t="shared" si="713"/>
        <v/>
      </c>
      <c r="AB1347" t="str">
        <f>IF(LEN(Z1347)&gt;0,VLOOKUP(Z1347,DATA!$K$25:$L$69,2,FALSE)&amp;IF(LEN(AA1347)&gt;0,VLOOKUP(AA1347,DATA!$O$25:$P$29,2,FALSE),""),"")</f>
        <v/>
      </c>
      <c r="AC1347" t="str">
        <f>IF(LEN(Z1347)&gt;0,VLOOKUP(Z1347,DATA!$K$25:$M$69,3,FALSE),"")</f>
        <v/>
      </c>
      <c r="AD1347" t="str">
        <f t="shared" si="714"/>
        <v/>
      </c>
      <c r="AE1347" t="str">
        <f t="shared" si="715"/>
        <v/>
      </c>
      <c r="AF1347" t="str">
        <f t="shared" si="716"/>
        <v/>
      </c>
      <c r="AG1347" t="str">
        <f t="shared" si="717"/>
        <v/>
      </c>
      <c r="AH1347" t="str">
        <f t="shared" si="718"/>
        <v/>
      </c>
      <c r="AI1347" t="str">
        <f>IF(LEN(Q1347)&gt;0,REPT("0",IF(IF(MID(I1347,12,1)="F",VLOOKUP(J1347,DATA!$K$2:$Y$20,14,FALSE),0)&gt;10,IF(MID(I1347,12,1)="F",VLOOKUP(J1347,DATA!$K$2:$Y$20,14,FALSE),0)-10,0)-LEN(X1347))&amp;DEC2BIN(Q1347,IF(MID(I1347,12,1)="F",VLOOKUP(J1347,DATA!$K$2:$Y$20,14,FALSE),0)-IF(IF(MID(I1347,12,1)="F",VLOOKUP(J1347,DATA!$K$2:$Y$20,14,FALSE),0)&gt;10,IF(MID(I1347,12,1)="F",VLOOKUP(J1347,DATA!$K$2:$Y$20,14,FALSE),0)-10,0)),"")</f>
        <v/>
      </c>
      <c r="AJ1347" t="str">
        <f>IF(LEN(H1347)&gt;0,IF(H1347&lt;&gt;"CALL_PAL",VLOOKUP(H1347,DATA!$B$2:$E$526,4,FALSE),VLOOKUP(K1347,DATA!$K$72:$M$161,3,FALSE)),"")</f>
        <v/>
      </c>
      <c r="AK1347" t="str">
        <f>IF(LEN(H1347)&gt;0,VLOOKUP(H1347,DATA!$B$2:$D$526,3,FALSE),"")</f>
        <v/>
      </c>
      <c r="AL1347" t="str">
        <f t="shared" si="719"/>
        <v/>
      </c>
      <c r="AM1347" t="str">
        <f t="shared" si="720"/>
        <v/>
      </c>
      <c r="AN1347" t="str">
        <f t="shared" si="698"/>
        <v/>
      </c>
      <c r="AO1347" t="str">
        <f t="shared" si="692"/>
        <v/>
      </c>
      <c r="AP1347" t="str">
        <f t="shared" si="693"/>
        <v/>
      </c>
      <c r="AQ1347" t="str">
        <f t="shared" ref="AQ1347:AQ1410" si="722">IF(B1347="","",IF(G1347=G1348,"",INT(G1347/64)*64=G1347))</f>
        <v/>
      </c>
    </row>
    <row r="1348" spans="1:43" x14ac:dyDescent="0.25">
      <c r="A1348" t="str">
        <f t="shared" si="694"/>
        <v/>
      </c>
      <c r="C1348" t="str">
        <f t="shared" si="700"/>
        <v/>
      </c>
      <c r="D1348" t="str">
        <f t="shared" si="695"/>
        <v/>
      </c>
      <c r="E1348" t="str">
        <f t="shared" si="696"/>
        <v/>
      </c>
      <c r="F1348" t="str">
        <f t="shared" si="699"/>
        <v/>
      </c>
      <c r="G1348" t="str">
        <f t="shared" ref="G1348:G1411" si="723">IF(LEN(C1348)&gt;0,IF(IFERROR(FIND(":",C1348)&gt;0,FALSE),G1347+16-MOD(G1347+16,16),IF(E1348,G1347+F1347-MOD(G1347+F1347,F1347),G1347)),"")</f>
        <v/>
      </c>
      <c r="H1348" t="str">
        <f t="shared" si="701"/>
        <v/>
      </c>
      <c r="I1348" s="3" t="str">
        <f>IF(LEN(H1348)&gt;0,VLOOKUP(H1348,DATA!$B$2:$G$526,6,FALSE),"")</f>
        <v/>
      </c>
      <c r="J1348" t="str">
        <f>IF(LEN(H1348)&gt;0,VLOOKUP(H1348,DATA!$B$2:$G$526,2,FALSE),"")</f>
        <v/>
      </c>
      <c r="K1348" t="str">
        <f>IF(LEN(H1348)&gt;0,IF(MID(IF(MID(MID(C1348,LEN(H1348)+2,99),1,1)="(",MID(MID(C1348,LEN(H1348)+2,99),2,LEN(MID(C1348,LEN(H1348)+2,99))-2),MID(C1348,LEN(H1348)+2,99)),1,1)=VLOOKUP(H1348,DATA!$B$2:$I$526,8,FALSE),MID(IF(MID(MID(C1348,LEN(H1348)+2,99),1,1)="(",MID(MID(C1348,LEN(H1348)+2,99),2,LEN(MID(C1348,LEN(H1348)+2,99))-2),MID(C1348,LEN(H1348)+2,99)),1,3),IF(MID(MID(C1348,LEN(H1348)+2,99),1,1)="(",MID(MID(C1348,LEN(H1348)+2,99),2,LEN(MID(C1348,LEN(H1348)+2,99))-2),MID(C1348,LEN(H1348)+2,99))),"")</f>
        <v/>
      </c>
      <c r="L1348" t="str">
        <f t="shared" si="702"/>
        <v/>
      </c>
      <c r="M1348" t="str">
        <f t="shared" si="721"/>
        <v/>
      </c>
      <c r="N1348" t="str">
        <f t="shared" si="703"/>
        <v/>
      </c>
      <c r="O1348" t="str">
        <f t="shared" si="704"/>
        <v/>
      </c>
      <c r="P1348" t="str">
        <f t="shared" si="697"/>
        <v/>
      </c>
      <c r="Q1348" t="str">
        <f t="shared" si="705"/>
        <v/>
      </c>
      <c r="R1348" t="str">
        <f t="shared" si="706"/>
        <v/>
      </c>
      <c r="S1348" t="str">
        <f t="shared" si="707"/>
        <v/>
      </c>
      <c r="T1348" t="str">
        <f t="shared" si="708"/>
        <v/>
      </c>
      <c r="U1348" t="str">
        <f t="shared" si="709"/>
        <v/>
      </c>
      <c r="V1348" t="str">
        <f>IF(MID(I1348,6,1)="T",VLOOKUP(H1348,DATA!$B$2:$H$526,7,FALSE),"")</f>
        <v/>
      </c>
      <c r="W1348" t="str">
        <f t="shared" si="710"/>
        <v/>
      </c>
      <c r="X1348" t="str">
        <f>IF(LEN(H1348)&gt;0,VLOOKUP(H1348,DATA!$B$2:$F$526,5,FALSE),"")</f>
        <v/>
      </c>
      <c r="Y1348" t="str">
        <f t="shared" si="711"/>
        <v/>
      </c>
      <c r="Z1348" t="str">
        <f t="shared" si="712"/>
        <v/>
      </c>
      <c r="AA1348" t="str">
        <f t="shared" si="713"/>
        <v/>
      </c>
      <c r="AB1348" t="str">
        <f>IF(LEN(Z1348)&gt;0,VLOOKUP(Z1348,DATA!$K$25:$L$69,2,FALSE)&amp;IF(LEN(AA1348)&gt;0,VLOOKUP(AA1348,DATA!$O$25:$P$29,2,FALSE),""),"")</f>
        <v/>
      </c>
      <c r="AC1348" t="str">
        <f>IF(LEN(Z1348)&gt;0,VLOOKUP(Z1348,DATA!$K$25:$M$69,3,FALSE),"")</f>
        <v/>
      </c>
      <c r="AD1348" t="str">
        <f t="shared" si="714"/>
        <v/>
      </c>
      <c r="AE1348" t="str">
        <f t="shared" si="715"/>
        <v/>
      </c>
      <c r="AF1348" t="str">
        <f t="shared" si="716"/>
        <v/>
      </c>
      <c r="AG1348" t="str">
        <f t="shared" si="717"/>
        <v/>
      </c>
      <c r="AH1348" t="str">
        <f t="shared" si="718"/>
        <v/>
      </c>
      <c r="AI1348" t="str">
        <f>IF(LEN(Q1348)&gt;0,REPT("0",IF(IF(MID(I1348,12,1)="F",VLOOKUP(J1348,DATA!$K$2:$Y$20,14,FALSE),0)&gt;10,IF(MID(I1348,12,1)="F",VLOOKUP(J1348,DATA!$K$2:$Y$20,14,FALSE),0)-10,0)-LEN(X1348))&amp;DEC2BIN(Q1348,IF(MID(I1348,12,1)="F",VLOOKUP(J1348,DATA!$K$2:$Y$20,14,FALSE),0)-IF(IF(MID(I1348,12,1)="F",VLOOKUP(J1348,DATA!$K$2:$Y$20,14,FALSE),0)&gt;10,IF(MID(I1348,12,1)="F",VLOOKUP(J1348,DATA!$K$2:$Y$20,14,FALSE),0)-10,0)),"")</f>
        <v/>
      </c>
      <c r="AJ1348" t="str">
        <f>IF(LEN(H1348)&gt;0,IF(H1348&lt;&gt;"CALL_PAL",VLOOKUP(H1348,DATA!$B$2:$E$526,4,FALSE),VLOOKUP(K1348,DATA!$K$72:$M$161,3,FALSE)),"")</f>
        <v/>
      </c>
      <c r="AK1348" t="str">
        <f>IF(LEN(H1348)&gt;0,VLOOKUP(H1348,DATA!$B$2:$D$526,3,FALSE),"")</f>
        <v/>
      </c>
      <c r="AL1348" t="str">
        <f t="shared" si="719"/>
        <v/>
      </c>
      <c r="AM1348" t="str">
        <f t="shared" si="720"/>
        <v/>
      </c>
      <c r="AN1348" t="str">
        <f t="shared" si="698"/>
        <v/>
      </c>
      <c r="AO1348" t="str">
        <f t="shared" ref="AO1348:AO1411" si="724">IF(B1348&lt;&gt;"",G1348-G1347,"")</f>
        <v/>
      </c>
      <c r="AP1348" t="str">
        <f t="shared" si="693"/>
        <v/>
      </c>
      <c r="AQ1348" t="str">
        <f t="shared" si="722"/>
        <v/>
      </c>
    </row>
    <row r="1349" spans="1:43" x14ac:dyDescent="0.25">
      <c r="A1349" t="str">
        <f t="shared" si="694"/>
        <v/>
      </c>
      <c r="C1349" t="str">
        <f t="shared" si="700"/>
        <v/>
      </c>
      <c r="D1349" t="str">
        <f t="shared" si="695"/>
        <v/>
      </c>
      <c r="E1349" t="str">
        <f t="shared" si="696"/>
        <v/>
      </c>
      <c r="F1349" t="str">
        <f t="shared" si="699"/>
        <v/>
      </c>
      <c r="G1349" t="str">
        <f t="shared" si="723"/>
        <v/>
      </c>
      <c r="H1349" t="str">
        <f t="shared" si="701"/>
        <v/>
      </c>
      <c r="I1349" s="3" t="str">
        <f>IF(LEN(H1349)&gt;0,VLOOKUP(H1349,DATA!$B$2:$G$526,6,FALSE),"")</f>
        <v/>
      </c>
      <c r="J1349" t="str">
        <f>IF(LEN(H1349)&gt;0,VLOOKUP(H1349,DATA!$B$2:$G$526,2,FALSE),"")</f>
        <v/>
      </c>
      <c r="K1349" t="str">
        <f>IF(LEN(H1349)&gt;0,IF(MID(IF(MID(MID(C1349,LEN(H1349)+2,99),1,1)="(",MID(MID(C1349,LEN(H1349)+2,99),2,LEN(MID(C1349,LEN(H1349)+2,99))-2),MID(C1349,LEN(H1349)+2,99)),1,1)=VLOOKUP(H1349,DATA!$B$2:$I$526,8,FALSE),MID(IF(MID(MID(C1349,LEN(H1349)+2,99),1,1)="(",MID(MID(C1349,LEN(H1349)+2,99),2,LEN(MID(C1349,LEN(H1349)+2,99))-2),MID(C1349,LEN(H1349)+2,99)),1,3),IF(MID(MID(C1349,LEN(H1349)+2,99),1,1)="(",MID(MID(C1349,LEN(H1349)+2,99),2,LEN(MID(C1349,LEN(H1349)+2,99))-2),MID(C1349,LEN(H1349)+2,99))),"")</f>
        <v/>
      </c>
      <c r="L1349" t="str">
        <f t="shared" si="702"/>
        <v/>
      </c>
      <c r="M1349" t="str">
        <f t="shared" si="721"/>
        <v/>
      </c>
      <c r="N1349" t="str">
        <f t="shared" si="703"/>
        <v/>
      </c>
      <c r="O1349" t="str">
        <f t="shared" si="704"/>
        <v/>
      </c>
      <c r="P1349" t="str">
        <f t="shared" si="697"/>
        <v/>
      </c>
      <c r="Q1349" t="str">
        <f t="shared" si="705"/>
        <v/>
      </c>
      <c r="R1349" t="str">
        <f t="shared" si="706"/>
        <v/>
      </c>
      <c r="S1349" t="str">
        <f t="shared" si="707"/>
        <v/>
      </c>
      <c r="T1349" t="str">
        <f t="shared" si="708"/>
        <v/>
      </c>
      <c r="U1349" t="str">
        <f t="shared" si="709"/>
        <v/>
      </c>
      <c r="V1349" t="str">
        <f>IF(MID(I1349,6,1)="T",VLOOKUP(H1349,DATA!$B$2:$H$526,7,FALSE),"")</f>
        <v/>
      </c>
      <c r="W1349" t="str">
        <f t="shared" si="710"/>
        <v/>
      </c>
      <c r="X1349" t="str">
        <f>IF(LEN(H1349)&gt;0,VLOOKUP(H1349,DATA!$B$2:$F$526,5,FALSE),"")</f>
        <v/>
      </c>
      <c r="Y1349" t="str">
        <f t="shared" si="711"/>
        <v/>
      </c>
      <c r="Z1349" t="str">
        <f t="shared" si="712"/>
        <v/>
      </c>
      <c r="AA1349" t="str">
        <f t="shared" si="713"/>
        <v/>
      </c>
      <c r="AB1349" t="str">
        <f>IF(LEN(Z1349)&gt;0,VLOOKUP(Z1349,DATA!$K$25:$L$69,2,FALSE)&amp;IF(LEN(AA1349)&gt;0,VLOOKUP(AA1349,DATA!$O$25:$P$29,2,FALSE),""),"")</f>
        <v/>
      </c>
      <c r="AC1349" t="str">
        <f>IF(LEN(Z1349)&gt;0,VLOOKUP(Z1349,DATA!$K$25:$M$69,3,FALSE),"")</f>
        <v/>
      </c>
      <c r="AD1349" t="str">
        <f t="shared" si="714"/>
        <v/>
      </c>
      <c r="AE1349" t="str">
        <f t="shared" si="715"/>
        <v/>
      </c>
      <c r="AF1349" t="str">
        <f t="shared" si="716"/>
        <v/>
      </c>
      <c r="AG1349" t="str">
        <f t="shared" si="717"/>
        <v/>
      </c>
      <c r="AH1349" t="str">
        <f t="shared" si="718"/>
        <v/>
      </c>
      <c r="AI1349" t="str">
        <f>IF(LEN(Q1349)&gt;0,REPT("0",IF(IF(MID(I1349,12,1)="F",VLOOKUP(J1349,DATA!$K$2:$Y$20,14,FALSE),0)&gt;10,IF(MID(I1349,12,1)="F",VLOOKUP(J1349,DATA!$K$2:$Y$20,14,FALSE),0)-10,0)-LEN(X1349))&amp;DEC2BIN(Q1349,IF(MID(I1349,12,1)="F",VLOOKUP(J1349,DATA!$K$2:$Y$20,14,FALSE),0)-IF(IF(MID(I1349,12,1)="F",VLOOKUP(J1349,DATA!$K$2:$Y$20,14,FALSE),0)&gt;10,IF(MID(I1349,12,1)="F",VLOOKUP(J1349,DATA!$K$2:$Y$20,14,FALSE),0)-10,0)),"")</f>
        <v/>
      </c>
      <c r="AJ1349" t="str">
        <f>IF(LEN(H1349)&gt;0,IF(H1349&lt;&gt;"CALL_PAL",VLOOKUP(H1349,DATA!$B$2:$E$526,4,FALSE),VLOOKUP(K1349,DATA!$K$72:$M$161,3,FALSE)),"")</f>
        <v/>
      </c>
      <c r="AK1349" t="str">
        <f>IF(LEN(H1349)&gt;0,VLOOKUP(H1349,DATA!$B$2:$D$526,3,FALSE),"")</f>
        <v/>
      </c>
      <c r="AL1349" t="str">
        <f t="shared" si="719"/>
        <v/>
      </c>
      <c r="AM1349" t="str">
        <f t="shared" si="720"/>
        <v/>
      </c>
      <c r="AN1349" t="str">
        <f t="shared" si="698"/>
        <v/>
      </c>
      <c r="AO1349" t="str">
        <f t="shared" si="724"/>
        <v/>
      </c>
      <c r="AP1349" t="str">
        <f t="shared" ref="AP1349:AP1412" si="725">IF(B1349="","",IF(G1349=G1350,"",INT(G1349/16)*16=G1349))</f>
        <v/>
      </c>
      <c r="AQ1349" t="str">
        <f t="shared" si="722"/>
        <v/>
      </c>
    </row>
    <row r="1350" spans="1:43" x14ac:dyDescent="0.25">
      <c r="A1350" t="str">
        <f t="shared" ref="A1350:A1413" si="726">IF(LEN(G1350)&gt;0,DEC2HEX(G1350+IF(AN1349,1,0),8),"")</f>
        <v/>
      </c>
      <c r="C1350" t="str">
        <f t="shared" si="700"/>
        <v/>
      </c>
      <c r="D1350" t="str">
        <f t="shared" ref="D1350:D1413" si="727">IF(LEN(C1350)&gt;0,IF(MID(C1350,1,IFERROR(FIND(" ",C1350),2)-1)=".BASE","",IF(MID(C1350,1,4)=".VAR",MID(C1350,FIND(" ",C1350)+1,99),"")),"")</f>
        <v/>
      </c>
      <c r="E1350" t="str">
        <f t="shared" si="696"/>
        <v/>
      </c>
      <c r="F1350" t="str">
        <f t="shared" si="699"/>
        <v/>
      </c>
      <c r="G1350" t="str">
        <f t="shared" si="723"/>
        <v/>
      </c>
      <c r="H1350" t="str">
        <f t="shared" si="701"/>
        <v/>
      </c>
      <c r="I1350" s="3" t="str">
        <f>IF(LEN(H1350)&gt;0,VLOOKUP(H1350,DATA!$B$2:$G$526,6,FALSE),"")</f>
        <v/>
      </c>
      <c r="J1350" t="str">
        <f>IF(LEN(H1350)&gt;0,VLOOKUP(H1350,DATA!$B$2:$G$526,2,FALSE),"")</f>
        <v/>
      </c>
      <c r="K1350" t="str">
        <f>IF(LEN(H1350)&gt;0,IF(MID(IF(MID(MID(C1350,LEN(H1350)+2,99),1,1)="(",MID(MID(C1350,LEN(H1350)+2,99),2,LEN(MID(C1350,LEN(H1350)+2,99))-2),MID(C1350,LEN(H1350)+2,99)),1,1)=VLOOKUP(H1350,DATA!$B$2:$I$526,8,FALSE),MID(IF(MID(MID(C1350,LEN(H1350)+2,99),1,1)="(",MID(MID(C1350,LEN(H1350)+2,99),2,LEN(MID(C1350,LEN(H1350)+2,99))-2),MID(C1350,LEN(H1350)+2,99)),1,3),IF(MID(MID(C1350,LEN(H1350)+2,99),1,1)="(",MID(MID(C1350,LEN(H1350)+2,99),2,LEN(MID(C1350,LEN(H1350)+2,99))-2),MID(C1350,LEN(H1350)+2,99))),"")</f>
        <v/>
      </c>
      <c r="L1350" t="str">
        <f t="shared" si="702"/>
        <v/>
      </c>
      <c r="M1350" t="str">
        <f t="shared" si="721"/>
        <v/>
      </c>
      <c r="N1350" t="str">
        <f t="shared" si="703"/>
        <v/>
      </c>
      <c r="O1350" t="str">
        <f t="shared" si="704"/>
        <v/>
      </c>
      <c r="P1350" t="str">
        <f t="shared" si="697"/>
        <v/>
      </c>
      <c r="Q1350" t="str">
        <f t="shared" si="705"/>
        <v/>
      </c>
      <c r="R1350" t="str">
        <f t="shared" si="706"/>
        <v/>
      </c>
      <c r="S1350" t="str">
        <f t="shared" si="707"/>
        <v/>
      </c>
      <c r="T1350" t="str">
        <f t="shared" si="708"/>
        <v/>
      </c>
      <c r="U1350" t="str">
        <f t="shared" si="709"/>
        <v/>
      </c>
      <c r="V1350" t="str">
        <f>IF(MID(I1350,6,1)="T",VLOOKUP(H1350,DATA!$B$2:$H$526,7,FALSE),"")</f>
        <v/>
      </c>
      <c r="W1350" t="str">
        <f t="shared" si="710"/>
        <v/>
      </c>
      <c r="X1350" t="str">
        <f>IF(LEN(H1350)&gt;0,VLOOKUP(H1350,DATA!$B$2:$F$526,5,FALSE),"")</f>
        <v/>
      </c>
      <c r="Y1350" t="str">
        <f t="shared" si="711"/>
        <v/>
      </c>
      <c r="Z1350" t="str">
        <f t="shared" si="712"/>
        <v/>
      </c>
      <c r="AA1350" t="str">
        <f t="shared" si="713"/>
        <v/>
      </c>
      <c r="AB1350" t="str">
        <f>IF(LEN(Z1350)&gt;0,VLOOKUP(Z1350,DATA!$K$25:$L$69,2,FALSE)&amp;IF(LEN(AA1350)&gt;0,VLOOKUP(AA1350,DATA!$O$25:$P$29,2,FALSE),""),"")</f>
        <v/>
      </c>
      <c r="AC1350" t="str">
        <f>IF(LEN(Z1350)&gt;0,VLOOKUP(Z1350,DATA!$K$25:$M$69,3,FALSE),"")</f>
        <v/>
      </c>
      <c r="AD1350" t="str">
        <f t="shared" si="714"/>
        <v/>
      </c>
      <c r="AE1350" t="str">
        <f t="shared" si="715"/>
        <v/>
      </c>
      <c r="AF1350" t="str">
        <f t="shared" si="716"/>
        <v/>
      </c>
      <c r="AG1350" t="str">
        <f t="shared" si="717"/>
        <v/>
      </c>
      <c r="AH1350" t="str">
        <f t="shared" si="718"/>
        <v/>
      </c>
      <c r="AI1350" t="str">
        <f>IF(LEN(Q1350)&gt;0,REPT("0",IF(IF(MID(I1350,12,1)="F",VLOOKUP(J1350,DATA!$K$2:$Y$20,14,FALSE),0)&gt;10,IF(MID(I1350,12,1)="F",VLOOKUP(J1350,DATA!$K$2:$Y$20,14,FALSE),0)-10,0)-LEN(X1350))&amp;DEC2BIN(Q1350,IF(MID(I1350,12,1)="F",VLOOKUP(J1350,DATA!$K$2:$Y$20,14,FALSE),0)-IF(IF(MID(I1350,12,1)="F",VLOOKUP(J1350,DATA!$K$2:$Y$20,14,FALSE),0)&gt;10,IF(MID(I1350,12,1)="F",VLOOKUP(J1350,DATA!$K$2:$Y$20,14,FALSE),0)-10,0)),"")</f>
        <v/>
      </c>
      <c r="AJ1350" t="str">
        <f>IF(LEN(H1350)&gt;0,IF(H1350&lt;&gt;"CALL_PAL",VLOOKUP(H1350,DATA!$B$2:$E$526,4,FALSE),VLOOKUP(K1350,DATA!$K$72:$M$161,3,FALSE)),"")</f>
        <v/>
      </c>
      <c r="AK1350" t="str">
        <f>IF(LEN(H1350)&gt;0,VLOOKUP(H1350,DATA!$B$2:$D$526,3,FALSE),"")</f>
        <v/>
      </c>
      <c r="AL1350" t="str">
        <f t="shared" si="719"/>
        <v/>
      </c>
      <c r="AM1350" t="str">
        <f t="shared" si="720"/>
        <v/>
      </c>
      <c r="AN1350" t="str">
        <f t="shared" si="698"/>
        <v/>
      </c>
      <c r="AO1350" t="str">
        <f t="shared" si="724"/>
        <v/>
      </c>
      <c r="AP1350" t="str">
        <f t="shared" si="725"/>
        <v/>
      </c>
      <c r="AQ1350" t="str">
        <f t="shared" si="722"/>
        <v/>
      </c>
    </row>
    <row r="1351" spans="1:43" x14ac:dyDescent="0.25">
      <c r="A1351" t="str">
        <f t="shared" si="726"/>
        <v/>
      </c>
      <c r="C1351" t="str">
        <f t="shared" si="700"/>
        <v/>
      </c>
      <c r="D1351" t="str">
        <f t="shared" si="727"/>
        <v/>
      </c>
      <c r="E1351" t="str">
        <f t="shared" si="696"/>
        <v/>
      </c>
      <c r="F1351" t="str">
        <f t="shared" si="699"/>
        <v/>
      </c>
      <c r="G1351" t="str">
        <f t="shared" si="723"/>
        <v/>
      </c>
      <c r="H1351" t="str">
        <f t="shared" si="701"/>
        <v/>
      </c>
      <c r="I1351" s="3" t="str">
        <f>IF(LEN(H1351)&gt;0,VLOOKUP(H1351,DATA!$B$2:$G$526,6,FALSE),"")</f>
        <v/>
      </c>
      <c r="J1351" t="str">
        <f>IF(LEN(H1351)&gt;0,VLOOKUP(H1351,DATA!$B$2:$G$526,2,FALSE),"")</f>
        <v/>
      </c>
      <c r="K1351" t="str">
        <f>IF(LEN(H1351)&gt;0,IF(MID(IF(MID(MID(C1351,LEN(H1351)+2,99),1,1)="(",MID(MID(C1351,LEN(H1351)+2,99),2,LEN(MID(C1351,LEN(H1351)+2,99))-2),MID(C1351,LEN(H1351)+2,99)),1,1)=VLOOKUP(H1351,DATA!$B$2:$I$526,8,FALSE),MID(IF(MID(MID(C1351,LEN(H1351)+2,99),1,1)="(",MID(MID(C1351,LEN(H1351)+2,99),2,LEN(MID(C1351,LEN(H1351)+2,99))-2),MID(C1351,LEN(H1351)+2,99)),1,3),IF(MID(MID(C1351,LEN(H1351)+2,99),1,1)="(",MID(MID(C1351,LEN(H1351)+2,99),2,LEN(MID(C1351,LEN(H1351)+2,99))-2),MID(C1351,LEN(H1351)+2,99))),"")</f>
        <v/>
      </c>
      <c r="L1351" t="str">
        <f t="shared" si="702"/>
        <v/>
      </c>
      <c r="M1351" t="str">
        <f t="shared" si="721"/>
        <v/>
      </c>
      <c r="N1351" t="str">
        <f t="shared" si="703"/>
        <v/>
      </c>
      <c r="O1351" t="str">
        <f t="shared" si="704"/>
        <v/>
      </c>
      <c r="P1351" t="str">
        <f t="shared" si="697"/>
        <v/>
      </c>
      <c r="Q1351" t="str">
        <f t="shared" si="705"/>
        <v/>
      </c>
      <c r="R1351" t="str">
        <f t="shared" si="706"/>
        <v/>
      </c>
      <c r="S1351" t="str">
        <f t="shared" si="707"/>
        <v/>
      </c>
      <c r="T1351" t="str">
        <f t="shared" si="708"/>
        <v/>
      </c>
      <c r="U1351" t="str">
        <f t="shared" si="709"/>
        <v/>
      </c>
      <c r="V1351" t="str">
        <f>IF(MID(I1351,6,1)="T",VLOOKUP(H1351,DATA!$B$2:$H$526,7,FALSE),"")</f>
        <v/>
      </c>
      <c r="W1351" t="str">
        <f t="shared" si="710"/>
        <v/>
      </c>
      <c r="X1351" t="str">
        <f>IF(LEN(H1351)&gt;0,VLOOKUP(H1351,DATA!$B$2:$F$526,5,FALSE),"")</f>
        <v/>
      </c>
      <c r="Y1351" t="str">
        <f t="shared" si="711"/>
        <v/>
      </c>
      <c r="Z1351" t="str">
        <f t="shared" si="712"/>
        <v/>
      </c>
      <c r="AA1351" t="str">
        <f t="shared" si="713"/>
        <v/>
      </c>
      <c r="AB1351" t="str">
        <f>IF(LEN(Z1351)&gt;0,VLOOKUP(Z1351,DATA!$K$25:$L$69,2,FALSE)&amp;IF(LEN(AA1351)&gt;0,VLOOKUP(AA1351,DATA!$O$25:$P$29,2,FALSE),""),"")</f>
        <v/>
      </c>
      <c r="AC1351" t="str">
        <f>IF(LEN(Z1351)&gt;0,VLOOKUP(Z1351,DATA!$K$25:$M$69,3,FALSE),"")</f>
        <v/>
      </c>
      <c r="AD1351" t="str">
        <f t="shared" si="714"/>
        <v/>
      </c>
      <c r="AE1351" t="str">
        <f t="shared" si="715"/>
        <v/>
      </c>
      <c r="AF1351" t="str">
        <f t="shared" si="716"/>
        <v/>
      </c>
      <c r="AG1351" t="str">
        <f t="shared" si="717"/>
        <v/>
      </c>
      <c r="AH1351" t="str">
        <f t="shared" si="718"/>
        <v/>
      </c>
      <c r="AI1351" t="str">
        <f>IF(LEN(Q1351)&gt;0,REPT("0",IF(IF(MID(I1351,12,1)="F",VLOOKUP(J1351,DATA!$K$2:$Y$20,14,FALSE),0)&gt;10,IF(MID(I1351,12,1)="F",VLOOKUP(J1351,DATA!$K$2:$Y$20,14,FALSE),0)-10,0)-LEN(X1351))&amp;DEC2BIN(Q1351,IF(MID(I1351,12,1)="F",VLOOKUP(J1351,DATA!$K$2:$Y$20,14,FALSE),0)-IF(IF(MID(I1351,12,1)="F",VLOOKUP(J1351,DATA!$K$2:$Y$20,14,FALSE),0)&gt;10,IF(MID(I1351,12,1)="F",VLOOKUP(J1351,DATA!$K$2:$Y$20,14,FALSE),0)-10,0)),"")</f>
        <v/>
      </c>
      <c r="AJ1351" t="str">
        <f>IF(LEN(H1351)&gt;0,IF(H1351&lt;&gt;"CALL_PAL",VLOOKUP(H1351,DATA!$B$2:$E$526,4,FALSE),VLOOKUP(K1351,DATA!$K$72:$M$161,3,FALSE)),"")</f>
        <v/>
      </c>
      <c r="AK1351" t="str">
        <f>IF(LEN(H1351)&gt;0,VLOOKUP(H1351,DATA!$B$2:$D$526,3,FALSE),"")</f>
        <v/>
      </c>
      <c r="AL1351" t="str">
        <f t="shared" si="719"/>
        <v/>
      </c>
      <c r="AM1351" t="str">
        <f t="shared" si="720"/>
        <v/>
      </c>
      <c r="AN1351" t="str">
        <f t="shared" si="698"/>
        <v/>
      </c>
      <c r="AO1351" t="str">
        <f t="shared" si="724"/>
        <v/>
      </c>
      <c r="AP1351" t="str">
        <f t="shared" si="725"/>
        <v/>
      </c>
      <c r="AQ1351" t="str">
        <f t="shared" si="722"/>
        <v/>
      </c>
    </row>
    <row r="1352" spans="1:43" x14ac:dyDescent="0.25">
      <c r="A1352" t="str">
        <f t="shared" si="726"/>
        <v/>
      </c>
      <c r="C1352" t="str">
        <f t="shared" si="700"/>
        <v/>
      </c>
      <c r="D1352" t="str">
        <f t="shared" si="727"/>
        <v/>
      </c>
      <c r="E1352" t="str">
        <f t="shared" ref="E1352:E1415" si="728">IF(LEN(C1352)&gt;0,AND(MID(C1351,1,2)&lt;&gt;".B",MID(C1351,1,2)&lt;&gt;".P",NOT(IFERROR(FIND(":",C1351)&gt;0,FALSE))),"")</f>
        <v/>
      </c>
      <c r="F1352" t="str">
        <f t="shared" si="699"/>
        <v/>
      </c>
      <c r="G1352" t="str">
        <f t="shared" si="723"/>
        <v/>
      </c>
      <c r="H1352" t="str">
        <f t="shared" si="701"/>
        <v/>
      </c>
      <c r="I1352" s="3" t="str">
        <f>IF(LEN(H1352)&gt;0,VLOOKUP(H1352,DATA!$B$2:$G$526,6,FALSE),"")</f>
        <v/>
      </c>
      <c r="J1352" t="str">
        <f>IF(LEN(H1352)&gt;0,VLOOKUP(H1352,DATA!$B$2:$G$526,2,FALSE),"")</f>
        <v/>
      </c>
      <c r="K1352" t="str">
        <f>IF(LEN(H1352)&gt;0,IF(MID(IF(MID(MID(C1352,LEN(H1352)+2,99),1,1)="(",MID(MID(C1352,LEN(H1352)+2,99),2,LEN(MID(C1352,LEN(H1352)+2,99))-2),MID(C1352,LEN(H1352)+2,99)),1,1)=VLOOKUP(H1352,DATA!$B$2:$I$526,8,FALSE),MID(IF(MID(MID(C1352,LEN(H1352)+2,99),1,1)="(",MID(MID(C1352,LEN(H1352)+2,99),2,LEN(MID(C1352,LEN(H1352)+2,99))-2),MID(C1352,LEN(H1352)+2,99)),1,3),IF(MID(MID(C1352,LEN(H1352)+2,99),1,1)="(",MID(MID(C1352,LEN(H1352)+2,99),2,LEN(MID(C1352,LEN(H1352)+2,99))-2),MID(C1352,LEN(H1352)+2,99))),"")</f>
        <v/>
      </c>
      <c r="L1352" t="str">
        <f t="shared" si="702"/>
        <v/>
      </c>
      <c r="M1352" t="str">
        <f t="shared" si="721"/>
        <v/>
      </c>
      <c r="N1352" t="str">
        <f t="shared" si="703"/>
        <v/>
      </c>
      <c r="O1352" t="str">
        <f t="shared" si="704"/>
        <v/>
      </c>
      <c r="P1352" t="str">
        <f t="shared" si="697"/>
        <v/>
      </c>
      <c r="Q1352" t="str">
        <f t="shared" si="705"/>
        <v/>
      </c>
      <c r="R1352" t="str">
        <f t="shared" si="706"/>
        <v/>
      </c>
      <c r="S1352" t="str">
        <f t="shared" si="707"/>
        <v/>
      </c>
      <c r="T1352" t="str">
        <f t="shared" si="708"/>
        <v/>
      </c>
      <c r="U1352" t="str">
        <f t="shared" si="709"/>
        <v/>
      </c>
      <c r="V1352" t="str">
        <f>IF(MID(I1352,6,1)="T",VLOOKUP(H1352,DATA!$B$2:$H$526,7,FALSE),"")</f>
        <v/>
      </c>
      <c r="W1352" t="str">
        <f t="shared" si="710"/>
        <v/>
      </c>
      <c r="X1352" t="str">
        <f>IF(LEN(H1352)&gt;0,VLOOKUP(H1352,DATA!$B$2:$F$526,5,FALSE),"")</f>
        <v/>
      </c>
      <c r="Y1352" t="str">
        <f t="shared" si="711"/>
        <v/>
      </c>
      <c r="Z1352" t="str">
        <f t="shared" si="712"/>
        <v/>
      </c>
      <c r="AA1352" t="str">
        <f t="shared" si="713"/>
        <v/>
      </c>
      <c r="AB1352" t="str">
        <f>IF(LEN(Z1352)&gt;0,VLOOKUP(Z1352,DATA!$K$25:$L$69,2,FALSE)&amp;IF(LEN(AA1352)&gt;0,VLOOKUP(AA1352,DATA!$O$25:$P$29,2,FALSE),""),"")</f>
        <v/>
      </c>
      <c r="AC1352" t="str">
        <f>IF(LEN(Z1352)&gt;0,VLOOKUP(Z1352,DATA!$K$25:$M$69,3,FALSE),"")</f>
        <v/>
      </c>
      <c r="AD1352" t="str">
        <f t="shared" si="714"/>
        <v/>
      </c>
      <c r="AE1352" t="str">
        <f t="shared" si="715"/>
        <v/>
      </c>
      <c r="AF1352" t="str">
        <f t="shared" si="716"/>
        <v/>
      </c>
      <c r="AG1352" t="str">
        <f t="shared" si="717"/>
        <v/>
      </c>
      <c r="AH1352" t="str">
        <f t="shared" si="718"/>
        <v/>
      </c>
      <c r="AI1352" t="str">
        <f>IF(LEN(Q1352)&gt;0,REPT("0",IF(IF(MID(I1352,12,1)="F",VLOOKUP(J1352,DATA!$K$2:$Y$20,14,FALSE),0)&gt;10,IF(MID(I1352,12,1)="F",VLOOKUP(J1352,DATA!$K$2:$Y$20,14,FALSE),0)-10,0)-LEN(X1352))&amp;DEC2BIN(Q1352,IF(MID(I1352,12,1)="F",VLOOKUP(J1352,DATA!$K$2:$Y$20,14,FALSE),0)-IF(IF(MID(I1352,12,1)="F",VLOOKUP(J1352,DATA!$K$2:$Y$20,14,FALSE),0)&gt;10,IF(MID(I1352,12,1)="F",VLOOKUP(J1352,DATA!$K$2:$Y$20,14,FALSE),0)-10,0)),"")</f>
        <v/>
      </c>
      <c r="AJ1352" t="str">
        <f>IF(LEN(H1352)&gt;0,IF(H1352&lt;&gt;"CALL_PAL",VLOOKUP(H1352,DATA!$B$2:$E$526,4,FALSE),VLOOKUP(K1352,DATA!$K$72:$M$161,3,FALSE)),"")</f>
        <v/>
      </c>
      <c r="AK1352" t="str">
        <f>IF(LEN(H1352)&gt;0,VLOOKUP(H1352,DATA!$B$2:$D$526,3,FALSE),"")</f>
        <v/>
      </c>
      <c r="AL1352" t="str">
        <f t="shared" si="719"/>
        <v/>
      </c>
      <c r="AM1352" t="str">
        <f t="shared" si="720"/>
        <v/>
      </c>
      <c r="AN1352" t="str">
        <f t="shared" si="698"/>
        <v/>
      </c>
      <c r="AO1352" t="str">
        <f t="shared" si="724"/>
        <v/>
      </c>
      <c r="AP1352" t="str">
        <f t="shared" si="725"/>
        <v/>
      </c>
      <c r="AQ1352" t="str">
        <f t="shared" si="722"/>
        <v/>
      </c>
    </row>
    <row r="1353" spans="1:43" x14ac:dyDescent="0.25">
      <c r="A1353" t="str">
        <f t="shared" si="726"/>
        <v/>
      </c>
      <c r="C1353" t="str">
        <f t="shared" si="700"/>
        <v/>
      </c>
      <c r="D1353" t="str">
        <f t="shared" si="727"/>
        <v/>
      </c>
      <c r="E1353" t="str">
        <f t="shared" si="728"/>
        <v/>
      </c>
      <c r="F1353" t="str">
        <f t="shared" si="699"/>
        <v/>
      </c>
      <c r="G1353" t="str">
        <f t="shared" si="723"/>
        <v/>
      </c>
      <c r="H1353" t="str">
        <f t="shared" si="701"/>
        <v/>
      </c>
      <c r="I1353" s="3" t="str">
        <f>IF(LEN(H1353)&gt;0,VLOOKUP(H1353,DATA!$B$2:$G$526,6,FALSE),"")</f>
        <v/>
      </c>
      <c r="J1353" t="str">
        <f>IF(LEN(H1353)&gt;0,VLOOKUP(H1353,DATA!$B$2:$G$526,2,FALSE),"")</f>
        <v/>
      </c>
      <c r="K1353" t="str">
        <f>IF(LEN(H1353)&gt;0,IF(MID(IF(MID(MID(C1353,LEN(H1353)+2,99),1,1)="(",MID(MID(C1353,LEN(H1353)+2,99),2,LEN(MID(C1353,LEN(H1353)+2,99))-2),MID(C1353,LEN(H1353)+2,99)),1,1)=VLOOKUP(H1353,DATA!$B$2:$I$526,8,FALSE),MID(IF(MID(MID(C1353,LEN(H1353)+2,99),1,1)="(",MID(MID(C1353,LEN(H1353)+2,99),2,LEN(MID(C1353,LEN(H1353)+2,99))-2),MID(C1353,LEN(H1353)+2,99)),1,3),IF(MID(MID(C1353,LEN(H1353)+2,99),1,1)="(",MID(MID(C1353,LEN(H1353)+2,99),2,LEN(MID(C1353,LEN(H1353)+2,99))-2),MID(C1353,LEN(H1353)+2,99))),"")</f>
        <v/>
      </c>
      <c r="L1353" t="str">
        <f t="shared" si="702"/>
        <v/>
      </c>
      <c r="M1353" t="str">
        <f t="shared" si="721"/>
        <v/>
      </c>
      <c r="N1353" t="str">
        <f t="shared" si="703"/>
        <v/>
      </c>
      <c r="O1353" t="str">
        <f t="shared" si="704"/>
        <v/>
      </c>
      <c r="P1353" t="str">
        <f t="shared" si="697"/>
        <v/>
      </c>
      <c r="Q1353" t="str">
        <f t="shared" si="705"/>
        <v/>
      </c>
      <c r="R1353" t="str">
        <f t="shared" si="706"/>
        <v/>
      </c>
      <c r="S1353" t="str">
        <f t="shared" si="707"/>
        <v/>
      </c>
      <c r="T1353" t="str">
        <f t="shared" si="708"/>
        <v/>
      </c>
      <c r="U1353" t="str">
        <f t="shared" si="709"/>
        <v/>
      </c>
      <c r="V1353" t="str">
        <f>IF(MID(I1353,6,1)="T",VLOOKUP(H1353,DATA!$B$2:$H$526,7,FALSE),"")</f>
        <v/>
      </c>
      <c r="W1353" t="str">
        <f t="shared" si="710"/>
        <v/>
      </c>
      <c r="X1353" t="str">
        <f>IF(LEN(H1353)&gt;0,VLOOKUP(H1353,DATA!$B$2:$F$526,5,FALSE),"")</f>
        <v/>
      </c>
      <c r="Y1353" t="str">
        <f t="shared" si="711"/>
        <v/>
      </c>
      <c r="Z1353" t="str">
        <f t="shared" si="712"/>
        <v/>
      </c>
      <c r="AA1353" t="str">
        <f t="shared" si="713"/>
        <v/>
      </c>
      <c r="AB1353" t="str">
        <f>IF(LEN(Z1353)&gt;0,VLOOKUP(Z1353,DATA!$K$25:$L$69,2,FALSE)&amp;IF(LEN(AA1353)&gt;0,VLOOKUP(AA1353,DATA!$O$25:$P$29,2,FALSE),""),"")</f>
        <v/>
      </c>
      <c r="AC1353" t="str">
        <f>IF(LEN(Z1353)&gt;0,VLOOKUP(Z1353,DATA!$K$25:$M$69,3,FALSE),"")</f>
        <v/>
      </c>
      <c r="AD1353" t="str">
        <f t="shared" si="714"/>
        <v/>
      </c>
      <c r="AE1353" t="str">
        <f t="shared" si="715"/>
        <v/>
      </c>
      <c r="AF1353" t="str">
        <f t="shared" si="716"/>
        <v/>
      </c>
      <c r="AG1353" t="str">
        <f t="shared" si="717"/>
        <v/>
      </c>
      <c r="AH1353" t="str">
        <f t="shared" si="718"/>
        <v/>
      </c>
      <c r="AI1353" t="str">
        <f>IF(LEN(Q1353)&gt;0,REPT("0",IF(IF(MID(I1353,12,1)="F",VLOOKUP(J1353,DATA!$K$2:$Y$20,14,FALSE),0)&gt;10,IF(MID(I1353,12,1)="F",VLOOKUP(J1353,DATA!$K$2:$Y$20,14,FALSE),0)-10,0)-LEN(X1353))&amp;DEC2BIN(Q1353,IF(MID(I1353,12,1)="F",VLOOKUP(J1353,DATA!$K$2:$Y$20,14,FALSE),0)-IF(IF(MID(I1353,12,1)="F",VLOOKUP(J1353,DATA!$K$2:$Y$20,14,FALSE),0)&gt;10,IF(MID(I1353,12,1)="F",VLOOKUP(J1353,DATA!$K$2:$Y$20,14,FALSE),0)-10,0)),"")</f>
        <v/>
      </c>
      <c r="AJ1353" t="str">
        <f>IF(LEN(H1353)&gt;0,IF(H1353&lt;&gt;"CALL_PAL",VLOOKUP(H1353,DATA!$B$2:$E$526,4,FALSE),VLOOKUP(K1353,DATA!$K$72:$M$161,3,FALSE)),"")</f>
        <v/>
      </c>
      <c r="AK1353" t="str">
        <f>IF(LEN(H1353)&gt;0,VLOOKUP(H1353,DATA!$B$2:$D$526,3,FALSE),"")</f>
        <v/>
      </c>
      <c r="AL1353" t="str">
        <f t="shared" si="719"/>
        <v/>
      </c>
      <c r="AM1353" t="str">
        <f t="shared" si="720"/>
        <v/>
      </c>
      <c r="AN1353" t="str">
        <f t="shared" si="698"/>
        <v/>
      </c>
      <c r="AO1353" t="str">
        <f t="shared" si="724"/>
        <v/>
      </c>
      <c r="AP1353" t="str">
        <f t="shared" si="725"/>
        <v/>
      </c>
      <c r="AQ1353" t="str">
        <f t="shared" si="722"/>
        <v/>
      </c>
    </row>
    <row r="1354" spans="1:43" x14ac:dyDescent="0.25">
      <c r="A1354" t="str">
        <f t="shared" si="726"/>
        <v/>
      </c>
      <c r="C1354" t="str">
        <f t="shared" si="700"/>
        <v/>
      </c>
      <c r="D1354" t="str">
        <f t="shared" si="727"/>
        <v/>
      </c>
      <c r="E1354" t="str">
        <f t="shared" si="728"/>
        <v/>
      </c>
      <c r="F1354" t="str">
        <f t="shared" si="699"/>
        <v/>
      </c>
      <c r="G1354" t="str">
        <f t="shared" si="723"/>
        <v/>
      </c>
      <c r="H1354" t="str">
        <f t="shared" si="701"/>
        <v/>
      </c>
      <c r="I1354" s="3" t="str">
        <f>IF(LEN(H1354)&gt;0,VLOOKUP(H1354,DATA!$B$2:$G$526,6,FALSE),"")</f>
        <v/>
      </c>
      <c r="J1354" t="str">
        <f>IF(LEN(H1354)&gt;0,VLOOKUP(H1354,DATA!$B$2:$G$526,2,FALSE),"")</f>
        <v/>
      </c>
      <c r="K1354" t="str">
        <f>IF(LEN(H1354)&gt;0,IF(MID(IF(MID(MID(C1354,LEN(H1354)+2,99),1,1)="(",MID(MID(C1354,LEN(H1354)+2,99),2,LEN(MID(C1354,LEN(H1354)+2,99))-2),MID(C1354,LEN(H1354)+2,99)),1,1)=VLOOKUP(H1354,DATA!$B$2:$I$526,8,FALSE),MID(IF(MID(MID(C1354,LEN(H1354)+2,99),1,1)="(",MID(MID(C1354,LEN(H1354)+2,99),2,LEN(MID(C1354,LEN(H1354)+2,99))-2),MID(C1354,LEN(H1354)+2,99)),1,3),IF(MID(MID(C1354,LEN(H1354)+2,99),1,1)="(",MID(MID(C1354,LEN(H1354)+2,99),2,LEN(MID(C1354,LEN(H1354)+2,99))-2),MID(C1354,LEN(H1354)+2,99))),"")</f>
        <v/>
      </c>
      <c r="L1354" t="str">
        <f t="shared" si="702"/>
        <v/>
      </c>
      <c r="M1354" t="str">
        <f t="shared" si="721"/>
        <v/>
      </c>
      <c r="N1354" t="str">
        <f t="shared" si="703"/>
        <v/>
      </c>
      <c r="O1354" t="str">
        <f t="shared" si="704"/>
        <v/>
      </c>
      <c r="P1354" t="str">
        <f t="shared" si="697"/>
        <v/>
      </c>
      <c r="Q1354" t="str">
        <f t="shared" si="705"/>
        <v/>
      </c>
      <c r="R1354" t="str">
        <f t="shared" si="706"/>
        <v/>
      </c>
      <c r="S1354" t="str">
        <f t="shared" si="707"/>
        <v/>
      </c>
      <c r="T1354" t="str">
        <f t="shared" si="708"/>
        <v/>
      </c>
      <c r="U1354" t="str">
        <f t="shared" si="709"/>
        <v/>
      </c>
      <c r="V1354" t="str">
        <f>IF(MID(I1354,6,1)="T",VLOOKUP(H1354,DATA!$B$2:$H$526,7,FALSE),"")</f>
        <v/>
      </c>
      <c r="W1354" t="str">
        <f t="shared" si="710"/>
        <v/>
      </c>
      <c r="X1354" t="str">
        <f>IF(LEN(H1354)&gt;0,VLOOKUP(H1354,DATA!$B$2:$F$526,5,FALSE),"")</f>
        <v/>
      </c>
      <c r="Y1354" t="str">
        <f t="shared" si="711"/>
        <v/>
      </c>
      <c r="Z1354" t="str">
        <f t="shared" si="712"/>
        <v/>
      </c>
      <c r="AA1354" t="str">
        <f t="shared" si="713"/>
        <v/>
      </c>
      <c r="AB1354" t="str">
        <f>IF(LEN(Z1354)&gt;0,VLOOKUP(Z1354,DATA!$K$25:$L$69,2,FALSE)&amp;IF(LEN(AA1354)&gt;0,VLOOKUP(AA1354,DATA!$O$25:$P$29,2,FALSE),""),"")</f>
        <v/>
      </c>
      <c r="AC1354" t="str">
        <f>IF(LEN(Z1354)&gt;0,VLOOKUP(Z1354,DATA!$K$25:$M$69,3,FALSE),"")</f>
        <v/>
      </c>
      <c r="AD1354" t="str">
        <f t="shared" si="714"/>
        <v/>
      </c>
      <c r="AE1354" t="str">
        <f t="shared" si="715"/>
        <v/>
      </c>
      <c r="AF1354" t="str">
        <f t="shared" si="716"/>
        <v/>
      </c>
      <c r="AG1354" t="str">
        <f t="shared" si="717"/>
        <v/>
      </c>
      <c r="AH1354" t="str">
        <f t="shared" si="718"/>
        <v/>
      </c>
      <c r="AI1354" t="str">
        <f>IF(LEN(Q1354)&gt;0,REPT("0",IF(IF(MID(I1354,12,1)="F",VLOOKUP(J1354,DATA!$K$2:$Y$20,14,FALSE),0)&gt;10,IF(MID(I1354,12,1)="F",VLOOKUP(J1354,DATA!$K$2:$Y$20,14,FALSE),0)-10,0)-LEN(X1354))&amp;DEC2BIN(Q1354,IF(MID(I1354,12,1)="F",VLOOKUP(J1354,DATA!$K$2:$Y$20,14,FALSE),0)-IF(IF(MID(I1354,12,1)="F",VLOOKUP(J1354,DATA!$K$2:$Y$20,14,FALSE),0)&gt;10,IF(MID(I1354,12,1)="F",VLOOKUP(J1354,DATA!$K$2:$Y$20,14,FALSE),0)-10,0)),"")</f>
        <v/>
      </c>
      <c r="AJ1354" t="str">
        <f>IF(LEN(H1354)&gt;0,IF(H1354&lt;&gt;"CALL_PAL",VLOOKUP(H1354,DATA!$B$2:$E$526,4,FALSE),VLOOKUP(K1354,DATA!$K$72:$M$161,3,FALSE)),"")</f>
        <v/>
      </c>
      <c r="AK1354" t="str">
        <f>IF(LEN(H1354)&gt;0,VLOOKUP(H1354,DATA!$B$2:$D$526,3,FALSE),"")</f>
        <v/>
      </c>
      <c r="AL1354" t="str">
        <f t="shared" si="719"/>
        <v/>
      </c>
      <c r="AM1354" t="str">
        <f t="shared" si="720"/>
        <v/>
      </c>
      <c r="AN1354" t="str">
        <f t="shared" si="698"/>
        <v/>
      </c>
      <c r="AO1354" t="str">
        <f t="shared" si="724"/>
        <v/>
      </c>
      <c r="AP1354" t="str">
        <f t="shared" si="725"/>
        <v/>
      </c>
      <c r="AQ1354" t="str">
        <f t="shared" si="722"/>
        <v/>
      </c>
    </row>
    <row r="1355" spans="1:43" x14ac:dyDescent="0.25">
      <c r="A1355" t="str">
        <f t="shared" si="726"/>
        <v/>
      </c>
      <c r="C1355" t="str">
        <f t="shared" si="700"/>
        <v/>
      </c>
      <c r="D1355" t="str">
        <f t="shared" si="727"/>
        <v/>
      </c>
      <c r="E1355" t="str">
        <f t="shared" si="728"/>
        <v/>
      </c>
      <c r="F1355" t="str">
        <f t="shared" si="699"/>
        <v/>
      </c>
      <c r="G1355" t="str">
        <f t="shared" si="723"/>
        <v/>
      </c>
      <c r="H1355" t="str">
        <f t="shared" si="701"/>
        <v/>
      </c>
      <c r="I1355" s="3" t="str">
        <f>IF(LEN(H1355)&gt;0,VLOOKUP(H1355,DATA!$B$2:$G$526,6,FALSE),"")</f>
        <v/>
      </c>
      <c r="J1355" t="str">
        <f>IF(LEN(H1355)&gt;0,VLOOKUP(H1355,DATA!$B$2:$G$526,2,FALSE),"")</f>
        <v/>
      </c>
      <c r="K1355" t="str">
        <f>IF(LEN(H1355)&gt;0,IF(MID(IF(MID(MID(C1355,LEN(H1355)+2,99),1,1)="(",MID(MID(C1355,LEN(H1355)+2,99),2,LEN(MID(C1355,LEN(H1355)+2,99))-2),MID(C1355,LEN(H1355)+2,99)),1,1)=VLOOKUP(H1355,DATA!$B$2:$I$526,8,FALSE),MID(IF(MID(MID(C1355,LEN(H1355)+2,99),1,1)="(",MID(MID(C1355,LEN(H1355)+2,99),2,LEN(MID(C1355,LEN(H1355)+2,99))-2),MID(C1355,LEN(H1355)+2,99)),1,3),IF(MID(MID(C1355,LEN(H1355)+2,99),1,1)="(",MID(MID(C1355,LEN(H1355)+2,99),2,LEN(MID(C1355,LEN(H1355)+2,99))-2),MID(C1355,LEN(H1355)+2,99))),"")</f>
        <v/>
      </c>
      <c r="L1355" t="str">
        <f t="shared" si="702"/>
        <v/>
      </c>
      <c r="M1355" t="str">
        <f t="shared" si="721"/>
        <v/>
      </c>
      <c r="N1355" t="str">
        <f t="shared" si="703"/>
        <v/>
      </c>
      <c r="O1355" t="str">
        <f t="shared" si="704"/>
        <v/>
      </c>
      <c r="P1355" t="str">
        <f t="shared" si="697"/>
        <v/>
      </c>
      <c r="Q1355" t="str">
        <f t="shared" si="705"/>
        <v/>
      </c>
      <c r="R1355" t="str">
        <f t="shared" si="706"/>
        <v/>
      </c>
      <c r="S1355" t="str">
        <f t="shared" si="707"/>
        <v/>
      </c>
      <c r="T1355" t="str">
        <f t="shared" si="708"/>
        <v/>
      </c>
      <c r="U1355" t="str">
        <f t="shared" si="709"/>
        <v/>
      </c>
      <c r="V1355" t="str">
        <f>IF(MID(I1355,6,1)="T",VLOOKUP(H1355,DATA!$B$2:$H$526,7,FALSE),"")</f>
        <v/>
      </c>
      <c r="W1355" t="str">
        <f t="shared" si="710"/>
        <v/>
      </c>
      <c r="X1355" t="str">
        <f>IF(LEN(H1355)&gt;0,VLOOKUP(H1355,DATA!$B$2:$F$526,5,FALSE),"")</f>
        <v/>
      </c>
      <c r="Y1355" t="str">
        <f t="shared" si="711"/>
        <v/>
      </c>
      <c r="Z1355" t="str">
        <f t="shared" si="712"/>
        <v/>
      </c>
      <c r="AA1355" t="str">
        <f t="shared" si="713"/>
        <v/>
      </c>
      <c r="AB1355" t="str">
        <f>IF(LEN(Z1355)&gt;0,VLOOKUP(Z1355,DATA!$K$25:$L$69,2,FALSE)&amp;IF(LEN(AA1355)&gt;0,VLOOKUP(AA1355,DATA!$O$25:$P$29,2,FALSE),""),"")</f>
        <v/>
      </c>
      <c r="AC1355" t="str">
        <f>IF(LEN(Z1355)&gt;0,VLOOKUP(Z1355,DATA!$K$25:$M$69,3,FALSE),"")</f>
        <v/>
      </c>
      <c r="AD1355" t="str">
        <f t="shared" si="714"/>
        <v/>
      </c>
      <c r="AE1355" t="str">
        <f t="shared" si="715"/>
        <v/>
      </c>
      <c r="AF1355" t="str">
        <f t="shared" si="716"/>
        <v/>
      </c>
      <c r="AG1355" t="str">
        <f t="shared" si="717"/>
        <v/>
      </c>
      <c r="AH1355" t="str">
        <f t="shared" si="718"/>
        <v/>
      </c>
      <c r="AI1355" t="str">
        <f>IF(LEN(Q1355)&gt;0,REPT("0",IF(IF(MID(I1355,12,1)="F",VLOOKUP(J1355,DATA!$K$2:$Y$20,14,FALSE),0)&gt;10,IF(MID(I1355,12,1)="F",VLOOKUP(J1355,DATA!$K$2:$Y$20,14,FALSE),0)-10,0)-LEN(X1355))&amp;DEC2BIN(Q1355,IF(MID(I1355,12,1)="F",VLOOKUP(J1355,DATA!$K$2:$Y$20,14,FALSE),0)-IF(IF(MID(I1355,12,1)="F",VLOOKUP(J1355,DATA!$K$2:$Y$20,14,FALSE),0)&gt;10,IF(MID(I1355,12,1)="F",VLOOKUP(J1355,DATA!$K$2:$Y$20,14,FALSE),0)-10,0)),"")</f>
        <v/>
      </c>
      <c r="AJ1355" t="str">
        <f>IF(LEN(H1355)&gt;0,IF(H1355&lt;&gt;"CALL_PAL",VLOOKUP(H1355,DATA!$B$2:$E$526,4,FALSE),VLOOKUP(K1355,DATA!$K$72:$M$161,3,FALSE)),"")</f>
        <v/>
      </c>
      <c r="AK1355" t="str">
        <f>IF(LEN(H1355)&gt;0,VLOOKUP(H1355,DATA!$B$2:$D$526,3,FALSE),"")</f>
        <v/>
      </c>
      <c r="AL1355" t="str">
        <f t="shared" si="719"/>
        <v/>
      </c>
      <c r="AM1355" t="str">
        <f t="shared" si="720"/>
        <v/>
      </c>
      <c r="AN1355" t="str">
        <f t="shared" si="698"/>
        <v/>
      </c>
      <c r="AO1355" t="str">
        <f t="shared" si="724"/>
        <v/>
      </c>
      <c r="AP1355" t="str">
        <f t="shared" si="725"/>
        <v/>
      </c>
      <c r="AQ1355" t="str">
        <f t="shared" si="722"/>
        <v/>
      </c>
    </row>
    <row r="1356" spans="1:43" x14ac:dyDescent="0.25">
      <c r="A1356" t="str">
        <f t="shared" si="726"/>
        <v/>
      </c>
      <c r="C1356" t="str">
        <f t="shared" si="700"/>
        <v/>
      </c>
      <c r="D1356" t="str">
        <f t="shared" si="727"/>
        <v/>
      </c>
      <c r="E1356" t="str">
        <f t="shared" si="728"/>
        <v/>
      </c>
      <c r="F1356" t="str">
        <f t="shared" si="699"/>
        <v/>
      </c>
      <c r="G1356" t="str">
        <f t="shared" si="723"/>
        <v/>
      </c>
      <c r="H1356" t="str">
        <f t="shared" si="701"/>
        <v/>
      </c>
      <c r="I1356" s="3" t="str">
        <f>IF(LEN(H1356)&gt;0,VLOOKUP(H1356,DATA!$B$2:$G$526,6,FALSE),"")</f>
        <v/>
      </c>
      <c r="J1356" t="str">
        <f>IF(LEN(H1356)&gt;0,VLOOKUP(H1356,DATA!$B$2:$G$526,2,FALSE),"")</f>
        <v/>
      </c>
      <c r="K1356" t="str">
        <f>IF(LEN(H1356)&gt;0,IF(MID(IF(MID(MID(C1356,LEN(H1356)+2,99),1,1)="(",MID(MID(C1356,LEN(H1356)+2,99),2,LEN(MID(C1356,LEN(H1356)+2,99))-2),MID(C1356,LEN(H1356)+2,99)),1,1)=VLOOKUP(H1356,DATA!$B$2:$I$526,8,FALSE),MID(IF(MID(MID(C1356,LEN(H1356)+2,99),1,1)="(",MID(MID(C1356,LEN(H1356)+2,99),2,LEN(MID(C1356,LEN(H1356)+2,99))-2),MID(C1356,LEN(H1356)+2,99)),1,3),IF(MID(MID(C1356,LEN(H1356)+2,99),1,1)="(",MID(MID(C1356,LEN(H1356)+2,99),2,LEN(MID(C1356,LEN(H1356)+2,99))-2),MID(C1356,LEN(H1356)+2,99))),"")</f>
        <v/>
      </c>
      <c r="L1356" t="str">
        <f t="shared" si="702"/>
        <v/>
      </c>
      <c r="M1356" t="str">
        <f t="shared" si="721"/>
        <v/>
      </c>
      <c r="N1356" t="str">
        <f t="shared" si="703"/>
        <v/>
      </c>
      <c r="O1356" t="str">
        <f t="shared" si="704"/>
        <v/>
      </c>
      <c r="P1356" t="str">
        <f t="shared" si="697"/>
        <v/>
      </c>
      <c r="Q1356" t="str">
        <f t="shared" si="705"/>
        <v/>
      </c>
      <c r="R1356" t="str">
        <f t="shared" si="706"/>
        <v/>
      </c>
      <c r="S1356" t="str">
        <f t="shared" si="707"/>
        <v/>
      </c>
      <c r="T1356" t="str">
        <f t="shared" si="708"/>
        <v/>
      </c>
      <c r="U1356" t="str">
        <f t="shared" si="709"/>
        <v/>
      </c>
      <c r="V1356" t="str">
        <f>IF(MID(I1356,6,1)="T",VLOOKUP(H1356,DATA!$B$2:$H$526,7,FALSE),"")</f>
        <v/>
      </c>
      <c r="W1356" t="str">
        <f t="shared" si="710"/>
        <v/>
      </c>
      <c r="X1356" t="str">
        <f>IF(LEN(H1356)&gt;0,VLOOKUP(H1356,DATA!$B$2:$F$526,5,FALSE),"")</f>
        <v/>
      </c>
      <c r="Y1356" t="str">
        <f t="shared" si="711"/>
        <v/>
      </c>
      <c r="Z1356" t="str">
        <f t="shared" si="712"/>
        <v/>
      </c>
      <c r="AA1356" t="str">
        <f t="shared" si="713"/>
        <v/>
      </c>
      <c r="AB1356" t="str">
        <f>IF(LEN(Z1356)&gt;0,VLOOKUP(Z1356,DATA!$K$25:$L$69,2,FALSE)&amp;IF(LEN(AA1356)&gt;0,VLOOKUP(AA1356,DATA!$O$25:$P$29,2,FALSE),""),"")</f>
        <v/>
      </c>
      <c r="AC1356" t="str">
        <f>IF(LEN(Z1356)&gt;0,VLOOKUP(Z1356,DATA!$K$25:$M$69,3,FALSE),"")</f>
        <v/>
      </c>
      <c r="AD1356" t="str">
        <f t="shared" si="714"/>
        <v/>
      </c>
      <c r="AE1356" t="str">
        <f t="shared" si="715"/>
        <v/>
      </c>
      <c r="AF1356" t="str">
        <f t="shared" si="716"/>
        <v/>
      </c>
      <c r="AG1356" t="str">
        <f t="shared" si="717"/>
        <v/>
      </c>
      <c r="AH1356" t="str">
        <f t="shared" si="718"/>
        <v/>
      </c>
      <c r="AI1356" t="str">
        <f>IF(LEN(Q1356)&gt;0,REPT("0",IF(IF(MID(I1356,12,1)="F",VLOOKUP(J1356,DATA!$K$2:$Y$20,14,FALSE),0)&gt;10,IF(MID(I1356,12,1)="F",VLOOKUP(J1356,DATA!$K$2:$Y$20,14,FALSE),0)-10,0)-LEN(X1356))&amp;DEC2BIN(Q1356,IF(MID(I1356,12,1)="F",VLOOKUP(J1356,DATA!$K$2:$Y$20,14,FALSE),0)-IF(IF(MID(I1356,12,1)="F",VLOOKUP(J1356,DATA!$K$2:$Y$20,14,FALSE),0)&gt;10,IF(MID(I1356,12,1)="F",VLOOKUP(J1356,DATA!$K$2:$Y$20,14,FALSE),0)-10,0)),"")</f>
        <v/>
      </c>
      <c r="AJ1356" t="str">
        <f>IF(LEN(H1356)&gt;0,IF(H1356&lt;&gt;"CALL_PAL",VLOOKUP(H1356,DATA!$B$2:$E$526,4,FALSE),VLOOKUP(K1356,DATA!$K$72:$M$161,3,FALSE)),"")</f>
        <v/>
      </c>
      <c r="AK1356" t="str">
        <f>IF(LEN(H1356)&gt;0,VLOOKUP(H1356,DATA!$B$2:$D$526,3,FALSE),"")</f>
        <v/>
      </c>
      <c r="AL1356" t="str">
        <f t="shared" si="719"/>
        <v/>
      </c>
      <c r="AM1356" t="str">
        <f t="shared" si="720"/>
        <v/>
      </c>
      <c r="AN1356" t="str">
        <f t="shared" si="698"/>
        <v/>
      </c>
      <c r="AO1356" t="str">
        <f t="shared" si="724"/>
        <v/>
      </c>
      <c r="AP1356" t="str">
        <f t="shared" si="725"/>
        <v/>
      </c>
      <c r="AQ1356" t="str">
        <f t="shared" si="722"/>
        <v/>
      </c>
    </row>
    <row r="1357" spans="1:43" x14ac:dyDescent="0.25">
      <c r="A1357" t="str">
        <f t="shared" si="726"/>
        <v/>
      </c>
      <c r="C1357" t="str">
        <f t="shared" si="700"/>
        <v/>
      </c>
      <c r="D1357" t="str">
        <f t="shared" si="727"/>
        <v/>
      </c>
      <c r="E1357" t="str">
        <f t="shared" si="728"/>
        <v/>
      </c>
      <c r="F1357" t="str">
        <f t="shared" si="699"/>
        <v/>
      </c>
      <c r="G1357" t="str">
        <f t="shared" si="723"/>
        <v/>
      </c>
      <c r="H1357" t="str">
        <f t="shared" si="701"/>
        <v/>
      </c>
      <c r="I1357" s="3" t="str">
        <f>IF(LEN(H1357)&gt;0,VLOOKUP(H1357,DATA!$B$2:$G$526,6,FALSE),"")</f>
        <v/>
      </c>
      <c r="J1357" t="str">
        <f>IF(LEN(H1357)&gt;0,VLOOKUP(H1357,DATA!$B$2:$G$526,2,FALSE),"")</f>
        <v/>
      </c>
      <c r="K1357" t="str">
        <f>IF(LEN(H1357)&gt;0,IF(MID(IF(MID(MID(C1357,LEN(H1357)+2,99),1,1)="(",MID(MID(C1357,LEN(H1357)+2,99),2,LEN(MID(C1357,LEN(H1357)+2,99))-2),MID(C1357,LEN(H1357)+2,99)),1,1)=VLOOKUP(H1357,DATA!$B$2:$I$526,8,FALSE),MID(IF(MID(MID(C1357,LEN(H1357)+2,99),1,1)="(",MID(MID(C1357,LEN(H1357)+2,99),2,LEN(MID(C1357,LEN(H1357)+2,99))-2),MID(C1357,LEN(H1357)+2,99)),1,3),IF(MID(MID(C1357,LEN(H1357)+2,99),1,1)="(",MID(MID(C1357,LEN(H1357)+2,99),2,LEN(MID(C1357,LEN(H1357)+2,99))-2),MID(C1357,LEN(H1357)+2,99))),"")</f>
        <v/>
      </c>
      <c r="L1357" t="str">
        <f t="shared" si="702"/>
        <v/>
      </c>
      <c r="M1357" t="str">
        <f t="shared" si="721"/>
        <v/>
      </c>
      <c r="N1357" t="str">
        <f t="shared" si="703"/>
        <v/>
      </c>
      <c r="O1357" t="str">
        <f t="shared" si="704"/>
        <v/>
      </c>
      <c r="P1357" t="str">
        <f t="shared" si="697"/>
        <v/>
      </c>
      <c r="Q1357" t="str">
        <f t="shared" si="705"/>
        <v/>
      </c>
      <c r="R1357" t="str">
        <f t="shared" si="706"/>
        <v/>
      </c>
      <c r="S1357" t="str">
        <f t="shared" si="707"/>
        <v/>
      </c>
      <c r="T1357" t="str">
        <f t="shared" si="708"/>
        <v/>
      </c>
      <c r="U1357" t="str">
        <f t="shared" si="709"/>
        <v/>
      </c>
      <c r="V1357" t="str">
        <f>IF(MID(I1357,6,1)="T",VLOOKUP(H1357,DATA!$B$2:$H$526,7,FALSE),"")</f>
        <v/>
      </c>
      <c r="W1357" t="str">
        <f t="shared" si="710"/>
        <v/>
      </c>
      <c r="X1357" t="str">
        <f>IF(LEN(H1357)&gt;0,VLOOKUP(H1357,DATA!$B$2:$F$526,5,FALSE),"")</f>
        <v/>
      </c>
      <c r="Y1357" t="str">
        <f t="shared" si="711"/>
        <v/>
      </c>
      <c r="Z1357" t="str">
        <f t="shared" si="712"/>
        <v/>
      </c>
      <c r="AA1357" t="str">
        <f t="shared" si="713"/>
        <v/>
      </c>
      <c r="AB1357" t="str">
        <f>IF(LEN(Z1357)&gt;0,VLOOKUP(Z1357,DATA!$K$25:$L$69,2,FALSE)&amp;IF(LEN(AA1357)&gt;0,VLOOKUP(AA1357,DATA!$O$25:$P$29,2,FALSE),""),"")</f>
        <v/>
      </c>
      <c r="AC1357" t="str">
        <f>IF(LEN(Z1357)&gt;0,VLOOKUP(Z1357,DATA!$K$25:$M$69,3,FALSE),"")</f>
        <v/>
      </c>
      <c r="AD1357" t="str">
        <f t="shared" si="714"/>
        <v/>
      </c>
      <c r="AE1357" t="str">
        <f t="shared" si="715"/>
        <v/>
      </c>
      <c r="AF1357" t="str">
        <f t="shared" si="716"/>
        <v/>
      </c>
      <c r="AG1357" t="str">
        <f t="shared" si="717"/>
        <v/>
      </c>
      <c r="AH1357" t="str">
        <f t="shared" si="718"/>
        <v/>
      </c>
      <c r="AI1357" t="str">
        <f>IF(LEN(Q1357)&gt;0,REPT("0",IF(IF(MID(I1357,12,1)="F",VLOOKUP(J1357,DATA!$K$2:$Y$20,14,FALSE),0)&gt;10,IF(MID(I1357,12,1)="F",VLOOKUP(J1357,DATA!$K$2:$Y$20,14,FALSE),0)-10,0)-LEN(X1357))&amp;DEC2BIN(Q1357,IF(MID(I1357,12,1)="F",VLOOKUP(J1357,DATA!$K$2:$Y$20,14,FALSE),0)-IF(IF(MID(I1357,12,1)="F",VLOOKUP(J1357,DATA!$K$2:$Y$20,14,FALSE),0)&gt;10,IF(MID(I1357,12,1)="F",VLOOKUP(J1357,DATA!$K$2:$Y$20,14,FALSE),0)-10,0)),"")</f>
        <v/>
      </c>
      <c r="AJ1357" t="str">
        <f>IF(LEN(H1357)&gt;0,IF(H1357&lt;&gt;"CALL_PAL",VLOOKUP(H1357,DATA!$B$2:$E$526,4,FALSE),VLOOKUP(K1357,DATA!$K$72:$M$161,3,FALSE)),"")</f>
        <v/>
      </c>
      <c r="AK1357" t="str">
        <f>IF(LEN(H1357)&gt;0,VLOOKUP(H1357,DATA!$B$2:$D$526,3,FALSE),"")</f>
        <v/>
      </c>
      <c r="AL1357" t="str">
        <f t="shared" si="719"/>
        <v/>
      </c>
      <c r="AM1357" t="str">
        <f t="shared" si="720"/>
        <v/>
      </c>
      <c r="AN1357" t="str">
        <f t="shared" si="698"/>
        <v/>
      </c>
      <c r="AO1357" t="str">
        <f t="shared" si="724"/>
        <v/>
      </c>
      <c r="AP1357" t="str">
        <f t="shared" si="725"/>
        <v/>
      </c>
      <c r="AQ1357" t="str">
        <f t="shared" si="722"/>
        <v/>
      </c>
    </row>
    <row r="1358" spans="1:43" x14ac:dyDescent="0.25">
      <c r="A1358" t="str">
        <f t="shared" si="726"/>
        <v/>
      </c>
      <c r="C1358" t="str">
        <f t="shared" si="700"/>
        <v/>
      </c>
      <c r="D1358" t="str">
        <f t="shared" si="727"/>
        <v/>
      </c>
      <c r="E1358" t="str">
        <f t="shared" si="728"/>
        <v/>
      </c>
      <c r="F1358" t="str">
        <f t="shared" si="699"/>
        <v/>
      </c>
      <c r="G1358" t="str">
        <f t="shared" si="723"/>
        <v/>
      </c>
      <c r="H1358" t="str">
        <f t="shared" si="701"/>
        <v/>
      </c>
      <c r="I1358" s="3" t="str">
        <f>IF(LEN(H1358)&gt;0,VLOOKUP(H1358,DATA!$B$2:$G$526,6,FALSE),"")</f>
        <v/>
      </c>
      <c r="J1358" t="str">
        <f>IF(LEN(H1358)&gt;0,VLOOKUP(H1358,DATA!$B$2:$G$526,2,FALSE),"")</f>
        <v/>
      </c>
      <c r="K1358" t="str">
        <f>IF(LEN(H1358)&gt;0,IF(MID(IF(MID(MID(C1358,LEN(H1358)+2,99),1,1)="(",MID(MID(C1358,LEN(H1358)+2,99),2,LEN(MID(C1358,LEN(H1358)+2,99))-2),MID(C1358,LEN(H1358)+2,99)),1,1)=VLOOKUP(H1358,DATA!$B$2:$I$526,8,FALSE),MID(IF(MID(MID(C1358,LEN(H1358)+2,99),1,1)="(",MID(MID(C1358,LEN(H1358)+2,99),2,LEN(MID(C1358,LEN(H1358)+2,99))-2),MID(C1358,LEN(H1358)+2,99)),1,3),IF(MID(MID(C1358,LEN(H1358)+2,99),1,1)="(",MID(MID(C1358,LEN(H1358)+2,99),2,LEN(MID(C1358,LEN(H1358)+2,99))-2),MID(C1358,LEN(H1358)+2,99))),"")</f>
        <v/>
      </c>
      <c r="L1358" t="str">
        <f t="shared" si="702"/>
        <v/>
      </c>
      <c r="M1358" t="str">
        <f t="shared" si="721"/>
        <v/>
      </c>
      <c r="N1358" t="str">
        <f t="shared" si="703"/>
        <v/>
      </c>
      <c r="O1358" t="str">
        <f t="shared" si="704"/>
        <v/>
      </c>
      <c r="P1358" t="str">
        <f t="shared" ref="P1358:P1421" si="729">IF(MID(I1358,12,1)="F",IFERROR(VLOOKUP(L1358&amp;":",C:G,5,FALSE),""),"")</f>
        <v/>
      </c>
      <c r="Q1358" t="str">
        <f t="shared" si="705"/>
        <v/>
      </c>
      <c r="R1358" t="str">
        <f t="shared" si="706"/>
        <v/>
      </c>
      <c r="S1358" t="str">
        <f t="shared" si="707"/>
        <v/>
      </c>
      <c r="T1358" t="str">
        <f t="shared" si="708"/>
        <v/>
      </c>
      <c r="U1358" t="str">
        <f t="shared" si="709"/>
        <v/>
      </c>
      <c r="V1358" t="str">
        <f>IF(MID(I1358,6,1)="T",VLOOKUP(H1358,DATA!$B$2:$H$526,7,FALSE),"")</f>
        <v/>
      </c>
      <c r="W1358" t="str">
        <f t="shared" si="710"/>
        <v/>
      </c>
      <c r="X1358" t="str">
        <f>IF(LEN(H1358)&gt;0,VLOOKUP(H1358,DATA!$B$2:$F$526,5,FALSE),"")</f>
        <v/>
      </c>
      <c r="Y1358" t="str">
        <f t="shared" si="711"/>
        <v/>
      </c>
      <c r="Z1358" t="str">
        <f t="shared" si="712"/>
        <v/>
      </c>
      <c r="AA1358" t="str">
        <f t="shared" si="713"/>
        <v/>
      </c>
      <c r="AB1358" t="str">
        <f>IF(LEN(Z1358)&gt;0,VLOOKUP(Z1358,DATA!$K$25:$L$69,2,FALSE)&amp;IF(LEN(AA1358)&gt;0,VLOOKUP(AA1358,DATA!$O$25:$P$29,2,FALSE),""),"")</f>
        <v/>
      </c>
      <c r="AC1358" t="str">
        <f>IF(LEN(Z1358)&gt;0,VLOOKUP(Z1358,DATA!$K$25:$M$69,3,FALSE),"")</f>
        <v/>
      </c>
      <c r="AD1358" t="str">
        <f t="shared" si="714"/>
        <v/>
      </c>
      <c r="AE1358" t="str">
        <f t="shared" si="715"/>
        <v/>
      </c>
      <c r="AF1358" t="str">
        <f t="shared" si="716"/>
        <v/>
      </c>
      <c r="AG1358" t="str">
        <f t="shared" si="717"/>
        <v/>
      </c>
      <c r="AH1358" t="str">
        <f t="shared" si="718"/>
        <v/>
      </c>
      <c r="AI1358" t="str">
        <f>IF(LEN(Q1358)&gt;0,REPT("0",IF(IF(MID(I1358,12,1)="F",VLOOKUP(J1358,DATA!$K$2:$Y$20,14,FALSE),0)&gt;10,IF(MID(I1358,12,1)="F",VLOOKUP(J1358,DATA!$K$2:$Y$20,14,FALSE),0)-10,0)-LEN(X1358))&amp;DEC2BIN(Q1358,IF(MID(I1358,12,1)="F",VLOOKUP(J1358,DATA!$K$2:$Y$20,14,FALSE),0)-IF(IF(MID(I1358,12,1)="F",VLOOKUP(J1358,DATA!$K$2:$Y$20,14,FALSE),0)&gt;10,IF(MID(I1358,12,1)="F",VLOOKUP(J1358,DATA!$K$2:$Y$20,14,FALSE),0)-10,0)),"")</f>
        <v/>
      </c>
      <c r="AJ1358" t="str">
        <f>IF(LEN(H1358)&gt;0,IF(H1358&lt;&gt;"CALL_PAL",VLOOKUP(H1358,DATA!$B$2:$E$526,4,FALSE),VLOOKUP(K1358,DATA!$K$72:$M$161,3,FALSE)),"")</f>
        <v/>
      </c>
      <c r="AK1358" t="str">
        <f>IF(LEN(H1358)&gt;0,VLOOKUP(H1358,DATA!$B$2:$D$526,3,FALSE),"")</f>
        <v/>
      </c>
      <c r="AL1358" t="str">
        <f t="shared" si="719"/>
        <v/>
      </c>
      <c r="AM1358" t="str">
        <f t="shared" si="720"/>
        <v/>
      </c>
      <c r="AN1358" t="str">
        <f t="shared" si="698"/>
        <v/>
      </c>
      <c r="AO1358" t="str">
        <f t="shared" si="724"/>
        <v/>
      </c>
      <c r="AP1358" t="str">
        <f t="shared" si="725"/>
        <v/>
      </c>
      <c r="AQ1358" t="str">
        <f t="shared" si="722"/>
        <v/>
      </c>
    </row>
    <row r="1359" spans="1:43" x14ac:dyDescent="0.25">
      <c r="A1359" t="str">
        <f t="shared" si="726"/>
        <v/>
      </c>
      <c r="C1359" t="str">
        <f t="shared" si="700"/>
        <v/>
      </c>
      <c r="D1359" t="str">
        <f t="shared" si="727"/>
        <v/>
      </c>
      <c r="E1359" t="str">
        <f t="shared" si="728"/>
        <v/>
      </c>
      <c r="F1359" t="str">
        <f t="shared" si="699"/>
        <v/>
      </c>
      <c r="G1359" t="str">
        <f t="shared" si="723"/>
        <v/>
      </c>
      <c r="H1359" t="str">
        <f t="shared" si="701"/>
        <v/>
      </c>
      <c r="I1359" s="3" t="str">
        <f>IF(LEN(H1359)&gt;0,VLOOKUP(H1359,DATA!$B$2:$G$526,6,FALSE),"")</f>
        <v/>
      </c>
      <c r="J1359" t="str">
        <f>IF(LEN(H1359)&gt;0,VLOOKUP(H1359,DATA!$B$2:$G$526,2,FALSE),"")</f>
        <v/>
      </c>
      <c r="K1359" t="str">
        <f>IF(LEN(H1359)&gt;0,IF(MID(IF(MID(MID(C1359,LEN(H1359)+2,99),1,1)="(",MID(MID(C1359,LEN(H1359)+2,99),2,LEN(MID(C1359,LEN(H1359)+2,99))-2),MID(C1359,LEN(H1359)+2,99)),1,1)=VLOOKUP(H1359,DATA!$B$2:$I$526,8,FALSE),MID(IF(MID(MID(C1359,LEN(H1359)+2,99),1,1)="(",MID(MID(C1359,LEN(H1359)+2,99),2,LEN(MID(C1359,LEN(H1359)+2,99))-2),MID(C1359,LEN(H1359)+2,99)),1,3),IF(MID(MID(C1359,LEN(H1359)+2,99),1,1)="(",MID(MID(C1359,LEN(H1359)+2,99),2,LEN(MID(C1359,LEN(H1359)+2,99))-2),MID(C1359,LEN(H1359)+2,99))),"")</f>
        <v/>
      </c>
      <c r="L1359" t="str">
        <f t="shared" si="702"/>
        <v/>
      </c>
      <c r="M1359" t="str">
        <f t="shared" si="721"/>
        <v/>
      </c>
      <c r="N1359" t="str">
        <f t="shared" si="703"/>
        <v/>
      </c>
      <c r="O1359" t="str">
        <f t="shared" si="704"/>
        <v/>
      </c>
      <c r="P1359" t="str">
        <f t="shared" si="729"/>
        <v/>
      </c>
      <c r="Q1359" t="str">
        <f t="shared" si="705"/>
        <v/>
      </c>
      <c r="R1359" t="str">
        <f t="shared" si="706"/>
        <v/>
      </c>
      <c r="S1359" t="str">
        <f t="shared" si="707"/>
        <v/>
      </c>
      <c r="T1359" t="str">
        <f t="shared" si="708"/>
        <v/>
      </c>
      <c r="U1359" t="str">
        <f t="shared" si="709"/>
        <v/>
      </c>
      <c r="V1359" t="str">
        <f>IF(MID(I1359,6,1)="T",VLOOKUP(H1359,DATA!$B$2:$H$526,7,FALSE),"")</f>
        <v/>
      </c>
      <c r="W1359" t="str">
        <f t="shared" si="710"/>
        <v/>
      </c>
      <c r="X1359" t="str">
        <f>IF(LEN(H1359)&gt;0,VLOOKUP(H1359,DATA!$B$2:$F$526,5,FALSE),"")</f>
        <v/>
      </c>
      <c r="Y1359" t="str">
        <f t="shared" si="711"/>
        <v/>
      </c>
      <c r="Z1359" t="str">
        <f t="shared" si="712"/>
        <v/>
      </c>
      <c r="AA1359" t="str">
        <f t="shared" si="713"/>
        <v/>
      </c>
      <c r="AB1359" t="str">
        <f>IF(LEN(Z1359)&gt;0,VLOOKUP(Z1359,DATA!$K$25:$L$69,2,FALSE)&amp;IF(LEN(AA1359)&gt;0,VLOOKUP(AA1359,DATA!$O$25:$P$29,2,FALSE),""),"")</f>
        <v/>
      </c>
      <c r="AC1359" t="str">
        <f>IF(LEN(Z1359)&gt;0,VLOOKUP(Z1359,DATA!$K$25:$M$69,3,FALSE),"")</f>
        <v/>
      </c>
      <c r="AD1359" t="str">
        <f t="shared" si="714"/>
        <v/>
      </c>
      <c r="AE1359" t="str">
        <f t="shared" si="715"/>
        <v/>
      </c>
      <c r="AF1359" t="str">
        <f t="shared" si="716"/>
        <v/>
      </c>
      <c r="AG1359" t="str">
        <f t="shared" si="717"/>
        <v/>
      </c>
      <c r="AH1359" t="str">
        <f t="shared" si="718"/>
        <v/>
      </c>
      <c r="AI1359" t="str">
        <f>IF(LEN(Q1359)&gt;0,REPT("0",IF(IF(MID(I1359,12,1)="F",VLOOKUP(J1359,DATA!$K$2:$Y$20,14,FALSE),0)&gt;10,IF(MID(I1359,12,1)="F",VLOOKUP(J1359,DATA!$K$2:$Y$20,14,FALSE),0)-10,0)-LEN(X1359))&amp;DEC2BIN(Q1359,IF(MID(I1359,12,1)="F",VLOOKUP(J1359,DATA!$K$2:$Y$20,14,FALSE),0)-IF(IF(MID(I1359,12,1)="F",VLOOKUP(J1359,DATA!$K$2:$Y$20,14,FALSE),0)&gt;10,IF(MID(I1359,12,1)="F",VLOOKUP(J1359,DATA!$K$2:$Y$20,14,FALSE),0)-10,0)),"")</f>
        <v/>
      </c>
      <c r="AJ1359" t="str">
        <f>IF(LEN(H1359)&gt;0,IF(H1359&lt;&gt;"CALL_PAL",VLOOKUP(H1359,DATA!$B$2:$E$526,4,FALSE),VLOOKUP(K1359,DATA!$K$72:$M$161,3,FALSE)),"")</f>
        <v/>
      </c>
      <c r="AK1359" t="str">
        <f>IF(LEN(H1359)&gt;0,VLOOKUP(H1359,DATA!$B$2:$D$526,3,FALSE),"")</f>
        <v/>
      </c>
      <c r="AL1359" t="str">
        <f t="shared" si="719"/>
        <v/>
      </c>
      <c r="AM1359" t="str">
        <f t="shared" si="720"/>
        <v/>
      </c>
      <c r="AN1359" t="str">
        <f t="shared" si="698"/>
        <v/>
      </c>
      <c r="AO1359" t="str">
        <f t="shared" si="724"/>
        <v/>
      </c>
      <c r="AP1359" t="str">
        <f t="shared" si="725"/>
        <v/>
      </c>
      <c r="AQ1359" t="str">
        <f t="shared" si="722"/>
        <v/>
      </c>
    </row>
    <row r="1360" spans="1:43" x14ac:dyDescent="0.25">
      <c r="A1360" t="str">
        <f t="shared" si="726"/>
        <v/>
      </c>
      <c r="C1360" t="str">
        <f t="shared" si="700"/>
        <v/>
      </c>
      <c r="D1360" t="str">
        <f t="shared" si="727"/>
        <v/>
      </c>
      <c r="E1360" t="str">
        <f t="shared" si="728"/>
        <v/>
      </c>
      <c r="F1360" t="str">
        <f t="shared" si="699"/>
        <v/>
      </c>
      <c r="G1360" t="str">
        <f t="shared" si="723"/>
        <v/>
      </c>
      <c r="H1360" t="str">
        <f t="shared" si="701"/>
        <v/>
      </c>
      <c r="I1360" s="3" t="str">
        <f>IF(LEN(H1360)&gt;0,VLOOKUP(H1360,DATA!$B$2:$G$526,6,FALSE),"")</f>
        <v/>
      </c>
      <c r="J1360" t="str">
        <f>IF(LEN(H1360)&gt;0,VLOOKUP(H1360,DATA!$B$2:$G$526,2,FALSE),"")</f>
        <v/>
      </c>
      <c r="K1360" t="str">
        <f>IF(LEN(H1360)&gt;0,IF(MID(IF(MID(MID(C1360,LEN(H1360)+2,99),1,1)="(",MID(MID(C1360,LEN(H1360)+2,99),2,LEN(MID(C1360,LEN(H1360)+2,99))-2),MID(C1360,LEN(H1360)+2,99)),1,1)=VLOOKUP(H1360,DATA!$B$2:$I$526,8,FALSE),MID(IF(MID(MID(C1360,LEN(H1360)+2,99),1,1)="(",MID(MID(C1360,LEN(H1360)+2,99),2,LEN(MID(C1360,LEN(H1360)+2,99))-2),MID(C1360,LEN(H1360)+2,99)),1,3),IF(MID(MID(C1360,LEN(H1360)+2,99),1,1)="(",MID(MID(C1360,LEN(H1360)+2,99),2,LEN(MID(C1360,LEN(H1360)+2,99))-2),MID(C1360,LEN(H1360)+2,99))),"")</f>
        <v/>
      </c>
      <c r="L1360" t="str">
        <f t="shared" si="702"/>
        <v/>
      </c>
      <c r="M1360" t="str">
        <f t="shared" si="721"/>
        <v/>
      </c>
      <c r="N1360" t="str">
        <f t="shared" si="703"/>
        <v/>
      </c>
      <c r="O1360" t="str">
        <f t="shared" si="704"/>
        <v/>
      </c>
      <c r="P1360" t="str">
        <f t="shared" si="729"/>
        <v/>
      </c>
      <c r="Q1360" t="str">
        <f t="shared" si="705"/>
        <v/>
      </c>
      <c r="R1360" t="str">
        <f t="shared" si="706"/>
        <v/>
      </c>
      <c r="S1360" t="str">
        <f t="shared" si="707"/>
        <v/>
      </c>
      <c r="T1360" t="str">
        <f t="shared" si="708"/>
        <v/>
      </c>
      <c r="U1360" t="str">
        <f t="shared" si="709"/>
        <v/>
      </c>
      <c r="V1360" t="str">
        <f>IF(MID(I1360,6,1)="T",VLOOKUP(H1360,DATA!$B$2:$H$526,7,FALSE),"")</f>
        <v/>
      </c>
      <c r="W1360" t="str">
        <f t="shared" si="710"/>
        <v/>
      </c>
      <c r="X1360" t="str">
        <f>IF(LEN(H1360)&gt;0,VLOOKUP(H1360,DATA!$B$2:$F$526,5,FALSE),"")</f>
        <v/>
      </c>
      <c r="Y1360" t="str">
        <f t="shared" si="711"/>
        <v/>
      </c>
      <c r="Z1360" t="str">
        <f t="shared" si="712"/>
        <v/>
      </c>
      <c r="AA1360" t="str">
        <f t="shared" si="713"/>
        <v/>
      </c>
      <c r="AB1360" t="str">
        <f>IF(LEN(Z1360)&gt;0,VLOOKUP(Z1360,DATA!$K$25:$L$69,2,FALSE)&amp;IF(LEN(AA1360)&gt;0,VLOOKUP(AA1360,DATA!$O$25:$P$29,2,FALSE),""),"")</f>
        <v/>
      </c>
      <c r="AC1360" t="str">
        <f>IF(LEN(Z1360)&gt;0,VLOOKUP(Z1360,DATA!$K$25:$M$69,3,FALSE),"")</f>
        <v/>
      </c>
      <c r="AD1360" t="str">
        <f t="shared" si="714"/>
        <v/>
      </c>
      <c r="AE1360" t="str">
        <f t="shared" si="715"/>
        <v/>
      </c>
      <c r="AF1360" t="str">
        <f t="shared" si="716"/>
        <v/>
      </c>
      <c r="AG1360" t="str">
        <f t="shared" si="717"/>
        <v/>
      </c>
      <c r="AH1360" t="str">
        <f t="shared" si="718"/>
        <v/>
      </c>
      <c r="AI1360" t="str">
        <f>IF(LEN(Q1360)&gt;0,REPT("0",IF(IF(MID(I1360,12,1)="F",VLOOKUP(J1360,DATA!$K$2:$Y$20,14,FALSE),0)&gt;10,IF(MID(I1360,12,1)="F",VLOOKUP(J1360,DATA!$K$2:$Y$20,14,FALSE),0)-10,0)-LEN(X1360))&amp;DEC2BIN(Q1360,IF(MID(I1360,12,1)="F",VLOOKUP(J1360,DATA!$K$2:$Y$20,14,FALSE),0)-IF(IF(MID(I1360,12,1)="F",VLOOKUP(J1360,DATA!$K$2:$Y$20,14,FALSE),0)&gt;10,IF(MID(I1360,12,1)="F",VLOOKUP(J1360,DATA!$K$2:$Y$20,14,FALSE),0)-10,0)),"")</f>
        <v/>
      </c>
      <c r="AJ1360" t="str">
        <f>IF(LEN(H1360)&gt;0,IF(H1360&lt;&gt;"CALL_PAL",VLOOKUP(H1360,DATA!$B$2:$E$526,4,FALSE),VLOOKUP(K1360,DATA!$K$72:$M$161,3,FALSE)),"")</f>
        <v/>
      </c>
      <c r="AK1360" t="str">
        <f>IF(LEN(H1360)&gt;0,VLOOKUP(H1360,DATA!$B$2:$D$526,3,FALSE),"")</f>
        <v/>
      </c>
      <c r="AL1360" t="str">
        <f t="shared" si="719"/>
        <v/>
      </c>
      <c r="AM1360" t="str">
        <f t="shared" si="720"/>
        <v/>
      </c>
      <c r="AN1360" t="str">
        <f t="shared" si="698"/>
        <v/>
      </c>
      <c r="AO1360" t="str">
        <f t="shared" si="724"/>
        <v/>
      </c>
      <c r="AP1360" t="str">
        <f t="shared" si="725"/>
        <v/>
      </c>
      <c r="AQ1360" t="str">
        <f t="shared" si="722"/>
        <v/>
      </c>
    </row>
    <row r="1361" spans="1:43" x14ac:dyDescent="0.25">
      <c r="A1361" t="str">
        <f t="shared" si="726"/>
        <v/>
      </c>
      <c r="C1361" t="str">
        <f t="shared" si="700"/>
        <v/>
      </c>
      <c r="D1361" t="str">
        <f t="shared" si="727"/>
        <v/>
      </c>
      <c r="E1361" t="str">
        <f t="shared" si="728"/>
        <v/>
      </c>
      <c r="F1361" t="str">
        <f t="shared" si="699"/>
        <v/>
      </c>
      <c r="G1361" t="str">
        <f t="shared" si="723"/>
        <v/>
      </c>
      <c r="H1361" t="str">
        <f t="shared" si="701"/>
        <v/>
      </c>
      <c r="I1361" s="3" t="str">
        <f>IF(LEN(H1361)&gt;0,VLOOKUP(H1361,DATA!$B$2:$G$526,6,FALSE),"")</f>
        <v/>
      </c>
      <c r="J1361" t="str">
        <f>IF(LEN(H1361)&gt;0,VLOOKUP(H1361,DATA!$B$2:$G$526,2,FALSE),"")</f>
        <v/>
      </c>
      <c r="K1361" t="str">
        <f>IF(LEN(H1361)&gt;0,IF(MID(IF(MID(MID(C1361,LEN(H1361)+2,99),1,1)="(",MID(MID(C1361,LEN(H1361)+2,99),2,LEN(MID(C1361,LEN(H1361)+2,99))-2),MID(C1361,LEN(H1361)+2,99)),1,1)=VLOOKUP(H1361,DATA!$B$2:$I$526,8,FALSE),MID(IF(MID(MID(C1361,LEN(H1361)+2,99),1,1)="(",MID(MID(C1361,LEN(H1361)+2,99),2,LEN(MID(C1361,LEN(H1361)+2,99))-2),MID(C1361,LEN(H1361)+2,99)),1,3),IF(MID(MID(C1361,LEN(H1361)+2,99),1,1)="(",MID(MID(C1361,LEN(H1361)+2,99),2,LEN(MID(C1361,LEN(H1361)+2,99))-2),MID(C1361,LEN(H1361)+2,99))),"")</f>
        <v/>
      </c>
      <c r="L1361" t="str">
        <f t="shared" si="702"/>
        <v/>
      </c>
      <c r="M1361" t="str">
        <f t="shared" si="721"/>
        <v/>
      </c>
      <c r="N1361" t="str">
        <f t="shared" si="703"/>
        <v/>
      </c>
      <c r="O1361" t="str">
        <f t="shared" si="704"/>
        <v/>
      </c>
      <c r="P1361" t="str">
        <f t="shared" si="729"/>
        <v/>
      </c>
      <c r="Q1361" t="str">
        <f t="shared" si="705"/>
        <v/>
      </c>
      <c r="R1361" t="str">
        <f t="shared" si="706"/>
        <v/>
      </c>
      <c r="S1361" t="str">
        <f t="shared" si="707"/>
        <v/>
      </c>
      <c r="T1361" t="str">
        <f t="shared" si="708"/>
        <v/>
      </c>
      <c r="U1361" t="str">
        <f t="shared" si="709"/>
        <v/>
      </c>
      <c r="V1361" t="str">
        <f>IF(MID(I1361,6,1)="T",VLOOKUP(H1361,DATA!$B$2:$H$526,7,FALSE),"")</f>
        <v/>
      </c>
      <c r="W1361" t="str">
        <f t="shared" si="710"/>
        <v/>
      </c>
      <c r="X1361" t="str">
        <f>IF(LEN(H1361)&gt;0,VLOOKUP(H1361,DATA!$B$2:$F$526,5,FALSE),"")</f>
        <v/>
      </c>
      <c r="Y1361" t="str">
        <f t="shared" si="711"/>
        <v/>
      </c>
      <c r="Z1361" t="str">
        <f t="shared" si="712"/>
        <v/>
      </c>
      <c r="AA1361" t="str">
        <f t="shared" si="713"/>
        <v/>
      </c>
      <c r="AB1361" t="str">
        <f>IF(LEN(Z1361)&gt;0,VLOOKUP(Z1361,DATA!$K$25:$L$69,2,FALSE)&amp;IF(LEN(AA1361)&gt;0,VLOOKUP(AA1361,DATA!$O$25:$P$29,2,FALSE),""),"")</f>
        <v/>
      </c>
      <c r="AC1361" t="str">
        <f>IF(LEN(Z1361)&gt;0,VLOOKUP(Z1361,DATA!$K$25:$M$69,3,FALSE),"")</f>
        <v/>
      </c>
      <c r="AD1361" t="str">
        <f t="shared" si="714"/>
        <v/>
      </c>
      <c r="AE1361" t="str">
        <f t="shared" si="715"/>
        <v/>
      </c>
      <c r="AF1361" t="str">
        <f t="shared" si="716"/>
        <v/>
      </c>
      <c r="AG1361" t="str">
        <f t="shared" si="717"/>
        <v/>
      </c>
      <c r="AH1361" t="str">
        <f t="shared" si="718"/>
        <v/>
      </c>
      <c r="AI1361" t="str">
        <f>IF(LEN(Q1361)&gt;0,REPT("0",IF(IF(MID(I1361,12,1)="F",VLOOKUP(J1361,DATA!$K$2:$Y$20,14,FALSE),0)&gt;10,IF(MID(I1361,12,1)="F",VLOOKUP(J1361,DATA!$K$2:$Y$20,14,FALSE),0)-10,0)-LEN(X1361))&amp;DEC2BIN(Q1361,IF(MID(I1361,12,1)="F",VLOOKUP(J1361,DATA!$K$2:$Y$20,14,FALSE),0)-IF(IF(MID(I1361,12,1)="F",VLOOKUP(J1361,DATA!$K$2:$Y$20,14,FALSE),0)&gt;10,IF(MID(I1361,12,1)="F",VLOOKUP(J1361,DATA!$K$2:$Y$20,14,FALSE),0)-10,0)),"")</f>
        <v/>
      </c>
      <c r="AJ1361" t="str">
        <f>IF(LEN(H1361)&gt;0,IF(H1361&lt;&gt;"CALL_PAL",VLOOKUP(H1361,DATA!$B$2:$E$526,4,FALSE),VLOOKUP(K1361,DATA!$K$72:$M$161,3,FALSE)),"")</f>
        <v/>
      </c>
      <c r="AK1361" t="str">
        <f>IF(LEN(H1361)&gt;0,VLOOKUP(H1361,DATA!$B$2:$D$526,3,FALSE),"")</f>
        <v/>
      </c>
      <c r="AL1361" t="str">
        <f t="shared" si="719"/>
        <v/>
      </c>
      <c r="AM1361" t="str">
        <f t="shared" si="720"/>
        <v/>
      </c>
      <c r="AN1361" t="str">
        <f t="shared" si="698"/>
        <v/>
      </c>
      <c r="AO1361" t="str">
        <f t="shared" si="724"/>
        <v/>
      </c>
      <c r="AP1361" t="str">
        <f t="shared" si="725"/>
        <v/>
      </c>
      <c r="AQ1361" t="str">
        <f t="shared" si="722"/>
        <v/>
      </c>
    </row>
    <row r="1362" spans="1:43" x14ac:dyDescent="0.25">
      <c r="A1362" t="str">
        <f t="shared" si="726"/>
        <v/>
      </c>
      <c r="C1362" t="str">
        <f t="shared" si="700"/>
        <v/>
      </c>
      <c r="D1362" t="str">
        <f t="shared" si="727"/>
        <v/>
      </c>
      <c r="E1362" t="str">
        <f t="shared" si="728"/>
        <v/>
      </c>
      <c r="F1362" t="str">
        <f t="shared" si="699"/>
        <v/>
      </c>
      <c r="G1362" t="str">
        <f t="shared" si="723"/>
        <v/>
      </c>
      <c r="H1362" t="str">
        <f t="shared" si="701"/>
        <v/>
      </c>
      <c r="I1362" s="3" t="str">
        <f>IF(LEN(H1362)&gt;0,VLOOKUP(H1362,DATA!$B$2:$G$526,6,FALSE),"")</f>
        <v/>
      </c>
      <c r="J1362" t="str">
        <f>IF(LEN(H1362)&gt;0,VLOOKUP(H1362,DATA!$B$2:$G$526,2,FALSE),"")</f>
        <v/>
      </c>
      <c r="K1362" t="str">
        <f>IF(LEN(H1362)&gt;0,IF(MID(IF(MID(MID(C1362,LEN(H1362)+2,99),1,1)="(",MID(MID(C1362,LEN(H1362)+2,99),2,LEN(MID(C1362,LEN(H1362)+2,99))-2),MID(C1362,LEN(H1362)+2,99)),1,1)=VLOOKUP(H1362,DATA!$B$2:$I$526,8,FALSE),MID(IF(MID(MID(C1362,LEN(H1362)+2,99),1,1)="(",MID(MID(C1362,LEN(H1362)+2,99),2,LEN(MID(C1362,LEN(H1362)+2,99))-2),MID(C1362,LEN(H1362)+2,99)),1,3),IF(MID(MID(C1362,LEN(H1362)+2,99),1,1)="(",MID(MID(C1362,LEN(H1362)+2,99),2,LEN(MID(C1362,LEN(H1362)+2,99))-2),MID(C1362,LEN(H1362)+2,99))),"")</f>
        <v/>
      </c>
      <c r="L1362" t="str">
        <f t="shared" si="702"/>
        <v/>
      </c>
      <c r="M1362" t="str">
        <f t="shared" si="721"/>
        <v/>
      </c>
      <c r="N1362" t="str">
        <f t="shared" si="703"/>
        <v/>
      </c>
      <c r="O1362" t="str">
        <f t="shared" si="704"/>
        <v/>
      </c>
      <c r="P1362" t="str">
        <f t="shared" si="729"/>
        <v/>
      </c>
      <c r="Q1362" t="str">
        <f t="shared" si="705"/>
        <v/>
      </c>
      <c r="R1362" t="str">
        <f t="shared" si="706"/>
        <v/>
      </c>
      <c r="S1362" t="str">
        <f t="shared" si="707"/>
        <v/>
      </c>
      <c r="T1362" t="str">
        <f t="shared" si="708"/>
        <v/>
      </c>
      <c r="U1362" t="str">
        <f t="shared" si="709"/>
        <v/>
      </c>
      <c r="V1362" t="str">
        <f>IF(MID(I1362,6,1)="T",VLOOKUP(H1362,DATA!$B$2:$H$526,7,FALSE),"")</f>
        <v/>
      </c>
      <c r="W1362" t="str">
        <f t="shared" si="710"/>
        <v/>
      </c>
      <c r="X1362" t="str">
        <f>IF(LEN(H1362)&gt;0,VLOOKUP(H1362,DATA!$B$2:$F$526,5,FALSE),"")</f>
        <v/>
      </c>
      <c r="Y1362" t="str">
        <f t="shared" si="711"/>
        <v/>
      </c>
      <c r="Z1362" t="str">
        <f t="shared" si="712"/>
        <v/>
      </c>
      <c r="AA1362" t="str">
        <f t="shared" si="713"/>
        <v/>
      </c>
      <c r="AB1362" t="str">
        <f>IF(LEN(Z1362)&gt;0,VLOOKUP(Z1362,DATA!$K$25:$L$69,2,FALSE)&amp;IF(LEN(AA1362)&gt;0,VLOOKUP(AA1362,DATA!$O$25:$P$29,2,FALSE),""),"")</f>
        <v/>
      </c>
      <c r="AC1362" t="str">
        <f>IF(LEN(Z1362)&gt;0,VLOOKUP(Z1362,DATA!$K$25:$M$69,3,FALSE),"")</f>
        <v/>
      </c>
      <c r="AD1362" t="str">
        <f t="shared" si="714"/>
        <v/>
      </c>
      <c r="AE1362" t="str">
        <f t="shared" si="715"/>
        <v/>
      </c>
      <c r="AF1362" t="str">
        <f t="shared" si="716"/>
        <v/>
      </c>
      <c r="AG1362" t="str">
        <f t="shared" si="717"/>
        <v/>
      </c>
      <c r="AH1362" t="str">
        <f t="shared" si="718"/>
        <v/>
      </c>
      <c r="AI1362" t="str">
        <f>IF(LEN(Q1362)&gt;0,REPT("0",IF(IF(MID(I1362,12,1)="F",VLOOKUP(J1362,DATA!$K$2:$Y$20,14,FALSE),0)&gt;10,IF(MID(I1362,12,1)="F",VLOOKUP(J1362,DATA!$K$2:$Y$20,14,FALSE),0)-10,0)-LEN(X1362))&amp;DEC2BIN(Q1362,IF(MID(I1362,12,1)="F",VLOOKUP(J1362,DATA!$K$2:$Y$20,14,FALSE),0)-IF(IF(MID(I1362,12,1)="F",VLOOKUP(J1362,DATA!$K$2:$Y$20,14,FALSE),0)&gt;10,IF(MID(I1362,12,1)="F",VLOOKUP(J1362,DATA!$K$2:$Y$20,14,FALSE),0)-10,0)),"")</f>
        <v/>
      </c>
      <c r="AJ1362" t="str">
        <f>IF(LEN(H1362)&gt;0,IF(H1362&lt;&gt;"CALL_PAL",VLOOKUP(H1362,DATA!$B$2:$E$526,4,FALSE),VLOOKUP(K1362,DATA!$K$72:$M$161,3,FALSE)),"")</f>
        <v/>
      </c>
      <c r="AK1362" t="str">
        <f>IF(LEN(H1362)&gt;0,VLOOKUP(H1362,DATA!$B$2:$D$526,3,FALSE),"")</f>
        <v/>
      </c>
      <c r="AL1362" t="str">
        <f t="shared" si="719"/>
        <v/>
      </c>
      <c r="AM1362" t="str">
        <f t="shared" si="720"/>
        <v/>
      </c>
      <c r="AN1362" t="str">
        <f t="shared" si="698"/>
        <v/>
      </c>
      <c r="AO1362" t="str">
        <f t="shared" si="724"/>
        <v/>
      </c>
      <c r="AP1362" t="str">
        <f t="shared" si="725"/>
        <v/>
      </c>
      <c r="AQ1362" t="str">
        <f t="shared" si="722"/>
        <v/>
      </c>
    </row>
    <row r="1363" spans="1:43" x14ac:dyDescent="0.25">
      <c r="A1363" t="str">
        <f t="shared" si="726"/>
        <v/>
      </c>
      <c r="C1363" t="str">
        <f t="shared" si="700"/>
        <v/>
      </c>
      <c r="D1363" t="str">
        <f t="shared" si="727"/>
        <v/>
      </c>
      <c r="E1363" t="str">
        <f t="shared" si="728"/>
        <v/>
      </c>
      <c r="F1363" t="str">
        <f t="shared" si="699"/>
        <v/>
      </c>
      <c r="G1363" t="str">
        <f t="shared" si="723"/>
        <v/>
      </c>
      <c r="H1363" t="str">
        <f t="shared" si="701"/>
        <v/>
      </c>
      <c r="I1363" s="3" t="str">
        <f>IF(LEN(H1363)&gt;0,VLOOKUP(H1363,DATA!$B$2:$G$526,6,FALSE),"")</f>
        <v/>
      </c>
      <c r="J1363" t="str">
        <f>IF(LEN(H1363)&gt;0,VLOOKUP(H1363,DATA!$B$2:$G$526,2,FALSE),"")</f>
        <v/>
      </c>
      <c r="K1363" t="str">
        <f>IF(LEN(H1363)&gt;0,IF(MID(IF(MID(MID(C1363,LEN(H1363)+2,99),1,1)="(",MID(MID(C1363,LEN(H1363)+2,99),2,LEN(MID(C1363,LEN(H1363)+2,99))-2),MID(C1363,LEN(H1363)+2,99)),1,1)=VLOOKUP(H1363,DATA!$B$2:$I$526,8,FALSE),MID(IF(MID(MID(C1363,LEN(H1363)+2,99),1,1)="(",MID(MID(C1363,LEN(H1363)+2,99),2,LEN(MID(C1363,LEN(H1363)+2,99))-2),MID(C1363,LEN(H1363)+2,99)),1,3),IF(MID(MID(C1363,LEN(H1363)+2,99),1,1)="(",MID(MID(C1363,LEN(H1363)+2,99),2,LEN(MID(C1363,LEN(H1363)+2,99))-2),MID(C1363,LEN(H1363)+2,99))),"")</f>
        <v/>
      </c>
      <c r="L1363" t="str">
        <f t="shared" si="702"/>
        <v/>
      </c>
      <c r="M1363" t="str">
        <f t="shared" si="721"/>
        <v/>
      </c>
      <c r="N1363" t="str">
        <f t="shared" si="703"/>
        <v/>
      </c>
      <c r="O1363" t="str">
        <f t="shared" si="704"/>
        <v/>
      </c>
      <c r="P1363" t="str">
        <f t="shared" si="729"/>
        <v/>
      </c>
      <c r="Q1363" t="str">
        <f t="shared" si="705"/>
        <v/>
      </c>
      <c r="R1363" t="str">
        <f t="shared" si="706"/>
        <v/>
      </c>
      <c r="S1363" t="str">
        <f t="shared" si="707"/>
        <v/>
      </c>
      <c r="T1363" t="str">
        <f t="shared" si="708"/>
        <v/>
      </c>
      <c r="U1363" t="str">
        <f t="shared" si="709"/>
        <v/>
      </c>
      <c r="V1363" t="str">
        <f>IF(MID(I1363,6,1)="T",VLOOKUP(H1363,DATA!$B$2:$H$526,7,FALSE),"")</f>
        <v/>
      </c>
      <c r="W1363" t="str">
        <f t="shared" si="710"/>
        <v/>
      </c>
      <c r="X1363" t="str">
        <f>IF(LEN(H1363)&gt;0,VLOOKUP(H1363,DATA!$B$2:$F$526,5,FALSE),"")</f>
        <v/>
      </c>
      <c r="Y1363" t="str">
        <f t="shared" si="711"/>
        <v/>
      </c>
      <c r="Z1363" t="str">
        <f t="shared" si="712"/>
        <v/>
      </c>
      <c r="AA1363" t="str">
        <f t="shared" si="713"/>
        <v/>
      </c>
      <c r="AB1363" t="str">
        <f>IF(LEN(Z1363)&gt;0,VLOOKUP(Z1363,DATA!$K$25:$L$69,2,FALSE)&amp;IF(LEN(AA1363)&gt;0,VLOOKUP(AA1363,DATA!$O$25:$P$29,2,FALSE),""),"")</f>
        <v/>
      </c>
      <c r="AC1363" t="str">
        <f>IF(LEN(Z1363)&gt;0,VLOOKUP(Z1363,DATA!$K$25:$M$69,3,FALSE),"")</f>
        <v/>
      </c>
      <c r="AD1363" t="str">
        <f t="shared" si="714"/>
        <v/>
      </c>
      <c r="AE1363" t="str">
        <f t="shared" si="715"/>
        <v/>
      </c>
      <c r="AF1363" t="str">
        <f t="shared" si="716"/>
        <v/>
      </c>
      <c r="AG1363" t="str">
        <f t="shared" si="717"/>
        <v/>
      </c>
      <c r="AH1363" t="str">
        <f t="shared" si="718"/>
        <v/>
      </c>
      <c r="AI1363" t="str">
        <f>IF(LEN(Q1363)&gt;0,REPT("0",IF(IF(MID(I1363,12,1)="F",VLOOKUP(J1363,DATA!$K$2:$Y$20,14,FALSE),0)&gt;10,IF(MID(I1363,12,1)="F",VLOOKUP(J1363,DATA!$K$2:$Y$20,14,FALSE),0)-10,0)-LEN(X1363))&amp;DEC2BIN(Q1363,IF(MID(I1363,12,1)="F",VLOOKUP(J1363,DATA!$K$2:$Y$20,14,FALSE),0)-IF(IF(MID(I1363,12,1)="F",VLOOKUP(J1363,DATA!$K$2:$Y$20,14,FALSE),0)&gt;10,IF(MID(I1363,12,1)="F",VLOOKUP(J1363,DATA!$K$2:$Y$20,14,FALSE),0)-10,0)),"")</f>
        <v/>
      </c>
      <c r="AJ1363" t="str">
        <f>IF(LEN(H1363)&gt;0,IF(H1363&lt;&gt;"CALL_PAL",VLOOKUP(H1363,DATA!$B$2:$E$526,4,FALSE),VLOOKUP(K1363,DATA!$K$72:$M$161,3,FALSE)),"")</f>
        <v/>
      </c>
      <c r="AK1363" t="str">
        <f>IF(LEN(H1363)&gt;0,VLOOKUP(H1363,DATA!$B$2:$D$526,3,FALSE),"")</f>
        <v/>
      </c>
      <c r="AL1363" t="str">
        <f t="shared" si="719"/>
        <v/>
      </c>
      <c r="AM1363" t="str">
        <f t="shared" si="720"/>
        <v/>
      </c>
      <c r="AN1363" t="str">
        <f t="shared" si="698"/>
        <v/>
      </c>
      <c r="AO1363" t="str">
        <f t="shared" si="724"/>
        <v/>
      </c>
      <c r="AP1363" t="str">
        <f t="shared" si="725"/>
        <v/>
      </c>
      <c r="AQ1363" t="str">
        <f t="shared" si="722"/>
        <v/>
      </c>
    </row>
    <row r="1364" spans="1:43" x14ac:dyDescent="0.25">
      <c r="A1364" t="str">
        <f t="shared" si="726"/>
        <v/>
      </c>
      <c r="C1364" t="str">
        <f t="shared" si="700"/>
        <v/>
      </c>
      <c r="D1364" t="str">
        <f t="shared" si="727"/>
        <v/>
      </c>
      <c r="E1364" t="str">
        <f t="shared" si="728"/>
        <v/>
      </c>
      <c r="F1364" t="str">
        <f t="shared" si="699"/>
        <v/>
      </c>
      <c r="G1364" t="str">
        <f t="shared" si="723"/>
        <v/>
      </c>
      <c r="H1364" t="str">
        <f t="shared" si="701"/>
        <v/>
      </c>
      <c r="I1364" s="3" t="str">
        <f>IF(LEN(H1364)&gt;0,VLOOKUP(H1364,DATA!$B$2:$G$526,6,FALSE),"")</f>
        <v/>
      </c>
      <c r="J1364" t="str">
        <f>IF(LEN(H1364)&gt;0,VLOOKUP(H1364,DATA!$B$2:$G$526,2,FALSE),"")</f>
        <v/>
      </c>
      <c r="K1364" t="str">
        <f>IF(LEN(H1364)&gt;0,IF(MID(IF(MID(MID(C1364,LEN(H1364)+2,99),1,1)="(",MID(MID(C1364,LEN(H1364)+2,99),2,LEN(MID(C1364,LEN(H1364)+2,99))-2),MID(C1364,LEN(H1364)+2,99)),1,1)=VLOOKUP(H1364,DATA!$B$2:$I$526,8,FALSE),MID(IF(MID(MID(C1364,LEN(H1364)+2,99),1,1)="(",MID(MID(C1364,LEN(H1364)+2,99),2,LEN(MID(C1364,LEN(H1364)+2,99))-2),MID(C1364,LEN(H1364)+2,99)),1,3),IF(MID(MID(C1364,LEN(H1364)+2,99),1,1)="(",MID(MID(C1364,LEN(H1364)+2,99),2,LEN(MID(C1364,LEN(H1364)+2,99))-2),MID(C1364,LEN(H1364)+2,99))),"")</f>
        <v/>
      </c>
      <c r="L1364" t="str">
        <f t="shared" si="702"/>
        <v/>
      </c>
      <c r="M1364" t="str">
        <f t="shared" si="721"/>
        <v/>
      </c>
      <c r="N1364" t="str">
        <f t="shared" si="703"/>
        <v/>
      </c>
      <c r="O1364" t="str">
        <f t="shared" si="704"/>
        <v/>
      </c>
      <c r="P1364" t="str">
        <f t="shared" si="729"/>
        <v/>
      </c>
      <c r="Q1364" t="str">
        <f t="shared" si="705"/>
        <v/>
      </c>
      <c r="R1364" t="str">
        <f t="shared" si="706"/>
        <v/>
      </c>
      <c r="S1364" t="str">
        <f t="shared" si="707"/>
        <v/>
      </c>
      <c r="T1364" t="str">
        <f t="shared" si="708"/>
        <v/>
      </c>
      <c r="U1364" t="str">
        <f t="shared" si="709"/>
        <v/>
      </c>
      <c r="V1364" t="str">
        <f>IF(MID(I1364,6,1)="T",VLOOKUP(H1364,DATA!$B$2:$H$526,7,FALSE),"")</f>
        <v/>
      </c>
      <c r="W1364" t="str">
        <f t="shared" si="710"/>
        <v/>
      </c>
      <c r="X1364" t="str">
        <f>IF(LEN(H1364)&gt;0,VLOOKUP(H1364,DATA!$B$2:$F$526,5,FALSE),"")</f>
        <v/>
      </c>
      <c r="Y1364" t="str">
        <f t="shared" si="711"/>
        <v/>
      </c>
      <c r="Z1364" t="str">
        <f t="shared" si="712"/>
        <v/>
      </c>
      <c r="AA1364" t="str">
        <f t="shared" si="713"/>
        <v/>
      </c>
      <c r="AB1364" t="str">
        <f>IF(LEN(Z1364)&gt;0,VLOOKUP(Z1364,DATA!$K$25:$L$69,2,FALSE)&amp;IF(LEN(AA1364)&gt;0,VLOOKUP(AA1364,DATA!$O$25:$P$29,2,FALSE),""),"")</f>
        <v/>
      </c>
      <c r="AC1364" t="str">
        <f>IF(LEN(Z1364)&gt;0,VLOOKUP(Z1364,DATA!$K$25:$M$69,3,FALSE),"")</f>
        <v/>
      </c>
      <c r="AD1364" t="str">
        <f t="shared" si="714"/>
        <v/>
      </c>
      <c r="AE1364" t="str">
        <f t="shared" si="715"/>
        <v/>
      </c>
      <c r="AF1364" t="str">
        <f t="shared" si="716"/>
        <v/>
      </c>
      <c r="AG1364" t="str">
        <f t="shared" si="717"/>
        <v/>
      </c>
      <c r="AH1364" t="str">
        <f t="shared" si="718"/>
        <v/>
      </c>
      <c r="AI1364" t="str">
        <f>IF(LEN(Q1364)&gt;0,REPT("0",IF(IF(MID(I1364,12,1)="F",VLOOKUP(J1364,DATA!$K$2:$Y$20,14,FALSE),0)&gt;10,IF(MID(I1364,12,1)="F",VLOOKUP(J1364,DATA!$K$2:$Y$20,14,FALSE),0)-10,0)-LEN(X1364))&amp;DEC2BIN(Q1364,IF(MID(I1364,12,1)="F",VLOOKUP(J1364,DATA!$K$2:$Y$20,14,FALSE),0)-IF(IF(MID(I1364,12,1)="F",VLOOKUP(J1364,DATA!$K$2:$Y$20,14,FALSE),0)&gt;10,IF(MID(I1364,12,1)="F",VLOOKUP(J1364,DATA!$K$2:$Y$20,14,FALSE),0)-10,0)),"")</f>
        <v/>
      </c>
      <c r="AJ1364" t="str">
        <f>IF(LEN(H1364)&gt;0,IF(H1364&lt;&gt;"CALL_PAL",VLOOKUP(H1364,DATA!$B$2:$E$526,4,FALSE),VLOOKUP(K1364,DATA!$K$72:$M$161,3,FALSE)),"")</f>
        <v/>
      </c>
      <c r="AK1364" t="str">
        <f>IF(LEN(H1364)&gt;0,VLOOKUP(H1364,DATA!$B$2:$D$526,3,FALSE),"")</f>
        <v/>
      </c>
      <c r="AL1364" t="str">
        <f t="shared" si="719"/>
        <v/>
      </c>
      <c r="AM1364" t="str">
        <f t="shared" si="720"/>
        <v/>
      </c>
      <c r="AN1364" t="str">
        <f t="shared" si="698"/>
        <v/>
      </c>
      <c r="AO1364" t="str">
        <f t="shared" si="724"/>
        <v/>
      </c>
      <c r="AP1364" t="str">
        <f t="shared" si="725"/>
        <v/>
      </c>
      <c r="AQ1364" t="str">
        <f t="shared" si="722"/>
        <v/>
      </c>
    </row>
    <row r="1365" spans="1:43" x14ac:dyDescent="0.25">
      <c r="A1365" t="str">
        <f t="shared" si="726"/>
        <v/>
      </c>
      <c r="C1365" t="str">
        <f t="shared" si="700"/>
        <v/>
      </c>
      <c r="D1365" t="str">
        <f t="shared" si="727"/>
        <v/>
      </c>
      <c r="E1365" t="str">
        <f t="shared" si="728"/>
        <v/>
      </c>
      <c r="F1365" t="str">
        <f t="shared" si="699"/>
        <v/>
      </c>
      <c r="G1365" t="str">
        <f t="shared" si="723"/>
        <v/>
      </c>
      <c r="H1365" t="str">
        <f t="shared" si="701"/>
        <v/>
      </c>
      <c r="I1365" s="3" t="str">
        <f>IF(LEN(H1365)&gt;0,VLOOKUP(H1365,DATA!$B$2:$G$526,6,FALSE),"")</f>
        <v/>
      </c>
      <c r="J1365" t="str">
        <f>IF(LEN(H1365)&gt;0,VLOOKUP(H1365,DATA!$B$2:$G$526,2,FALSE),"")</f>
        <v/>
      </c>
      <c r="K1365" t="str">
        <f>IF(LEN(H1365)&gt;0,IF(MID(IF(MID(MID(C1365,LEN(H1365)+2,99),1,1)="(",MID(MID(C1365,LEN(H1365)+2,99),2,LEN(MID(C1365,LEN(H1365)+2,99))-2),MID(C1365,LEN(H1365)+2,99)),1,1)=VLOOKUP(H1365,DATA!$B$2:$I$526,8,FALSE),MID(IF(MID(MID(C1365,LEN(H1365)+2,99),1,1)="(",MID(MID(C1365,LEN(H1365)+2,99),2,LEN(MID(C1365,LEN(H1365)+2,99))-2),MID(C1365,LEN(H1365)+2,99)),1,3),IF(MID(MID(C1365,LEN(H1365)+2,99),1,1)="(",MID(MID(C1365,LEN(H1365)+2,99),2,LEN(MID(C1365,LEN(H1365)+2,99))-2),MID(C1365,LEN(H1365)+2,99))),"")</f>
        <v/>
      </c>
      <c r="L1365" t="str">
        <f t="shared" si="702"/>
        <v/>
      </c>
      <c r="M1365" t="str">
        <f t="shared" si="721"/>
        <v/>
      </c>
      <c r="N1365" t="str">
        <f t="shared" si="703"/>
        <v/>
      </c>
      <c r="O1365" t="str">
        <f t="shared" si="704"/>
        <v/>
      </c>
      <c r="P1365" t="str">
        <f t="shared" si="729"/>
        <v/>
      </c>
      <c r="Q1365" t="str">
        <f t="shared" si="705"/>
        <v/>
      </c>
      <c r="R1365" t="str">
        <f t="shared" si="706"/>
        <v/>
      </c>
      <c r="S1365" t="str">
        <f t="shared" si="707"/>
        <v/>
      </c>
      <c r="T1365" t="str">
        <f t="shared" si="708"/>
        <v/>
      </c>
      <c r="U1365" t="str">
        <f t="shared" si="709"/>
        <v/>
      </c>
      <c r="V1365" t="str">
        <f>IF(MID(I1365,6,1)="T",VLOOKUP(H1365,DATA!$B$2:$H$526,7,FALSE),"")</f>
        <v/>
      </c>
      <c r="W1365" t="str">
        <f t="shared" si="710"/>
        <v/>
      </c>
      <c r="X1365" t="str">
        <f>IF(LEN(H1365)&gt;0,VLOOKUP(H1365,DATA!$B$2:$F$526,5,FALSE),"")</f>
        <v/>
      </c>
      <c r="Y1365" t="str">
        <f t="shared" si="711"/>
        <v/>
      </c>
      <c r="Z1365" t="str">
        <f t="shared" si="712"/>
        <v/>
      </c>
      <c r="AA1365" t="str">
        <f t="shared" si="713"/>
        <v/>
      </c>
      <c r="AB1365" t="str">
        <f>IF(LEN(Z1365)&gt;0,VLOOKUP(Z1365,DATA!$K$25:$L$69,2,FALSE)&amp;IF(LEN(AA1365)&gt;0,VLOOKUP(AA1365,DATA!$O$25:$P$29,2,FALSE),""),"")</f>
        <v/>
      </c>
      <c r="AC1365" t="str">
        <f>IF(LEN(Z1365)&gt;0,VLOOKUP(Z1365,DATA!$K$25:$M$69,3,FALSE),"")</f>
        <v/>
      </c>
      <c r="AD1365" t="str">
        <f t="shared" si="714"/>
        <v/>
      </c>
      <c r="AE1365" t="str">
        <f t="shared" si="715"/>
        <v/>
      </c>
      <c r="AF1365" t="str">
        <f t="shared" si="716"/>
        <v/>
      </c>
      <c r="AG1365" t="str">
        <f t="shared" si="717"/>
        <v/>
      </c>
      <c r="AH1365" t="str">
        <f t="shared" si="718"/>
        <v/>
      </c>
      <c r="AI1365" t="str">
        <f>IF(LEN(Q1365)&gt;0,REPT("0",IF(IF(MID(I1365,12,1)="F",VLOOKUP(J1365,DATA!$K$2:$Y$20,14,FALSE),0)&gt;10,IF(MID(I1365,12,1)="F",VLOOKUP(J1365,DATA!$K$2:$Y$20,14,FALSE),0)-10,0)-LEN(X1365))&amp;DEC2BIN(Q1365,IF(MID(I1365,12,1)="F",VLOOKUP(J1365,DATA!$K$2:$Y$20,14,FALSE),0)-IF(IF(MID(I1365,12,1)="F",VLOOKUP(J1365,DATA!$K$2:$Y$20,14,FALSE),0)&gt;10,IF(MID(I1365,12,1)="F",VLOOKUP(J1365,DATA!$K$2:$Y$20,14,FALSE),0)-10,0)),"")</f>
        <v/>
      </c>
      <c r="AJ1365" t="str">
        <f>IF(LEN(H1365)&gt;0,IF(H1365&lt;&gt;"CALL_PAL",VLOOKUP(H1365,DATA!$B$2:$E$526,4,FALSE),VLOOKUP(K1365,DATA!$K$72:$M$161,3,FALSE)),"")</f>
        <v/>
      </c>
      <c r="AK1365" t="str">
        <f>IF(LEN(H1365)&gt;0,VLOOKUP(H1365,DATA!$B$2:$D$526,3,FALSE),"")</f>
        <v/>
      </c>
      <c r="AL1365" t="str">
        <f t="shared" si="719"/>
        <v/>
      </c>
      <c r="AM1365" t="str">
        <f t="shared" si="720"/>
        <v/>
      </c>
      <c r="AN1365" t="str">
        <f t="shared" si="698"/>
        <v/>
      </c>
      <c r="AO1365" t="str">
        <f t="shared" si="724"/>
        <v/>
      </c>
      <c r="AP1365" t="str">
        <f t="shared" si="725"/>
        <v/>
      </c>
      <c r="AQ1365" t="str">
        <f t="shared" si="722"/>
        <v/>
      </c>
    </row>
    <row r="1366" spans="1:43" x14ac:dyDescent="0.25">
      <c r="A1366" t="str">
        <f t="shared" si="726"/>
        <v/>
      </c>
      <c r="C1366" t="str">
        <f t="shared" si="700"/>
        <v/>
      </c>
      <c r="D1366" t="str">
        <f t="shared" si="727"/>
        <v/>
      </c>
      <c r="E1366" t="str">
        <f t="shared" si="728"/>
        <v/>
      </c>
      <c r="F1366" t="str">
        <f t="shared" si="699"/>
        <v/>
      </c>
      <c r="G1366" t="str">
        <f t="shared" si="723"/>
        <v/>
      </c>
      <c r="H1366" t="str">
        <f t="shared" si="701"/>
        <v/>
      </c>
      <c r="I1366" s="3" t="str">
        <f>IF(LEN(H1366)&gt;0,VLOOKUP(H1366,DATA!$B$2:$G$526,6,FALSE),"")</f>
        <v/>
      </c>
      <c r="J1366" t="str">
        <f>IF(LEN(H1366)&gt;0,VLOOKUP(H1366,DATA!$B$2:$G$526,2,FALSE),"")</f>
        <v/>
      </c>
      <c r="K1366" t="str">
        <f>IF(LEN(H1366)&gt;0,IF(MID(IF(MID(MID(C1366,LEN(H1366)+2,99),1,1)="(",MID(MID(C1366,LEN(H1366)+2,99),2,LEN(MID(C1366,LEN(H1366)+2,99))-2),MID(C1366,LEN(H1366)+2,99)),1,1)=VLOOKUP(H1366,DATA!$B$2:$I$526,8,FALSE),MID(IF(MID(MID(C1366,LEN(H1366)+2,99),1,1)="(",MID(MID(C1366,LEN(H1366)+2,99),2,LEN(MID(C1366,LEN(H1366)+2,99))-2),MID(C1366,LEN(H1366)+2,99)),1,3),IF(MID(MID(C1366,LEN(H1366)+2,99),1,1)="(",MID(MID(C1366,LEN(H1366)+2,99),2,LEN(MID(C1366,LEN(H1366)+2,99))-2),MID(C1366,LEN(H1366)+2,99))),"")</f>
        <v/>
      </c>
      <c r="L1366" t="str">
        <f t="shared" si="702"/>
        <v/>
      </c>
      <c r="M1366" t="str">
        <f t="shared" si="721"/>
        <v/>
      </c>
      <c r="N1366" t="str">
        <f t="shared" si="703"/>
        <v/>
      </c>
      <c r="O1366" t="str">
        <f t="shared" si="704"/>
        <v/>
      </c>
      <c r="P1366" t="str">
        <f t="shared" si="729"/>
        <v/>
      </c>
      <c r="Q1366" t="str">
        <f t="shared" si="705"/>
        <v/>
      </c>
      <c r="R1366" t="str">
        <f t="shared" si="706"/>
        <v/>
      </c>
      <c r="S1366" t="str">
        <f t="shared" si="707"/>
        <v/>
      </c>
      <c r="T1366" t="str">
        <f t="shared" si="708"/>
        <v/>
      </c>
      <c r="U1366" t="str">
        <f t="shared" si="709"/>
        <v/>
      </c>
      <c r="V1366" t="str">
        <f>IF(MID(I1366,6,1)="T",VLOOKUP(H1366,DATA!$B$2:$H$526,7,FALSE),"")</f>
        <v/>
      </c>
      <c r="W1366" t="str">
        <f t="shared" si="710"/>
        <v/>
      </c>
      <c r="X1366" t="str">
        <f>IF(LEN(H1366)&gt;0,VLOOKUP(H1366,DATA!$B$2:$F$526,5,FALSE),"")</f>
        <v/>
      </c>
      <c r="Y1366" t="str">
        <f t="shared" si="711"/>
        <v/>
      </c>
      <c r="Z1366" t="str">
        <f t="shared" si="712"/>
        <v/>
      </c>
      <c r="AA1366" t="str">
        <f t="shared" si="713"/>
        <v/>
      </c>
      <c r="AB1366" t="str">
        <f>IF(LEN(Z1366)&gt;0,VLOOKUP(Z1366,DATA!$K$25:$L$69,2,FALSE)&amp;IF(LEN(AA1366)&gt;0,VLOOKUP(AA1366,DATA!$O$25:$P$29,2,FALSE),""),"")</f>
        <v/>
      </c>
      <c r="AC1366" t="str">
        <f>IF(LEN(Z1366)&gt;0,VLOOKUP(Z1366,DATA!$K$25:$M$69,3,FALSE),"")</f>
        <v/>
      </c>
      <c r="AD1366" t="str">
        <f t="shared" si="714"/>
        <v/>
      </c>
      <c r="AE1366" t="str">
        <f t="shared" si="715"/>
        <v/>
      </c>
      <c r="AF1366" t="str">
        <f t="shared" si="716"/>
        <v/>
      </c>
      <c r="AG1366" t="str">
        <f t="shared" si="717"/>
        <v/>
      </c>
      <c r="AH1366" t="str">
        <f t="shared" si="718"/>
        <v/>
      </c>
      <c r="AI1366" t="str">
        <f>IF(LEN(Q1366)&gt;0,REPT("0",IF(IF(MID(I1366,12,1)="F",VLOOKUP(J1366,DATA!$K$2:$Y$20,14,FALSE),0)&gt;10,IF(MID(I1366,12,1)="F",VLOOKUP(J1366,DATA!$K$2:$Y$20,14,FALSE),0)-10,0)-LEN(X1366))&amp;DEC2BIN(Q1366,IF(MID(I1366,12,1)="F",VLOOKUP(J1366,DATA!$K$2:$Y$20,14,FALSE),0)-IF(IF(MID(I1366,12,1)="F",VLOOKUP(J1366,DATA!$K$2:$Y$20,14,FALSE),0)&gt;10,IF(MID(I1366,12,1)="F",VLOOKUP(J1366,DATA!$K$2:$Y$20,14,FALSE),0)-10,0)),"")</f>
        <v/>
      </c>
      <c r="AJ1366" t="str">
        <f>IF(LEN(H1366)&gt;0,IF(H1366&lt;&gt;"CALL_PAL",VLOOKUP(H1366,DATA!$B$2:$E$526,4,FALSE),VLOOKUP(K1366,DATA!$K$72:$M$161,3,FALSE)),"")</f>
        <v/>
      </c>
      <c r="AK1366" t="str">
        <f>IF(LEN(H1366)&gt;0,VLOOKUP(H1366,DATA!$B$2:$D$526,3,FALSE),"")</f>
        <v/>
      </c>
      <c r="AL1366" t="str">
        <f t="shared" si="719"/>
        <v/>
      </c>
      <c r="AM1366" t="str">
        <f t="shared" si="720"/>
        <v/>
      </c>
      <c r="AN1366" t="str">
        <f t="shared" ref="AN1366:AN1429" si="730">IF(LEN(C1366)&gt;0,IF(C1366=".PAL ON",TRUE,IF(C1366=".PAL OFF",FALSE,IF(ROW()&lt;&gt;2,AN1365,FALSE))),"")</f>
        <v/>
      </c>
      <c r="AO1366" t="str">
        <f t="shared" si="724"/>
        <v/>
      </c>
      <c r="AP1366" t="str">
        <f t="shared" si="725"/>
        <v/>
      </c>
      <c r="AQ1366" t="str">
        <f t="shared" si="722"/>
        <v/>
      </c>
    </row>
    <row r="1367" spans="1:43" x14ac:dyDescent="0.25">
      <c r="A1367" t="str">
        <f t="shared" si="726"/>
        <v/>
      </c>
      <c r="C1367" t="str">
        <f t="shared" si="700"/>
        <v/>
      </c>
      <c r="D1367" t="str">
        <f t="shared" si="727"/>
        <v/>
      </c>
      <c r="E1367" t="str">
        <f t="shared" si="728"/>
        <v/>
      </c>
      <c r="F1367" t="str">
        <f t="shared" si="699"/>
        <v/>
      </c>
      <c r="G1367" t="str">
        <f t="shared" si="723"/>
        <v/>
      </c>
      <c r="H1367" t="str">
        <f t="shared" si="701"/>
        <v/>
      </c>
      <c r="I1367" s="3" t="str">
        <f>IF(LEN(H1367)&gt;0,VLOOKUP(H1367,DATA!$B$2:$G$526,6,FALSE),"")</f>
        <v/>
      </c>
      <c r="J1367" t="str">
        <f>IF(LEN(H1367)&gt;0,VLOOKUP(H1367,DATA!$B$2:$G$526,2,FALSE),"")</f>
        <v/>
      </c>
      <c r="K1367" t="str">
        <f>IF(LEN(H1367)&gt;0,IF(MID(IF(MID(MID(C1367,LEN(H1367)+2,99),1,1)="(",MID(MID(C1367,LEN(H1367)+2,99),2,LEN(MID(C1367,LEN(H1367)+2,99))-2),MID(C1367,LEN(H1367)+2,99)),1,1)=VLOOKUP(H1367,DATA!$B$2:$I$526,8,FALSE),MID(IF(MID(MID(C1367,LEN(H1367)+2,99),1,1)="(",MID(MID(C1367,LEN(H1367)+2,99),2,LEN(MID(C1367,LEN(H1367)+2,99))-2),MID(C1367,LEN(H1367)+2,99)),1,3),IF(MID(MID(C1367,LEN(H1367)+2,99),1,1)="(",MID(MID(C1367,LEN(H1367)+2,99),2,LEN(MID(C1367,LEN(H1367)+2,99))-2),MID(C1367,LEN(H1367)+2,99))),"")</f>
        <v/>
      </c>
      <c r="L1367" t="str">
        <f t="shared" si="702"/>
        <v/>
      </c>
      <c r="M1367" t="str">
        <f t="shared" si="721"/>
        <v/>
      </c>
      <c r="N1367" t="str">
        <f t="shared" si="703"/>
        <v/>
      </c>
      <c r="O1367" t="str">
        <f t="shared" si="704"/>
        <v/>
      </c>
      <c r="P1367" t="str">
        <f t="shared" si="729"/>
        <v/>
      </c>
      <c r="Q1367" t="str">
        <f t="shared" si="705"/>
        <v/>
      </c>
      <c r="R1367" t="str">
        <f t="shared" si="706"/>
        <v/>
      </c>
      <c r="S1367" t="str">
        <f t="shared" si="707"/>
        <v/>
      </c>
      <c r="T1367" t="str">
        <f t="shared" si="708"/>
        <v/>
      </c>
      <c r="U1367" t="str">
        <f t="shared" si="709"/>
        <v/>
      </c>
      <c r="V1367" t="str">
        <f>IF(MID(I1367,6,1)="T",VLOOKUP(H1367,DATA!$B$2:$H$526,7,FALSE),"")</f>
        <v/>
      </c>
      <c r="W1367" t="str">
        <f t="shared" si="710"/>
        <v/>
      </c>
      <c r="X1367" t="str">
        <f>IF(LEN(H1367)&gt;0,VLOOKUP(H1367,DATA!$B$2:$F$526,5,FALSE),"")</f>
        <v/>
      </c>
      <c r="Y1367" t="str">
        <f t="shared" si="711"/>
        <v/>
      </c>
      <c r="Z1367" t="str">
        <f t="shared" si="712"/>
        <v/>
      </c>
      <c r="AA1367" t="str">
        <f t="shared" si="713"/>
        <v/>
      </c>
      <c r="AB1367" t="str">
        <f>IF(LEN(Z1367)&gt;0,VLOOKUP(Z1367,DATA!$K$25:$L$69,2,FALSE)&amp;IF(LEN(AA1367)&gt;0,VLOOKUP(AA1367,DATA!$O$25:$P$29,2,FALSE),""),"")</f>
        <v/>
      </c>
      <c r="AC1367" t="str">
        <f>IF(LEN(Z1367)&gt;0,VLOOKUP(Z1367,DATA!$K$25:$M$69,3,FALSE),"")</f>
        <v/>
      </c>
      <c r="AD1367" t="str">
        <f t="shared" si="714"/>
        <v/>
      </c>
      <c r="AE1367" t="str">
        <f t="shared" si="715"/>
        <v/>
      </c>
      <c r="AF1367" t="str">
        <f t="shared" si="716"/>
        <v/>
      </c>
      <c r="AG1367" t="str">
        <f t="shared" si="717"/>
        <v/>
      </c>
      <c r="AH1367" t="str">
        <f t="shared" si="718"/>
        <v/>
      </c>
      <c r="AI1367" t="str">
        <f>IF(LEN(Q1367)&gt;0,REPT("0",IF(IF(MID(I1367,12,1)="F",VLOOKUP(J1367,DATA!$K$2:$Y$20,14,FALSE),0)&gt;10,IF(MID(I1367,12,1)="F",VLOOKUP(J1367,DATA!$K$2:$Y$20,14,FALSE),0)-10,0)-LEN(X1367))&amp;DEC2BIN(Q1367,IF(MID(I1367,12,1)="F",VLOOKUP(J1367,DATA!$K$2:$Y$20,14,FALSE),0)-IF(IF(MID(I1367,12,1)="F",VLOOKUP(J1367,DATA!$K$2:$Y$20,14,FALSE),0)&gt;10,IF(MID(I1367,12,1)="F",VLOOKUP(J1367,DATA!$K$2:$Y$20,14,FALSE),0)-10,0)),"")</f>
        <v/>
      </c>
      <c r="AJ1367" t="str">
        <f>IF(LEN(H1367)&gt;0,IF(H1367&lt;&gt;"CALL_PAL",VLOOKUP(H1367,DATA!$B$2:$E$526,4,FALSE),VLOOKUP(K1367,DATA!$K$72:$M$161,3,FALSE)),"")</f>
        <v/>
      </c>
      <c r="AK1367" t="str">
        <f>IF(LEN(H1367)&gt;0,VLOOKUP(H1367,DATA!$B$2:$D$526,3,FALSE),"")</f>
        <v/>
      </c>
      <c r="AL1367" t="str">
        <f t="shared" si="719"/>
        <v/>
      </c>
      <c r="AM1367" t="str">
        <f t="shared" si="720"/>
        <v/>
      </c>
      <c r="AN1367" t="str">
        <f t="shared" si="730"/>
        <v/>
      </c>
      <c r="AO1367" t="str">
        <f t="shared" si="724"/>
        <v/>
      </c>
      <c r="AP1367" t="str">
        <f t="shared" si="725"/>
        <v/>
      </c>
      <c r="AQ1367" t="str">
        <f t="shared" si="722"/>
        <v/>
      </c>
    </row>
    <row r="1368" spans="1:43" x14ac:dyDescent="0.25">
      <c r="A1368" t="str">
        <f t="shared" si="726"/>
        <v/>
      </c>
      <c r="C1368" t="str">
        <f t="shared" si="700"/>
        <v/>
      </c>
      <c r="D1368" t="str">
        <f t="shared" si="727"/>
        <v/>
      </c>
      <c r="E1368" t="str">
        <f t="shared" si="728"/>
        <v/>
      </c>
      <c r="F1368" t="str">
        <f t="shared" si="699"/>
        <v/>
      </c>
      <c r="G1368" t="str">
        <f t="shared" si="723"/>
        <v/>
      </c>
      <c r="H1368" t="str">
        <f t="shared" si="701"/>
        <v/>
      </c>
      <c r="I1368" s="3" t="str">
        <f>IF(LEN(H1368)&gt;0,VLOOKUP(H1368,DATA!$B$2:$G$526,6,FALSE),"")</f>
        <v/>
      </c>
      <c r="J1368" t="str">
        <f>IF(LEN(H1368)&gt;0,VLOOKUP(H1368,DATA!$B$2:$G$526,2,FALSE),"")</f>
        <v/>
      </c>
      <c r="K1368" t="str">
        <f>IF(LEN(H1368)&gt;0,IF(MID(IF(MID(MID(C1368,LEN(H1368)+2,99),1,1)="(",MID(MID(C1368,LEN(H1368)+2,99),2,LEN(MID(C1368,LEN(H1368)+2,99))-2),MID(C1368,LEN(H1368)+2,99)),1,1)=VLOOKUP(H1368,DATA!$B$2:$I$526,8,FALSE),MID(IF(MID(MID(C1368,LEN(H1368)+2,99),1,1)="(",MID(MID(C1368,LEN(H1368)+2,99),2,LEN(MID(C1368,LEN(H1368)+2,99))-2),MID(C1368,LEN(H1368)+2,99)),1,3),IF(MID(MID(C1368,LEN(H1368)+2,99),1,1)="(",MID(MID(C1368,LEN(H1368)+2,99),2,LEN(MID(C1368,LEN(H1368)+2,99))-2),MID(C1368,LEN(H1368)+2,99))),"")</f>
        <v/>
      </c>
      <c r="L1368" t="str">
        <f t="shared" si="702"/>
        <v/>
      </c>
      <c r="M1368" t="str">
        <f t="shared" si="721"/>
        <v/>
      </c>
      <c r="N1368" t="str">
        <f t="shared" si="703"/>
        <v/>
      </c>
      <c r="O1368" t="str">
        <f t="shared" si="704"/>
        <v/>
      </c>
      <c r="P1368" t="str">
        <f t="shared" si="729"/>
        <v/>
      </c>
      <c r="Q1368" t="str">
        <f t="shared" si="705"/>
        <v/>
      </c>
      <c r="R1368" t="str">
        <f t="shared" si="706"/>
        <v/>
      </c>
      <c r="S1368" t="str">
        <f t="shared" si="707"/>
        <v/>
      </c>
      <c r="T1368" t="str">
        <f t="shared" si="708"/>
        <v/>
      </c>
      <c r="U1368" t="str">
        <f t="shared" si="709"/>
        <v/>
      </c>
      <c r="V1368" t="str">
        <f>IF(MID(I1368,6,1)="T",VLOOKUP(H1368,DATA!$B$2:$H$526,7,FALSE),"")</f>
        <v/>
      </c>
      <c r="W1368" t="str">
        <f t="shared" si="710"/>
        <v/>
      </c>
      <c r="X1368" t="str">
        <f>IF(LEN(H1368)&gt;0,VLOOKUP(H1368,DATA!$B$2:$F$526,5,FALSE),"")</f>
        <v/>
      </c>
      <c r="Y1368" t="str">
        <f t="shared" si="711"/>
        <v/>
      </c>
      <c r="Z1368" t="str">
        <f t="shared" si="712"/>
        <v/>
      </c>
      <c r="AA1368" t="str">
        <f t="shared" si="713"/>
        <v/>
      </c>
      <c r="AB1368" t="str">
        <f>IF(LEN(Z1368)&gt;0,VLOOKUP(Z1368,DATA!$K$25:$L$69,2,FALSE)&amp;IF(LEN(AA1368)&gt;0,VLOOKUP(AA1368,DATA!$O$25:$P$29,2,FALSE),""),"")</f>
        <v/>
      </c>
      <c r="AC1368" t="str">
        <f>IF(LEN(Z1368)&gt;0,VLOOKUP(Z1368,DATA!$K$25:$M$69,3,FALSE),"")</f>
        <v/>
      </c>
      <c r="AD1368" t="str">
        <f t="shared" si="714"/>
        <v/>
      </c>
      <c r="AE1368" t="str">
        <f t="shared" si="715"/>
        <v/>
      </c>
      <c r="AF1368" t="str">
        <f t="shared" si="716"/>
        <v/>
      </c>
      <c r="AG1368" t="str">
        <f t="shared" si="717"/>
        <v/>
      </c>
      <c r="AH1368" t="str">
        <f t="shared" si="718"/>
        <v/>
      </c>
      <c r="AI1368" t="str">
        <f>IF(LEN(Q1368)&gt;0,REPT("0",IF(IF(MID(I1368,12,1)="F",VLOOKUP(J1368,DATA!$K$2:$Y$20,14,FALSE),0)&gt;10,IF(MID(I1368,12,1)="F",VLOOKUP(J1368,DATA!$K$2:$Y$20,14,FALSE),0)-10,0)-LEN(X1368))&amp;DEC2BIN(Q1368,IF(MID(I1368,12,1)="F",VLOOKUP(J1368,DATA!$K$2:$Y$20,14,FALSE),0)-IF(IF(MID(I1368,12,1)="F",VLOOKUP(J1368,DATA!$K$2:$Y$20,14,FALSE),0)&gt;10,IF(MID(I1368,12,1)="F",VLOOKUP(J1368,DATA!$K$2:$Y$20,14,FALSE),0)-10,0)),"")</f>
        <v/>
      </c>
      <c r="AJ1368" t="str">
        <f>IF(LEN(H1368)&gt;0,IF(H1368&lt;&gt;"CALL_PAL",VLOOKUP(H1368,DATA!$B$2:$E$526,4,FALSE),VLOOKUP(K1368,DATA!$K$72:$M$161,3,FALSE)),"")</f>
        <v/>
      </c>
      <c r="AK1368" t="str">
        <f>IF(LEN(H1368)&gt;0,VLOOKUP(H1368,DATA!$B$2:$D$526,3,FALSE),"")</f>
        <v/>
      </c>
      <c r="AL1368" t="str">
        <f t="shared" si="719"/>
        <v/>
      </c>
      <c r="AM1368" t="str">
        <f t="shared" si="720"/>
        <v/>
      </c>
      <c r="AN1368" t="str">
        <f t="shared" si="730"/>
        <v/>
      </c>
      <c r="AO1368" t="str">
        <f t="shared" si="724"/>
        <v/>
      </c>
      <c r="AP1368" t="str">
        <f t="shared" si="725"/>
        <v/>
      </c>
      <c r="AQ1368" t="str">
        <f t="shared" si="722"/>
        <v/>
      </c>
    </row>
    <row r="1369" spans="1:43" x14ac:dyDescent="0.25">
      <c r="A1369" t="str">
        <f t="shared" si="726"/>
        <v/>
      </c>
      <c r="C1369" t="str">
        <f t="shared" si="700"/>
        <v/>
      </c>
      <c r="D1369" t="str">
        <f t="shared" si="727"/>
        <v/>
      </c>
      <c r="E1369" t="str">
        <f t="shared" si="728"/>
        <v/>
      </c>
      <c r="F1369" t="str">
        <f t="shared" si="699"/>
        <v/>
      </c>
      <c r="G1369" t="str">
        <f t="shared" si="723"/>
        <v/>
      </c>
      <c r="H1369" t="str">
        <f t="shared" si="701"/>
        <v/>
      </c>
      <c r="I1369" s="3" t="str">
        <f>IF(LEN(H1369)&gt;0,VLOOKUP(H1369,DATA!$B$2:$G$526,6,FALSE),"")</f>
        <v/>
      </c>
      <c r="J1369" t="str">
        <f>IF(LEN(H1369)&gt;0,VLOOKUP(H1369,DATA!$B$2:$G$526,2,FALSE),"")</f>
        <v/>
      </c>
      <c r="K1369" t="str">
        <f>IF(LEN(H1369)&gt;0,IF(MID(IF(MID(MID(C1369,LEN(H1369)+2,99),1,1)="(",MID(MID(C1369,LEN(H1369)+2,99),2,LEN(MID(C1369,LEN(H1369)+2,99))-2),MID(C1369,LEN(H1369)+2,99)),1,1)=VLOOKUP(H1369,DATA!$B$2:$I$526,8,FALSE),MID(IF(MID(MID(C1369,LEN(H1369)+2,99),1,1)="(",MID(MID(C1369,LEN(H1369)+2,99),2,LEN(MID(C1369,LEN(H1369)+2,99))-2),MID(C1369,LEN(H1369)+2,99)),1,3),IF(MID(MID(C1369,LEN(H1369)+2,99),1,1)="(",MID(MID(C1369,LEN(H1369)+2,99),2,LEN(MID(C1369,LEN(H1369)+2,99))-2),MID(C1369,LEN(H1369)+2,99))),"")</f>
        <v/>
      </c>
      <c r="L1369" t="str">
        <f t="shared" si="702"/>
        <v/>
      </c>
      <c r="M1369" t="str">
        <f t="shared" si="721"/>
        <v/>
      </c>
      <c r="N1369" t="str">
        <f t="shared" si="703"/>
        <v/>
      </c>
      <c r="O1369" t="str">
        <f t="shared" si="704"/>
        <v/>
      </c>
      <c r="P1369" t="str">
        <f t="shared" si="729"/>
        <v/>
      </c>
      <c r="Q1369" t="str">
        <f t="shared" si="705"/>
        <v/>
      </c>
      <c r="R1369" t="str">
        <f t="shared" si="706"/>
        <v/>
      </c>
      <c r="S1369" t="str">
        <f t="shared" si="707"/>
        <v/>
      </c>
      <c r="T1369" t="str">
        <f t="shared" si="708"/>
        <v/>
      </c>
      <c r="U1369" t="str">
        <f t="shared" si="709"/>
        <v/>
      </c>
      <c r="V1369" t="str">
        <f>IF(MID(I1369,6,1)="T",VLOOKUP(H1369,DATA!$B$2:$H$526,7,FALSE),"")</f>
        <v/>
      </c>
      <c r="W1369" t="str">
        <f t="shared" si="710"/>
        <v/>
      </c>
      <c r="X1369" t="str">
        <f>IF(LEN(H1369)&gt;0,VLOOKUP(H1369,DATA!$B$2:$F$526,5,FALSE),"")</f>
        <v/>
      </c>
      <c r="Y1369" t="str">
        <f t="shared" si="711"/>
        <v/>
      </c>
      <c r="Z1369" t="str">
        <f t="shared" si="712"/>
        <v/>
      </c>
      <c r="AA1369" t="str">
        <f t="shared" si="713"/>
        <v/>
      </c>
      <c r="AB1369" t="str">
        <f>IF(LEN(Z1369)&gt;0,VLOOKUP(Z1369,DATA!$K$25:$L$69,2,FALSE)&amp;IF(LEN(AA1369)&gt;0,VLOOKUP(AA1369,DATA!$O$25:$P$29,2,FALSE),""),"")</f>
        <v/>
      </c>
      <c r="AC1369" t="str">
        <f>IF(LEN(Z1369)&gt;0,VLOOKUP(Z1369,DATA!$K$25:$M$69,3,FALSE),"")</f>
        <v/>
      </c>
      <c r="AD1369" t="str">
        <f t="shared" si="714"/>
        <v/>
      </c>
      <c r="AE1369" t="str">
        <f t="shared" si="715"/>
        <v/>
      </c>
      <c r="AF1369" t="str">
        <f t="shared" si="716"/>
        <v/>
      </c>
      <c r="AG1369" t="str">
        <f t="shared" si="717"/>
        <v/>
      </c>
      <c r="AH1369" t="str">
        <f t="shared" si="718"/>
        <v/>
      </c>
      <c r="AI1369" t="str">
        <f>IF(LEN(Q1369)&gt;0,REPT("0",IF(IF(MID(I1369,12,1)="F",VLOOKUP(J1369,DATA!$K$2:$Y$20,14,FALSE),0)&gt;10,IF(MID(I1369,12,1)="F",VLOOKUP(J1369,DATA!$K$2:$Y$20,14,FALSE),0)-10,0)-LEN(X1369))&amp;DEC2BIN(Q1369,IF(MID(I1369,12,1)="F",VLOOKUP(J1369,DATA!$K$2:$Y$20,14,FALSE),0)-IF(IF(MID(I1369,12,1)="F",VLOOKUP(J1369,DATA!$K$2:$Y$20,14,FALSE),0)&gt;10,IF(MID(I1369,12,1)="F",VLOOKUP(J1369,DATA!$K$2:$Y$20,14,FALSE),0)-10,0)),"")</f>
        <v/>
      </c>
      <c r="AJ1369" t="str">
        <f>IF(LEN(H1369)&gt;0,IF(H1369&lt;&gt;"CALL_PAL",VLOOKUP(H1369,DATA!$B$2:$E$526,4,FALSE),VLOOKUP(K1369,DATA!$K$72:$M$161,3,FALSE)),"")</f>
        <v/>
      </c>
      <c r="AK1369" t="str">
        <f>IF(LEN(H1369)&gt;0,VLOOKUP(H1369,DATA!$B$2:$D$526,3,FALSE),"")</f>
        <v/>
      </c>
      <c r="AL1369" t="str">
        <f t="shared" si="719"/>
        <v/>
      </c>
      <c r="AM1369" t="str">
        <f t="shared" si="720"/>
        <v/>
      </c>
      <c r="AN1369" t="str">
        <f t="shared" si="730"/>
        <v/>
      </c>
      <c r="AO1369" t="str">
        <f t="shared" si="724"/>
        <v/>
      </c>
      <c r="AP1369" t="str">
        <f t="shared" si="725"/>
        <v/>
      </c>
      <c r="AQ1369" t="str">
        <f t="shared" si="722"/>
        <v/>
      </c>
    </row>
    <row r="1370" spans="1:43" x14ac:dyDescent="0.25">
      <c r="A1370" t="str">
        <f t="shared" si="726"/>
        <v/>
      </c>
      <c r="C1370" t="str">
        <f t="shared" si="700"/>
        <v/>
      </c>
      <c r="D1370" t="str">
        <f t="shared" si="727"/>
        <v/>
      </c>
      <c r="E1370" t="str">
        <f t="shared" si="728"/>
        <v/>
      </c>
      <c r="F1370" t="str">
        <f t="shared" ref="F1370:F1433" si="731">IF(LEN(C1370)&gt;0,IF(MID(C1370,1,2)=".V",IF(MID(C1370,6,1)="B",1,IF(MID(C1370,6,1)="W",2,IF(MID(C1370,6,1)="L",4,IF(MID(C1370,6,1)="Q",8,4)))),IF(MID(C1370,1,2)=".P",0,4)),"")</f>
        <v/>
      </c>
      <c r="G1370" t="str">
        <f t="shared" si="723"/>
        <v/>
      </c>
      <c r="H1370" t="str">
        <f t="shared" si="701"/>
        <v/>
      </c>
      <c r="I1370" s="3" t="str">
        <f>IF(LEN(H1370)&gt;0,VLOOKUP(H1370,DATA!$B$2:$G$526,6,FALSE),"")</f>
        <v/>
      </c>
      <c r="J1370" t="str">
        <f>IF(LEN(H1370)&gt;0,VLOOKUP(H1370,DATA!$B$2:$G$526,2,FALSE),"")</f>
        <v/>
      </c>
      <c r="K1370" t="str">
        <f>IF(LEN(H1370)&gt;0,IF(MID(IF(MID(MID(C1370,LEN(H1370)+2,99),1,1)="(",MID(MID(C1370,LEN(H1370)+2,99),2,LEN(MID(C1370,LEN(H1370)+2,99))-2),MID(C1370,LEN(H1370)+2,99)),1,1)=VLOOKUP(H1370,DATA!$B$2:$I$526,8,FALSE),MID(IF(MID(MID(C1370,LEN(H1370)+2,99),1,1)="(",MID(MID(C1370,LEN(H1370)+2,99),2,LEN(MID(C1370,LEN(H1370)+2,99))-2),MID(C1370,LEN(H1370)+2,99)),1,3),IF(MID(MID(C1370,LEN(H1370)+2,99),1,1)="(",MID(MID(C1370,LEN(H1370)+2,99),2,LEN(MID(C1370,LEN(H1370)+2,99))-2),MID(C1370,LEN(H1370)+2,99))),"")</f>
        <v/>
      </c>
      <c r="L1370" t="str">
        <f t="shared" si="702"/>
        <v/>
      </c>
      <c r="M1370" t="str">
        <f t="shared" si="721"/>
        <v/>
      </c>
      <c r="N1370" t="str">
        <f t="shared" si="703"/>
        <v/>
      </c>
      <c r="O1370" t="str">
        <f t="shared" si="704"/>
        <v/>
      </c>
      <c r="P1370" t="str">
        <f t="shared" si="729"/>
        <v/>
      </c>
      <c r="Q1370" t="str">
        <f t="shared" si="705"/>
        <v/>
      </c>
      <c r="R1370" t="str">
        <f t="shared" si="706"/>
        <v/>
      </c>
      <c r="S1370" t="str">
        <f t="shared" si="707"/>
        <v/>
      </c>
      <c r="T1370" t="str">
        <f t="shared" si="708"/>
        <v/>
      </c>
      <c r="U1370" t="str">
        <f t="shared" si="709"/>
        <v/>
      </c>
      <c r="V1370" t="str">
        <f>IF(MID(I1370,6,1)="T",VLOOKUP(H1370,DATA!$B$2:$H$526,7,FALSE),"")</f>
        <v/>
      </c>
      <c r="W1370" t="str">
        <f t="shared" si="710"/>
        <v/>
      </c>
      <c r="X1370" t="str">
        <f>IF(LEN(H1370)&gt;0,VLOOKUP(H1370,DATA!$B$2:$F$526,5,FALSE),"")</f>
        <v/>
      </c>
      <c r="Y1370" t="str">
        <f t="shared" si="711"/>
        <v/>
      </c>
      <c r="Z1370" t="str">
        <f t="shared" si="712"/>
        <v/>
      </c>
      <c r="AA1370" t="str">
        <f t="shared" si="713"/>
        <v/>
      </c>
      <c r="AB1370" t="str">
        <f>IF(LEN(Z1370)&gt;0,VLOOKUP(Z1370,DATA!$K$25:$L$69,2,FALSE)&amp;IF(LEN(AA1370)&gt;0,VLOOKUP(AA1370,DATA!$O$25:$P$29,2,FALSE),""),"")</f>
        <v/>
      </c>
      <c r="AC1370" t="str">
        <f>IF(LEN(Z1370)&gt;0,VLOOKUP(Z1370,DATA!$K$25:$M$69,3,FALSE),"")</f>
        <v/>
      </c>
      <c r="AD1370" t="str">
        <f t="shared" si="714"/>
        <v/>
      </c>
      <c r="AE1370" t="str">
        <f t="shared" si="715"/>
        <v/>
      </c>
      <c r="AF1370" t="str">
        <f t="shared" si="716"/>
        <v/>
      </c>
      <c r="AG1370" t="str">
        <f t="shared" si="717"/>
        <v/>
      </c>
      <c r="AH1370" t="str">
        <f t="shared" si="718"/>
        <v/>
      </c>
      <c r="AI1370" t="str">
        <f>IF(LEN(Q1370)&gt;0,REPT("0",IF(IF(MID(I1370,12,1)="F",VLOOKUP(J1370,DATA!$K$2:$Y$20,14,FALSE),0)&gt;10,IF(MID(I1370,12,1)="F",VLOOKUP(J1370,DATA!$K$2:$Y$20,14,FALSE),0)-10,0)-LEN(X1370))&amp;DEC2BIN(Q1370,IF(MID(I1370,12,1)="F",VLOOKUP(J1370,DATA!$K$2:$Y$20,14,FALSE),0)-IF(IF(MID(I1370,12,1)="F",VLOOKUP(J1370,DATA!$K$2:$Y$20,14,FALSE),0)&gt;10,IF(MID(I1370,12,1)="F",VLOOKUP(J1370,DATA!$K$2:$Y$20,14,FALSE),0)-10,0)),"")</f>
        <v/>
      </c>
      <c r="AJ1370" t="str">
        <f>IF(LEN(H1370)&gt;0,IF(H1370&lt;&gt;"CALL_PAL",VLOOKUP(H1370,DATA!$B$2:$E$526,4,FALSE),VLOOKUP(K1370,DATA!$K$72:$M$161,3,FALSE)),"")</f>
        <v/>
      </c>
      <c r="AK1370" t="str">
        <f>IF(LEN(H1370)&gt;0,VLOOKUP(H1370,DATA!$B$2:$D$526,3,FALSE),"")</f>
        <v/>
      </c>
      <c r="AL1370" t="str">
        <f t="shared" si="719"/>
        <v/>
      </c>
      <c r="AM1370" t="str">
        <f t="shared" si="720"/>
        <v/>
      </c>
      <c r="AN1370" t="str">
        <f t="shared" si="730"/>
        <v/>
      </c>
      <c r="AO1370" t="str">
        <f t="shared" si="724"/>
        <v/>
      </c>
      <c r="AP1370" t="str">
        <f t="shared" si="725"/>
        <v/>
      </c>
      <c r="AQ1370" t="str">
        <f t="shared" si="722"/>
        <v/>
      </c>
    </row>
    <row r="1371" spans="1:43" x14ac:dyDescent="0.25">
      <c r="A1371" t="str">
        <f t="shared" si="726"/>
        <v/>
      </c>
      <c r="C1371" t="str">
        <f t="shared" si="700"/>
        <v/>
      </c>
      <c r="D1371" t="str">
        <f t="shared" si="727"/>
        <v/>
      </c>
      <c r="E1371" t="str">
        <f t="shared" si="728"/>
        <v/>
      </c>
      <c r="F1371" t="str">
        <f t="shared" si="731"/>
        <v/>
      </c>
      <c r="G1371" t="str">
        <f t="shared" si="723"/>
        <v/>
      </c>
      <c r="H1371" t="str">
        <f t="shared" si="701"/>
        <v/>
      </c>
      <c r="I1371" s="3" t="str">
        <f>IF(LEN(H1371)&gt;0,VLOOKUP(H1371,DATA!$B$2:$G$526,6,FALSE),"")</f>
        <v/>
      </c>
      <c r="J1371" t="str">
        <f>IF(LEN(H1371)&gt;0,VLOOKUP(H1371,DATA!$B$2:$G$526,2,FALSE),"")</f>
        <v/>
      </c>
      <c r="K1371" t="str">
        <f>IF(LEN(H1371)&gt;0,IF(MID(IF(MID(MID(C1371,LEN(H1371)+2,99),1,1)="(",MID(MID(C1371,LEN(H1371)+2,99),2,LEN(MID(C1371,LEN(H1371)+2,99))-2),MID(C1371,LEN(H1371)+2,99)),1,1)=VLOOKUP(H1371,DATA!$B$2:$I$526,8,FALSE),MID(IF(MID(MID(C1371,LEN(H1371)+2,99),1,1)="(",MID(MID(C1371,LEN(H1371)+2,99),2,LEN(MID(C1371,LEN(H1371)+2,99))-2),MID(C1371,LEN(H1371)+2,99)),1,3),IF(MID(MID(C1371,LEN(H1371)+2,99),1,1)="(",MID(MID(C1371,LEN(H1371)+2,99),2,LEN(MID(C1371,LEN(H1371)+2,99))-2),MID(C1371,LEN(H1371)+2,99))),"")</f>
        <v/>
      </c>
      <c r="L1371" t="str">
        <f t="shared" si="702"/>
        <v/>
      </c>
      <c r="M1371" t="str">
        <f t="shared" si="721"/>
        <v/>
      </c>
      <c r="N1371" t="str">
        <f t="shared" si="703"/>
        <v/>
      </c>
      <c r="O1371" t="str">
        <f t="shared" si="704"/>
        <v/>
      </c>
      <c r="P1371" t="str">
        <f t="shared" si="729"/>
        <v/>
      </c>
      <c r="Q1371" t="str">
        <f t="shared" si="705"/>
        <v/>
      </c>
      <c r="R1371" t="str">
        <f t="shared" si="706"/>
        <v/>
      </c>
      <c r="S1371" t="str">
        <f t="shared" si="707"/>
        <v/>
      </c>
      <c r="T1371" t="str">
        <f t="shared" si="708"/>
        <v/>
      </c>
      <c r="U1371" t="str">
        <f t="shared" si="709"/>
        <v/>
      </c>
      <c r="V1371" t="str">
        <f>IF(MID(I1371,6,1)="T",VLOOKUP(H1371,DATA!$B$2:$H$526,7,FALSE),"")</f>
        <v/>
      </c>
      <c r="W1371" t="str">
        <f t="shared" si="710"/>
        <v/>
      </c>
      <c r="X1371" t="str">
        <f>IF(LEN(H1371)&gt;0,VLOOKUP(H1371,DATA!$B$2:$F$526,5,FALSE),"")</f>
        <v/>
      </c>
      <c r="Y1371" t="str">
        <f t="shared" si="711"/>
        <v/>
      </c>
      <c r="Z1371" t="str">
        <f t="shared" si="712"/>
        <v/>
      </c>
      <c r="AA1371" t="str">
        <f t="shared" si="713"/>
        <v/>
      </c>
      <c r="AB1371" t="str">
        <f>IF(LEN(Z1371)&gt;0,VLOOKUP(Z1371,DATA!$K$25:$L$69,2,FALSE)&amp;IF(LEN(AA1371)&gt;0,VLOOKUP(AA1371,DATA!$O$25:$P$29,2,FALSE),""),"")</f>
        <v/>
      </c>
      <c r="AC1371" t="str">
        <f>IF(LEN(Z1371)&gt;0,VLOOKUP(Z1371,DATA!$K$25:$M$69,3,FALSE),"")</f>
        <v/>
      </c>
      <c r="AD1371" t="str">
        <f t="shared" si="714"/>
        <v/>
      </c>
      <c r="AE1371" t="str">
        <f t="shared" si="715"/>
        <v/>
      </c>
      <c r="AF1371" t="str">
        <f t="shared" si="716"/>
        <v/>
      </c>
      <c r="AG1371" t="str">
        <f t="shared" si="717"/>
        <v/>
      </c>
      <c r="AH1371" t="str">
        <f t="shared" si="718"/>
        <v/>
      </c>
      <c r="AI1371" t="str">
        <f>IF(LEN(Q1371)&gt;0,REPT("0",IF(IF(MID(I1371,12,1)="F",VLOOKUP(J1371,DATA!$K$2:$Y$20,14,FALSE),0)&gt;10,IF(MID(I1371,12,1)="F",VLOOKUP(J1371,DATA!$K$2:$Y$20,14,FALSE),0)-10,0)-LEN(X1371))&amp;DEC2BIN(Q1371,IF(MID(I1371,12,1)="F",VLOOKUP(J1371,DATA!$K$2:$Y$20,14,FALSE),0)-IF(IF(MID(I1371,12,1)="F",VLOOKUP(J1371,DATA!$K$2:$Y$20,14,FALSE),0)&gt;10,IF(MID(I1371,12,1)="F",VLOOKUP(J1371,DATA!$K$2:$Y$20,14,FALSE),0)-10,0)),"")</f>
        <v/>
      </c>
      <c r="AJ1371" t="str">
        <f>IF(LEN(H1371)&gt;0,IF(H1371&lt;&gt;"CALL_PAL",VLOOKUP(H1371,DATA!$B$2:$E$526,4,FALSE),VLOOKUP(K1371,DATA!$K$72:$M$161,3,FALSE)),"")</f>
        <v/>
      </c>
      <c r="AK1371" t="str">
        <f>IF(LEN(H1371)&gt;0,VLOOKUP(H1371,DATA!$B$2:$D$526,3,FALSE),"")</f>
        <v/>
      </c>
      <c r="AL1371" t="str">
        <f t="shared" si="719"/>
        <v/>
      </c>
      <c r="AM1371" t="str">
        <f t="shared" si="720"/>
        <v/>
      </c>
      <c r="AN1371" t="str">
        <f t="shared" si="730"/>
        <v/>
      </c>
      <c r="AO1371" t="str">
        <f t="shared" si="724"/>
        <v/>
      </c>
      <c r="AP1371" t="str">
        <f t="shared" si="725"/>
        <v/>
      </c>
      <c r="AQ1371" t="str">
        <f t="shared" si="722"/>
        <v/>
      </c>
    </row>
    <row r="1372" spans="1:43" x14ac:dyDescent="0.25">
      <c r="A1372" t="str">
        <f t="shared" si="726"/>
        <v/>
      </c>
      <c r="C1372" t="str">
        <f t="shared" ref="C1372:C1435" si="732">IF(LEN(B1372)&gt;0,TRIM(B1372),"")</f>
        <v/>
      </c>
      <c r="D1372" t="str">
        <f t="shared" si="727"/>
        <v/>
      </c>
      <c r="E1372" t="str">
        <f t="shared" si="728"/>
        <v/>
      </c>
      <c r="F1372" t="str">
        <f t="shared" si="731"/>
        <v/>
      </c>
      <c r="G1372" t="str">
        <f t="shared" si="723"/>
        <v/>
      </c>
      <c r="H1372" t="str">
        <f t="shared" ref="H1372:H1435" si="733">IF(LEN(C1372)&gt;0,IF(IFERROR(FIND(":",C1372)&gt;0,FALSE),"",IF(MID(C1372,1,1)=".","",TRIM(MID(C1372,1,IFERROR(FIND(" ",C1372)-1,LEN(C1372)))))),"")</f>
        <v/>
      </c>
      <c r="I1372" s="3" t="str">
        <f>IF(LEN(H1372)&gt;0,VLOOKUP(H1372,DATA!$B$2:$G$526,6,FALSE),"")</f>
        <v/>
      </c>
      <c r="J1372" t="str">
        <f>IF(LEN(H1372)&gt;0,VLOOKUP(H1372,DATA!$B$2:$G$526,2,FALSE),"")</f>
        <v/>
      </c>
      <c r="K1372" t="str">
        <f>IF(LEN(H1372)&gt;0,IF(MID(IF(MID(MID(C1372,LEN(H1372)+2,99),1,1)="(",MID(MID(C1372,LEN(H1372)+2,99),2,LEN(MID(C1372,LEN(H1372)+2,99))-2),MID(C1372,LEN(H1372)+2,99)),1,1)=VLOOKUP(H1372,DATA!$B$2:$I$526,8,FALSE),MID(IF(MID(MID(C1372,LEN(H1372)+2,99),1,1)="(",MID(MID(C1372,LEN(H1372)+2,99),2,LEN(MID(C1372,LEN(H1372)+2,99))-2),MID(C1372,LEN(H1372)+2,99)),1,3),IF(MID(MID(C1372,LEN(H1372)+2,99),1,1)="(",MID(MID(C1372,LEN(H1372)+2,99),2,LEN(MID(C1372,LEN(H1372)+2,99))-2),MID(C1372,LEN(H1372)+2,99))),"")</f>
        <v/>
      </c>
      <c r="L1372" t="str">
        <f t="shared" ref="L1372:L1435" si="734">TRIM(MID(IF(LEN(H1372)&gt;0,IF(FIND(K1372,C1372)+LEN(K1372)+1&lt;LEN(C1372),MID(C1372,FIND(K1372,C1372)+LEN(K1372)+1,99),""),""), 1, IFERROR(FIND(",",IF(LEN(H1372)&gt;0,IF(FIND(K1372,C1372)+LEN(K1372)+1&lt;LEN(C1372),MID(C1372,FIND(K1372,C1372)+LEN(K1372)+1,99),""),""))-1,LEN(IF(LEN(H1372)&gt;0,IF(FIND(K1372,C1372)+LEN(K1372)+1&lt;LEN(C1372),MID(C1372,FIND(K1372,C1372)+LEN(K1372)+1,99),""),"")))))</f>
        <v/>
      </c>
      <c r="M1372" t="str">
        <f t="shared" si="721"/>
        <v/>
      </c>
      <c r="N1372" t="str">
        <f t="shared" ref="N1372:N1435" si="735">IF(MID(I1372,5,1)="L",IFERROR(FIND("#",L1372)=1,FALSE),"")</f>
        <v/>
      </c>
      <c r="O1372" t="str">
        <f t="shared" ref="O1372:O1435" si="736">IF(MID(I1372,4,1)="Z",IF(N1372,FALSE,TRUE),"")</f>
        <v/>
      </c>
      <c r="P1372" t="str">
        <f t="shared" si="729"/>
        <v/>
      </c>
      <c r="Q1372" t="str">
        <f t="shared" ref="Q1372:Q1435" si="737">IF(LEN(P1372)&gt;0,P1372-(G1372+4),IF(AND(MID(I1372,12,1)="F",LEN(L1372)&gt;0,MID(L1372,1,1)&lt;&gt;"R",MID(L1372,1,1)&lt;&gt;"F",MID(L1372,1,1)&lt;&gt;"#"),INT(MID(L1372,1,FIND("(",L1372)-1)),""))</f>
        <v/>
      </c>
      <c r="R1372" t="str">
        <f t="shared" ref="R1372:R1435" si="738">IF(AND(MID(I1372,3,1)="B",LEN(P1372)=0,LEN(Q1372)&lt;&gt;0),MID(L1372,LEN(Q1372)+2,3),"")</f>
        <v/>
      </c>
      <c r="S1372" t="str">
        <f t="shared" ref="S1372:S1435" si="739">IF(LEN(I1372)&gt;0,IF(MID(I1372,2,1)="A",IFERROR(FIND("A31",J1372)&gt;0,FALSE),""),"")</f>
        <v/>
      </c>
      <c r="T1372" t="str">
        <f t="shared" ref="T1372:T1435" si="740">IF(LEN(I1372)&gt;0,IF(MID(I1372,3,1)="B",IFERROR(FIND("B31",J1372)&gt;0,IF(H1372="HW_MFPR",TRUE,FALSE)),""),"")</f>
        <v/>
      </c>
      <c r="U1372" t="str">
        <f t="shared" ref="U1372:U1435" si="741">IF(LEN(I1372)&gt;0,IF(MID(I1372,13,1)="C",IFERROR(FIND("C31",J1372)&gt;0,FALSE),""),"")</f>
        <v/>
      </c>
      <c r="V1372" t="str">
        <f>IF(MID(I1372,6,1)="T",VLOOKUP(H1372,DATA!$B$2:$H$526,7,FALSE),"")</f>
        <v/>
      </c>
      <c r="W1372" t="str">
        <f t="shared" ref="W1372:W1435" si="742">IF(MID(I1372,7,1)="E",DEC2BIN(IF(M1372="L",0,1),1),"")</f>
        <v/>
      </c>
      <c r="X1372" t="str">
        <f>IF(LEN(H1372)&gt;0,VLOOKUP(H1372,DATA!$B$2:$F$526,5,FALSE),"")</f>
        <v/>
      </c>
      <c r="Y1372" t="str">
        <f t="shared" ref="Y1372:Y1435" si="743">IF(LEN(X1372)&gt;0,DEC2BIN(IF(AND(LEN(M1372)&gt;0,MID(M1372,1,1)="S"),1,0),1),"")</f>
        <v/>
      </c>
      <c r="Z1372" t="str">
        <f t="shared" ref="Z1372:Z1435" si="744">IF(MID(I1372,10,1)="I",MID(L1372,1,IFERROR(FIND("(",L1372)-1,LEN(L1372))),"")</f>
        <v/>
      </c>
      <c r="AA1372" t="str">
        <f t="shared" ref="AA1372:AA1435" si="745">IF(AND(LEN(Z1372)&gt;0,LEN(Z1372)&lt;&gt;LEN(L1372)),MID(L1372,LEN(Z1372)+2,LEN(L1372)-LEN(Z1372)-2),"")</f>
        <v/>
      </c>
      <c r="AB1372" t="str">
        <f>IF(LEN(Z1372)&gt;0,VLOOKUP(Z1372,DATA!$K$25:$L$69,2,FALSE)&amp;IF(LEN(AA1372)&gt;0,VLOOKUP(AA1372,DATA!$O$25:$P$29,2,FALSE),""),"")</f>
        <v/>
      </c>
      <c r="AC1372" t="str">
        <f>IF(LEN(Z1372)&gt;0,VLOOKUP(Z1372,DATA!$K$25:$M$69,3,FALSE),"")</f>
        <v/>
      </c>
      <c r="AD1372" t="str">
        <f t="shared" ref="AD1372:AD1435" si="746">IF(MID(I1372,2,1)="A",DEC2BIN(IF(S1372,"31",MID(K1372,2,2)),5),"")</f>
        <v/>
      </c>
      <c r="AE1372" t="str">
        <f t="shared" ref="AE1372:AE1435" si="747">IF(MID(I1372,3,1)="B",IF(T1372,DEC2BIN("31",5),IF(S1372,DEC2BIN(MID(K1372,2,2),5),IF(LEN(R1372)&gt;0,DEC2BIN(MID(R1372,2,2),5),IF(OR(LEN(P1372)&gt;0,LEN(Z1372)&gt;0,N1372),"",DEC2BIN(MID(L1372,2,2),5))))),"")</f>
        <v/>
      </c>
      <c r="AF1372" t="str">
        <f t="shared" ref="AF1372:AF1435" si="748">IF(AND(LEN(O1372)&gt;0,O1372),"0000","")</f>
        <v/>
      </c>
      <c r="AG1372" t="str">
        <f t="shared" ref="AG1372:AG1435" si="749">IF(AND(LEN(N1372)&gt;0,N1372),DEC2BIN(MID(L1372,2,LEN(L1372)-1),8)&amp;"1","")</f>
        <v/>
      </c>
      <c r="AH1372" t="str">
        <f t="shared" ref="AH1372:AH1435" si="750">IF(MID(I1372,13,1)="C",DEC2BIN(IF(U1372,31,MID(M1372,2,2)),5),"")</f>
        <v/>
      </c>
      <c r="AI1372" t="str">
        <f>IF(LEN(Q1372)&gt;0,REPT("0",IF(IF(MID(I1372,12,1)="F",VLOOKUP(J1372,DATA!$K$2:$Y$20,14,FALSE),0)&gt;10,IF(MID(I1372,12,1)="F",VLOOKUP(J1372,DATA!$K$2:$Y$20,14,FALSE),0)-10,0)-LEN(X1372))&amp;DEC2BIN(Q1372,IF(MID(I1372,12,1)="F",VLOOKUP(J1372,DATA!$K$2:$Y$20,14,FALSE),0)-IF(IF(MID(I1372,12,1)="F",VLOOKUP(J1372,DATA!$K$2:$Y$20,14,FALSE),0)&gt;10,IF(MID(I1372,12,1)="F",VLOOKUP(J1372,DATA!$K$2:$Y$20,14,FALSE),0)-10,0)),"")</f>
        <v/>
      </c>
      <c r="AJ1372" t="str">
        <f>IF(LEN(H1372)&gt;0,IF(H1372&lt;&gt;"CALL_PAL",VLOOKUP(H1372,DATA!$B$2:$E$526,4,FALSE),VLOOKUP(K1372,DATA!$K$72:$M$161,3,FALSE)),"")</f>
        <v/>
      </c>
      <c r="AK1372" t="str">
        <f>IF(LEN(H1372)&gt;0,VLOOKUP(H1372,DATA!$B$2:$D$526,3,FALSE),"")</f>
        <v/>
      </c>
      <c r="AL1372" t="str">
        <f t="shared" ref="AL1372:AL1435" si="751">AK1372&amp;AD1372&amp;AE1372&amp;V1372&amp;W1372&amp;X1372&amp;Y1372&amp;AB1372&amp;AC1372&amp;AF1372&amp;AG1372&amp;AI1372&amp;AJ1372&amp;AH1372</f>
        <v/>
      </c>
      <c r="AM1372" t="str">
        <f t="shared" ref="AM1372:AM1435" si="752">IF(LEN(AL1372)&gt;0,BIN2HEX(MID(AL1372,1,8),2)&amp;BIN2HEX(MID(AL1372,9,8),2)&amp;BIN2HEX(MID(AL1372,17,8),2)&amp;BIN2HEX(MID(AL1372,25,8),2),"")</f>
        <v/>
      </c>
      <c r="AN1372" t="str">
        <f t="shared" si="730"/>
        <v/>
      </c>
      <c r="AO1372" t="str">
        <f t="shared" si="724"/>
        <v/>
      </c>
      <c r="AP1372" t="str">
        <f t="shared" si="725"/>
        <v/>
      </c>
      <c r="AQ1372" t="str">
        <f t="shared" si="722"/>
        <v/>
      </c>
    </row>
    <row r="1373" spans="1:43" x14ac:dyDescent="0.25">
      <c r="A1373" t="str">
        <f t="shared" si="726"/>
        <v/>
      </c>
      <c r="C1373" t="str">
        <f t="shared" si="732"/>
        <v/>
      </c>
      <c r="D1373" t="str">
        <f t="shared" si="727"/>
        <v/>
      </c>
      <c r="E1373" t="str">
        <f t="shared" si="728"/>
        <v/>
      </c>
      <c r="F1373" t="str">
        <f t="shared" si="731"/>
        <v/>
      </c>
      <c r="G1373" t="str">
        <f t="shared" si="723"/>
        <v/>
      </c>
      <c r="H1373" t="str">
        <f t="shared" si="733"/>
        <v/>
      </c>
      <c r="I1373" s="3" t="str">
        <f>IF(LEN(H1373)&gt;0,VLOOKUP(H1373,DATA!$B$2:$G$526,6,FALSE),"")</f>
        <v/>
      </c>
      <c r="J1373" t="str">
        <f>IF(LEN(H1373)&gt;0,VLOOKUP(H1373,DATA!$B$2:$G$526,2,FALSE),"")</f>
        <v/>
      </c>
      <c r="K1373" t="str">
        <f>IF(LEN(H1373)&gt;0,IF(MID(IF(MID(MID(C1373,LEN(H1373)+2,99),1,1)="(",MID(MID(C1373,LEN(H1373)+2,99),2,LEN(MID(C1373,LEN(H1373)+2,99))-2),MID(C1373,LEN(H1373)+2,99)),1,1)=VLOOKUP(H1373,DATA!$B$2:$I$526,8,FALSE),MID(IF(MID(MID(C1373,LEN(H1373)+2,99),1,1)="(",MID(MID(C1373,LEN(H1373)+2,99),2,LEN(MID(C1373,LEN(H1373)+2,99))-2),MID(C1373,LEN(H1373)+2,99)),1,3),IF(MID(MID(C1373,LEN(H1373)+2,99),1,1)="(",MID(MID(C1373,LEN(H1373)+2,99),2,LEN(MID(C1373,LEN(H1373)+2,99))-2),MID(C1373,LEN(H1373)+2,99))),"")</f>
        <v/>
      </c>
      <c r="L1373" t="str">
        <f t="shared" si="734"/>
        <v/>
      </c>
      <c r="M1373" t="str">
        <f t="shared" si="721"/>
        <v/>
      </c>
      <c r="N1373" t="str">
        <f t="shared" si="735"/>
        <v/>
      </c>
      <c r="O1373" t="str">
        <f t="shared" si="736"/>
        <v/>
      </c>
      <c r="P1373" t="str">
        <f t="shared" si="729"/>
        <v/>
      </c>
      <c r="Q1373" t="str">
        <f t="shared" si="737"/>
        <v/>
      </c>
      <c r="R1373" t="str">
        <f t="shared" si="738"/>
        <v/>
      </c>
      <c r="S1373" t="str">
        <f t="shared" si="739"/>
        <v/>
      </c>
      <c r="T1373" t="str">
        <f t="shared" si="740"/>
        <v/>
      </c>
      <c r="U1373" t="str">
        <f t="shared" si="741"/>
        <v/>
      </c>
      <c r="V1373" t="str">
        <f>IF(MID(I1373,6,1)="T",VLOOKUP(H1373,DATA!$B$2:$H$526,7,FALSE),"")</f>
        <v/>
      </c>
      <c r="W1373" t="str">
        <f t="shared" si="742"/>
        <v/>
      </c>
      <c r="X1373" t="str">
        <f>IF(LEN(H1373)&gt;0,VLOOKUP(H1373,DATA!$B$2:$F$526,5,FALSE),"")</f>
        <v/>
      </c>
      <c r="Y1373" t="str">
        <f t="shared" si="743"/>
        <v/>
      </c>
      <c r="Z1373" t="str">
        <f t="shared" si="744"/>
        <v/>
      </c>
      <c r="AA1373" t="str">
        <f t="shared" si="745"/>
        <v/>
      </c>
      <c r="AB1373" t="str">
        <f>IF(LEN(Z1373)&gt;0,VLOOKUP(Z1373,DATA!$K$25:$L$69,2,FALSE)&amp;IF(LEN(AA1373)&gt;0,VLOOKUP(AA1373,DATA!$O$25:$P$29,2,FALSE),""),"")</f>
        <v/>
      </c>
      <c r="AC1373" t="str">
        <f>IF(LEN(Z1373)&gt;0,VLOOKUP(Z1373,DATA!$K$25:$M$69,3,FALSE),"")</f>
        <v/>
      </c>
      <c r="AD1373" t="str">
        <f t="shared" si="746"/>
        <v/>
      </c>
      <c r="AE1373" t="str">
        <f t="shared" si="747"/>
        <v/>
      </c>
      <c r="AF1373" t="str">
        <f t="shared" si="748"/>
        <v/>
      </c>
      <c r="AG1373" t="str">
        <f t="shared" si="749"/>
        <v/>
      </c>
      <c r="AH1373" t="str">
        <f t="shared" si="750"/>
        <v/>
      </c>
      <c r="AI1373" t="str">
        <f>IF(LEN(Q1373)&gt;0,REPT("0",IF(IF(MID(I1373,12,1)="F",VLOOKUP(J1373,DATA!$K$2:$Y$20,14,FALSE),0)&gt;10,IF(MID(I1373,12,1)="F",VLOOKUP(J1373,DATA!$K$2:$Y$20,14,FALSE),0)-10,0)-LEN(X1373))&amp;DEC2BIN(Q1373,IF(MID(I1373,12,1)="F",VLOOKUP(J1373,DATA!$K$2:$Y$20,14,FALSE),0)-IF(IF(MID(I1373,12,1)="F",VLOOKUP(J1373,DATA!$K$2:$Y$20,14,FALSE),0)&gt;10,IF(MID(I1373,12,1)="F",VLOOKUP(J1373,DATA!$K$2:$Y$20,14,FALSE),0)-10,0)),"")</f>
        <v/>
      </c>
      <c r="AJ1373" t="str">
        <f>IF(LEN(H1373)&gt;0,IF(H1373&lt;&gt;"CALL_PAL",VLOOKUP(H1373,DATA!$B$2:$E$526,4,FALSE),VLOOKUP(K1373,DATA!$K$72:$M$161,3,FALSE)),"")</f>
        <v/>
      </c>
      <c r="AK1373" t="str">
        <f>IF(LEN(H1373)&gt;0,VLOOKUP(H1373,DATA!$B$2:$D$526,3,FALSE),"")</f>
        <v/>
      </c>
      <c r="AL1373" t="str">
        <f t="shared" si="751"/>
        <v/>
      </c>
      <c r="AM1373" t="str">
        <f t="shared" si="752"/>
        <v/>
      </c>
      <c r="AN1373" t="str">
        <f t="shared" si="730"/>
        <v/>
      </c>
      <c r="AO1373" t="str">
        <f t="shared" si="724"/>
        <v/>
      </c>
      <c r="AP1373" t="str">
        <f t="shared" si="725"/>
        <v/>
      </c>
      <c r="AQ1373" t="str">
        <f t="shared" si="722"/>
        <v/>
      </c>
    </row>
    <row r="1374" spans="1:43" x14ac:dyDescent="0.25">
      <c r="A1374" t="str">
        <f t="shared" si="726"/>
        <v/>
      </c>
      <c r="C1374" t="str">
        <f t="shared" si="732"/>
        <v/>
      </c>
      <c r="D1374" t="str">
        <f t="shared" si="727"/>
        <v/>
      </c>
      <c r="E1374" t="str">
        <f t="shared" si="728"/>
        <v/>
      </c>
      <c r="F1374" t="str">
        <f t="shared" si="731"/>
        <v/>
      </c>
      <c r="G1374" t="str">
        <f t="shared" si="723"/>
        <v/>
      </c>
      <c r="H1374" t="str">
        <f t="shared" si="733"/>
        <v/>
      </c>
      <c r="I1374" s="3" t="str">
        <f>IF(LEN(H1374)&gt;0,VLOOKUP(H1374,DATA!$B$2:$G$526,6,FALSE),"")</f>
        <v/>
      </c>
      <c r="J1374" t="str">
        <f>IF(LEN(H1374)&gt;0,VLOOKUP(H1374,DATA!$B$2:$G$526,2,FALSE),"")</f>
        <v/>
      </c>
      <c r="K1374" t="str">
        <f>IF(LEN(H1374)&gt;0,IF(MID(IF(MID(MID(C1374,LEN(H1374)+2,99),1,1)="(",MID(MID(C1374,LEN(H1374)+2,99),2,LEN(MID(C1374,LEN(H1374)+2,99))-2),MID(C1374,LEN(H1374)+2,99)),1,1)=VLOOKUP(H1374,DATA!$B$2:$I$526,8,FALSE),MID(IF(MID(MID(C1374,LEN(H1374)+2,99),1,1)="(",MID(MID(C1374,LEN(H1374)+2,99),2,LEN(MID(C1374,LEN(H1374)+2,99))-2),MID(C1374,LEN(H1374)+2,99)),1,3),IF(MID(MID(C1374,LEN(H1374)+2,99),1,1)="(",MID(MID(C1374,LEN(H1374)+2,99),2,LEN(MID(C1374,LEN(H1374)+2,99))-2),MID(C1374,LEN(H1374)+2,99))),"")</f>
        <v/>
      </c>
      <c r="L1374" t="str">
        <f t="shared" si="734"/>
        <v/>
      </c>
      <c r="M1374" t="str">
        <f t="shared" si="721"/>
        <v/>
      </c>
      <c r="N1374" t="str">
        <f t="shared" si="735"/>
        <v/>
      </c>
      <c r="O1374" t="str">
        <f t="shared" si="736"/>
        <v/>
      </c>
      <c r="P1374" t="str">
        <f t="shared" si="729"/>
        <v/>
      </c>
      <c r="Q1374" t="str">
        <f t="shared" si="737"/>
        <v/>
      </c>
      <c r="R1374" t="str">
        <f t="shared" si="738"/>
        <v/>
      </c>
      <c r="S1374" t="str">
        <f t="shared" si="739"/>
        <v/>
      </c>
      <c r="T1374" t="str">
        <f t="shared" si="740"/>
        <v/>
      </c>
      <c r="U1374" t="str">
        <f t="shared" si="741"/>
        <v/>
      </c>
      <c r="V1374" t="str">
        <f>IF(MID(I1374,6,1)="T",VLOOKUP(H1374,DATA!$B$2:$H$526,7,FALSE),"")</f>
        <v/>
      </c>
      <c r="W1374" t="str">
        <f t="shared" si="742"/>
        <v/>
      </c>
      <c r="X1374" t="str">
        <f>IF(LEN(H1374)&gt;0,VLOOKUP(H1374,DATA!$B$2:$F$526,5,FALSE),"")</f>
        <v/>
      </c>
      <c r="Y1374" t="str">
        <f t="shared" si="743"/>
        <v/>
      </c>
      <c r="Z1374" t="str">
        <f t="shared" si="744"/>
        <v/>
      </c>
      <c r="AA1374" t="str">
        <f t="shared" si="745"/>
        <v/>
      </c>
      <c r="AB1374" t="str">
        <f>IF(LEN(Z1374)&gt;0,VLOOKUP(Z1374,DATA!$K$25:$L$69,2,FALSE)&amp;IF(LEN(AA1374)&gt;0,VLOOKUP(AA1374,DATA!$O$25:$P$29,2,FALSE),""),"")</f>
        <v/>
      </c>
      <c r="AC1374" t="str">
        <f>IF(LEN(Z1374)&gt;0,VLOOKUP(Z1374,DATA!$K$25:$M$69,3,FALSE),"")</f>
        <v/>
      </c>
      <c r="AD1374" t="str">
        <f t="shared" si="746"/>
        <v/>
      </c>
      <c r="AE1374" t="str">
        <f t="shared" si="747"/>
        <v/>
      </c>
      <c r="AF1374" t="str">
        <f t="shared" si="748"/>
        <v/>
      </c>
      <c r="AG1374" t="str">
        <f t="shared" si="749"/>
        <v/>
      </c>
      <c r="AH1374" t="str">
        <f t="shared" si="750"/>
        <v/>
      </c>
      <c r="AI1374" t="str">
        <f>IF(LEN(Q1374)&gt;0,REPT("0",IF(IF(MID(I1374,12,1)="F",VLOOKUP(J1374,DATA!$K$2:$Y$20,14,FALSE),0)&gt;10,IF(MID(I1374,12,1)="F",VLOOKUP(J1374,DATA!$K$2:$Y$20,14,FALSE),0)-10,0)-LEN(X1374))&amp;DEC2BIN(Q1374,IF(MID(I1374,12,1)="F",VLOOKUP(J1374,DATA!$K$2:$Y$20,14,FALSE),0)-IF(IF(MID(I1374,12,1)="F",VLOOKUP(J1374,DATA!$K$2:$Y$20,14,FALSE),0)&gt;10,IF(MID(I1374,12,1)="F",VLOOKUP(J1374,DATA!$K$2:$Y$20,14,FALSE),0)-10,0)),"")</f>
        <v/>
      </c>
      <c r="AJ1374" t="str">
        <f>IF(LEN(H1374)&gt;0,IF(H1374&lt;&gt;"CALL_PAL",VLOOKUP(H1374,DATA!$B$2:$E$526,4,FALSE),VLOOKUP(K1374,DATA!$K$72:$M$161,3,FALSE)),"")</f>
        <v/>
      </c>
      <c r="AK1374" t="str">
        <f>IF(LEN(H1374)&gt;0,VLOOKUP(H1374,DATA!$B$2:$D$526,3,FALSE),"")</f>
        <v/>
      </c>
      <c r="AL1374" t="str">
        <f t="shared" si="751"/>
        <v/>
      </c>
      <c r="AM1374" t="str">
        <f t="shared" si="752"/>
        <v/>
      </c>
      <c r="AN1374" t="str">
        <f t="shared" si="730"/>
        <v/>
      </c>
      <c r="AO1374" t="str">
        <f t="shared" si="724"/>
        <v/>
      </c>
      <c r="AP1374" t="str">
        <f t="shared" si="725"/>
        <v/>
      </c>
      <c r="AQ1374" t="str">
        <f t="shared" si="722"/>
        <v/>
      </c>
    </row>
    <row r="1375" spans="1:43" x14ac:dyDescent="0.25">
      <c r="A1375" t="str">
        <f t="shared" si="726"/>
        <v/>
      </c>
      <c r="C1375" t="str">
        <f t="shared" si="732"/>
        <v/>
      </c>
      <c r="D1375" t="str">
        <f t="shared" si="727"/>
        <v/>
      </c>
      <c r="E1375" t="str">
        <f t="shared" si="728"/>
        <v/>
      </c>
      <c r="F1375" t="str">
        <f t="shared" si="731"/>
        <v/>
      </c>
      <c r="G1375" t="str">
        <f t="shared" si="723"/>
        <v/>
      </c>
      <c r="H1375" t="str">
        <f t="shared" si="733"/>
        <v/>
      </c>
      <c r="I1375" s="3" t="str">
        <f>IF(LEN(H1375)&gt;0,VLOOKUP(H1375,DATA!$B$2:$G$526,6,FALSE),"")</f>
        <v/>
      </c>
      <c r="J1375" t="str">
        <f>IF(LEN(H1375)&gt;0,VLOOKUP(H1375,DATA!$B$2:$G$526,2,FALSE),"")</f>
        <v/>
      </c>
      <c r="K1375" t="str">
        <f>IF(LEN(H1375)&gt;0,IF(MID(IF(MID(MID(C1375,LEN(H1375)+2,99),1,1)="(",MID(MID(C1375,LEN(H1375)+2,99),2,LEN(MID(C1375,LEN(H1375)+2,99))-2),MID(C1375,LEN(H1375)+2,99)),1,1)=VLOOKUP(H1375,DATA!$B$2:$I$526,8,FALSE),MID(IF(MID(MID(C1375,LEN(H1375)+2,99),1,1)="(",MID(MID(C1375,LEN(H1375)+2,99),2,LEN(MID(C1375,LEN(H1375)+2,99))-2),MID(C1375,LEN(H1375)+2,99)),1,3),IF(MID(MID(C1375,LEN(H1375)+2,99),1,1)="(",MID(MID(C1375,LEN(H1375)+2,99),2,LEN(MID(C1375,LEN(H1375)+2,99))-2),MID(C1375,LEN(H1375)+2,99))),"")</f>
        <v/>
      </c>
      <c r="L1375" t="str">
        <f t="shared" si="734"/>
        <v/>
      </c>
      <c r="M1375" t="str">
        <f t="shared" si="721"/>
        <v/>
      </c>
      <c r="N1375" t="str">
        <f t="shared" si="735"/>
        <v/>
      </c>
      <c r="O1375" t="str">
        <f t="shared" si="736"/>
        <v/>
      </c>
      <c r="P1375" t="str">
        <f t="shared" si="729"/>
        <v/>
      </c>
      <c r="Q1375" t="str">
        <f t="shared" si="737"/>
        <v/>
      </c>
      <c r="R1375" t="str">
        <f t="shared" si="738"/>
        <v/>
      </c>
      <c r="S1375" t="str">
        <f t="shared" si="739"/>
        <v/>
      </c>
      <c r="T1375" t="str">
        <f t="shared" si="740"/>
        <v/>
      </c>
      <c r="U1375" t="str">
        <f t="shared" si="741"/>
        <v/>
      </c>
      <c r="V1375" t="str">
        <f>IF(MID(I1375,6,1)="T",VLOOKUP(H1375,DATA!$B$2:$H$526,7,FALSE),"")</f>
        <v/>
      </c>
      <c r="W1375" t="str">
        <f t="shared" si="742"/>
        <v/>
      </c>
      <c r="X1375" t="str">
        <f>IF(LEN(H1375)&gt;0,VLOOKUP(H1375,DATA!$B$2:$F$526,5,FALSE),"")</f>
        <v/>
      </c>
      <c r="Y1375" t="str">
        <f t="shared" si="743"/>
        <v/>
      </c>
      <c r="Z1375" t="str">
        <f t="shared" si="744"/>
        <v/>
      </c>
      <c r="AA1375" t="str">
        <f t="shared" si="745"/>
        <v/>
      </c>
      <c r="AB1375" t="str">
        <f>IF(LEN(Z1375)&gt;0,VLOOKUP(Z1375,DATA!$K$25:$L$69,2,FALSE)&amp;IF(LEN(AA1375)&gt;0,VLOOKUP(AA1375,DATA!$O$25:$P$29,2,FALSE),""),"")</f>
        <v/>
      </c>
      <c r="AC1375" t="str">
        <f>IF(LEN(Z1375)&gt;0,VLOOKUP(Z1375,DATA!$K$25:$M$69,3,FALSE),"")</f>
        <v/>
      </c>
      <c r="AD1375" t="str">
        <f t="shared" si="746"/>
        <v/>
      </c>
      <c r="AE1375" t="str">
        <f t="shared" si="747"/>
        <v/>
      </c>
      <c r="AF1375" t="str">
        <f t="shared" si="748"/>
        <v/>
      </c>
      <c r="AG1375" t="str">
        <f t="shared" si="749"/>
        <v/>
      </c>
      <c r="AH1375" t="str">
        <f t="shared" si="750"/>
        <v/>
      </c>
      <c r="AI1375" t="str">
        <f>IF(LEN(Q1375)&gt;0,REPT("0",IF(IF(MID(I1375,12,1)="F",VLOOKUP(J1375,DATA!$K$2:$Y$20,14,FALSE),0)&gt;10,IF(MID(I1375,12,1)="F",VLOOKUP(J1375,DATA!$K$2:$Y$20,14,FALSE),0)-10,0)-LEN(X1375))&amp;DEC2BIN(Q1375,IF(MID(I1375,12,1)="F",VLOOKUP(J1375,DATA!$K$2:$Y$20,14,FALSE),0)-IF(IF(MID(I1375,12,1)="F",VLOOKUP(J1375,DATA!$K$2:$Y$20,14,FALSE),0)&gt;10,IF(MID(I1375,12,1)="F",VLOOKUP(J1375,DATA!$K$2:$Y$20,14,FALSE),0)-10,0)),"")</f>
        <v/>
      </c>
      <c r="AJ1375" t="str">
        <f>IF(LEN(H1375)&gt;0,IF(H1375&lt;&gt;"CALL_PAL",VLOOKUP(H1375,DATA!$B$2:$E$526,4,FALSE),VLOOKUP(K1375,DATA!$K$72:$M$161,3,FALSE)),"")</f>
        <v/>
      </c>
      <c r="AK1375" t="str">
        <f>IF(LEN(H1375)&gt;0,VLOOKUP(H1375,DATA!$B$2:$D$526,3,FALSE),"")</f>
        <v/>
      </c>
      <c r="AL1375" t="str">
        <f t="shared" si="751"/>
        <v/>
      </c>
      <c r="AM1375" t="str">
        <f t="shared" si="752"/>
        <v/>
      </c>
      <c r="AN1375" t="str">
        <f t="shared" si="730"/>
        <v/>
      </c>
      <c r="AO1375" t="str">
        <f t="shared" si="724"/>
        <v/>
      </c>
      <c r="AP1375" t="str">
        <f t="shared" si="725"/>
        <v/>
      </c>
      <c r="AQ1375" t="str">
        <f t="shared" si="722"/>
        <v/>
      </c>
    </row>
    <row r="1376" spans="1:43" x14ac:dyDescent="0.25">
      <c r="A1376" t="str">
        <f t="shared" si="726"/>
        <v/>
      </c>
      <c r="C1376" t="str">
        <f t="shared" si="732"/>
        <v/>
      </c>
      <c r="D1376" t="str">
        <f t="shared" si="727"/>
        <v/>
      </c>
      <c r="E1376" t="str">
        <f t="shared" si="728"/>
        <v/>
      </c>
      <c r="F1376" t="str">
        <f t="shared" si="731"/>
        <v/>
      </c>
      <c r="G1376" t="str">
        <f t="shared" si="723"/>
        <v/>
      </c>
      <c r="H1376" t="str">
        <f t="shared" si="733"/>
        <v/>
      </c>
      <c r="I1376" s="3" t="str">
        <f>IF(LEN(H1376)&gt;0,VLOOKUP(H1376,DATA!$B$2:$G$526,6,FALSE),"")</f>
        <v/>
      </c>
      <c r="J1376" t="str">
        <f>IF(LEN(H1376)&gt;0,VLOOKUP(H1376,DATA!$B$2:$G$526,2,FALSE),"")</f>
        <v/>
      </c>
      <c r="K1376" t="str">
        <f>IF(LEN(H1376)&gt;0,IF(MID(IF(MID(MID(C1376,LEN(H1376)+2,99),1,1)="(",MID(MID(C1376,LEN(H1376)+2,99),2,LEN(MID(C1376,LEN(H1376)+2,99))-2),MID(C1376,LEN(H1376)+2,99)),1,1)=VLOOKUP(H1376,DATA!$B$2:$I$526,8,FALSE),MID(IF(MID(MID(C1376,LEN(H1376)+2,99),1,1)="(",MID(MID(C1376,LEN(H1376)+2,99),2,LEN(MID(C1376,LEN(H1376)+2,99))-2),MID(C1376,LEN(H1376)+2,99)),1,3),IF(MID(MID(C1376,LEN(H1376)+2,99),1,1)="(",MID(MID(C1376,LEN(H1376)+2,99),2,LEN(MID(C1376,LEN(H1376)+2,99))-2),MID(C1376,LEN(H1376)+2,99))),"")</f>
        <v/>
      </c>
      <c r="L1376" t="str">
        <f t="shared" si="734"/>
        <v/>
      </c>
      <c r="M1376" t="str">
        <f t="shared" si="721"/>
        <v/>
      </c>
      <c r="N1376" t="str">
        <f t="shared" si="735"/>
        <v/>
      </c>
      <c r="O1376" t="str">
        <f t="shared" si="736"/>
        <v/>
      </c>
      <c r="P1376" t="str">
        <f t="shared" si="729"/>
        <v/>
      </c>
      <c r="Q1376" t="str">
        <f t="shared" si="737"/>
        <v/>
      </c>
      <c r="R1376" t="str">
        <f t="shared" si="738"/>
        <v/>
      </c>
      <c r="S1376" t="str">
        <f t="shared" si="739"/>
        <v/>
      </c>
      <c r="T1376" t="str">
        <f t="shared" si="740"/>
        <v/>
      </c>
      <c r="U1376" t="str">
        <f t="shared" si="741"/>
        <v/>
      </c>
      <c r="V1376" t="str">
        <f>IF(MID(I1376,6,1)="T",VLOOKUP(H1376,DATA!$B$2:$H$526,7,FALSE),"")</f>
        <v/>
      </c>
      <c r="W1376" t="str">
        <f t="shared" si="742"/>
        <v/>
      </c>
      <c r="X1376" t="str">
        <f>IF(LEN(H1376)&gt;0,VLOOKUP(H1376,DATA!$B$2:$F$526,5,FALSE),"")</f>
        <v/>
      </c>
      <c r="Y1376" t="str">
        <f t="shared" si="743"/>
        <v/>
      </c>
      <c r="Z1376" t="str">
        <f t="shared" si="744"/>
        <v/>
      </c>
      <c r="AA1376" t="str">
        <f t="shared" si="745"/>
        <v/>
      </c>
      <c r="AB1376" t="str">
        <f>IF(LEN(Z1376)&gt;0,VLOOKUP(Z1376,DATA!$K$25:$L$69,2,FALSE)&amp;IF(LEN(AA1376)&gt;0,VLOOKUP(AA1376,DATA!$O$25:$P$29,2,FALSE),""),"")</f>
        <v/>
      </c>
      <c r="AC1376" t="str">
        <f>IF(LEN(Z1376)&gt;0,VLOOKUP(Z1376,DATA!$K$25:$M$69,3,FALSE),"")</f>
        <v/>
      </c>
      <c r="AD1376" t="str">
        <f t="shared" si="746"/>
        <v/>
      </c>
      <c r="AE1376" t="str">
        <f t="shared" si="747"/>
        <v/>
      </c>
      <c r="AF1376" t="str">
        <f t="shared" si="748"/>
        <v/>
      </c>
      <c r="AG1376" t="str">
        <f t="shared" si="749"/>
        <v/>
      </c>
      <c r="AH1376" t="str">
        <f t="shared" si="750"/>
        <v/>
      </c>
      <c r="AI1376" t="str">
        <f>IF(LEN(Q1376)&gt;0,REPT("0",IF(IF(MID(I1376,12,1)="F",VLOOKUP(J1376,DATA!$K$2:$Y$20,14,FALSE),0)&gt;10,IF(MID(I1376,12,1)="F",VLOOKUP(J1376,DATA!$K$2:$Y$20,14,FALSE),0)-10,0)-LEN(X1376))&amp;DEC2BIN(Q1376,IF(MID(I1376,12,1)="F",VLOOKUP(J1376,DATA!$K$2:$Y$20,14,FALSE),0)-IF(IF(MID(I1376,12,1)="F",VLOOKUP(J1376,DATA!$K$2:$Y$20,14,FALSE),0)&gt;10,IF(MID(I1376,12,1)="F",VLOOKUP(J1376,DATA!$K$2:$Y$20,14,FALSE),0)-10,0)),"")</f>
        <v/>
      </c>
      <c r="AJ1376" t="str">
        <f>IF(LEN(H1376)&gt;0,IF(H1376&lt;&gt;"CALL_PAL",VLOOKUP(H1376,DATA!$B$2:$E$526,4,FALSE),VLOOKUP(K1376,DATA!$K$72:$M$161,3,FALSE)),"")</f>
        <v/>
      </c>
      <c r="AK1376" t="str">
        <f>IF(LEN(H1376)&gt;0,VLOOKUP(H1376,DATA!$B$2:$D$526,3,FALSE),"")</f>
        <v/>
      </c>
      <c r="AL1376" t="str">
        <f t="shared" si="751"/>
        <v/>
      </c>
      <c r="AM1376" t="str">
        <f t="shared" si="752"/>
        <v/>
      </c>
      <c r="AN1376" t="str">
        <f t="shared" si="730"/>
        <v/>
      </c>
      <c r="AO1376" t="str">
        <f t="shared" si="724"/>
        <v/>
      </c>
      <c r="AP1376" t="str">
        <f t="shared" si="725"/>
        <v/>
      </c>
      <c r="AQ1376" t="str">
        <f t="shared" si="722"/>
        <v/>
      </c>
    </row>
    <row r="1377" spans="1:43" x14ac:dyDescent="0.25">
      <c r="A1377" t="str">
        <f t="shared" si="726"/>
        <v/>
      </c>
      <c r="C1377" t="str">
        <f t="shared" si="732"/>
        <v/>
      </c>
      <c r="D1377" t="str">
        <f t="shared" si="727"/>
        <v/>
      </c>
      <c r="E1377" t="str">
        <f t="shared" si="728"/>
        <v/>
      </c>
      <c r="F1377" t="str">
        <f t="shared" si="731"/>
        <v/>
      </c>
      <c r="G1377" t="str">
        <f t="shared" si="723"/>
        <v/>
      </c>
      <c r="H1377" t="str">
        <f t="shared" si="733"/>
        <v/>
      </c>
      <c r="I1377" s="3" t="str">
        <f>IF(LEN(H1377)&gt;0,VLOOKUP(H1377,DATA!$B$2:$G$526,6,FALSE),"")</f>
        <v/>
      </c>
      <c r="J1377" t="str">
        <f>IF(LEN(H1377)&gt;0,VLOOKUP(H1377,DATA!$B$2:$G$526,2,FALSE),"")</f>
        <v/>
      </c>
      <c r="K1377" t="str">
        <f>IF(LEN(H1377)&gt;0,IF(MID(IF(MID(MID(C1377,LEN(H1377)+2,99),1,1)="(",MID(MID(C1377,LEN(H1377)+2,99),2,LEN(MID(C1377,LEN(H1377)+2,99))-2),MID(C1377,LEN(H1377)+2,99)),1,1)=VLOOKUP(H1377,DATA!$B$2:$I$526,8,FALSE),MID(IF(MID(MID(C1377,LEN(H1377)+2,99),1,1)="(",MID(MID(C1377,LEN(H1377)+2,99),2,LEN(MID(C1377,LEN(H1377)+2,99))-2),MID(C1377,LEN(H1377)+2,99)),1,3),IF(MID(MID(C1377,LEN(H1377)+2,99),1,1)="(",MID(MID(C1377,LEN(H1377)+2,99),2,LEN(MID(C1377,LEN(H1377)+2,99))-2),MID(C1377,LEN(H1377)+2,99))),"")</f>
        <v/>
      </c>
      <c r="L1377" t="str">
        <f t="shared" si="734"/>
        <v/>
      </c>
      <c r="M1377" t="str">
        <f t="shared" si="721"/>
        <v/>
      </c>
      <c r="N1377" t="str">
        <f t="shared" si="735"/>
        <v/>
      </c>
      <c r="O1377" t="str">
        <f t="shared" si="736"/>
        <v/>
      </c>
      <c r="P1377" t="str">
        <f t="shared" si="729"/>
        <v/>
      </c>
      <c r="Q1377" t="str">
        <f t="shared" si="737"/>
        <v/>
      </c>
      <c r="R1377" t="str">
        <f t="shared" si="738"/>
        <v/>
      </c>
      <c r="S1377" t="str">
        <f t="shared" si="739"/>
        <v/>
      </c>
      <c r="T1377" t="str">
        <f t="shared" si="740"/>
        <v/>
      </c>
      <c r="U1377" t="str">
        <f t="shared" si="741"/>
        <v/>
      </c>
      <c r="V1377" t="str">
        <f>IF(MID(I1377,6,1)="T",VLOOKUP(H1377,DATA!$B$2:$H$526,7,FALSE),"")</f>
        <v/>
      </c>
      <c r="W1377" t="str">
        <f t="shared" si="742"/>
        <v/>
      </c>
      <c r="X1377" t="str">
        <f>IF(LEN(H1377)&gt;0,VLOOKUP(H1377,DATA!$B$2:$F$526,5,FALSE),"")</f>
        <v/>
      </c>
      <c r="Y1377" t="str">
        <f t="shared" si="743"/>
        <v/>
      </c>
      <c r="Z1377" t="str">
        <f t="shared" si="744"/>
        <v/>
      </c>
      <c r="AA1377" t="str">
        <f t="shared" si="745"/>
        <v/>
      </c>
      <c r="AB1377" t="str">
        <f>IF(LEN(Z1377)&gt;0,VLOOKUP(Z1377,DATA!$K$25:$L$69,2,FALSE)&amp;IF(LEN(AA1377)&gt;0,VLOOKUP(AA1377,DATA!$O$25:$P$29,2,FALSE),""),"")</f>
        <v/>
      </c>
      <c r="AC1377" t="str">
        <f>IF(LEN(Z1377)&gt;0,VLOOKUP(Z1377,DATA!$K$25:$M$69,3,FALSE),"")</f>
        <v/>
      </c>
      <c r="AD1377" t="str">
        <f t="shared" si="746"/>
        <v/>
      </c>
      <c r="AE1377" t="str">
        <f t="shared" si="747"/>
        <v/>
      </c>
      <c r="AF1377" t="str">
        <f t="shared" si="748"/>
        <v/>
      </c>
      <c r="AG1377" t="str">
        <f t="shared" si="749"/>
        <v/>
      </c>
      <c r="AH1377" t="str">
        <f t="shared" si="750"/>
        <v/>
      </c>
      <c r="AI1377" t="str">
        <f>IF(LEN(Q1377)&gt;0,REPT("0",IF(IF(MID(I1377,12,1)="F",VLOOKUP(J1377,DATA!$K$2:$Y$20,14,FALSE),0)&gt;10,IF(MID(I1377,12,1)="F",VLOOKUP(J1377,DATA!$K$2:$Y$20,14,FALSE),0)-10,0)-LEN(X1377))&amp;DEC2BIN(Q1377,IF(MID(I1377,12,1)="F",VLOOKUP(J1377,DATA!$K$2:$Y$20,14,FALSE),0)-IF(IF(MID(I1377,12,1)="F",VLOOKUP(J1377,DATA!$K$2:$Y$20,14,FALSE),0)&gt;10,IF(MID(I1377,12,1)="F",VLOOKUP(J1377,DATA!$K$2:$Y$20,14,FALSE),0)-10,0)),"")</f>
        <v/>
      </c>
      <c r="AJ1377" t="str">
        <f>IF(LEN(H1377)&gt;0,IF(H1377&lt;&gt;"CALL_PAL",VLOOKUP(H1377,DATA!$B$2:$E$526,4,FALSE),VLOOKUP(K1377,DATA!$K$72:$M$161,3,FALSE)),"")</f>
        <v/>
      </c>
      <c r="AK1377" t="str">
        <f>IF(LEN(H1377)&gt;0,VLOOKUP(H1377,DATA!$B$2:$D$526,3,FALSE),"")</f>
        <v/>
      </c>
      <c r="AL1377" t="str">
        <f t="shared" si="751"/>
        <v/>
      </c>
      <c r="AM1377" t="str">
        <f t="shared" si="752"/>
        <v/>
      </c>
      <c r="AN1377" t="str">
        <f t="shared" si="730"/>
        <v/>
      </c>
      <c r="AO1377" t="str">
        <f t="shared" si="724"/>
        <v/>
      </c>
      <c r="AP1377" t="str">
        <f t="shared" si="725"/>
        <v/>
      </c>
      <c r="AQ1377" t="str">
        <f t="shared" si="722"/>
        <v/>
      </c>
    </row>
    <row r="1378" spans="1:43" x14ac:dyDescent="0.25">
      <c r="A1378" t="str">
        <f t="shared" si="726"/>
        <v/>
      </c>
      <c r="C1378" t="str">
        <f t="shared" si="732"/>
        <v/>
      </c>
      <c r="D1378" t="str">
        <f t="shared" si="727"/>
        <v/>
      </c>
      <c r="E1378" t="str">
        <f t="shared" si="728"/>
        <v/>
      </c>
      <c r="F1378" t="str">
        <f t="shared" si="731"/>
        <v/>
      </c>
      <c r="G1378" t="str">
        <f t="shared" si="723"/>
        <v/>
      </c>
      <c r="H1378" t="str">
        <f t="shared" si="733"/>
        <v/>
      </c>
      <c r="I1378" s="3" t="str">
        <f>IF(LEN(H1378)&gt;0,VLOOKUP(H1378,DATA!$B$2:$G$526,6,FALSE),"")</f>
        <v/>
      </c>
      <c r="J1378" t="str">
        <f>IF(LEN(H1378)&gt;0,VLOOKUP(H1378,DATA!$B$2:$G$526,2,FALSE),"")</f>
        <v/>
      </c>
      <c r="K1378" t="str">
        <f>IF(LEN(H1378)&gt;0,IF(MID(IF(MID(MID(C1378,LEN(H1378)+2,99),1,1)="(",MID(MID(C1378,LEN(H1378)+2,99),2,LEN(MID(C1378,LEN(H1378)+2,99))-2),MID(C1378,LEN(H1378)+2,99)),1,1)=VLOOKUP(H1378,DATA!$B$2:$I$526,8,FALSE),MID(IF(MID(MID(C1378,LEN(H1378)+2,99),1,1)="(",MID(MID(C1378,LEN(H1378)+2,99),2,LEN(MID(C1378,LEN(H1378)+2,99))-2),MID(C1378,LEN(H1378)+2,99)),1,3),IF(MID(MID(C1378,LEN(H1378)+2,99),1,1)="(",MID(MID(C1378,LEN(H1378)+2,99),2,LEN(MID(C1378,LEN(H1378)+2,99))-2),MID(C1378,LEN(H1378)+2,99))),"")</f>
        <v/>
      </c>
      <c r="L1378" t="str">
        <f t="shared" si="734"/>
        <v/>
      </c>
      <c r="M1378" t="str">
        <f t="shared" si="721"/>
        <v/>
      </c>
      <c r="N1378" t="str">
        <f t="shared" si="735"/>
        <v/>
      </c>
      <c r="O1378" t="str">
        <f t="shared" si="736"/>
        <v/>
      </c>
      <c r="P1378" t="str">
        <f t="shared" si="729"/>
        <v/>
      </c>
      <c r="Q1378" t="str">
        <f t="shared" si="737"/>
        <v/>
      </c>
      <c r="R1378" t="str">
        <f t="shared" si="738"/>
        <v/>
      </c>
      <c r="S1378" t="str">
        <f t="shared" si="739"/>
        <v/>
      </c>
      <c r="T1378" t="str">
        <f t="shared" si="740"/>
        <v/>
      </c>
      <c r="U1378" t="str">
        <f t="shared" si="741"/>
        <v/>
      </c>
      <c r="V1378" t="str">
        <f>IF(MID(I1378,6,1)="T",VLOOKUP(H1378,DATA!$B$2:$H$526,7,FALSE),"")</f>
        <v/>
      </c>
      <c r="W1378" t="str">
        <f t="shared" si="742"/>
        <v/>
      </c>
      <c r="X1378" t="str">
        <f>IF(LEN(H1378)&gt;0,VLOOKUP(H1378,DATA!$B$2:$F$526,5,FALSE),"")</f>
        <v/>
      </c>
      <c r="Y1378" t="str">
        <f t="shared" si="743"/>
        <v/>
      </c>
      <c r="Z1378" t="str">
        <f t="shared" si="744"/>
        <v/>
      </c>
      <c r="AA1378" t="str">
        <f t="shared" si="745"/>
        <v/>
      </c>
      <c r="AB1378" t="str">
        <f>IF(LEN(Z1378)&gt;0,VLOOKUP(Z1378,DATA!$K$25:$L$69,2,FALSE)&amp;IF(LEN(AA1378)&gt;0,VLOOKUP(AA1378,DATA!$O$25:$P$29,2,FALSE),""),"")</f>
        <v/>
      </c>
      <c r="AC1378" t="str">
        <f>IF(LEN(Z1378)&gt;0,VLOOKUP(Z1378,DATA!$K$25:$M$69,3,FALSE),"")</f>
        <v/>
      </c>
      <c r="AD1378" t="str">
        <f t="shared" si="746"/>
        <v/>
      </c>
      <c r="AE1378" t="str">
        <f t="shared" si="747"/>
        <v/>
      </c>
      <c r="AF1378" t="str">
        <f t="shared" si="748"/>
        <v/>
      </c>
      <c r="AG1378" t="str">
        <f t="shared" si="749"/>
        <v/>
      </c>
      <c r="AH1378" t="str">
        <f t="shared" si="750"/>
        <v/>
      </c>
      <c r="AI1378" t="str">
        <f>IF(LEN(Q1378)&gt;0,REPT("0",IF(IF(MID(I1378,12,1)="F",VLOOKUP(J1378,DATA!$K$2:$Y$20,14,FALSE),0)&gt;10,IF(MID(I1378,12,1)="F",VLOOKUP(J1378,DATA!$K$2:$Y$20,14,FALSE),0)-10,0)-LEN(X1378))&amp;DEC2BIN(Q1378,IF(MID(I1378,12,1)="F",VLOOKUP(J1378,DATA!$K$2:$Y$20,14,FALSE),0)-IF(IF(MID(I1378,12,1)="F",VLOOKUP(J1378,DATA!$K$2:$Y$20,14,FALSE),0)&gt;10,IF(MID(I1378,12,1)="F",VLOOKUP(J1378,DATA!$K$2:$Y$20,14,FALSE),0)-10,0)),"")</f>
        <v/>
      </c>
      <c r="AJ1378" t="str">
        <f>IF(LEN(H1378)&gt;0,IF(H1378&lt;&gt;"CALL_PAL",VLOOKUP(H1378,DATA!$B$2:$E$526,4,FALSE),VLOOKUP(K1378,DATA!$K$72:$M$161,3,FALSE)),"")</f>
        <v/>
      </c>
      <c r="AK1378" t="str">
        <f>IF(LEN(H1378)&gt;0,VLOOKUP(H1378,DATA!$B$2:$D$526,3,FALSE),"")</f>
        <v/>
      </c>
      <c r="AL1378" t="str">
        <f t="shared" si="751"/>
        <v/>
      </c>
      <c r="AM1378" t="str">
        <f t="shared" si="752"/>
        <v/>
      </c>
      <c r="AN1378" t="str">
        <f t="shared" si="730"/>
        <v/>
      </c>
      <c r="AO1378" t="str">
        <f t="shared" si="724"/>
        <v/>
      </c>
      <c r="AP1378" t="str">
        <f t="shared" si="725"/>
        <v/>
      </c>
      <c r="AQ1378" t="str">
        <f t="shared" si="722"/>
        <v/>
      </c>
    </row>
    <row r="1379" spans="1:43" x14ac:dyDescent="0.25">
      <c r="A1379" t="str">
        <f t="shared" si="726"/>
        <v/>
      </c>
      <c r="C1379" t="str">
        <f t="shared" si="732"/>
        <v/>
      </c>
      <c r="D1379" t="str">
        <f t="shared" si="727"/>
        <v/>
      </c>
      <c r="E1379" t="str">
        <f t="shared" si="728"/>
        <v/>
      </c>
      <c r="F1379" t="str">
        <f t="shared" si="731"/>
        <v/>
      </c>
      <c r="G1379" t="str">
        <f t="shared" si="723"/>
        <v/>
      </c>
      <c r="H1379" t="str">
        <f t="shared" si="733"/>
        <v/>
      </c>
      <c r="I1379" s="3" t="str">
        <f>IF(LEN(H1379)&gt;0,VLOOKUP(H1379,DATA!$B$2:$G$526,6,FALSE),"")</f>
        <v/>
      </c>
      <c r="J1379" t="str">
        <f>IF(LEN(H1379)&gt;0,VLOOKUP(H1379,DATA!$B$2:$G$526,2,FALSE),"")</f>
        <v/>
      </c>
      <c r="K1379" t="str">
        <f>IF(LEN(H1379)&gt;0,IF(MID(IF(MID(MID(C1379,LEN(H1379)+2,99),1,1)="(",MID(MID(C1379,LEN(H1379)+2,99),2,LEN(MID(C1379,LEN(H1379)+2,99))-2),MID(C1379,LEN(H1379)+2,99)),1,1)=VLOOKUP(H1379,DATA!$B$2:$I$526,8,FALSE),MID(IF(MID(MID(C1379,LEN(H1379)+2,99),1,1)="(",MID(MID(C1379,LEN(H1379)+2,99),2,LEN(MID(C1379,LEN(H1379)+2,99))-2),MID(C1379,LEN(H1379)+2,99)),1,3),IF(MID(MID(C1379,LEN(H1379)+2,99),1,1)="(",MID(MID(C1379,LEN(H1379)+2,99),2,LEN(MID(C1379,LEN(H1379)+2,99))-2),MID(C1379,LEN(H1379)+2,99))),"")</f>
        <v/>
      </c>
      <c r="L1379" t="str">
        <f t="shared" si="734"/>
        <v/>
      </c>
      <c r="M1379" t="str">
        <f t="shared" si="721"/>
        <v/>
      </c>
      <c r="N1379" t="str">
        <f t="shared" si="735"/>
        <v/>
      </c>
      <c r="O1379" t="str">
        <f t="shared" si="736"/>
        <v/>
      </c>
      <c r="P1379" t="str">
        <f t="shared" si="729"/>
        <v/>
      </c>
      <c r="Q1379" t="str">
        <f t="shared" si="737"/>
        <v/>
      </c>
      <c r="R1379" t="str">
        <f t="shared" si="738"/>
        <v/>
      </c>
      <c r="S1379" t="str">
        <f t="shared" si="739"/>
        <v/>
      </c>
      <c r="T1379" t="str">
        <f t="shared" si="740"/>
        <v/>
      </c>
      <c r="U1379" t="str">
        <f t="shared" si="741"/>
        <v/>
      </c>
      <c r="V1379" t="str">
        <f>IF(MID(I1379,6,1)="T",VLOOKUP(H1379,DATA!$B$2:$H$526,7,FALSE),"")</f>
        <v/>
      </c>
      <c r="W1379" t="str">
        <f t="shared" si="742"/>
        <v/>
      </c>
      <c r="X1379" t="str">
        <f>IF(LEN(H1379)&gt;0,VLOOKUP(H1379,DATA!$B$2:$F$526,5,FALSE),"")</f>
        <v/>
      </c>
      <c r="Y1379" t="str">
        <f t="shared" si="743"/>
        <v/>
      </c>
      <c r="Z1379" t="str">
        <f t="shared" si="744"/>
        <v/>
      </c>
      <c r="AA1379" t="str">
        <f t="shared" si="745"/>
        <v/>
      </c>
      <c r="AB1379" t="str">
        <f>IF(LEN(Z1379)&gt;0,VLOOKUP(Z1379,DATA!$K$25:$L$69,2,FALSE)&amp;IF(LEN(AA1379)&gt;0,VLOOKUP(AA1379,DATA!$O$25:$P$29,2,FALSE),""),"")</f>
        <v/>
      </c>
      <c r="AC1379" t="str">
        <f>IF(LEN(Z1379)&gt;0,VLOOKUP(Z1379,DATA!$K$25:$M$69,3,FALSE),"")</f>
        <v/>
      </c>
      <c r="AD1379" t="str">
        <f t="shared" si="746"/>
        <v/>
      </c>
      <c r="AE1379" t="str">
        <f t="shared" si="747"/>
        <v/>
      </c>
      <c r="AF1379" t="str">
        <f t="shared" si="748"/>
        <v/>
      </c>
      <c r="AG1379" t="str">
        <f t="shared" si="749"/>
        <v/>
      </c>
      <c r="AH1379" t="str">
        <f t="shared" si="750"/>
        <v/>
      </c>
      <c r="AI1379" t="str">
        <f>IF(LEN(Q1379)&gt;0,REPT("0",IF(IF(MID(I1379,12,1)="F",VLOOKUP(J1379,DATA!$K$2:$Y$20,14,FALSE),0)&gt;10,IF(MID(I1379,12,1)="F",VLOOKUP(J1379,DATA!$K$2:$Y$20,14,FALSE),0)-10,0)-LEN(X1379))&amp;DEC2BIN(Q1379,IF(MID(I1379,12,1)="F",VLOOKUP(J1379,DATA!$K$2:$Y$20,14,FALSE),0)-IF(IF(MID(I1379,12,1)="F",VLOOKUP(J1379,DATA!$K$2:$Y$20,14,FALSE),0)&gt;10,IF(MID(I1379,12,1)="F",VLOOKUP(J1379,DATA!$K$2:$Y$20,14,FALSE),0)-10,0)),"")</f>
        <v/>
      </c>
      <c r="AJ1379" t="str">
        <f>IF(LEN(H1379)&gt;0,IF(H1379&lt;&gt;"CALL_PAL",VLOOKUP(H1379,DATA!$B$2:$E$526,4,FALSE),VLOOKUP(K1379,DATA!$K$72:$M$161,3,FALSE)),"")</f>
        <v/>
      </c>
      <c r="AK1379" t="str">
        <f>IF(LEN(H1379)&gt;0,VLOOKUP(H1379,DATA!$B$2:$D$526,3,FALSE),"")</f>
        <v/>
      </c>
      <c r="AL1379" t="str">
        <f t="shared" si="751"/>
        <v/>
      </c>
      <c r="AM1379" t="str">
        <f t="shared" si="752"/>
        <v/>
      </c>
      <c r="AN1379" t="str">
        <f t="shared" si="730"/>
        <v/>
      </c>
      <c r="AO1379" t="str">
        <f t="shared" si="724"/>
        <v/>
      </c>
      <c r="AP1379" t="str">
        <f t="shared" si="725"/>
        <v/>
      </c>
      <c r="AQ1379" t="str">
        <f t="shared" si="722"/>
        <v/>
      </c>
    </row>
    <row r="1380" spans="1:43" x14ac:dyDescent="0.25">
      <c r="A1380" t="str">
        <f t="shared" si="726"/>
        <v/>
      </c>
      <c r="C1380" t="str">
        <f t="shared" si="732"/>
        <v/>
      </c>
      <c r="D1380" t="str">
        <f t="shared" si="727"/>
        <v/>
      </c>
      <c r="E1380" t="str">
        <f t="shared" si="728"/>
        <v/>
      </c>
      <c r="F1380" t="str">
        <f t="shared" si="731"/>
        <v/>
      </c>
      <c r="G1380" t="str">
        <f t="shared" si="723"/>
        <v/>
      </c>
      <c r="H1380" t="str">
        <f t="shared" si="733"/>
        <v/>
      </c>
      <c r="I1380" s="3" t="str">
        <f>IF(LEN(H1380)&gt;0,VLOOKUP(H1380,DATA!$B$2:$G$526,6,FALSE),"")</f>
        <v/>
      </c>
      <c r="J1380" t="str">
        <f>IF(LEN(H1380)&gt;0,VLOOKUP(H1380,DATA!$B$2:$G$526,2,FALSE),"")</f>
        <v/>
      </c>
      <c r="K1380" t="str">
        <f>IF(LEN(H1380)&gt;0,IF(MID(IF(MID(MID(C1380,LEN(H1380)+2,99),1,1)="(",MID(MID(C1380,LEN(H1380)+2,99),2,LEN(MID(C1380,LEN(H1380)+2,99))-2),MID(C1380,LEN(H1380)+2,99)),1,1)=VLOOKUP(H1380,DATA!$B$2:$I$526,8,FALSE),MID(IF(MID(MID(C1380,LEN(H1380)+2,99),1,1)="(",MID(MID(C1380,LEN(H1380)+2,99),2,LEN(MID(C1380,LEN(H1380)+2,99))-2),MID(C1380,LEN(H1380)+2,99)),1,3),IF(MID(MID(C1380,LEN(H1380)+2,99),1,1)="(",MID(MID(C1380,LEN(H1380)+2,99),2,LEN(MID(C1380,LEN(H1380)+2,99))-2),MID(C1380,LEN(H1380)+2,99))),"")</f>
        <v/>
      </c>
      <c r="L1380" t="str">
        <f t="shared" si="734"/>
        <v/>
      </c>
      <c r="M1380" t="str">
        <f t="shared" ref="M1380:M1443" si="753">TRIM(IF(LEN(L1380)&gt;0,MID(C1380,FIND(L1380,C1380,LEN(H1380)+LEN(K1380)+1)+LEN(L1380)+1,LEN(C1380)),""))</f>
        <v/>
      </c>
      <c r="N1380" t="str">
        <f t="shared" si="735"/>
        <v/>
      </c>
      <c r="O1380" t="str">
        <f t="shared" si="736"/>
        <v/>
      </c>
      <c r="P1380" t="str">
        <f t="shared" si="729"/>
        <v/>
      </c>
      <c r="Q1380" t="str">
        <f t="shared" si="737"/>
        <v/>
      </c>
      <c r="R1380" t="str">
        <f t="shared" si="738"/>
        <v/>
      </c>
      <c r="S1380" t="str">
        <f t="shared" si="739"/>
        <v/>
      </c>
      <c r="T1380" t="str">
        <f t="shared" si="740"/>
        <v/>
      </c>
      <c r="U1380" t="str">
        <f t="shared" si="741"/>
        <v/>
      </c>
      <c r="V1380" t="str">
        <f>IF(MID(I1380,6,1)="T",VLOOKUP(H1380,DATA!$B$2:$H$526,7,FALSE),"")</f>
        <v/>
      </c>
      <c r="W1380" t="str">
        <f t="shared" si="742"/>
        <v/>
      </c>
      <c r="X1380" t="str">
        <f>IF(LEN(H1380)&gt;0,VLOOKUP(H1380,DATA!$B$2:$F$526,5,FALSE),"")</f>
        <v/>
      </c>
      <c r="Y1380" t="str">
        <f t="shared" si="743"/>
        <v/>
      </c>
      <c r="Z1380" t="str">
        <f t="shared" si="744"/>
        <v/>
      </c>
      <c r="AA1380" t="str">
        <f t="shared" si="745"/>
        <v/>
      </c>
      <c r="AB1380" t="str">
        <f>IF(LEN(Z1380)&gt;0,VLOOKUP(Z1380,DATA!$K$25:$L$69,2,FALSE)&amp;IF(LEN(AA1380)&gt;0,VLOOKUP(AA1380,DATA!$O$25:$P$29,2,FALSE),""),"")</f>
        <v/>
      </c>
      <c r="AC1380" t="str">
        <f>IF(LEN(Z1380)&gt;0,VLOOKUP(Z1380,DATA!$K$25:$M$69,3,FALSE),"")</f>
        <v/>
      </c>
      <c r="AD1380" t="str">
        <f t="shared" si="746"/>
        <v/>
      </c>
      <c r="AE1380" t="str">
        <f t="shared" si="747"/>
        <v/>
      </c>
      <c r="AF1380" t="str">
        <f t="shared" si="748"/>
        <v/>
      </c>
      <c r="AG1380" t="str">
        <f t="shared" si="749"/>
        <v/>
      </c>
      <c r="AH1380" t="str">
        <f t="shared" si="750"/>
        <v/>
      </c>
      <c r="AI1380" t="str">
        <f>IF(LEN(Q1380)&gt;0,REPT("0",IF(IF(MID(I1380,12,1)="F",VLOOKUP(J1380,DATA!$K$2:$Y$20,14,FALSE),0)&gt;10,IF(MID(I1380,12,1)="F",VLOOKUP(J1380,DATA!$K$2:$Y$20,14,FALSE),0)-10,0)-LEN(X1380))&amp;DEC2BIN(Q1380,IF(MID(I1380,12,1)="F",VLOOKUP(J1380,DATA!$K$2:$Y$20,14,FALSE),0)-IF(IF(MID(I1380,12,1)="F",VLOOKUP(J1380,DATA!$K$2:$Y$20,14,FALSE),0)&gt;10,IF(MID(I1380,12,1)="F",VLOOKUP(J1380,DATA!$K$2:$Y$20,14,FALSE),0)-10,0)),"")</f>
        <v/>
      </c>
      <c r="AJ1380" t="str">
        <f>IF(LEN(H1380)&gt;0,IF(H1380&lt;&gt;"CALL_PAL",VLOOKUP(H1380,DATA!$B$2:$E$526,4,FALSE),VLOOKUP(K1380,DATA!$K$72:$M$161,3,FALSE)),"")</f>
        <v/>
      </c>
      <c r="AK1380" t="str">
        <f>IF(LEN(H1380)&gt;0,VLOOKUP(H1380,DATA!$B$2:$D$526,3,FALSE),"")</f>
        <v/>
      </c>
      <c r="AL1380" t="str">
        <f t="shared" si="751"/>
        <v/>
      </c>
      <c r="AM1380" t="str">
        <f t="shared" si="752"/>
        <v/>
      </c>
      <c r="AN1380" t="str">
        <f t="shared" si="730"/>
        <v/>
      </c>
      <c r="AO1380" t="str">
        <f t="shared" si="724"/>
        <v/>
      </c>
      <c r="AP1380" t="str">
        <f t="shared" si="725"/>
        <v/>
      </c>
      <c r="AQ1380" t="str">
        <f t="shared" si="722"/>
        <v/>
      </c>
    </row>
    <row r="1381" spans="1:43" x14ac:dyDescent="0.25">
      <c r="A1381" t="str">
        <f t="shared" si="726"/>
        <v/>
      </c>
      <c r="C1381" t="str">
        <f t="shared" si="732"/>
        <v/>
      </c>
      <c r="D1381" t="str">
        <f t="shared" si="727"/>
        <v/>
      </c>
      <c r="E1381" t="str">
        <f t="shared" si="728"/>
        <v/>
      </c>
      <c r="F1381" t="str">
        <f t="shared" si="731"/>
        <v/>
      </c>
      <c r="G1381" t="str">
        <f t="shared" si="723"/>
        <v/>
      </c>
      <c r="H1381" t="str">
        <f t="shared" si="733"/>
        <v/>
      </c>
      <c r="I1381" s="3" t="str">
        <f>IF(LEN(H1381)&gt;0,VLOOKUP(H1381,DATA!$B$2:$G$526,6,FALSE),"")</f>
        <v/>
      </c>
      <c r="J1381" t="str">
        <f>IF(LEN(H1381)&gt;0,VLOOKUP(H1381,DATA!$B$2:$G$526,2,FALSE),"")</f>
        <v/>
      </c>
      <c r="K1381" t="str">
        <f>IF(LEN(H1381)&gt;0,IF(MID(IF(MID(MID(C1381,LEN(H1381)+2,99),1,1)="(",MID(MID(C1381,LEN(H1381)+2,99),2,LEN(MID(C1381,LEN(H1381)+2,99))-2),MID(C1381,LEN(H1381)+2,99)),1,1)=VLOOKUP(H1381,DATA!$B$2:$I$526,8,FALSE),MID(IF(MID(MID(C1381,LEN(H1381)+2,99),1,1)="(",MID(MID(C1381,LEN(H1381)+2,99),2,LEN(MID(C1381,LEN(H1381)+2,99))-2),MID(C1381,LEN(H1381)+2,99)),1,3),IF(MID(MID(C1381,LEN(H1381)+2,99),1,1)="(",MID(MID(C1381,LEN(H1381)+2,99),2,LEN(MID(C1381,LEN(H1381)+2,99))-2),MID(C1381,LEN(H1381)+2,99))),"")</f>
        <v/>
      </c>
      <c r="L1381" t="str">
        <f t="shared" si="734"/>
        <v/>
      </c>
      <c r="M1381" t="str">
        <f t="shared" si="753"/>
        <v/>
      </c>
      <c r="N1381" t="str">
        <f t="shared" si="735"/>
        <v/>
      </c>
      <c r="O1381" t="str">
        <f t="shared" si="736"/>
        <v/>
      </c>
      <c r="P1381" t="str">
        <f t="shared" si="729"/>
        <v/>
      </c>
      <c r="Q1381" t="str">
        <f t="shared" si="737"/>
        <v/>
      </c>
      <c r="R1381" t="str">
        <f t="shared" si="738"/>
        <v/>
      </c>
      <c r="S1381" t="str">
        <f t="shared" si="739"/>
        <v/>
      </c>
      <c r="T1381" t="str">
        <f t="shared" si="740"/>
        <v/>
      </c>
      <c r="U1381" t="str">
        <f t="shared" si="741"/>
        <v/>
      </c>
      <c r="V1381" t="str">
        <f>IF(MID(I1381,6,1)="T",VLOOKUP(H1381,DATA!$B$2:$H$526,7,FALSE),"")</f>
        <v/>
      </c>
      <c r="W1381" t="str">
        <f t="shared" si="742"/>
        <v/>
      </c>
      <c r="X1381" t="str">
        <f>IF(LEN(H1381)&gt;0,VLOOKUP(H1381,DATA!$B$2:$F$526,5,FALSE),"")</f>
        <v/>
      </c>
      <c r="Y1381" t="str">
        <f t="shared" si="743"/>
        <v/>
      </c>
      <c r="Z1381" t="str">
        <f t="shared" si="744"/>
        <v/>
      </c>
      <c r="AA1381" t="str">
        <f t="shared" si="745"/>
        <v/>
      </c>
      <c r="AB1381" t="str">
        <f>IF(LEN(Z1381)&gt;0,VLOOKUP(Z1381,DATA!$K$25:$L$69,2,FALSE)&amp;IF(LEN(AA1381)&gt;0,VLOOKUP(AA1381,DATA!$O$25:$P$29,2,FALSE),""),"")</f>
        <v/>
      </c>
      <c r="AC1381" t="str">
        <f>IF(LEN(Z1381)&gt;0,VLOOKUP(Z1381,DATA!$K$25:$M$69,3,FALSE),"")</f>
        <v/>
      </c>
      <c r="AD1381" t="str">
        <f t="shared" si="746"/>
        <v/>
      </c>
      <c r="AE1381" t="str">
        <f t="shared" si="747"/>
        <v/>
      </c>
      <c r="AF1381" t="str">
        <f t="shared" si="748"/>
        <v/>
      </c>
      <c r="AG1381" t="str">
        <f t="shared" si="749"/>
        <v/>
      </c>
      <c r="AH1381" t="str">
        <f t="shared" si="750"/>
        <v/>
      </c>
      <c r="AI1381" t="str">
        <f>IF(LEN(Q1381)&gt;0,REPT("0",IF(IF(MID(I1381,12,1)="F",VLOOKUP(J1381,DATA!$K$2:$Y$20,14,FALSE),0)&gt;10,IF(MID(I1381,12,1)="F",VLOOKUP(J1381,DATA!$K$2:$Y$20,14,FALSE),0)-10,0)-LEN(X1381))&amp;DEC2BIN(Q1381,IF(MID(I1381,12,1)="F",VLOOKUP(J1381,DATA!$K$2:$Y$20,14,FALSE),0)-IF(IF(MID(I1381,12,1)="F",VLOOKUP(J1381,DATA!$K$2:$Y$20,14,FALSE),0)&gt;10,IF(MID(I1381,12,1)="F",VLOOKUP(J1381,DATA!$K$2:$Y$20,14,FALSE),0)-10,0)),"")</f>
        <v/>
      </c>
      <c r="AJ1381" t="str">
        <f>IF(LEN(H1381)&gt;0,IF(H1381&lt;&gt;"CALL_PAL",VLOOKUP(H1381,DATA!$B$2:$E$526,4,FALSE),VLOOKUP(K1381,DATA!$K$72:$M$161,3,FALSE)),"")</f>
        <v/>
      </c>
      <c r="AK1381" t="str">
        <f>IF(LEN(H1381)&gt;0,VLOOKUP(H1381,DATA!$B$2:$D$526,3,FALSE),"")</f>
        <v/>
      </c>
      <c r="AL1381" t="str">
        <f t="shared" si="751"/>
        <v/>
      </c>
      <c r="AM1381" t="str">
        <f t="shared" si="752"/>
        <v/>
      </c>
      <c r="AN1381" t="str">
        <f t="shared" si="730"/>
        <v/>
      </c>
      <c r="AO1381" t="str">
        <f t="shared" si="724"/>
        <v/>
      </c>
      <c r="AP1381" t="str">
        <f t="shared" si="725"/>
        <v/>
      </c>
      <c r="AQ1381" t="str">
        <f t="shared" si="722"/>
        <v/>
      </c>
    </row>
    <row r="1382" spans="1:43" x14ac:dyDescent="0.25">
      <c r="A1382" t="str">
        <f t="shared" si="726"/>
        <v/>
      </c>
      <c r="C1382" t="str">
        <f t="shared" si="732"/>
        <v/>
      </c>
      <c r="D1382" t="str">
        <f t="shared" si="727"/>
        <v/>
      </c>
      <c r="E1382" t="str">
        <f t="shared" si="728"/>
        <v/>
      </c>
      <c r="F1382" t="str">
        <f t="shared" si="731"/>
        <v/>
      </c>
      <c r="G1382" t="str">
        <f t="shared" si="723"/>
        <v/>
      </c>
      <c r="H1382" t="str">
        <f t="shared" si="733"/>
        <v/>
      </c>
      <c r="I1382" s="3" t="str">
        <f>IF(LEN(H1382)&gt;0,VLOOKUP(H1382,DATA!$B$2:$G$526,6,FALSE),"")</f>
        <v/>
      </c>
      <c r="J1382" t="str">
        <f>IF(LEN(H1382)&gt;0,VLOOKUP(H1382,DATA!$B$2:$G$526,2,FALSE),"")</f>
        <v/>
      </c>
      <c r="K1382" t="str">
        <f>IF(LEN(H1382)&gt;0,IF(MID(IF(MID(MID(C1382,LEN(H1382)+2,99),1,1)="(",MID(MID(C1382,LEN(H1382)+2,99),2,LEN(MID(C1382,LEN(H1382)+2,99))-2),MID(C1382,LEN(H1382)+2,99)),1,1)=VLOOKUP(H1382,DATA!$B$2:$I$526,8,FALSE),MID(IF(MID(MID(C1382,LEN(H1382)+2,99),1,1)="(",MID(MID(C1382,LEN(H1382)+2,99),2,LEN(MID(C1382,LEN(H1382)+2,99))-2),MID(C1382,LEN(H1382)+2,99)),1,3),IF(MID(MID(C1382,LEN(H1382)+2,99),1,1)="(",MID(MID(C1382,LEN(H1382)+2,99),2,LEN(MID(C1382,LEN(H1382)+2,99))-2),MID(C1382,LEN(H1382)+2,99))),"")</f>
        <v/>
      </c>
      <c r="L1382" t="str">
        <f t="shared" si="734"/>
        <v/>
      </c>
      <c r="M1382" t="str">
        <f t="shared" si="753"/>
        <v/>
      </c>
      <c r="N1382" t="str">
        <f t="shared" si="735"/>
        <v/>
      </c>
      <c r="O1382" t="str">
        <f t="shared" si="736"/>
        <v/>
      </c>
      <c r="P1382" t="str">
        <f t="shared" si="729"/>
        <v/>
      </c>
      <c r="Q1382" t="str">
        <f t="shared" si="737"/>
        <v/>
      </c>
      <c r="R1382" t="str">
        <f t="shared" si="738"/>
        <v/>
      </c>
      <c r="S1382" t="str">
        <f t="shared" si="739"/>
        <v/>
      </c>
      <c r="T1382" t="str">
        <f t="shared" si="740"/>
        <v/>
      </c>
      <c r="U1382" t="str">
        <f t="shared" si="741"/>
        <v/>
      </c>
      <c r="V1382" t="str">
        <f>IF(MID(I1382,6,1)="T",VLOOKUP(H1382,DATA!$B$2:$H$526,7,FALSE),"")</f>
        <v/>
      </c>
      <c r="W1382" t="str">
        <f t="shared" si="742"/>
        <v/>
      </c>
      <c r="X1382" t="str">
        <f>IF(LEN(H1382)&gt;0,VLOOKUP(H1382,DATA!$B$2:$F$526,5,FALSE),"")</f>
        <v/>
      </c>
      <c r="Y1382" t="str">
        <f t="shared" si="743"/>
        <v/>
      </c>
      <c r="Z1382" t="str">
        <f t="shared" si="744"/>
        <v/>
      </c>
      <c r="AA1382" t="str">
        <f t="shared" si="745"/>
        <v/>
      </c>
      <c r="AB1382" t="str">
        <f>IF(LEN(Z1382)&gt;0,VLOOKUP(Z1382,DATA!$K$25:$L$69,2,FALSE)&amp;IF(LEN(AA1382)&gt;0,VLOOKUP(AA1382,DATA!$O$25:$P$29,2,FALSE),""),"")</f>
        <v/>
      </c>
      <c r="AC1382" t="str">
        <f>IF(LEN(Z1382)&gt;0,VLOOKUP(Z1382,DATA!$K$25:$M$69,3,FALSE),"")</f>
        <v/>
      </c>
      <c r="AD1382" t="str">
        <f t="shared" si="746"/>
        <v/>
      </c>
      <c r="AE1382" t="str">
        <f t="shared" si="747"/>
        <v/>
      </c>
      <c r="AF1382" t="str">
        <f t="shared" si="748"/>
        <v/>
      </c>
      <c r="AG1382" t="str">
        <f t="shared" si="749"/>
        <v/>
      </c>
      <c r="AH1382" t="str">
        <f t="shared" si="750"/>
        <v/>
      </c>
      <c r="AI1382" t="str">
        <f>IF(LEN(Q1382)&gt;0,REPT("0",IF(IF(MID(I1382,12,1)="F",VLOOKUP(J1382,DATA!$K$2:$Y$20,14,FALSE),0)&gt;10,IF(MID(I1382,12,1)="F",VLOOKUP(J1382,DATA!$K$2:$Y$20,14,FALSE),0)-10,0)-LEN(X1382))&amp;DEC2BIN(Q1382,IF(MID(I1382,12,1)="F",VLOOKUP(J1382,DATA!$K$2:$Y$20,14,FALSE),0)-IF(IF(MID(I1382,12,1)="F",VLOOKUP(J1382,DATA!$K$2:$Y$20,14,FALSE),0)&gt;10,IF(MID(I1382,12,1)="F",VLOOKUP(J1382,DATA!$K$2:$Y$20,14,FALSE),0)-10,0)),"")</f>
        <v/>
      </c>
      <c r="AJ1382" t="str">
        <f>IF(LEN(H1382)&gt;0,IF(H1382&lt;&gt;"CALL_PAL",VLOOKUP(H1382,DATA!$B$2:$E$526,4,FALSE),VLOOKUP(K1382,DATA!$K$72:$M$161,3,FALSE)),"")</f>
        <v/>
      </c>
      <c r="AK1382" t="str">
        <f>IF(LEN(H1382)&gt;0,VLOOKUP(H1382,DATA!$B$2:$D$526,3,FALSE),"")</f>
        <v/>
      </c>
      <c r="AL1382" t="str">
        <f t="shared" si="751"/>
        <v/>
      </c>
      <c r="AM1382" t="str">
        <f t="shared" si="752"/>
        <v/>
      </c>
      <c r="AN1382" t="str">
        <f t="shared" si="730"/>
        <v/>
      </c>
      <c r="AO1382" t="str">
        <f t="shared" si="724"/>
        <v/>
      </c>
      <c r="AP1382" t="str">
        <f t="shared" si="725"/>
        <v/>
      </c>
      <c r="AQ1382" t="str">
        <f t="shared" si="722"/>
        <v/>
      </c>
    </row>
    <row r="1383" spans="1:43" x14ac:dyDescent="0.25">
      <c r="A1383" t="str">
        <f t="shared" si="726"/>
        <v/>
      </c>
      <c r="C1383" t="str">
        <f t="shared" si="732"/>
        <v/>
      </c>
      <c r="D1383" t="str">
        <f t="shared" si="727"/>
        <v/>
      </c>
      <c r="E1383" t="str">
        <f t="shared" si="728"/>
        <v/>
      </c>
      <c r="F1383" t="str">
        <f t="shared" si="731"/>
        <v/>
      </c>
      <c r="G1383" t="str">
        <f t="shared" si="723"/>
        <v/>
      </c>
      <c r="H1383" t="str">
        <f t="shared" si="733"/>
        <v/>
      </c>
      <c r="I1383" s="3" t="str">
        <f>IF(LEN(H1383)&gt;0,VLOOKUP(H1383,DATA!$B$2:$G$526,6,FALSE),"")</f>
        <v/>
      </c>
      <c r="J1383" t="str">
        <f>IF(LEN(H1383)&gt;0,VLOOKUP(H1383,DATA!$B$2:$G$526,2,FALSE),"")</f>
        <v/>
      </c>
      <c r="K1383" t="str">
        <f>IF(LEN(H1383)&gt;0,IF(MID(IF(MID(MID(C1383,LEN(H1383)+2,99),1,1)="(",MID(MID(C1383,LEN(H1383)+2,99),2,LEN(MID(C1383,LEN(H1383)+2,99))-2),MID(C1383,LEN(H1383)+2,99)),1,1)=VLOOKUP(H1383,DATA!$B$2:$I$526,8,FALSE),MID(IF(MID(MID(C1383,LEN(H1383)+2,99),1,1)="(",MID(MID(C1383,LEN(H1383)+2,99),2,LEN(MID(C1383,LEN(H1383)+2,99))-2),MID(C1383,LEN(H1383)+2,99)),1,3),IF(MID(MID(C1383,LEN(H1383)+2,99),1,1)="(",MID(MID(C1383,LEN(H1383)+2,99),2,LEN(MID(C1383,LEN(H1383)+2,99))-2),MID(C1383,LEN(H1383)+2,99))),"")</f>
        <v/>
      </c>
      <c r="L1383" t="str">
        <f t="shared" si="734"/>
        <v/>
      </c>
      <c r="M1383" t="str">
        <f t="shared" si="753"/>
        <v/>
      </c>
      <c r="N1383" t="str">
        <f t="shared" si="735"/>
        <v/>
      </c>
      <c r="O1383" t="str">
        <f t="shared" si="736"/>
        <v/>
      </c>
      <c r="P1383" t="str">
        <f t="shared" si="729"/>
        <v/>
      </c>
      <c r="Q1383" t="str">
        <f t="shared" si="737"/>
        <v/>
      </c>
      <c r="R1383" t="str">
        <f t="shared" si="738"/>
        <v/>
      </c>
      <c r="S1383" t="str">
        <f t="shared" si="739"/>
        <v/>
      </c>
      <c r="T1383" t="str">
        <f t="shared" si="740"/>
        <v/>
      </c>
      <c r="U1383" t="str">
        <f t="shared" si="741"/>
        <v/>
      </c>
      <c r="V1383" t="str">
        <f>IF(MID(I1383,6,1)="T",VLOOKUP(H1383,DATA!$B$2:$H$526,7,FALSE),"")</f>
        <v/>
      </c>
      <c r="W1383" t="str">
        <f t="shared" si="742"/>
        <v/>
      </c>
      <c r="X1383" t="str">
        <f>IF(LEN(H1383)&gt;0,VLOOKUP(H1383,DATA!$B$2:$F$526,5,FALSE),"")</f>
        <v/>
      </c>
      <c r="Y1383" t="str">
        <f t="shared" si="743"/>
        <v/>
      </c>
      <c r="Z1383" t="str">
        <f t="shared" si="744"/>
        <v/>
      </c>
      <c r="AA1383" t="str">
        <f t="shared" si="745"/>
        <v/>
      </c>
      <c r="AB1383" t="str">
        <f>IF(LEN(Z1383)&gt;0,VLOOKUP(Z1383,DATA!$K$25:$L$69,2,FALSE)&amp;IF(LEN(AA1383)&gt;0,VLOOKUP(AA1383,DATA!$O$25:$P$29,2,FALSE),""),"")</f>
        <v/>
      </c>
      <c r="AC1383" t="str">
        <f>IF(LEN(Z1383)&gt;0,VLOOKUP(Z1383,DATA!$K$25:$M$69,3,FALSE),"")</f>
        <v/>
      </c>
      <c r="AD1383" t="str">
        <f t="shared" si="746"/>
        <v/>
      </c>
      <c r="AE1383" t="str">
        <f t="shared" si="747"/>
        <v/>
      </c>
      <c r="AF1383" t="str">
        <f t="shared" si="748"/>
        <v/>
      </c>
      <c r="AG1383" t="str">
        <f t="shared" si="749"/>
        <v/>
      </c>
      <c r="AH1383" t="str">
        <f t="shared" si="750"/>
        <v/>
      </c>
      <c r="AI1383" t="str">
        <f>IF(LEN(Q1383)&gt;0,REPT("0",IF(IF(MID(I1383,12,1)="F",VLOOKUP(J1383,DATA!$K$2:$Y$20,14,FALSE),0)&gt;10,IF(MID(I1383,12,1)="F",VLOOKUP(J1383,DATA!$K$2:$Y$20,14,FALSE),0)-10,0)-LEN(X1383))&amp;DEC2BIN(Q1383,IF(MID(I1383,12,1)="F",VLOOKUP(J1383,DATA!$K$2:$Y$20,14,FALSE),0)-IF(IF(MID(I1383,12,1)="F",VLOOKUP(J1383,DATA!$K$2:$Y$20,14,FALSE),0)&gt;10,IF(MID(I1383,12,1)="F",VLOOKUP(J1383,DATA!$K$2:$Y$20,14,FALSE),0)-10,0)),"")</f>
        <v/>
      </c>
      <c r="AJ1383" t="str">
        <f>IF(LEN(H1383)&gt;0,IF(H1383&lt;&gt;"CALL_PAL",VLOOKUP(H1383,DATA!$B$2:$E$526,4,FALSE),VLOOKUP(K1383,DATA!$K$72:$M$161,3,FALSE)),"")</f>
        <v/>
      </c>
      <c r="AK1383" t="str">
        <f>IF(LEN(H1383)&gt;0,VLOOKUP(H1383,DATA!$B$2:$D$526,3,FALSE),"")</f>
        <v/>
      </c>
      <c r="AL1383" t="str">
        <f t="shared" si="751"/>
        <v/>
      </c>
      <c r="AM1383" t="str">
        <f t="shared" si="752"/>
        <v/>
      </c>
      <c r="AN1383" t="str">
        <f t="shared" si="730"/>
        <v/>
      </c>
      <c r="AO1383" t="str">
        <f t="shared" si="724"/>
        <v/>
      </c>
      <c r="AP1383" t="str">
        <f t="shared" si="725"/>
        <v/>
      </c>
      <c r="AQ1383" t="str">
        <f t="shared" si="722"/>
        <v/>
      </c>
    </row>
    <row r="1384" spans="1:43" x14ac:dyDescent="0.25">
      <c r="A1384" t="str">
        <f t="shared" si="726"/>
        <v/>
      </c>
      <c r="C1384" t="str">
        <f t="shared" si="732"/>
        <v/>
      </c>
      <c r="D1384" t="str">
        <f t="shared" si="727"/>
        <v/>
      </c>
      <c r="E1384" t="str">
        <f t="shared" si="728"/>
        <v/>
      </c>
      <c r="F1384" t="str">
        <f t="shared" si="731"/>
        <v/>
      </c>
      <c r="G1384" t="str">
        <f t="shared" si="723"/>
        <v/>
      </c>
      <c r="H1384" t="str">
        <f t="shared" si="733"/>
        <v/>
      </c>
      <c r="I1384" s="3" t="str">
        <f>IF(LEN(H1384)&gt;0,VLOOKUP(H1384,DATA!$B$2:$G$526,6,FALSE),"")</f>
        <v/>
      </c>
      <c r="J1384" t="str">
        <f>IF(LEN(H1384)&gt;0,VLOOKUP(H1384,DATA!$B$2:$G$526,2,FALSE),"")</f>
        <v/>
      </c>
      <c r="K1384" t="str">
        <f>IF(LEN(H1384)&gt;0,IF(MID(IF(MID(MID(C1384,LEN(H1384)+2,99),1,1)="(",MID(MID(C1384,LEN(H1384)+2,99),2,LEN(MID(C1384,LEN(H1384)+2,99))-2),MID(C1384,LEN(H1384)+2,99)),1,1)=VLOOKUP(H1384,DATA!$B$2:$I$526,8,FALSE),MID(IF(MID(MID(C1384,LEN(H1384)+2,99),1,1)="(",MID(MID(C1384,LEN(H1384)+2,99),2,LEN(MID(C1384,LEN(H1384)+2,99))-2),MID(C1384,LEN(H1384)+2,99)),1,3),IF(MID(MID(C1384,LEN(H1384)+2,99),1,1)="(",MID(MID(C1384,LEN(H1384)+2,99),2,LEN(MID(C1384,LEN(H1384)+2,99))-2),MID(C1384,LEN(H1384)+2,99))),"")</f>
        <v/>
      </c>
      <c r="L1384" t="str">
        <f t="shared" si="734"/>
        <v/>
      </c>
      <c r="M1384" t="str">
        <f t="shared" si="753"/>
        <v/>
      </c>
      <c r="N1384" t="str">
        <f t="shared" si="735"/>
        <v/>
      </c>
      <c r="O1384" t="str">
        <f t="shared" si="736"/>
        <v/>
      </c>
      <c r="P1384" t="str">
        <f t="shared" si="729"/>
        <v/>
      </c>
      <c r="Q1384" t="str">
        <f t="shared" si="737"/>
        <v/>
      </c>
      <c r="R1384" t="str">
        <f t="shared" si="738"/>
        <v/>
      </c>
      <c r="S1384" t="str">
        <f t="shared" si="739"/>
        <v/>
      </c>
      <c r="T1384" t="str">
        <f t="shared" si="740"/>
        <v/>
      </c>
      <c r="U1384" t="str">
        <f t="shared" si="741"/>
        <v/>
      </c>
      <c r="V1384" t="str">
        <f>IF(MID(I1384,6,1)="T",VLOOKUP(H1384,DATA!$B$2:$H$526,7,FALSE),"")</f>
        <v/>
      </c>
      <c r="W1384" t="str">
        <f t="shared" si="742"/>
        <v/>
      </c>
      <c r="X1384" t="str">
        <f>IF(LEN(H1384)&gt;0,VLOOKUP(H1384,DATA!$B$2:$F$526,5,FALSE),"")</f>
        <v/>
      </c>
      <c r="Y1384" t="str">
        <f t="shared" si="743"/>
        <v/>
      </c>
      <c r="Z1384" t="str">
        <f t="shared" si="744"/>
        <v/>
      </c>
      <c r="AA1384" t="str">
        <f t="shared" si="745"/>
        <v/>
      </c>
      <c r="AB1384" t="str">
        <f>IF(LEN(Z1384)&gt;0,VLOOKUP(Z1384,DATA!$K$25:$L$69,2,FALSE)&amp;IF(LEN(AA1384)&gt;0,VLOOKUP(AA1384,DATA!$O$25:$P$29,2,FALSE),""),"")</f>
        <v/>
      </c>
      <c r="AC1384" t="str">
        <f>IF(LEN(Z1384)&gt;0,VLOOKUP(Z1384,DATA!$K$25:$M$69,3,FALSE),"")</f>
        <v/>
      </c>
      <c r="AD1384" t="str">
        <f t="shared" si="746"/>
        <v/>
      </c>
      <c r="AE1384" t="str">
        <f t="shared" si="747"/>
        <v/>
      </c>
      <c r="AF1384" t="str">
        <f t="shared" si="748"/>
        <v/>
      </c>
      <c r="AG1384" t="str">
        <f t="shared" si="749"/>
        <v/>
      </c>
      <c r="AH1384" t="str">
        <f t="shared" si="750"/>
        <v/>
      </c>
      <c r="AI1384" t="str">
        <f>IF(LEN(Q1384)&gt;0,REPT("0",IF(IF(MID(I1384,12,1)="F",VLOOKUP(J1384,DATA!$K$2:$Y$20,14,FALSE),0)&gt;10,IF(MID(I1384,12,1)="F",VLOOKUP(J1384,DATA!$K$2:$Y$20,14,FALSE),0)-10,0)-LEN(X1384))&amp;DEC2BIN(Q1384,IF(MID(I1384,12,1)="F",VLOOKUP(J1384,DATA!$K$2:$Y$20,14,FALSE),0)-IF(IF(MID(I1384,12,1)="F",VLOOKUP(J1384,DATA!$K$2:$Y$20,14,FALSE),0)&gt;10,IF(MID(I1384,12,1)="F",VLOOKUP(J1384,DATA!$K$2:$Y$20,14,FALSE),0)-10,0)),"")</f>
        <v/>
      </c>
      <c r="AJ1384" t="str">
        <f>IF(LEN(H1384)&gt;0,IF(H1384&lt;&gt;"CALL_PAL",VLOOKUP(H1384,DATA!$B$2:$E$526,4,FALSE),VLOOKUP(K1384,DATA!$K$72:$M$161,3,FALSE)),"")</f>
        <v/>
      </c>
      <c r="AK1384" t="str">
        <f>IF(LEN(H1384)&gt;0,VLOOKUP(H1384,DATA!$B$2:$D$526,3,FALSE),"")</f>
        <v/>
      </c>
      <c r="AL1384" t="str">
        <f t="shared" si="751"/>
        <v/>
      </c>
      <c r="AM1384" t="str">
        <f t="shared" si="752"/>
        <v/>
      </c>
      <c r="AN1384" t="str">
        <f t="shared" si="730"/>
        <v/>
      </c>
      <c r="AO1384" t="str">
        <f t="shared" si="724"/>
        <v/>
      </c>
      <c r="AP1384" t="str">
        <f t="shared" si="725"/>
        <v/>
      </c>
      <c r="AQ1384" t="str">
        <f t="shared" si="722"/>
        <v/>
      </c>
    </row>
    <row r="1385" spans="1:43" x14ac:dyDescent="0.25">
      <c r="A1385" t="str">
        <f t="shared" si="726"/>
        <v/>
      </c>
      <c r="C1385" t="str">
        <f t="shared" si="732"/>
        <v/>
      </c>
      <c r="D1385" t="str">
        <f t="shared" si="727"/>
        <v/>
      </c>
      <c r="E1385" t="str">
        <f t="shared" si="728"/>
        <v/>
      </c>
      <c r="F1385" t="str">
        <f t="shared" si="731"/>
        <v/>
      </c>
      <c r="G1385" t="str">
        <f t="shared" si="723"/>
        <v/>
      </c>
      <c r="H1385" t="str">
        <f t="shared" si="733"/>
        <v/>
      </c>
      <c r="I1385" s="3" t="str">
        <f>IF(LEN(H1385)&gt;0,VLOOKUP(H1385,DATA!$B$2:$G$526,6,FALSE),"")</f>
        <v/>
      </c>
      <c r="J1385" t="str">
        <f>IF(LEN(H1385)&gt;0,VLOOKUP(H1385,DATA!$B$2:$G$526,2,FALSE),"")</f>
        <v/>
      </c>
      <c r="K1385" t="str">
        <f>IF(LEN(H1385)&gt;0,IF(MID(IF(MID(MID(C1385,LEN(H1385)+2,99),1,1)="(",MID(MID(C1385,LEN(H1385)+2,99),2,LEN(MID(C1385,LEN(H1385)+2,99))-2),MID(C1385,LEN(H1385)+2,99)),1,1)=VLOOKUP(H1385,DATA!$B$2:$I$526,8,FALSE),MID(IF(MID(MID(C1385,LEN(H1385)+2,99),1,1)="(",MID(MID(C1385,LEN(H1385)+2,99),2,LEN(MID(C1385,LEN(H1385)+2,99))-2),MID(C1385,LEN(H1385)+2,99)),1,3),IF(MID(MID(C1385,LEN(H1385)+2,99),1,1)="(",MID(MID(C1385,LEN(H1385)+2,99),2,LEN(MID(C1385,LEN(H1385)+2,99))-2),MID(C1385,LEN(H1385)+2,99))),"")</f>
        <v/>
      </c>
      <c r="L1385" t="str">
        <f t="shared" si="734"/>
        <v/>
      </c>
      <c r="M1385" t="str">
        <f t="shared" si="753"/>
        <v/>
      </c>
      <c r="N1385" t="str">
        <f t="shared" si="735"/>
        <v/>
      </c>
      <c r="O1385" t="str">
        <f t="shared" si="736"/>
        <v/>
      </c>
      <c r="P1385" t="str">
        <f t="shared" si="729"/>
        <v/>
      </c>
      <c r="Q1385" t="str">
        <f t="shared" si="737"/>
        <v/>
      </c>
      <c r="R1385" t="str">
        <f t="shared" si="738"/>
        <v/>
      </c>
      <c r="S1385" t="str">
        <f t="shared" si="739"/>
        <v/>
      </c>
      <c r="T1385" t="str">
        <f t="shared" si="740"/>
        <v/>
      </c>
      <c r="U1385" t="str">
        <f t="shared" si="741"/>
        <v/>
      </c>
      <c r="V1385" t="str">
        <f>IF(MID(I1385,6,1)="T",VLOOKUP(H1385,DATA!$B$2:$H$526,7,FALSE),"")</f>
        <v/>
      </c>
      <c r="W1385" t="str">
        <f t="shared" si="742"/>
        <v/>
      </c>
      <c r="X1385" t="str">
        <f>IF(LEN(H1385)&gt;0,VLOOKUP(H1385,DATA!$B$2:$F$526,5,FALSE),"")</f>
        <v/>
      </c>
      <c r="Y1385" t="str">
        <f t="shared" si="743"/>
        <v/>
      </c>
      <c r="Z1385" t="str">
        <f t="shared" si="744"/>
        <v/>
      </c>
      <c r="AA1385" t="str">
        <f t="shared" si="745"/>
        <v/>
      </c>
      <c r="AB1385" t="str">
        <f>IF(LEN(Z1385)&gt;0,VLOOKUP(Z1385,DATA!$K$25:$L$69,2,FALSE)&amp;IF(LEN(AA1385)&gt;0,VLOOKUP(AA1385,DATA!$O$25:$P$29,2,FALSE),""),"")</f>
        <v/>
      </c>
      <c r="AC1385" t="str">
        <f>IF(LEN(Z1385)&gt;0,VLOOKUP(Z1385,DATA!$K$25:$M$69,3,FALSE),"")</f>
        <v/>
      </c>
      <c r="AD1385" t="str">
        <f t="shared" si="746"/>
        <v/>
      </c>
      <c r="AE1385" t="str">
        <f t="shared" si="747"/>
        <v/>
      </c>
      <c r="AF1385" t="str">
        <f t="shared" si="748"/>
        <v/>
      </c>
      <c r="AG1385" t="str">
        <f t="shared" si="749"/>
        <v/>
      </c>
      <c r="AH1385" t="str">
        <f t="shared" si="750"/>
        <v/>
      </c>
      <c r="AI1385" t="str">
        <f>IF(LEN(Q1385)&gt;0,REPT("0",IF(IF(MID(I1385,12,1)="F",VLOOKUP(J1385,DATA!$K$2:$Y$20,14,FALSE),0)&gt;10,IF(MID(I1385,12,1)="F",VLOOKUP(J1385,DATA!$K$2:$Y$20,14,FALSE),0)-10,0)-LEN(X1385))&amp;DEC2BIN(Q1385,IF(MID(I1385,12,1)="F",VLOOKUP(J1385,DATA!$K$2:$Y$20,14,FALSE),0)-IF(IF(MID(I1385,12,1)="F",VLOOKUP(J1385,DATA!$K$2:$Y$20,14,FALSE),0)&gt;10,IF(MID(I1385,12,1)="F",VLOOKUP(J1385,DATA!$K$2:$Y$20,14,FALSE),0)-10,0)),"")</f>
        <v/>
      </c>
      <c r="AJ1385" t="str">
        <f>IF(LEN(H1385)&gt;0,IF(H1385&lt;&gt;"CALL_PAL",VLOOKUP(H1385,DATA!$B$2:$E$526,4,FALSE),VLOOKUP(K1385,DATA!$K$72:$M$161,3,FALSE)),"")</f>
        <v/>
      </c>
      <c r="AK1385" t="str">
        <f>IF(LEN(H1385)&gt;0,VLOOKUP(H1385,DATA!$B$2:$D$526,3,FALSE),"")</f>
        <v/>
      </c>
      <c r="AL1385" t="str">
        <f t="shared" si="751"/>
        <v/>
      </c>
      <c r="AM1385" t="str">
        <f t="shared" si="752"/>
        <v/>
      </c>
      <c r="AN1385" t="str">
        <f t="shared" si="730"/>
        <v/>
      </c>
      <c r="AO1385" t="str">
        <f t="shared" si="724"/>
        <v/>
      </c>
      <c r="AP1385" t="str">
        <f t="shared" si="725"/>
        <v/>
      </c>
      <c r="AQ1385" t="str">
        <f t="shared" si="722"/>
        <v/>
      </c>
    </row>
    <row r="1386" spans="1:43" x14ac:dyDescent="0.25">
      <c r="A1386" t="str">
        <f t="shared" si="726"/>
        <v/>
      </c>
      <c r="C1386" t="str">
        <f t="shared" si="732"/>
        <v/>
      </c>
      <c r="D1386" t="str">
        <f t="shared" si="727"/>
        <v/>
      </c>
      <c r="E1386" t="str">
        <f t="shared" si="728"/>
        <v/>
      </c>
      <c r="F1386" t="str">
        <f t="shared" si="731"/>
        <v/>
      </c>
      <c r="G1386" t="str">
        <f t="shared" si="723"/>
        <v/>
      </c>
      <c r="H1386" t="str">
        <f t="shared" si="733"/>
        <v/>
      </c>
      <c r="I1386" s="3" t="str">
        <f>IF(LEN(H1386)&gt;0,VLOOKUP(H1386,DATA!$B$2:$G$526,6,FALSE),"")</f>
        <v/>
      </c>
      <c r="J1386" t="str">
        <f>IF(LEN(H1386)&gt;0,VLOOKUP(H1386,DATA!$B$2:$G$526,2,FALSE),"")</f>
        <v/>
      </c>
      <c r="K1386" t="str">
        <f>IF(LEN(H1386)&gt;0,IF(MID(IF(MID(MID(C1386,LEN(H1386)+2,99),1,1)="(",MID(MID(C1386,LEN(H1386)+2,99),2,LEN(MID(C1386,LEN(H1386)+2,99))-2),MID(C1386,LEN(H1386)+2,99)),1,1)=VLOOKUP(H1386,DATA!$B$2:$I$526,8,FALSE),MID(IF(MID(MID(C1386,LEN(H1386)+2,99),1,1)="(",MID(MID(C1386,LEN(H1386)+2,99),2,LEN(MID(C1386,LEN(H1386)+2,99))-2),MID(C1386,LEN(H1386)+2,99)),1,3),IF(MID(MID(C1386,LEN(H1386)+2,99),1,1)="(",MID(MID(C1386,LEN(H1386)+2,99),2,LEN(MID(C1386,LEN(H1386)+2,99))-2),MID(C1386,LEN(H1386)+2,99))),"")</f>
        <v/>
      </c>
      <c r="L1386" t="str">
        <f t="shared" si="734"/>
        <v/>
      </c>
      <c r="M1386" t="str">
        <f t="shared" si="753"/>
        <v/>
      </c>
      <c r="N1386" t="str">
        <f t="shared" si="735"/>
        <v/>
      </c>
      <c r="O1386" t="str">
        <f t="shared" si="736"/>
        <v/>
      </c>
      <c r="P1386" t="str">
        <f t="shared" si="729"/>
        <v/>
      </c>
      <c r="Q1386" t="str">
        <f t="shared" si="737"/>
        <v/>
      </c>
      <c r="R1386" t="str">
        <f t="shared" si="738"/>
        <v/>
      </c>
      <c r="S1386" t="str">
        <f t="shared" si="739"/>
        <v/>
      </c>
      <c r="T1386" t="str">
        <f t="shared" si="740"/>
        <v/>
      </c>
      <c r="U1386" t="str">
        <f t="shared" si="741"/>
        <v/>
      </c>
      <c r="V1386" t="str">
        <f>IF(MID(I1386,6,1)="T",VLOOKUP(H1386,DATA!$B$2:$H$526,7,FALSE),"")</f>
        <v/>
      </c>
      <c r="W1386" t="str">
        <f t="shared" si="742"/>
        <v/>
      </c>
      <c r="X1386" t="str">
        <f>IF(LEN(H1386)&gt;0,VLOOKUP(H1386,DATA!$B$2:$F$526,5,FALSE),"")</f>
        <v/>
      </c>
      <c r="Y1386" t="str">
        <f t="shared" si="743"/>
        <v/>
      </c>
      <c r="Z1386" t="str">
        <f t="shared" si="744"/>
        <v/>
      </c>
      <c r="AA1386" t="str">
        <f t="shared" si="745"/>
        <v/>
      </c>
      <c r="AB1386" t="str">
        <f>IF(LEN(Z1386)&gt;0,VLOOKUP(Z1386,DATA!$K$25:$L$69,2,FALSE)&amp;IF(LEN(AA1386)&gt;0,VLOOKUP(AA1386,DATA!$O$25:$P$29,2,FALSE),""),"")</f>
        <v/>
      </c>
      <c r="AC1386" t="str">
        <f>IF(LEN(Z1386)&gt;0,VLOOKUP(Z1386,DATA!$K$25:$M$69,3,FALSE),"")</f>
        <v/>
      </c>
      <c r="AD1386" t="str">
        <f t="shared" si="746"/>
        <v/>
      </c>
      <c r="AE1386" t="str">
        <f t="shared" si="747"/>
        <v/>
      </c>
      <c r="AF1386" t="str">
        <f t="shared" si="748"/>
        <v/>
      </c>
      <c r="AG1386" t="str">
        <f t="shared" si="749"/>
        <v/>
      </c>
      <c r="AH1386" t="str">
        <f t="shared" si="750"/>
        <v/>
      </c>
      <c r="AI1386" t="str">
        <f>IF(LEN(Q1386)&gt;0,REPT("0",IF(IF(MID(I1386,12,1)="F",VLOOKUP(J1386,DATA!$K$2:$Y$20,14,FALSE),0)&gt;10,IF(MID(I1386,12,1)="F",VLOOKUP(J1386,DATA!$K$2:$Y$20,14,FALSE),0)-10,0)-LEN(X1386))&amp;DEC2BIN(Q1386,IF(MID(I1386,12,1)="F",VLOOKUP(J1386,DATA!$K$2:$Y$20,14,FALSE),0)-IF(IF(MID(I1386,12,1)="F",VLOOKUP(J1386,DATA!$K$2:$Y$20,14,FALSE),0)&gt;10,IF(MID(I1386,12,1)="F",VLOOKUP(J1386,DATA!$K$2:$Y$20,14,FALSE),0)-10,0)),"")</f>
        <v/>
      </c>
      <c r="AJ1386" t="str">
        <f>IF(LEN(H1386)&gt;0,IF(H1386&lt;&gt;"CALL_PAL",VLOOKUP(H1386,DATA!$B$2:$E$526,4,FALSE),VLOOKUP(K1386,DATA!$K$72:$M$161,3,FALSE)),"")</f>
        <v/>
      </c>
      <c r="AK1386" t="str">
        <f>IF(LEN(H1386)&gt;0,VLOOKUP(H1386,DATA!$B$2:$D$526,3,FALSE),"")</f>
        <v/>
      </c>
      <c r="AL1386" t="str">
        <f t="shared" si="751"/>
        <v/>
      </c>
      <c r="AM1386" t="str">
        <f t="shared" si="752"/>
        <v/>
      </c>
      <c r="AN1386" t="str">
        <f t="shared" si="730"/>
        <v/>
      </c>
      <c r="AO1386" t="str">
        <f t="shared" si="724"/>
        <v/>
      </c>
      <c r="AP1386" t="str">
        <f t="shared" si="725"/>
        <v/>
      </c>
      <c r="AQ1386" t="str">
        <f t="shared" si="722"/>
        <v/>
      </c>
    </row>
    <row r="1387" spans="1:43" x14ac:dyDescent="0.25">
      <c r="A1387" t="str">
        <f t="shared" si="726"/>
        <v/>
      </c>
      <c r="C1387" t="str">
        <f t="shared" si="732"/>
        <v/>
      </c>
      <c r="D1387" t="str">
        <f t="shared" si="727"/>
        <v/>
      </c>
      <c r="E1387" t="str">
        <f t="shared" si="728"/>
        <v/>
      </c>
      <c r="F1387" t="str">
        <f t="shared" si="731"/>
        <v/>
      </c>
      <c r="G1387" t="str">
        <f t="shared" si="723"/>
        <v/>
      </c>
      <c r="H1387" t="str">
        <f t="shared" si="733"/>
        <v/>
      </c>
      <c r="I1387" s="3" t="str">
        <f>IF(LEN(H1387)&gt;0,VLOOKUP(H1387,DATA!$B$2:$G$526,6,FALSE),"")</f>
        <v/>
      </c>
      <c r="J1387" t="str">
        <f>IF(LEN(H1387)&gt;0,VLOOKUP(H1387,DATA!$B$2:$G$526,2,FALSE),"")</f>
        <v/>
      </c>
      <c r="K1387" t="str">
        <f>IF(LEN(H1387)&gt;0,IF(MID(IF(MID(MID(C1387,LEN(H1387)+2,99),1,1)="(",MID(MID(C1387,LEN(H1387)+2,99),2,LEN(MID(C1387,LEN(H1387)+2,99))-2),MID(C1387,LEN(H1387)+2,99)),1,1)=VLOOKUP(H1387,DATA!$B$2:$I$526,8,FALSE),MID(IF(MID(MID(C1387,LEN(H1387)+2,99),1,1)="(",MID(MID(C1387,LEN(H1387)+2,99),2,LEN(MID(C1387,LEN(H1387)+2,99))-2),MID(C1387,LEN(H1387)+2,99)),1,3),IF(MID(MID(C1387,LEN(H1387)+2,99),1,1)="(",MID(MID(C1387,LEN(H1387)+2,99),2,LEN(MID(C1387,LEN(H1387)+2,99))-2),MID(C1387,LEN(H1387)+2,99))),"")</f>
        <v/>
      </c>
      <c r="L1387" t="str">
        <f t="shared" si="734"/>
        <v/>
      </c>
      <c r="M1387" t="str">
        <f t="shared" si="753"/>
        <v/>
      </c>
      <c r="N1387" t="str">
        <f t="shared" si="735"/>
        <v/>
      </c>
      <c r="O1387" t="str">
        <f t="shared" si="736"/>
        <v/>
      </c>
      <c r="P1387" t="str">
        <f t="shared" si="729"/>
        <v/>
      </c>
      <c r="Q1387" t="str">
        <f t="shared" si="737"/>
        <v/>
      </c>
      <c r="R1387" t="str">
        <f t="shared" si="738"/>
        <v/>
      </c>
      <c r="S1387" t="str">
        <f t="shared" si="739"/>
        <v/>
      </c>
      <c r="T1387" t="str">
        <f t="shared" si="740"/>
        <v/>
      </c>
      <c r="U1387" t="str">
        <f t="shared" si="741"/>
        <v/>
      </c>
      <c r="V1387" t="str">
        <f>IF(MID(I1387,6,1)="T",VLOOKUP(H1387,DATA!$B$2:$H$526,7,FALSE),"")</f>
        <v/>
      </c>
      <c r="W1387" t="str">
        <f t="shared" si="742"/>
        <v/>
      </c>
      <c r="X1387" t="str">
        <f>IF(LEN(H1387)&gt;0,VLOOKUP(H1387,DATA!$B$2:$F$526,5,FALSE),"")</f>
        <v/>
      </c>
      <c r="Y1387" t="str">
        <f t="shared" si="743"/>
        <v/>
      </c>
      <c r="Z1387" t="str">
        <f t="shared" si="744"/>
        <v/>
      </c>
      <c r="AA1387" t="str">
        <f t="shared" si="745"/>
        <v/>
      </c>
      <c r="AB1387" t="str">
        <f>IF(LEN(Z1387)&gt;0,VLOOKUP(Z1387,DATA!$K$25:$L$69,2,FALSE)&amp;IF(LEN(AA1387)&gt;0,VLOOKUP(AA1387,DATA!$O$25:$P$29,2,FALSE),""),"")</f>
        <v/>
      </c>
      <c r="AC1387" t="str">
        <f>IF(LEN(Z1387)&gt;0,VLOOKUP(Z1387,DATA!$K$25:$M$69,3,FALSE),"")</f>
        <v/>
      </c>
      <c r="AD1387" t="str">
        <f t="shared" si="746"/>
        <v/>
      </c>
      <c r="AE1387" t="str">
        <f t="shared" si="747"/>
        <v/>
      </c>
      <c r="AF1387" t="str">
        <f t="shared" si="748"/>
        <v/>
      </c>
      <c r="AG1387" t="str">
        <f t="shared" si="749"/>
        <v/>
      </c>
      <c r="AH1387" t="str">
        <f t="shared" si="750"/>
        <v/>
      </c>
      <c r="AI1387" t="str">
        <f>IF(LEN(Q1387)&gt;0,REPT("0",IF(IF(MID(I1387,12,1)="F",VLOOKUP(J1387,DATA!$K$2:$Y$20,14,FALSE),0)&gt;10,IF(MID(I1387,12,1)="F",VLOOKUP(J1387,DATA!$K$2:$Y$20,14,FALSE),0)-10,0)-LEN(X1387))&amp;DEC2BIN(Q1387,IF(MID(I1387,12,1)="F",VLOOKUP(J1387,DATA!$K$2:$Y$20,14,FALSE),0)-IF(IF(MID(I1387,12,1)="F",VLOOKUP(J1387,DATA!$K$2:$Y$20,14,FALSE),0)&gt;10,IF(MID(I1387,12,1)="F",VLOOKUP(J1387,DATA!$K$2:$Y$20,14,FALSE),0)-10,0)),"")</f>
        <v/>
      </c>
      <c r="AJ1387" t="str">
        <f>IF(LEN(H1387)&gt;0,IF(H1387&lt;&gt;"CALL_PAL",VLOOKUP(H1387,DATA!$B$2:$E$526,4,FALSE),VLOOKUP(K1387,DATA!$K$72:$M$161,3,FALSE)),"")</f>
        <v/>
      </c>
      <c r="AK1387" t="str">
        <f>IF(LEN(H1387)&gt;0,VLOOKUP(H1387,DATA!$B$2:$D$526,3,FALSE),"")</f>
        <v/>
      </c>
      <c r="AL1387" t="str">
        <f t="shared" si="751"/>
        <v/>
      </c>
      <c r="AM1387" t="str">
        <f t="shared" si="752"/>
        <v/>
      </c>
      <c r="AN1387" t="str">
        <f t="shared" si="730"/>
        <v/>
      </c>
      <c r="AO1387" t="str">
        <f t="shared" si="724"/>
        <v/>
      </c>
      <c r="AP1387" t="str">
        <f t="shared" si="725"/>
        <v/>
      </c>
      <c r="AQ1387" t="str">
        <f t="shared" si="722"/>
        <v/>
      </c>
    </row>
    <row r="1388" spans="1:43" x14ac:dyDescent="0.25">
      <c r="A1388" t="str">
        <f t="shared" si="726"/>
        <v/>
      </c>
      <c r="C1388" t="str">
        <f t="shared" si="732"/>
        <v/>
      </c>
      <c r="D1388" t="str">
        <f t="shared" si="727"/>
        <v/>
      </c>
      <c r="E1388" t="str">
        <f t="shared" si="728"/>
        <v/>
      </c>
      <c r="F1388" t="str">
        <f t="shared" si="731"/>
        <v/>
      </c>
      <c r="G1388" t="str">
        <f t="shared" si="723"/>
        <v/>
      </c>
      <c r="H1388" t="str">
        <f t="shared" si="733"/>
        <v/>
      </c>
      <c r="I1388" s="3" t="str">
        <f>IF(LEN(H1388)&gt;0,VLOOKUP(H1388,DATA!$B$2:$G$526,6,FALSE),"")</f>
        <v/>
      </c>
      <c r="J1388" t="str">
        <f>IF(LEN(H1388)&gt;0,VLOOKUP(H1388,DATA!$B$2:$G$526,2,FALSE),"")</f>
        <v/>
      </c>
      <c r="K1388" t="str">
        <f>IF(LEN(H1388)&gt;0,IF(MID(IF(MID(MID(C1388,LEN(H1388)+2,99),1,1)="(",MID(MID(C1388,LEN(H1388)+2,99),2,LEN(MID(C1388,LEN(H1388)+2,99))-2),MID(C1388,LEN(H1388)+2,99)),1,1)=VLOOKUP(H1388,DATA!$B$2:$I$526,8,FALSE),MID(IF(MID(MID(C1388,LEN(H1388)+2,99),1,1)="(",MID(MID(C1388,LEN(H1388)+2,99),2,LEN(MID(C1388,LEN(H1388)+2,99))-2),MID(C1388,LEN(H1388)+2,99)),1,3),IF(MID(MID(C1388,LEN(H1388)+2,99),1,1)="(",MID(MID(C1388,LEN(H1388)+2,99),2,LEN(MID(C1388,LEN(H1388)+2,99))-2),MID(C1388,LEN(H1388)+2,99))),"")</f>
        <v/>
      </c>
      <c r="L1388" t="str">
        <f t="shared" si="734"/>
        <v/>
      </c>
      <c r="M1388" t="str">
        <f t="shared" si="753"/>
        <v/>
      </c>
      <c r="N1388" t="str">
        <f t="shared" si="735"/>
        <v/>
      </c>
      <c r="O1388" t="str">
        <f t="shared" si="736"/>
        <v/>
      </c>
      <c r="P1388" t="str">
        <f t="shared" si="729"/>
        <v/>
      </c>
      <c r="Q1388" t="str">
        <f t="shared" si="737"/>
        <v/>
      </c>
      <c r="R1388" t="str">
        <f t="shared" si="738"/>
        <v/>
      </c>
      <c r="S1388" t="str">
        <f t="shared" si="739"/>
        <v/>
      </c>
      <c r="T1388" t="str">
        <f t="shared" si="740"/>
        <v/>
      </c>
      <c r="U1388" t="str">
        <f t="shared" si="741"/>
        <v/>
      </c>
      <c r="V1388" t="str">
        <f>IF(MID(I1388,6,1)="T",VLOOKUP(H1388,DATA!$B$2:$H$526,7,FALSE),"")</f>
        <v/>
      </c>
      <c r="W1388" t="str">
        <f t="shared" si="742"/>
        <v/>
      </c>
      <c r="X1388" t="str">
        <f>IF(LEN(H1388)&gt;0,VLOOKUP(H1388,DATA!$B$2:$F$526,5,FALSE),"")</f>
        <v/>
      </c>
      <c r="Y1388" t="str">
        <f t="shared" si="743"/>
        <v/>
      </c>
      <c r="Z1388" t="str">
        <f t="shared" si="744"/>
        <v/>
      </c>
      <c r="AA1388" t="str">
        <f t="shared" si="745"/>
        <v/>
      </c>
      <c r="AB1388" t="str">
        <f>IF(LEN(Z1388)&gt;0,VLOOKUP(Z1388,DATA!$K$25:$L$69,2,FALSE)&amp;IF(LEN(AA1388)&gt;0,VLOOKUP(AA1388,DATA!$O$25:$P$29,2,FALSE),""),"")</f>
        <v/>
      </c>
      <c r="AC1388" t="str">
        <f>IF(LEN(Z1388)&gt;0,VLOOKUP(Z1388,DATA!$K$25:$M$69,3,FALSE),"")</f>
        <v/>
      </c>
      <c r="AD1388" t="str">
        <f t="shared" si="746"/>
        <v/>
      </c>
      <c r="AE1388" t="str">
        <f t="shared" si="747"/>
        <v/>
      </c>
      <c r="AF1388" t="str">
        <f t="shared" si="748"/>
        <v/>
      </c>
      <c r="AG1388" t="str">
        <f t="shared" si="749"/>
        <v/>
      </c>
      <c r="AH1388" t="str">
        <f t="shared" si="750"/>
        <v/>
      </c>
      <c r="AI1388" t="str">
        <f>IF(LEN(Q1388)&gt;0,REPT("0",IF(IF(MID(I1388,12,1)="F",VLOOKUP(J1388,DATA!$K$2:$Y$20,14,FALSE),0)&gt;10,IF(MID(I1388,12,1)="F",VLOOKUP(J1388,DATA!$K$2:$Y$20,14,FALSE),0)-10,0)-LEN(X1388))&amp;DEC2BIN(Q1388,IF(MID(I1388,12,1)="F",VLOOKUP(J1388,DATA!$K$2:$Y$20,14,FALSE),0)-IF(IF(MID(I1388,12,1)="F",VLOOKUP(J1388,DATA!$K$2:$Y$20,14,FALSE),0)&gt;10,IF(MID(I1388,12,1)="F",VLOOKUP(J1388,DATA!$K$2:$Y$20,14,FALSE),0)-10,0)),"")</f>
        <v/>
      </c>
      <c r="AJ1388" t="str">
        <f>IF(LEN(H1388)&gt;0,IF(H1388&lt;&gt;"CALL_PAL",VLOOKUP(H1388,DATA!$B$2:$E$526,4,FALSE),VLOOKUP(K1388,DATA!$K$72:$M$161,3,FALSE)),"")</f>
        <v/>
      </c>
      <c r="AK1388" t="str">
        <f>IF(LEN(H1388)&gt;0,VLOOKUP(H1388,DATA!$B$2:$D$526,3,FALSE),"")</f>
        <v/>
      </c>
      <c r="AL1388" t="str">
        <f t="shared" si="751"/>
        <v/>
      </c>
      <c r="AM1388" t="str">
        <f t="shared" si="752"/>
        <v/>
      </c>
      <c r="AN1388" t="str">
        <f t="shared" si="730"/>
        <v/>
      </c>
      <c r="AO1388" t="str">
        <f t="shared" si="724"/>
        <v/>
      </c>
      <c r="AP1388" t="str">
        <f t="shared" si="725"/>
        <v/>
      </c>
      <c r="AQ1388" t="str">
        <f t="shared" si="722"/>
        <v/>
      </c>
    </row>
    <row r="1389" spans="1:43" x14ac:dyDescent="0.25">
      <c r="A1389" t="str">
        <f t="shared" si="726"/>
        <v/>
      </c>
      <c r="C1389" t="str">
        <f t="shared" si="732"/>
        <v/>
      </c>
      <c r="D1389" t="str">
        <f t="shared" si="727"/>
        <v/>
      </c>
      <c r="E1389" t="str">
        <f t="shared" si="728"/>
        <v/>
      </c>
      <c r="F1389" t="str">
        <f t="shared" si="731"/>
        <v/>
      </c>
      <c r="G1389" t="str">
        <f t="shared" si="723"/>
        <v/>
      </c>
      <c r="H1389" t="str">
        <f t="shared" si="733"/>
        <v/>
      </c>
      <c r="I1389" s="3" t="str">
        <f>IF(LEN(H1389)&gt;0,VLOOKUP(H1389,DATA!$B$2:$G$526,6,FALSE),"")</f>
        <v/>
      </c>
      <c r="J1389" t="str">
        <f>IF(LEN(H1389)&gt;0,VLOOKUP(H1389,DATA!$B$2:$G$526,2,FALSE),"")</f>
        <v/>
      </c>
      <c r="K1389" t="str">
        <f>IF(LEN(H1389)&gt;0,IF(MID(IF(MID(MID(C1389,LEN(H1389)+2,99),1,1)="(",MID(MID(C1389,LEN(H1389)+2,99),2,LEN(MID(C1389,LEN(H1389)+2,99))-2),MID(C1389,LEN(H1389)+2,99)),1,1)=VLOOKUP(H1389,DATA!$B$2:$I$526,8,FALSE),MID(IF(MID(MID(C1389,LEN(H1389)+2,99),1,1)="(",MID(MID(C1389,LEN(H1389)+2,99),2,LEN(MID(C1389,LEN(H1389)+2,99))-2),MID(C1389,LEN(H1389)+2,99)),1,3),IF(MID(MID(C1389,LEN(H1389)+2,99),1,1)="(",MID(MID(C1389,LEN(H1389)+2,99),2,LEN(MID(C1389,LEN(H1389)+2,99))-2),MID(C1389,LEN(H1389)+2,99))),"")</f>
        <v/>
      </c>
      <c r="L1389" t="str">
        <f t="shared" si="734"/>
        <v/>
      </c>
      <c r="M1389" t="str">
        <f t="shared" si="753"/>
        <v/>
      </c>
      <c r="N1389" t="str">
        <f t="shared" si="735"/>
        <v/>
      </c>
      <c r="O1389" t="str">
        <f t="shared" si="736"/>
        <v/>
      </c>
      <c r="P1389" t="str">
        <f t="shared" si="729"/>
        <v/>
      </c>
      <c r="Q1389" t="str">
        <f t="shared" si="737"/>
        <v/>
      </c>
      <c r="R1389" t="str">
        <f t="shared" si="738"/>
        <v/>
      </c>
      <c r="S1389" t="str">
        <f t="shared" si="739"/>
        <v/>
      </c>
      <c r="T1389" t="str">
        <f t="shared" si="740"/>
        <v/>
      </c>
      <c r="U1389" t="str">
        <f t="shared" si="741"/>
        <v/>
      </c>
      <c r="V1389" t="str">
        <f>IF(MID(I1389,6,1)="T",VLOOKUP(H1389,DATA!$B$2:$H$526,7,FALSE),"")</f>
        <v/>
      </c>
      <c r="W1389" t="str">
        <f t="shared" si="742"/>
        <v/>
      </c>
      <c r="X1389" t="str">
        <f>IF(LEN(H1389)&gt;0,VLOOKUP(H1389,DATA!$B$2:$F$526,5,FALSE),"")</f>
        <v/>
      </c>
      <c r="Y1389" t="str">
        <f t="shared" si="743"/>
        <v/>
      </c>
      <c r="Z1389" t="str">
        <f t="shared" si="744"/>
        <v/>
      </c>
      <c r="AA1389" t="str">
        <f t="shared" si="745"/>
        <v/>
      </c>
      <c r="AB1389" t="str">
        <f>IF(LEN(Z1389)&gt;0,VLOOKUP(Z1389,DATA!$K$25:$L$69,2,FALSE)&amp;IF(LEN(AA1389)&gt;0,VLOOKUP(AA1389,DATA!$O$25:$P$29,2,FALSE),""),"")</f>
        <v/>
      </c>
      <c r="AC1389" t="str">
        <f>IF(LEN(Z1389)&gt;0,VLOOKUP(Z1389,DATA!$K$25:$M$69,3,FALSE),"")</f>
        <v/>
      </c>
      <c r="AD1389" t="str">
        <f t="shared" si="746"/>
        <v/>
      </c>
      <c r="AE1389" t="str">
        <f t="shared" si="747"/>
        <v/>
      </c>
      <c r="AF1389" t="str">
        <f t="shared" si="748"/>
        <v/>
      </c>
      <c r="AG1389" t="str">
        <f t="shared" si="749"/>
        <v/>
      </c>
      <c r="AH1389" t="str">
        <f t="shared" si="750"/>
        <v/>
      </c>
      <c r="AI1389" t="str">
        <f>IF(LEN(Q1389)&gt;0,REPT("0",IF(IF(MID(I1389,12,1)="F",VLOOKUP(J1389,DATA!$K$2:$Y$20,14,FALSE),0)&gt;10,IF(MID(I1389,12,1)="F",VLOOKUP(J1389,DATA!$K$2:$Y$20,14,FALSE),0)-10,0)-LEN(X1389))&amp;DEC2BIN(Q1389,IF(MID(I1389,12,1)="F",VLOOKUP(J1389,DATA!$K$2:$Y$20,14,FALSE),0)-IF(IF(MID(I1389,12,1)="F",VLOOKUP(J1389,DATA!$K$2:$Y$20,14,FALSE),0)&gt;10,IF(MID(I1389,12,1)="F",VLOOKUP(J1389,DATA!$K$2:$Y$20,14,FALSE),0)-10,0)),"")</f>
        <v/>
      </c>
      <c r="AJ1389" t="str">
        <f>IF(LEN(H1389)&gt;0,IF(H1389&lt;&gt;"CALL_PAL",VLOOKUP(H1389,DATA!$B$2:$E$526,4,FALSE),VLOOKUP(K1389,DATA!$K$72:$M$161,3,FALSE)),"")</f>
        <v/>
      </c>
      <c r="AK1389" t="str">
        <f>IF(LEN(H1389)&gt;0,VLOOKUP(H1389,DATA!$B$2:$D$526,3,FALSE),"")</f>
        <v/>
      </c>
      <c r="AL1389" t="str">
        <f t="shared" si="751"/>
        <v/>
      </c>
      <c r="AM1389" t="str">
        <f t="shared" si="752"/>
        <v/>
      </c>
      <c r="AN1389" t="str">
        <f t="shared" si="730"/>
        <v/>
      </c>
      <c r="AO1389" t="str">
        <f t="shared" si="724"/>
        <v/>
      </c>
      <c r="AP1389" t="str">
        <f t="shared" si="725"/>
        <v/>
      </c>
      <c r="AQ1389" t="str">
        <f t="shared" si="722"/>
        <v/>
      </c>
    </row>
    <row r="1390" spans="1:43" x14ac:dyDescent="0.25">
      <c r="A1390" t="str">
        <f t="shared" si="726"/>
        <v/>
      </c>
      <c r="C1390" t="str">
        <f t="shared" si="732"/>
        <v/>
      </c>
      <c r="D1390" t="str">
        <f t="shared" si="727"/>
        <v/>
      </c>
      <c r="E1390" t="str">
        <f t="shared" si="728"/>
        <v/>
      </c>
      <c r="F1390" t="str">
        <f t="shared" si="731"/>
        <v/>
      </c>
      <c r="G1390" t="str">
        <f t="shared" si="723"/>
        <v/>
      </c>
      <c r="H1390" t="str">
        <f t="shared" si="733"/>
        <v/>
      </c>
      <c r="I1390" s="3" t="str">
        <f>IF(LEN(H1390)&gt;0,VLOOKUP(H1390,DATA!$B$2:$G$526,6,FALSE),"")</f>
        <v/>
      </c>
      <c r="J1390" t="str">
        <f>IF(LEN(H1390)&gt;0,VLOOKUP(H1390,DATA!$B$2:$G$526,2,FALSE),"")</f>
        <v/>
      </c>
      <c r="K1390" t="str">
        <f>IF(LEN(H1390)&gt;0,IF(MID(IF(MID(MID(C1390,LEN(H1390)+2,99),1,1)="(",MID(MID(C1390,LEN(H1390)+2,99),2,LEN(MID(C1390,LEN(H1390)+2,99))-2),MID(C1390,LEN(H1390)+2,99)),1,1)=VLOOKUP(H1390,DATA!$B$2:$I$526,8,FALSE),MID(IF(MID(MID(C1390,LEN(H1390)+2,99),1,1)="(",MID(MID(C1390,LEN(H1390)+2,99),2,LEN(MID(C1390,LEN(H1390)+2,99))-2),MID(C1390,LEN(H1390)+2,99)),1,3),IF(MID(MID(C1390,LEN(H1390)+2,99),1,1)="(",MID(MID(C1390,LEN(H1390)+2,99),2,LEN(MID(C1390,LEN(H1390)+2,99))-2),MID(C1390,LEN(H1390)+2,99))),"")</f>
        <v/>
      </c>
      <c r="L1390" t="str">
        <f t="shared" si="734"/>
        <v/>
      </c>
      <c r="M1390" t="str">
        <f t="shared" si="753"/>
        <v/>
      </c>
      <c r="N1390" t="str">
        <f t="shared" si="735"/>
        <v/>
      </c>
      <c r="O1390" t="str">
        <f t="shared" si="736"/>
        <v/>
      </c>
      <c r="P1390" t="str">
        <f t="shared" si="729"/>
        <v/>
      </c>
      <c r="Q1390" t="str">
        <f t="shared" si="737"/>
        <v/>
      </c>
      <c r="R1390" t="str">
        <f t="shared" si="738"/>
        <v/>
      </c>
      <c r="S1390" t="str">
        <f t="shared" si="739"/>
        <v/>
      </c>
      <c r="T1390" t="str">
        <f t="shared" si="740"/>
        <v/>
      </c>
      <c r="U1390" t="str">
        <f t="shared" si="741"/>
        <v/>
      </c>
      <c r="V1390" t="str">
        <f>IF(MID(I1390,6,1)="T",VLOOKUP(H1390,DATA!$B$2:$H$526,7,FALSE),"")</f>
        <v/>
      </c>
      <c r="W1390" t="str">
        <f t="shared" si="742"/>
        <v/>
      </c>
      <c r="X1390" t="str">
        <f>IF(LEN(H1390)&gt;0,VLOOKUP(H1390,DATA!$B$2:$F$526,5,FALSE),"")</f>
        <v/>
      </c>
      <c r="Y1390" t="str">
        <f t="shared" si="743"/>
        <v/>
      </c>
      <c r="Z1390" t="str">
        <f t="shared" si="744"/>
        <v/>
      </c>
      <c r="AA1390" t="str">
        <f t="shared" si="745"/>
        <v/>
      </c>
      <c r="AB1390" t="str">
        <f>IF(LEN(Z1390)&gt;0,VLOOKUP(Z1390,DATA!$K$25:$L$69,2,FALSE)&amp;IF(LEN(AA1390)&gt;0,VLOOKUP(AA1390,DATA!$O$25:$P$29,2,FALSE),""),"")</f>
        <v/>
      </c>
      <c r="AC1390" t="str">
        <f>IF(LEN(Z1390)&gt;0,VLOOKUP(Z1390,DATA!$K$25:$M$69,3,FALSE),"")</f>
        <v/>
      </c>
      <c r="AD1390" t="str">
        <f t="shared" si="746"/>
        <v/>
      </c>
      <c r="AE1390" t="str">
        <f t="shared" si="747"/>
        <v/>
      </c>
      <c r="AF1390" t="str">
        <f t="shared" si="748"/>
        <v/>
      </c>
      <c r="AG1390" t="str">
        <f t="shared" si="749"/>
        <v/>
      </c>
      <c r="AH1390" t="str">
        <f t="shared" si="750"/>
        <v/>
      </c>
      <c r="AI1390" t="str">
        <f>IF(LEN(Q1390)&gt;0,REPT("0",IF(IF(MID(I1390,12,1)="F",VLOOKUP(J1390,DATA!$K$2:$Y$20,14,FALSE),0)&gt;10,IF(MID(I1390,12,1)="F",VLOOKUP(J1390,DATA!$K$2:$Y$20,14,FALSE),0)-10,0)-LEN(X1390))&amp;DEC2BIN(Q1390,IF(MID(I1390,12,1)="F",VLOOKUP(J1390,DATA!$K$2:$Y$20,14,FALSE),0)-IF(IF(MID(I1390,12,1)="F",VLOOKUP(J1390,DATA!$K$2:$Y$20,14,FALSE),0)&gt;10,IF(MID(I1390,12,1)="F",VLOOKUP(J1390,DATA!$K$2:$Y$20,14,FALSE),0)-10,0)),"")</f>
        <v/>
      </c>
      <c r="AJ1390" t="str">
        <f>IF(LEN(H1390)&gt;0,IF(H1390&lt;&gt;"CALL_PAL",VLOOKUP(H1390,DATA!$B$2:$E$526,4,FALSE),VLOOKUP(K1390,DATA!$K$72:$M$161,3,FALSE)),"")</f>
        <v/>
      </c>
      <c r="AK1390" t="str">
        <f>IF(LEN(H1390)&gt;0,VLOOKUP(H1390,DATA!$B$2:$D$526,3,FALSE),"")</f>
        <v/>
      </c>
      <c r="AL1390" t="str">
        <f t="shared" si="751"/>
        <v/>
      </c>
      <c r="AM1390" t="str">
        <f t="shared" si="752"/>
        <v/>
      </c>
      <c r="AN1390" t="str">
        <f t="shared" si="730"/>
        <v/>
      </c>
      <c r="AO1390" t="str">
        <f t="shared" si="724"/>
        <v/>
      </c>
      <c r="AP1390" t="str">
        <f t="shared" si="725"/>
        <v/>
      </c>
      <c r="AQ1390" t="str">
        <f t="shared" si="722"/>
        <v/>
      </c>
    </row>
    <row r="1391" spans="1:43" x14ac:dyDescent="0.25">
      <c r="A1391" t="str">
        <f t="shared" si="726"/>
        <v/>
      </c>
      <c r="C1391" t="str">
        <f t="shared" si="732"/>
        <v/>
      </c>
      <c r="D1391" t="str">
        <f t="shared" si="727"/>
        <v/>
      </c>
      <c r="E1391" t="str">
        <f t="shared" si="728"/>
        <v/>
      </c>
      <c r="F1391" t="str">
        <f t="shared" si="731"/>
        <v/>
      </c>
      <c r="G1391" t="str">
        <f t="shared" si="723"/>
        <v/>
      </c>
      <c r="H1391" t="str">
        <f t="shared" si="733"/>
        <v/>
      </c>
      <c r="I1391" s="3" t="str">
        <f>IF(LEN(H1391)&gt;0,VLOOKUP(H1391,DATA!$B$2:$G$526,6,FALSE),"")</f>
        <v/>
      </c>
      <c r="J1391" t="str">
        <f>IF(LEN(H1391)&gt;0,VLOOKUP(H1391,DATA!$B$2:$G$526,2,FALSE),"")</f>
        <v/>
      </c>
      <c r="K1391" t="str">
        <f>IF(LEN(H1391)&gt;0,IF(MID(IF(MID(MID(C1391,LEN(H1391)+2,99),1,1)="(",MID(MID(C1391,LEN(H1391)+2,99),2,LEN(MID(C1391,LEN(H1391)+2,99))-2),MID(C1391,LEN(H1391)+2,99)),1,1)=VLOOKUP(H1391,DATA!$B$2:$I$526,8,FALSE),MID(IF(MID(MID(C1391,LEN(H1391)+2,99),1,1)="(",MID(MID(C1391,LEN(H1391)+2,99),2,LEN(MID(C1391,LEN(H1391)+2,99))-2),MID(C1391,LEN(H1391)+2,99)),1,3),IF(MID(MID(C1391,LEN(H1391)+2,99),1,1)="(",MID(MID(C1391,LEN(H1391)+2,99),2,LEN(MID(C1391,LEN(H1391)+2,99))-2),MID(C1391,LEN(H1391)+2,99))),"")</f>
        <v/>
      </c>
      <c r="L1391" t="str">
        <f t="shared" si="734"/>
        <v/>
      </c>
      <c r="M1391" t="str">
        <f t="shared" si="753"/>
        <v/>
      </c>
      <c r="N1391" t="str">
        <f t="shared" si="735"/>
        <v/>
      </c>
      <c r="O1391" t="str">
        <f t="shared" si="736"/>
        <v/>
      </c>
      <c r="P1391" t="str">
        <f t="shared" si="729"/>
        <v/>
      </c>
      <c r="Q1391" t="str">
        <f t="shared" si="737"/>
        <v/>
      </c>
      <c r="R1391" t="str">
        <f t="shared" si="738"/>
        <v/>
      </c>
      <c r="S1391" t="str">
        <f t="shared" si="739"/>
        <v/>
      </c>
      <c r="T1391" t="str">
        <f t="shared" si="740"/>
        <v/>
      </c>
      <c r="U1391" t="str">
        <f t="shared" si="741"/>
        <v/>
      </c>
      <c r="V1391" t="str">
        <f>IF(MID(I1391,6,1)="T",VLOOKUP(H1391,DATA!$B$2:$H$526,7,FALSE),"")</f>
        <v/>
      </c>
      <c r="W1391" t="str">
        <f t="shared" si="742"/>
        <v/>
      </c>
      <c r="X1391" t="str">
        <f>IF(LEN(H1391)&gt;0,VLOOKUP(H1391,DATA!$B$2:$F$526,5,FALSE),"")</f>
        <v/>
      </c>
      <c r="Y1391" t="str">
        <f t="shared" si="743"/>
        <v/>
      </c>
      <c r="Z1391" t="str">
        <f t="shared" si="744"/>
        <v/>
      </c>
      <c r="AA1391" t="str">
        <f t="shared" si="745"/>
        <v/>
      </c>
      <c r="AB1391" t="str">
        <f>IF(LEN(Z1391)&gt;0,VLOOKUP(Z1391,DATA!$K$25:$L$69,2,FALSE)&amp;IF(LEN(AA1391)&gt;0,VLOOKUP(AA1391,DATA!$O$25:$P$29,2,FALSE),""),"")</f>
        <v/>
      </c>
      <c r="AC1391" t="str">
        <f>IF(LEN(Z1391)&gt;0,VLOOKUP(Z1391,DATA!$K$25:$M$69,3,FALSE),"")</f>
        <v/>
      </c>
      <c r="AD1391" t="str">
        <f t="shared" si="746"/>
        <v/>
      </c>
      <c r="AE1391" t="str">
        <f t="shared" si="747"/>
        <v/>
      </c>
      <c r="AF1391" t="str">
        <f t="shared" si="748"/>
        <v/>
      </c>
      <c r="AG1391" t="str">
        <f t="shared" si="749"/>
        <v/>
      </c>
      <c r="AH1391" t="str">
        <f t="shared" si="750"/>
        <v/>
      </c>
      <c r="AI1391" t="str">
        <f>IF(LEN(Q1391)&gt;0,REPT("0",IF(IF(MID(I1391,12,1)="F",VLOOKUP(J1391,DATA!$K$2:$Y$20,14,FALSE),0)&gt;10,IF(MID(I1391,12,1)="F",VLOOKUP(J1391,DATA!$K$2:$Y$20,14,FALSE),0)-10,0)-LEN(X1391))&amp;DEC2BIN(Q1391,IF(MID(I1391,12,1)="F",VLOOKUP(J1391,DATA!$K$2:$Y$20,14,FALSE),0)-IF(IF(MID(I1391,12,1)="F",VLOOKUP(J1391,DATA!$K$2:$Y$20,14,FALSE),0)&gt;10,IF(MID(I1391,12,1)="F",VLOOKUP(J1391,DATA!$K$2:$Y$20,14,FALSE),0)-10,0)),"")</f>
        <v/>
      </c>
      <c r="AJ1391" t="str">
        <f>IF(LEN(H1391)&gt;0,IF(H1391&lt;&gt;"CALL_PAL",VLOOKUP(H1391,DATA!$B$2:$E$526,4,FALSE),VLOOKUP(K1391,DATA!$K$72:$M$161,3,FALSE)),"")</f>
        <v/>
      </c>
      <c r="AK1391" t="str">
        <f>IF(LEN(H1391)&gt;0,VLOOKUP(H1391,DATA!$B$2:$D$526,3,FALSE),"")</f>
        <v/>
      </c>
      <c r="AL1391" t="str">
        <f t="shared" si="751"/>
        <v/>
      </c>
      <c r="AM1391" t="str">
        <f t="shared" si="752"/>
        <v/>
      </c>
      <c r="AN1391" t="str">
        <f t="shared" si="730"/>
        <v/>
      </c>
      <c r="AO1391" t="str">
        <f t="shared" si="724"/>
        <v/>
      </c>
      <c r="AP1391" t="str">
        <f t="shared" si="725"/>
        <v/>
      </c>
      <c r="AQ1391" t="str">
        <f t="shared" si="722"/>
        <v/>
      </c>
    </row>
    <row r="1392" spans="1:43" x14ac:dyDescent="0.25">
      <c r="A1392" t="str">
        <f t="shared" si="726"/>
        <v/>
      </c>
      <c r="C1392" t="str">
        <f t="shared" si="732"/>
        <v/>
      </c>
      <c r="D1392" t="str">
        <f t="shared" si="727"/>
        <v/>
      </c>
      <c r="E1392" t="str">
        <f t="shared" si="728"/>
        <v/>
      </c>
      <c r="F1392" t="str">
        <f t="shared" si="731"/>
        <v/>
      </c>
      <c r="G1392" t="str">
        <f t="shared" si="723"/>
        <v/>
      </c>
      <c r="H1392" t="str">
        <f t="shared" si="733"/>
        <v/>
      </c>
      <c r="I1392" s="3" t="str">
        <f>IF(LEN(H1392)&gt;0,VLOOKUP(H1392,DATA!$B$2:$G$526,6,FALSE),"")</f>
        <v/>
      </c>
      <c r="J1392" t="str">
        <f>IF(LEN(H1392)&gt;0,VLOOKUP(H1392,DATA!$B$2:$G$526,2,FALSE),"")</f>
        <v/>
      </c>
      <c r="K1392" t="str">
        <f>IF(LEN(H1392)&gt;0,IF(MID(IF(MID(MID(C1392,LEN(H1392)+2,99),1,1)="(",MID(MID(C1392,LEN(H1392)+2,99),2,LEN(MID(C1392,LEN(H1392)+2,99))-2),MID(C1392,LEN(H1392)+2,99)),1,1)=VLOOKUP(H1392,DATA!$B$2:$I$526,8,FALSE),MID(IF(MID(MID(C1392,LEN(H1392)+2,99),1,1)="(",MID(MID(C1392,LEN(H1392)+2,99),2,LEN(MID(C1392,LEN(H1392)+2,99))-2),MID(C1392,LEN(H1392)+2,99)),1,3),IF(MID(MID(C1392,LEN(H1392)+2,99),1,1)="(",MID(MID(C1392,LEN(H1392)+2,99),2,LEN(MID(C1392,LEN(H1392)+2,99))-2),MID(C1392,LEN(H1392)+2,99))),"")</f>
        <v/>
      </c>
      <c r="L1392" t="str">
        <f t="shared" si="734"/>
        <v/>
      </c>
      <c r="M1392" t="str">
        <f t="shared" si="753"/>
        <v/>
      </c>
      <c r="N1392" t="str">
        <f t="shared" si="735"/>
        <v/>
      </c>
      <c r="O1392" t="str">
        <f t="shared" si="736"/>
        <v/>
      </c>
      <c r="P1392" t="str">
        <f t="shared" si="729"/>
        <v/>
      </c>
      <c r="Q1392" t="str">
        <f t="shared" si="737"/>
        <v/>
      </c>
      <c r="R1392" t="str">
        <f t="shared" si="738"/>
        <v/>
      </c>
      <c r="S1392" t="str">
        <f t="shared" si="739"/>
        <v/>
      </c>
      <c r="T1392" t="str">
        <f t="shared" si="740"/>
        <v/>
      </c>
      <c r="U1392" t="str">
        <f t="shared" si="741"/>
        <v/>
      </c>
      <c r="V1392" t="str">
        <f>IF(MID(I1392,6,1)="T",VLOOKUP(H1392,DATA!$B$2:$H$526,7,FALSE),"")</f>
        <v/>
      </c>
      <c r="W1392" t="str">
        <f t="shared" si="742"/>
        <v/>
      </c>
      <c r="X1392" t="str">
        <f>IF(LEN(H1392)&gt;0,VLOOKUP(H1392,DATA!$B$2:$F$526,5,FALSE),"")</f>
        <v/>
      </c>
      <c r="Y1392" t="str">
        <f t="shared" si="743"/>
        <v/>
      </c>
      <c r="Z1392" t="str">
        <f t="shared" si="744"/>
        <v/>
      </c>
      <c r="AA1392" t="str">
        <f t="shared" si="745"/>
        <v/>
      </c>
      <c r="AB1392" t="str">
        <f>IF(LEN(Z1392)&gt;0,VLOOKUP(Z1392,DATA!$K$25:$L$69,2,FALSE)&amp;IF(LEN(AA1392)&gt;0,VLOOKUP(AA1392,DATA!$O$25:$P$29,2,FALSE),""),"")</f>
        <v/>
      </c>
      <c r="AC1392" t="str">
        <f>IF(LEN(Z1392)&gt;0,VLOOKUP(Z1392,DATA!$K$25:$M$69,3,FALSE),"")</f>
        <v/>
      </c>
      <c r="AD1392" t="str">
        <f t="shared" si="746"/>
        <v/>
      </c>
      <c r="AE1392" t="str">
        <f t="shared" si="747"/>
        <v/>
      </c>
      <c r="AF1392" t="str">
        <f t="shared" si="748"/>
        <v/>
      </c>
      <c r="AG1392" t="str">
        <f t="shared" si="749"/>
        <v/>
      </c>
      <c r="AH1392" t="str">
        <f t="shared" si="750"/>
        <v/>
      </c>
      <c r="AI1392" t="str">
        <f>IF(LEN(Q1392)&gt;0,REPT("0",IF(IF(MID(I1392,12,1)="F",VLOOKUP(J1392,DATA!$K$2:$Y$20,14,FALSE),0)&gt;10,IF(MID(I1392,12,1)="F",VLOOKUP(J1392,DATA!$K$2:$Y$20,14,FALSE),0)-10,0)-LEN(X1392))&amp;DEC2BIN(Q1392,IF(MID(I1392,12,1)="F",VLOOKUP(J1392,DATA!$K$2:$Y$20,14,FALSE),0)-IF(IF(MID(I1392,12,1)="F",VLOOKUP(J1392,DATA!$K$2:$Y$20,14,FALSE),0)&gt;10,IF(MID(I1392,12,1)="F",VLOOKUP(J1392,DATA!$K$2:$Y$20,14,FALSE),0)-10,0)),"")</f>
        <v/>
      </c>
      <c r="AJ1392" t="str">
        <f>IF(LEN(H1392)&gt;0,IF(H1392&lt;&gt;"CALL_PAL",VLOOKUP(H1392,DATA!$B$2:$E$526,4,FALSE),VLOOKUP(K1392,DATA!$K$72:$M$161,3,FALSE)),"")</f>
        <v/>
      </c>
      <c r="AK1392" t="str">
        <f>IF(LEN(H1392)&gt;0,VLOOKUP(H1392,DATA!$B$2:$D$526,3,FALSE),"")</f>
        <v/>
      </c>
      <c r="AL1392" t="str">
        <f t="shared" si="751"/>
        <v/>
      </c>
      <c r="AM1392" t="str">
        <f t="shared" si="752"/>
        <v/>
      </c>
      <c r="AN1392" t="str">
        <f t="shared" si="730"/>
        <v/>
      </c>
      <c r="AO1392" t="str">
        <f t="shared" si="724"/>
        <v/>
      </c>
      <c r="AP1392" t="str">
        <f t="shared" si="725"/>
        <v/>
      </c>
      <c r="AQ1392" t="str">
        <f t="shared" si="722"/>
        <v/>
      </c>
    </row>
    <row r="1393" spans="1:43" x14ac:dyDescent="0.25">
      <c r="A1393" t="str">
        <f t="shared" si="726"/>
        <v/>
      </c>
      <c r="C1393" t="str">
        <f t="shared" si="732"/>
        <v/>
      </c>
      <c r="D1393" t="str">
        <f t="shared" si="727"/>
        <v/>
      </c>
      <c r="E1393" t="str">
        <f t="shared" si="728"/>
        <v/>
      </c>
      <c r="F1393" t="str">
        <f t="shared" si="731"/>
        <v/>
      </c>
      <c r="G1393" t="str">
        <f t="shared" si="723"/>
        <v/>
      </c>
      <c r="H1393" t="str">
        <f t="shared" si="733"/>
        <v/>
      </c>
      <c r="I1393" s="3" t="str">
        <f>IF(LEN(H1393)&gt;0,VLOOKUP(H1393,DATA!$B$2:$G$526,6,FALSE),"")</f>
        <v/>
      </c>
      <c r="J1393" t="str">
        <f>IF(LEN(H1393)&gt;0,VLOOKUP(H1393,DATA!$B$2:$G$526,2,FALSE),"")</f>
        <v/>
      </c>
      <c r="K1393" t="str">
        <f>IF(LEN(H1393)&gt;0,IF(MID(IF(MID(MID(C1393,LEN(H1393)+2,99),1,1)="(",MID(MID(C1393,LEN(H1393)+2,99),2,LEN(MID(C1393,LEN(H1393)+2,99))-2),MID(C1393,LEN(H1393)+2,99)),1,1)=VLOOKUP(H1393,DATA!$B$2:$I$526,8,FALSE),MID(IF(MID(MID(C1393,LEN(H1393)+2,99),1,1)="(",MID(MID(C1393,LEN(H1393)+2,99),2,LEN(MID(C1393,LEN(H1393)+2,99))-2),MID(C1393,LEN(H1393)+2,99)),1,3),IF(MID(MID(C1393,LEN(H1393)+2,99),1,1)="(",MID(MID(C1393,LEN(H1393)+2,99),2,LEN(MID(C1393,LEN(H1393)+2,99))-2),MID(C1393,LEN(H1393)+2,99))),"")</f>
        <v/>
      </c>
      <c r="L1393" t="str">
        <f t="shared" si="734"/>
        <v/>
      </c>
      <c r="M1393" t="str">
        <f t="shared" si="753"/>
        <v/>
      </c>
      <c r="N1393" t="str">
        <f t="shared" si="735"/>
        <v/>
      </c>
      <c r="O1393" t="str">
        <f t="shared" si="736"/>
        <v/>
      </c>
      <c r="P1393" t="str">
        <f t="shared" si="729"/>
        <v/>
      </c>
      <c r="Q1393" t="str">
        <f t="shared" si="737"/>
        <v/>
      </c>
      <c r="R1393" t="str">
        <f t="shared" si="738"/>
        <v/>
      </c>
      <c r="S1393" t="str">
        <f t="shared" si="739"/>
        <v/>
      </c>
      <c r="T1393" t="str">
        <f t="shared" si="740"/>
        <v/>
      </c>
      <c r="U1393" t="str">
        <f t="shared" si="741"/>
        <v/>
      </c>
      <c r="V1393" t="str">
        <f>IF(MID(I1393,6,1)="T",VLOOKUP(H1393,DATA!$B$2:$H$526,7,FALSE),"")</f>
        <v/>
      </c>
      <c r="W1393" t="str">
        <f t="shared" si="742"/>
        <v/>
      </c>
      <c r="X1393" t="str">
        <f>IF(LEN(H1393)&gt;0,VLOOKUP(H1393,DATA!$B$2:$F$526,5,FALSE),"")</f>
        <v/>
      </c>
      <c r="Y1393" t="str">
        <f t="shared" si="743"/>
        <v/>
      </c>
      <c r="Z1393" t="str">
        <f t="shared" si="744"/>
        <v/>
      </c>
      <c r="AA1393" t="str">
        <f t="shared" si="745"/>
        <v/>
      </c>
      <c r="AB1393" t="str">
        <f>IF(LEN(Z1393)&gt;0,VLOOKUP(Z1393,DATA!$K$25:$L$69,2,FALSE)&amp;IF(LEN(AA1393)&gt;0,VLOOKUP(AA1393,DATA!$O$25:$P$29,2,FALSE),""),"")</f>
        <v/>
      </c>
      <c r="AC1393" t="str">
        <f>IF(LEN(Z1393)&gt;0,VLOOKUP(Z1393,DATA!$K$25:$M$69,3,FALSE),"")</f>
        <v/>
      </c>
      <c r="AD1393" t="str">
        <f t="shared" si="746"/>
        <v/>
      </c>
      <c r="AE1393" t="str">
        <f t="shared" si="747"/>
        <v/>
      </c>
      <c r="AF1393" t="str">
        <f t="shared" si="748"/>
        <v/>
      </c>
      <c r="AG1393" t="str">
        <f t="shared" si="749"/>
        <v/>
      </c>
      <c r="AH1393" t="str">
        <f t="shared" si="750"/>
        <v/>
      </c>
      <c r="AI1393" t="str">
        <f>IF(LEN(Q1393)&gt;0,REPT("0",IF(IF(MID(I1393,12,1)="F",VLOOKUP(J1393,DATA!$K$2:$Y$20,14,FALSE),0)&gt;10,IF(MID(I1393,12,1)="F",VLOOKUP(J1393,DATA!$K$2:$Y$20,14,FALSE),0)-10,0)-LEN(X1393))&amp;DEC2BIN(Q1393,IF(MID(I1393,12,1)="F",VLOOKUP(J1393,DATA!$K$2:$Y$20,14,FALSE),0)-IF(IF(MID(I1393,12,1)="F",VLOOKUP(J1393,DATA!$K$2:$Y$20,14,FALSE),0)&gt;10,IF(MID(I1393,12,1)="F",VLOOKUP(J1393,DATA!$K$2:$Y$20,14,FALSE),0)-10,0)),"")</f>
        <v/>
      </c>
      <c r="AJ1393" t="str">
        <f>IF(LEN(H1393)&gt;0,IF(H1393&lt;&gt;"CALL_PAL",VLOOKUP(H1393,DATA!$B$2:$E$526,4,FALSE),VLOOKUP(K1393,DATA!$K$72:$M$161,3,FALSE)),"")</f>
        <v/>
      </c>
      <c r="AK1393" t="str">
        <f>IF(LEN(H1393)&gt;0,VLOOKUP(H1393,DATA!$B$2:$D$526,3,FALSE),"")</f>
        <v/>
      </c>
      <c r="AL1393" t="str">
        <f t="shared" si="751"/>
        <v/>
      </c>
      <c r="AM1393" t="str">
        <f t="shared" si="752"/>
        <v/>
      </c>
      <c r="AN1393" t="str">
        <f t="shared" si="730"/>
        <v/>
      </c>
      <c r="AO1393" t="str">
        <f t="shared" si="724"/>
        <v/>
      </c>
      <c r="AP1393" t="str">
        <f t="shared" si="725"/>
        <v/>
      </c>
      <c r="AQ1393" t="str">
        <f t="shared" si="722"/>
        <v/>
      </c>
    </row>
    <row r="1394" spans="1:43" x14ac:dyDescent="0.25">
      <c r="A1394" t="str">
        <f t="shared" si="726"/>
        <v/>
      </c>
      <c r="C1394" t="str">
        <f t="shared" si="732"/>
        <v/>
      </c>
      <c r="D1394" t="str">
        <f t="shared" si="727"/>
        <v/>
      </c>
      <c r="E1394" t="str">
        <f t="shared" si="728"/>
        <v/>
      </c>
      <c r="F1394" t="str">
        <f t="shared" si="731"/>
        <v/>
      </c>
      <c r="G1394" t="str">
        <f t="shared" si="723"/>
        <v/>
      </c>
      <c r="H1394" t="str">
        <f t="shared" si="733"/>
        <v/>
      </c>
      <c r="I1394" s="3" t="str">
        <f>IF(LEN(H1394)&gt;0,VLOOKUP(H1394,DATA!$B$2:$G$526,6,FALSE),"")</f>
        <v/>
      </c>
      <c r="J1394" t="str">
        <f>IF(LEN(H1394)&gt;0,VLOOKUP(H1394,DATA!$B$2:$G$526,2,FALSE),"")</f>
        <v/>
      </c>
      <c r="K1394" t="str">
        <f>IF(LEN(H1394)&gt;0,IF(MID(IF(MID(MID(C1394,LEN(H1394)+2,99),1,1)="(",MID(MID(C1394,LEN(H1394)+2,99),2,LEN(MID(C1394,LEN(H1394)+2,99))-2),MID(C1394,LEN(H1394)+2,99)),1,1)=VLOOKUP(H1394,DATA!$B$2:$I$526,8,FALSE),MID(IF(MID(MID(C1394,LEN(H1394)+2,99),1,1)="(",MID(MID(C1394,LEN(H1394)+2,99),2,LEN(MID(C1394,LEN(H1394)+2,99))-2),MID(C1394,LEN(H1394)+2,99)),1,3),IF(MID(MID(C1394,LEN(H1394)+2,99),1,1)="(",MID(MID(C1394,LEN(H1394)+2,99),2,LEN(MID(C1394,LEN(H1394)+2,99))-2),MID(C1394,LEN(H1394)+2,99))),"")</f>
        <v/>
      </c>
      <c r="L1394" t="str">
        <f t="shared" si="734"/>
        <v/>
      </c>
      <c r="M1394" t="str">
        <f t="shared" si="753"/>
        <v/>
      </c>
      <c r="N1394" t="str">
        <f t="shared" si="735"/>
        <v/>
      </c>
      <c r="O1394" t="str">
        <f t="shared" si="736"/>
        <v/>
      </c>
      <c r="P1394" t="str">
        <f t="shared" si="729"/>
        <v/>
      </c>
      <c r="Q1394" t="str">
        <f t="shared" si="737"/>
        <v/>
      </c>
      <c r="R1394" t="str">
        <f t="shared" si="738"/>
        <v/>
      </c>
      <c r="S1394" t="str">
        <f t="shared" si="739"/>
        <v/>
      </c>
      <c r="T1394" t="str">
        <f t="shared" si="740"/>
        <v/>
      </c>
      <c r="U1394" t="str">
        <f t="shared" si="741"/>
        <v/>
      </c>
      <c r="V1394" t="str">
        <f>IF(MID(I1394,6,1)="T",VLOOKUP(H1394,DATA!$B$2:$H$526,7,FALSE),"")</f>
        <v/>
      </c>
      <c r="W1394" t="str">
        <f t="shared" si="742"/>
        <v/>
      </c>
      <c r="X1394" t="str">
        <f>IF(LEN(H1394)&gt;0,VLOOKUP(H1394,DATA!$B$2:$F$526,5,FALSE),"")</f>
        <v/>
      </c>
      <c r="Y1394" t="str">
        <f t="shared" si="743"/>
        <v/>
      </c>
      <c r="Z1394" t="str">
        <f t="shared" si="744"/>
        <v/>
      </c>
      <c r="AA1394" t="str">
        <f t="shared" si="745"/>
        <v/>
      </c>
      <c r="AB1394" t="str">
        <f>IF(LEN(Z1394)&gt;0,VLOOKUP(Z1394,DATA!$K$25:$L$69,2,FALSE)&amp;IF(LEN(AA1394)&gt;0,VLOOKUP(AA1394,DATA!$O$25:$P$29,2,FALSE),""),"")</f>
        <v/>
      </c>
      <c r="AC1394" t="str">
        <f>IF(LEN(Z1394)&gt;0,VLOOKUP(Z1394,DATA!$K$25:$M$69,3,FALSE),"")</f>
        <v/>
      </c>
      <c r="AD1394" t="str">
        <f t="shared" si="746"/>
        <v/>
      </c>
      <c r="AE1394" t="str">
        <f t="shared" si="747"/>
        <v/>
      </c>
      <c r="AF1394" t="str">
        <f t="shared" si="748"/>
        <v/>
      </c>
      <c r="AG1394" t="str">
        <f t="shared" si="749"/>
        <v/>
      </c>
      <c r="AH1394" t="str">
        <f t="shared" si="750"/>
        <v/>
      </c>
      <c r="AI1394" t="str">
        <f>IF(LEN(Q1394)&gt;0,REPT("0",IF(IF(MID(I1394,12,1)="F",VLOOKUP(J1394,DATA!$K$2:$Y$20,14,FALSE),0)&gt;10,IF(MID(I1394,12,1)="F",VLOOKUP(J1394,DATA!$K$2:$Y$20,14,FALSE),0)-10,0)-LEN(X1394))&amp;DEC2BIN(Q1394,IF(MID(I1394,12,1)="F",VLOOKUP(J1394,DATA!$K$2:$Y$20,14,FALSE),0)-IF(IF(MID(I1394,12,1)="F",VLOOKUP(J1394,DATA!$K$2:$Y$20,14,FALSE),0)&gt;10,IF(MID(I1394,12,1)="F",VLOOKUP(J1394,DATA!$K$2:$Y$20,14,FALSE),0)-10,0)),"")</f>
        <v/>
      </c>
      <c r="AJ1394" t="str">
        <f>IF(LEN(H1394)&gt;0,IF(H1394&lt;&gt;"CALL_PAL",VLOOKUP(H1394,DATA!$B$2:$E$526,4,FALSE),VLOOKUP(K1394,DATA!$K$72:$M$161,3,FALSE)),"")</f>
        <v/>
      </c>
      <c r="AK1394" t="str">
        <f>IF(LEN(H1394)&gt;0,VLOOKUP(H1394,DATA!$B$2:$D$526,3,FALSE),"")</f>
        <v/>
      </c>
      <c r="AL1394" t="str">
        <f t="shared" si="751"/>
        <v/>
      </c>
      <c r="AM1394" t="str">
        <f t="shared" si="752"/>
        <v/>
      </c>
      <c r="AN1394" t="str">
        <f t="shared" si="730"/>
        <v/>
      </c>
      <c r="AO1394" t="str">
        <f t="shared" si="724"/>
        <v/>
      </c>
      <c r="AP1394" t="str">
        <f t="shared" si="725"/>
        <v/>
      </c>
      <c r="AQ1394" t="str">
        <f t="shared" si="722"/>
        <v/>
      </c>
    </row>
    <row r="1395" spans="1:43" x14ac:dyDescent="0.25">
      <c r="A1395" t="str">
        <f t="shared" si="726"/>
        <v/>
      </c>
      <c r="C1395" t="str">
        <f t="shared" si="732"/>
        <v/>
      </c>
      <c r="D1395" t="str">
        <f t="shared" si="727"/>
        <v/>
      </c>
      <c r="E1395" t="str">
        <f t="shared" si="728"/>
        <v/>
      </c>
      <c r="F1395" t="str">
        <f t="shared" si="731"/>
        <v/>
      </c>
      <c r="G1395" t="str">
        <f t="shared" si="723"/>
        <v/>
      </c>
      <c r="H1395" t="str">
        <f t="shared" si="733"/>
        <v/>
      </c>
      <c r="I1395" s="3" t="str">
        <f>IF(LEN(H1395)&gt;0,VLOOKUP(H1395,DATA!$B$2:$G$526,6,FALSE),"")</f>
        <v/>
      </c>
      <c r="J1395" t="str">
        <f>IF(LEN(H1395)&gt;0,VLOOKUP(H1395,DATA!$B$2:$G$526,2,FALSE),"")</f>
        <v/>
      </c>
      <c r="K1395" t="str">
        <f>IF(LEN(H1395)&gt;0,IF(MID(IF(MID(MID(C1395,LEN(H1395)+2,99),1,1)="(",MID(MID(C1395,LEN(H1395)+2,99),2,LEN(MID(C1395,LEN(H1395)+2,99))-2),MID(C1395,LEN(H1395)+2,99)),1,1)=VLOOKUP(H1395,DATA!$B$2:$I$526,8,FALSE),MID(IF(MID(MID(C1395,LEN(H1395)+2,99),1,1)="(",MID(MID(C1395,LEN(H1395)+2,99),2,LEN(MID(C1395,LEN(H1395)+2,99))-2),MID(C1395,LEN(H1395)+2,99)),1,3),IF(MID(MID(C1395,LEN(H1395)+2,99),1,1)="(",MID(MID(C1395,LEN(H1395)+2,99),2,LEN(MID(C1395,LEN(H1395)+2,99))-2),MID(C1395,LEN(H1395)+2,99))),"")</f>
        <v/>
      </c>
      <c r="L1395" t="str">
        <f t="shared" si="734"/>
        <v/>
      </c>
      <c r="M1395" t="str">
        <f t="shared" si="753"/>
        <v/>
      </c>
      <c r="N1395" t="str">
        <f t="shared" si="735"/>
        <v/>
      </c>
      <c r="O1395" t="str">
        <f t="shared" si="736"/>
        <v/>
      </c>
      <c r="P1395" t="str">
        <f t="shared" si="729"/>
        <v/>
      </c>
      <c r="Q1395" t="str">
        <f t="shared" si="737"/>
        <v/>
      </c>
      <c r="R1395" t="str">
        <f t="shared" si="738"/>
        <v/>
      </c>
      <c r="S1395" t="str">
        <f t="shared" si="739"/>
        <v/>
      </c>
      <c r="T1395" t="str">
        <f t="shared" si="740"/>
        <v/>
      </c>
      <c r="U1395" t="str">
        <f t="shared" si="741"/>
        <v/>
      </c>
      <c r="V1395" t="str">
        <f>IF(MID(I1395,6,1)="T",VLOOKUP(H1395,DATA!$B$2:$H$526,7,FALSE),"")</f>
        <v/>
      </c>
      <c r="W1395" t="str">
        <f t="shared" si="742"/>
        <v/>
      </c>
      <c r="X1395" t="str">
        <f>IF(LEN(H1395)&gt;0,VLOOKUP(H1395,DATA!$B$2:$F$526,5,FALSE),"")</f>
        <v/>
      </c>
      <c r="Y1395" t="str">
        <f t="shared" si="743"/>
        <v/>
      </c>
      <c r="Z1395" t="str">
        <f t="shared" si="744"/>
        <v/>
      </c>
      <c r="AA1395" t="str">
        <f t="shared" si="745"/>
        <v/>
      </c>
      <c r="AB1395" t="str">
        <f>IF(LEN(Z1395)&gt;0,VLOOKUP(Z1395,DATA!$K$25:$L$69,2,FALSE)&amp;IF(LEN(AA1395)&gt;0,VLOOKUP(AA1395,DATA!$O$25:$P$29,2,FALSE),""),"")</f>
        <v/>
      </c>
      <c r="AC1395" t="str">
        <f>IF(LEN(Z1395)&gt;0,VLOOKUP(Z1395,DATA!$K$25:$M$69,3,FALSE),"")</f>
        <v/>
      </c>
      <c r="AD1395" t="str">
        <f t="shared" si="746"/>
        <v/>
      </c>
      <c r="AE1395" t="str">
        <f t="shared" si="747"/>
        <v/>
      </c>
      <c r="AF1395" t="str">
        <f t="shared" si="748"/>
        <v/>
      </c>
      <c r="AG1395" t="str">
        <f t="shared" si="749"/>
        <v/>
      </c>
      <c r="AH1395" t="str">
        <f t="shared" si="750"/>
        <v/>
      </c>
      <c r="AI1395" t="str">
        <f>IF(LEN(Q1395)&gt;0,REPT("0",IF(IF(MID(I1395,12,1)="F",VLOOKUP(J1395,DATA!$K$2:$Y$20,14,FALSE),0)&gt;10,IF(MID(I1395,12,1)="F",VLOOKUP(J1395,DATA!$K$2:$Y$20,14,FALSE),0)-10,0)-LEN(X1395))&amp;DEC2BIN(Q1395,IF(MID(I1395,12,1)="F",VLOOKUP(J1395,DATA!$K$2:$Y$20,14,FALSE),0)-IF(IF(MID(I1395,12,1)="F",VLOOKUP(J1395,DATA!$K$2:$Y$20,14,FALSE),0)&gt;10,IF(MID(I1395,12,1)="F",VLOOKUP(J1395,DATA!$K$2:$Y$20,14,FALSE),0)-10,0)),"")</f>
        <v/>
      </c>
      <c r="AJ1395" t="str">
        <f>IF(LEN(H1395)&gt;0,IF(H1395&lt;&gt;"CALL_PAL",VLOOKUP(H1395,DATA!$B$2:$E$526,4,FALSE),VLOOKUP(K1395,DATA!$K$72:$M$161,3,FALSE)),"")</f>
        <v/>
      </c>
      <c r="AK1395" t="str">
        <f>IF(LEN(H1395)&gt;0,VLOOKUP(H1395,DATA!$B$2:$D$526,3,FALSE),"")</f>
        <v/>
      </c>
      <c r="AL1395" t="str">
        <f t="shared" si="751"/>
        <v/>
      </c>
      <c r="AM1395" t="str">
        <f t="shared" si="752"/>
        <v/>
      </c>
      <c r="AN1395" t="str">
        <f t="shared" si="730"/>
        <v/>
      </c>
      <c r="AO1395" t="str">
        <f t="shared" si="724"/>
        <v/>
      </c>
      <c r="AP1395" t="str">
        <f t="shared" si="725"/>
        <v/>
      </c>
      <c r="AQ1395" t="str">
        <f t="shared" si="722"/>
        <v/>
      </c>
    </row>
    <row r="1396" spans="1:43" x14ac:dyDescent="0.25">
      <c r="A1396" t="str">
        <f t="shared" si="726"/>
        <v/>
      </c>
      <c r="C1396" t="str">
        <f t="shared" si="732"/>
        <v/>
      </c>
      <c r="D1396" t="str">
        <f t="shared" si="727"/>
        <v/>
      </c>
      <c r="E1396" t="str">
        <f t="shared" si="728"/>
        <v/>
      </c>
      <c r="F1396" t="str">
        <f t="shared" si="731"/>
        <v/>
      </c>
      <c r="G1396" t="str">
        <f t="shared" si="723"/>
        <v/>
      </c>
      <c r="H1396" t="str">
        <f t="shared" si="733"/>
        <v/>
      </c>
      <c r="I1396" s="3" t="str">
        <f>IF(LEN(H1396)&gt;0,VLOOKUP(H1396,DATA!$B$2:$G$526,6,FALSE),"")</f>
        <v/>
      </c>
      <c r="J1396" t="str">
        <f>IF(LEN(H1396)&gt;0,VLOOKUP(H1396,DATA!$B$2:$G$526,2,FALSE),"")</f>
        <v/>
      </c>
      <c r="K1396" t="str">
        <f>IF(LEN(H1396)&gt;0,IF(MID(IF(MID(MID(C1396,LEN(H1396)+2,99),1,1)="(",MID(MID(C1396,LEN(H1396)+2,99),2,LEN(MID(C1396,LEN(H1396)+2,99))-2),MID(C1396,LEN(H1396)+2,99)),1,1)=VLOOKUP(H1396,DATA!$B$2:$I$526,8,FALSE),MID(IF(MID(MID(C1396,LEN(H1396)+2,99),1,1)="(",MID(MID(C1396,LEN(H1396)+2,99),2,LEN(MID(C1396,LEN(H1396)+2,99))-2),MID(C1396,LEN(H1396)+2,99)),1,3),IF(MID(MID(C1396,LEN(H1396)+2,99),1,1)="(",MID(MID(C1396,LEN(H1396)+2,99),2,LEN(MID(C1396,LEN(H1396)+2,99))-2),MID(C1396,LEN(H1396)+2,99))),"")</f>
        <v/>
      </c>
      <c r="L1396" t="str">
        <f t="shared" si="734"/>
        <v/>
      </c>
      <c r="M1396" t="str">
        <f t="shared" si="753"/>
        <v/>
      </c>
      <c r="N1396" t="str">
        <f t="shared" si="735"/>
        <v/>
      </c>
      <c r="O1396" t="str">
        <f t="shared" si="736"/>
        <v/>
      </c>
      <c r="P1396" t="str">
        <f t="shared" si="729"/>
        <v/>
      </c>
      <c r="Q1396" t="str">
        <f t="shared" si="737"/>
        <v/>
      </c>
      <c r="R1396" t="str">
        <f t="shared" si="738"/>
        <v/>
      </c>
      <c r="S1396" t="str">
        <f t="shared" si="739"/>
        <v/>
      </c>
      <c r="T1396" t="str">
        <f t="shared" si="740"/>
        <v/>
      </c>
      <c r="U1396" t="str">
        <f t="shared" si="741"/>
        <v/>
      </c>
      <c r="V1396" t="str">
        <f>IF(MID(I1396,6,1)="T",VLOOKUP(H1396,DATA!$B$2:$H$526,7,FALSE),"")</f>
        <v/>
      </c>
      <c r="W1396" t="str">
        <f t="shared" si="742"/>
        <v/>
      </c>
      <c r="X1396" t="str">
        <f>IF(LEN(H1396)&gt;0,VLOOKUP(H1396,DATA!$B$2:$F$526,5,FALSE),"")</f>
        <v/>
      </c>
      <c r="Y1396" t="str">
        <f t="shared" si="743"/>
        <v/>
      </c>
      <c r="Z1396" t="str">
        <f t="shared" si="744"/>
        <v/>
      </c>
      <c r="AA1396" t="str">
        <f t="shared" si="745"/>
        <v/>
      </c>
      <c r="AB1396" t="str">
        <f>IF(LEN(Z1396)&gt;0,VLOOKUP(Z1396,DATA!$K$25:$L$69,2,FALSE)&amp;IF(LEN(AA1396)&gt;0,VLOOKUP(AA1396,DATA!$O$25:$P$29,2,FALSE),""),"")</f>
        <v/>
      </c>
      <c r="AC1396" t="str">
        <f>IF(LEN(Z1396)&gt;0,VLOOKUP(Z1396,DATA!$K$25:$M$69,3,FALSE),"")</f>
        <v/>
      </c>
      <c r="AD1396" t="str">
        <f t="shared" si="746"/>
        <v/>
      </c>
      <c r="AE1396" t="str">
        <f t="shared" si="747"/>
        <v/>
      </c>
      <c r="AF1396" t="str">
        <f t="shared" si="748"/>
        <v/>
      </c>
      <c r="AG1396" t="str">
        <f t="shared" si="749"/>
        <v/>
      </c>
      <c r="AH1396" t="str">
        <f t="shared" si="750"/>
        <v/>
      </c>
      <c r="AI1396" t="str">
        <f>IF(LEN(Q1396)&gt;0,REPT("0",IF(IF(MID(I1396,12,1)="F",VLOOKUP(J1396,DATA!$K$2:$Y$20,14,FALSE),0)&gt;10,IF(MID(I1396,12,1)="F",VLOOKUP(J1396,DATA!$K$2:$Y$20,14,FALSE),0)-10,0)-LEN(X1396))&amp;DEC2BIN(Q1396,IF(MID(I1396,12,1)="F",VLOOKUP(J1396,DATA!$K$2:$Y$20,14,FALSE),0)-IF(IF(MID(I1396,12,1)="F",VLOOKUP(J1396,DATA!$K$2:$Y$20,14,FALSE),0)&gt;10,IF(MID(I1396,12,1)="F",VLOOKUP(J1396,DATA!$K$2:$Y$20,14,FALSE),0)-10,0)),"")</f>
        <v/>
      </c>
      <c r="AJ1396" t="str">
        <f>IF(LEN(H1396)&gt;0,IF(H1396&lt;&gt;"CALL_PAL",VLOOKUP(H1396,DATA!$B$2:$E$526,4,FALSE),VLOOKUP(K1396,DATA!$K$72:$M$161,3,FALSE)),"")</f>
        <v/>
      </c>
      <c r="AK1396" t="str">
        <f>IF(LEN(H1396)&gt;0,VLOOKUP(H1396,DATA!$B$2:$D$526,3,FALSE),"")</f>
        <v/>
      </c>
      <c r="AL1396" t="str">
        <f t="shared" si="751"/>
        <v/>
      </c>
      <c r="AM1396" t="str">
        <f t="shared" si="752"/>
        <v/>
      </c>
      <c r="AN1396" t="str">
        <f t="shared" si="730"/>
        <v/>
      </c>
      <c r="AO1396" t="str">
        <f t="shared" si="724"/>
        <v/>
      </c>
      <c r="AP1396" t="str">
        <f t="shared" si="725"/>
        <v/>
      </c>
      <c r="AQ1396" t="str">
        <f t="shared" si="722"/>
        <v/>
      </c>
    </row>
    <row r="1397" spans="1:43" x14ac:dyDescent="0.25">
      <c r="A1397" t="str">
        <f t="shared" si="726"/>
        <v/>
      </c>
      <c r="C1397" t="str">
        <f t="shared" si="732"/>
        <v/>
      </c>
      <c r="D1397" t="str">
        <f t="shared" si="727"/>
        <v/>
      </c>
      <c r="E1397" t="str">
        <f t="shared" si="728"/>
        <v/>
      </c>
      <c r="F1397" t="str">
        <f t="shared" si="731"/>
        <v/>
      </c>
      <c r="G1397" t="str">
        <f t="shared" si="723"/>
        <v/>
      </c>
      <c r="H1397" t="str">
        <f t="shared" si="733"/>
        <v/>
      </c>
      <c r="I1397" s="3" t="str">
        <f>IF(LEN(H1397)&gt;0,VLOOKUP(H1397,DATA!$B$2:$G$526,6,FALSE),"")</f>
        <v/>
      </c>
      <c r="J1397" t="str">
        <f>IF(LEN(H1397)&gt;0,VLOOKUP(H1397,DATA!$B$2:$G$526,2,FALSE),"")</f>
        <v/>
      </c>
      <c r="K1397" t="str">
        <f>IF(LEN(H1397)&gt;0,IF(MID(IF(MID(MID(C1397,LEN(H1397)+2,99),1,1)="(",MID(MID(C1397,LEN(H1397)+2,99),2,LEN(MID(C1397,LEN(H1397)+2,99))-2),MID(C1397,LEN(H1397)+2,99)),1,1)=VLOOKUP(H1397,DATA!$B$2:$I$526,8,FALSE),MID(IF(MID(MID(C1397,LEN(H1397)+2,99),1,1)="(",MID(MID(C1397,LEN(H1397)+2,99),2,LEN(MID(C1397,LEN(H1397)+2,99))-2),MID(C1397,LEN(H1397)+2,99)),1,3),IF(MID(MID(C1397,LEN(H1397)+2,99),1,1)="(",MID(MID(C1397,LEN(H1397)+2,99),2,LEN(MID(C1397,LEN(H1397)+2,99))-2),MID(C1397,LEN(H1397)+2,99))),"")</f>
        <v/>
      </c>
      <c r="L1397" t="str">
        <f t="shared" si="734"/>
        <v/>
      </c>
      <c r="M1397" t="str">
        <f t="shared" si="753"/>
        <v/>
      </c>
      <c r="N1397" t="str">
        <f t="shared" si="735"/>
        <v/>
      </c>
      <c r="O1397" t="str">
        <f t="shared" si="736"/>
        <v/>
      </c>
      <c r="P1397" t="str">
        <f t="shared" si="729"/>
        <v/>
      </c>
      <c r="Q1397" t="str">
        <f t="shared" si="737"/>
        <v/>
      </c>
      <c r="R1397" t="str">
        <f t="shared" si="738"/>
        <v/>
      </c>
      <c r="S1397" t="str">
        <f t="shared" si="739"/>
        <v/>
      </c>
      <c r="T1397" t="str">
        <f t="shared" si="740"/>
        <v/>
      </c>
      <c r="U1397" t="str">
        <f t="shared" si="741"/>
        <v/>
      </c>
      <c r="V1397" t="str">
        <f>IF(MID(I1397,6,1)="T",VLOOKUP(H1397,DATA!$B$2:$H$526,7,FALSE),"")</f>
        <v/>
      </c>
      <c r="W1397" t="str">
        <f t="shared" si="742"/>
        <v/>
      </c>
      <c r="X1397" t="str">
        <f>IF(LEN(H1397)&gt;0,VLOOKUP(H1397,DATA!$B$2:$F$526,5,FALSE),"")</f>
        <v/>
      </c>
      <c r="Y1397" t="str">
        <f t="shared" si="743"/>
        <v/>
      </c>
      <c r="Z1397" t="str">
        <f t="shared" si="744"/>
        <v/>
      </c>
      <c r="AA1397" t="str">
        <f t="shared" si="745"/>
        <v/>
      </c>
      <c r="AB1397" t="str">
        <f>IF(LEN(Z1397)&gt;0,VLOOKUP(Z1397,DATA!$K$25:$L$69,2,FALSE)&amp;IF(LEN(AA1397)&gt;0,VLOOKUP(AA1397,DATA!$O$25:$P$29,2,FALSE),""),"")</f>
        <v/>
      </c>
      <c r="AC1397" t="str">
        <f>IF(LEN(Z1397)&gt;0,VLOOKUP(Z1397,DATA!$K$25:$M$69,3,FALSE),"")</f>
        <v/>
      </c>
      <c r="AD1397" t="str">
        <f t="shared" si="746"/>
        <v/>
      </c>
      <c r="AE1397" t="str">
        <f t="shared" si="747"/>
        <v/>
      </c>
      <c r="AF1397" t="str">
        <f t="shared" si="748"/>
        <v/>
      </c>
      <c r="AG1397" t="str">
        <f t="shared" si="749"/>
        <v/>
      </c>
      <c r="AH1397" t="str">
        <f t="shared" si="750"/>
        <v/>
      </c>
      <c r="AI1397" t="str">
        <f>IF(LEN(Q1397)&gt;0,REPT("0",IF(IF(MID(I1397,12,1)="F",VLOOKUP(J1397,DATA!$K$2:$Y$20,14,FALSE),0)&gt;10,IF(MID(I1397,12,1)="F",VLOOKUP(J1397,DATA!$K$2:$Y$20,14,FALSE),0)-10,0)-LEN(X1397))&amp;DEC2BIN(Q1397,IF(MID(I1397,12,1)="F",VLOOKUP(J1397,DATA!$K$2:$Y$20,14,FALSE),0)-IF(IF(MID(I1397,12,1)="F",VLOOKUP(J1397,DATA!$K$2:$Y$20,14,FALSE),0)&gt;10,IF(MID(I1397,12,1)="F",VLOOKUP(J1397,DATA!$K$2:$Y$20,14,FALSE),0)-10,0)),"")</f>
        <v/>
      </c>
      <c r="AJ1397" t="str">
        <f>IF(LEN(H1397)&gt;0,IF(H1397&lt;&gt;"CALL_PAL",VLOOKUP(H1397,DATA!$B$2:$E$526,4,FALSE),VLOOKUP(K1397,DATA!$K$72:$M$161,3,FALSE)),"")</f>
        <v/>
      </c>
      <c r="AK1397" t="str">
        <f>IF(LEN(H1397)&gt;0,VLOOKUP(H1397,DATA!$B$2:$D$526,3,FALSE),"")</f>
        <v/>
      </c>
      <c r="AL1397" t="str">
        <f t="shared" si="751"/>
        <v/>
      </c>
      <c r="AM1397" t="str">
        <f t="shared" si="752"/>
        <v/>
      </c>
      <c r="AN1397" t="str">
        <f t="shared" si="730"/>
        <v/>
      </c>
      <c r="AO1397" t="str">
        <f t="shared" si="724"/>
        <v/>
      </c>
      <c r="AP1397" t="str">
        <f t="shared" si="725"/>
        <v/>
      </c>
      <c r="AQ1397" t="str">
        <f t="shared" si="722"/>
        <v/>
      </c>
    </row>
    <row r="1398" spans="1:43" x14ac:dyDescent="0.25">
      <c r="A1398" t="str">
        <f t="shared" si="726"/>
        <v/>
      </c>
      <c r="C1398" t="str">
        <f t="shared" si="732"/>
        <v/>
      </c>
      <c r="D1398" t="str">
        <f t="shared" si="727"/>
        <v/>
      </c>
      <c r="E1398" t="str">
        <f t="shared" si="728"/>
        <v/>
      </c>
      <c r="F1398" t="str">
        <f t="shared" si="731"/>
        <v/>
      </c>
      <c r="G1398" t="str">
        <f t="shared" si="723"/>
        <v/>
      </c>
      <c r="H1398" t="str">
        <f t="shared" si="733"/>
        <v/>
      </c>
      <c r="I1398" s="3" t="str">
        <f>IF(LEN(H1398)&gt;0,VLOOKUP(H1398,DATA!$B$2:$G$526,6,FALSE),"")</f>
        <v/>
      </c>
      <c r="J1398" t="str">
        <f>IF(LEN(H1398)&gt;0,VLOOKUP(H1398,DATA!$B$2:$G$526,2,FALSE),"")</f>
        <v/>
      </c>
      <c r="K1398" t="str">
        <f>IF(LEN(H1398)&gt;0,IF(MID(IF(MID(MID(C1398,LEN(H1398)+2,99),1,1)="(",MID(MID(C1398,LEN(H1398)+2,99),2,LEN(MID(C1398,LEN(H1398)+2,99))-2),MID(C1398,LEN(H1398)+2,99)),1,1)=VLOOKUP(H1398,DATA!$B$2:$I$526,8,FALSE),MID(IF(MID(MID(C1398,LEN(H1398)+2,99),1,1)="(",MID(MID(C1398,LEN(H1398)+2,99),2,LEN(MID(C1398,LEN(H1398)+2,99))-2),MID(C1398,LEN(H1398)+2,99)),1,3),IF(MID(MID(C1398,LEN(H1398)+2,99),1,1)="(",MID(MID(C1398,LEN(H1398)+2,99),2,LEN(MID(C1398,LEN(H1398)+2,99))-2),MID(C1398,LEN(H1398)+2,99))),"")</f>
        <v/>
      </c>
      <c r="L1398" t="str">
        <f t="shared" si="734"/>
        <v/>
      </c>
      <c r="M1398" t="str">
        <f t="shared" si="753"/>
        <v/>
      </c>
      <c r="N1398" t="str">
        <f t="shared" si="735"/>
        <v/>
      </c>
      <c r="O1398" t="str">
        <f t="shared" si="736"/>
        <v/>
      </c>
      <c r="P1398" t="str">
        <f t="shared" si="729"/>
        <v/>
      </c>
      <c r="Q1398" t="str">
        <f t="shared" si="737"/>
        <v/>
      </c>
      <c r="R1398" t="str">
        <f t="shared" si="738"/>
        <v/>
      </c>
      <c r="S1398" t="str">
        <f t="shared" si="739"/>
        <v/>
      </c>
      <c r="T1398" t="str">
        <f t="shared" si="740"/>
        <v/>
      </c>
      <c r="U1398" t="str">
        <f t="shared" si="741"/>
        <v/>
      </c>
      <c r="V1398" t="str">
        <f>IF(MID(I1398,6,1)="T",VLOOKUP(H1398,DATA!$B$2:$H$526,7,FALSE),"")</f>
        <v/>
      </c>
      <c r="W1398" t="str">
        <f t="shared" si="742"/>
        <v/>
      </c>
      <c r="X1398" t="str">
        <f>IF(LEN(H1398)&gt;0,VLOOKUP(H1398,DATA!$B$2:$F$526,5,FALSE),"")</f>
        <v/>
      </c>
      <c r="Y1398" t="str">
        <f t="shared" si="743"/>
        <v/>
      </c>
      <c r="Z1398" t="str">
        <f t="shared" si="744"/>
        <v/>
      </c>
      <c r="AA1398" t="str">
        <f t="shared" si="745"/>
        <v/>
      </c>
      <c r="AB1398" t="str">
        <f>IF(LEN(Z1398)&gt;0,VLOOKUP(Z1398,DATA!$K$25:$L$69,2,FALSE)&amp;IF(LEN(AA1398)&gt;0,VLOOKUP(AA1398,DATA!$O$25:$P$29,2,FALSE),""),"")</f>
        <v/>
      </c>
      <c r="AC1398" t="str">
        <f>IF(LEN(Z1398)&gt;0,VLOOKUP(Z1398,DATA!$K$25:$M$69,3,FALSE),"")</f>
        <v/>
      </c>
      <c r="AD1398" t="str">
        <f t="shared" si="746"/>
        <v/>
      </c>
      <c r="AE1398" t="str">
        <f t="shared" si="747"/>
        <v/>
      </c>
      <c r="AF1398" t="str">
        <f t="shared" si="748"/>
        <v/>
      </c>
      <c r="AG1398" t="str">
        <f t="shared" si="749"/>
        <v/>
      </c>
      <c r="AH1398" t="str">
        <f t="shared" si="750"/>
        <v/>
      </c>
      <c r="AI1398" t="str">
        <f>IF(LEN(Q1398)&gt;0,REPT("0",IF(IF(MID(I1398,12,1)="F",VLOOKUP(J1398,DATA!$K$2:$Y$20,14,FALSE),0)&gt;10,IF(MID(I1398,12,1)="F",VLOOKUP(J1398,DATA!$K$2:$Y$20,14,FALSE),0)-10,0)-LEN(X1398))&amp;DEC2BIN(Q1398,IF(MID(I1398,12,1)="F",VLOOKUP(J1398,DATA!$K$2:$Y$20,14,FALSE),0)-IF(IF(MID(I1398,12,1)="F",VLOOKUP(J1398,DATA!$K$2:$Y$20,14,FALSE),0)&gt;10,IF(MID(I1398,12,1)="F",VLOOKUP(J1398,DATA!$K$2:$Y$20,14,FALSE),0)-10,0)),"")</f>
        <v/>
      </c>
      <c r="AJ1398" t="str">
        <f>IF(LEN(H1398)&gt;0,IF(H1398&lt;&gt;"CALL_PAL",VLOOKUP(H1398,DATA!$B$2:$E$526,4,FALSE),VLOOKUP(K1398,DATA!$K$72:$M$161,3,FALSE)),"")</f>
        <v/>
      </c>
      <c r="AK1398" t="str">
        <f>IF(LEN(H1398)&gt;0,VLOOKUP(H1398,DATA!$B$2:$D$526,3,FALSE),"")</f>
        <v/>
      </c>
      <c r="AL1398" t="str">
        <f t="shared" si="751"/>
        <v/>
      </c>
      <c r="AM1398" t="str">
        <f t="shared" si="752"/>
        <v/>
      </c>
      <c r="AN1398" t="str">
        <f t="shared" si="730"/>
        <v/>
      </c>
      <c r="AO1398" t="str">
        <f t="shared" si="724"/>
        <v/>
      </c>
      <c r="AP1398" t="str">
        <f t="shared" si="725"/>
        <v/>
      </c>
      <c r="AQ1398" t="str">
        <f t="shared" si="722"/>
        <v/>
      </c>
    </row>
    <row r="1399" spans="1:43" x14ac:dyDescent="0.25">
      <c r="A1399" t="str">
        <f t="shared" si="726"/>
        <v/>
      </c>
      <c r="C1399" t="str">
        <f t="shared" si="732"/>
        <v/>
      </c>
      <c r="D1399" t="str">
        <f t="shared" si="727"/>
        <v/>
      </c>
      <c r="E1399" t="str">
        <f t="shared" si="728"/>
        <v/>
      </c>
      <c r="F1399" t="str">
        <f t="shared" si="731"/>
        <v/>
      </c>
      <c r="G1399" t="str">
        <f t="shared" si="723"/>
        <v/>
      </c>
      <c r="H1399" t="str">
        <f t="shared" si="733"/>
        <v/>
      </c>
      <c r="I1399" s="3" t="str">
        <f>IF(LEN(H1399)&gt;0,VLOOKUP(H1399,DATA!$B$2:$G$526,6,FALSE),"")</f>
        <v/>
      </c>
      <c r="J1399" t="str">
        <f>IF(LEN(H1399)&gt;0,VLOOKUP(H1399,DATA!$B$2:$G$526,2,FALSE),"")</f>
        <v/>
      </c>
      <c r="K1399" t="str">
        <f>IF(LEN(H1399)&gt;0,IF(MID(IF(MID(MID(C1399,LEN(H1399)+2,99),1,1)="(",MID(MID(C1399,LEN(H1399)+2,99),2,LEN(MID(C1399,LEN(H1399)+2,99))-2),MID(C1399,LEN(H1399)+2,99)),1,1)=VLOOKUP(H1399,DATA!$B$2:$I$526,8,FALSE),MID(IF(MID(MID(C1399,LEN(H1399)+2,99),1,1)="(",MID(MID(C1399,LEN(H1399)+2,99),2,LEN(MID(C1399,LEN(H1399)+2,99))-2),MID(C1399,LEN(H1399)+2,99)),1,3),IF(MID(MID(C1399,LEN(H1399)+2,99),1,1)="(",MID(MID(C1399,LEN(H1399)+2,99),2,LEN(MID(C1399,LEN(H1399)+2,99))-2),MID(C1399,LEN(H1399)+2,99))),"")</f>
        <v/>
      </c>
      <c r="L1399" t="str">
        <f t="shared" si="734"/>
        <v/>
      </c>
      <c r="M1399" t="str">
        <f t="shared" si="753"/>
        <v/>
      </c>
      <c r="N1399" t="str">
        <f t="shared" si="735"/>
        <v/>
      </c>
      <c r="O1399" t="str">
        <f t="shared" si="736"/>
        <v/>
      </c>
      <c r="P1399" t="str">
        <f t="shared" si="729"/>
        <v/>
      </c>
      <c r="Q1399" t="str">
        <f t="shared" si="737"/>
        <v/>
      </c>
      <c r="R1399" t="str">
        <f t="shared" si="738"/>
        <v/>
      </c>
      <c r="S1399" t="str">
        <f t="shared" si="739"/>
        <v/>
      </c>
      <c r="T1399" t="str">
        <f t="shared" si="740"/>
        <v/>
      </c>
      <c r="U1399" t="str">
        <f t="shared" si="741"/>
        <v/>
      </c>
      <c r="V1399" t="str">
        <f>IF(MID(I1399,6,1)="T",VLOOKUP(H1399,DATA!$B$2:$H$526,7,FALSE),"")</f>
        <v/>
      </c>
      <c r="W1399" t="str">
        <f t="shared" si="742"/>
        <v/>
      </c>
      <c r="X1399" t="str">
        <f>IF(LEN(H1399)&gt;0,VLOOKUP(H1399,DATA!$B$2:$F$526,5,FALSE),"")</f>
        <v/>
      </c>
      <c r="Y1399" t="str">
        <f t="shared" si="743"/>
        <v/>
      </c>
      <c r="Z1399" t="str">
        <f t="shared" si="744"/>
        <v/>
      </c>
      <c r="AA1399" t="str">
        <f t="shared" si="745"/>
        <v/>
      </c>
      <c r="AB1399" t="str">
        <f>IF(LEN(Z1399)&gt;0,VLOOKUP(Z1399,DATA!$K$25:$L$69,2,FALSE)&amp;IF(LEN(AA1399)&gt;0,VLOOKUP(AA1399,DATA!$O$25:$P$29,2,FALSE),""),"")</f>
        <v/>
      </c>
      <c r="AC1399" t="str">
        <f>IF(LEN(Z1399)&gt;0,VLOOKUP(Z1399,DATA!$K$25:$M$69,3,FALSE),"")</f>
        <v/>
      </c>
      <c r="AD1399" t="str">
        <f t="shared" si="746"/>
        <v/>
      </c>
      <c r="AE1399" t="str">
        <f t="shared" si="747"/>
        <v/>
      </c>
      <c r="AF1399" t="str">
        <f t="shared" si="748"/>
        <v/>
      </c>
      <c r="AG1399" t="str">
        <f t="shared" si="749"/>
        <v/>
      </c>
      <c r="AH1399" t="str">
        <f t="shared" si="750"/>
        <v/>
      </c>
      <c r="AI1399" t="str">
        <f>IF(LEN(Q1399)&gt;0,REPT("0",IF(IF(MID(I1399,12,1)="F",VLOOKUP(J1399,DATA!$K$2:$Y$20,14,FALSE),0)&gt;10,IF(MID(I1399,12,1)="F",VLOOKUP(J1399,DATA!$K$2:$Y$20,14,FALSE),0)-10,0)-LEN(X1399))&amp;DEC2BIN(Q1399,IF(MID(I1399,12,1)="F",VLOOKUP(J1399,DATA!$K$2:$Y$20,14,FALSE),0)-IF(IF(MID(I1399,12,1)="F",VLOOKUP(J1399,DATA!$K$2:$Y$20,14,FALSE),0)&gt;10,IF(MID(I1399,12,1)="F",VLOOKUP(J1399,DATA!$K$2:$Y$20,14,FALSE),0)-10,0)),"")</f>
        <v/>
      </c>
      <c r="AJ1399" t="str">
        <f>IF(LEN(H1399)&gt;0,IF(H1399&lt;&gt;"CALL_PAL",VLOOKUP(H1399,DATA!$B$2:$E$526,4,FALSE),VLOOKUP(K1399,DATA!$K$72:$M$161,3,FALSE)),"")</f>
        <v/>
      </c>
      <c r="AK1399" t="str">
        <f>IF(LEN(H1399)&gt;0,VLOOKUP(H1399,DATA!$B$2:$D$526,3,FALSE),"")</f>
        <v/>
      </c>
      <c r="AL1399" t="str">
        <f t="shared" si="751"/>
        <v/>
      </c>
      <c r="AM1399" t="str">
        <f t="shared" si="752"/>
        <v/>
      </c>
      <c r="AN1399" t="str">
        <f t="shared" si="730"/>
        <v/>
      </c>
      <c r="AO1399" t="str">
        <f t="shared" si="724"/>
        <v/>
      </c>
      <c r="AP1399" t="str">
        <f t="shared" si="725"/>
        <v/>
      </c>
      <c r="AQ1399" t="str">
        <f t="shared" si="722"/>
        <v/>
      </c>
    </row>
    <row r="1400" spans="1:43" x14ac:dyDescent="0.25">
      <c r="A1400" t="str">
        <f t="shared" si="726"/>
        <v/>
      </c>
      <c r="C1400" t="str">
        <f t="shared" si="732"/>
        <v/>
      </c>
      <c r="D1400" t="str">
        <f t="shared" si="727"/>
        <v/>
      </c>
      <c r="E1400" t="str">
        <f t="shared" si="728"/>
        <v/>
      </c>
      <c r="F1400" t="str">
        <f t="shared" si="731"/>
        <v/>
      </c>
      <c r="G1400" t="str">
        <f t="shared" si="723"/>
        <v/>
      </c>
      <c r="H1400" t="str">
        <f t="shared" si="733"/>
        <v/>
      </c>
      <c r="I1400" s="3" t="str">
        <f>IF(LEN(H1400)&gt;0,VLOOKUP(H1400,DATA!$B$2:$G$526,6,FALSE),"")</f>
        <v/>
      </c>
      <c r="J1400" t="str">
        <f>IF(LEN(H1400)&gt;0,VLOOKUP(H1400,DATA!$B$2:$G$526,2,FALSE),"")</f>
        <v/>
      </c>
      <c r="K1400" t="str">
        <f>IF(LEN(H1400)&gt;0,IF(MID(IF(MID(MID(C1400,LEN(H1400)+2,99),1,1)="(",MID(MID(C1400,LEN(H1400)+2,99),2,LEN(MID(C1400,LEN(H1400)+2,99))-2),MID(C1400,LEN(H1400)+2,99)),1,1)=VLOOKUP(H1400,DATA!$B$2:$I$526,8,FALSE),MID(IF(MID(MID(C1400,LEN(H1400)+2,99),1,1)="(",MID(MID(C1400,LEN(H1400)+2,99),2,LEN(MID(C1400,LEN(H1400)+2,99))-2),MID(C1400,LEN(H1400)+2,99)),1,3),IF(MID(MID(C1400,LEN(H1400)+2,99),1,1)="(",MID(MID(C1400,LEN(H1400)+2,99),2,LEN(MID(C1400,LEN(H1400)+2,99))-2),MID(C1400,LEN(H1400)+2,99))),"")</f>
        <v/>
      </c>
      <c r="L1400" t="str">
        <f t="shared" si="734"/>
        <v/>
      </c>
      <c r="M1400" t="str">
        <f t="shared" si="753"/>
        <v/>
      </c>
      <c r="N1400" t="str">
        <f t="shared" si="735"/>
        <v/>
      </c>
      <c r="O1400" t="str">
        <f t="shared" si="736"/>
        <v/>
      </c>
      <c r="P1400" t="str">
        <f t="shared" si="729"/>
        <v/>
      </c>
      <c r="Q1400" t="str">
        <f t="shared" si="737"/>
        <v/>
      </c>
      <c r="R1400" t="str">
        <f t="shared" si="738"/>
        <v/>
      </c>
      <c r="S1400" t="str">
        <f t="shared" si="739"/>
        <v/>
      </c>
      <c r="T1400" t="str">
        <f t="shared" si="740"/>
        <v/>
      </c>
      <c r="U1400" t="str">
        <f t="shared" si="741"/>
        <v/>
      </c>
      <c r="V1400" t="str">
        <f>IF(MID(I1400,6,1)="T",VLOOKUP(H1400,DATA!$B$2:$H$526,7,FALSE),"")</f>
        <v/>
      </c>
      <c r="W1400" t="str">
        <f t="shared" si="742"/>
        <v/>
      </c>
      <c r="X1400" t="str">
        <f>IF(LEN(H1400)&gt;0,VLOOKUP(H1400,DATA!$B$2:$F$526,5,FALSE),"")</f>
        <v/>
      </c>
      <c r="Y1400" t="str">
        <f t="shared" si="743"/>
        <v/>
      </c>
      <c r="Z1400" t="str">
        <f t="shared" si="744"/>
        <v/>
      </c>
      <c r="AA1400" t="str">
        <f t="shared" si="745"/>
        <v/>
      </c>
      <c r="AB1400" t="str">
        <f>IF(LEN(Z1400)&gt;0,VLOOKUP(Z1400,DATA!$K$25:$L$69,2,FALSE)&amp;IF(LEN(AA1400)&gt;0,VLOOKUP(AA1400,DATA!$O$25:$P$29,2,FALSE),""),"")</f>
        <v/>
      </c>
      <c r="AC1400" t="str">
        <f>IF(LEN(Z1400)&gt;0,VLOOKUP(Z1400,DATA!$K$25:$M$69,3,FALSE),"")</f>
        <v/>
      </c>
      <c r="AD1400" t="str">
        <f t="shared" si="746"/>
        <v/>
      </c>
      <c r="AE1400" t="str">
        <f t="shared" si="747"/>
        <v/>
      </c>
      <c r="AF1400" t="str">
        <f t="shared" si="748"/>
        <v/>
      </c>
      <c r="AG1400" t="str">
        <f t="shared" si="749"/>
        <v/>
      </c>
      <c r="AH1400" t="str">
        <f t="shared" si="750"/>
        <v/>
      </c>
      <c r="AI1400" t="str">
        <f>IF(LEN(Q1400)&gt;0,REPT("0",IF(IF(MID(I1400,12,1)="F",VLOOKUP(J1400,DATA!$K$2:$Y$20,14,FALSE),0)&gt;10,IF(MID(I1400,12,1)="F",VLOOKUP(J1400,DATA!$K$2:$Y$20,14,FALSE),0)-10,0)-LEN(X1400))&amp;DEC2BIN(Q1400,IF(MID(I1400,12,1)="F",VLOOKUP(J1400,DATA!$K$2:$Y$20,14,FALSE),0)-IF(IF(MID(I1400,12,1)="F",VLOOKUP(J1400,DATA!$K$2:$Y$20,14,FALSE),0)&gt;10,IF(MID(I1400,12,1)="F",VLOOKUP(J1400,DATA!$K$2:$Y$20,14,FALSE),0)-10,0)),"")</f>
        <v/>
      </c>
      <c r="AJ1400" t="str">
        <f>IF(LEN(H1400)&gt;0,IF(H1400&lt;&gt;"CALL_PAL",VLOOKUP(H1400,DATA!$B$2:$E$526,4,FALSE),VLOOKUP(K1400,DATA!$K$72:$M$161,3,FALSE)),"")</f>
        <v/>
      </c>
      <c r="AK1400" t="str">
        <f>IF(LEN(H1400)&gt;0,VLOOKUP(H1400,DATA!$B$2:$D$526,3,FALSE),"")</f>
        <v/>
      </c>
      <c r="AL1400" t="str">
        <f t="shared" si="751"/>
        <v/>
      </c>
      <c r="AM1400" t="str">
        <f t="shared" si="752"/>
        <v/>
      </c>
      <c r="AN1400" t="str">
        <f t="shared" si="730"/>
        <v/>
      </c>
      <c r="AO1400" t="str">
        <f t="shared" si="724"/>
        <v/>
      </c>
      <c r="AP1400" t="str">
        <f t="shared" si="725"/>
        <v/>
      </c>
      <c r="AQ1400" t="str">
        <f t="shared" si="722"/>
        <v/>
      </c>
    </row>
    <row r="1401" spans="1:43" x14ac:dyDescent="0.25">
      <c r="A1401" t="str">
        <f t="shared" si="726"/>
        <v/>
      </c>
      <c r="C1401" t="str">
        <f t="shared" si="732"/>
        <v/>
      </c>
      <c r="D1401" t="str">
        <f t="shared" si="727"/>
        <v/>
      </c>
      <c r="E1401" t="str">
        <f t="shared" si="728"/>
        <v/>
      </c>
      <c r="F1401" t="str">
        <f t="shared" si="731"/>
        <v/>
      </c>
      <c r="G1401" t="str">
        <f t="shared" si="723"/>
        <v/>
      </c>
      <c r="H1401" t="str">
        <f t="shared" si="733"/>
        <v/>
      </c>
      <c r="I1401" s="3" t="str">
        <f>IF(LEN(H1401)&gt;0,VLOOKUP(H1401,DATA!$B$2:$G$526,6,FALSE),"")</f>
        <v/>
      </c>
      <c r="J1401" t="str">
        <f>IF(LEN(H1401)&gt;0,VLOOKUP(H1401,DATA!$B$2:$G$526,2,FALSE),"")</f>
        <v/>
      </c>
      <c r="K1401" t="str">
        <f>IF(LEN(H1401)&gt;0,IF(MID(IF(MID(MID(C1401,LEN(H1401)+2,99),1,1)="(",MID(MID(C1401,LEN(H1401)+2,99),2,LEN(MID(C1401,LEN(H1401)+2,99))-2),MID(C1401,LEN(H1401)+2,99)),1,1)=VLOOKUP(H1401,DATA!$B$2:$I$526,8,FALSE),MID(IF(MID(MID(C1401,LEN(H1401)+2,99),1,1)="(",MID(MID(C1401,LEN(H1401)+2,99),2,LEN(MID(C1401,LEN(H1401)+2,99))-2),MID(C1401,LEN(H1401)+2,99)),1,3),IF(MID(MID(C1401,LEN(H1401)+2,99),1,1)="(",MID(MID(C1401,LEN(H1401)+2,99),2,LEN(MID(C1401,LEN(H1401)+2,99))-2),MID(C1401,LEN(H1401)+2,99))),"")</f>
        <v/>
      </c>
      <c r="L1401" t="str">
        <f t="shared" si="734"/>
        <v/>
      </c>
      <c r="M1401" t="str">
        <f t="shared" si="753"/>
        <v/>
      </c>
      <c r="N1401" t="str">
        <f t="shared" si="735"/>
        <v/>
      </c>
      <c r="O1401" t="str">
        <f t="shared" si="736"/>
        <v/>
      </c>
      <c r="P1401" t="str">
        <f t="shared" si="729"/>
        <v/>
      </c>
      <c r="Q1401" t="str">
        <f t="shared" si="737"/>
        <v/>
      </c>
      <c r="R1401" t="str">
        <f t="shared" si="738"/>
        <v/>
      </c>
      <c r="S1401" t="str">
        <f t="shared" si="739"/>
        <v/>
      </c>
      <c r="T1401" t="str">
        <f t="shared" si="740"/>
        <v/>
      </c>
      <c r="U1401" t="str">
        <f t="shared" si="741"/>
        <v/>
      </c>
      <c r="V1401" t="str">
        <f>IF(MID(I1401,6,1)="T",VLOOKUP(H1401,DATA!$B$2:$H$526,7,FALSE),"")</f>
        <v/>
      </c>
      <c r="W1401" t="str">
        <f t="shared" si="742"/>
        <v/>
      </c>
      <c r="X1401" t="str">
        <f>IF(LEN(H1401)&gt;0,VLOOKUP(H1401,DATA!$B$2:$F$526,5,FALSE),"")</f>
        <v/>
      </c>
      <c r="Y1401" t="str">
        <f t="shared" si="743"/>
        <v/>
      </c>
      <c r="Z1401" t="str">
        <f t="shared" si="744"/>
        <v/>
      </c>
      <c r="AA1401" t="str">
        <f t="shared" si="745"/>
        <v/>
      </c>
      <c r="AB1401" t="str">
        <f>IF(LEN(Z1401)&gt;0,VLOOKUP(Z1401,DATA!$K$25:$L$69,2,FALSE)&amp;IF(LEN(AA1401)&gt;0,VLOOKUP(AA1401,DATA!$O$25:$P$29,2,FALSE),""),"")</f>
        <v/>
      </c>
      <c r="AC1401" t="str">
        <f>IF(LEN(Z1401)&gt;0,VLOOKUP(Z1401,DATA!$K$25:$M$69,3,FALSE),"")</f>
        <v/>
      </c>
      <c r="AD1401" t="str">
        <f t="shared" si="746"/>
        <v/>
      </c>
      <c r="AE1401" t="str">
        <f t="shared" si="747"/>
        <v/>
      </c>
      <c r="AF1401" t="str">
        <f t="shared" si="748"/>
        <v/>
      </c>
      <c r="AG1401" t="str">
        <f t="shared" si="749"/>
        <v/>
      </c>
      <c r="AH1401" t="str">
        <f t="shared" si="750"/>
        <v/>
      </c>
      <c r="AI1401" t="str">
        <f>IF(LEN(Q1401)&gt;0,REPT("0",IF(IF(MID(I1401,12,1)="F",VLOOKUP(J1401,DATA!$K$2:$Y$20,14,FALSE),0)&gt;10,IF(MID(I1401,12,1)="F",VLOOKUP(J1401,DATA!$K$2:$Y$20,14,FALSE),0)-10,0)-LEN(X1401))&amp;DEC2BIN(Q1401,IF(MID(I1401,12,1)="F",VLOOKUP(J1401,DATA!$K$2:$Y$20,14,FALSE),0)-IF(IF(MID(I1401,12,1)="F",VLOOKUP(J1401,DATA!$K$2:$Y$20,14,FALSE),0)&gt;10,IF(MID(I1401,12,1)="F",VLOOKUP(J1401,DATA!$K$2:$Y$20,14,FALSE),0)-10,0)),"")</f>
        <v/>
      </c>
      <c r="AJ1401" t="str">
        <f>IF(LEN(H1401)&gt;0,IF(H1401&lt;&gt;"CALL_PAL",VLOOKUP(H1401,DATA!$B$2:$E$526,4,FALSE),VLOOKUP(K1401,DATA!$K$72:$M$161,3,FALSE)),"")</f>
        <v/>
      </c>
      <c r="AK1401" t="str">
        <f>IF(LEN(H1401)&gt;0,VLOOKUP(H1401,DATA!$B$2:$D$526,3,FALSE),"")</f>
        <v/>
      </c>
      <c r="AL1401" t="str">
        <f t="shared" si="751"/>
        <v/>
      </c>
      <c r="AM1401" t="str">
        <f t="shared" si="752"/>
        <v/>
      </c>
      <c r="AN1401" t="str">
        <f t="shared" si="730"/>
        <v/>
      </c>
      <c r="AO1401" t="str">
        <f t="shared" si="724"/>
        <v/>
      </c>
      <c r="AP1401" t="str">
        <f t="shared" si="725"/>
        <v/>
      </c>
      <c r="AQ1401" t="str">
        <f t="shared" si="722"/>
        <v/>
      </c>
    </row>
    <row r="1402" spans="1:43" x14ac:dyDescent="0.25">
      <c r="A1402" t="str">
        <f t="shared" si="726"/>
        <v/>
      </c>
      <c r="C1402" t="str">
        <f t="shared" si="732"/>
        <v/>
      </c>
      <c r="D1402" t="str">
        <f t="shared" si="727"/>
        <v/>
      </c>
      <c r="E1402" t="str">
        <f t="shared" si="728"/>
        <v/>
      </c>
      <c r="F1402" t="str">
        <f t="shared" si="731"/>
        <v/>
      </c>
      <c r="G1402" t="str">
        <f t="shared" si="723"/>
        <v/>
      </c>
      <c r="H1402" t="str">
        <f t="shared" si="733"/>
        <v/>
      </c>
      <c r="I1402" s="3" t="str">
        <f>IF(LEN(H1402)&gt;0,VLOOKUP(H1402,DATA!$B$2:$G$526,6,FALSE),"")</f>
        <v/>
      </c>
      <c r="J1402" t="str">
        <f>IF(LEN(H1402)&gt;0,VLOOKUP(H1402,DATA!$B$2:$G$526,2,FALSE),"")</f>
        <v/>
      </c>
      <c r="K1402" t="str">
        <f>IF(LEN(H1402)&gt;0,IF(MID(IF(MID(MID(C1402,LEN(H1402)+2,99),1,1)="(",MID(MID(C1402,LEN(H1402)+2,99),2,LEN(MID(C1402,LEN(H1402)+2,99))-2),MID(C1402,LEN(H1402)+2,99)),1,1)=VLOOKUP(H1402,DATA!$B$2:$I$526,8,FALSE),MID(IF(MID(MID(C1402,LEN(H1402)+2,99),1,1)="(",MID(MID(C1402,LEN(H1402)+2,99),2,LEN(MID(C1402,LEN(H1402)+2,99))-2),MID(C1402,LEN(H1402)+2,99)),1,3),IF(MID(MID(C1402,LEN(H1402)+2,99),1,1)="(",MID(MID(C1402,LEN(H1402)+2,99),2,LEN(MID(C1402,LEN(H1402)+2,99))-2),MID(C1402,LEN(H1402)+2,99))),"")</f>
        <v/>
      </c>
      <c r="L1402" t="str">
        <f t="shared" si="734"/>
        <v/>
      </c>
      <c r="M1402" t="str">
        <f t="shared" si="753"/>
        <v/>
      </c>
      <c r="N1402" t="str">
        <f t="shared" si="735"/>
        <v/>
      </c>
      <c r="O1402" t="str">
        <f t="shared" si="736"/>
        <v/>
      </c>
      <c r="P1402" t="str">
        <f t="shared" si="729"/>
        <v/>
      </c>
      <c r="Q1402" t="str">
        <f t="shared" si="737"/>
        <v/>
      </c>
      <c r="R1402" t="str">
        <f t="shared" si="738"/>
        <v/>
      </c>
      <c r="S1402" t="str">
        <f t="shared" si="739"/>
        <v/>
      </c>
      <c r="T1402" t="str">
        <f t="shared" si="740"/>
        <v/>
      </c>
      <c r="U1402" t="str">
        <f t="shared" si="741"/>
        <v/>
      </c>
      <c r="V1402" t="str">
        <f>IF(MID(I1402,6,1)="T",VLOOKUP(H1402,DATA!$B$2:$H$526,7,FALSE),"")</f>
        <v/>
      </c>
      <c r="W1402" t="str">
        <f t="shared" si="742"/>
        <v/>
      </c>
      <c r="X1402" t="str">
        <f>IF(LEN(H1402)&gt;0,VLOOKUP(H1402,DATA!$B$2:$F$526,5,FALSE),"")</f>
        <v/>
      </c>
      <c r="Y1402" t="str">
        <f t="shared" si="743"/>
        <v/>
      </c>
      <c r="Z1402" t="str">
        <f t="shared" si="744"/>
        <v/>
      </c>
      <c r="AA1402" t="str">
        <f t="shared" si="745"/>
        <v/>
      </c>
      <c r="AB1402" t="str">
        <f>IF(LEN(Z1402)&gt;0,VLOOKUP(Z1402,DATA!$K$25:$L$69,2,FALSE)&amp;IF(LEN(AA1402)&gt;0,VLOOKUP(AA1402,DATA!$O$25:$P$29,2,FALSE),""),"")</f>
        <v/>
      </c>
      <c r="AC1402" t="str">
        <f>IF(LEN(Z1402)&gt;0,VLOOKUP(Z1402,DATA!$K$25:$M$69,3,FALSE),"")</f>
        <v/>
      </c>
      <c r="AD1402" t="str">
        <f t="shared" si="746"/>
        <v/>
      </c>
      <c r="AE1402" t="str">
        <f t="shared" si="747"/>
        <v/>
      </c>
      <c r="AF1402" t="str">
        <f t="shared" si="748"/>
        <v/>
      </c>
      <c r="AG1402" t="str">
        <f t="shared" si="749"/>
        <v/>
      </c>
      <c r="AH1402" t="str">
        <f t="shared" si="750"/>
        <v/>
      </c>
      <c r="AI1402" t="str">
        <f>IF(LEN(Q1402)&gt;0,REPT("0",IF(IF(MID(I1402,12,1)="F",VLOOKUP(J1402,DATA!$K$2:$Y$20,14,FALSE),0)&gt;10,IF(MID(I1402,12,1)="F",VLOOKUP(J1402,DATA!$K$2:$Y$20,14,FALSE),0)-10,0)-LEN(X1402))&amp;DEC2BIN(Q1402,IF(MID(I1402,12,1)="F",VLOOKUP(J1402,DATA!$K$2:$Y$20,14,FALSE),0)-IF(IF(MID(I1402,12,1)="F",VLOOKUP(J1402,DATA!$K$2:$Y$20,14,FALSE),0)&gt;10,IF(MID(I1402,12,1)="F",VLOOKUP(J1402,DATA!$K$2:$Y$20,14,FALSE),0)-10,0)),"")</f>
        <v/>
      </c>
      <c r="AJ1402" t="str">
        <f>IF(LEN(H1402)&gt;0,IF(H1402&lt;&gt;"CALL_PAL",VLOOKUP(H1402,DATA!$B$2:$E$526,4,FALSE),VLOOKUP(K1402,DATA!$K$72:$M$161,3,FALSE)),"")</f>
        <v/>
      </c>
      <c r="AK1402" t="str">
        <f>IF(LEN(H1402)&gt;0,VLOOKUP(H1402,DATA!$B$2:$D$526,3,FALSE),"")</f>
        <v/>
      </c>
      <c r="AL1402" t="str">
        <f t="shared" si="751"/>
        <v/>
      </c>
      <c r="AM1402" t="str">
        <f t="shared" si="752"/>
        <v/>
      </c>
      <c r="AN1402" t="str">
        <f t="shared" si="730"/>
        <v/>
      </c>
      <c r="AO1402" t="str">
        <f t="shared" si="724"/>
        <v/>
      </c>
      <c r="AP1402" t="str">
        <f t="shared" si="725"/>
        <v/>
      </c>
      <c r="AQ1402" t="str">
        <f t="shared" si="722"/>
        <v/>
      </c>
    </row>
    <row r="1403" spans="1:43" x14ac:dyDescent="0.25">
      <c r="A1403" t="str">
        <f t="shared" si="726"/>
        <v/>
      </c>
      <c r="C1403" t="str">
        <f t="shared" si="732"/>
        <v/>
      </c>
      <c r="D1403" t="str">
        <f t="shared" si="727"/>
        <v/>
      </c>
      <c r="E1403" t="str">
        <f t="shared" si="728"/>
        <v/>
      </c>
      <c r="F1403" t="str">
        <f t="shared" si="731"/>
        <v/>
      </c>
      <c r="G1403" t="str">
        <f t="shared" si="723"/>
        <v/>
      </c>
      <c r="H1403" t="str">
        <f t="shared" si="733"/>
        <v/>
      </c>
      <c r="I1403" s="3" t="str">
        <f>IF(LEN(H1403)&gt;0,VLOOKUP(H1403,DATA!$B$2:$G$526,6,FALSE),"")</f>
        <v/>
      </c>
      <c r="J1403" t="str">
        <f>IF(LEN(H1403)&gt;0,VLOOKUP(H1403,DATA!$B$2:$G$526,2,FALSE),"")</f>
        <v/>
      </c>
      <c r="K1403" t="str">
        <f>IF(LEN(H1403)&gt;0,IF(MID(IF(MID(MID(C1403,LEN(H1403)+2,99),1,1)="(",MID(MID(C1403,LEN(H1403)+2,99),2,LEN(MID(C1403,LEN(H1403)+2,99))-2),MID(C1403,LEN(H1403)+2,99)),1,1)=VLOOKUP(H1403,DATA!$B$2:$I$526,8,FALSE),MID(IF(MID(MID(C1403,LEN(H1403)+2,99),1,1)="(",MID(MID(C1403,LEN(H1403)+2,99),2,LEN(MID(C1403,LEN(H1403)+2,99))-2),MID(C1403,LEN(H1403)+2,99)),1,3),IF(MID(MID(C1403,LEN(H1403)+2,99),1,1)="(",MID(MID(C1403,LEN(H1403)+2,99),2,LEN(MID(C1403,LEN(H1403)+2,99))-2),MID(C1403,LEN(H1403)+2,99))),"")</f>
        <v/>
      </c>
      <c r="L1403" t="str">
        <f t="shared" si="734"/>
        <v/>
      </c>
      <c r="M1403" t="str">
        <f t="shared" si="753"/>
        <v/>
      </c>
      <c r="N1403" t="str">
        <f t="shared" si="735"/>
        <v/>
      </c>
      <c r="O1403" t="str">
        <f t="shared" si="736"/>
        <v/>
      </c>
      <c r="P1403" t="str">
        <f t="shared" si="729"/>
        <v/>
      </c>
      <c r="Q1403" t="str">
        <f t="shared" si="737"/>
        <v/>
      </c>
      <c r="R1403" t="str">
        <f t="shared" si="738"/>
        <v/>
      </c>
      <c r="S1403" t="str">
        <f t="shared" si="739"/>
        <v/>
      </c>
      <c r="T1403" t="str">
        <f t="shared" si="740"/>
        <v/>
      </c>
      <c r="U1403" t="str">
        <f t="shared" si="741"/>
        <v/>
      </c>
      <c r="V1403" t="str">
        <f>IF(MID(I1403,6,1)="T",VLOOKUP(H1403,DATA!$B$2:$H$526,7,FALSE),"")</f>
        <v/>
      </c>
      <c r="W1403" t="str">
        <f t="shared" si="742"/>
        <v/>
      </c>
      <c r="X1403" t="str">
        <f>IF(LEN(H1403)&gt;0,VLOOKUP(H1403,DATA!$B$2:$F$526,5,FALSE),"")</f>
        <v/>
      </c>
      <c r="Y1403" t="str">
        <f t="shared" si="743"/>
        <v/>
      </c>
      <c r="Z1403" t="str">
        <f t="shared" si="744"/>
        <v/>
      </c>
      <c r="AA1403" t="str">
        <f t="shared" si="745"/>
        <v/>
      </c>
      <c r="AB1403" t="str">
        <f>IF(LEN(Z1403)&gt;0,VLOOKUP(Z1403,DATA!$K$25:$L$69,2,FALSE)&amp;IF(LEN(AA1403)&gt;0,VLOOKUP(AA1403,DATA!$O$25:$P$29,2,FALSE),""),"")</f>
        <v/>
      </c>
      <c r="AC1403" t="str">
        <f>IF(LEN(Z1403)&gt;0,VLOOKUP(Z1403,DATA!$K$25:$M$69,3,FALSE),"")</f>
        <v/>
      </c>
      <c r="AD1403" t="str">
        <f t="shared" si="746"/>
        <v/>
      </c>
      <c r="AE1403" t="str">
        <f t="shared" si="747"/>
        <v/>
      </c>
      <c r="AF1403" t="str">
        <f t="shared" si="748"/>
        <v/>
      </c>
      <c r="AG1403" t="str">
        <f t="shared" si="749"/>
        <v/>
      </c>
      <c r="AH1403" t="str">
        <f t="shared" si="750"/>
        <v/>
      </c>
      <c r="AI1403" t="str">
        <f>IF(LEN(Q1403)&gt;0,REPT("0",IF(IF(MID(I1403,12,1)="F",VLOOKUP(J1403,DATA!$K$2:$Y$20,14,FALSE),0)&gt;10,IF(MID(I1403,12,1)="F",VLOOKUP(J1403,DATA!$K$2:$Y$20,14,FALSE),0)-10,0)-LEN(X1403))&amp;DEC2BIN(Q1403,IF(MID(I1403,12,1)="F",VLOOKUP(J1403,DATA!$K$2:$Y$20,14,FALSE),0)-IF(IF(MID(I1403,12,1)="F",VLOOKUP(J1403,DATA!$K$2:$Y$20,14,FALSE),0)&gt;10,IF(MID(I1403,12,1)="F",VLOOKUP(J1403,DATA!$K$2:$Y$20,14,FALSE),0)-10,0)),"")</f>
        <v/>
      </c>
      <c r="AJ1403" t="str">
        <f>IF(LEN(H1403)&gt;0,IF(H1403&lt;&gt;"CALL_PAL",VLOOKUP(H1403,DATA!$B$2:$E$526,4,FALSE),VLOOKUP(K1403,DATA!$K$72:$M$161,3,FALSE)),"")</f>
        <v/>
      </c>
      <c r="AK1403" t="str">
        <f>IF(LEN(H1403)&gt;0,VLOOKUP(H1403,DATA!$B$2:$D$526,3,FALSE),"")</f>
        <v/>
      </c>
      <c r="AL1403" t="str">
        <f t="shared" si="751"/>
        <v/>
      </c>
      <c r="AM1403" t="str">
        <f t="shared" si="752"/>
        <v/>
      </c>
      <c r="AN1403" t="str">
        <f t="shared" si="730"/>
        <v/>
      </c>
      <c r="AO1403" t="str">
        <f t="shared" si="724"/>
        <v/>
      </c>
      <c r="AP1403" t="str">
        <f t="shared" si="725"/>
        <v/>
      </c>
      <c r="AQ1403" t="str">
        <f t="shared" si="722"/>
        <v/>
      </c>
    </row>
    <row r="1404" spans="1:43" x14ac:dyDescent="0.25">
      <c r="A1404" t="str">
        <f t="shared" si="726"/>
        <v/>
      </c>
      <c r="C1404" t="str">
        <f t="shared" si="732"/>
        <v/>
      </c>
      <c r="D1404" t="str">
        <f t="shared" si="727"/>
        <v/>
      </c>
      <c r="E1404" t="str">
        <f t="shared" si="728"/>
        <v/>
      </c>
      <c r="F1404" t="str">
        <f t="shared" si="731"/>
        <v/>
      </c>
      <c r="G1404" t="str">
        <f t="shared" si="723"/>
        <v/>
      </c>
      <c r="H1404" t="str">
        <f t="shared" si="733"/>
        <v/>
      </c>
      <c r="I1404" s="3" t="str">
        <f>IF(LEN(H1404)&gt;0,VLOOKUP(H1404,DATA!$B$2:$G$526,6,FALSE),"")</f>
        <v/>
      </c>
      <c r="J1404" t="str">
        <f>IF(LEN(H1404)&gt;0,VLOOKUP(H1404,DATA!$B$2:$G$526,2,FALSE),"")</f>
        <v/>
      </c>
      <c r="K1404" t="str">
        <f>IF(LEN(H1404)&gt;0,IF(MID(IF(MID(MID(C1404,LEN(H1404)+2,99),1,1)="(",MID(MID(C1404,LEN(H1404)+2,99),2,LEN(MID(C1404,LEN(H1404)+2,99))-2),MID(C1404,LEN(H1404)+2,99)),1,1)=VLOOKUP(H1404,DATA!$B$2:$I$526,8,FALSE),MID(IF(MID(MID(C1404,LEN(H1404)+2,99),1,1)="(",MID(MID(C1404,LEN(H1404)+2,99),2,LEN(MID(C1404,LEN(H1404)+2,99))-2),MID(C1404,LEN(H1404)+2,99)),1,3),IF(MID(MID(C1404,LEN(H1404)+2,99),1,1)="(",MID(MID(C1404,LEN(H1404)+2,99),2,LEN(MID(C1404,LEN(H1404)+2,99))-2),MID(C1404,LEN(H1404)+2,99))),"")</f>
        <v/>
      </c>
      <c r="L1404" t="str">
        <f t="shared" si="734"/>
        <v/>
      </c>
      <c r="M1404" t="str">
        <f t="shared" si="753"/>
        <v/>
      </c>
      <c r="N1404" t="str">
        <f t="shared" si="735"/>
        <v/>
      </c>
      <c r="O1404" t="str">
        <f t="shared" si="736"/>
        <v/>
      </c>
      <c r="P1404" t="str">
        <f t="shared" si="729"/>
        <v/>
      </c>
      <c r="Q1404" t="str">
        <f t="shared" si="737"/>
        <v/>
      </c>
      <c r="R1404" t="str">
        <f t="shared" si="738"/>
        <v/>
      </c>
      <c r="S1404" t="str">
        <f t="shared" si="739"/>
        <v/>
      </c>
      <c r="T1404" t="str">
        <f t="shared" si="740"/>
        <v/>
      </c>
      <c r="U1404" t="str">
        <f t="shared" si="741"/>
        <v/>
      </c>
      <c r="V1404" t="str">
        <f>IF(MID(I1404,6,1)="T",VLOOKUP(H1404,DATA!$B$2:$H$526,7,FALSE),"")</f>
        <v/>
      </c>
      <c r="W1404" t="str">
        <f t="shared" si="742"/>
        <v/>
      </c>
      <c r="X1404" t="str">
        <f>IF(LEN(H1404)&gt;0,VLOOKUP(H1404,DATA!$B$2:$F$526,5,FALSE),"")</f>
        <v/>
      </c>
      <c r="Y1404" t="str">
        <f t="shared" si="743"/>
        <v/>
      </c>
      <c r="Z1404" t="str">
        <f t="shared" si="744"/>
        <v/>
      </c>
      <c r="AA1404" t="str">
        <f t="shared" si="745"/>
        <v/>
      </c>
      <c r="AB1404" t="str">
        <f>IF(LEN(Z1404)&gt;0,VLOOKUP(Z1404,DATA!$K$25:$L$69,2,FALSE)&amp;IF(LEN(AA1404)&gt;0,VLOOKUP(AA1404,DATA!$O$25:$P$29,2,FALSE),""),"")</f>
        <v/>
      </c>
      <c r="AC1404" t="str">
        <f>IF(LEN(Z1404)&gt;0,VLOOKUP(Z1404,DATA!$K$25:$M$69,3,FALSE),"")</f>
        <v/>
      </c>
      <c r="AD1404" t="str">
        <f t="shared" si="746"/>
        <v/>
      </c>
      <c r="AE1404" t="str">
        <f t="shared" si="747"/>
        <v/>
      </c>
      <c r="AF1404" t="str">
        <f t="shared" si="748"/>
        <v/>
      </c>
      <c r="AG1404" t="str">
        <f t="shared" si="749"/>
        <v/>
      </c>
      <c r="AH1404" t="str">
        <f t="shared" si="750"/>
        <v/>
      </c>
      <c r="AI1404" t="str">
        <f>IF(LEN(Q1404)&gt;0,REPT("0",IF(IF(MID(I1404,12,1)="F",VLOOKUP(J1404,DATA!$K$2:$Y$20,14,FALSE),0)&gt;10,IF(MID(I1404,12,1)="F",VLOOKUP(J1404,DATA!$K$2:$Y$20,14,FALSE),0)-10,0)-LEN(X1404))&amp;DEC2BIN(Q1404,IF(MID(I1404,12,1)="F",VLOOKUP(J1404,DATA!$K$2:$Y$20,14,FALSE),0)-IF(IF(MID(I1404,12,1)="F",VLOOKUP(J1404,DATA!$K$2:$Y$20,14,FALSE),0)&gt;10,IF(MID(I1404,12,1)="F",VLOOKUP(J1404,DATA!$K$2:$Y$20,14,FALSE),0)-10,0)),"")</f>
        <v/>
      </c>
      <c r="AJ1404" t="str">
        <f>IF(LEN(H1404)&gt;0,IF(H1404&lt;&gt;"CALL_PAL",VLOOKUP(H1404,DATA!$B$2:$E$526,4,FALSE),VLOOKUP(K1404,DATA!$K$72:$M$161,3,FALSE)),"")</f>
        <v/>
      </c>
      <c r="AK1404" t="str">
        <f>IF(LEN(H1404)&gt;0,VLOOKUP(H1404,DATA!$B$2:$D$526,3,FALSE),"")</f>
        <v/>
      </c>
      <c r="AL1404" t="str">
        <f t="shared" si="751"/>
        <v/>
      </c>
      <c r="AM1404" t="str">
        <f t="shared" si="752"/>
        <v/>
      </c>
      <c r="AN1404" t="str">
        <f t="shared" si="730"/>
        <v/>
      </c>
      <c r="AO1404" t="str">
        <f t="shared" si="724"/>
        <v/>
      </c>
      <c r="AP1404" t="str">
        <f t="shared" si="725"/>
        <v/>
      </c>
      <c r="AQ1404" t="str">
        <f t="shared" si="722"/>
        <v/>
      </c>
    </row>
    <row r="1405" spans="1:43" x14ac:dyDescent="0.25">
      <c r="A1405" t="str">
        <f t="shared" si="726"/>
        <v/>
      </c>
      <c r="C1405" t="str">
        <f t="shared" si="732"/>
        <v/>
      </c>
      <c r="D1405" t="str">
        <f t="shared" si="727"/>
        <v/>
      </c>
      <c r="E1405" t="str">
        <f t="shared" si="728"/>
        <v/>
      </c>
      <c r="F1405" t="str">
        <f t="shared" si="731"/>
        <v/>
      </c>
      <c r="G1405" t="str">
        <f t="shared" si="723"/>
        <v/>
      </c>
      <c r="H1405" t="str">
        <f t="shared" si="733"/>
        <v/>
      </c>
      <c r="I1405" s="3" t="str">
        <f>IF(LEN(H1405)&gt;0,VLOOKUP(H1405,DATA!$B$2:$G$526,6,FALSE),"")</f>
        <v/>
      </c>
      <c r="J1405" t="str">
        <f>IF(LEN(H1405)&gt;0,VLOOKUP(H1405,DATA!$B$2:$G$526,2,FALSE),"")</f>
        <v/>
      </c>
      <c r="K1405" t="str">
        <f>IF(LEN(H1405)&gt;0,IF(MID(IF(MID(MID(C1405,LEN(H1405)+2,99),1,1)="(",MID(MID(C1405,LEN(H1405)+2,99),2,LEN(MID(C1405,LEN(H1405)+2,99))-2),MID(C1405,LEN(H1405)+2,99)),1,1)=VLOOKUP(H1405,DATA!$B$2:$I$526,8,FALSE),MID(IF(MID(MID(C1405,LEN(H1405)+2,99),1,1)="(",MID(MID(C1405,LEN(H1405)+2,99),2,LEN(MID(C1405,LEN(H1405)+2,99))-2),MID(C1405,LEN(H1405)+2,99)),1,3),IF(MID(MID(C1405,LEN(H1405)+2,99),1,1)="(",MID(MID(C1405,LEN(H1405)+2,99),2,LEN(MID(C1405,LEN(H1405)+2,99))-2),MID(C1405,LEN(H1405)+2,99))),"")</f>
        <v/>
      </c>
      <c r="L1405" t="str">
        <f t="shared" si="734"/>
        <v/>
      </c>
      <c r="M1405" t="str">
        <f t="shared" si="753"/>
        <v/>
      </c>
      <c r="N1405" t="str">
        <f t="shared" si="735"/>
        <v/>
      </c>
      <c r="O1405" t="str">
        <f t="shared" si="736"/>
        <v/>
      </c>
      <c r="P1405" t="str">
        <f t="shared" si="729"/>
        <v/>
      </c>
      <c r="Q1405" t="str">
        <f t="shared" si="737"/>
        <v/>
      </c>
      <c r="R1405" t="str">
        <f t="shared" si="738"/>
        <v/>
      </c>
      <c r="S1405" t="str">
        <f t="shared" si="739"/>
        <v/>
      </c>
      <c r="T1405" t="str">
        <f t="shared" si="740"/>
        <v/>
      </c>
      <c r="U1405" t="str">
        <f t="shared" si="741"/>
        <v/>
      </c>
      <c r="V1405" t="str">
        <f>IF(MID(I1405,6,1)="T",VLOOKUP(H1405,DATA!$B$2:$H$526,7,FALSE),"")</f>
        <v/>
      </c>
      <c r="W1405" t="str">
        <f t="shared" si="742"/>
        <v/>
      </c>
      <c r="X1405" t="str">
        <f>IF(LEN(H1405)&gt;0,VLOOKUP(H1405,DATA!$B$2:$F$526,5,FALSE),"")</f>
        <v/>
      </c>
      <c r="Y1405" t="str">
        <f t="shared" si="743"/>
        <v/>
      </c>
      <c r="Z1405" t="str">
        <f t="shared" si="744"/>
        <v/>
      </c>
      <c r="AA1405" t="str">
        <f t="shared" si="745"/>
        <v/>
      </c>
      <c r="AB1405" t="str">
        <f>IF(LEN(Z1405)&gt;0,VLOOKUP(Z1405,DATA!$K$25:$L$69,2,FALSE)&amp;IF(LEN(AA1405)&gt;0,VLOOKUP(AA1405,DATA!$O$25:$P$29,2,FALSE),""),"")</f>
        <v/>
      </c>
      <c r="AC1405" t="str">
        <f>IF(LEN(Z1405)&gt;0,VLOOKUP(Z1405,DATA!$K$25:$M$69,3,FALSE),"")</f>
        <v/>
      </c>
      <c r="AD1405" t="str">
        <f t="shared" si="746"/>
        <v/>
      </c>
      <c r="AE1405" t="str">
        <f t="shared" si="747"/>
        <v/>
      </c>
      <c r="AF1405" t="str">
        <f t="shared" si="748"/>
        <v/>
      </c>
      <c r="AG1405" t="str">
        <f t="shared" si="749"/>
        <v/>
      </c>
      <c r="AH1405" t="str">
        <f t="shared" si="750"/>
        <v/>
      </c>
      <c r="AI1405" t="str">
        <f>IF(LEN(Q1405)&gt;0,REPT("0",IF(IF(MID(I1405,12,1)="F",VLOOKUP(J1405,DATA!$K$2:$Y$20,14,FALSE),0)&gt;10,IF(MID(I1405,12,1)="F",VLOOKUP(J1405,DATA!$K$2:$Y$20,14,FALSE),0)-10,0)-LEN(X1405))&amp;DEC2BIN(Q1405,IF(MID(I1405,12,1)="F",VLOOKUP(J1405,DATA!$K$2:$Y$20,14,FALSE),0)-IF(IF(MID(I1405,12,1)="F",VLOOKUP(J1405,DATA!$K$2:$Y$20,14,FALSE),0)&gt;10,IF(MID(I1405,12,1)="F",VLOOKUP(J1405,DATA!$K$2:$Y$20,14,FALSE),0)-10,0)),"")</f>
        <v/>
      </c>
      <c r="AJ1405" t="str">
        <f>IF(LEN(H1405)&gt;0,IF(H1405&lt;&gt;"CALL_PAL",VLOOKUP(H1405,DATA!$B$2:$E$526,4,FALSE),VLOOKUP(K1405,DATA!$K$72:$M$161,3,FALSE)),"")</f>
        <v/>
      </c>
      <c r="AK1405" t="str">
        <f>IF(LEN(H1405)&gt;0,VLOOKUP(H1405,DATA!$B$2:$D$526,3,FALSE),"")</f>
        <v/>
      </c>
      <c r="AL1405" t="str">
        <f t="shared" si="751"/>
        <v/>
      </c>
      <c r="AM1405" t="str">
        <f t="shared" si="752"/>
        <v/>
      </c>
      <c r="AN1405" t="str">
        <f t="shared" si="730"/>
        <v/>
      </c>
      <c r="AO1405" t="str">
        <f t="shared" si="724"/>
        <v/>
      </c>
      <c r="AP1405" t="str">
        <f t="shared" si="725"/>
        <v/>
      </c>
      <c r="AQ1405" t="str">
        <f t="shared" si="722"/>
        <v/>
      </c>
    </row>
    <row r="1406" spans="1:43" x14ac:dyDescent="0.25">
      <c r="A1406" t="str">
        <f t="shared" si="726"/>
        <v/>
      </c>
      <c r="C1406" t="str">
        <f t="shared" si="732"/>
        <v/>
      </c>
      <c r="D1406" t="str">
        <f t="shared" si="727"/>
        <v/>
      </c>
      <c r="E1406" t="str">
        <f t="shared" si="728"/>
        <v/>
      </c>
      <c r="F1406" t="str">
        <f t="shared" si="731"/>
        <v/>
      </c>
      <c r="G1406" t="str">
        <f t="shared" si="723"/>
        <v/>
      </c>
      <c r="H1406" t="str">
        <f t="shared" si="733"/>
        <v/>
      </c>
      <c r="I1406" s="3" t="str">
        <f>IF(LEN(H1406)&gt;0,VLOOKUP(H1406,DATA!$B$2:$G$526,6,FALSE),"")</f>
        <v/>
      </c>
      <c r="J1406" t="str">
        <f>IF(LEN(H1406)&gt;0,VLOOKUP(H1406,DATA!$B$2:$G$526,2,FALSE),"")</f>
        <v/>
      </c>
      <c r="K1406" t="str">
        <f>IF(LEN(H1406)&gt;0,IF(MID(IF(MID(MID(C1406,LEN(H1406)+2,99),1,1)="(",MID(MID(C1406,LEN(H1406)+2,99),2,LEN(MID(C1406,LEN(H1406)+2,99))-2),MID(C1406,LEN(H1406)+2,99)),1,1)=VLOOKUP(H1406,DATA!$B$2:$I$526,8,FALSE),MID(IF(MID(MID(C1406,LEN(H1406)+2,99),1,1)="(",MID(MID(C1406,LEN(H1406)+2,99),2,LEN(MID(C1406,LEN(H1406)+2,99))-2),MID(C1406,LEN(H1406)+2,99)),1,3),IF(MID(MID(C1406,LEN(H1406)+2,99),1,1)="(",MID(MID(C1406,LEN(H1406)+2,99),2,LEN(MID(C1406,LEN(H1406)+2,99))-2),MID(C1406,LEN(H1406)+2,99))),"")</f>
        <v/>
      </c>
      <c r="L1406" t="str">
        <f t="shared" si="734"/>
        <v/>
      </c>
      <c r="M1406" t="str">
        <f t="shared" si="753"/>
        <v/>
      </c>
      <c r="N1406" t="str">
        <f t="shared" si="735"/>
        <v/>
      </c>
      <c r="O1406" t="str">
        <f t="shared" si="736"/>
        <v/>
      </c>
      <c r="P1406" t="str">
        <f t="shared" si="729"/>
        <v/>
      </c>
      <c r="Q1406" t="str">
        <f t="shared" si="737"/>
        <v/>
      </c>
      <c r="R1406" t="str">
        <f t="shared" si="738"/>
        <v/>
      </c>
      <c r="S1406" t="str">
        <f t="shared" si="739"/>
        <v/>
      </c>
      <c r="T1406" t="str">
        <f t="shared" si="740"/>
        <v/>
      </c>
      <c r="U1406" t="str">
        <f t="shared" si="741"/>
        <v/>
      </c>
      <c r="V1406" t="str">
        <f>IF(MID(I1406,6,1)="T",VLOOKUP(H1406,DATA!$B$2:$H$526,7,FALSE),"")</f>
        <v/>
      </c>
      <c r="W1406" t="str">
        <f t="shared" si="742"/>
        <v/>
      </c>
      <c r="X1406" t="str">
        <f>IF(LEN(H1406)&gt;0,VLOOKUP(H1406,DATA!$B$2:$F$526,5,FALSE),"")</f>
        <v/>
      </c>
      <c r="Y1406" t="str">
        <f t="shared" si="743"/>
        <v/>
      </c>
      <c r="Z1406" t="str">
        <f t="shared" si="744"/>
        <v/>
      </c>
      <c r="AA1406" t="str">
        <f t="shared" si="745"/>
        <v/>
      </c>
      <c r="AB1406" t="str">
        <f>IF(LEN(Z1406)&gt;0,VLOOKUP(Z1406,DATA!$K$25:$L$69,2,FALSE)&amp;IF(LEN(AA1406)&gt;0,VLOOKUP(AA1406,DATA!$O$25:$P$29,2,FALSE),""),"")</f>
        <v/>
      </c>
      <c r="AC1406" t="str">
        <f>IF(LEN(Z1406)&gt;0,VLOOKUP(Z1406,DATA!$K$25:$M$69,3,FALSE),"")</f>
        <v/>
      </c>
      <c r="AD1406" t="str">
        <f t="shared" si="746"/>
        <v/>
      </c>
      <c r="AE1406" t="str">
        <f t="shared" si="747"/>
        <v/>
      </c>
      <c r="AF1406" t="str">
        <f t="shared" si="748"/>
        <v/>
      </c>
      <c r="AG1406" t="str">
        <f t="shared" si="749"/>
        <v/>
      </c>
      <c r="AH1406" t="str">
        <f t="shared" si="750"/>
        <v/>
      </c>
      <c r="AI1406" t="str">
        <f>IF(LEN(Q1406)&gt;0,REPT("0",IF(IF(MID(I1406,12,1)="F",VLOOKUP(J1406,DATA!$K$2:$Y$20,14,FALSE),0)&gt;10,IF(MID(I1406,12,1)="F",VLOOKUP(J1406,DATA!$K$2:$Y$20,14,FALSE),0)-10,0)-LEN(X1406))&amp;DEC2BIN(Q1406,IF(MID(I1406,12,1)="F",VLOOKUP(J1406,DATA!$K$2:$Y$20,14,FALSE),0)-IF(IF(MID(I1406,12,1)="F",VLOOKUP(J1406,DATA!$K$2:$Y$20,14,FALSE),0)&gt;10,IF(MID(I1406,12,1)="F",VLOOKUP(J1406,DATA!$K$2:$Y$20,14,FALSE),0)-10,0)),"")</f>
        <v/>
      </c>
      <c r="AJ1406" t="str">
        <f>IF(LEN(H1406)&gt;0,IF(H1406&lt;&gt;"CALL_PAL",VLOOKUP(H1406,DATA!$B$2:$E$526,4,FALSE),VLOOKUP(K1406,DATA!$K$72:$M$161,3,FALSE)),"")</f>
        <v/>
      </c>
      <c r="AK1406" t="str">
        <f>IF(LEN(H1406)&gt;0,VLOOKUP(H1406,DATA!$B$2:$D$526,3,FALSE),"")</f>
        <v/>
      </c>
      <c r="AL1406" t="str">
        <f t="shared" si="751"/>
        <v/>
      </c>
      <c r="AM1406" t="str">
        <f t="shared" si="752"/>
        <v/>
      </c>
      <c r="AN1406" t="str">
        <f t="shared" si="730"/>
        <v/>
      </c>
      <c r="AO1406" t="str">
        <f t="shared" si="724"/>
        <v/>
      </c>
      <c r="AP1406" t="str">
        <f t="shared" si="725"/>
        <v/>
      </c>
      <c r="AQ1406" t="str">
        <f t="shared" si="722"/>
        <v/>
      </c>
    </row>
    <row r="1407" spans="1:43" x14ac:dyDescent="0.25">
      <c r="A1407" t="str">
        <f t="shared" si="726"/>
        <v/>
      </c>
      <c r="C1407" t="str">
        <f t="shared" si="732"/>
        <v/>
      </c>
      <c r="D1407" t="str">
        <f t="shared" si="727"/>
        <v/>
      </c>
      <c r="E1407" t="str">
        <f t="shared" si="728"/>
        <v/>
      </c>
      <c r="F1407" t="str">
        <f t="shared" si="731"/>
        <v/>
      </c>
      <c r="G1407" t="str">
        <f t="shared" si="723"/>
        <v/>
      </c>
      <c r="H1407" t="str">
        <f t="shared" si="733"/>
        <v/>
      </c>
      <c r="I1407" s="3" t="str">
        <f>IF(LEN(H1407)&gt;0,VLOOKUP(H1407,DATA!$B$2:$G$526,6,FALSE),"")</f>
        <v/>
      </c>
      <c r="J1407" t="str">
        <f>IF(LEN(H1407)&gt;0,VLOOKUP(H1407,DATA!$B$2:$G$526,2,FALSE),"")</f>
        <v/>
      </c>
      <c r="K1407" t="str">
        <f>IF(LEN(H1407)&gt;0,IF(MID(IF(MID(MID(C1407,LEN(H1407)+2,99),1,1)="(",MID(MID(C1407,LEN(H1407)+2,99),2,LEN(MID(C1407,LEN(H1407)+2,99))-2),MID(C1407,LEN(H1407)+2,99)),1,1)=VLOOKUP(H1407,DATA!$B$2:$I$526,8,FALSE),MID(IF(MID(MID(C1407,LEN(H1407)+2,99),1,1)="(",MID(MID(C1407,LEN(H1407)+2,99),2,LEN(MID(C1407,LEN(H1407)+2,99))-2),MID(C1407,LEN(H1407)+2,99)),1,3),IF(MID(MID(C1407,LEN(H1407)+2,99),1,1)="(",MID(MID(C1407,LEN(H1407)+2,99),2,LEN(MID(C1407,LEN(H1407)+2,99))-2),MID(C1407,LEN(H1407)+2,99))),"")</f>
        <v/>
      </c>
      <c r="L1407" t="str">
        <f t="shared" si="734"/>
        <v/>
      </c>
      <c r="M1407" t="str">
        <f t="shared" si="753"/>
        <v/>
      </c>
      <c r="N1407" t="str">
        <f t="shared" si="735"/>
        <v/>
      </c>
      <c r="O1407" t="str">
        <f t="shared" si="736"/>
        <v/>
      </c>
      <c r="P1407" t="str">
        <f t="shared" si="729"/>
        <v/>
      </c>
      <c r="Q1407" t="str">
        <f t="shared" si="737"/>
        <v/>
      </c>
      <c r="R1407" t="str">
        <f t="shared" si="738"/>
        <v/>
      </c>
      <c r="S1407" t="str">
        <f t="shared" si="739"/>
        <v/>
      </c>
      <c r="T1407" t="str">
        <f t="shared" si="740"/>
        <v/>
      </c>
      <c r="U1407" t="str">
        <f t="shared" si="741"/>
        <v/>
      </c>
      <c r="V1407" t="str">
        <f>IF(MID(I1407,6,1)="T",VLOOKUP(H1407,DATA!$B$2:$H$526,7,FALSE),"")</f>
        <v/>
      </c>
      <c r="W1407" t="str">
        <f t="shared" si="742"/>
        <v/>
      </c>
      <c r="X1407" t="str">
        <f>IF(LEN(H1407)&gt;0,VLOOKUP(H1407,DATA!$B$2:$F$526,5,FALSE),"")</f>
        <v/>
      </c>
      <c r="Y1407" t="str">
        <f t="shared" si="743"/>
        <v/>
      </c>
      <c r="Z1407" t="str">
        <f t="shared" si="744"/>
        <v/>
      </c>
      <c r="AA1407" t="str">
        <f t="shared" si="745"/>
        <v/>
      </c>
      <c r="AB1407" t="str">
        <f>IF(LEN(Z1407)&gt;0,VLOOKUP(Z1407,DATA!$K$25:$L$69,2,FALSE)&amp;IF(LEN(AA1407)&gt;0,VLOOKUP(AA1407,DATA!$O$25:$P$29,2,FALSE),""),"")</f>
        <v/>
      </c>
      <c r="AC1407" t="str">
        <f>IF(LEN(Z1407)&gt;0,VLOOKUP(Z1407,DATA!$K$25:$M$69,3,FALSE),"")</f>
        <v/>
      </c>
      <c r="AD1407" t="str">
        <f t="shared" si="746"/>
        <v/>
      </c>
      <c r="AE1407" t="str">
        <f t="shared" si="747"/>
        <v/>
      </c>
      <c r="AF1407" t="str">
        <f t="shared" si="748"/>
        <v/>
      </c>
      <c r="AG1407" t="str">
        <f t="shared" si="749"/>
        <v/>
      </c>
      <c r="AH1407" t="str">
        <f t="shared" si="750"/>
        <v/>
      </c>
      <c r="AI1407" t="str">
        <f>IF(LEN(Q1407)&gt;0,REPT("0",IF(IF(MID(I1407,12,1)="F",VLOOKUP(J1407,DATA!$K$2:$Y$20,14,FALSE),0)&gt;10,IF(MID(I1407,12,1)="F",VLOOKUP(J1407,DATA!$K$2:$Y$20,14,FALSE),0)-10,0)-LEN(X1407))&amp;DEC2BIN(Q1407,IF(MID(I1407,12,1)="F",VLOOKUP(J1407,DATA!$K$2:$Y$20,14,FALSE),0)-IF(IF(MID(I1407,12,1)="F",VLOOKUP(J1407,DATA!$K$2:$Y$20,14,FALSE),0)&gt;10,IF(MID(I1407,12,1)="F",VLOOKUP(J1407,DATA!$K$2:$Y$20,14,FALSE),0)-10,0)),"")</f>
        <v/>
      </c>
      <c r="AJ1407" t="str">
        <f>IF(LEN(H1407)&gt;0,IF(H1407&lt;&gt;"CALL_PAL",VLOOKUP(H1407,DATA!$B$2:$E$526,4,FALSE),VLOOKUP(K1407,DATA!$K$72:$M$161,3,FALSE)),"")</f>
        <v/>
      </c>
      <c r="AK1407" t="str">
        <f>IF(LEN(H1407)&gt;0,VLOOKUP(H1407,DATA!$B$2:$D$526,3,FALSE),"")</f>
        <v/>
      </c>
      <c r="AL1407" t="str">
        <f t="shared" si="751"/>
        <v/>
      </c>
      <c r="AM1407" t="str">
        <f t="shared" si="752"/>
        <v/>
      </c>
      <c r="AN1407" t="str">
        <f t="shared" si="730"/>
        <v/>
      </c>
      <c r="AO1407" t="str">
        <f t="shared" si="724"/>
        <v/>
      </c>
      <c r="AP1407" t="str">
        <f t="shared" si="725"/>
        <v/>
      </c>
      <c r="AQ1407" t="str">
        <f t="shared" si="722"/>
        <v/>
      </c>
    </row>
    <row r="1408" spans="1:43" x14ac:dyDescent="0.25">
      <c r="A1408" t="str">
        <f t="shared" si="726"/>
        <v/>
      </c>
      <c r="C1408" t="str">
        <f t="shared" si="732"/>
        <v/>
      </c>
      <c r="D1408" t="str">
        <f t="shared" si="727"/>
        <v/>
      </c>
      <c r="E1408" t="str">
        <f t="shared" si="728"/>
        <v/>
      </c>
      <c r="F1408" t="str">
        <f t="shared" si="731"/>
        <v/>
      </c>
      <c r="G1408" t="str">
        <f t="shared" si="723"/>
        <v/>
      </c>
      <c r="H1408" t="str">
        <f t="shared" si="733"/>
        <v/>
      </c>
      <c r="I1408" s="3" t="str">
        <f>IF(LEN(H1408)&gt;0,VLOOKUP(H1408,DATA!$B$2:$G$526,6,FALSE),"")</f>
        <v/>
      </c>
      <c r="J1408" t="str">
        <f>IF(LEN(H1408)&gt;0,VLOOKUP(H1408,DATA!$B$2:$G$526,2,FALSE),"")</f>
        <v/>
      </c>
      <c r="K1408" t="str">
        <f>IF(LEN(H1408)&gt;0,IF(MID(IF(MID(MID(C1408,LEN(H1408)+2,99),1,1)="(",MID(MID(C1408,LEN(H1408)+2,99),2,LEN(MID(C1408,LEN(H1408)+2,99))-2),MID(C1408,LEN(H1408)+2,99)),1,1)=VLOOKUP(H1408,DATA!$B$2:$I$526,8,FALSE),MID(IF(MID(MID(C1408,LEN(H1408)+2,99),1,1)="(",MID(MID(C1408,LEN(H1408)+2,99),2,LEN(MID(C1408,LEN(H1408)+2,99))-2),MID(C1408,LEN(H1408)+2,99)),1,3),IF(MID(MID(C1408,LEN(H1408)+2,99),1,1)="(",MID(MID(C1408,LEN(H1408)+2,99),2,LEN(MID(C1408,LEN(H1408)+2,99))-2),MID(C1408,LEN(H1408)+2,99))),"")</f>
        <v/>
      </c>
      <c r="L1408" t="str">
        <f t="shared" si="734"/>
        <v/>
      </c>
      <c r="M1408" t="str">
        <f t="shared" si="753"/>
        <v/>
      </c>
      <c r="N1408" t="str">
        <f t="shared" si="735"/>
        <v/>
      </c>
      <c r="O1408" t="str">
        <f t="shared" si="736"/>
        <v/>
      </c>
      <c r="P1408" t="str">
        <f t="shared" si="729"/>
        <v/>
      </c>
      <c r="Q1408" t="str">
        <f t="shared" si="737"/>
        <v/>
      </c>
      <c r="R1408" t="str">
        <f t="shared" si="738"/>
        <v/>
      </c>
      <c r="S1408" t="str">
        <f t="shared" si="739"/>
        <v/>
      </c>
      <c r="T1408" t="str">
        <f t="shared" si="740"/>
        <v/>
      </c>
      <c r="U1408" t="str">
        <f t="shared" si="741"/>
        <v/>
      </c>
      <c r="V1408" t="str">
        <f>IF(MID(I1408,6,1)="T",VLOOKUP(H1408,DATA!$B$2:$H$526,7,FALSE),"")</f>
        <v/>
      </c>
      <c r="W1408" t="str">
        <f t="shared" si="742"/>
        <v/>
      </c>
      <c r="X1408" t="str">
        <f>IF(LEN(H1408)&gt;0,VLOOKUP(H1408,DATA!$B$2:$F$526,5,FALSE),"")</f>
        <v/>
      </c>
      <c r="Y1408" t="str">
        <f t="shared" si="743"/>
        <v/>
      </c>
      <c r="Z1408" t="str">
        <f t="shared" si="744"/>
        <v/>
      </c>
      <c r="AA1408" t="str">
        <f t="shared" si="745"/>
        <v/>
      </c>
      <c r="AB1408" t="str">
        <f>IF(LEN(Z1408)&gt;0,VLOOKUP(Z1408,DATA!$K$25:$L$69,2,FALSE)&amp;IF(LEN(AA1408)&gt;0,VLOOKUP(AA1408,DATA!$O$25:$P$29,2,FALSE),""),"")</f>
        <v/>
      </c>
      <c r="AC1408" t="str">
        <f>IF(LEN(Z1408)&gt;0,VLOOKUP(Z1408,DATA!$K$25:$M$69,3,FALSE),"")</f>
        <v/>
      </c>
      <c r="AD1408" t="str">
        <f t="shared" si="746"/>
        <v/>
      </c>
      <c r="AE1408" t="str">
        <f t="shared" si="747"/>
        <v/>
      </c>
      <c r="AF1408" t="str">
        <f t="shared" si="748"/>
        <v/>
      </c>
      <c r="AG1408" t="str">
        <f t="shared" si="749"/>
        <v/>
      </c>
      <c r="AH1408" t="str">
        <f t="shared" si="750"/>
        <v/>
      </c>
      <c r="AI1408" t="str">
        <f>IF(LEN(Q1408)&gt;0,REPT("0",IF(IF(MID(I1408,12,1)="F",VLOOKUP(J1408,DATA!$K$2:$Y$20,14,FALSE),0)&gt;10,IF(MID(I1408,12,1)="F",VLOOKUP(J1408,DATA!$K$2:$Y$20,14,FALSE),0)-10,0)-LEN(X1408))&amp;DEC2BIN(Q1408,IF(MID(I1408,12,1)="F",VLOOKUP(J1408,DATA!$K$2:$Y$20,14,FALSE),0)-IF(IF(MID(I1408,12,1)="F",VLOOKUP(J1408,DATA!$K$2:$Y$20,14,FALSE),0)&gt;10,IF(MID(I1408,12,1)="F",VLOOKUP(J1408,DATA!$K$2:$Y$20,14,FALSE),0)-10,0)),"")</f>
        <v/>
      </c>
      <c r="AJ1408" t="str">
        <f>IF(LEN(H1408)&gt;0,IF(H1408&lt;&gt;"CALL_PAL",VLOOKUP(H1408,DATA!$B$2:$E$526,4,FALSE),VLOOKUP(K1408,DATA!$K$72:$M$161,3,FALSE)),"")</f>
        <v/>
      </c>
      <c r="AK1408" t="str">
        <f>IF(LEN(H1408)&gt;0,VLOOKUP(H1408,DATA!$B$2:$D$526,3,FALSE),"")</f>
        <v/>
      </c>
      <c r="AL1408" t="str">
        <f t="shared" si="751"/>
        <v/>
      </c>
      <c r="AM1408" t="str">
        <f t="shared" si="752"/>
        <v/>
      </c>
      <c r="AN1408" t="str">
        <f t="shared" si="730"/>
        <v/>
      </c>
      <c r="AO1408" t="str">
        <f t="shared" si="724"/>
        <v/>
      </c>
      <c r="AP1408" t="str">
        <f t="shared" si="725"/>
        <v/>
      </c>
      <c r="AQ1408" t="str">
        <f t="shared" si="722"/>
        <v/>
      </c>
    </row>
    <row r="1409" spans="1:43" x14ac:dyDescent="0.25">
      <c r="A1409" t="str">
        <f t="shared" si="726"/>
        <v/>
      </c>
      <c r="C1409" t="str">
        <f t="shared" si="732"/>
        <v/>
      </c>
      <c r="D1409" t="str">
        <f t="shared" si="727"/>
        <v/>
      </c>
      <c r="E1409" t="str">
        <f t="shared" si="728"/>
        <v/>
      </c>
      <c r="F1409" t="str">
        <f t="shared" si="731"/>
        <v/>
      </c>
      <c r="G1409" t="str">
        <f t="shared" si="723"/>
        <v/>
      </c>
      <c r="H1409" t="str">
        <f t="shared" si="733"/>
        <v/>
      </c>
      <c r="I1409" s="3" t="str">
        <f>IF(LEN(H1409)&gt;0,VLOOKUP(H1409,DATA!$B$2:$G$526,6,FALSE),"")</f>
        <v/>
      </c>
      <c r="J1409" t="str">
        <f>IF(LEN(H1409)&gt;0,VLOOKUP(H1409,DATA!$B$2:$G$526,2,FALSE),"")</f>
        <v/>
      </c>
      <c r="K1409" t="str">
        <f>IF(LEN(H1409)&gt;0,IF(MID(IF(MID(MID(C1409,LEN(H1409)+2,99),1,1)="(",MID(MID(C1409,LEN(H1409)+2,99),2,LEN(MID(C1409,LEN(H1409)+2,99))-2),MID(C1409,LEN(H1409)+2,99)),1,1)=VLOOKUP(H1409,DATA!$B$2:$I$526,8,FALSE),MID(IF(MID(MID(C1409,LEN(H1409)+2,99),1,1)="(",MID(MID(C1409,LEN(H1409)+2,99),2,LEN(MID(C1409,LEN(H1409)+2,99))-2),MID(C1409,LEN(H1409)+2,99)),1,3),IF(MID(MID(C1409,LEN(H1409)+2,99),1,1)="(",MID(MID(C1409,LEN(H1409)+2,99),2,LEN(MID(C1409,LEN(H1409)+2,99))-2),MID(C1409,LEN(H1409)+2,99))),"")</f>
        <v/>
      </c>
      <c r="L1409" t="str">
        <f t="shared" si="734"/>
        <v/>
      </c>
      <c r="M1409" t="str">
        <f t="shared" si="753"/>
        <v/>
      </c>
      <c r="N1409" t="str">
        <f t="shared" si="735"/>
        <v/>
      </c>
      <c r="O1409" t="str">
        <f t="shared" si="736"/>
        <v/>
      </c>
      <c r="P1409" t="str">
        <f t="shared" si="729"/>
        <v/>
      </c>
      <c r="Q1409" t="str">
        <f t="shared" si="737"/>
        <v/>
      </c>
      <c r="R1409" t="str">
        <f t="shared" si="738"/>
        <v/>
      </c>
      <c r="S1409" t="str">
        <f t="shared" si="739"/>
        <v/>
      </c>
      <c r="T1409" t="str">
        <f t="shared" si="740"/>
        <v/>
      </c>
      <c r="U1409" t="str">
        <f t="shared" si="741"/>
        <v/>
      </c>
      <c r="V1409" t="str">
        <f>IF(MID(I1409,6,1)="T",VLOOKUP(H1409,DATA!$B$2:$H$526,7,FALSE),"")</f>
        <v/>
      </c>
      <c r="W1409" t="str">
        <f t="shared" si="742"/>
        <v/>
      </c>
      <c r="X1409" t="str">
        <f>IF(LEN(H1409)&gt;0,VLOOKUP(H1409,DATA!$B$2:$F$526,5,FALSE),"")</f>
        <v/>
      </c>
      <c r="Y1409" t="str">
        <f t="shared" si="743"/>
        <v/>
      </c>
      <c r="Z1409" t="str">
        <f t="shared" si="744"/>
        <v/>
      </c>
      <c r="AA1409" t="str">
        <f t="shared" si="745"/>
        <v/>
      </c>
      <c r="AB1409" t="str">
        <f>IF(LEN(Z1409)&gt;0,VLOOKUP(Z1409,DATA!$K$25:$L$69,2,FALSE)&amp;IF(LEN(AA1409)&gt;0,VLOOKUP(AA1409,DATA!$O$25:$P$29,2,FALSE),""),"")</f>
        <v/>
      </c>
      <c r="AC1409" t="str">
        <f>IF(LEN(Z1409)&gt;0,VLOOKUP(Z1409,DATA!$K$25:$M$69,3,FALSE),"")</f>
        <v/>
      </c>
      <c r="AD1409" t="str">
        <f t="shared" si="746"/>
        <v/>
      </c>
      <c r="AE1409" t="str">
        <f t="shared" si="747"/>
        <v/>
      </c>
      <c r="AF1409" t="str">
        <f t="shared" si="748"/>
        <v/>
      </c>
      <c r="AG1409" t="str">
        <f t="shared" si="749"/>
        <v/>
      </c>
      <c r="AH1409" t="str">
        <f t="shared" si="750"/>
        <v/>
      </c>
      <c r="AI1409" t="str">
        <f>IF(LEN(Q1409)&gt;0,REPT("0",IF(IF(MID(I1409,12,1)="F",VLOOKUP(J1409,DATA!$K$2:$Y$20,14,FALSE),0)&gt;10,IF(MID(I1409,12,1)="F",VLOOKUP(J1409,DATA!$K$2:$Y$20,14,FALSE),0)-10,0)-LEN(X1409))&amp;DEC2BIN(Q1409,IF(MID(I1409,12,1)="F",VLOOKUP(J1409,DATA!$K$2:$Y$20,14,FALSE),0)-IF(IF(MID(I1409,12,1)="F",VLOOKUP(J1409,DATA!$K$2:$Y$20,14,FALSE),0)&gt;10,IF(MID(I1409,12,1)="F",VLOOKUP(J1409,DATA!$K$2:$Y$20,14,FALSE),0)-10,0)),"")</f>
        <v/>
      </c>
      <c r="AJ1409" t="str">
        <f>IF(LEN(H1409)&gt;0,IF(H1409&lt;&gt;"CALL_PAL",VLOOKUP(H1409,DATA!$B$2:$E$526,4,FALSE),VLOOKUP(K1409,DATA!$K$72:$M$161,3,FALSE)),"")</f>
        <v/>
      </c>
      <c r="AK1409" t="str">
        <f>IF(LEN(H1409)&gt;0,VLOOKUP(H1409,DATA!$B$2:$D$526,3,FALSE),"")</f>
        <v/>
      </c>
      <c r="AL1409" t="str">
        <f t="shared" si="751"/>
        <v/>
      </c>
      <c r="AM1409" t="str">
        <f t="shared" si="752"/>
        <v/>
      </c>
      <c r="AN1409" t="str">
        <f t="shared" si="730"/>
        <v/>
      </c>
      <c r="AO1409" t="str">
        <f t="shared" si="724"/>
        <v/>
      </c>
      <c r="AP1409" t="str">
        <f t="shared" si="725"/>
        <v/>
      </c>
      <c r="AQ1409" t="str">
        <f t="shared" si="722"/>
        <v/>
      </c>
    </row>
    <row r="1410" spans="1:43" x14ac:dyDescent="0.25">
      <c r="A1410" t="str">
        <f t="shared" si="726"/>
        <v/>
      </c>
      <c r="C1410" t="str">
        <f t="shared" si="732"/>
        <v/>
      </c>
      <c r="D1410" t="str">
        <f t="shared" si="727"/>
        <v/>
      </c>
      <c r="E1410" t="str">
        <f t="shared" si="728"/>
        <v/>
      </c>
      <c r="F1410" t="str">
        <f t="shared" si="731"/>
        <v/>
      </c>
      <c r="G1410" t="str">
        <f t="shared" si="723"/>
        <v/>
      </c>
      <c r="H1410" t="str">
        <f t="shared" si="733"/>
        <v/>
      </c>
      <c r="I1410" s="3" t="str">
        <f>IF(LEN(H1410)&gt;0,VLOOKUP(H1410,DATA!$B$2:$G$526,6,FALSE),"")</f>
        <v/>
      </c>
      <c r="J1410" t="str">
        <f>IF(LEN(H1410)&gt;0,VLOOKUP(H1410,DATA!$B$2:$G$526,2,FALSE),"")</f>
        <v/>
      </c>
      <c r="K1410" t="str">
        <f>IF(LEN(H1410)&gt;0,IF(MID(IF(MID(MID(C1410,LEN(H1410)+2,99),1,1)="(",MID(MID(C1410,LEN(H1410)+2,99),2,LEN(MID(C1410,LEN(H1410)+2,99))-2),MID(C1410,LEN(H1410)+2,99)),1,1)=VLOOKUP(H1410,DATA!$B$2:$I$526,8,FALSE),MID(IF(MID(MID(C1410,LEN(H1410)+2,99),1,1)="(",MID(MID(C1410,LEN(H1410)+2,99),2,LEN(MID(C1410,LEN(H1410)+2,99))-2),MID(C1410,LEN(H1410)+2,99)),1,3),IF(MID(MID(C1410,LEN(H1410)+2,99),1,1)="(",MID(MID(C1410,LEN(H1410)+2,99),2,LEN(MID(C1410,LEN(H1410)+2,99))-2),MID(C1410,LEN(H1410)+2,99))),"")</f>
        <v/>
      </c>
      <c r="L1410" t="str">
        <f t="shared" si="734"/>
        <v/>
      </c>
      <c r="M1410" t="str">
        <f t="shared" si="753"/>
        <v/>
      </c>
      <c r="N1410" t="str">
        <f t="shared" si="735"/>
        <v/>
      </c>
      <c r="O1410" t="str">
        <f t="shared" si="736"/>
        <v/>
      </c>
      <c r="P1410" t="str">
        <f t="shared" si="729"/>
        <v/>
      </c>
      <c r="Q1410" t="str">
        <f t="shared" si="737"/>
        <v/>
      </c>
      <c r="R1410" t="str">
        <f t="shared" si="738"/>
        <v/>
      </c>
      <c r="S1410" t="str">
        <f t="shared" si="739"/>
        <v/>
      </c>
      <c r="T1410" t="str">
        <f t="shared" si="740"/>
        <v/>
      </c>
      <c r="U1410" t="str">
        <f t="shared" si="741"/>
        <v/>
      </c>
      <c r="V1410" t="str">
        <f>IF(MID(I1410,6,1)="T",VLOOKUP(H1410,DATA!$B$2:$H$526,7,FALSE),"")</f>
        <v/>
      </c>
      <c r="W1410" t="str">
        <f t="shared" si="742"/>
        <v/>
      </c>
      <c r="X1410" t="str">
        <f>IF(LEN(H1410)&gt;0,VLOOKUP(H1410,DATA!$B$2:$F$526,5,FALSE),"")</f>
        <v/>
      </c>
      <c r="Y1410" t="str">
        <f t="shared" si="743"/>
        <v/>
      </c>
      <c r="Z1410" t="str">
        <f t="shared" si="744"/>
        <v/>
      </c>
      <c r="AA1410" t="str">
        <f t="shared" si="745"/>
        <v/>
      </c>
      <c r="AB1410" t="str">
        <f>IF(LEN(Z1410)&gt;0,VLOOKUP(Z1410,DATA!$K$25:$L$69,2,FALSE)&amp;IF(LEN(AA1410)&gt;0,VLOOKUP(AA1410,DATA!$O$25:$P$29,2,FALSE),""),"")</f>
        <v/>
      </c>
      <c r="AC1410" t="str">
        <f>IF(LEN(Z1410)&gt;0,VLOOKUP(Z1410,DATA!$K$25:$M$69,3,FALSE),"")</f>
        <v/>
      </c>
      <c r="AD1410" t="str">
        <f t="shared" si="746"/>
        <v/>
      </c>
      <c r="AE1410" t="str">
        <f t="shared" si="747"/>
        <v/>
      </c>
      <c r="AF1410" t="str">
        <f t="shared" si="748"/>
        <v/>
      </c>
      <c r="AG1410" t="str">
        <f t="shared" si="749"/>
        <v/>
      </c>
      <c r="AH1410" t="str">
        <f t="shared" si="750"/>
        <v/>
      </c>
      <c r="AI1410" t="str">
        <f>IF(LEN(Q1410)&gt;0,REPT("0",IF(IF(MID(I1410,12,1)="F",VLOOKUP(J1410,DATA!$K$2:$Y$20,14,FALSE),0)&gt;10,IF(MID(I1410,12,1)="F",VLOOKUP(J1410,DATA!$K$2:$Y$20,14,FALSE),0)-10,0)-LEN(X1410))&amp;DEC2BIN(Q1410,IF(MID(I1410,12,1)="F",VLOOKUP(J1410,DATA!$K$2:$Y$20,14,FALSE),0)-IF(IF(MID(I1410,12,1)="F",VLOOKUP(J1410,DATA!$K$2:$Y$20,14,FALSE),0)&gt;10,IF(MID(I1410,12,1)="F",VLOOKUP(J1410,DATA!$K$2:$Y$20,14,FALSE),0)-10,0)),"")</f>
        <v/>
      </c>
      <c r="AJ1410" t="str">
        <f>IF(LEN(H1410)&gt;0,IF(H1410&lt;&gt;"CALL_PAL",VLOOKUP(H1410,DATA!$B$2:$E$526,4,FALSE),VLOOKUP(K1410,DATA!$K$72:$M$161,3,FALSE)),"")</f>
        <v/>
      </c>
      <c r="AK1410" t="str">
        <f>IF(LEN(H1410)&gt;0,VLOOKUP(H1410,DATA!$B$2:$D$526,3,FALSE),"")</f>
        <v/>
      </c>
      <c r="AL1410" t="str">
        <f t="shared" si="751"/>
        <v/>
      </c>
      <c r="AM1410" t="str">
        <f t="shared" si="752"/>
        <v/>
      </c>
      <c r="AN1410" t="str">
        <f t="shared" si="730"/>
        <v/>
      </c>
      <c r="AO1410" t="str">
        <f t="shared" si="724"/>
        <v/>
      </c>
      <c r="AP1410" t="str">
        <f t="shared" si="725"/>
        <v/>
      </c>
      <c r="AQ1410" t="str">
        <f t="shared" si="722"/>
        <v/>
      </c>
    </row>
    <row r="1411" spans="1:43" x14ac:dyDescent="0.25">
      <c r="A1411" t="str">
        <f t="shared" si="726"/>
        <v/>
      </c>
      <c r="C1411" t="str">
        <f t="shared" si="732"/>
        <v/>
      </c>
      <c r="D1411" t="str">
        <f t="shared" si="727"/>
        <v/>
      </c>
      <c r="E1411" t="str">
        <f t="shared" si="728"/>
        <v/>
      </c>
      <c r="F1411" t="str">
        <f t="shared" si="731"/>
        <v/>
      </c>
      <c r="G1411" t="str">
        <f t="shared" si="723"/>
        <v/>
      </c>
      <c r="H1411" t="str">
        <f t="shared" si="733"/>
        <v/>
      </c>
      <c r="I1411" s="3" t="str">
        <f>IF(LEN(H1411)&gt;0,VLOOKUP(H1411,DATA!$B$2:$G$526,6,FALSE),"")</f>
        <v/>
      </c>
      <c r="J1411" t="str">
        <f>IF(LEN(H1411)&gt;0,VLOOKUP(H1411,DATA!$B$2:$G$526,2,FALSE),"")</f>
        <v/>
      </c>
      <c r="K1411" t="str">
        <f>IF(LEN(H1411)&gt;0,IF(MID(IF(MID(MID(C1411,LEN(H1411)+2,99),1,1)="(",MID(MID(C1411,LEN(H1411)+2,99),2,LEN(MID(C1411,LEN(H1411)+2,99))-2),MID(C1411,LEN(H1411)+2,99)),1,1)=VLOOKUP(H1411,DATA!$B$2:$I$526,8,FALSE),MID(IF(MID(MID(C1411,LEN(H1411)+2,99),1,1)="(",MID(MID(C1411,LEN(H1411)+2,99),2,LEN(MID(C1411,LEN(H1411)+2,99))-2),MID(C1411,LEN(H1411)+2,99)),1,3),IF(MID(MID(C1411,LEN(H1411)+2,99),1,1)="(",MID(MID(C1411,LEN(H1411)+2,99),2,LEN(MID(C1411,LEN(H1411)+2,99))-2),MID(C1411,LEN(H1411)+2,99))),"")</f>
        <v/>
      </c>
      <c r="L1411" t="str">
        <f t="shared" si="734"/>
        <v/>
      </c>
      <c r="M1411" t="str">
        <f t="shared" si="753"/>
        <v/>
      </c>
      <c r="N1411" t="str">
        <f t="shared" si="735"/>
        <v/>
      </c>
      <c r="O1411" t="str">
        <f t="shared" si="736"/>
        <v/>
      </c>
      <c r="P1411" t="str">
        <f t="shared" si="729"/>
        <v/>
      </c>
      <c r="Q1411" t="str">
        <f t="shared" si="737"/>
        <v/>
      </c>
      <c r="R1411" t="str">
        <f t="shared" si="738"/>
        <v/>
      </c>
      <c r="S1411" t="str">
        <f t="shared" si="739"/>
        <v/>
      </c>
      <c r="T1411" t="str">
        <f t="shared" si="740"/>
        <v/>
      </c>
      <c r="U1411" t="str">
        <f t="shared" si="741"/>
        <v/>
      </c>
      <c r="V1411" t="str">
        <f>IF(MID(I1411,6,1)="T",VLOOKUP(H1411,DATA!$B$2:$H$526,7,FALSE),"")</f>
        <v/>
      </c>
      <c r="W1411" t="str">
        <f t="shared" si="742"/>
        <v/>
      </c>
      <c r="X1411" t="str">
        <f>IF(LEN(H1411)&gt;0,VLOOKUP(H1411,DATA!$B$2:$F$526,5,FALSE),"")</f>
        <v/>
      </c>
      <c r="Y1411" t="str">
        <f t="shared" si="743"/>
        <v/>
      </c>
      <c r="Z1411" t="str">
        <f t="shared" si="744"/>
        <v/>
      </c>
      <c r="AA1411" t="str">
        <f t="shared" si="745"/>
        <v/>
      </c>
      <c r="AB1411" t="str">
        <f>IF(LEN(Z1411)&gt;0,VLOOKUP(Z1411,DATA!$K$25:$L$69,2,FALSE)&amp;IF(LEN(AA1411)&gt;0,VLOOKUP(AA1411,DATA!$O$25:$P$29,2,FALSE),""),"")</f>
        <v/>
      </c>
      <c r="AC1411" t="str">
        <f>IF(LEN(Z1411)&gt;0,VLOOKUP(Z1411,DATA!$K$25:$M$69,3,FALSE),"")</f>
        <v/>
      </c>
      <c r="AD1411" t="str">
        <f t="shared" si="746"/>
        <v/>
      </c>
      <c r="AE1411" t="str">
        <f t="shared" si="747"/>
        <v/>
      </c>
      <c r="AF1411" t="str">
        <f t="shared" si="748"/>
        <v/>
      </c>
      <c r="AG1411" t="str">
        <f t="shared" si="749"/>
        <v/>
      </c>
      <c r="AH1411" t="str">
        <f t="shared" si="750"/>
        <v/>
      </c>
      <c r="AI1411" t="str">
        <f>IF(LEN(Q1411)&gt;0,REPT("0",IF(IF(MID(I1411,12,1)="F",VLOOKUP(J1411,DATA!$K$2:$Y$20,14,FALSE),0)&gt;10,IF(MID(I1411,12,1)="F",VLOOKUP(J1411,DATA!$K$2:$Y$20,14,FALSE),0)-10,0)-LEN(X1411))&amp;DEC2BIN(Q1411,IF(MID(I1411,12,1)="F",VLOOKUP(J1411,DATA!$K$2:$Y$20,14,FALSE),0)-IF(IF(MID(I1411,12,1)="F",VLOOKUP(J1411,DATA!$K$2:$Y$20,14,FALSE),0)&gt;10,IF(MID(I1411,12,1)="F",VLOOKUP(J1411,DATA!$K$2:$Y$20,14,FALSE),0)-10,0)),"")</f>
        <v/>
      </c>
      <c r="AJ1411" t="str">
        <f>IF(LEN(H1411)&gt;0,IF(H1411&lt;&gt;"CALL_PAL",VLOOKUP(H1411,DATA!$B$2:$E$526,4,FALSE),VLOOKUP(K1411,DATA!$K$72:$M$161,3,FALSE)),"")</f>
        <v/>
      </c>
      <c r="AK1411" t="str">
        <f>IF(LEN(H1411)&gt;0,VLOOKUP(H1411,DATA!$B$2:$D$526,3,FALSE),"")</f>
        <v/>
      </c>
      <c r="AL1411" t="str">
        <f t="shared" si="751"/>
        <v/>
      </c>
      <c r="AM1411" t="str">
        <f t="shared" si="752"/>
        <v/>
      </c>
      <c r="AN1411" t="str">
        <f t="shared" si="730"/>
        <v/>
      </c>
      <c r="AO1411" t="str">
        <f t="shared" si="724"/>
        <v/>
      </c>
      <c r="AP1411" t="str">
        <f t="shared" si="725"/>
        <v/>
      </c>
      <c r="AQ1411" t="str">
        <f t="shared" ref="AQ1411:AQ1474" si="754">IF(B1411="","",IF(G1411=G1412,"",INT(G1411/64)*64=G1411))</f>
        <v/>
      </c>
    </row>
    <row r="1412" spans="1:43" x14ac:dyDescent="0.25">
      <c r="A1412" t="str">
        <f t="shared" si="726"/>
        <v/>
      </c>
      <c r="C1412" t="str">
        <f t="shared" si="732"/>
        <v/>
      </c>
      <c r="D1412" t="str">
        <f t="shared" si="727"/>
        <v/>
      </c>
      <c r="E1412" t="str">
        <f t="shared" si="728"/>
        <v/>
      </c>
      <c r="F1412" t="str">
        <f t="shared" si="731"/>
        <v/>
      </c>
      <c r="G1412" t="str">
        <f t="shared" ref="G1412:G1475" si="755">IF(LEN(C1412)&gt;0,IF(IFERROR(FIND(":",C1412)&gt;0,FALSE),G1411+16-MOD(G1411+16,16),IF(E1412,G1411+F1411-MOD(G1411+F1411,F1411),G1411)),"")</f>
        <v/>
      </c>
      <c r="H1412" t="str">
        <f t="shared" si="733"/>
        <v/>
      </c>
      <c r="I1412" s="3" t="str">
        <f>IF(LEN(H1412)&gt;0,VLOOKUP(H1412,DATA!$B$2:$G$526,6,FALSE),"")</f>
        <v/>
      </c>
      <c r="J1412" t="str">
        <f>IF(LEN(H1412)&gt;0,VLOOKUP(H1412,DATA!$B$2:$G$526,2,FALSE),"")</f>
        <v/>
      </c>
      <c r="K1412" t="str">
        <f>IF(LEN(H1412)&gt;0,IF(MID(IF(MID(MID(C1412,LEN(H1412)+2,99),1,1)="(",MID(MID(C1412,LEN(H1412)+2,99),2,LEN(MID(C1412,LEN(H1412)+2,99))-2),MID(C1412,LEN(H1412)+2,99)),1,1)=VLOOKUP(H1412,DATA!$B$2:$I$526,8,FALSE),MID(IF(MID(MID(C1412,LEN(H1412)+2,99),1,1)="(",MID(MID(C1412,LEN(H1412)+2,99),2,LEN(MID(C1412,LEN(H1412)+2,99))-2),MID(C1412,LEN(H1412)+2,99)),1,3),IF(MID(MID(C1412,LEN(H1412)+2,99),1,1)="(",MID(MID(C1412,LEN(H1412)+2,99),2,LEN(MID(C1412,LEN(H1412)+2,99))-2),MID(C1412,LEN(H1412)+2,99))),"")</f>
        <v/>
      </c>
      <c r="L1412" t="str">
        <f t="shared" si="734"/>
        <v/>
      </c>
      <c r="M1412" t="str">
        <f t="shared" si="753"/>
        <v/>
      </c>
      <c r="N1412" t="str">
        <f t="shared" si="735"/>
        <v/>
      </c>
      <c r="O1412" t="str">
        <f t="shared" si="736"/>
        <v/>
      </c>
      <c r="P1412" t="str">
        <f t="shared" si="729"/>
        <v/>
      </c>
      <c r="Q1412" t="str">
        <f t="shared" si="737"/>
        <v/>
      </c>
      <c r="R1412" t="str">
        <f t="shared" si="738"/>
        <v/>
      </c>
      <c r="S1412" t="str">
        <f t="shared" si="739"/>
        <v/>
      </c>
      <c r="T1412" t="str">
        <f t="shared" si="740"/>
        <v/>
      </c>
      <c r="U1412" t="str">
        <f t="shared" si="741"/>
        <v/>
      </c>
      <c r="V1412" t="str">
        <f>IF(MID(I1412,6,1)="T",VLOOKUP(H1412,DATA!$B$2:$H$526,7,FALSE),"")</f>
        <v/>
      </c>
      <c r="W1412" t="str">
        <f t="shared" si="742"/>
        <v/>
      </c>
      <c r="X1412" t="str">
        <f>IF(LEN(H1412)&gt;0,VLOOKUP(H1412,DATA!$B$2:$F$526,5,FALSE),"")</f>
        <v/>
      </c>
      <c r="Y1412" t="str">
        <f t="shared" si="743"/>
        <v/>
      </c>
      <c r="Z1412" t="str">
        <f t="shared" si="744"/>
        <v/>
      </c>
      <c r="AA1412" t="str">
        <f t="shared" si="745"/>
        <v/>
      </c>
      <c r="AB1412" t="str">
        <f>IF(LEN(Z1412)&gt;0,VLOOKUP(Z1412,DATA!$K$25:$L$69,2,FALSE)&amp;IF(LEN(AA1412)&gt;0,VLOOKUP(AA1412,DATA!$O$25:$P$29,2,FALSE),""),"")</f>
        <v/>
      </c>
      <c r="AC1412" t="str">
        <f>IF(LEN(Z1412)&gt;0,VLOOKUP(Z1412,DATA!$K$25:$M$69,3,FALSE),"")</f>
        <v/>
      </c>
      <c r="AD1412" t="str">
        <f t="shared" si="746"/>
        <v/>
      </c>
      <c r="AE1412" t="str">
        <f t="shared" si="747"/>
        <v/>
      </c>
      <c r="AF1412" t="str">
        <f t="shared" si="748"/>
        <v/>
      </c>
      <c r="AG1412" t="str">
        <f t="shared" si="749"/>
        <v/>
      </c>
      <c r="AH1412" t="str">
        <f t="shared" si="750"/>
        <v/>
      </c>
      <c r="AI1412" t="str">
        <f>IF(LEN(Q1412)&gt;0,REPT("0",IF(IF(MID(I1412,12,1)="F",VLOOKUP(J1412,DATA!$K$2:$Y$20,14,FALSE),0)&gt;10,IF(MID(I1412,12,1)="F",VLOOKUP(J1412,DATA!$K$2:$Y$20,14,FALSE),0)-10,0)-LEN(X1412))&amp;DEC2BIN(Q1412,IF(MID(I1412,12,1)="F",VLOOKUP(J1412,DATA!$K$2:$Y$20,14,FALSE),0)-IF(IF(MID(I1412,12,1)="F",VLOOKUP(J1412,DATA!$K$2:$Y$20,14,FALSE),0)&gt;10,IF(MID(I1412,12,1)="F",VLOOKUP(J1412,DATA!$K$2:$Y$20,14,FALSE),0)-10,0)),"")</f>
        <v/>
      </c>
      <c r="AJ1412" t="str">
        <f>IF(LEN(H1412)&gt;0,IF(H1412&lt;&gt;"CALL_PAL",VLOOKUP(H1412,DATA!$B$2:$E$526,4,FALSE),VLOOKUP(K1412,DATA!$K$72:$M$161,3,FALSE)),"")</f>
        <v/>
      </c>
      <c r="AK1412" t="str">
        <f>IF(LEN(H1412)&gt;0,VLOOKUP(H1412,DATA!$B$2:$D$526,3,FALSE),"")</f>
        <v/>
      </c>
      <c r="AL1412" t="str">
        <f t="shared" si="751"/>
        <v/>
      </c>
      <c r="AM1412" t="str">
        <f t="shared" si="752"/>
        <v/>
      </c>
      <c r="AN1412" t="str">
        <f t="shared" si="730"/>
        <v/>
      </c>
      <c r="AO1412" t="str">
        <f t="shared" ref="AO1412:AO1475" si="756">IF(B1412&lt;&gt;"",G1412-G1411,"")</f>
        <v/>
      </c>
      <c r="AP1412" t="str">
        <f t="shared" si="725"/>
        <v/>
      </c>
      <c r="AQ1412" t="str">
        <f t="shared" si="754"/>
        <v/>
      </c>
    </row>
    <row r="1413" spans="1:43" x14ac:dyDescent="0.25">
      <c r="A1413" t="str">
        <f t="shared" si="726"/>
        <v/>
      </c>
      <c r="C1413" t="str">
        <f t="shared" si="732"/>
        <v/>
      </c>
      <c r="D1413" t="str">
        <f t="shared" si="727"/>
        <v/>
      </c>
      <c r="E1413" t="str">
        <f t="shared" si="728"/>
        <v/>
      </c>
      <c r="F1413" t="str">
        <f t="shared" si="731"/>
        <v/>
      </c>
      <c r="G1413" t="str">
        <f t="shared" si="755"/>
        <v/>
      </c>
      <c r="H1413" t="str">
        <f t="shared" si="733"/>
        <v/>
      </c>
      <c r="I1413" s="3" t="str">
        <f>IF(LEN(H1413)&gt;0,VLOOKUP(H1413,DATA!$B$2:$G$526,6,FALSE),"")</f>
        <v/>
      </c>
      <c r="J1413" t="str">
        <f>IF(LEN(H1413)&gt;0,VLOOKUP(H1413,DATA!$B$2:$G$526,2,FALSE),"")</f>
        <v/>
      </c>
      <c r="K1413" t="str">
        <f>IF(LEN(H1413)&gt;0,IF(MID(IF(MID(MID(C1413,LEN(H1413)+2,99),1,1)="(",MID(MID(C1413,LEN(H1413)+2,99),2,LEN(MID(C1413,LEN(H1413)+2,99))-2),MID(C1413,LEN(H1413)+2,99)),1,1)=VLOOKUP(H1413,DATA!$B$2:$I$526,8,FALSE),MID(IF(MID(MID(C1413,LEN(H1413)+2,99),1,1)="(",MID(MID(C1413,LEN(H1413)+2,99),2,LEN(MID(C1413,LEN(H1413)+2,99))-2),MID(C1413,LEN(H1413)+2,99)),1,3),IF(MID(MID(C1413,LEN(H1413)+2,99),1,1)="(",MID(MID(C1413,LEN(H1413)+2,99),2,LEN(MID(C1413,LEN(H1413)+2,99))-2),MID(C1413,LEN(H1413)+2,99))),"")</f>
        <v/>
      </c>
      <c r="L1413" t="str">
        <f t="shared" si="734"/>
        <v/>
      </c>
      <c r="M1413" t="str">
        <f t="shared" si="753"/>
        <v/>
      </c>
      <c r="N1413" t="str">
        <f t="shared" si="735"/>
        <v/>
      </c>
      <c r="O1413" t="str">
        <f t="shared" si="736"/>
        <v/>
      </c>
      <c r="P1413" t="str">
        <f t="shared" si="729"/>
        <v/>
      </c>
      <c r="Q1413" t="str">
        <f t="shared" si="737"/>
        <v/>
      </c>
      <c r="R1413" t="str">
        <f t="shared" si="738"/>
        <v/>
      </c>
      <c r="S1413" t="str">
        <f t="shared" si="739"/>
        <v/>
      </c>
      <c r="T1413" t="str">
        <f t="shared" si="740"/>
        <v/>
      </c>
      <c r="U1413" t="str">
        <f t="shared" si="741"/>
        <v/>
      </c>
      <c r="V1413" t="str">
        <f>IF(MID(I1413,6,1)="T",VLOOKUP(H1413,DATA!$B$2:$H$526,7,FALSE),"")</f>
        <v/>
      </c>
      <c r="W1413" t="str">
        <f t="shared" si="742"/>
        <v/>
      </c>
      <c r="X1413" t="str">
        <f>IF(LEN(H1413)&gt;0,VLOOKUP(H1413,DATA!$B$2:$F$526,5,FALSE),"")</f>
        <v/>
      </c>
      <c r="Y1413" t="str">
        <f t="shared" si="743"/>
        <v/>
      </c>
      <c r="Z1413" t="str">
        <f t="shared" si="744"/>
        <v/>
      </c>
      <c r="AA1413" t="str">
        <f t="shared" si="745"/>
        <v/>
      </c>
      <c r="AB1413" t="str">
        <f>IF(LEN(Z1413)&gt;0,VLOOKUP(Z1413,DATA!$K$25:$L$69,2,FALSE)&amp;IF(LEN(AA1413)&gt;0,VLOOKUP(AA1413,DATA!$O$25:$P$29,2,FALSE),""),"")</f>
        <v/>
      </c>
      <c r="AC1413" t="str">
        <f>IF(LEN(Z1413)&gt;0,VLOOKUP(Z1413,DATA!$K$25:$M$69,3,FALSE),"")</f>
        <v/>
      </c>
      <c r="AD1413" t="str">
        <f t="shared" si="746"/>
        <v/>
      </c>
      <c r="AE1413" t="str">
        <f t="shared" si="747"/>
        <v/>
      </c>
      <c r="AF1413" t="str">
        <f t="shared" si="748"/>
        <v/>
      </c>
      <c r="AG1413" t="str">
        <f t="shared" si="749"/>
        <v/>
      </c>
      <c r="AH1413" t="str">
        <f t="shared" si="750"/>
        <v/>
      </c>
      <c r="AI1413" t="str">
        <f>IF(LEN(Q1413)&gt;0,REPT("0",IF(IF(MID(I1413,12,1)="F",VLOOKUP(J1413,DATA!$K$2:$Y$20,14,FALSE),0)&gt;10,IF(MID(I1413,12,1)="F",VLOOKUP(J1413,DATA!$K$2:$Y$20,14,FALSE),0)-10,0)-LEN(X1413))&amp;DEC2BIN(Q1413,IF(MID(I1413,12,1)="F",VLOOKUP(J1413,DATA!$K$2:$Y$20,14,FALSE),0)-IF(IF(MID(I1413,12,1)="F",VLOOKUP(J1413,DATA!$K$2:$Y$20,14,FALSE),0)&gt;10,IF(MID(I1413,12,1)="F",VLOOKUP(J1413,DATA!$K$2:$Y$20,14,FALSE),0)-10,0)),"")</f>
        <v/>
      </c>
      <c r="AJ1413" t="str">
        <f>IF(LEN(H1413)&gt;0,IF(H1413&lt;&gt;"CALL_PAL",VLOOKUP(H1413,DATA!$B$2:$E$526,4,FALSE),VLOOKUP(K1413,DATA!$K$72:$M$161,3,FALSE)),"")</f>
        <v/>
      </c>
      <c r="AK1413" t="str">
        <f>IF(LEN(H1413)&gt;0,VLOOKUP(H1413,DATA!$B$2:$D$526,3,FALSE),"")</f>
        <v/>
      </c>
      <c r="AL1413" t="str">
        <f t="shared" si="751"/>
        <v/>
      </c>
      <c r="AM1413" t="str">
        <f t="shared" si="752"/>
        <v/>
      </c>
      <c r="AN1413" t="str">
        <f t="shared" si="730"/>
        <v/>
      </c>
      <c r="AO1413" t="str">
        <f t="shared" si="756"/>
        <v/>
      </c>
      <c r="AP1413" t="str">
        <f t="shared" ref="AP1413:AP1476" si="757">IF(B1413="","",IF(G1413=G1414,"",INT(G1413/16)*16=G1413))</f>
        <v/>
      </c>
      <c r="AQ1413" t="str">
        <f t="shared" si="754"/>
        <v/>
      </c>
    </row>
    <row r="1414" spans="1:43" x14ac:dyDescent="0.25">
      <c r="A1414" t="str">
        <f t="shared" ref="A1414:A1477" si="758">IF(LEN(G1414)&gt;0,DEC2HEX(G1414+IF(AN1413,1,0),8),"")</f>
        <v/>
      </c>
      <c r="C1414" t="str">
        <f t="shared" si="732"/>
        <v/>
      </c>
      <c r="D1414" t="str">
        <f t="shared" ref="D1414:D1477" si="759">IF(LEN(C1414)&gt;0,IF(MID(C1414,1,IFERROR(FIND(" ",C1414),2)-1)=".BASE","",IF(MID(C1414,1,4)=".VAR",MID(C1414,FIND(" ",C1414)+1,99),"")),"")</f>
        <v/>
      </c>
      <c r="E1414" t="str">
        <f t="shared" si="728"/>
        <v/>
      </c>
      <c r="F1414" t="str">
        <f t="shared" si="731"/>
        <v/>
      </c>
      <c r="G1414" t="str">
        <f t="shared" si="755"/>
        <v/>
      </c>
      <c r="H1414" t="str">
        <f t="shared" si="733"/>
        <v/>
      </c>
      <c r="I1414" s="3" t="str">
        <f>IF(LEN(H1414)&gt;0,VLOOKUP(H1414,DATA!$B$2:$G$526,6,FALSE),"")</f>
        <v/>
      </c>
      <c r="J1414" t="str">
        <f>IF(LEN(H1414)&gt;0,VLOOKUP(H1414,DATA!$B$2:$G$526,2,FALSE),"")</f>
        <v/>
      </c>
      <c r="K1414" t="str">
        <f>IF(LEN(H1414)&gt;0,IF(MID(IF(MID(MID(C1414,LEN(H1414)+2,99),1,1)="(",MID(MID(C1414,LEN(H1414)+2,99),2,LEN(MID(C1414,LEN(H1414)+2,99))-2),MID(C1414,LEN(H1414)+2,99)),1,1)=VLOOKUP(H1414,DATA!$B$2:$I$526,8,FALSE),MID(IF(MID(MID(C1414,LEN(H1414)+2,99),1,1)="(",MID(MID(C1414,LEN(H1414)+2,99),2,LEN(MID(C1414,LEN(H1414)+2,99))-2),MID(C1414,LEN(H1414)+2,99)),1,3),IF(MID(MID(C1414,LEN(H1414)+2,99),1,1)="(",MID(MID(C1414,LEN(H1414)+2,99),2,LEN(MID(C1414,LEN(H1414)+2,99))-2),MID(C1414,LEN(H1414)+2,99))),"")</f>
        <v/>
      </c>
      <c r="L1414" t="str">
        <f t="shared" si="734"/>
        <v/>
      </c>
      <c r="M1414" t="str">
        <f t="shared" si="753"/>
        <v/>
      </c>
      <c r="N1414" t="str">
        <f t="shared" si="735"/>
        <v/>
      </c>
      <c r="O1414" t="str">
        <f t="shared" si="736"/>
        <v/>
      </c>
      <c r="P1414" t="str">
        <f t="shared" si="729"/>
        <v/>
      </c>
      <c r="Q1414" t="str">
        <f t="shared" si="737"/>
        <v/>
      </c>
      <c r="R1414" t="str">
        <f t="shared" si="738"/>
        <v/>
      </c>
      <c r="S1414" t="str">
        <f t="shared" si="739"/>
        <v/>
      </c>
      <c r="T1414" t="str">
        <f t="shared" si="740"/>
        <v/>
      </c>
      <c r="U1414" t="str">
        <f t="shared" si="741"/>
        <v/>
      </c>
      <c r="V1414" t="str">
        <f>IF(MID(I1414,6,1)="T",VLOOKUP(H1414,DATA!$B$2:$H$526,7,FALSE),"")</f>
        <v/>
      </c>
      <c r="W1414" t="str">
        <f t="shared" si="742"/>
        <v/>
      </c>
      <c r="X1414" t="str">
        <f>IF(LEN(H1414)&gt;0,VLOOKUP(H1414,DATA!$B$2:$F$526,5,FALSE),"")</f>
        <v/>
      </c>
      <c r="Y1414" t="str">
        <f t="shared" si="743"/>
        <v/>
      </c>
      <c r="Z1414" t="str">
        <f t="shared" si="744"/>
        <v/>
      </c>
      <c r="AA1414" t="str">
        <f t="shared" si="745"/>
        <v/>
      </c>
      <c r="AB1414" t="str">
        <f>IF(LEN(Z1414)&gt;0,VLOOKUP(Z1414,DATA!$K$25:$L$69,2,FALSE)&amp;IF(LEN(AA1414)&gt;0,VLOOKUP(AA1414,DATA!$O$25:$P$29,2,FALSE),""),"")</f>
        <v/>
      </c>
      <c r="AC1414" t="str">
        <f>IF(LEN(Z1414)&gt;0,VLOOKUP(Z1414,DATA!$K$25:$M$69,3,FALSE),"")</f>
        <v/>
      </c>
      <c r="AD1414" t="str">
        <f t="shared" si="746"/>
        <v/>
      </c>
      <c r="AE1414" t="str">
        <f t="shared" si="747"/>
        <v/>
      </c>
      <c r="AF1414" t="str">
        <f t="shared" si="748"/>
        <v/>
      </c>
      <c r="AG1414" t="str">
        <f t="shared" si="749"/>
        <v/>
      </c>
      <c r="AH1414" t="str">
        <f t="shared" si="750"/>
        <v/>
      </c>
      <c r="AI1414" t="str">
        <f>IF(LEN(Q1414)&gt;0,REPT("0",IF(IF(MID(I1414,12,1)="F",VLOOKUP(J1414,DATA!$K$2:$Y$20,14,FALSE),0)&gt;10,IF(MID(I1414,12,1)="F",VLOOKUP(J1414,DATA!$K$2:$Y$20,14,FALSE),0)-10,0)-LEN(X1414))&amp;DEC2BIN(Q1414,IF(MID(I1414,12,1)="F",VLOOKUP(J1414,DATA!$K$2:$Y$20,14,FALSE),0)-IF(IF(MID(I1414,12,1)="F",VLOOKUP(J1414,DATA!$K$2:$Y$20,14,FALSE),0)&gt;10,IF(MID(I1414,12,1)="F",VLOOKUP(J1414,DATA!$K$2:$Y$20,14,FALSE),0)-10,0)),"")</f>
        <v/>
      </c>
      <c r="AJ1414" t="str">
        <f>IF(LEN(H1414)&gt;0,IF(H1414&lt;&gt;"CALL_PAL",VLOOKUP(H1414,DATA!$B$2:$E$526,4,FALSE),VLOOKUP(K1414,DATA!$K$72:$M$161,3,FALSE)),"")</f>
        <v/>
      </c>
      <c r="AK1414" t="str">
        <f>IF(LEN(H1414)&gt;0,VLOOKUP(H1414,DATA!$B$2:$D$526,3,FALSE),"")</f>
        <v/>
      </c>
      <c r="AL1414" t="str">
        <f t="shared" si="751"/>
        <v/>
      </c>
      <c r="AM1414" t="str">
        <f t="shared" si="752"/>
        <v/>
      </c>
      <c r="AN1414" t="str">
        <f t="shared" si="730"/>
        <v/>
      </c>
      <c r="AO1414" t="str">
        <f t="shared" si="756"/>
        <v/>
      </c>
      <c r="AP1414" t="str">
        <f t="shared" si="757"/>
        <v/>
      </c>
      <c r="AQ1414" t="str">
        <f t="shared" si="754"/>
        <v/>
      </c>
    </row>
    <row r="1415" spans="1:43" x14ac:dyDescent="0.25">
      <c r="A1415" t="str">
        <f t="shared" si="758"/>
        <v/>
      </c>
      <c r="C1415" t="str">
        <f t="shared" si="732"/>
        <v/>
      </c>
      <c r="D1415" t="str">
        <f t="shared" si="759"/>
        <v/>
      </c>
      <c r="E1415" t="str">
        <f t="shared" si="728"/>
        <v/>
      </c>
      <c r="F1415" t="str">
        <f t="shared" si="731"/>
        <v/>
      </c>
      <c r="G1415" t="str">
        <f t="shared" si="755"/>
        <v/>
      </c>
      <c r="H1415" t="str">
        <f t="shared" si="733"/>
        <v/>
      </c>
      <c r="I1415" s="3" t="str">
        <f>IF(LEN(H1415)&gt;0,VLOOKUP(H1415,DATA!$B$2:$G$526,6,FALSE),"")</f>
        <v/>
      </c>
      <c r="J1415" t="str">
        <f>IF(LEN(H1415)&gt;0,VLOOKUP(H1415,DATA!$B$2:$G$526,2,FALSE),"")</f>
        <v/>
      </c>
      <c r="K1415" t="str">
        <f>IF(LEN(H1415)&gt;0,IF(MID(IF(MID(MID(C1415,LEN(H1415)+2,99),1,1)="(",MID(MID(C1415,LEN(H1415)+2,99),2,LEN(MID(C1415,LEN(H1415)+2,99))-2),MID(C1415,LEN(H1415)+2,99)),1,1)=VLOOKUP(H1415,DATA!$B$2:$I$526,8,FALSE),MID(IF(MID(MID(C1415,LEN(H1415)+2,99),1,1)="(",MID(MID(C1415,LEN(H1415)+2,99),2,LEN(MID(C1415,LEN(H1415)+2,99))-2),MID(C1415,LEN(H1415)+2,99)),1,3),IF(MID(MID(C1415,LEN(H1415)+2,99),1,1)="(",MID(MID(C1415,LEN(H1415)+2,99),2,LEN(MID(C1415,LEN(H1415)+2,99))-2),MID(C1415,LEN(H1415)+2,99))),"")</f>
        <v/>
      </c>
      <c r="L1415" t="str">
        <f t="shared" si="734"/>
        <v/>
      </c>
      <c r="M1415" t="str">
        <f t="shared" si="753"/>
        <v/>
      </c>
      <c r="N1415" t="str">
        <f t="shared" si="735"/>
        <v/>
      </c>
      <c r="O1415" t="str">
        <f t="shared" si="736"/>
        <v/>
      </c>
      <c r="P1415" t="str">
        <f t="shared" si="729"/>
        <v/>
      </c>
      <c r="Q1415" t="str">
        <f t="shared" si="737"/>
        <v/>
      </c>
      <c r="R1415" t="str">
        <f t="shared" si="738"/>
        <v/>
      </c>
      <c r="S1415" t="str">
        <f t="shared" si="739"/>
        <v/>
      </c>
      <c r="T1415" t="str">
        <f t="shared" si="740"/>
        <v/>
      </c>
      <c r="U1415" t="str">
        <f t="shared" si="741"/>
        <v/>
      </c>
      <c r="V1415" t="str">
        <f>IF(MID(I1415,6,1)="T",VLOOKUP(H1415,DATA!$B$2:$H$526,7,FALSE),"")</f>
        <v/>
      </c>
      <c r="W1415" t="str">
        <f t="shared" si="742"/>
        <v/>
      </c>
      <c r="X1415" t="str">
        <f>IF(LEN(H1415)&gt;0,VLOOKUP(H1415,DATA!$B$2:$F$526,5,FALSE),"")</f>
        <v/>
      </c>
      <c r="Y1415" t="str">
        <f t="shared" si="743"/>
        <v/>
      </c>
      <c r="Z1415" t="str">
        <f t="shared" si="744"/>
        <v/>
      </c>
      <c r="AA1415" t="str">
        <f t="shared" si="745"/>
        <v/>
      </c>
      <c r="AB1415" t="str">
        <f>IF(LEN(Z1415)&gt;0,VLOOKUP(Z1415,DATA!$K$25:$L$69,2,FALSE)&amp;IF(LEN(AA1415)&gt;0,VLOOKUP(AA1415,DATA!$O$25:$P$29,2,FALSE),""),"")</f>
        <v/>
      </c>
      <c r="AC1415" t="str">
        <f>IF(LEN(Z1415)&gt;0,VLOOKUP(Z1415,DATA!$K$25:$M$69,3,FALSE),"")</f>
        <v/>
      </c>
      <c r="AD1415" t="str">
        <f t="shared" si="746"/>
        <v/>
      </c>
      <c r="AE1415" t="str">
        <f t="shared" si="747"/>
        <v/>
      </c>
      <c r="AF1415" t="str">
        <f t="shared" si="748"/>
        <v/>
      </c>
      <c r="AG1415" t="str">
        <f t="shared" si="749"/>
        <v/>
      </c>
      <c r="AH1415" t="str">
        <f t="shared" si="750"/>
        <v/>
      </c>
      <c r="AI1415" t="str">
        <f>IF(LEN(Q1415)&gt;0,REPT("0",IF(IF(MID(I1415,12,1)="F",VLOOKUP(J1415,DATA!$K$2:$Y$20,14,FALSE),0)&gt;10,IF(MID(I1415,12,1)="F",VLOOKUP(J1415,DATA!$K$2:$Y$20,14,FALSE),0)-10,0)-LEN(X1415))&amp;DEC2BIN(Q1415,IF(MID(I1415,12,1)="F",VLOOKUP(J1415,DATA!$K$2:$Y$20,14,FALSE),0)-IF(IF(MID(I1415,12,1)="F",VLOOKUP(J1415,DATA!$K$2:$Y$20,14,FALSE),0)&gt;10,IF(MID(I1415,12,1)="F",VLOOKUP(J1415,DATA!$K$2:$Y$20,14,FALSE),0)-10,0)),"")</f>
        <v/>
      </c>
      <c r="AJ1415" t="str">
        <f>IF(LEN(H1415)&gt;0,IF(H1415&lt;&gt;"CALL_PAL",VLOOKUP(H1415,DATA!$B$2:$E$526,4,FALSE),VLOOKUP(K1415,DATA!$K$72:$M$161,3,FALSE)),"")</f>
        <v/>
      </c>
      <c r="AK1415" t="str">
        <f>IF(LEN(H1415)&gt;0,VLOOKUP(H1415,DATA!$B$2:$D$526,3,FALSE),"")</f>
        <v/>
      </c>
      <c r="AL1415" t="str">
        <f t="shared" si="751"/>
        <v/>
      </c>
      <c r="AM1415" t="str">
        <f t="shared" si="752"/>
        <v/>
      </c>
      <c r="AN1415" t="str">
        <f t="shared" si="730"/>
        <v/>
      </c>
      <c r="AO1415" t="str">
        <f t="shared" si="756"/>
        <v/>
      </c>
      <c r="AP1415" t="str">
        <f t="shared" si="757"/>
        <v/>
      </c>
      <c r="AQ1415" t="str">
        <f t="shared" si="754"/>
        <v/>
      </c>
    </row>
    <row r="1416" spans="1:43" x14ac:dyDescent="0.25">
      <c r="A1416" t="str">
        <f t="shared" si="758"/>
        <v/>
      </c>
      <c r="C1416" t="str">
        <f t="shared" si="732"/>
        <v/>
      </c>
      <c r="D1416" t="str">
        <f t="shared" si="759"/>
        <v/>
      </c>
      <c r="E1416" t="str">
        <f t="shared" ref="E1416:E1479" si="760">IF(LEN(C1416)&gt;0,AND(MID(C1415,1,2)&lt;&gt;".B",MID(C1415,1,2)&lt;&gt;".P",NOT(IFERROR(FIND(":",C1415)&gt;0,FALSE))),"")</f>
        <v/>
      </c>
      <c r="F1416" t="str">
        <f t="shared" si="731"/>
        <v/>
      </c>
      <c r="G1416" t="str">
        <f t="shared" si="755"/>
        <v/>
      </c>
      <c r="H1416" t="str">
        <f t="shared" si="733"/>
        <v/>
      </c>
      <c r="I1416" s="3" t="str">
        <f>IF(LEN(H1416)&gt;0,VLOOKUP(H1416,DATA!$B$2:$G$526,6,FALSE),"")</f>
        <v/>
      </c>
      <c r="J1416" t="str">
        <f>IF(LEN(H1416)&gt;0,VLOOKUP(H1416,DATA!$B$2:$G$526,2,FALSE),"")</f>
        <v/>
      </c>
      <c r="K1416" t="str">
        <f>IF(LEN(H1416)&gt;0,IF(MID(IF(MID(MID(C1416,LEN(H1416)+2,99),1,1)="(",MID(MID(C1416,LEN(H1416)+2,99),2,LEN(MID(C1416,LEN(H1416)+2,99))-2),MID(C1416,LEN(H1416)+2,99)),1,1)=VLOOKUP(H1416,DATA!$B$2:$I$526,8,FALSE),MID(IF(MID(MID(C1416,LEN(H1416)+2,99),1,1)="(",MID(MID(C1416,LEN(H1416)+2,99),2,LEN(MID(C1416,LEN(H1416)+2,99))-2),MID(C1416,LEN(H1416)+2,99)),1,3),IF(MID(MID(C1416,LEN(H1416)+2,99),1,1)="(",MID(MID(C1416,LEN(H1416)+2,99),2,LEN(MID(C1416,LEN(H1416)+2,99))-2),MID(C1416,LEN(H1416)+2,99))),"")</f>
        <v/>
      </c>
      <c r="L1416" t="str">
        <f t="shared" si="734"/>
        <v/>
      </c>
      <c r="M1416" t="str">
        <f t="shared" si="753"/>
        <v/>
      </c>
      <c r="N1416" t="str">
        <f t="shared" si="735"/>
        <v/>
      </c>
      <c r="O1416" t="str">
        <f t="shared" si="736"/>
        <v/>
      </c>
      <c r="P1416" t="str">
        <f t="shared" si="729"/>
        <v/>
      </c>
      <c r="Q1416" t="str">
        <f t="shared" si="737"/>
        <v/>
      </c>
      <c r="R1416" t="str">
        <f t="shared" si="738"/>
        <v/>
      </c>
      <c r="S1416" t="str">
        <f t="shared" si="739"/>
        <v/>
      </c>
      <c r="T1416" t="str">
        <f t="shared" si="740"/>
        <v/>
      </c>
      <c r="U1416" t="str">
        <f t="shared" si="741"/>
        <v/>
      </c>
      <c r="V1416" t="str">
        <f>IF(MID(I1416,6,1)="T",VLOOKUP(H1416,DATA!$B$2:$H$526,7,FALSE),"")</f>
        <v/>
      </c>
      <c r="W1416" t="str">
        <f t="shared" si="742"/>
        <v/>
      </c>
      <c r="X1416" t="str">
        <f>IF(LEN(H1416)&gt;0,VLOOKUP(H1416,DATA!$B$2:$F$526,5,FALSE),"")</f>
        <v/>
      </c>
      <c r="Y1416" t="str">
        <f t="shared" si="743"/>
        <v/>
      </c>
      <c r="Z1416" t="str">
        <f t="shared" si="744"/>
        <v/>
      </c>
      <c r="AA1416" t="str">
        <f t="shared" si="745"/>
        <v/>
      </c>
      <c r="AB1416" t="str">
        <f>IF(LEN(Z1416)&gt;0,VLOOKUP(Z1416,DATA!$K$25:$L$69,2,FALSE)&amp;IF(LEN(AA1416)&gt;0,VLOOKUP(AA1416,DATA!$O$25:$P$29,2,FALSE),""),"")</f>
        <v/>
      </c>
      <c r="AC1416" t="str">
        <f>IF(LEN(Z1416)&gt;0,VLOOKUP(Z1416,DATA!$K$25:$M$69,3,FALSE),"")</f>
        <v/>
      </c>
      <c r="AD1416" t="str">
        <f t="shared" si="746"/>
        <v/>
      </c>
      <c r="AE1416" t="str">
        <f t="shared" si="747"/>
        <v/>
      </c>
      <c r="AF1416" t="str">
        <f t="shared" si="748"/>
        <v/>
      </c>
      <c r="AG1416" t="str">
        <f t="shared" si="749"/>
        <v/>
      </c>
      <c r="AH1416" t="str">
        <f t="shared" si="750"/>
        <v/>
      </c>
      <c r="AI1416" t="str">
        <f>IF(LEN(Q1416)&gt;0,REPT("0",IF(IF(MID(I1416,12,1)="F",VLOOKUP(J1416,DATA!$K$2:$Y$20,14,FALSE),0)&gt;10,IF(MID(I1416,12,1)="F",VLOOKUP(J1416,DATA!$K$2:$Y$20,14,FALSE),0)-10,0)-LEN(X1416))&amp;DEC2BIN(Q1416,IF(MID(I1416,12,1)="F",VLOOKUP(J1416,DATA!$K$2:$Y$20,14,FALSE),0)-IF(IF(MID(I1416,12,1)="F",VLOOKUP(J1416,DATA!$K$2:$Y$20,14,FALSE),0)&gt;10,IF(MID(I1416,12,1)="F",VLOOKUP(J1416,DATA!$K$2:$Y$20,14,FALSE),0)-10,0)),"")</f>
        <v/>
      </c>
      <c r="AJ1416" t="str">
        <f>IF(LEN(H1416)&gt;0,IF(H1416&lt;&gt;"CALL_PAL",VLOOKUP(H1416,DATA!$B$2:$E$526,4,FALSE),VLOOKUP(K1416,DATA!$K$72:$M$161,3,FALSE)),"")</f>
        <v/>
      </c>
      <c r="AK1416" t="str">
        <f>IF(LEN(H1416)&gt;0,VLOOKUP(H1416,DATA!$B$2:$D$526,3,FALSE),"")</f>
        <v/>
      </c>
      <c r="AL1416" t="str">
        <f t="shared" si="751"/>
        <v/>
      </c>
      <c r="AM1416" t="str">
        <f t="shared" si="752"/>
        <v/>
      </c>
      <c r="AN1416" t="str">
        <f t="shared" si="730"/>
        <v/>
      </c>
      <c r="AO1416" t="str">
        <f t="shared" si="756"/>
        <v/>
      </c>
      <c r="AP1416" t="str">
        <f t="shared" si="757"/>
        <v/>
      </c>
      <c r="AQ1416" t="str">
        <f t="shared" si="754"/>
        <v/>
      </c>
    </row>
    <row r="1417" spans="1:43" x14ac:dyDescent="0.25">
      <c r="A1417" t="str">
        <f t="shared" si="758"/>
        <v/>
      </c>
      <c r="C1417" t="str">
        <f t="shared" si="732"/>
        <v/>
      </c>
      <c r="D1417" t="str">
        <f t="shared" si="759"/>
        <v/>
      </c>
      <c r="E1417" t="str">
        <f t="shared" si="760"/>
        <v/>
      </c>
      <c r="F1417" t="str">
        <f t="shared" si="731"/>
        <v/>
      </c>
      <c r="G1417" t="str">
        <f t="shared" si="755"/>
        <v/>
      </c>
      <c r="H1417" t="str">
        <f t="shared" si="733"/>
        <v/>
      </c>
      <c r="I1417" s="3" t="str">
        <f>IF(LEN(H1417)&gt;0,VLOOKUP(H1417,DATA!$B$2:$G$526,6,FALSE),"")</f>
        <v/>
      </c>
      <c r="J1417" t="str">
        <f>IF(LEN(H1417)&gt;0,VLOOKUP(H1417,DATA!$B$2:$G$526,2,FALSE),"")</f>
        <v/>
      </c>
      <c r="K1417" t="str">
        <f>IF(LEN(H1417)&gt;0,IF(MID(IF(MID(MID(C1417,LEN(H1417)+2,99),1,1)="(",MID(MID(C1417,LEN(H1417)+2,99),2,LEN(MID(C1417,LEN(H1417)+2,99))-2),MID(C1417,LEN(H1417)+2,99)),1,1)=VLOOKUP(H1417,DATA!$B$2:$I$526,8,FALSE),MID(IF(MID(MID(C1417,LEN(H1417)+2,99),1,1)="(",MID(MID(C1417,LEN(H1417)+2,99),2,LEN(MID(C1417,LEN(H1417)+2,99))-2),MID(C1417,LEN(H1417)+2,99)),1,3),IF(MID(MID(C1417,LEN(H1417)+2,99),1,1)="(",MID(MID(C1417,LEN(H1417)+2,99),2,LEN(MID(C1417,LEN(H1417)+2,99))-2),MID(C1417,LEN(H1417)+2,99))),"")</f>
        <v/>
      </c>
      <c r="L1417" t="str">
        <f t="shared" si="734"/>
        <v/>
      </c>
      <c r="M1417" t="str">
        <f t="shared" si="753"/>
        <v/>
      </c>
      <c r="N1417" t="str">
        <f t="shared" si="735"/>
        <v/>
      </c>
      <c r="O1417" t="str">
        <f t="shared" si="736"/>
        <v/>
      </c>
      <c r="P1417" t="str">
        <f t="shared" si="729"/>
        <v/>
      </c>
      <c r="Q1417" t="str">
        <f t="shared" si="737"/>
        <v/>
      </c>
      <c r="R1417" t="str">
        <f t="shared" si="738"/>
        <v/>
      </c>
      <c r="S1417" t="str">
        <f t="shared" si="739"/>
        <v/>
      </c>
      <c r="T1417" t="str">
        <f t="shared" si="740"/>
        <v/>
      </c>
      <c r="U1417" t="str">
        <f t="shared" si="741"/>
        <v/>
      </c>
      <c r="V1417" t="str">
        <f>IF(MID(I1417,6,1)="T",VLOOKUP(H1417,DATA!$B$2:$H$526,7,FALSE),"")</f>
        <v/>
      </c>
      <c r="W1417" t="str">
        <f t="shared" si="742"/>
        <v/>
      </c>
      <c r="X1417" t="str">
        <f>IF(LEN(H1417)&gt;0,VLOOKUP(H1417,DATA!$B$2:$F$526,5,FALSE),"")</f>
        <v/>
      </c>
      <c r="Y1417" t="str">
        <f t="shared" si="743"/>
        <v/>
      </c>
      <c r="Z1417" t="str">
        <f t="shared" si="744"/>
        <v/>
      </c>
      <c r="AA1417" t="str">
        <f t="shared" si="745"/>
        <v/>
      </c>
      <c r="AB1417" t="str">
        <f>IF(LEN(Z1417)&gt;0,VLOOKUP(Z1417,DATA!$K$25:$L$69,2,FALSE)&amp;IF(LEN(AA1417)&gt;0,VLOOKUP(AA1417,DATA!$O$25:$P$29,2,FALSE),""),"")</f>
        <v/>
      </c>
      <c r="AC1417" t="str">
        <f>IF(LEN(Z1417)&gt;0,VLOOKUP(Z1417,DATA!$K$25:$M$69,3,FALSE),"")</f>
        <v/>
      </c>
      <c r="AD1417" t="str">
        <f t="shared" si="746"/>
        <v/>
      </c>
      <c r="AE1417" t="str">
        <f t="shared" si="747"/>
        <v/>
      </c>
      <c r="AF1417" t="str">
        <f t="shared" si="748"/>
        <v/>
      </c>
      <c r="AG1417" t="str">
        <f t="shared" si="749"/>
        <v/>
      </c>
      <c r="AH1417" t="str">
        <f t="shared" si="750"/>
        <v/>
      </c>
      <c r="AI1417" t="str">
        <f>IF(LEN(Q1417)&gt;0,REPT("0",IF(IF(MID(I1417,12,1)="F",VLOOKUP(J1417,DATA!$K$2:$Y$20,14,FALSE),0)&gt;10,IF(MID(I1417,12,1)="F",VLOOKUP(J1417,DATA!$K$2:$Y$20,14,FALSE),0)-10,0)-LEN(X1417))&amp;DEC2BIN(Q1417,IF(MID(I1417,12,1)="F",VLOOKUP(J1417,DATA!$K$2:$Y$20,14,FALSE),0)-IF(IF(MID(I1417,12,1)="F",VLOOKUP(J1417,DATA!$K$2:$Y$20,14,FALSE),0)&gt;10,IF(MID(I1417,12,1)="F",VLOOKUP(J1417,DATA!$K$2:$Y$20,14,FALSE),0)-10,0)),"")</f>
        <v/>
      </c>
      <c r="AJ1417" t="str">
        <f>IF(LEN(H1417)&gt;0,IF(H1417&lt;&gt;"CALL_PAL",VLOOKUP(H1417,DATA!$B$2:$E$526,4,FALSE),VLOOKUP(K1417,DATA!$K$72:$M$161,3,FALSE)),"")</f>
        <v/>
      </c>
      <c r="AK1417" t="str">
        <f>IF(LEN(H1417)&gt;0,VLOOKUP(H1417,DATA!$B$2:$D$526,3,FALSE),"")</f>
        <v/>
      </c>
      <c r="AL1417" t="str">
        <f t="shared" si="751"/>
        <v/>
      </c>
      <c r="AM1417" t="str">
        <f t="shared" si="752"/>
        <v/>
      </c>
      <c r="AN1417" t="str">
        <f t="shared" si="730"/>
        <v/>
      </c>
      <c r="AO1417" t="str">
        <f t="shared" si="756"/>
        <v/>
      </c>
      <c r="AP1417" t="str">
        <f t="shared" si="757"/>
        <v/>
      </c>
      <c r="AQ1417" t="str">
        <f t="shared" si="754"/>
        <v/>
      </c>
    </row>
    <row r="1418" spans="1:43" x14ac:dyDescent="0.25">
      <c r="A1418" t="str">
        <f t="shared" si="758"/>
        <v/>
      </c>
      <c r="C1418" t="str">
        <f t="shared" si="732"/>
        <v/>
      </c>
      <c r="D1418" t="str">
        <f t="shared" si="759"/>
        <v/>
      </c>
      <c r="E1418" t="str">
        <f t="shared" si="760"/>
        <v/>
      </c>
      <c r="F1418" t="str">
        <f t="shared" si="731"/>
        <v/>
      </c>
      <c r="G1418" t="str">
        <f t="shared" si="755"/>
        <v/>
      </c>
      <c r="H1418" t="str">
        <f t="shared" si="733"/>
        <v/>
      </c>
      <c r="I1418" s="3" t="str">
        <f>IF(LEN(H1418)&gt;0,VLOOKUP(H1418,DATA!$B$2:$G$526,6,FALSE),"")</f>
        <v/>
      </c>
      <c r="J1418" t="str">
        <f>IF(LEN(H1418)&gt;0,VLOOKUP(H1418,DATA!$B$2:$G$526,2,FALSE),"")</f>
        <v/>
      </c>
      <c r="K1418" t="str">
        <f>IF(LEN(H1418)&gt;0,IF(MID(IF(MID(MID(C1418,LEN(H1418)+2,99),1,1)="(",MID(MID(C1418,LEN(H1418)+2,99),2,LEN(MID(C1418,LEN(H1418)+2,99))-2),MID(C1418,LEN(H1418)+2,99)),1,1)=VLOOKUP(H1418,DATA!$B$2:$I$526,8,FALSE),MID(IF(MID(MID(C1418,LEN(H1418)+2,99),1,1)="(",MID(MID(C1418,LEN(H1418)+2,99),2,LEN(MID(C1418,LEN(H1418)+2,99))-2),MID(C1418,LEN(H1418)+2,99)),1,3),IF(MID(MID(C1418,LEN(H1418)+2,99),1,1)="(",MID(MID(C1418,LEN(H1418)+2,99),2,LEN(MID(C1418,LEN(H1418)+2,99))-2),MID(C1418,LEN(H1418)+2,99))),"")</f>
        <v/>
      </c>
      <c r="L1418" t="str">
        <f t="shared" si="734"/>
        <v/>
      </c>
      <c r="M1418" t="str">
        <f t="shared" si="753"/>
        <v/>
      </c>
      <c r="N1418" t="str">
        <f t="shared" si="735"/>
        <v/>
      </c>
      <c r="O1418" t="str">
        <f t="shared" si="736"/>
        <v/>
      </c>
      <c r="P1418" t="str">
        <f t="shared" si="729"/>
        <v/>
      </c>
      <c r="Q1418" t="str">
        <f t="shared" si="737"/>
        <v/>
      </c>
      <c r="R1418" t="str">
        <f t="shared" si="738"/>
        <v/>
      </c>
      <c r="S1418" t="str">
        <f t="shared" si="739"/>
        <v/>
      </c>
      <c r="T1418" t="str">
        <f t="shared" si="740"/>
        <v/>
      </c>
      <c r="U1418" t="str">
        <f t="shared" si="741"/>
        <v/>
      </c>
      <c r="V1418" t="str">
        <f>IF(MID(I1418,6,1)="T",VLOOKUP(H1418,DATA!$B$2:$H$526,7,FALSE),"")</f>
        <v/>
      </c>
      <c r="W1418" t="str">
        <f t="shared" si="742"/>
        <v/>
      </c>
      <c r="X1418" t="str">
        <f>IF(LEN(H1418)&gt;0,VLOOKUP(H1418,DATA!$B$2:$F$526,5,FALSE),"")</f>
        <v/>
      </c>
      <c r="Y1418" t="str">
        <f t="shared" si="743"/>
        <v/>
      </c>
      <c r="Z1418" t="str">
        <f t="shared" si="744"/>
        <v/>
      </c>
      <c r="AA1418" t="str">
        <f t="shared" si="745"/>
        <v/>
      </c>
      <c r="AB1418" t="str">
        <f>IF(LEN(Z1418)&gt;0,VLOOKUP(Z1418,DATA!$K$25:$L$69,2,FALSE)&amp;IF(LEN(AA1418)&gt;0,VLOOKUP(AA1418,DATA!$O$25:$P$29,2,FALSE),""),"")</f>
        <v/>
      </c>
      <c r="AC1418" t="str">
        <f>IF(LEN(Z1418)&gt;0,VLOOKUP(Z1418,DATA!$K$25:$M$69,3,FALSE),"")</f>
        <v/>
      </c>
      <c r="AD1418" t="str">
        <f t="shared" si="746"/>
        <v/>
      </c>
      <c r="AE1418" t="str">
        <f t="shared" si="747"/>
        <v/>
      </c>
      <c r="AF1418" t="str">
        <f t="shared" si="748"/>
        <v/>
      </c>
      <c r="AG1418" t="str">
        <f t="shared" si="749"/>
        <v/>
      </c>
      <c r="AH1418" t="str">
        <f t="shared" si="750"/>
        <v/>
      </c>
      <c r="AI1418" t="str">
        <f>IF(LEN(Q1418)&gt;0,REPT("0",IF(IF(MID(I1418,12,1)="F",VLOOKUP(J1418,DATA!$K$2:$Y$20,14,FALSE),0)&gt;10,IF(MID(I1418,12,1)="F",VLOOKUP(J1418,DATA!$K$2:$Y$20,14,FALSE),0)-10,0)-LEN(X1418))&amp;DEC2BIN(Q1418,IF(MID(I1418,12,1)="F",VLOOKUP(J1418,DATA!$K$2:$Y$20,14,FALSE),0)-IF(IF(MID(I1418,12,1)="F",VLOOKUP(J1418,DATA!$K$2:$Y$20,14,FALSE),0)&gt;10,IF(MID(I1418,12,1)="F",VLOOKUP(J1418,DATA!$K$2:$Y$20,14,FALSE),0)-10,0)),"")</f>
        <v/>
      </c>
      <c r="AJ1418" t="str">
        <f>IF(LEN(H1418)&gt;0,IF(H1418&lt;&gt;"CALL_PAL",VLOOKUP(H1418,DATA!$B$2:$E$526,4,FALSE),VLOOKUP(K1418,DATA!$K$72:$M$161,3,FALSE)),"")</f>
        <v/>
      </c>
      <c r="AK1418" t="str">
        <f>IF(LEN(H1418)&gt;0,VLOOKUP(H1418,DATA!$B$2:$D$526,3,FALSE),"")</f>
        <v/>
      </c>
      <c r="AL1418" t="str">
        <f t="shared" si="751"/>
        <v/>
      </c>
      <c r="AM1418" t="str">
        <f t="shared" si="752"/>
        <v/>
      </c>
      <c r="AN1418" t="str">
        <f t="shared" si="730"/>
        <v/>
      </c>
      <c r="AO1418" t="str">
        <f t="shared" si="756"/>
        <v/>
      </c>
      <c r="AP1418" t="str">
        <f t="shared" si="757"/>
        <v/>
      </c>
      <c r="AQ1418" t="str">
        <f t="shared" si="754"/>
        <v/>
      </c>
    </row>
    <row r="1419" spans="1:43" x14ac:dyDescent="0.25">
      <c r="A1419" t="str">
        <f t="shared" si="758"/>
        <v/>
      </c>
      <c r="C1419" t="str">
        <f t="shared" si="732"/>
        <v/>
      </c>
      <c r="D1419" t="str">
        <f t="shared" si="759"/>
        <v/>
      </c>
      <c r="E1419" t="str">
        <f t="shared" si="760"/>
        <v/>
      </c>
      <c r="F1419" t="str">
        <f t="shared" si="731"/>
        <v/>
      </c>
      <c r="G1419" t="str">
        <f t="shared" si="755"/>
        <v/>
      </c>
      <c r="H1419" t="str">
        <f t="shared" si="733"/>
        <v/>
      </c>
      <c r="I1419" s="3" t="str">
        <f>IF(LEN(H1419)&gt;0,VLOOKUP(H1419,DATA!$B$2:$G$526,6,FALSE),"")</f>
        <v/>
      </c>
      <c r="J1419" t="str">
        <f>IF(LEN(H1419)&gt;0,VLOOKUP(H1419,DATA!$B$2:$G$526,2,FALSE),"")</f>
        <v/>
      </c>
      <c r="K1419" t="str">
        <f>IF(LEN(H1419)&gt;0,IF(MID(IF(MID(MID(C1419,LEN(H1419)+2,99),1,1)="(",MID(MID(C1419,LEN(H1419)+2,99),2,LEN(MID(C1419,LEN(H1419)+2,99))-2),MID(C1419,LEN(H1419)+2,99)),1,1)=VLOOKUP(H1419,DATA!$B$2:$I$526,8,FALSE),MID(IF(MID(MID(C1419,LEN(H1419)+2,99),1,1)="(",MID(MID(C1419,LEN(H1419)+2,99),2,LEN(MID(C1419,LEN(H1419)+2,99))-2),MID(C1419,LEN(H1419)+2,99)),1,3),IF(MID(MID(C1419,LEN(H1419)+2,99),1,1)="(",MID(MID(C1419,LEN(H1419)+2,99),2,LEN(MID(C1419,LEN(H1419)+2,99))-2),MID(C1419,LEN(H1419)+2,99))),"")</f>
        <v/>
      </c>
      <c r="L1419" t="str">
        <f t="shared" si="734"/>
        <v/>
      </c>
      <c r="M1419" t="str">
        <f t="shared" si="753"/>
        <v/>
      </c>
      <c r="N1419" t="str">
        <f t="shared" si="735"/>
        <v/>
      </c>
      <c r="O1419" t="str">
        <f t="shared" si="736"/>
        <v/>
      </c>
      <c r="P1419" t="str">
        <f t="shared" si="729"/>
        <v/>
      </c>
      <c r="Q1419" t="str">
        <f t="shared" si="737"/>
        <v/>
      </c>
      <c r="R1419" t="str">
        <f t="shared" si="738"/>
        <v/>
      </c>
      <c r="S1419" t="str">
        <f t="shared" si="739"/>
        <v/>
      </c>
      <c r="T1419" t="str">
        <f t="shared" si="740"/>
        <v/>
      </c>
      <c r="U1419" t="str">
        <f t="shared" si="741"/>
        <v/>
      </c>
      <c r="V1419" t="str">
        <f>IF(MID(I1419,6,1)="T",VLOOKUP(H1419,DATA!$B$2:$H$526,7,FALSE),"")</f>
        <v/>
      </c>
      <c r="W1419" t="str">
        <f t="shared" si="742"/>
        <v/>
      </c>
      <c r="X1419" t="str">
        <f>IF(LEN(H1419)&gt;0,VLOOKUP(H1419,DATA!$B$2:$F$526,5,FALSE),"")</f>
        <v/>
      </c>
      <c r="Y1419" t="str">
        <f t="shared" si="743"/>
        <v/>
      </c>
      <c r="Z1419" t="str">
        <f t="shared" si="744"/>
        <v/>
      </c>
      <c r="AA1419" t="str">
        <f t="shared" si="745"/>
        <v/>
      </c>
      <c r="AB1419" t="str">
        <f>IF(LEN(Z1419)&gt;0,VLOOKUP(Z1419,DATA!$K$25:$L$69,2,FALSE)&amp;IF(LEN(AA1419)&gt;0,VLOOKUP(AA1419,DATA!$O$25:$P$29,2,FALSE),""),"")</f>
        <v/>
      </c>
      <c r="AC1419" t="str">
        <f>IF(LEN(Z1419)&gt;0,VLOOKUP(Z1419,DATA!$K$25:$M$69,3,FALSE),"")</f>
        <v/>
      </c>
      <c r="AD1419" t="str">
        <f t="shared" si="746"/>
        <v/>
      </c>
      <c r="AE1419" t="str">
        <f t="shared" si="747"/>
        <v/>
      </c>
      <c r="AF1419" t="str">
        <f t="shared" si="748"/>
        <v/>
      </c>
      <c r="AG1419" t="str">
        <f t="shared" si="749"/>
        <v/>
      </c>
      <c r="AH1419" t="str">
        <f t="shared" si="750"/>
        <v/>
      </c>
      <c r="AI1419" t="str">
        <f>IF(LEN(Q1419)&gt;0,REPT("0",IF(IF(MID(I1419,12,1)="F",VLOOKUP(J1419,DATA!$K$2:$Y$20,14,FALSE),0)&gt;10,IF(MID(I1419,12,1)="F",VLOOKUP(J1419,DATA!$K$2:$Y$20,14,FALSE),0)-10,0)-LEN(X1419))&amp;DEC2BIN(Q1419,IF(MID(I1419,12,1)="F",VLOOKUP(J1419,DATA!$K$2:$Y$20,14,FALSE),0)-IF(IF(MID(I1419,12,1)="F",VLOOKUP(J1419,DATA!$K$2:$Y$20,14,FALSE),0)&gt;10,IF(MID(I1419,12,1)="F",VLOOKUP(J1419,DATA!$K$2:$Y$20,14,FALSE),0)-10,0)),"")</f>
        <v/>
      </c>
      <c r="AJ1419" t="str">
        <f>IF(LEN(H1419)&gt;0,IF(H1419&lt;&gt;"CALL_PAL",VLOOKUP(H1419,DATA!$B$2:$E$526,4,FALSE),VLOOKUP(K1419,DATA!$K$72:$M$161,3,FALSE)),"")</f>
        <v/>
      </c>
      <c r="AK1419" t="str">
        <f>IF(LEN(H1419)&gt;0,VLOOKUP(H1419,DATA!$B$2:$D$526,3,FALSE),"")</f>
        <v/>
      </c>
      <c r="AL1419" t="str">
        <f t="shared" si="751"/>
        <v/>
      </c>
      <c r="AM1419" t="str">
        <f t="shared" si="752"/>
        <v/>
      </c>
      <c r="AN1419" t="str">
        <f t="shared" si="730"/>
        <v/>
      </c>
      <c r="AO1419" t="str">
        <f t="shared" si="756"/>
        <v/>
      </c>
      <c r="AP1419" t="str">
        <f t="shared" si="757"/>
        <v/>
      </c>
      <c r="AQ1419" t="str">
        <f t="shared" si="754"/>
        <v/>
      </c>
    </row>
    <row r="1420" spans="1:43" x14ac:dyDescent="0.25">
      <c r="A1420" t="str">
        <f t="shared" si="758"/>
        <v/>
      </c>
      <c r="C1420" t="str">
        <f t="shared" si="732"/>
        <v/>
      </c>
      <c r="D1420" t="str">
        <f t="shared" si="759"/>
        <v/>
      </c>
      <c r="E1420" t="str">
        <f t="shared" si="760"/>
        <v/>
      </c>
      <c r="F1420" t="str">
        <f t="shared" si="731"/>
        <v/>
      </c>
      <c r="G1420" t="str">
        <f t="shared" si="755"/>
        <v/>
      </c>
      <c r="H1420" t="str">
        <f t="shared" si="733"/>
        <v/>
      </c>
      <c r="I1420" s="3" t="str">
        <f>IF(LEN(H1420)&gt;0,VLOOKUP(H1420,DATA!$B$2:$G$526,6,FALSE),"")</f>
        <v/>
      </c>
      <c r="J1420" t="str">
        <f>IF(LEN(H1420)&gt;0,VLOOKUP(H1420,DATA!$B$2:$G$526,2,FALSE),"")</f>
        <v/>
      </c>
      <c r="K1420" t="str">
        <f>IF(LEN(H1420)&gt;0,IF(MID(IF(MID(MID(C1420,LEN(H1420)+2,99),1,1)="(",MID(MID(C1420,LEN(H1420)+2,99),2,LEN(MID(C1420,LEN(H1420)+2,99))-2),MID(C1420,LEN(H1420)+2,99)),1,1)=VLOOKUP(H1420,DATA!$B$2:$I$526,8,FALSE),MID(IF(MID(MID(C1420,LEN(H1420)+2,99),1,1)="(",MID(MID(C1420,LEN(H1420)+2,99),2,LEN(MID(C1420,LEN(H1420)+2,99))-2),MID(C1420,LEN(H1420)+2,99)),1,3),IF(MID(MID(C1420,LEN(H1420)+2,99),1,1)="(",MID(MID(C1420,LEN(H1420)+2,99),2,LEN(MID(C1420,LEN(H1420)+2,99))-2),MID(C1420,LEN(H1420)+2,99))),"")</f>
        <v/>
      </c>
      <c r="L1420" t="str">
        <f t="shared" si="734"/>
        <v/>
      </c>
      <c r="M1420" t="str">
        <f t="shared" si="753"/>
        <v/>
      </c>
      <c r="N1420" t="str">
        <f t="shared" si="735"/>
        <v/>
      </c>
      <c r="O1420" t="str">
        <f t="shared" si="736"/>
        <v/>
      </c>
      <c r="P1420" t="str">
        <f t="shared" si="729"/>
        <v/>
      </c>
      <c r="Q1420" t="str">
        <f t="shared" si="737"/>
        <v/>
      </c>
      <c r="R1420" t="str">
        <f t="shared" si="738"/>
        <v/>
      </c>
      <c r="S1420" t="str">
        <f t="shared" si="739"/>
        <v/>
      </c>
      <c r="T1420" t="str">
        <f t="shared" si="740"/>
        <v/>
      </c>
      <c r="U1420" t="str">
        <f t="shared" si="741"/>
        <v/>
      </c>
      <c r="V1420" t="str">
        <f>IF(MID(I1420,6,1)="T",VLOOKUP(H1420,DATA!$B$2:$H$526,7,FALSE),"")</f>
        <v/>
      </c>
      <c r="W1420" t="str">
        <f t="shared" si="742"/>
        <v/>
      </c>
      <c r="X1420" t="str">
        <f>IF(LEN(H1420)&gt;0,VLOOKUP(H1420,DATA!$B$2:$F$526,5,FALSE),"")</f>
        <v/>
      </c>
      <c r="Y1420" t="str">
        <f t="shared" si="743"/>
        <v/>
      </c>
      <c r="Z1420" t="str">
        <f t="shared" si="744"/>
        <v/>
      </c>
      <c r="AA1420" t="str">
        <f t="shared" si="745"/>
        <v/>
      </c>
      <c r="AB1420" t="str">
        <f>IF(LEN(Z1420)&gt;0,VLOOKUP(Z1420,DATA!$K$25:$L$69,2,FALSE)&amp;IF(LEN(AA1420)&gt;0,VLOOKUP(AA1420,DATA!$O$25:$P$29,2,FALSE),""),"")</f>
        <v/>
      </c>
      <c r="AC1420" t="str">
        <f>IF(LEN(Z1420)&gt;0,VLOOKUP(Z1420,DATA!$K$25:$M$69,3,FALSE),"")</f>
        <v/>
      </c>
      <c r="AD1420" t="str">
        <f t="shared" si="746"/>
        <v/>
      </c>
      <c r="AE1420" t="str">
        <f t="shared" si="747"/>
        <v/>
      </c>
      <c r="AF1420" t="str">
        <f t="shared" si="748"/>
        <v/>
      </c>
      <c r="AG1420" t="str">
        <f t="shared" si="749"/>
        <v/>
      </c>
      <c r="AH1420" t="str">
        <f t="shared" si="750"/>
        <v/>
      </c>
      <c r="AI1420" t="str">
        <f>IF(LEN(Q1420)&gt;0,REPT("0",IF(IF(MID(I1420,12,1)="F",VLOOKUP(J1420,DATA!$K$2:$Y$20,14,FALSE),0)&gt;10,IF(MID(I1420,12,1)="F",VLOOKUP(J1420,DATA!$K$2:$Y$20,14,FALSE),0)-10,0)-LEN(X1420))&amp;DEC2BIN(Q1420,IF(MID(I1420,12,1)="F",VLOOKUP(J1420,DATA!$K$2:$Y$20,14,FALSE),0)-IF(IF(MID(I1420,12,1)="F",VLOOKUP(J1420,DATA!$K$2:$Y$20,14,FALSE),0)&gt;10,IF(MID(I1420,12,1)="F",VLOOKUP(J1420,DATA!$K$2:$Y$20,14,FALSE),0)-10,0)),"")</f>
        <v/>
      </c>
      <c r="AJ1420" t="str">
        <f>IF(LEN(H1420)&gt;0,IF(H1420&lt;&gt;"CALL_PAL",VLOOKUP(H1420,DATA!$B$2:$E$526,4,FALSE),VLOOKUP(K1420,DATA!$K$72:$M$161,3,FALSE)),"")</f>
        <v/>
      </c>
      <c r="AK1420" t="str">
        <f>IF(LEN(H1420)&gt;0,VLOOKUP(H1420,DATA!$B$2:$D$526,3,FALSE),"")</f>
        <v/>
      </c>
      <c r="AL1420" t="str">
        <f t="shared" si="751"/>
        <v/>
      </c>
      <c r="AM1420" t="str">
        <f t="shared" si="752"/>
        <v/>
      </c>
      <c r="AN1420" t="str">
        <f t="shared" si="730"/>
        <v/>
      </c>
      <c r="AO1420" t="str">
        <f t="shared" si="756"/>
        <v/>
      </c>
      <c r="AP1420" t="str">
        <f t="shared" si="757"/>
        <v/>
      </c>
      <c r="AQ1420" t="str">
        <f t="shared" si="754"/>
        <v/>
      </c>
    </row>
    <row r="1421" spans="1:43" x14ac:dyDescent="0.25">
      <c r="A1421" t="str">
        <f t="shared" si="758"/>
        <v/>
      </c>
      <c r="C1421" t="str">
        <f t="shared" si="732"/>
        <v/>
      </c>
      <c r="D1421" t="str">
        <f t="shared" si="759"/>
        <v/>
      </c>
      <c r="E1421" t="str">
        <f t="shared" si="760"/>
        <v/>
      </c>
      <c r="F1421" t="str">
        <f t="shared" si="731"/>
        <v/>
      </c>
      <c r="G1421" t="str">
        <f t="shared" si="755"/>
        <v/>
      </c>
      <c r="H1421" t="str">
        <f t="shared" si="733"/>
        <v/>
      </c>
      <c r="I1421" s="3" t="str">
        <f>IF(LEN(H1421)&gt;0,VLOOKUP(H1421,DATA!$B$2:$G$526,6,FALSE),"")</f>
        <v/>
      </c>
      <c r="J1421" t="str">
        <f>IF(LEN(H1421)&gt;0,VLOOKUP(H1421,DATA!$B$2:$G$526,2,FALSE),"")</f>
        <v/>
      </c>
      <c r="K1421" t="str">
        <f>IF(LEN(H1421)&gt;0,IF(MID(IF(MID(MID(C1421,LEN(H1421)+2,99),1,1)="(",MID(MID(C1421,LEN(H1421)+2,99),2,LEN(MID(C1421,LEN(H1421)+2,99))-2),MID(C1421,LEN(H1421)+2,99)),1,1)=VLOOKUP(H1421,DATA!$B$2:$I$526,8,FALSE),MID(IF(MID(MID(C1421,LEN(H1421)+2,99),1,1)="(",MID(MID(C1421,LEN(H1421)+2,99),2,LEN(MID(C1421,LEN(H1421)+2,99))-2),MID(C1421,LEN(H1421)+2,99)),1,3),IF(MID(MID(C1421,LEN(H1421)+2,99),1,1)="(",MID(MID(C1421,LEN(H1421)+2,99),2,LEN(MID(C1421,LEN(H1421)+2,99))-2),MID(C1421,LEN(H1421)+2,99))),"")</f>
        <v/>
      </c>
      <c r="L1421" t="str">
        <f t="shared" si="734"/>
        <v/>
      </c>
      <c r="M1421" t="str">
        <f t="shared" si="753"/>
        <v/>
      </c>
      <c r="N1421" t="str">
        <f t="shared" si="735"/>
        <v/>
      </c>
      <c r="O1421" t="str">
        <f t="shared" si="736"/>
        <v/>
      </c>
      <c r="P1421" t="str">
        <f t="shared" si="729"/>
        <v/>
      </c>
      <c r="Q1421" t="str">
        <f t="shared" si="737"/>
        <v/>
      </c>
      <c r="R1421" t="str">
        <f t="shared" si="738"/>
        <v/>
      </c>
      <c r="S1421" t="str">
        <f t="shared" si="739"/>
        <v/>
      </c>
      <c r="T1421" t="str">
        <f t="shared" si="740"/>
        <v/>
      </c>
      <c r="U1421" t="str">
        <f t="shared" si="741"/>
        <v/>
      </c>
      <c r="V1421" t="str">
        <f>IF(MID(I1421,6,1)="T",VLOOKUP(H1421,DATA!$B$2:$H$526,7,FALSE),"")</f>
        <v/>
      </c>
      <c r="W1421" t="str">
        <f t="shared" si="742"/>
        <v/>
      </c>
      <c r="X1421" t="str">
        <f>IF(LEN(H1421)&gt;0,VLOOKUP(H1421,DATA!$B$2:$F$526,5,FALSE),"")</f>
        <v/>
      </c>
      <c r="Y1421" t="str">
        <f t="shared" si="743"/>
        <v/>
      </c>
      <c r="Z1421" t="str">
        <f t="shared" si="744"/>
        <v/>
      </c>
      <c r="AA1421" t="str">
        <f t="shared" si="745"/>
        <v/>
      </c>
      <c r="AB1421" t="str">
        <f>IF(LEN(Z1421)&gt;0,VLOOKUP(Z1421,DATA!$K$25:$L$69,2,FALSE)&amp;IF(LEN(AA1421)&gt;0,VLOOKUP(AA1421,DATA!$O$25:$P$29,2,FALSE),""),"")</f>
        <v/>
      </c>
      <c r="AC1421" t="str">
        <f>IF(LEN(Z1421)&gt;0,VLOOKUP(Z1421,DATA!$K$25:$M$69,3,FALSE),"")</f>
        <v/>
      </c>
      <c r="AD1421" t="str">
        <f t="shared" si="746"/>
        <v/>
      </c>
      <c r="AE1421" t="str">
        <f t="shared" si="747"/>
        <v/>
      </c>
      <c r="AF1421" t="str">
        <f t="shared" si="748"/>
        <v/>
      </c>
      <c r="AG1421" t="str">
        <f t="shared" si="749"/>
        <v/>
      </c>
      <c r="AH1421" t="str">
        <f t="shared" si="750"/>
        <v/>
      </c>
      <c r="AI1421" t="str">
        <f>IF(LEN(Q1421)&gt;0,REPT("0",IF(IF(MID(I1421,12,1)="F",VLOOKUP(J1421,DATA!$K$2:$Y$20,14,FALSE),0)&gt;10,IF(MID(I1421,12,1)="F",VLOOKUP(J1421,DATA!$K$2:$Y$20,14,FALSE),0)-10,0)-LEN(X1421))&amp;DEC2BIN(Q1421,IF(MID(I1421,12,1)="F",VLOOKUP(J1421,DATA!$K$2:$Y$20,14,FALSE),0)-IF(IF(MID(I1421,12,1)="F",VLOOKUP(J1421,DATA!$K$2:$Y$20,14,FALSE),0)&gt;10,IF(MID(I1421,12,1)="F",VLOOKUP(J1421,DATA!$K$2:$Y$20,14,FALSE),0)-10,0)),"")</f>
        <v/>
      </c>
      <c r="AJ1421" t="str">
        <f>IF(LEN(H1421)&gt;0,IF(H1421&lt;&gt;"CALL_PAL",VLOOKUP(H1421,DATA!$B$2:$E$526,4,FALSE),VLOOKUP(K1421,DATA!$K$72:$M$161,3,FALSE)),"")</f>
        <v/>
      </c>
      <c r="AK1421" t="str">
        <f>IF(LEN(H1421)&gt;0,VLOOKUP(H1421,DATA!$B$2:$D$526,3,FALSE),"")</f>
        <v/>
      </c>
      <c r="AL1421" t="str">
        <f t="shared" si="751"/>
        <v/>
      </c>
      <c r="AM1421" t="str">
        <f t="shared" si="752"/>
        <v/>
      </c>
      <c r="AN1421" t="str">
        <f t="shared" si="730"/>
        <v/>
      </c>
      <c r="AO1421" t="str">
        <f t="shared" si="756"/>
        <v/>
      </c>
      <c r="AP1421" t="str">
        <f t="shared" si="757"/>
        <v/>
      </c>
      <c r="AQ1421" t="str">
        <f t="shared" si="754"/>
        <v/>
      </c>
    </row>
    <row r="1422" spans="1:43" x14ac:dyDescent="0.25">
      <c r="A1422" t="str">
        <f t="shared" si="758"/>
        <v/>
      </c>
      <c r="C1422" t="str">
        <f t="shared" si="732"/>
        <v/>
      </c>
      <c r="D1422" t="str">
        <f t="shared" si="759"/>
        <v/>
      </c>
      <c r="E1422" t="str">
        <f t="shared" si="760"/>
        <v/>
      </c>
      <c r="F1422" t="str">
        <f t="shared" si="731"/>
        <v/>
      </c>
      <c r="G1422" t="str">
        <f t="shared" si="755"/>
        <v/>
      </c>
      <c r="H1422" t="str">
        <f t="shared" si="733"/>
        <v/>
      </c>
      <c r="I1422" s="3" t="str">
        <f>IF(LEN(H1422)&gt;0,VLOOKUP(H1422,DATA!$B$2:$G$526,6,FALSE),"")</f>
        <v/>
      </c>
      <c r="J1422" t="str">
        <f>IF(LEN(H1422)&gt;0,VLOOKUP(H1422,DATA!$B$2:$G$526,2,FALSE),"")</f>
        <v/>
      </c>
      <c r="K1422" t="str">
        <f>IF(LEN(H1422)&gt;0,IF(MID(IF(MID(MID(C1422,LEN(H1422)+2,99),1,1)="(",MID(MID(C1422,LEN(H1422)+2,99),2,LEN(MID(C1422,LEN(H1422)+2,99))-2),MID(C1422,LEN(H1422)+2,99)),1,1)=VLOOKUP(H1422,DATA!$B$2:$I$526,8,FALSE),MID(IF(MID(MID(C1422,LEN(H1422)+2,99),1,1)="(",MID(MID(C1422,LEN(H1422)+2,99),2,LEN(MID(C1422,LEN(H1422)+2,99))-2),MID(C1422,LEN(H1422)+2,99)),1,3),IF(MID(MID(C1422,LEN(H1422)+2,99),1,1)="(",MID(MID(C1422,LEN(H1422)+2,99),2,LEN(MID(C1422,LEN(H1422)+2,99))-2),MID(C1422,LEN(H1422)+2,99))),"")</f>
        <v/>
      </c>
      <c r="L1422" t="str">
        <f t="shared" si="734"/>
        <v/>
      </c>
      <c r="M1422" t="str">
        <f t="shared" si="753"/>
        <v/>
      </c>
      <c r="N1422" t="str">
        <f t="shared" si="735"/>
        <v/>
      </c>
      <c r="O1422" t="str">
        <f t="shared" si="736"/>
        <v/>
      </c>
      <c r="P1422" t="str">
        <f t="shared" ref="P1422:P1485" si="761">IF(MID(I1422,12,1)="F",IFERROR(VLOOKUP(L1422&amp;":",C:G,5,FALSE),""),"")</f>
        <v/>
      </c>
      <c r="Q1422" t="str">
        <f t="shared" si="737"/>
        <v/>
      </c>
      <c r="R1422" t="str">
        <f t="shared" si="738"/>
        <v/>
      </c>
      <c r="S1422" t="str">
        <f t="shared" si="739"/>
        <v/>
      </c>
      <c r="T1422" t="str">
        <f t="shared" si="740"/>
        <v/>
      </c>
      <c r="U1422" t="str">
        <f t="shared" si="741"/>
        <v/>
      </c>
      <c r="V1422" t="str">
        <f>IF(MID(I1422,6,1)="T",VLOOKUP(H1422,DATA!$B$2:$H$526,7,FALSE),"")</f>
        <v/>
      </c>
      <c r="W1422" t="str">
        <f t="shared" si="742"/>
        <v/>
      </c>
      <c r="X1422" t="str">
        <f>IF(LEN(H1422)&gt;0,VLOOKUP(H1422,DATA!$B$2:$F$526,5,FALSE),"")</f>
        <v/>
      </c>
      <c r="Y1422" t="str">
        <f t="shared" si="743"/>
        <v/>
      </c>
      <c r="Z1422" t="str">
        <f t="shared" si="744"/>
        <v/>
      </c>
      <c r="AA1422" t="str">
        <f t="shared" si="745"/>
        <v/>
      </c>
      <c r="AB1422" t="str">
        <f>IF(LEN(Z1422)&gt;0,VLOOKUP(Z1422,DATA!$K$25:$L$69,2,FALSE)&amp;IF(LEN(AA1422)&gt;0,VLOOKUP(AA1422,DATA!$O$25:$P$29,2,FALSE),""),"")</f>
        <v/>
      </c>
      <c r="AC1422" t="str">
        <f>IF(LEN(Z1422)&gt;0,VLOOKUP(Z1422,DATA!$K$25:$M$69,3,FALSE),"")</f>
        <v/>
      </c>
      <c r="AD1422" t="str">
        <f t="shared" si="746"/>
        <v/>
      </c>
      <c r="AE1422" t="str">
        <f t="shared" si="747"/>
        <v/>
      </c>
      <c r="AF1422" t="str">
        <f t="shared" si="748"/>
        <v/>
      </c>
      <c r="AG1422" t="str">
        <f t="shared" si="749"/>
        <v/>
      </c>
      <c r="AH1422" t="str">
        <f t="shared" si="750"/>
        <v/>
      </c>
      <c r="AI1422" t="str">
        <f>IF(LEN(Q1422)&gt;0,REPT("0",IF(IF(MID(I1422,12,1)="F",VLOOKUP(J1422,DATA!$K$2:$Y$20,14,FALSE),0)&gt;10,IF(MID(I1422,12,1)="F",VLOOKUP(J1422,DATA!$K$2:$Y$20,14,FALSE),0)-10,0)-LEN(X1422))&amp;DEC2BIN(Q1422,IF(MID(I1422,12,1)="F",VLOOKUP(J1422,DATA!$K$2:$Y$20,14,FALSE),0)-IF(IF(MID(I1422,12,1)="F",VLOOKUP(J1422,DATA!$K$2:$Y$20,14,FALSE),0)&gt;10,IF(MID(I1422,12,1)="F",VLOOKUP(J1422,DATA!$K$2:$Y$20,14,FALSE),0)-10,0)),"")</f>
        <v/>
      </c>
      <c r="AJ1422" t="str">
        <f>IF(LEN(H1422)&gt;0,IF(H1422&lt;&gt;"CALL_PAL",VLOOKUP(H1422,DATA!$B$2:$E$526,4,FALSE),VLOOKUP(K1422,DATA!$K$72:$M$161,3,FALSE)),"")</f>
        <v/>
      </c>
      <c r="AK1422" t="str">
        <f>IF(LEN(H1422)&gt;0,VLOOKUP(H1422,DATA!$B$2:$D$526,3,FALSE),"")</f>
        <v/>
      </c>
      <c r="AL1422" t="str">
        <f t="shared" si="751"/>
        <v/>
      </c>
      <c r="AM1422" t="str">
        <f t="shared" si="752"/>
        <v/>
      </c>
      <c r="AN1422" t="str">
        <f t="shared" si="730"/>
        <v/>
      </c>
      <c r="AO1422" t="str">
        <f t="shared" si="756"/>
        <v/>
      </c>
      <c r="AP1422" t="str">
        <f t="shared" si="757"/>
        <v/>
      </c>
      <c r="AQ1422" t="str">
        <f t="shared" si="754"/>
        <v/>
      </c>
    </row>
    <row r="1423" spans="1:43" x14ac:dyDescent="0.25">
      <c r="A1423" t="str">
        <f t="shared" si="758"/>
        <v/>
      </c>
      <c r="C1423" t="str">
        <f t="shared" si="732"/>
        <v/>
      </c>
      <c r="D1423" t="str">
        <f t="shared" si="759"/>
        <v/>
      </c>
      <c r="E1423" t="str">
        <f t="shared" si="760"/>
        <v/>
      </c>
      <c r="F1423" t="str">
        <f t="shared" si="731"/>
        <v/>
      </c>
      <c r="G1423" t="str">
        <f t="shared" si="755"/>
        <v/>
      </c>
      <c r="H1423" t="str">
        <f t="shared" si="733"/>
        <v/>
      </c>
      <c r="I1423" s="3" t="str">
        <f>IF(LEN(H1423)&gt;0,VLOOKUP(H1423,DATA!$B$2:$G$526,6,FALSE),"")</f>
        <v/>
      </c>
      <c r="J1423" t="str">
        <f>IF(LEN(H1423)&gt;0,VLOOKUP(H1423,DATA!$B$2:$G$526,2,FALSE),"")</f>
        <v/>
      </c>
      <c r="K1423" t="str">
        <f>IF(LEN(H1423)&gt;0,IF(MID(IF(MID(MID(C1423,LEN(H1423)+2,99),1,1)="(",MID(MID(C1423,LEN(H1423)+2,99),2,LEN(MID(C1423,LEN(H1423)+2,99))-2),MID(C1423,LEN(H1423)+2,99)),1,1)=VLOOKUP(H1423,DATA!$B$2:$I$526,8,FALSE),MID(IF(MID(MID(C1423,LEN(H1423)+2,99),1,1)="(",MID(MID(C1423,LEN(H1423)+2,99),2,LEN(MID(C1423,LEN(H1423)+2,99))-2),MID(C1423,LEN(H1423)+2,99)),1,3),IF(MID(MID(C1423,LEN(H1423)+2,99),1,1)="(",MID(MID(C1423,LEN(H1423)+2,99),2,LEN(MID(C1423,LEN(H1423)+2,99))-2),MID(C1423,LEN(H1423)+2,99))),"")</f>
        <v/>
      </c>
      <c r="L1423" t="str">
        <f t="shared" si="734"/>
        <v/>
      </c>
      <c r="M1423" t="str">
        <f t="shared" si="753"/>
        <v/>
      </c>
      <c r="N1423" t="str">
        <f t="shared" si="735"/>
        <v/>
      </c>
      <c r="O1423" t="str">
        <f t="shared" si="736"/>
        <v/>
      </c>
      <c r="P1423" t="str">
        <f t="shared" si="761"/>
        <v/>
      </c>
      <c r="Q1423" t="str">
        <f t="shared" si="737"/>
        <v/>
      </c>
      <c r="R1423" t="str">
        <f t="shared" si="738"/>
        <v/>
      </c>
      <c r="S1423" t="str">
        <f t="shared" si="739"/>
        <v/>
      </c>
      <c r="T1423" t="str">
        <f t="shared" si="740"/>
        <v/>
      </c>
      <c r="U1423" t="str">
        <f t="shared" si="741"/>
        <v/>
      </c>
      <c r="V1423" t="str">
        <f>IF(MID(I1423,6,1)="T",VLOOKUP(H1423,DATA!$B$2:$H$526,7,FALSE),"")</f>
        <v/>
      </c>
      <c r="W1423" t="str">
        <f t="shared" si="742"/>
        <v/>
      </c>
      <c r="X1423" t="str">
        <f>IF(LEN(H1423)&gt;0,VLOOKUP(H1423,DATA!$B$2:$F$526,5,FALSE),"")</f>
        <v/>
      </c>
      <c r="Y1423" t="str">
        <f t="shared" si="743"/>
        <v/>
      </c>
      <c r="Z1423" t="str">
        <f t="shared" si="744"/>
        <v/>
      </c>
      <c r="AA1423" t="str">
        <f t="shared" si="745"/>
        <v/>
      </c>
      <c r="AB1423" t="str">
        <f>IF(LEN(Z1423)&gt;0,VLOOKUP(Z1423,DATA!$K$25:$L$69,2,FALSE)&amp;IF(LEN(AA1423)&gt;0,VLOOKUP(AA1423,DATA!$O$25:$P$29,2,FALSE),""),"")</f>
        <v/>
      </c>
      <c r="AC1423" t="str">
        <f>IF(LEN(Z1423)&gt;0,VLOOKUP(Z1423,DATA!$K$25:$M$69,3,FALSE),"")</f>
        <v/>
      </c>
      <c r="AD1423" t="str">
        <f t="shared" si="746"/>
        <v/>
      </c>
      <c r="AE1423" t="str">
        <f t="shared" si="747"/>
        <v/>
      </c>
      <c r="AF1423" t="str">
        <f t="shared" si="748"/>
        <v/>
      </c>
      <c r="AG1423" t="str">
        <f t="shared" si="749"/>
        <v/>
      </c>
      <c r="AH1423" t="str">
        <f t="shared" si="750"/>
        <v/>
      </c>
      <c r="AI1423" t="str">
        <f>IF(LEN(Q1423)&gt;0,REPT("0",IF(IF(MID(I1423,12,1)="F",VLOOKUP(J1423,DATA!$K$2:$Y$20,14,FALSE),0)&gt;10,IF(MID(I1423,12,1)="F",VLOOKUP(J1423,DATA!$K$2:$Y$20,14,FALSE),0)-10,0)-LEN(X1423))&amp;DEC2BIN(Q1423,IF(MID(I1423,12,1)="F",VLOOKUP(J1423,DATA!$K$2:$Y$20,14,FALSE),0)-IF(IF(MID(I1423,12,1)="F",VLOOKUP(J1423,DATA!$K$2:$Y$20,14,FALSE),0)&gt;10,IF(MID(I1423,12,1)="F",VLOOKUP(J1423,DATA!$K$2:$Y$20,14,FALSE),0)-10,0)),"")</f>
        <v/>
      </c>
      <c r="AJ1423" t="str">
        <f>IF(LEN(H1423)&gt;0,IF(H1423&lt;&gt;"CALL_PAL",VLOOKUP(H1423,DATA!$B$2:$E$526,4,FALSE),VLOOKUP(K1423,DATA!$K$72:$M$161,3,FALSE)),"")</f>
        <v/>
      </c>
      <c r="AK1423" t="str">
        <f>IF(LEN(H1423)&gt;0,VLOOKUP(H1423,DATA!$B$2:$D$526,3,FALSE),"")</f>
        <v/>
      </c>
      <c r="AL1423" t="str">
        <f t="shared" si="751"/>
        <v/>
      </c>
      <c r="AM1423" t="str">
        <f t="shared" si="752"/>
        <v/>
      </c>
      <c r="AN1423" t="str">
        <f t="shared" si="730"/>
        <v/>
      </c>
      <c r="AO1423" t="str">
        <f t="shared" si="756"/>
        <v/>
      </c>
      <c r="AP1423" t="str">
        <f t="shared" si="757"/>
        <v/>
      </c>
      <c r="AQ1423" t="str">
        <f t="shared" si="754"/>
        <v/>
      </c>
    </row>
    <row r="1424" spans="1:43" x14ac:dyDescent="0.25">
      <c r="A1424" t="str">
        <f t="shared" si="758"/>
        <v/>
      </c>
      <c r="C1424" t="str">
        <f t="shared" si="732"/>
        <v/>
      </c>
      <c r="D1424" t="str">
        <f t="shared" si="759"/>
        <v/>
      </c>
      <c r="E1424" t="str">
        <f t="shared" si="760"/>
        <v/>
      </c>
      <c r="F1424" t="str">
        <f t="shared" si="731"/>
        <v/>
      </c>
      <c r="G1424" t="str">
        <f t="shared" si="755"/>
        <v/>
      </c>
      <c r="H1424" t="str">
        <f t="shared" si="733"/>
        <v/>
      </c>
      <c r="I1424" s="3" t="str">
        <f>IF(LEN(H1424)&gt;0,VLOOKUP(H1424,DATA!$B$2:$G$526,6,FALSE),"")</f>
        <v/>
      </c>
      <c r="J1424" t="str">
        <f>IF(LEN(H1424)&gt;0,VLOOKUP(H1424,DATA!$B$2:$G$526,2,FALSE),"")</f>
        <v/>
      </c>
      <c r="K1424" t="str">
        <f>IF(LEN(H1424)&gt;0,IF(MID(IF(MID(MID(C1424,LEN(H1424)+2,99),1,1)="(",MID(MID(C1424,LEN(H1424)+2,99),2,LEN(MID(C1424,LEN(H1424)+2,99))-2),MID(C1424,LEN(H1424)+2,99)),1,1)=VLOOKUP(H1424,DATA!$B$2:$I$526,8,FALSE),MID(IF(MID(MID(C1424,LEN(H1424)+2,99),1,1)="(",MID(MID(C1424,LEN(H1424)+2,99),2,LEN(MID(C1424,LEN(H1424)+2,99))-2),MID(C1424,LEN(H1424)+2,99)),1,3),IF(MID(MID(C1424,LEN(H1424)+2,99),1,1)="(",MID(MID(C1424,LEN(H1424)+2,99),2,LEN(MID(C1424,LEN(H1424)+2,99))-2),MID(C1424,LEN(H1424)+2,99))),"")</f>
        <v/>
      </c>
      <c r="L1424" t="str">
        <f t="shared" si="734"/>
        <v/>
      </c>
      <c r="M1424" t="str">
        <f t="shared" si="753"/>
        <v/>
      </c>
      <c r="N1424" t="str">
        <f t="shared" si="735"/>
        <v/>
      </c>
      <c r="O1424" t="str">
        <f t="shared" si="736"/>
        <v/>
      </c>
      <c r="P1424" t="str">
        <f t="shared" si="761"/>
        <v/>
      </c>
      <c r="Q1424" t="str">
        <f t="shared" si="737"/>
        <v/>
      </c>
      <c r="R1424" t="str">
        <f t="shared" si="738"/>
        <v/>
      </c>
      <c r="S1424" t="str">
        <f t="shared" si="739"/>
        <v/>
      </c>
      <c r="T1424" t="str">
        <f t="shared" si="740"/>
        <v/>
      </c>
      <c r="U1424" t="str">
        <f t="shared" si="741"/>
        <v/>
      </c>
      <c r="V1424" t="str">
        <f>IF(MID(I1424,6,1)="T",VLOOKUP(H1424,DATA!$B$2:$H$526,7,FALSE),"")</f>
        <v/>
      </c>
      <c r="W1424" t="str">
        <f t="shared" si="742"/>
        <v/>
      </c>
      <c r="X1424" t="str">
        <f>IF(LEN(H1424)&gt;0,VLOOKUP(H1424,DATA!$B$2:$F$526,5,FALSE),"")</f>
        <v/>
      </c>
      <c r="Y1424" t="str">
        <f t="shared" si="743"/>
        <v/>
      </c>
      <c r="Z1424" t="str">
        <f t="shared" si="744"/>
        <v/>
      </c>
      <c r="AA1424" t="str">
        <f t="shared" si="745"/>
        <v/>
      </c>
      <c r="AB1424" t="str">
        <f>IF(LEN(Z1424)&gt;0,VLOOKUP(Z1424,DATA!$K$25:$L$69,2,FALSE)&amp;IF(LEN(AA1424)&gt;0,VLOOKUP(AA1424,DATA!$O$25:$P$29,2,FALSE),""),"")</f>
        <v/>
      </c>
      <c r="AC1424" t="str">
        <f>IF(LEN(Z1424)&gt;0,VLOOKUP(Z1424,DATA!$K$25:$M$69,3,FALSE),"")</f>
        <v/>
      </c>
      <c r="AD1424" t="str">
        <f t="shared" si="746"/>
        <v/>
      </c>
      <c r="AE1424" t="str">
        <f t="shared" si="747"/>
        <v/>
      </c>
      <c r="AF1424" t="str">
        <f t="shared" si="748"/>
        <v/>
      </c>
      <c r="AG1424" t="str">
        <f t="shared" si="749"/>
        <v/>
      </c>
      <c r="AH1424" t="str">
        <f t="shared" si="750"/>
        <v/>
      </c>
      <c r="AI1424" t="str">
        <f>IF(LEN(Q1424)&gt;0,REPT("0",IF(IF(MID(I1424,12,1)="F",VLOOKUP(J1424,DATA!$K$2:$Y$20,14,FALSE),0)&gt;10,IF(MID(I1424,12,1)="F",VLOOKUP(J1424,DATA!$K$2:$Y$20,14,FALSE),0)-10,0)-LEN(X1424))&amp;DEC2BIN(Q1424,IF(MID(I1424,12,1)="F",VLOOKUP(J1424,DATA!$K$2:$Y$20,14,FALSE),0)-IF(IF(MID(I1424,12,1)="F",VLOOKUP(J1424,DATA!$K$2:$Y$20,14,FALSE),0)&gt;10,IF(MID(I1424,12,1)="F",VLOOKUP(J1424,DATA!$K$2:$Y$20,14,FALSE),0)-10,0)),"")</f>
        <v/>
      </c>
      <c r="AJ1424" t="str">
        <f>IF(LEN(H1424)&gt;0,IF(H1424&lt;&gt;"CALL_PAL",VLOOKUP(H1424,DATA!$B$2:$E$526,4,FALSE),VLOOKUP(K1424,DATA!$K$72:$M$161,3,FALSE)),"")</f>
        <v/>
      </c>
      <c r="AK1424" t="str">
        <f>IF(LEN(H1424)&gt;0,VLOOKUP(H1424,DATA!$B$2:$D$526,3,FALSE),"")</f>
        <v/>
      </c>
      <c r="AL1424" t="str">
        <f t="shared" si="751"/>
        <v/>
      </c>
      <c r="AM1424" t="str">
        <f t="shared" si="752"/>
        <v/>
      </c>
      <c r="AN1424" t="str">
        <f t="shared" si="730"/>
        <v/>
      </c>
      <c r="AO1424" t="str">
        <f t="shared" si="756"/>
        <v/>
      </c>
      <c r="AP1424" t="str">
        <f t="shared" si="757"/>
        <v/>
      </c>
      <c r="AQ1424" t="str">
        <f t="shared" si="754"/>
        <v/>
      </c>
    </row>
    <row r="1425" spans="1:43" x14ac:dyDescent="0.25">
      <c r="A1425" t="str">
        <f t="shared" si="758"/>
        <v/>
      </c>
      <c r="C1425" t="str">
        <f t="shared" si="732"/>
        <v/>
      </c>
      <c r="D1425" t="str">
        <f t="shared" si="759"/>
        <v/>
      </c>
      <c r="E1425" t="str">
        <f t="shared" si="760"/>
        <v/>
      </c>
      <c r="F1425" t="str">
        <f t="shared" si="731"/>
        <v/>
      </c>
      <c r="G1425" t="str">
        <f t="shared" si="755"/>
        <v/>
      </c>
      <c r="H1425" t="str">
        <f t="shared" si="733"/>
        <v/>
      </c>
      <c r="I1425" s="3" t="str">
        <f>IF(LEN(H1425)&gt;0,VLOOKUP(H1425,DATA!$B$2:$G$526,6,FALSE),"")</f>
        <v/>
      </c>
      <c r="J1425" t="str">
        <f>IF(LEN(H1425)&gt;0,VLOOKUP(H1425,DATA!$B$2:$G$526,2,FALSE),"")</f>
        <v/>
      </c>
      <c r="K1425" t="str">
        <f>IF(LEN(H1425)&gt;0,IF(MID(IF(MID(MID(C1425,LEN(H1425)+2,99),1,1)="(",MID(MID(C1425,LEN(H1425)+2,99),2,LEN(MID(C1425,LEN(H1425)+2,99))-2),MID(C1425,LEN(H1425)+2,99)),1,1)=VLOOKUP(H1425,DATA!$B$2:$I$526,8,FALSE),MID(IF(MID(MID(C1425,LEN(H1425)+2,99),1,1)="(",MID(MID(C1425,LEN(H1425)+2,99),2,LEN(MID(C1425,LEN(H1425)+2,99))-2),MID(C1425,LEN(H1425)+2,99)),1,3),IF(MID(MID(C1425,LEN(H1425)+2,99),1,1)="(",MID(MID(C1425,LEN(H1425)+2,99),2,LEN(MID(C1425,LEN(H1425)+2,99))-2),MID(C1425,LEN(H1425)+2,99))),"")</f>
        <v/>
      </c>
      <c r="L1425" t="str">
        <f t="shared" si="734"/>
        <v/>
      </c>
      <c r="M1425" t="str">
        <f t="shared" si="753"/>
        <v/>
      </c>
      <c r="N1425" t="str">
        <f t="shared" si="735"/>
        <v/>
      </c>
      <c r="O1425" t="str">
        <f t="shared" si="736"/>
        <v/>
      </c>
      <c r="P1425" t="str">
        <f t="shared" si="761"/>
        <v/>
      </c>
      <c r="Q1425" t="str">
        <f t="shared" si="737"/>
        <v/>
      </c>
      <c r="R1425" t="str">
        <f t="shared" si="738"/>
        <v/>
      </c>
      <c r="S1425" t="str">
        <f t="shared" si="739"/>
        <v/>
      </c>
      <c r="T1425" t="str">
        <f t="shared" si="740"/>
        <v/>
      </c>
      <c r="U1425" t="str">
        <f t="shared" si="741"/>
        <v/>
      </c>
      <c r="V1425" t="str">
        <f>IF(MID(I1425,6,1)="T",VLOOKUP(H1425,DATA!$B$2:$H$526,7,FALSE),"")</f>
        <v/>
      </c>
      <c r="W1425" t="str">
        <f t="shared" si="742"/>
        <v/>
      </c>
      <c r="X1425" t="str">
        <f>IF(LEN(H1425)&gt;0,VLOOKUP(H1425,DATA!$B$2:$F$526,5,FALSE),"")</f>
        <v/>
      </c>
      <c r="Y1425" t="str">
        <f t="shared" si="743"/>
        <v/>
      </c>
      <c r="Z1425" t="str">
        <f t="shared" si="744"/>
        <v/>
      </c>
      <c r="AA1425" t="str">
        <f t="shared" si="745"/>
        <v/>
      </c>
      <c r="AB1425" t="str">
        <f>IF(LEN(Z1425)&gt;0,VLOOKUP(Z1425,DATA!$K$25:$L$69,2,FALSE)&amp;IF(LEN(AA1425)&gt;0,VLOOKUP(AA1425,DATA!$O$25:$P$29,2,FALSE),""),"")</f>
        <v/>
      </c>
      <c r="AC1425" t="str">
        <f>IF(LEN(Z1425)&gt;0,VLOOKUP(Z1425,DATA!$K$25:$M$69,3,FALSE),"")</f>
        <v/>
      </c>
      <c r="AD1425" t="str">
        <f t="shared" si="746"/>
        <v/>
      </c>
      <c r="AE1425" t="str">
        <f t="shared" si="747"/>
        <v/>
      </c>
      <c r="AF1425" t="str">
        <f t="shared" si="748"/>
        <v/>
      </c>
      <c r="AG1425" t="str">
        <f t="shared" si="749"/>
        <v/>
      </c>
      <c r="AH1425" t="str">
        <f t="shared" si="750"/>
        <v/>
      </c>
      <c r="AI1425" t="str">
        <f>IF(LEN(Q1425)&gt;0,REPT("0",IF(IF(MID(I1425,12,1)="F",VLOOKUP(J1425,DATA!$K$2:$Y$20,14,FALSE),0)&gt;10,IF(MID(I1425,12,1)="F",VLOOKUP(J1425,DATA!$K$2:$Y$20,14,FALSE),0)-10,0)-LEN(X1425))&amp;DEC2BIN(Q1425,IF(MID(I1425,12,1)="F",VLOOKUP(J1425,DATA!$K$2:$Y$20,14,FALSE),0)-IF(IF(MID(I1425,12,1)="F",VLOOKUP(J1425,DATA!$K$2:$Y$20,14,FALSE),0)&gt;10,IF(MID(I1425,12,1)="F",VLOOKUP(J1425,DATA!$K$2:$Y$20,14,FALSE),0)-10,0)),"")</f>
        <v/>
      </c>
      <c r="AJ1425" t="str">
        <f>IF(LEN(H1425)&gt;0,IF(H1425&lt;&gt;"CALL_PAL",VLOOKUP(H1425,DATA!$B$2:$E$526,4,FALSE),VLOOKUP(K1425,DATA!$K$72:$M$161,3,FALSE)),"")</f>
        <v/>
      </c>
      <c r="AK1425" t="str">
        <f>IF(LEN(H1425)&gt;0,VLOOKUP(H1425,DATA!$B$2:$D$526,3,FALSE),"")</f>
        <v/>
      </c>
      <c r="AL1425" t="str">
        <f t="shared" si="751"/>
        <v/>
      </c>
      <c r="AM1425" t="str">
        <f t="shared" si="752"/>
        <v/>
      </c>
      <c r="AN1425" t="str">
        <f t="shared" si="730"/>
        <v/>
      </c>
      <c r="AO1425" t="str">
        <f t="shared" si="756"/>
        <v/>
      </c>
      <c r="AP1425" t="str">
        <f t="shared" si="757"/>
        <v/>
      </c>
      <c r="AQ1425" t="str">
        <f t="shared" si="754"/>
        <v/>
      </c>
    </row>
    <row r="1426" spans="1:43" x14ac:dyDescent="0.25">
      <c r="A1426" t="str">
        <f t="shared" si="758"/>
        <v/>
      </c>
      <c r="C1426" t="str">
        <f t="shared" si="732"/>
        <v/>
      </c>
      <c r="D1426" t="str">
        <f t="shared" si="759"/>
        <v/>
      </c>
      <c r="E1426" t="str">
        <f t="shared" si="760"/>
        <v/>
      </c>
      <c r="F1426" t="str">
        <f t="shared" si="731"/>
        <v/>
      </c>
      <c r="G1426" t="str">
        <f t="shared" si="755"/>
        <v/>
      </c>
      <c r="H1426" t="str">
        <f t="shared" si="733"/>
        <v/>
      </c>
      <c r="I1426" s="3" t="str">
        <f>IF(LEN(H1426)&gt;0,VLOOKUP(H1426,DATA!$B$2:$G$526,6,FALSE),"")</f>
        <v/>
      </c>
      <c r="J1426" t="str">
        <f>IF(LEN(H1426)&gt;0,VLOOKUP(H1426,DATA!$B$2:$G$526,2,FALSE),"")</f>
        <v/>
      </c>
      <c r="K1426" t="str">
        <f>IF(LEN(H1426)&gt;0,IF(MID(IF(MID(MID(C1426,LEN(H1426)+2,99),1,1)="(",MID(MID(C1426,LEN(H1426)+2,99),2,LEN(MID(C1426,LEN(H1426)+2,99))-2),MID(C1426,LEN(H1426)+2,99)),1,1)=VLOOKUP(H1426,DATA!$B$2:$I$526,8,FALSE),MID(IF(MID(MID(C1426,LEN(H1426)+2,99),1,1)="(",MID(MID(C1426,LEN(H1426)+2,99),2,LEN(MID(C1426,LEN(H1426)+2,99))-2),MID(C1426,LEN(H1426)+2,99)),1,3),IF(MID(MID(C1426,LEN(H1426)+2,99),1,1)="(",MID(MID(C1426,LEN(H1426)+2,99),2,LEN(MID(C1426,LEN(H1426)+2,99))-2),MID(C1426,LEN(H1426)+2,99))),"")</f>
        <v/>
      </c>
      <c r="L1426" t="str">
        <f t="shared" si="734"/>
        <v/>
      </c>
      <c r="M1426" t="str">
        <f t="shared" si="753"/>
        <v/>
      </c>
      <c r="N1426" t="str">
        <f t="shared" si="735"/>
        <v/>
      </c>
      <c r="O1426" t="str">
        <f t="shared" si="736"/>
        <v/>
      </c>
      <c r="P1426" t="str">
        <f t="shared" si="761"/>
        <v/>
      </c>
      <c r="Q1426" t="str">
        <f t="shared" si="737"/>
        <v/>
      </c>
      <c r="R1426" t="str">
        <f t="shared" si="738"/>
        <v/>
      </c>
      <c r="S1426" t="str">
        <f t="shared" si="739"/>
        <v/>
      </c>
      <c r="T1426" t="str">
        <f t="shared" si="740"/>
        <v/>
      </c>
      <c r="U1426" t="str">
        <f t="shared" si="741"/>
        <v/>
      </c>
      <c r="V1426" t="str">
        <f>IF(MID(I1426,6,1)="T",VLOOKUP(H1426,DATA!$B$2:$H$526,7,FALSE),"")</f>
        <v/>
      </c>
      <c r="W1426" t="str">
        <f t="shared" si="742"/>
        <v/>
      </c>
      <c r="X1426" t="str">
        <f>IF(LEN(H1426)&gt;0,VLOOKUP(H1426,DATA!$B$2:$F$526,5,FALSE),"")</f>
        <v/>
      </c>
      <c r="Y1426" t="str">
        <f t="shared" si="743"/>
        <v/>
      </c>
      <c r="Z1426" t="str">
        <f t="shared" si="744"/>
        <v/>
      </c>
      <c r="AA1426" t="str">
        <f t="shared" si="745"/>
        <v/>
      </c>
      <c r="AB1426" t="str">
        <f>IF(LEN(Z1426)&gt;0,VLOOKUP(Z1426,DATA!$K$25:$L$69,2,FALSE)&amp;IF(LEN(AA1426)&gt;0,VLOOKUP(AA1426,DATA!$O$25:$P$29,2,FALSE),""),"")</f>
        <v/>
      </c>
      <c r="AC1426" t="str">
        <f>IF(LEN(Z1426)&gt;0,VLOOKUP(Z1426,DATA!$K$25:$M$69,3,FALSE),"")</f>
        <v/>
      </c>
      <c r="AD1426" t="str">
        <f t="shared" si="746"/>
        <v/>
      </c>
      <c r="AE1426" t="str">
        <f t="shared" si="747"/>
        <v/>
      </c>
      <c r="AF1426" t="str">
        <f t="shared" si="748"/>
        <v/>
      </c>
      <c r="AG1426" t="str">
        <f t="shared" si="749"/>
        <v/>
      </c>
      <c r="AH1426" t="str">
        <f t="shared" si="750"/>
        <v/>
      </c>
      <c r="AI1426" t="str">
        <f>IF(LEN(Q1426)&gt;0,REPT("0",IF(IF(MID(I1426,12,1)="F",VLOOKUP(J1426,DATA!$K$2:$Y$20,14,FALSE),0)&gt;10,IF(MID(I1426,12,1)="F",VLOOKUP(J1426,DATA!$K$2:$Y$20,14,FALSE),0)-10,0)-LEN(X1426))&amp;DEC2BIN(Q1426,IF(MID(I1426,12,1)="F",VLOOKUP(J1426,DATA!$K$2:$Y$20,14,FALSE),0)-IF(IF(MID(I1426,12,1)="F",VLOOKUP(J1426,DATA!$K$2:$Y$20,14,FALSE),0)&gt;10,IF(MID(I1426,12,1)="F",VLOOKUP(J1426,DATA!$K$2:$Y$20,14,FALSE),0)-10,0)),"")</f>
        <v/>
      </c>
      <c r="AJ1426" t="str">
        <f>IF(LEN(H1426)&gt;0,IF(H1426&lt;&gt;"CALL_PAL",VLOOKUP(H1426,DATA!$B$2:$E$526,4,FALSE),VLOOKUP(K1426,DATA!$K$72:$M$161,3,FALSE)),"")</f>
        <v/>
      </c>
      <c r="AK1426" t="str">
        <f>IF(LEN(H1426)&gt;0,VLOOKUP(H1426,DATA!$B$2:$D$526,3,FALSE),"")</f>
        <v/>
      </c>
      <c r="AL1426" t="str">
        <f t="shared" si="751"/>
        <v/>
      </c>
      <c r="AM1426" t="str">
        <f t="shared" si="752"/>
        <v/>
      </c>
      <c r="AN1426" t="str">
        <f t="shared" si="730"/>
        <v/>
      </c>
      <c r="AO1426" t="str">
        <f t="shared" si="756"/>
        <v/>
      </c>
      <c r="AP1426" t="str">
        <f t="shared" si="757"/>
        <v/>
      </c>
      <c r="AQ1426" t="str">
        <f t="shared" si="754"/>
        <v/>
      </c>
    </row>
    <row r="1427" spans="1:43" x14ac:dyDescent="0.25">
      <c r="A1427" t="str">
        <f t="shared" si="758"/>
        <v/>
      </c>
      <c r="C1427" t="str">
        <f t="shared" si="732"/>
        <v/>
      </c>
      <c r="D1427" t="str">
        <f t="shared" si="759"/>
        <v/>
      </c>
      <c r="E1427" t="str">
        <f t="shared" si="760"/>
        <v/>
      </c>
      <c r="F1427" t="str">
        <f t="shared" si="731"/>
        <v/>
      </c>
      <c r="G1427" t="str">
        <f t="shared" si="755"/>
        <v/>
      </c>
      <c r="H1427" t="str">
        <f t="shared" si="733"/>
        <v/>
      </c>
      <c r="I1427" s="3" t="str">
        <f>IF(LEN(H1427)&gt;0,VLOOKUP(H1427,DATA!$B$2:$G$526,6,FALSE),"")</f>
        <v/>
      </c>
      <c r="J1427" t="str">
        <f>IF(LEN(H1427)&gt;0,VLOOKUP(H1427,DATA!$B$2:$G$526,2,FALSE),"")</f>
        <v/>
      </c>
      <c r="K1427" t="str">
        <f>IF(LEN(H1427)&gt;0,IF(MID(IF(MID(MID(C1427,LEN(H1427)+2,99),1,1)="(",MID(MID(C1427,LEN(H1427)+2,99),2,LEN(MID(C1427,LEN(H1427)+2,99))-2),MID(C1427,LEN(H1427)+2,99)),1,1)=VLOOKUP(H1427,DATA!$B$2:$I$526,8,FALSE),MID(IF(MID(MID(C1427,LEN(H1427)+2,99),1,1)="(",MID(MID(C1427,LEN(H1427)+2,99),2,LEN(MID(C1427,LEN(H1427)+2,99))-2),MID(C1427,LEN(H1427)+2,99)),1,3),IF(MID(MID(C1427,LEN(H1427)+2,99),1,1)="(",MID(MID(C1427,LEN(H1427)+2,99),2,LEN(MID(C1427,LEN(H1427)+2,99))-2),MID(C1427,LEN(H1427)+2,99))),"")</f>
        <v/>
      </c>
      <c r="L1427" t="str">
        <f t="shared" si="734"/>
        <v/>
      </c>
      <c r="M1427" t="str">
        <f t="shared" si="753"/>
        <v/>
      </c>
      <c r="N1427" t="str">
        <f t="shared" si="735"/>
        <v/>
      </c>
      <c r="O1427" t="str">
        <f t="shared" si="736"/>
        <v/>
      </c>
      <c r="P1427" t="str">
        <f t="shared" si="761"/>
        <v/>
      </c>
      <c r="Q1427" t="str">
        <f t="shared" si="737"/>
        <v/>
      </c>
      <c r="R1427" t="str">
        <f t="shared" si="738"/>
        <v/>
      </c>
      <c r="S1427" t="str">
        <f t="shared" si="739"/>
        <v/>
      </c>
      <c r="T1427" t="str">
        <f t="shared" si="740"/>
        <v/>
      </c>
      <c r="U1427" t="str">
        <f t="shared" si="741"/>
        <v/>
      </c>
      <c r="V1427" t="str">
        <f>IF(MID(I1427,6,1)="T",VLOOKUP(H1427,DATA!$B$2:$H$526,7,FALSE),"")</f>
        <v/>
      </c>
      <c r="W1427" t="str">
        <f t="shared" si="742"/>
        <v/>
      </c>
      <c r="X1427" t="str">
        <f>IF(LEN(H1427)&gt;0,VLOOKUP(H1427,DATA!$B$2:$F$526,5,FALSE),"")</f>
        <v/>
      </c>
      <c r="Y1427" t="str">
        <f t="shared" si="743"/>
        <v/>
      </c>
      <c r="Z1427" t="str">
        <f t="shared" si="744"/>
        <v/>
      </c>
      <c r="AA1427" t="str">
        <f t="shared" si="745"/>
        <v/>
      </c>
      <c r="AB1427" t="str">
        <f>IF(LEN(Z1427)&gt;0,VLOOKUP(Z1427,DATA!$K$25:$L$69,2,FALSE)&amp;IF(LEN(AA1427)&gt;0,VLOOKUP(AA1427,DATA!$O$25:$P$29,2,FALSE),""),"")</f>
        <v/>
      </c>
      <c r="AC1427" t="str">
        <f>IF(LEN(Z1427)&gt;0,VLOOKUP(Z1427,DATA!$K$25:$M$69,3,FALSE),"")</f>
        <v/>
      </c>
      <c r="AD1427" t="str">
        <f t="shared" si="746"/>
        <v/>
      </c>
      <c r="AE1427" t="str">
        <f t="shared" si="747"/>
        <v/>
      </c>
      <c r="AF1427" t="str">
        <f t="shared" si="748"/>
        <v/>
      </c>
      <c r="AG1427" t="str">
        <f t="shared" si="749"/>
        <v/>
      </c>
      <c r="AH1427" t="str">
        <f t="shared" si="750"/>
        <v/>
      </c>
      <c r="AI1427" t="str">
        <f>IF(LEN(Q1427)&gt;0,REPT("0",IF(IF(MID(I1427,12,1)="F",VLOOKUP(J1427,DATA!$K$2:$Y$20,14,FALSE),0)&gt;10,IF(MID(I1427,12,1)="F",VLOOKUP(J1427,DATA!$K$2:$Y$20,14,FALSE),0)-10,0)-LEN(X1427))&amp;DEC2BIN(Q1427,IF(MID(I1427,12,1)="F",VLOOKUP(J1427,DATA!$K$2:$Y$20,14,FALSE),0)-IF(IF(MID(I1427,12,1)="F",VLOOKUP(J1427,DATA!$K$2:$Y$20,14,FALSE),0)&gt;10,IF(MID(I1427,12,1)="F",VLOOKUP(J1427,DATA!$K$2:$Y$20,14,FALSE),0)-10,0)),"")</f>
        <v/>
      </c>
      <c r="AJ1427" t="str">
        <f>IF(LEN(H1427)&gt;0,IF(H1427&lt;&gt;"CALL_PAL",VLOOKUP(H1427,DATA!$B$2:$E$526,4,FALSE),VLOOKUP(K1427,DATA!$K$72:$M$161,3,FALSE)),"")</f>
        <v/>
      </c>
      <c r="AK1427" t="str">
        <f>IF(LEN(H1427)&gt;0,VLOOKUP(H1427,DATA!$B$2:$D$526,3,FALSE),"")</f>
        <v/>
      </c>
      <c r="AL1427" t="str">
        <f t="shared" si="751"/>
        <v/>
      </c>
      <c r="AM1427" t="str">
        <f t="shared" si="752"/>
        <v/>
      </c>
      <c r="AN1427" t="str">
        <f t="shared" si="730"/>
        <v/>
      </c>
      <c r="AO1427" t="str">
        <f t="shared" si="756"/>
        <v/>
      </c>
      <c r="AP1427" t="str">
        <f t="shared" si="757"/>
        <v/>
      </c>
      <c r="AQ1427" t="str">
        <f t="shared" si="754"/>
        <v/>
      </c>
    </row>
    <row r="1428" spans="1:43" x14ac:dyDescent="0.25">
      <c r="A1428" t="str">
        <f t="shared" si="758"/>
        <v/>
      </c>
      <c r="C1428" t="str">
        <f t="shared" si="732"/>
        <v/>
      </c>
      <c r="D1428" t="str">
        <f t="shared" si="759"/>
        <v/>
      </c>
      <c r="E1428" t="str">
        <f t="shared" si="760"/>
        <v/>
      </c>
      <c r="F1428" t="str">
        <f t="shared" si="731"/>
        <v/>
      </c>
      <c r="G1428" t="str">
        <f t="shared" si="755"/>
        <v/>
      </c>
      <c r="H1428" t="str">
        <f t="shared" si="733"/>
        <v/>
      </c>
      <c r="I1428" s="3" t="str">
        <f>IF(LEN(H1428)&gt;0,VLOOKUP(H1428,DATA!$B$2:$G$526,6,FALSE),"")</f>
        <v/>
      </c>
      <c r="J1428" t="str">
        <f>IF(LEN(H1428)&gt;0,VLOOKUP(H1428,DATA!$B$2:$G$526,2,FALSE),"")</f>
        <v/>
      </c>
      <c r="K1428" t="str">
        <f>IF(LEN(H1428)&gt;0,IF(MID(IF(MID(MID(C1428,LEN(H1428)+2,99),1,1)="(",MID(MID(C1428,LEN(H1428)+2,99),2,LEN(MID(C1428,LEN(H1428)+2,99))-2),MID(C1428,LEN(H1428)+2,99)),1,1)=VLOOKUP(H1428,DATA!$B$2:$I$526,8,FALSE),MID(IF(MID(MID(C1428,LEN(H1428)+2,99),1,1)="(",MID(MID(C1428,LEN(H1428)+2,99),2,LEN(MID(C1428,LEN(H1428)+2,99))-2),MID(C1428,LEN(H1428)+2,99)),1,3),IF(MID(MID(C1428,LEN(H1428)+2,99),1,1)="(",MID(MID(C1428,LEN(H1428)+2,99),2,LEN(MID(C1428,LEN(H1428)+2,99))-2),MID(C1428,LEN(H1428)+2,99))),"")</f>
        <v/>
      </c>
      <c r="L1428" t="str">
        <f t="shared" si="734"/>
        <v/>
      </c>
      <c r="M1428" t="str">
        <f t="shared" si="753"/>
        <v/>
      </c>
      <c r="N1428" t="str">
        <f t="shared" si="735"/>
        <v/>
      </c>
      <c r="O1428" t="str">
        <f t="shared" si="736"/>
        <v/>
      </c>
      <c r="P1428" t="str">
        <f t="shared" si="761"/>
        <v/>
      </c>
      <c r="Q1428" t="str">
        <f t="shared" si="737"/>
        <v/>
      </c>
      <c r="R1428" t="str">
        <f t="shared" si="738"/>
        <v/>
      </c>
      <c r="S1428" t="str">
        <f t="shared" si="739"/>
        <v/>
      </c>
      <c r="T1428" t="str">
        <f t="shared" si="740"/>
        <v/>
      </c>
      <c r="U1428" t="str">
        <f t="shared" si="741"/>
        <v/>
      </c>
      <c r="V1428" t="str">
        <f>IF(MID(I1428,6,1)="T",VLOOKUP(H1428,DATA!$B$2:$H$526,7,FALSE),"")</f>
        <v/>
      </c>
      <c r="W1428" t="str">
        <f t="shared" si="742"/>
        <v/>
      </c>
      <c r="X1428" t="str">
        <f>IF(LEN(H1428)&gt;0,VLOOKUP(H1428,DATA!$B$2:$F$526,5,FALSE),"")</f>
        <v/>
      </c>
      <c r="Y1428" t="str">
        <f t="shared" si="743"/>
        <v/>
      </c>
      <c r="Z1428" t="str">
        <f t="shared" si="744"/>
        <v/>
      </c>
      <c r="AA1428" t="str">
        <f t="shared" si="745"/>
        <v/>
      </c>
      <c r="AB1428" t="str">
        <f>IF(LEN(Z1428)&gt;0,VLOOKUP(Z1428,DATA!$K$25:$L$69,2,FALSE)&amp;IF(LEN(AA1428)&gt;0,VLOOKUP(AA1428,DATA!$O$25:$P$29,2,FALSE),""),"")</f>
        <v/>
      </c>
      <c r="AC1428" t="str">
        <f>IF(LEN(Z1428)&gt;0,VLOOKUP(Z1428,DATA!$K$25:$M$69,3,FALSE),"")</f>
        <v/>
      </c>
      <c r="AD1428" t="str">
        <f t="shared" si="746"/>
        <v/>
      </c>
      <c r="AE1428" t="str">
        <f t="shared" si="747"/>
        <v/>
      </c>
      <c r="AF1428" t="str">
        <f t="shared" si="748"/>
        <v/>
      </c>
      <c r="AG1428" t="str">
        <f t="shared" si="749"/>
        <v/>
      </c>
      <c r="AH1428" t="str">
        <f t="shared" si="750"/>
        <v/>
      </c>
      <c r="AI1428" t="str">
        <f>IF(LEN(Q1428)&gt;0,REPT("0",IF(IF(MID(I1428,12,1)="F",VLOOKUP(J1428,DATA!$K$2:$Y$20,14,FALSE),0)&gt;10,IF(MID(I1428,12,1)="F",VLOOKUP(J1428,DATA!$K$2:$Y$20,14,FALSE),0)-10,0)-LEN(X1428))&amp;DEC2BIN(Q1428,IF(MID(I1428,12,1)="F",VLOOKUP(J1428,DATA!$K$2:$Y$20,14,FALSE),0)-IF(IF(MID(I1428,12,1)="F",VLOOKUP(J1428,DATA!$K$2:$Y$20,14,FALSE),0)&gt;10,IF(MID(I1428,12,1)="F",VLOOKUP(J1428,DATA!$K$2:$Y$20,14,FALSE),0)-10,0)),"")</f>
        <v/>
      </c>
      <c r="AJ1428" t="str">
        <f>IF(LEN(H1428)&gt;0,IF(H1428&lt;&gt;"CALL_PAL",VLOOKUP(H1428,DATA!$B$2:$E$526,4,FALSE),VLOOKUP(K1428,DATA!$K$72:$M$161,3,FALSE)),"")</f>
        <v/>
      </c>
      <c r="AK1428" t="str">
        <f>IF(LEN(H1428)&gt;0,VLOOKUP(H1428,DATA!$B$2:$D$526,3,FALSE),"")</f>
        <v/>
      </c>
      <c r="AL1428" t="str">
        <f t="shared" si="751"/>
        <v/>
      </c>
      <c r="AM1428" t="str">
        <f t="shared" si="752"/>
        <v/>
      </c>
      <c r="AN1428" t="str">
        <f t="shared" si="730"/>
        <v/>
      </c>
      <c r="AO1428" t="str">
        <f t="shared" si="756"/>
        <v/>
      </c>
      <c r="AP1428" t="str">
        <f t="shared" si="757"/>
        <v/>
      </c>
      <c r="AQ1428" t="str">
        <f t="shared" si="754"/>
        <v/>
      </c>
    </row>
    <row r="1429" spans="1:43" x14ac:dyDescent="0.25">
      <c r="A1429" t="str">
        <f t="shared" si="758"/>
        <v/>
      </c>
      <c r="C1429" t="str">
        <f t="shared" si="732"/>
        <v/>
      </c>
      <c r="D1429" t="str">
        <f t="shared" si="759"/>
        <v/>
      </c>
      <c r="E1429" t="str">
        <f t="shared" si="760"/>
        <v/>
      </c>
      <c r="F1429" t="str">
        <f t="shared" si="731"/>
        <v/>
      </c>
      <c r="G1429" t="str">
        <f t="shared" si="755"/>
        <v/>
      </c>
      <c r="H1429" t="str">
        <f t="shared" si="733"/>
        <v/>
      </c>
      <c r="I1429" s="3" t="str">
        <f>IF(LEN(H1429)&gt;0,VLOOKUP(H1429,DATA!$B$2:$G$526,6,FALSE),"")</f>
        <v/>
      </c>
      <c r="J1429" t="str">
        <f>IF(LEN(H1429)&gt;0,VLOOKUP(H1429,DATA!$B$2:$G$526,2,FALSE),"")</f>
        <v/>
      </c>
      <c r="K1429" t="str">
        <f>IF(LEN(H1429)&gt;0,IF(MID(IF(MID(MID(C1429,LEN(H1429)+2,99),1,1)="(",MID(MID(C1429,LEN(H1429)+2,99),2,LEN(MID(C1429,LEN(H1429)+2,99))-2),MID(C1429,LEN(H1429)+2,99)),1,1)=VLOOKUP(H1429,DATA!$B$2:$I$526,8,FALSE),MID(IF(MID(MID(C1429,LEN(H1429)+2,99),1,1)="(",MID(MID(C1429,LEN(H1429)+2,99),2,LEN(MID(C1429,LEN(H1429)+2,99))-2),MID(C1429,LEN(H1429)+2,99)),1,3),IF(MID(MID(C1429,LEN(H1429)+2,99),1,1)="(",MID(MID(C1429,LEN(H1429)+2,99),2,LEN(MID(C1429,LEN(H1429)+2,99))-2),MID(C1429,LEN(H1429)+2,99))),"")</f>
        <v/>
      </c>
      <c r="L1429" t="str">
        <f t="shared" si="734"/>
        <v/>
      </c>
      <c r="M1429" t="str">
        <f t="shared" si="753"/>
        <v/>
      </c>
      <c r="N1429" t="str">
        <f t="shared" si="735"/>
        <v/>
      </c>
      <c r="O1429" t="str">
        <f t="shared" si="736"/>
        <v/>
      </c>
      <c r="P1429" t="str">
        <f t="shared" si="761"/>
        <v/>
      </c>
      <c r="Q1429" t="str">
        <f t="shared" si="737"/>
        <v/>
      </c>
      <c r="R1429" t="str">
        <f t="shared" si="738"/>
        <v/>
      </c>
      <c r="S1429" t="str">
        <f t="shared" si="739"/>
        <v/>
      </c>
      <c r="T1429" t="str">
        <f t="shared" si="740"/>
        <v/>
      </c>
      <c r="U1429" t="str">
        <f t="shared" si="741"/>
        <v/>
      </c>
      <c r="V1429" t="str">
        <f>IF(MID(I1429,6,1)="T",VLOOKUP(H1429,DATA!$B$2:$H$526,7,FALSE),"")</f>
        <v/>
      </c>
      <c r="W1429" t="str">
        <f t="shared" si="742"/>
        <v/>
      </c>
      <c r="X1429" t="str">
        <f>IF(LEN(H1429)&gt;0,VLOOKUP(H1429,DATA!$B$2:$F$526,5,FALSE),"")</f>
        <v/>
      </c>
      <c r="Y1429" t="str">
        <f t="shared" si="743"/>
        <v/>
      </c>
      <c r="Z1429" t="str">
        <f t="shared" si="744"/>
        <v/>
      </c>
      <c r="AA1429" t="str">
        <f t="shared" si="745"/>
        <v/>
      </c>
      <c r="AB1429" t="str">
        <f>IF(LEN(Z1429)&gt;0,VLOOKUP(Z1429,DATA!$K$25:$L$69,2,FALSE)&amp;IF(LEN(AA1429)&gt;0,VLOOKUP(AA1429,DATA!$O$25:$P$29,2,FALSE),""),"")</f>
        <v/>
      </c>
      <c r="AC1429" t="str">
        <f>IF(LEN(Z1429)&gt;0,VLOOKUP(Z1429,DATA!$K$25:$M$69,3,FALSE),"")</f>
        <v/>
      </c>
      <c r="AD1429" t="str">
        <f t="shared" si="746"/>
        <v/>
      </c>
      <c r="AE1429" t="str">
        <f t="shared" si="747"/>
        <v/>
      </c>
      <c r="AF1429" t="str">
        <f t="shared" si="748"/>
        <v/>
      </c>
      <c r="AG1429" t="str">
        <f t="shared" si="749"/>
        <v/>
      </c>
      <c r="AH1429" t="str">
        <f t="shared" si="750"/>
        <v/>
      </c>
      <c r="AI1429" t="str">
        <f>IF(LEN(Q1429)&gt;0,REPT("0",IF(IF(MID(I1429,12,1)="F",VLOOKUP(J1429,DATA!$K$2:$Y$20,14,FALSE),0)&gt;10,IF(MID(I1429,12,1)="F",VLOOKUP(J1429,DATA!$K$2:$Y$20,14,FALSE),0)-10,0)-LEN(X1429))&amp;DEC2BIN(Q1429,IF(MID(I1429,12,1)="F",VLOOKUP(J1429,DATA!$K$2:$Y$20,14,FALSE),0)-IF(IF(MID(I1429,12,1)="F",VLOOKUP(J1429,DATA!$K$2:$Y$20,14,FALSE),0)&gt;10,IF(MID(I1429,12,1)="F",VLOOKUP(J1429,DATA!$K$2:$Y$20,14,FALSE),0)-10,0)),"")</f>
        <v/>
      </c>
      <c r="AJ1429" t="str">
        <f>IF(LEN(H1429)&gt;0,IF(H1429&lt;&gt;"CALL_PAL",VLOOKUP(H1429,DATA!$B$2:$E$526,4,FALSE),VLOOKUP(K1429,DATA!$K$72:$M$161,3,FALSE)),"")</f>
        <v/>
      </c>
      <c r="AK1429" t="str">
        <f>IF(LEN(H1429)&gt;0,VLOOKUP(H1429,DATA!$B$2:$D$526,3,FALSE),"")</f>
        <v/>
      </c>
      <c r="AL1429" t="str">
        <f t="shared" si="751"/>
        <v/>
      </c>
      <c r="AM1429" t="str">
        <f t="shared" si="752"/>
        <v/>
      </c>
      <c r="AN1429" t="str">
        <f t="shared" si="730"/>
        <v/>
      </c>
      <c r="AO1429" t="str">
        <f t="shared" si="756"/>
        <v/>
      </c>
      <c r="AP1429" t="str">
        <f t="shared" si="757"/>
        <v/>
      </c>
      <c r="AQ1429" t="str">
        <f t="shared" si="754"/>
        <v/>
      </c>
    </row>
    <row r="1430" spans="1:43" x14ac:dyDescent="0.25">
      <c r="A1430" t="str">
        <f t="shared" si="758"/>
        <v/>
      </c>
      <c r="C1430" t="str">
        <f t="shared" si="732"/>
        <v/>
      </c>
      <c r="D1430" t="str">
        <f t="shared" si="759"/>
        <v/>
      </c>
      <c r="E1430" t="str">
        <f t="shared" si="760"/>
        <v/>
      </c>
      <c r="F1430" t="str">
        <f t="shared" si="731"/>
        <v/>
      </c>
      <c r="G1430" t="str">
        <f t="shared" si="755"/>
        <v/>
      </c>
      <c r="H1430" t="str">
        <f t="shared" si="733"/>
        <v/>
      </c>
      <c r="I1430" s="3" t="str">
        <f>IF(LEN(H1430)&gt;0,VLOOKUP(H1430,DATA!$B$2:$G$526,6,FALSE),"")</f>
        <v/>
      </c>
      <c r="J1430" t="str">
        <f>IF(LEN(H1430)&gt;0,VLOOKUP(H1430,DATA!$B$2:$G$526,2,FALSE),"")</f>
        <v/>
      </c>
      <c r="K1430" t="str">
        <f>IF(LEN(H1430)&gt;0,IF(MID(IF(MID(MID(C1430,LEN(H1430)+2,99),1,1)="(",MID(MID(C1430,LEN(H1430)+2,99),2,LEN(MID(C1430,LEN(H1430)+2,99))-2),MID(C1430,LEN(H1430)+2,99)),1,1)=VLOOKUP(H1430,DATA!$B$2:$I$526,8,FALSE),MID(IF(MID(MID(C1430,LEN(H1430)+2,99),1,1)="(",MID(MID(C1430,LEN(H1430)+2,99),2,LEN(MID(C1430,LEN(H1430)+2,99))-2),MID(C1430,LEN(H1430)+2,99)),1,3),IF(MID(MID(C1430,LEN(H1430)+2,99),1,1)="(",MID(MID(C1430,LEN(H1430)+2,99),2,LEN(MID(C1430,LEN(H1430)+2,99))-2),MID(C1430,LEN(H1430)+2,99))),"")</f>
        <v/>
      </c>
      <c r="L1430" t="str">
        <f t="shared" si="734"/>
        <v/>
      </c>
      <c r="M1430" t="str">
        <f t="shared" si="753"/>
        <v/>
      </c>
      <c r="N1430" t="str">
        <f t="shared" si="735"/>
        <v/>
      </c>
      <c r="O1430" t="str">
        <f t="shared" si="736"/>
        <v/>
      </c>
      <c r="P1430" t="str">
        <f t="shared" si="761"/>
        <v/>
      </c>
      <c r="Q1430" t="str">
        <f t="shared" si="737"/>
        <v/>
      </c>
      <c r="R1430" t="str">
        <f t="shared" si="738"/>
        <v/>
      </c>
      <c r="S1430" t="str">
        <f t="shared" si="739"/>
        <v/>
      </c>
      <c r="T1430" t="str">
        <f t="shared" si="740"/>
        <v/>
      </c>
      <c r="U1430" t="str">
        <f t="shared" si="741"/>
        <v/>
      </c>
      <c r="V1430" t="str">
        <f>IF(MID(I1430,6,1)="T",VLOOKUP(H1430,DATA!$B$2:$H$526,7,FALSE),"")</f>
        <v/>
      </c>
      <c r="W1430" t="str">
        <f t="shared" si="742"/>
        <v/>
      </c>
      <c r="X1430" t="str">
        <f>IF(LEN(H1430)&gt;0,VLOOKUP(H1430,DATA!$B$2:$F$526,5,FALSE),"")</f>
        <v/>
      </c>
      <c r="Y1430" t="str">
        <f t="shared" si="743"/>
        <v/>
      </c>
      <c r="Z1430" t="str">
        <f t="shared" si="744"/>
        <v/>
      </c>
      <c r="AA1430" t="str">
        <f t="shared" si="745"/>
        <v/>
      </c>
      <c r="AB1430" t="str">
        <f>IF(LEN(Z1430)&gt;0,VLOOKUP(Z1430,DATA!$K$25:$L$69,2,FALSE)&amp;IF(LEN(AA1430)&gt;0,VLOOKUP(AA1430,DATA!$O$25:$P$29,2,FALSE),""),"")</f>
        <v/>
      </c>
      <c r="AC1430" t="str">
        <f>IF(LEN(Z1430)&gt;0,VLOOKUP(Z1430,DATA!$K$25:$M$69,3,FALSE),"")</f>
        <v/>
      </c>
      <c r="AD1430" t="str">
        <f t="shared" si="746"/>
        <v/>
      </c>
      <c r="AE1430" t="str">
        <f t="shared" si="747"/>
        <v/>
      </c>
      <c r="AF1430" t="str">
        <f t="shared" si="748"/>
        <v/>
      </c>
      <c r="AG1430" t="str">
        <f t="shared" si="749"/>
        <v/>
      </c>
      <c r="AH1430" t="str">
        <f t="shared" si="750"/>
        <v/>
      </c>
      <c r="AI1430" t="str">
        <f>IF(LEN(Q1430)&gt;0,REPT("0",IF(IF(MID(I1430,12,1)="F",VLOOKUP(J1430,DATA!$K$2:$Y$20,14,FALSE),0)&gt;10,IF(MID(I1430,12,1)="F",VLOOKUP(J1430,DATA!$K$2:$Y$20,14,FALSE),0)-10,0)-LEN(X1430))&amp;DEC2BIN(Q1430,IF(MID(I1430,12,1)="F",VLOOKUP(J1430,DATA!$K$2:$Y$20,14,FALSE),0)-IF(IF(MID(I1430,12,1)="F",VLOOKUP(J1430,DATA!$K$2:$Y$20,14,FALSE),0)&gt;10,IF(MID(I1430,12,1)="F",VLOOKUP(J1430,DATA!$K$2:$Y$20,14,FALSE),0)-10,0)),"")</f>
        <v/>
      </c>
      <c r="AJ1430" t="str">
        <f>IF(LEN(H1430)&gt;0,IF(H1430&lt;&gt;"CALL_PAL",VLOOKUP(H1430,DATA!$B$2:$E$526,4,FALSE),VLOOKUP(K1430,DATA!$K$72:$M$161,3,FALSE)),"")</f>
        <v/>
      </c>
      <c r="AK1430" t="str">
        <f>IF(LEN(H1430)&gt;0,VLOOKUP(H1430,DATA!$B$2:$D$526,3,FALSE),"")</f>
        <v/>
      </c>
      <c r="AL1430" t="str">
        <f t="shared" si="751"/>
        <v/>
      </c>
      <c r="AM1430" t="str">
        <f t="shared" si="752"/>
        <v/>
      </c>
      <c r="AN1430" t="str">
        <f t="shared" ref="AN1430:AN1493" si="762">IF(LEN(C1430)&gt;0,IF(C1430=".PAL ON",TRUE,IF(C1430=".PAL OFF",FALSE,IF(ROW()&lt;&gt;2,AN1429,FALSE))),"")</f>
        <v/>
      </c>
      <c r="AO1430" t="str">
        <f t="shared" si="756"/>
        <v/>
      </c>
      <c r="AP1430" t="str">
        <f t="shared" si="757"/>
        <v/>
      </c>
      <c r="AQ1430" t="str">
        <f t="shared" si="754"/>
        <v/>
      </c>
    </row>
    <row r="1431" spans="1:43" x14ac:dyDescent="0.25">
      <c r="A1431" t="str">
        <f t="shared" si="758"/>
        <v/>
      </c>
      <c r="C1431" t="str">
        <f t="shared" si="732"/>
        <v/>
      </c>
      <c r="D1431" t="str">
        <f t="shared" si="759"/>
        <v/>
      </c>
      <c r="E1431" t="str">
        <f t="shared" si="760"/>
        <v/>
      </c>
      <c r="F1431" t="str">
        <f t="shared" si="731"/>
        <v/>
      </c>
      <c r="G1431" t="str">
        <f t="shared" si="755"/>
        <v/>
      </c>
      <c r="H1431" t="str">
        <f t="shared" si="733"/>
        <v/>
      </c>
      <c r="I1431" s="3" t="str">
        <f>IF(LEN(H1431)&gt;0,VLOOKUP(H1431,DATA!$B$2:$G$526,6,FALSE),"")</f>
        <v/>
      </c>
      <c r="J1431" t="str">
        <f>IF(LEN(H1431)&gt;0,VLOOKUP(H1431,DATA!$B$2:$G$526,2,FALSE),"")</f>
        <v/>
      </c>
      <c r="K1431" t="str">
        <f>IF(LEN(H1431)&gt;0,IF(MID(IF(MID(MID(C1431,LEN(H1431)+2,99),1,1)="(",MID(MID(C1431,LEN(H1431)+2,99),2,LEN(MID(C1431,LEN(H1431)+2,99))-2),MID(C1431,LEN(H1431)+2,99)),1,1)=VLOOKUP(H1431,DATA!$B$2:$I$526,8,FALSE),MID(IF(MID(MID(C1431,LEN(H1431)+2,99),1,1)="(",MID(MID(C1431,LEN(H1431)+2,99),2,LEN(MID(C1431,LEN(H1431)+2,99))-2),MID(C1431,LEN(H1431)+2,99)),1,3),IF(MID(MID(C1431,LEN(H1431)+2,99),1,1)="(",MID(MID(C1431,LEN(H1431)+2,99),2,LEN(MID(C1431,LEN(H1431)+2,99))-2),MID(C1431,LEN(H1431)+2,99))),"")</f>
        <v/>
      </c>
      <c r="L1431" t="str">
        <f t="shared" si="734"/>
        <v/>
      </c>
      <c r="M1431" t="str">
        <f t="shared" si="753"/>
        <v/>
      </c>
      <c r="N1431" t="str">
        <f t="shared" si="735"/>
        <v/>
      </c>
      <c r="O1431" t="str">
        <f t="shared" si="736"/>
        <v/>
      </c>
      <c r="P1431" t="str">
        <f t="shared" si="761"/>
        <v/>
      </c>
      <c r="Q1431" t="str">
        <f t="shared" si="737"/>
        <v/>
      </c>
      <c r="R1431" t="str">
        <f t="shared" si="738"/>
        <v/>
      </c>
      <c r="S1431" t="str">
        <f t="shared" si="739"/>
        <v/>
      </c>
      <c r="T1431" t="str">
        <f t="shared" si="740"/>
        <v/>
      </c>
      <c r="U1431" t="str">
        <f t="shared" si="741"/>
        <v/>
      </c>
      <c r="V1431" t="str">
        <f>IF(MID(I1431,6,1)="T",VLOOKUP(H1431,DATA!$B$2:$H$526,7,FALSE),"")</f>
        <v/>
      </c>
      <c r="W1431" t="str">
        <f t="shared" si="742"/>
        <v/>
      </c>
      <c r="X1431" t="str">
        <f>IF(LEN(H1431)&gt;0,VLOOKUP(H1431,DATA!$B$2:$F$526,5,FALSE),"")</f>
        <v/>
      </c>
      <c r="Y1431" t="str">
        <f t="shared" si="743"/>
        <v/>
      </c>
      <c r="Z1431" t="str">
        <f t="shared" si="744"/>
        <v/>
      </c>
      <c r="AA1431" t="str">
        <f t="shared" si="745"/>
        <v/>
      </c>
      <c r="AB1431" t="str">
        <f>IF(LEN(Z1431)&gt;0,VLOOKUP(Z1431,DATA!$K$25:$L$69,2,FALSE)&amp;IF(LEN(AA1431)&gt;0,VLOOKUP(AA1431,DATA!$O$25:$P$29,2,FALSE),""),"")</f>
        <v/>
      </c>
      <c r="AC1431" t="str">
        <f>IF(LEN(Z1431)&gt;0,VLOOKUP(Z1431,DATA!$K$25:$M$69,3,FALSE),"")</f>
        <v/>
      </c>
      <c r="AD1431" t="str">
        <f t="shared" si="746"/>
        <v/>
      </c>
      <c r="AE1431" t="str">
        <f t="shared" si="747"/>
        <v/>
      </c>
      <c r="AF1431" t="str">
        <f t="shared" si="748"/>
        <v/>
      </c>
      <c r="AG1431" t="str">
        <f t="shared" si="749"/>
        <v/>
      </c>
      <c r="AH1431" t="str">
        <f t="shared" si="750"/>
        <v/>
      </c>
      <c r="AI1431" t="str">
        <f>IF(LEN(Q1431)&gt;0,REPT("0",IF(IF(MID(I1431,12,1)="F",VLOOKUP(J1431,DATA!$K$2:$Y$20,14,FALSE),0)&gt;10,IF(MID(I1431,12,1)="F",VLOOKUP(J1431,DATA!$K$2:$Y$20,14,FALSE),0)-10,0)-LEN(X1431))&amp;DEC2BIN(Q1431,IF(MID(I1431,12,1)="F",VLOOKUP(J1431,DATA!$K$2:$Y$20,14,FALSE),0)-IF(IF(MID(I1431,12,1)="F",VLOOKUP(J1431,DATA!$K$2:$Y$20,14,FALSE),0)&gt;10,IF(MID(I1431,12,1)="F",VLOOKUP(J1431,DATA!$K$2:$Y$20,14,FALSE),0)-10,0)),"")</f>
        <v/>
      </c>
      <c r="AJ1431" t="str">
        <f>IF(LEN(H1431)&gt;0,IF(H1431&lt;&gt;"CALL_PAL",VLOOKUP(H1431,DATA!$B$2:$E$526,4,FALSE),VLOOKUP(K1431,DATA!$K$72:$M$161,3,FALSE)),"")</f>
        <v/>
      </c>
      <c r="AK1431" t="str">
        <f>IF(LEN(H1431)&gt;0,VLOOKUP(H1431,DATA!$B$2:$D$526,3,FALSE),"")</f>
        <v/>
      </c>
      <c r="AL1431" t="str">
        <f t="shared" si="751"/>
        <v/>
      </c>
      <c r="AM1431" t="str">
        <f t="shared" si="752"/>
        <v/>
      </c>
      <c r="AN1431" t="str">
        <f t="shared" si="762"/>
        <v/>
      </c>
      <c r="AO1431" t="str">
        <f t="shared" si="756"/>
        <v/>
      </c>
      <c r="AP1431" t="str">
        <f t="shared" si="757"/>
        <v/>
      </c>
      <c r="AQ1431" t="str">
        <f t="shared" si="754"/>
        <v/>
      </c>
    </row>
    <row r="1432" spans="1:43" x14ac:dyDescent="0.25">
      <c r="A1432" t="str">
        <f t="shared" si="758"/>
        <v/>
      </c>
      <c r="C1432" t="str">
        <f t="shared" si="732"/>
        <v/>
      </c>
      <c r="D1432" t="str">
        <f t="shared" si="759"/>
        <v/>
      </c>
      <c r="E1432" t="str">
        <f t="shared" si="760"/>
        <v/>
      </c>
      <c r="F1432" t="str">
        <f t="shared" si="731"/>
        <v/>
      </c>
      <c r="G1432" t="str">
        <f t="shared" si="755"/>
        <v/>
      </c>
      <c r="H1432" t="str">
        <f t="shared" si="733"/>
        <v/>
      </c>
      <c r="I1432" s="3" t="str">
        <f>IF(LEN(H1432)&gt;0,VLOOKUP(H1432,DATA!$B$2:$G$526,6,FALSE),"")</f>
        <v/>
      </c>
      <c r="J1432" t="str">
        <f>IF(LEN(H1432)&gt;0,VLOOKUP(H1432,DATA!$B$2:$G$526,2,FALSE),"")</f>
        <v/>
      </c>
      <c r="K1432" t="str">
        <f>IF(LEN(H1432)&gt;0,IF(MID(IF(MID(MID(C1432,LEN(H1432)+2,99),1,1)="(",MID(MID(C1432,LEN(H1432)+2,99),2,LEN(MID(C1432,LEN(H1432)+2,99))-2),MID(C1432,LEN(H1432)+2,99)),1,1)=VLOOKUP(H1432,DATA!$B$2:$I$526,8,FALSE),MID(IF(MID(MID(C1432,LEN(H1432)+2,99),1,1)="(",MID(MID(C1432,LEN(H1432)+2,99),2,LEN(MID(C1432,LEN(H1432)+2,99))-2),MID(C1432,LEN(H1432)+2,99)),1,3),IF(MID(MID(C1432,LEN(H1432)+2,99),1,1)="(",MID(MID(C1432,LEN(H1432)+2,99),2,LEN(MID(C1432,LEN(H1432)+2,99))-2),MID(C1432,LEN(H1432)+2,99))),"")</f>
        <v/>
      </c>
      <c r="L1432" t="str">
        <f t="shared" si="734"/>
        <v/>
      </c>
      <c r="M1432" t="str">
        <f t="shared" si="753"/>
        <v/>
      </c>
      <c r="N1432" t="str">
        <f t="shared" si="735"/>
        <v/>
      </c>
      <c r="O1432" t="str">
        <f t="shared" si="736"/>
        <v/>
      </c>
      <c r="P1432" t="str">
        <f t="shared" si="761"/>
        <v/>
      </c>
      <c r="Q1432" t="str">
        <f t="shared" si="737"/>
        <v/>
      </c>
      <c r="R1432" t="str">
        <f t="shared" si="738"/>
        <v/>
      </c>
      <c r="S1432" t="str">
        <f t="shared" si="739"/>
        <v/>
      </c>
      <c r="T1432" t="str">
        <f t="shared" si="740"/>
        <v/>
      </c>
      <c r="U1432" t="str">
        <f t="shared" si="741"/>
        <v/>
      </c>
      <c r="V1432" t="str">
        <f>IF(MID(I1432,6,1)="T",VLOOKUP(H1432,DATA!$B$2:$H$526,7,FALSE),"")</f>
        <v/>
      </c>
      <c r="W1432" t="str">
        <f t="shared" si="742"/>
        <v/>
      </c>
      <c r="X1432" t="str">
        <f>IF(LEN(H1432)&gt;0,VLOOKUP(H1432,DATA!$B$2:$F$526,5,FALSE),"")</f>
        <v/>
      </c>
      <c r="Y1432" t="str">
        <f t="shared" si="743"/>
        <v/>
      </c>
      <c r="Z1432" t="str">
        <f t="shared" si="744"/>
        <v/>
      </c>
      <c r="AA1432" t="str">
        <f t="shared" si="745"/>
        <v/>
      </c>
      <c r="AB1432" t="str">
        <f>IF(LEN(Z1432)&gt;0,VLOOKUP(Z1432,DATA!$K$25:$L$69,2,FALSE)&amp;IF(LEN(AA1432)&gt;0,VLOOKUP(AA1432,DATA!$O$25:$P$29,2,FALSE),""),"")</f>
        <v/>
      </c>
      <c r="AC1432" t="str">
        <f>IF(LEN(Z1432)&gt;0,VLOOKUP(Z1432,DATA!$K$25:$M$69,3,FALSE),"")</f>
        <v/>
      </c>
      <c r="AD1432" t="str">
        <f t="shared" si="746"/>
        <v/>
      </c>
      <c r="AE1432" t="str">
        <f t="shared" si="747"/>
        <v/>
      </c>
      <c r="AF1432" t="str">
        <f t="shared" si="748"/>
        <v/>
      </c>
      <c r="AG1432" t="str">
        <f t="shared" si="749"/>
        <v/>
      </c>
      <c r="AH1432" t="str">
        <f t="shared" si="750"/>
        <v/>
      </c>
      <c r="AI1432" t="str">
        <f>IF(LEN(Q1432)&gt;0,REPT("0",IF(IF(MID(I1432,12,1)="F",VLOOKUP(J1432,DATA!$K$2:$Y$20,14,FALSE),0)&gt;10,IF(MID(I1432,12,1)="F",VLOOKUP(J1432,DATA!$K$2:$Y$20,14,FALSE),0)-10,0)-LEN(X1432))&amp;DEC2BIN(Q1432,IF(MID(I1432,12,1)="F",VLOOKUP(J1432,DATA!$K$2:$Y$20,14,FALSE),0)-IF(IF(MID(I1432,12,1)="F",VLOOKUP(J1432,DATA!$K$2:$Y$20,14,FALSE),0)&gt;10,IF(MID(I1432,12,1)="F",VLOOKUP(J1432,DATA!$K$2:$Y$20,14,FALSE),0)-10,0)),"")</f>
        <v/>
      </c>
      <c r="AJ1432" t="str">
        <f>IF(LEN(H1432)&gt;0,IF(H1432&lt;&gt;"CALL_PAL",VLOOKUP(H1432,DATA!$B$2:$E$526,4,FALSE),VLOOKUP(K1432,DATA!$K$72:$M$161,3,FALSE)),"")</f>
        <v/>
      </c>
      <c r="AK1432" t="str">
        <f>IF(LEN(H1432)&gt;0,VLOOKUP(H1432,DATA!$B$2:$D$526,3,FALSE),"")</f>
        <v/>
      </c>
      <c r="AL1432" t="str">
        <f t="shared" si="751"/>
        <v/>
      </c>
      <c r="AM1432" t="str">
        <f t="shared" si="752"/>
        <v/>
      </c>
      <c r="AN1432" t="str">
        <f t="shared" si="762"/>
        <v/>
      </c>
      <c r="AO1432" t="str">
        <f t="shared" si="756"/>
        <v/>
      </c>
      <c r="AP1432" t="str">
        <f t="shared" si="757"/>
        <v/>
      </c>
      <c r="AQ1432" t="str">
        <f t="shared" si="754"/>
        <v/>
      </c>
    </row>
    <row r="1433" spans="1:43" x14ac:dyDescent="0.25">
      <c r="A1433" t="str">
        <f t="shared" si="758"/>
        <v/>
      </c>
      <c r="C1433" t="str">
        <f t="shared" si="732"/>
        <v/>
      </c>
      <c r="D1433" t="str">
        <f t="shared" si="759"/>
        <v/>
      </c>
      <c r="E1433" t="str">
        <f t="shared" si="760"/>
        <v/>
      </c>
      <c r="F1433" t="str">
        <f t="shared" si="731"/>
        <v/>
      </c>
      <c r="G1433" t="str">
        <f t="shared" si="755"/>
        <v/>
      </c>
      <c r="H1433" t="str">
        <f t="shared" si="733"/>
        <v/>
      </c>
      <c r="I1433" s="3" t="str">
        <f>IF(LEN(H1433)&gt;0,VLOOKUP(H1433,DATA!$B$2:$G$526,6,FALSE),"")</f>
        <v/>
      </c>
      <c r="J1433" t="str">
        <f>IF(LEN(H1433)&gt;0,VLOOKUP(H1433,DATA!$B$2:$G$526,2,FALSE),"")</f>
        <v/>
      </c>
      <c r="K1433" t="str">
        <f>IF(LEN(H1433)&gt;0,IF(MID(IF(MID(MID(C1433,LEN(H1433)+2,99),1,1)="(",MID(MID(C1433,LEN(H1433)+2,99),2,LEN(MID(C1433,LEN(H1433)+2,99))-2),MID(C1433,LEN(H1433)+2,99)),1,1)=VLOOKUP(H1433,DATA!$B$2:$I$526,8,FALSE),MID(IF(MID(MID(C1433,LEN(H1433)+2,99),1,1)="(",MID(MID(C1433,LEN(H1433)+2,99),2,LEN(MID(C1433,LEN(H1433)+2,99))-2),MID(C1433,LEN(H1433)+2,99)),1,3),IF(MID(MID(C1433,LEN(H1433)+2,99),1,1)="(",MID(MID(C1433,LEN(H1433)+2,99),2,LEN(MID(C1433,LEN(H1433)+2,99))-2),MID(C1433,LEN(H1433)+2,99))),"")</f>
        <v/>
      </c>
      <c r="L1433" t="str">
        <f t="shared" si="734"/>
        <v/>
      </c>
      <c r="M1433" t="str">
        <f t="shared" si="753"/>
        <v/>
      </c>
      <c r="N1433" t="str">
        <f t="shared" si="735"/>
        <v/>
      </c>
      <c r="O1433" t="str">
        <f t="shared" si="736"/>
        <v/>
      </c>
      <c r="P1433" t="str">
        <f t="shared" si="761"/>
        <v/>
      </c>
      <c r="Q1433" t="str">
        <f t="shared" si="737"/>
        <v/>
      </c>
      <c r="R1433" t="str">
        <f t="shared" si="738"/>
        <v/>
      </c>
      <c r="S1433" t="str">
        <f t="shared" si="739"/>
        <v/>
      </c>
      <c r="T1433" t="str">
        <f t="shared" si="740"/>
        <v/>
      </c>
      <c r="U1433" t="str">
        <f t="shared" si="741"/>
        <v/>
      </c>
      <c r="V1433" t="str">
        <f>IF(MID(I1433,6,1)="T",VLOOKUP(H1433,DATA!$B$2:$H$526,7,FALSE),"")</f>
        <v/>
      </c>
      <c r="W1433" t="str">
        <f t="shared" si="742"/>
        <v/>
      </c>
      <c r="X1433" t="str">
        <f>IF(LEN(H1433)&gt;0,VLOOKUP(H1433,DATA!$B$2:$F$526,5,FALSE),"")</f>
        <v/>
      </c>
      <c r="Y1433" t="str">
        <f t="shared" si="743"/>
        <v/>
      </c>
      <c r="Z1433" t="str">
        <f t="shared" si="744"/>
        <v/>
      </c>
      <c r="AA1433" t="str">
        <f t="shared" si="745"/>
        <v/>
      </c>
      <c r="AB1433" t="str">
        <f>IF(LEN(Z1433)&gt;0,VLOOKUP(Z1433,DATA!$K$25:$L$69,2,FALSE)&amp;IF(LEN(AA1433)&gt;0,VLOOKUP(AA1433,DATA!$O$25:$P$29,2,FALSE),""),"")</f>
        <v/>
      </c>
      <c r="AC1433" t="str">
        <f>IF(LEN(Z1433)&gt;0,VLOOKUP(Z1433,DATA!$K$25:$M$69,3,FALSE),"")</f>
        <v/>
      </c>
      <c r="AD1433" t="str">
        <f t="shared" si="746"/>
        <v/>
      </c>
      <c r="AE1433" t="str">
        <f t="shared" si="747"/>
        <v/>
      </c>
      <c r="AF1433" t="str">
        <f t="shared" si="748"/>
        <v/>
      </c>
      <c r="AG1433" t="str">
        <f t="shared" si="749"/>
        <v/>
      </c>
      <c r="AH1433" t="str">
        <f t="shared" si="750"/>
        <v/>
      </c>
      <c r="AI1433" t="str">
        <f>IF(LEN(Q1433)&gt;0,REPT("0",IF(IF(MID(I1433,12,1)="F",VLOOKUP(J1433,DATA!$K$2:$Y$20,14,FALSE),0)&gt;10,IF(MID(I1433,12,1)="F",VLOOKUP(J1433,DATA!$K$2:$Y$20,14,FALSE),0)-10,0)-LEN(X1433))&amp;DEC2BIN(Q1433,IF(MID(I1433,12,1)="F",VLOOKUP(J1433,DATA!$K$2:$Y$20,14,FALSE),0)-IF(IF(MID(I1433,12,1)="F",VLOOKUP(J1433,DATA!$K$2:$Y$20,14,FALSE),0)&gt;10,IF(MID(I1433,12,1)="F",VLOOKUP(J1433,DATA!$K$2:$Y$20,14,FALSE),0)-10,0)),"")</f>
        <v/>
      </c>
      <c r="AJ1433" t="str">
        <f>IF(LEN(H1433)&gt;0,IF(H1433&lt;&gt;"CALL_PAL",VLOOKUP(H1433,DATA!$B$2:$E$526,4,FALSE),VLOOKUP(K1433,DATA!$K$72:$M$161,3,FALSE)),"")</f>
        <v/>
      </c>
      <c r="AK1433" t="str">
        <f>IF(LEN(H1433)&gt;0,VLOOKUP(H1433,DATA!$B$2:$D$526,3,FALSE),"")</f>
        <v/>
      </c>
      <c r="AL1433" t="str">
        <f t="shared" si="751"/>
        <v/>
      </c>
      <c r="AM1433" t="str">
        <f t="shared" si="752"/>
        <v/>
      </c>
      <c r="AN1433" t="str">
        <f t="shared" si="762"/>
        <v/>
      </c>
      <c r="AO1433" t="str">
        <f t="shared" si="756"/>
        <v/>
      </c>
      <c r="AP1433" t="str">
        <f t="shared" si="757"/>
        <v/>
      </c>
      <c r="AQ1433" t="str">
        <f t="shared" si="754"/>
        <v/>
      </c>
    </row>
    <row r="1434" spans="1:43" x14ac:dyDescent="0.25">
      <c r="A1434" t="str">
        <f t="shared" si="758"/>
        <v/>
      </c>
      <c r="C1434" t="str">
        <f t="shared" si="732"/>
        <v/>
      </c>
      <c r="D1434" t="str">
        <f t="shared" si="759"/>
        <v/>
      </c>
      <c r="E1434" t="str">
        <f t="shared" si="760"/>
        <v/>
      </c>
      <c r="F1434" t="str">
        <f t="shared" ref="F1434:F1497" si="763">IF(LEN(C1434)&gt;0,IF(MID(C1434,1,2)=".V",IF(MID(C1434,6,1)="B",1,IF(MID(C1434,6,1)="W",2,IF(MID(C1434,6,1)="L",4,IF(MID(C1434,6,1)="Q",8,4)))),IF(MID(C1434,1,2)=".P",0,4)),"")</f>
        <v/>
      </c>
      <c r="G1434" t="str">
        <f t="shared" si="755"/>
        <v/>
      </c>
      <c r="H1434" t="str">
        <f t="shared" si="733"/>
        <v/>
      </c>
      <c r="I1434" s="3" t="str">
        <f>IF(LEN(H1434)&gt;0,VLOOKUP(H1434,DATA!$B$2:$G$526,6,FALSE),"")</f>
        <v/>
      </c>
      <c r="J1434" t="str">
        <f>IF(LEN(H1434)&gt;0,VLOOKUP(H1434,DATA!$B$2:$G$526,2,FALSE),"")</f>
        <v/>
      </c>
      <c r="K1434" t="str">
        <f>IF(LEN(H1434)&gt;0,IF(MID(IF(MID(MID(C1434,LEN(H1434)+2,99),1,1)="(",MID(MID(C1434,LEN(H1434)+2,99),2,LEN(MID(C1434,LEN(H1434)+2,99))-2),MID(C1434,LEN(H1434)+2,99)),1,1)=VLOOKUP(H1434,DATA!$B$2:$I$526,8,FALSE),MID(IF(MID(MID(C1434,LEN(H1434)+2,99),1,1)="(",MID(MID(C1434,LEN(H1434)+2,99),2,LEN(MID(C1434,LEN(H1434)+2,99))-2),MID(C1434,LEN(H1434)+2,99)),1,3),IF(MID(MID(C1434,LEN(H1434)+2,99),1,1)="(",MID(MID(C1434,LEN(H1434)+2,99),2,LEN(MID(C1434,LEN(H1434)+2,99))-2),MID(C1434,LEN(H1434)+2,99))),"")</f>
        <v/>
      </c>
      <c r="L1434" t="str">
        <f t="shared" si="734"/>
        <v/>
      </c>
      <c r="M1434" t="str">
        <f t="shared" si="753"/>
        <v/>
      </c>
      <c r="N1434" t="str">
        <f t="shared" si="735"/>
        <v/>
      </c>
      <c r="O1434" t="str">
        <f t="shared" si="736"/>
        <v/>
      </c>
      <c r="P1434" t="str">
        <f t="shared" si="761"/>
        <v/>
      </c>
      <c r="Q1434" t="str">
        <f t="shared" si="737"/>
        <v/>
      </c>
      <c r="R1434" t="str">
        <f t="shared" si="738"/>
        <v/>
      </c>
      <c r="S1434" t="str">
        <f t="shared" si="739"/>
        <v/>
      </c>
      <c r="T1434" t="str">
        <f t="shared" si="740"/>
        <v/>
      </c>
      <c r="U1434" t="str">
        <f t="shared" si="741"/>
        <v/>
      </c>
      <c r="V1434" t="str">
        <f>IF(MID(I1434,6,1)="T",VLOOKUP(H1434,DATA!$B$2:$H$526,7,FALSE),"")</f>
        <v/>
      </c>
      <c r="W1434" t="str">
        <f t="shared" si="742"/>
        <v/>
      </c>
      <c r="X1434" t="str">
        <f>IF(LEN(H1434)&gt;0,VLOOKUP(H1434,DATA!$B$2:$F$526,5,FALSE),"")</f>
        <v/>
      </c>
      <c r="Y1434" t="str">
        <f t="shared" si="743"/>
        <v/>
      </c>
      <c r="Z1434" t="str">
        <f t="shared" si="744"/>
        <v/>
      </c>
      <c r="AA1434" t="str">
        <f t="shared" si="745"/>
        <v/>
      </c>
      <c r="AB1434" t="str">
        <f>IF(LEN(Z1434)&gt;0,VLOOKUP(Z1434,DATA!$K$25:$L$69,2,FALSE)&amp;IF(LEN(AA1434)&gt;0,VLOOKUP(AA1434,DATA!$O$25:$P$29,2,FALSE),""),"")</f>
        <v/>
      </c>
      <c r="AC1434" t="str">
        <f>IF(LEN(Z1434)&gt;0,VLOOKUP(Z1434,DATA!$K$25:$M$69,3,FALSE),"")</f>
        <v/>
      </c>
      <c r="AD1434" t="str">
        <f t="shared" si="746"/>
        <v/>
      </c>
      <c r="AE1434" t="str">
        <f t="shared" si="747"/>
        <v/>
      </c>
      <c r="AF1434" t="str">
        <f t="shared" si="748"/>
        <v/>
      </c>
      <c r="AG1434" t="str">
        <f t="shared" si="749"/>
        <v/>
      </c>
      <c r="AH1434" t="str">
        <f t="shared" si="750"/>
        <v/>
      </c>
      <c r="AI1434" t="str">
        <f>IF(LEN(Q1434)&gt;0,REPT("0",IF(IF(MID(I1434,12,1)="F",VLOOKUP(J1434,DATA!$K$2:$Y$20,14,FALSE),0)&gt;10,IF(MID(I1434,12,1)="F",VLOOKUP(J1434,DATA!$K$2:$Y$20,14,FALSE),0)-10,0)-LEN(X1434))&amp;DEC2BIN(Q1434,IF(MID(I1434,12,1)="F",VLOOKUP(J1434,DATA!$K$2:$Y$20,14,FALSE),0)-IF(IF(MID(I1434,12,1)="F",VLOOKUP(J1434,DATA!$K$2:$Y$20,14,FALSE),0)&gt;10,IF(MID(I1434,12,1)="F",VLOOKUP(J1434,DATA!$K$2:$Y$20,14,FALSE),0)-10,0)),"")</f>
        <v/>
      </c>
      <c r="AJ1434" t="str">
        <f>IF(LEN(H1434)&gt;0,IF(H1434&lt;&gt;"CALL_PAL",VLOOKUP(H1434,DATA!$B$2:$E$526,4,FALSE),VLOOKUP(K1434,DATA!$K$72:$M$161,3,FALSE)),"")</f>
        <v/>
      </c>
      <c r="AK1434" t="str">
        <f>IF(LEN(H1434)&gt;0,VLOOKUP(H1434,DATA!$B$2:$D$526,3,FALSE),"")</f>
        <v/>
      </c>
      <c r="AL1434" t="str">
        <f t="shared" si="751"/>
        <v/>
      </c>
      <c r="AM1434" t="str">
        <f t="shared" si="752"/>
        <v/>
      </c>
      <c r="AN1434" t="str">
        <f t="shared" si="762"/>
        <v/>
      </c>
      <c r="AO1434" t="str">
        <f t="shared" si="756"/>
        <v/>
      </c>
      <c r="AP1434" t="str">
        <f t="shared" si="757"/>
        <v/>
      </c>
      <c r="AQ1434" t="str">
        <f t="shared" si="754"/>
        <v/>
      </c>
    </row>
    <row r="1435" spans="1:43" x14ac:dyDescent="0.25">
      <c r="A1435" t="str">
        <f t="shared" si="758"/>
        <v/>
      </c>
      <c r="C1435" t="str">
        <f t="shared" si="732"/>
        <v/>
      </c>
      <c r="D1435" t="str">
        <f t="shared" si="759"/>
        <v/>
      </c>
      <c r="E1435" t="str">
        <f t="shared" si="760"/>
        <v/>
      </c>
      <c r="F1435" t="str">
        <f t="shared" si="763"/>
        <v/>
      </c>
      <c r="G1435" t="str">
        <f t="shared" si="755"/>
        <v/>
      </c>
      <c r="H1435" t="str">
        <f t="shared" si="733"/>
        <v/>
      </c>
      <c r="I1435" s="3" t="str">
        <f>IF(LEN(H1435)&gt;0,VLOOKUP(H1435,DATA!$B$2:$G$526,6,FALSE),"")</f>
        <v/>
      </c>
      <c r="J1435" t="str">
        <f>IF(LEN(H1435)&gt;0,VLOOKUP(H1435,DATA!$B$2:$G$526,2,FALSE),"")</f>
        <v/>
      </c>
      <c r="K1435" t="str">
        <f>IF(LEN(H1435)&gt;0,IF(MID(IF(MID(MID(C1435,LEN(H1435)+2,99),1,1)="(",MID(MID(C1435,LEN(H1435)+2,99),2,LEN(MID(C1435,LEN(H1435)+2,99))-2),MID(C1435,LEN(H1435)+2,99)),1,1)=VLOOKUP(H1435,DATA!$B$2:$I$526,8,FALSE),MID(IF(MID(MID(C1435,LEN(H1435)+2,99),1,1)="(",MID(MID(C1435,LEN(H1435)+2,99),2,LEN(MID(C1435,LEN(H1435)+2,99))-2),MID(C1435,LEN(H1435)+2,99)),1,3),IF(MID(MID(C1435,LEN(H1435)+2,99),1,1)="(",MID(MID(C1435,LEN(H1435)+2,99),2,LEN(MID(C1435,LEN(H1435)+2,99))-2),MID(C1435,LEN(H1435)+2,99))),"")</f>
        <v/>
      </c>
      <c r="L1435" t="str">
        <f t="shared" si="734"/>
        <v/>
      </c>
      <c r="M1435" t="str">
        <f t="shared" si="753"/>
        <v/>
      </c>
      <c r="N1435" t="str">
        <f t="shared" si="735"/>
        <v/>
      </c>
      <c r="O1435" t="str">
        <f t="shared" si="736"/>
        <v/>
      </c>
      <c r="P1435" t="str">
        <f t="shared" si="761"/>
        <v/>
      </c>
      <c r="Q1435" t="str">
        <f t="shared" si="737"/>
        <v/>
      </c>
      <c r="R1435" t="str">
        <f t="shared" si="738"/>
        <v/>
      </c>
      <c r="S1435" t="str">
        <f t="shared" si="739"/>
        <v/>
      </c>
      <c r="T1435" t="str">
        <f t="shared" si="740"/>
        <v/>
      </c>
      <c r="U1435" t="str">
        <f t="shared" si="741"/>
        <v/>
      </c>
      <c r="V1435" t="str">
        <f>IF(MID(I1435,6,1)="T",VLOOKUP(H1435,DATA!$B$2:$H$526,7,FALSE),"")</f>
        <v/>
      </c>
      <c r="W1435" t="str">
        <f t="shared" si="742"/>
        <v/>
      </c>
      <c r="X1435" t="str">
        <f>IF(LEN(H1435)&gt;0,VLOOKUP(H1435,DATA!$B$2:$F$526,5,FALSE),"")</f>
        <v/>
      </c>
      <c r="Y1435" t="str">
        <f t="shared" si="743"/>
        <v/>
      </c>
      <c r="Z1435" t="str">
        <f t="shared" si="744"/>
        <v/>
      </c>
      <c r="AA1435" t="str">
        <f t="shared" si="745"/>
        <v/>
      </c>
      <c r="AB1435" t="str">
        <f>IF(LEN(Z1435)&gt;0,VLOOKUP(Z1435,DATA!$K$25:$L$69,2,FALSE)&amp;IF(LEN(AA1435)&gt;0,VLOOKUP(AA1435,DATA!$O$25:$P$29,2,FALSE),""),"")</f>
        <v/>
      </c>
      <c r="AC1435" t="str">
        <f>IF(LEN(Z1435)&gt;0,VLOOKUP(Z1435,DATA!$K$25:$M$69,3,FALSE),"")</f>
        <v/>
      </c>
      <c r="AD1435" t="str">
        <f t="shared" si="746"/>
        <v/>
      </c>
      <c r="AE1435" t="str">
        <f t="shared" si="747"/>
        <v/>
      </c>
      <c r="AF1435" t="str">
        <f t="shared" si="748"/>
        <v/>
      </c>
      <c r="AG1435" t="str">
        <f t="shared" si="749"/>
        <v/>
      </c>
      <c r="AH1435" t="str">
        <f t="shared" si="750"/>
        <v/>
      </c>
      <c r="AI1435" t="str">
        <f>IF(LEN(Q1435)&gt;0,REPT("0",IF(IF(MID(I1435,12,1)="F",VLOOKUP(J1435,DATA!$K$2:$Y$20,14,FALSE),0)&gt;10,IF(MID(I1435,12,1)="F",VLOOKUP(J1435,DATA!$K$2:$Y$20,14,FALSE),0)-10,0)-LEN(X1435))&amp;DEC2BIN(Q1435,IF(MID(I1435,12,1)="F",VLOOKUP(J1435,DATA!$K$2:$Y$20,14,FALSE),0)-IF(IF(MID(I1435,12,1)="F",VLOOKUP(J1435,DATA!$K$2:$Y$20,14,FALSE),0)&gt;10,IF(MID(I1435,12,1)="F",VLOOKUP(J1435,DATA!$K$2:$Y$20,14,FALSE),0)-10,0)),"")</f>
        <v/>
      </c>
      <c r="AJ1435" t="str">
        <f>IF(LEN(H1435)&gt;0,IF(H1435&lt;&gt;"CALL_PAL",VLOOKUP(H1435,DATA!$B$2:$E$526,4,FALSE),VLOOKUP(K1435,DATA!$K$72:$M$161,3,FALSE)),"")</f>
        <v/>
      </c>
      <c r="AK1435" t="str">
        <f>IF(LEN(H1435)&gt;0,VLOOKUP(H1435,DATA!$B$2:$D$526,3,FALSE),"")</f>
        <v/>
      </c>
      <c r="AL1435" t="str">
        <f t="shared" si="751"/>
        <v/>
      </c>
      <c r="AM1435" t="str">
        <f t="shared" si="752"/>
        <v/>
      </c>
      <c r="AN1435" t="str">
        <f t="shared" si="762"/>
        <v/>
      </c>
      <c r="AO1435" t="str">
        <f t="shared" si="756"/>
        <v/>
      </c>
      <c r="AP1435" t="str">
        <f t="shared" si="757"/>
        <v/>
      </c>
      <c r="AQ1435" t="str">
        <f t="shared" si="754"/>
        <v/>
      </c>
    </row>
    <row r="1436" spans="1:43" x14ac:dyDescent="0.25">
      <c r="A1436" t="str">
        <f t="shared" si="758"/>
        <v/>
      </c>
      <c r="C1436" t="str">
        <f t="shared" ref="C1436:C1499" si="764">IF(LEN(B1436)&gt;0,TRIM(B1436),"")</f>
        <v/>
      </c>
      <c r="D1436" t="str">
        <f t="shared" si="759"/>
        <v/>
      </c>
      <c r="E1436" t="str">
        <f t="shared" si="760"/>
        <v/>
      </c>
      <c r="F1436" t="str">
        <f t="shared" si="763"/>
        <v/>
      </c>
      <c r="G1436" t="str">
        <f t="shared" si="755"/>
        <v/>
      </c>
      <c r="H1436" t="str">
        <f t="shared" ref="H1436:H1499" si="765">IF(LEN(C1436)&gt;0,IF(IFERROR(FIND(":",C1436)&gt;0,FALSE),"",IF(MID(C1436,1,1)=".","",TRIM(MID(C1436,1,IFERROR(FIND(" ",C1436)-1,LEN(C1436)))))),"")</f>
        <v/>
      </c>
      <c r="I1436" s="3" t="str">
        <f>IF(LEN(H1436)&gt;0,VLOOKUP(H1436,DATA!$B$2:$G$526,6,FALSE),"")</f>
        <v/>
      </c>
      <c r="J1436" t="str">
        <f>IF(LEN(H1436)&gt;0,VLOOKUP(H1436,DATA!$B$2:$G$526,2,FALSE),"")</f>
        <v/>
      </c>
      <c r="K1436" t="str">
        <f>IF(LEN(H1436)&gt;0,IF(MID(IF(MID(MID(C1436,LEN(H1436)+2,99),1,1)="(",MID(MID(C1436,LEN(H1436)+2,99),2,LEN(MID(C1436,LEN(H1436)+2,99))-2),MID(C1436,LEN(H1436)+2,99)),1,1)=VLOOKUP(H1436,DATA!$B$2:$I$526,8,FALSE),MID(IF(MID(MID(C1436,LEN(H1436)+2,99),1,1)="(",MID(MID(C1436,LEN(H1436)+2,99),2,LEN(MID(C1436,LEN(H1436)+2,99))-2),MID(C1436,LEN(H1436)+2,99)),1,3),IF(MID(MID(C1436,LEN(H1436)+2,99),1,1)="(",MID(MID(C1436,LEN(H1436)+2,99),2,LEN(MID(C1436,LEN(H1436)+2,99))-2),MID(C1436,LEN(H1436)+2,99))),"")</f>
        <v/>
      </c>
      <c r="L1436" t="str">
        <f t="shared" ref="L1436:L1499" si="766">TRIM(MID(IF(LEN(H1436)&gt;0,IF(FIND(K1436,C1436)+LEN(K1436)+1&lt;LEN(C1436),MID(C1436,FIND(K1436,C1436)+LEN(K1436)+1,99),""),""), 1, IFERROR(FIND(",",IF(LEN(H1436)&gt;0,IF(FIND(K1436,C1436)+LEN(K1436)+1&lt;LEN(C1436),MID(C1436,FIND(K1436,C1436)+LEN(K1436)+1,99),""),""))-1,LEN(IF(LEN(H1436)&gt;0,IF(FIND(K1436,C1436)+LEN(K1436)+1&lt;LEN(C1436),MID(C1436,FIND(K1436,C1436)+LEN(K1436)+1,99),""),"")))))</f>
        <v/>
      </c>
      <c r="M1436" t="str">
        <f t="shared" si="753"/>
        <v/>
      </c>
      <c r="N1436" t="str">
        <f t="shared" ref="N1436:N1499" si="767">IF(MID(I1436,5,1)="L",IFERROR(FIND("#",L1436)=1,FALSE),"")</f>
        <v/>
      </c>
      <c r="O1436" t="str">
        <f t="shared" ref="O1436:O1499" si="768">IF(MID(I1436,4,1)="Z",IF(N1436,FALSE,TRUE),"")</f>
        <v/>
      </c>
      <c r="P1436" t="str">
        <f t="shared" si="761"/>
        <v/>
      </c>
      <c r="Q1436" t="str">
        <f t="shared" ref="Q1436:Q1499" si="769">IF(LEN(P1436)&gt;0,P1436-(G1436+4),IF(AND(MID(I1436,12,1)="F",LEN(L1436)&gt;0,MID(L1436,1,1)&lt;&gt;"R",MID(L1436,1,1)&lt;&gt;"F",MID(L1436,1,1)&lt;&gt;"#"),INT(MID(L1436,1,FIND("(",L1436)-1)),""))</f>
        <v/>
      </c>
      <c r="R1436" t="str">
        <f t="shared" ref="R1436:R1499" si="770">IF(AND(MID(I1436,3,1)="B",LEN(P1436)=0,LEN(Q1436)&lt;&gt;0),MID(L1436,LEN(Q1436)+2,3),"")</f>
        <v/>
      </c>
      <c r="S1436" t="str">
        <f t="shared" ref="S1436:S1499" si="771">IF(LEN(I1436)&gt;0,IF(MID(I1436,2,1)="A",IFERROR(FIND("A31",J1436)&gt;0,FALSE),""),"")</f>
        <v/>
      </c>
      <c r="T1436" t="str">
        <f t="shared" ref="T1436:T1499" si="772">IF(LEN(I1436)&gt;0,IF(MID(I1436,3,1)="B",IFERROR(FIND("B31",J1436)&gt;0,IF(H1436="HW_MFPR",TRUE,FALSE)),""),"")</f>
        <v/>
      </c>
      <c r="U1436" t="str">
        <f t="shared" ref="U1436:U1499" si="773">IF(LEN(I1436)&gt;0,IF(MID(I1436,13,1)="C",IFERROR(FIND("C31",J1436)&gt;0,FALSE),""),"")</f>
        <v/>
      </c>
      <c r="V1436" t="str">
        <f>IF(MID(I1436,6,1)="T",VLOOKUP(H1436,DATA!$B$2:$H$526,7,FALSE),"")</f>
        <v/>
      </c>
      <c r="W1436" t="str">
        <f t="shared" ref="W1436:W1499" si="774">IF(MID(I1436,7,1)="E",DEC2BIN(IF(M1436="L",0,1),1),"")</f>
        <v/>
      </c>
      <c r="X1436" t="str">
        <f>IF(LEN(H1436)&gt;0,VLOOKUP(H1436,DATA!$B$2:$F$526,5,FALSE),"")</f>
        <v/>
      </c>
      <c r="Y1436" t="str">
        <f t="shared" ref="Y1436:Y1499" si="775">IF(LEN(X1436)&gt;0,DEC2BIN(IF(AND(LEN(M1436)&gt;0,MID(M1436,1,1)="S"),1,0),1),"")</f>
        <v/>
      </c>
      <c r="Z1436" t="str">
        <f t="shared" ref="Z1436:Z1499" si="776">IF(MID(I1436,10,1)="I",MID(L1436,1,IFERROR(FIND("(",L1436)-1,LEN(L1436))),"")</f>
        <v/>
      </c>
      <c r="AA1436" t="str">
        <f t="shared" ref="AA1436:AA1499" si="777">IF(AND(LEN(Z1436)&gt;0,LEN(Z1436)&lt;&gt;LEN(L1436)),MID(L1436,LEN(Z1436)+2,LEN(L1436)-LEN(Z1436)-2),"")</f>
        <v/>
      </c>
      <c r="AB1436" t="str">
        <f>IF(LEN(Z1436)&gt;0,VLOOKUP(Z1436,DATA!$K$25:$L$69,2,FALSE)&amp;IF(LEN(AA1436)&gt;0,VLOOKUP(AA1436,DATA!$O$25:$P$29,2,FALSE),""),"")</f>
        <v/>
      </c>
      <c r="AC1436" t="str">
        <f>IF(LEN(Z1436)&gt;0,VLOOKUP(Z1436,DATA!$K$25:$M$69,3,FALSE),"")</f>
        <v/>
      </c>
      <c r="AD1436" t="str">
        <f t="shared" ref="AD1436:AD1499" si="778">IF(MID(I1436,2,1)="A",DEC2BIN(IF(S1436,"31",MID(K1436,2,2)),5),"")</f>
        <v/>
      </c>
      <c r="AE1436" t="str">
        <f t="shared" ref="AE1436:AE1499" si="779">IF(MID(I1436,3,1)="B",IF(T1436,DEC2BIN("31",5),IF(S1436,DEC2BIN(MID(K1436,2,2),5),IF(LEN(R1436)&gt;0,DEC2BIN(MID(R1436,2,2),5),IF(OR(LEN(P1436)&gt;0,LEN(Z1436)&gt;0,N1436),"",DEC2BIN(MID(L1436,2,2),5))))),"")</f>
        <v/>
      </c>
      <c r="AF1436" t="str">
        <f t="shared" ref="AF1436:AF1499" si="780">IF(AND(LEN(O1436)&gt;0,O1436),"0000","")</f>
        <v/>
      </c>
      <c r="AG1436" t="str">
        <f t="shared" ref="AG1436:AG1499" si="781">IF(AND(LEN(N1436)&gt;0,N1436),DEC2BIN(MID(L1436,2,LEN(L1436)-1),8)&amp;"1","")</f>
        <v/>
      </c>
      <c r="AH1436" t="str">
        <f t="shared" ref="AH1436:AH1499" si="782">IF(MID(I1436,13,1)="C",DEC2BIN(IF(U1436,31,MID(M1436,2,2)),5),"")</f>
        <v/>
      </c>
      <c r="AI1436" t="str">
        <f>IF(LEN(Q1436)&gt;0,REPT("0",IF(IF(MID(I1436,12,1)="F",VLOOKUP(J1436,DATA!$K$2:$Y$20,14,FALSE),0)&gt;10,IF(MID(I1436,12,1)="F",VLOOKUP(J1436,DATA!$K$2:$Y$20,14,FALSE),0)-10,0)-LEN(X1436))&amp;DEC2BIN(Q1436,IF(MID(I1436,12,1)="F",VLOOKUP(J1436,DATA!$K$2:$Y$20,14,FALSE),0)-IF(IF(MID(I1436,12,1)="F",VLOOKUP(J1436,DATA!$K$2:$Y$20,14,FALSE),0)&gt;10,IF(MID(I1436,12,1)="F",VLOOKUP(J1436,DATA!$K$2:$Y$20,14,FALSE),0)-10,0)),"")</f>
        <v/>
      </c>
      <c r="AJ1436" t="str">
        <f>IF(LEN(H1436)&gt;0,IF(H1436&lt;&gt;"CALL_PAL",VLOOKUP(H1436,DATA!$B$2:$E$526,4,FALSE),VLOOKUP(K1436,DATA!$K$72:$M$161,3,FALSE)),"")</f>
        <v/>
      </c>
      <c r="AK1436" t="str">
        <f>IF(LEN(H1436)&gt;0,VLOOKUP(H1436,DATA!$B$2:$D$526,3,FALSE),"")</f>
        <v/>
      </c>
      <c r="AL1436" t="str">
        <f t="shared" ref="AL1436:AL1499" si="783">AK1436&amp;AD1436&amp;AE1436&amp;V1436&amp;W1436&amp;X1436&amp;Y1436&amp;AB1436&amp;AC1436&amp;AF1436&amp;AG1436&amp;AI1436&amp;AJ1436&amp;AH1436</f>
        <v/>
      </c>
      <c r="AM1436" t="str">
        <f t="shared" ref="AM1436:AM1499" si="784">IF(LEN(AL1436)&gt;0,BIN2HEX(MID(AL1436,1,8),2)&amp;BIN2HEX(MID(AL1436,9,8),2)&amp;BIN2HEX(MID(AL1436,17,8),2)&amp;BIN2HEX(MID(AL1436,25,8),2),"")</f>
        <v/>
      </c>
      <c r="AN1436" t="str">
        <f t="shared" si="762"/>
        <v/>
      </c>
      <c r="AO1436" t="str">
        <f t="shared" si="756"/>
        <v/>
      </c>
      <c r="AP1436" t="str">
        <f t="shared" si="757"/>
        <v/>
      </c>
      <c r="AQ1436" t="str">
        <f t="shared" si="754"/>
        <v/>
      </c>
    </row>
    <row r="1437" spans="1:43" x14ac:dyDescent="0.25">
      <c r="A1437" t="str">
        <f t="shared" si="758"/>
        <v/>
      </c>
      <c r="C1437" t="str">
        <f t="shared" si="764"/>
        <v/>
      </c>
      <c r="D1437" t="str">
        <f t="shared" si="759"/>
        <v/>
      </c>
      <c r="E1437" t="str">
        <f t="shared" si="760"/>
        <v/>
      </c>
      <c r="F1437" t="str">
        <f t="shared" si="763"/>
        <v/>
      </c>
      <c r="G1437" t="str">
        <f t="shared" si="755"/>
        <v/>
      </c>
      <c r="H1437" t="str">
        <f t="shared" si="765"/>
        <v/>
      </c>
      <c r="I1437" s="3" t="str">
        <f>IF(LEN(H1437)&gt;0,VLOOKUP(H1437,DATA!$B$2:$G$526,6,FALSE),"")</f>
        <v/>
      </c>
      <c r="J1437" t="str">
        <f>IF(LEN(H1437)&gt;0,VLOOKUP(H1437,DATA!$B$2:$G$526,2,FALSE),"")</f>
        <v/>
      </c>
      <c r="K1437" t="str">
        <f>IF(LEN(H1437)&gt;0,IF(MID(IF(MID(MID(C1437,LEN(H1437)+2,99),1,1)="(",MID(MID(C1437,LEN(H1437)+2,99),2,LEN(MID(C1437,LEN(H1437)+2,99))-2),MID(C1437,LEN(H1437)+2,99)),1,1)=VLOOKUP(H1437,DATA!$B$2:$I$526,8,FALSE),MID(IF(MID(MID(C1437,LEN(H1437)+2,99),1,1)="(",MID(MID(C1437,LEN(H1437)+2,99),2,LEN(MID(C1437,LEN(H1437)+2,99))-2),MID(C1437,LEN(H1437)+2,99)),1,3),IF(MID(MID(C1437,LEN(H1437)+2,99),1,1)="(",MID(MID(C1437,LEN(H1437)+2,99),2,LEN(MID(C1437,LEN(H1437)+2,99))-2),MID(C1437,LEN(H1437)+2,99))),"")</f>
        <v/>
      </c>
      <c r="L1437" t="str">
        <f t="shared" si="766"/>
        <v/>
      </c>
      <c r="M1437" t="str">
        <f t="shared" si="753"/>
        <v/>
      </c>
      <c r="N1437" t="str">
        <f t="shared" si="767"/>
        <v/>
      </c>
      <c r="O1437" t="str">
        <f t="shared" si="768"/>
        <v/>
      </c>
      <c r="P1437" t="str">
        <f t="shared" si="761"/>
        <v/>
      </c>
      <c r="Q1437" t="str">
        <f t="shared" si="769"/>
        <v/>
      </c>
      <c r="R1437" t="str">
        <f t="shared" si="770"/>
        <v/>
      </c>
      <c r="S1437" t="str">
        <f t="shared" si="771"/>
        <v/>
      </c>
      <c r="T1437" t="str">
        <f t="shared" si="772"/>
        <v/>
      </c>
      <c r="U1437" t="str">
        <f t="shared" si="773"/>
        <v/>
      </c>
      <c r="V1437" t="str">
        <f>IF(MID(I1437,6,1)="T",VLOOKUP(H1437,DATA!$B$2:$H$526,7,FALSE),"")</f>
        <v/>
      </c>
      <c r="W1437" t="str">
        <f t="shared" si="774"/>
        <v/>
      </c>
      <c r="X1437" t="str">
        <f>IF(LEN(H1437)&gt;0,VLOOKUP(H1437,DATA!$B$2:$F$526,5,FALSE),"")</f>
        <v/>
      </c>
      <c r="Y1437" t="str">
        <f t="shared" si="775"/>
        <v/>
      </c>
      <c r="Z1437" t="str">
        <f t="shared" si="776"/>
        <v/>
      </c>
      <c r="AA1437" t="str">
        <f t="shared" si="777"/>
        <v/>
      </c>
      <c r="AB1437" t="str">
        <f>IF(LEN(Z1437)&gt;0,VLOOKUP(Z1437,DATA!$K$25:$L$69,2,FALSE)&amp;IF(LEN(AA1437)&gt;0,VLOOKUP(AA1437,DATA!$O$25:$P$29,2,FALSE),""),"")</f>
        <v/>
      </c>
      <c r="AC1437" t="str">
        <f>IF(LEN(Z1437)&gt;0,VLOOKUP(Z1437,DATA!$K$25:$M$69,3,FALSE),"")</f>
        <v/>
      </c>
      <c r="AD1437" t="str">
        <f t="shared" si="778"/>
        <v/>
      </c>
      <c r="AE1437" t="str">
        <f t="shared" si="779"/>
        <v/>
      </c>
      <c r="AF1437" t="str">
        <f t="shared" si="780"/>
        <v/>
      </c>
      <c r="AG1437" t="str">
        <f t="shared" si="781"/>
        <v/>
      </c>
      <c r="AH1437" t="str">
        <f t="shared" si="782"/>
        <v/>
      </c>
      <c r="AI1437" t="str">
        <f>IF(LEN(Q1437)&gt;0,REPT("0",IF(IF(MID(I1437,12,1)="F",VLOOKUP(J1437,DATA!$K$2:$Y$20,14,FALSE),0)&gt;10,IF(MID(I1437,12,1)="F",VLOOKUP(J1437,DATA!$K$2:$Y$20,14,FALSE),0)-10,0)-LEN(X1437))&amp;DEC2BIN(Q1437,IF(MID(I1437,12,1)="F",VLOOKUP(J1437,DATA!$K$2:$Y$20,14,FALSE),0)-IF(IF(MID(I1437,12,1)="F",VLOOKUP(J1437,DATA!$K$2:$Y$20,14,FALSE),0)&gt;10,IF(MID(I1437,12,1)="F",VLOOKUP(J1437,DATA!$K$2:$Y$20,14,FALSE),0)-10,0)),"")</f>
        <v/>
      </c>
      <c r="AJ1437" t="str">
        <f>IF(LEN(H1437)&gt;0,IF(H1437&lt;&gt;"CALL_PAL",VLOOKUP(H1437,DATA!$B$2:$E$526,4,FALSE),VLOOKUP(K1437,DATA!$K$72:$M$161,3,FALSE)),"")</f>
        <v/>
      </c>
      <c r="AK1437" t="str">
        <f>IF(LEN(H1437)&gt;0,VLOOKUP(H1437,DATA!$B$2:$D$526,3,FALSE),"")</f>
        <v/>
      </c>
      <c r="AL1437" t="str">
        <f t="shared" si="783"/>
        <v/>
      </c>
      <c r="AM1437" t="str">
        <f t="shared" si="784"/>
        <v/>
      </c>
      <c r="AN1437" t="str">
        <f t="shared" si="762"/>
        <v/>
      </c>
      <c r="AO1437" t="str">
        <f t="shared" si="756"/>
        <v/>
      </c>
      <c r="AP1437" t="str">
        <f t="shared" si="757"/>
        <v/>
      </c>
      <c r="AQ1437" t="str">
        <f t="shared" si="754"/>
        <v/>
      </c>
    </row>
    <row r="1438" spans="1:43" x14ac:dyDescent="0.25">
      <c r="A1438" t="str">
        <f t="shared" si="758"/>
        <v/>
      </c>
      <c r="C1438" t="str">
        <f t="shared" si="764"/>
        <v/>
      </c>
      <c r="D1438" t="str">
        <f t="shared" si="759"/>
        <v/>
      </c>
      <c r="E1438" t="str">
        <f t="shared" si="760"/>
        <v/>
      </c>
      <c r="F1438" t="str">
        <f t="shared" si="763"/>
        <v/>
      </c>
      <c r="G1438" t="str">
        <f t="shared" si="755"/>
        <v/>
      </c>
      <c r="H1438" t="str">
        <f t="shared" si="765"/>
        <v/>
      </c>
      <c r="I1438" s="3" t="str">
        <f>IF(LEN(H1438)&gt;0,VLOOKUP(H1438,DATA!$B$2:$G$526,6,FALSE),"")</f>
        <v/>
      </c>
      <c r="J1438" t="str">
        <f>IF(LEN(H1438)&gt;0,VLOOKUP(H1438,DATA!$B$2:$G$526,2,FALSE),"")</f>
        <v/>
      </c>
      <c r="K1438" t="str">
        <f>IF(LEN(H1438)&gt;0,IF(MID(IF(MID(MID(C1438,LEN(H1438)+2,99),1,1)="(",MID(MID(C1438,LEN(H1438)+2,99),2,LEN(MID(C1438,LEN(H1438)+2,99))-2),MID(C1438,LEN(H1438)+2,99)),1,1)=VLOOKUP(H1438,DATA!$B$2:$I$526,8,FALSE),MID(IF(MID(MID(C1438,LEN(H1438)+2,99),1,1)="(",MID(MID(C1438,LEN(H1438)+2,99),2,LEN(MID(C1438,LEN(H1438)+2,99))-2),MID(C1438,LEN(H1438)+2,99)),1,3),IF(MID(MID(C1438,LEN(H1438)+2,99),1,1)="(",MID(MID(C1438,LEN(H1438)+2,99),2,LEN(MID(C1438,LEN(H1438)+2,99))-2),MID(C1438,LEN(H1438)+2,99))),"")</f>
        <v/>
      </c>
      <c r="L1438" t="str">
        <f t="shared" si="766"/>
        <v/>
      </c>
      <c r="M1438" t="str">
        <f t="shared" si="753"/>
        <v/>
      </c>
      <c r="N1438" t="str">
        <f t="shared" si="767"/>
        <v/>
      </c>
      <c r="O1438" t="str">
        <f t="shared" si="768"/>
        <v/>
      </c>
      <c r="P1438" t="str">
        <f t="shared" si="761"/>
        <v/>
      </c>
      <c r="Q1438" t="str">
        <f t="shared" si="769"/>
        <v/>
      </c>
      <c r="R1438" t="str">
        <f t="shared" si="770"/>
        <v/>
      </c>
      <c r="S1438" t="str">
        <f t="shared" si="771"/>
        <v/>
      </c>
      <c r="T1438" t="str">
        <f t="shared" si="772"/>
        <v/>
      </c>
      <c r="U1438" t="str">
        <f t="shared" si="773"/>
        <v/>
      </c>
      <c r="V1438" t="str">
        <f>IF(MID(I1438,6,1)="T",VLOOKUP(H1438,DATA!$B$2:$H$526,7,FALSE),"")</f>
        <v/>
      </c>
      <c r="W1438" t="str">
        <f t="shared" si="774"/>
        <v/>
      </c>
      <c r="X1438" t="str">
        <f>IF(LEN(H1438)&gt;0,VLOOKUP(H1438,DATA!$B$2:$F$526,5,FALSE),"")</f>
        <v/>
      </c>
      <c r="Y1438" t="str">
        <f t="shared" si="775"/>
        <v/>
      </c>
      <c r="Z1438" t="str">
        <f t="shared" si="776"/>
        <v/>
      </c>
      <c r="AA1438" t="str">
        <f t="shared" si="777"/>
        <v/>
      </c>
      <c r="AB1438" t="str">
        <f>IF(LEN(Z1438)&gt;0,VLOOKUP(Z1438,DATA!$K$25:$L$69,2,FALSE)&amp;IF(LEN(AA1438)&gt;0,VLOOKUP(AA1438,DATA!$O$25:$P$29,2,FALSE),""),"")</f>
        <v/>
      </c>
      <c r="AC1438" t="str">
        <f>IF(LEN(Z1438)&gt;0,VLOOKUP(Z1438,DATA!$K$25:$M$69,3,FALSE),"")</f>
        <v/>
      </c>
      <c r="AD1438" t="str">
        <f t="shared" si="778"/>
        <v/>
      </c>
      <c r="AE1438" t="str">
        <f t="shared" si="779"/>
        <v/>
      </c>
      <c r="AF1438" t="str">
        <f t="shared" si="780"/>
        <v/>
      </c>
      <c r="AG1438" t="str">
        <f t="shared" si="781"/>
        <v/>
      </c>
      <c r="AH1438" t="str">
        <f t="shared" si="782"/>
        <v/>
      </c>
      <c r="AI1438" t="str">
        <f>IF(LEN(Q1438)&gt;0,REPT("0",IF(IF(MID(I1438,12,1)="F",VLOOKUP(J1438,DATA!$K$2:$Y$20,14,FALSE),0)&gt;10,IF(MID(I1438,12,1)="F",VLOOKUP(J1438,DATA!$K$2:$Y$20,14,FALSE),0)-10,0)-LEN(X1438))&amp;DEC2BIN(Q1438,IF(MID(I1438,12,1)="F",VLOOKUP(J1438,DATA!$K$2:$Y$20,14,FALSE),0)-IF(IF(MID(I1438,12,1)="F",VLOOKUP(J1438,DATA!$K$2:$Y$20,14,FALSE),0)&gt;10,IF(MID(I1438,12,1)="F",VLOOKUP(J1438,DATA!$K$2:$Y$20,14,FALSE),0)-10,0)),"")</f>
        <v/>
      </c>
      <c r="AJ1438" t="str">
        <f>IF(LEN(H1438)&gt;0,IF(H1438&lt;&gt;"CALL_PAL",VLOOKUP(H1438,DATA!$B$2:$E$526,4,FALSE),VLOOKUP(K1438,DATA!$K$72:$M$161,3,FALSE)),"")</f>
        <v/>
      </c>
      <c r="AK1438" t="str">
        <f>IF(LEN(H1438)&gt;0,VLOOKUP(H1438,DATA!$B$2:$D$526,3,FALSE),"")</f>
        <v/>
      </c>
      <c r="AL1438" t="str">
        <f t="shared" si="783"/>
        <v/>
      </c>
      <c r="AM1438" t="str">
        <f t="shared" si="784"/>
        <v/>
      </c>
      <c r="AN1438" t="str">
        <f t="shared" si="762"/>
        <v/>
      </c>
      <c r="AO1438" t="str">
        <f t="shared" si="756"/>
        <v/>
      </c>
      <c r="AP1438" t="str">
        <f t="shared" si="757"/>
        <v/>
      </c>
      <c r="AQ1438" t="str">
        <f t="shared" si="754"/>
        <v/>
      </c>
    </row>
    <row r="1439" spans="1:43" x14ac:dyDescent="0.25">
      <c r="A1439" t="str">
        <f t="shared" si="758"/>
        <v/>
      </c>
      <c r="C1439" t="str">
        <f t="shared" si="764"/>
        <v/>
      </c>
      <c r="D1439" t="str">
        <f t="shared" si="759"/>
        <v/>
      </c>
      <c r="E1439" t="str">
        <f t="shared" si="760"/>
        <v/>
      </c>
      <c r="F1439" t="str">
        <f t="shared" si="763"/>
        <v/>
      </c>
      <c r="G1439" t="str">
        <f t="shared" si="755"/>
        <v/>
      </c>
      <c r="H1439" t="str">
        <f t="shared" si="765"/>
        <v/>
      </c>
      <c r="I1439" s="3" t="str">
        <f>IF(LEN(H1439)&gt;0,VLOOKUP(H1439,DATA!$B$2:$G$526,6,FALSE),"")</f>
        <v/>
      </c>
      <c r="J1439" t="str">
        <f>IF(LEN(H1439)&gt;0,VLOOKUP(H1439,DATA!$B$2:$G$526,2,FALSE),"")</f>
        <v/>
      </c>
      <c r="K1439" t="str">
        <f>IF(LEN(H1439)&gt;0,IF(MID(IF(MID(MID(C1439,LEN(H1439)+2,99),1,1)="(",MID(MID(C1439,LEN(H1439)+2,99),2,LEN(MID(C1439,LEN(H1439)+2,99))-2),MID(C1439,LEN(H1439)+2,99)),1,1)=VLOOKUP(H1439,DATA!$B$2:$I$526,8,FALSE),MID(IF(MID(MID(C1439,LEN(H1439)+2,99),1,1)="(",MID(MID(C1439,LEN(H1439)+2,99),2,LEN(MID(C1439,LEN(H1439)+2,99))-2),MID(C1439,LEN(H1439)+2,99)),1,3),IF(MID(MID(C1439,LEN(H1439)+2,99),1,1)="(",MID(MID(C1439,LEN(H1439)+2,99),2,LEN(MID(C1439,LEN(H1439)+2,99))-2),MID(C1439,LEN(H1439)+2,99))),"")</f>
        <v/>
      </c>
      <c r="L1439" t="str">
        <f t="shared" si="766"/>
        <v/>
      </c>
      <c r="M1439" t="str">
        <f t="shared" si="753"/>
        <v/>
      </c>
      <c r="N1439" t="str">
        <f t="shared" si="767"/>
        <v/>
      </c>
      <c r="O1439" t="str">
        <f t="shared" si="768"/>
        <v/>
      </c>
      <c r="P1439" t="str">
        <f t="shared" si="761"/>
        <v/>
      </c>
      <c r="Q1439" t="str">
        <f t="shared" si="769"/>
        <v/>
      </c>
      <c r="R1439" t="str">
        <f t="shared" si="770"/>
        <v/>
      </c>
      <c r="S1439" t="str">
        <f t="shared" si="771"/>
        <v/>
      </c>
      <c r="T1439" t="str">
        <f t="shared" si="772"/>
        <v/>
      </c>
      <c r="U1439" t="str">
        <f t="shared" si="773"/>
        <v/>
      </c>
      <c r="V1439" t="str">
        <f>IF(MID(I1439,6,1)="T",VLOOKUP(H1439,DATA!$B$2:$H$526,7,FALSE),"")</f>
        <v/>
      </c>
      <c r="W1439" t="str">
        <f t="shared" si="774"/>
        <v/>
      </c>
      <c r="X1439" t="str">
        <f>IF(LEN(H1439)&gt;0,VLOOKUP(H1439,DATA!$B$2:$F$526,5,FALSE),"")</f>
        <v/>
      </c>
      <c r="Y1439" t="str">
        <f t="shared" si="775"/>
        <v/>
      </c>
      <c r="Z1439" t="str">
        <f t="shared" si="776"/>
        <v/>
      </c>
      <c r="AA1439" t="str">
        <f t="shared" si="777"/>
        <v/>
      </c>
      <c r="AB1439" t="str">
        <f>IF(LEN(Z1439)&gt;0,VLOOKUP(Z1439,DATA!$K$25:$L$69,2,FALSE)&amp;IF(LEN(AA1439)&gt;0,VLOOKUP(AA1439,DATA!$O$25:$P$29,2,FALSE),""),"")</f>
        <v/>
      </c>
      <c r="AC1439" t="str">
        <f>IF(LEN(Z1439)&gt;0,VLOOKUP(Z1439,DATA!$K$25:$M$69,3,FALSE),"")</f>
        <v/>
      </c>
      <c r="AD1439" t="str">
        <f t="shared" si="778"/>
        <v/>
      </c>
      <c r="AE1439" t="str">
        <f t="shared" si="779"/>
        <v/>
      </c>
      <c r="AF1439" t="str">
        <f t="shared" si="780"/>
        <v/>
      </c>
      <c r="AG1439" t="str">
        <f t="shared" si="781"/>
        <v/>
      </c>
      <c r="AH1439" t="str">
        <f t="shared" si="782"/>
        <v/>
      </c>
      <c r="AI1439" t="str">
        <f>IF(LEN(Q1439)&gt;0,REPT("0",IF(IF(MID(I1439,12,1)="F",VLOOKUP(J1439,DATA!$K$2:$Y$20,14,FALSE),0)&gt;10,IF(MID(I1439,12,1)="F",VLOOKUP(J1439,DATA!$K$2:$Y$20,14,FALSE),0)-10,0)-LEN(X1439))&amp;DEC2BIN(Q1439,IF(MID(I1439,12,1)="F",VLOOKUP(J1439,DATA!$K$2:$Y$20,14,FALSE),0)-IF(IF(MID(I1439,12,1)="F",VLOOKUP(J1439,DATA!$K$2:$Y$20,14,FALSE),0)&gt;10,IF(MID(I1439,12,1)="F",VLOOKUP(J1439,DATA!$K$2:$Y$20,14,FALSE),0)-10,0)),"")</f>
        <v/>
      </c>
      <c r="AJ1439" t="str">
        <f>IF(LEN(H1439)&gt;0,IF(H1439&lt;&gt;"CALL_PAL",VLOOKUP(H1439,DATA!$B$2:$E$526,4,FALSE),VLOOKUP(K1439,DATA!$K$72:$M$161,3,FALSE)),"")</f>
        <v/>
      </c>
      <c r="AK1439" t="str">
        <f>IF(LEN(H1439)&gt;0,VLOOKUP(H1439,DATA!$B$2:$D$526,3,FALSE),"")</f>
        <v/>
      </c>
      <c r="AL1439" t="str">
        <f t="shared" si="783"/>
        <v/>
      </c>
      <c r="AM1439" t="str">
        <f t="shared" si="784"/>
        <v/>
      </c>
      <c r="AN1439" t="str">
        <f t="shared" si="762"/>
        <v/>
      </c>
      <c r="AO1439" t="str">
        <f t="shared" si="756"/>
        <v/>
      </c>
      <c r="AP1439" t="str">
        <f t="shared" si="757"/>
        <v/>
      </c>
      <c r="AQ1439" t="str">
        <f t="shared" si="754"/>
        <v/>
      </c>
    </row>
    <row r="1440" spans="1:43" x14ac:dyDescent="0.25">
      <c r="A1440" t="str">
        <f t="shared" si="758"/>
        <v/>
      </c>
      <c r="C1440" t="str">
        <f t="shared" si="764"/>
        <v/>
      </c>
      <c r="D1440" t="str">
        <f t="shared" si="759"/>
        <v/>
      </c>
      <c r="E1440" t="str">
        <f t="shared" si="760"/>
        <v/>
      </c>
      <c r="F1440" t="str">
        <f t="shared" si="763"/>
        <v/>
      </c>
      <c r="G1440" t="str">
        <f t="shared" si="755"/>
        <v/>
      </c>
      <c r="H1440" t="str">
        <f t="shared" si="765"/>
        <v/>
      </c>
      <c r="I1440" s="3" t="str">
        <f>IF(LEN(H1440)&gt;0,VLOOKUP(H1440,DATA!$B$2:$G$526,6,FALSE),"")</f>
        <v/>
      </c>
      <c r="J1440" t="str">
        <f>IF(LEN(H1440)&gt;0,VLOOKUP(H1440,DATA!$B$2:$G$526,2,FALSE),"")</f>
        <v/>
      </c>
      <c r="K1440" t="str">
        <f>IF(LEN(H1440)&gt;0,IF(MID(IF(MID(MID(C1440,LEN(H1440)+2,99),1,1)="(",MID(MID(C1440,LEN(H1440)+2,99),2,LEN(MID(C1440,LEN(H1440)+2,99))-2),MID(C1440,LEN(H1440)+2,99)),1,1)=VLOOKUP(H1440,DATA!$B$2:$I$526,8,FALSE),MID(IF(MID(MID(C1440,LEN(H1440)+2,99),1,1)="(",MID(MID(C1440,LEN(H1440)+2,99),2,LEN(MID(C1440,LEN(H1440)+2,99))-2),MID(C1440,LEN(H1440)+2,99)),1,3),IF(MID(MID(C1440,LEN(H1440)+2,99),1,1)="(",MID(MID(C1440,LEN(H1440)+2,99),2,LEN(MID(C1440,LEN(H1440)+2,99))-2),MID(C1440,LEN(H1440)+2,99))),"")</f>
        <v/>
      </c>
      <c r="L1440" t="str">
        <f t="shared" si="766"/>
        <v/>
      </c>
      <c r="M1440" t="str">
        <f t="shared" si="753"/>
        <v/>
      </c>
      <c r="N1440" t="str">
        <f t="shared" si="767"/>
        <v/>
      </c>
      <c r="O1440" t="str">
        <f t="shared" si="768"/>
        <v/>
      </c>
      <c r="P1440" t="str">
        <f t="shared" si="761"/>
        <v/>
      </c>
      <c r="Q1440" t="str">
        <f t="shared" si="769"/>
        <v/>
      </c>
      <c r="R1440" t="str">
        <f t="shared" si="770"/>
        <v/>
      </c>
      <c r="S1440" t="str">
        <f t="shared" si="771"/>
        <v/>
      </c>
      <c r="T1440" t="str">
        <f t="shared" si="772"/>
        <v/>
      </c>
      <c r="U1440" t="str">
        <f t="shared" si="773"/>
        <v/>
      </c>
      <c r="V1440" t="str">
        <f>IF(MID(I1440,6,1)="T",VLOOKUP(H1440,DATA!$B$2:$H$526,7,FALSE),"")</f>
        <v/>
      </c>
      <c r="W1440" t="str">
        <f t="shared" si="774"/>
        <v/>
      </c>
      <c r="X1440" t="str">
        <f>IF(LEN(H1440)&gt;0,VLOOKUP(H1440,DATA!$B$2:$F$526,5,FALSE),"")</f>
        <v/>
      </c>
      <c r="Y1440" t="str">
        <f t="shared" si="775"/>
        <v/>
      </c>
      <c r="Z1440" t="str">
        <f t="shared" si="776"/>
        <v/>
      </c>
      <c r="AA1440" t="str">
        <f t="shared" si="777"/>
        <v/>
      </c>
      <c r="AB1440" t="str">
        <f>IF(LEN(Z1440)&gt;0,VLOOKUP(Z1440,DATA!$K$25:$L$69,2,FALSE)&amp;IF(LEN(AA1440)&gt;0,VLOOKUP(AA1440,DATA!$O$25:$P$29,2,FALSE),""),"")</f>
        <v/>
      </c>
      <c r="AC1440" t="str">
        <f>IF(LEN(Z1440)&gt;0,VLOOKUP(Z1440,DATA!$K$25:$M$69,3,FALSE),"")</f>
        <v/>
      </c>
      <c r="AD1440" t="str">
        <f t="shared" si="778"/>
        <v/>
      </c>
      <c r="AE1440" t="str">
        <f t="shared" si="779"/>
        <v/>
      </c>
      <c r="AF1440" t="str">
        <f t="shared" si="780"/>
        <v/>
      </c>
      <c r="AG1440" t="str">
        <f t="shared" si="781"/>
        <v/>
      </c>
      <c r="AH1440" t="str">
        <f t="shared" si="782"/>
        <v/>
      </c>
      <c r="AI1440" t="str">
        <f>IF(LEN(Q1440)&gt;0,REPT("0",IF(IF(MID(I1440,12,1)="F",VLOOKUP(J1440,DATA!$K$2:$Y$20,14,FALSE),0)&gt;10,IF(MID(I1440,12,1)="F",VLOOKUP(J1440,DATA!$K$2:$Y$20,14,FALSE),0)-10,0)-LEN(X1440))&amp;DEC2BIN(Q1440,IF(MID(I1440,12,1)="F",VLOOKUP(J1440,DATA!$K$2:$Y$20,14,FALSE),0)-IF(IF(MID(I1440,12,1)="F",VLOOKUP(J1440,DATA!$K$2:$Y$20,14,FALSE),0)&gt;10,IF(MID(I1440,12,1)="F",VLOOKUP(J1440,DATA!$K$2:$Y$20,14,FALSE),0)-10,0)),"")</f>
        <v/>
      </c>
      <c r="AJ1440" t="str">
        <f>IF(LEN(H1440)&gt;0,IF(H1440&lt;&gt;"CALL_PAL",VLOOKUP(H1440,DATA!$B$2:$E$526,4,FALSE),VLOOKUP(K1440,DATA!$K$72:$M$161,3,FALSE)),"")</f>
        <v/>
      </c>
      <c r="AK1440" t="str">
        <f>IF(LEN(H1440)&gt;0,VLOOKUP(H1440,DATA!$B$2:$D$526,3,FALSE),"")</f>
        <v/>
      </c>
      <c r="AL1440" t="str">
        <f t="shared" si="783"/>
        <v/>
      </c>
      <c r="AM1440" t="str">
        <f t="shared" si="784"/>
        <v/>
      </c>
      <c r="AN1440" t="str">
        <f t="shared" si="762"/>
        <v/>
      </c>
      <c r="AO1440" t="str">
        <f t="shared" si="756"/>
        <v/>
      </c>
      <c r="AP1440" t="str">
        <f t="shared" si="757"/>
        <v/>
      </c>
      <c r="AQ1440" t="str">
        <f t="shared" si="754"/>
        <v/>
      </c>
    </row>
    <row r="1441" spans="1:43" x14ac:dyDescent="0.25">
      <c r="A1441" t="str">
        <f t="shared" si="758"/>
        <v/>
      </c>
      <c r="C1441" t="str">
        <f t="shared" si="764"/>
        <v/>
      </c>
      <c r="D1441" t="str">
        <f t="shared" si="759"/>
        <v/>
      </c>
      <c r="E1441" t="str">
        <f t="shared" si="760"/>
        <v/>
      </c>
      <c r="F1441" t="str">
        <f t="shared" si="763"/>
        <v/>
      </c>
      <c r="G1441" t="str">
        <f t="shared" si="755"/>
        <v/>
      </c>
      <c r="H1441" t="str">
        <f t="shared" si="765"/>
        <v/>
      </c>
      <c r="I1441" s="3" t="str">
        <f>IF(LEN(H1441)&gt;0,VLOOKUP(H1441,DATA!$B$2:$G$526,6,FALSE),"")</f>
        <v/>
      </c>
      <c r="J1441" t="str">
        <f>IF(LEN(H1441)&gt;0,VLOOKUP(H1441,DATA!$B$2:$G$526,2,FALSE),"")</f>
        <v/>
      </c>
      <c r="K1441" t="str">
        <f>IF(LEN(H1441)&gt;0,IF(MID(IF(MID(MID(C1441,LEN(H1441)+2,99),1,1)="(",MID(MID(C1441,LEN(H1441)+2,99),2,LEN(MID(C1441,LEN(H1441)+2,99))-2),MID(C1441,LEN(H1441)+2,99)),1,1)=VLOOKUP(H1441,DATA!$B$2:$I$526,8,FALSE),MID(IF(MID(MID(C1441,LEN(H1441)+2,99),1,1)="(",MID(MID(C1441,LEN(H1441)+2,99),2,LEN(MID(C1441,LEN(H1441)+2,99))-2),MID(C1441,LEN(H1441)+2,99)),1,3),IF(MID(MID(C1441,LEN(H1441)+2,99),1,1)="(",MID(MID(C1441,LEN(H1441)+2,99),2,LEN(MID(C1441,LEN(H1441)+2,99))-2),MID(C1441,LEN(H1441)+2,99))),"")</f>
        <v/>
      </c>
      <c r="L1441" t="str">
        <f t="shared" si="766"/>
        <v/>
      </c>
      <c r="M1441" t="str">
        <f t="shared" si="753"/>
        <v/>
      </c>
      <c r="N1441" t="str">
        <f t="shared" si="767"/>
        <v/>
      </c>
      <c r="O1441" t="str">
        <f t="shared" si="768"/>
        <v/>
      </c>
      <c r="P1441" t="str">
        <f t="shared" si="761"/>
        <v/>
      </c>
      <c r="Q1441" t="str">
        <f t="shared" si="769"/>
        <v/>
      </c>
      <c r="R1441" t="str">
        <f t="shared" si="770"/>
        <v/>
      </c>
      <c r="S1441" t="str">
        <f t="shared" si="771"/>
        <v/>
      </c>
      <c r="T1441" t="str">
        <f t="shared" si="772"/>
        <v/>
      </c>
      <c r="U1441" t="str">
        <f t="shared" si="773"/>
        <v/>
      </c>
      <c r="V1441" t="str">
        <f>IF(MID(I1441,6,1)="T",VLOOKUP(H1441,DATA!$B$2:$H$526,7,FALSE),"")</f>
        <v/>
      </c>
      <c r="W1441" t="str">
        <f t="shared" si="774"/>
        <v/>
      </c>
      <c r="X1441" t="str">
        <f>IF(LEN(H1441)&gt;0,VLOOKUP(H1441,DATA!$B$2:$F$526,5,FALSE),"")</f>
        <v/>
      </c>
      <c r="Y1441" t="str">
        <f t="shared" si="775"/>
        <v/>
      </c>
      <c r="Z1441" t="str">
        <f t="shared" si="776"/>
        <v/>
      </c>
      <c r="AA1441" t="str">
        <f t="shared" si="777"/>
        <v/>
      </c>
      <c r="AB1441" t="str">
        <f>IF(LEN(Z1441)&gt;0,VLOOKUP(Z1441,DATA!$K$25:$L$69,2,FALSE)&amp;IF(LEN(AA1441)&gt;0,VLOOKUP(AA1441,DATA!$O$25:$P$29,2,FALSE),""),"")</f>
        <v/>
      </c>
      <c r="AC1441" t="str">
        <f>IF(LEN(Z1441)&gt;0,VLOOKUP(Z1441,DATA!$K$25:$M$69,3,FALSE),"")</f>
        <v/>
      </c>
      <c r="AD1441" t="str">
        <f t="shared" si="778"/>
        <v/>
      </c>
      <c r="AE1441" t="str">
        <f t="shared" si="779"/>
        <v/>
      </c>
      <c r="AF1441" t="str">
        <f t="shared" si="780"/>
        <v/>
      </c>
      <c r="AG1441" t="str">
        <f t="shared" si="781"/>
        <v/>
      </c>
      <c r="AH1441" t="str">
        <f t="shared" si="782"/>
        <v/>
      </c>
      <c r="AI1441" t="str">
        <f>IF(LEN(Q1441)&gt;0,REPT("0",IF(IF(MID(I1441,12,1)="F",VLOOKUP(J1441,DATA!$K$2:$Y$20,14,FALSE),0)&gt;10,IF(MID(I1441,12,1)="F",VLOOKUP(J1441,DATA!$K$2:$Y$20,14,FALSE),0)-10,0)-LEN(X1441))&amp;DEC2BIN(Q1441,IF(MID(I1441,12,1)="F",VLOOKUP(J1441,DATA!$K$2:$Y$20,14,FALSE),0)-IF(IF(MID(I1441,12,1)="F",VLOOKUP(J1441,DATA!$K$2:$Y$20,14,FALSE),0)&gt;10,IF(MID(I1441,12,1)="F",VLOOKUP(J1441,DATA!$K$2:$Y$20,14,FALSE),0)-10,0)),"")</f>
        <v/>
      </c>
      <c r="AJ1441" t="str">
        <f>IF(LEN(H1441)&gt;0,IF(H1441&lt;&gt;"CALL_PAL",VLOOKUP(H1441,DATA!$B$2:$E$526,4,FALSE),VLOOKUP(K1441,DATA!$K$72:$M$161,3,FALSE)),"")</f>
        <v/>
      </c>
      <c r="AK1441" t="str">
        <f>IF(LEN(H1441)&gt;0,VLOOKUP(H1441,DATA!$B$2:$D$526,3,FALSE),"")</f>
        <v/>
      </c>
      <c r="AL1441" t="str">
        <f t="shared" si="783"/>
        <v/>
      </c>
      <c r="AM1441" t="str">
        <f t="shared" si="784"/>
        <v/>
      </c>
      <c r="AN1441" t="str">
        <f t="shared" si="762"/>
        <v/>
      </c>
      <c r="AO1441" t="str">
        <f t="shared" si="756"/>
        <v/>
      </c>
      <c r="AP1441" t="str">
        <f t="shared" si="757"/>
        <v/>
      </c>
      <c r="AQ1441" t="str">
        <f t="shared" si="754"/>
        <v/>
      </c>
    </row>
    <row r="1442" spans="1:43" x14ac:dyDescent="0.25">
      <c r="A1442" t="str">
        <f t="shared" si="758"/>
        <v/>
      </c>
      <c r="C1442" t="str">
        <f t="shared" si="764"/>
        <v/>
      </c>
      <c r="D1442" t="str">
        <f t="shared" si="759"/>
        <v/>
      </c>
      <c r="E1442" t="str">
        <f t="shared" si="760"/>
        <v/>
      </c>
      <c r="F1442" t="str">
        <f t="shared" si="763"/>
        <v/>
      </c>
      <c r="G1442" t="str">
        <f t="shared" si="755"/>
        <v/>
      </c>
      <c r="H1442" t="str">
        <f t="shared" si="765"/>
        <v/>
      </c>
      <c r="I1442" s="3" t="str">
        <f>IF(LEN(H1442)&gt;0,VLOOKUP(H1442,DATA!$B$2:$G$526,6,FALSE),"")</f>
        <v/>
      </c>
      <c r="J1442" t="str">
        <f>IF(LEN(H1442)&gt;0,VLOOKUP(H1442,DATA!$B$2:$G$526,2,FALSE),"")</f>
        <v/>
      </c>
      <c r="K1442" t="str">
        <f>IF(LEN(H1442)&gt;0,IF(MID(IF(MID(MID(C1442,LEN(H1442)+2,99),1,1)="(",MID(MID(C1442,LEN(H1442)+2,99),2,LEN(MID(C1442,LEN(H1442)+2,99))-2),MID(C1442,LEN(H1442)+2,99)),1,1)=VLOOKUP(H1442,DATA!$B$2:$I$526,8,FALSE),MID(IF(MID(MID(C1442,LEN(H1442)+2,99),1,1)="(",MID(MID(C1442,LEN(H1442)+2,99),2,LEN(MID(C1442,LEN(H1442)+2,99))-2),MID(C1442,LEN(H1442)+2,99)),1,3),IF(MID(MID(C1442,LEN(H1442)+2,99),1,1)="(",MID(MID(C1442,LEN(H1442)+2,99),2,LEN(MID(C1442,LEN(H1442)+2,99))-2),MID(C1442,LEN(H1442)+2,99))),"")</f>
        <v/>
      </c>
      <c r="L1442" t="str">
        <f t="shared" si="766"/>
        <v/>
      </c>
      <c r="M1442" t="str">
        <f t="shared" si="753"/>
        <v/>
      </c>
      <c r="N1442" t="str">
        <f t="shared" si="767"/>
        <v/>
      </c>
      <c r="O1442" t="str">
        <f t="shared" si="768"/>
        <v/>
      </c>
      <c r="P1442" t="str">
        <f t="shared" si="761"/>
        <v/>
      </c>
      <c r="Q1442" t="str">
        <f t="shared" si="769"/>
        <v/>
      </c>
      <c r="R1442" t="str">
        <f t="shared" si="770"/>
        <v/>
      </c>
      <c r="S1442" t="str">
        <f t="shared" si="771"/>
        <v/>
      </c>
      <c r="T1442" t="str">
        <f t="shared" si="772"/>
        <v/>
      </c>
      <c r="U1442" t="str">
        <f t="shared" si="773"/>
        <v/>
      </c>
      <c r="V1442" t="str">
        <f>IF(MID(I1442,6,1)="T",VLOOKUP(H1442,DATA!$B$2:$H$526,7,FALSE),"")</f>
        <v/>
      </c>
      <c r="W1442" t="str">
        <f t="shared" si="774"/>
        <v/>
      </c>
      <c r="X1442" t="str">
        <f>IF(LEN(H1442)&gt;0,VLOOKUP(H1442,DATA!$B$2:$F$526,5,FALSE),"")</f>
        <v/>
      </c>
      <c r="Y1442" t="str">
        <f t="shared" si="775"/>
        <v/>
      </c>
      <c r="Z1442" t="str">
        <f t="shared" si="776"/>
        <v/>
      </c>
      <c r="AA1442" t="str">
        <f t="shared" si="777"/>
        <v/>
      </c>
      <c r="AB1442" t="str">
        <f>IF(LEN(Z1442)&gt;0,VLOOKUP(Z1442,DATA!$K$25:$L$69,2,FALSE)&amp;IF(LEN(AA1442)&gt;0,VLOOKUP(AA1442,DATA!$O$25:$P$29,2,FALSE),""),"")</f>
        <v/>
      </c>
      <c r="AC1442" t="str">
        <f>IF(LEN(Z1442)&gt;0,VLOOKUP(Z1442,DATA!$K$25:$M$69,3,FALSE),"")</f>
        <v/>
      </c>
      <c r="AD1442" t="str">
        <f t="shared" si="778"/>
        <v/>
      </c>
      <c r="AE1442" t="str">
        <f t="shared" si="779"/>
        <v/>
      </c>
      <c r="AF1442" t="str">
        <f t="shared" si="780"/>
        <v/>
      </c>
      <c r="AG1442" t="str">
        <f t="shared" si="781"/>
        <v/>
      </c>
      <c r="AH1442" t="str">
        <f t="shared" si="782"/>
        <v/>
      </c>
      <c r="AI1442" t="str">
        <f>IF(LEN(Q1442)&gt;0,REPT("0",IF(IF(MID(I1442,12,1)="F",VLOOKUP(J1442,DATA!$K$2:$Y$20,14,FALSE),0)&gt;10,IF(MID(I1442,12,1)="F",VLOOKUP(J1442,DATA!$K$2:$Y$20,14,FALSE),0)-10,0)-LEN(X1442))&amp;DEC2BIN(Q1442,IF(MID(I1442,12,1)="F",VLOOKUP(J1442,DATA!$K$2:$Y$20,14,FALSE),0)-IF(IF(MID(I1442,12,1)="F",VLOOKUP(J1442,DATA!$K$2:$Y$20,14,FALSE),0)&gt;10,IF(MID(I1442,12,1)="F",VLOOKUP(J1442,DATA!$K$2:$Y$20,14,FALSE),0)-10,0)),"")</f>
        <v/>
      </c>
      <c r="AJ1442" t="str">
        <f>IF(LEN(H1442)&gt;0,IF(H1442&lt;&gt;"CALL_PAL",VLOOKUP(H1442,DATA!$B$2:$E$526,4,FALSE),VLOOKUP(K1442,DATA!$K$72:$M$161,3,FALSE)),"")</f>
        <v/>
      </c>
      <c r="AK1442" t="str">
        <f>IF(LEN(H1442)&gt;0,VLOOKUP(H1442,DATA!$B$2:$D$526,3,FALSE),"")</f>
        <v/>
      </c>
      <c r="AL1442" t="str">
        <f t="shared" si="783"/>
        <v/>
      </c>
      <c r="AM1442" t="str">
        <f t="shared" si="784"/>
        <v/>
      </c>
      <c r="AN1442" t="str">
        <f t="shared" si="762"/>
        <v/>
      </c>
      <c r="AO1442" t="str">
        <f t="shared" si="756"/>
        <v/>
      </c>
      <c r="AP1442" t="str">
        <f t="shared" si="757"/>
        <v/>
      </c>
      <c r="AQ1442" t="str">
        <f t="shared" si="754"/>
        <v/>
      </c>
    </row>
    <row r="1443" spans="1:43" x14ac:dyDescent="0.25">
      <c r="A1443" t="str">
        <f t="shared" si="758"/>
        <v/>
      </c>
      <c r="C1443" t="str">
        <f t="shared" si="764"/>
        <v/>
      </c>
      <c r="D1443" t="str">
        <f t="shared" si="759"/>
        <v/>
      </c>
      <c r="E1443" t="str">
        <f t="shared" si="760"/>
        <v/>
      </c>
      <c r="F1443" t="str">
        <f t="shared" si="763"/>
        <v/>
      </c>
      <c r="G1443" t="str">
        <f t="shared" si="755"/>
        <v/>
      </c>
      <c r="H1443" t="str">
        <f t="shared" si="765"/>
        <v/>
      </c>
      <c r="I1443" s="3" t="str">
        <f>IF(LEN(H1443)&gt;0,VLOOKUP(H1443,DATA!$B$2:$G$526,6,FALSE),"")</f>
        <v/>
      </c>
      <c r="J1443" t="str">
        <f>IF(LEN(H1443)&gt;0,VLOOKUP(H1443,DATA!$B$2:$G$526,2,FALSE),"")</f>
        <v/>
      </c>
      <c r="K1443" t="str">
        <f>IF(LEN(H1443)&gt;0,IF(MID(IF(MID(MID(C1443,LEN(H1443)+2,99),1,1)="(",MID(MID(C1443,LEN(H1443)+2,99),2,LEN(MID(C1443,LEN(H1443)+2,99))-2),MID(C1443,LEN(H1443)+2,99)),1,1)=VLOOKUP(H1443,DATA!$B$2:$I$526,8,FALSE),MID(IF(MID(MID(C1443,LEN(H1443)+2,99),1,1)="(",MID(MID(C1443,LEN(H1443)+2,99),2,LEN(MID(C1443,LEN(H1443)+2,99))-2),MID(C1443,LEN(H1443)+2,99)),1,3),IF(MID(MID(C1443,LEN(H1443)+2,99),1,1)="(",MID(MID(C1443,LEN(H1443)+2,99),2,LEN(MID(C1443,LEN(H1443)+2,99))-2),MID(C1443,LEN(H1443)+2,99))),"")</f>
        <v/>
      </c>
      <c r="L1443" t="str">
        <f t="shared" si="766"/>
        <v/>
      </c>
      <c r="M1443" t="str">
        <f t="shared" si="753"/>
        <v/>
      </c>
      <c r="N1443" t="str">
        <f t="shared" si="767"/>
        <v/>
      </c>
      <c r="O1443" t="str">
        <f t="shared" si="768"/>
        <v/>
      </c>
      <c r="P1443" t="str">
        <f t="shared" si="761"/>
        <v/>
      </c>
      <c r="Q1443" t="str">
        <f t="shared" si="769"/>
        <v/>
      </c>
      <c r="R1443" t="str">
        <f t="shared" si="770"/>
        <v/>
      </c>
      <c r="S1443" t="str">
        <f t="shared" si="771"/>
        <v/>
      </c>
      <c r="T1443" t="str">
        <f t="shared" si="772"/>
        <v/>
      </c>
      <c r="U1443" t="str">
        <f t="shared" si="773"/>
        <v/>
      </c>
      <c r="V1443" t="str">
        <f>IF(MID(I1443,6,1)="T",VLOOKUP(H1443,DATA!$B$2:$H$526,7,FALSE),"")</f>
        <v/>
      </c>
      <c r="W1443" t="str">
        <f t="shared" si="774"/>
        <v/>
      </c>
      <c r="X1443" t="str">
        <f>IF(LEN(H1443)&gt;0,VLOOKUP(H1443,DATA!$B$2:$F$526,5,FALSE),"")</f>
        <v/>
      </c>
      <c r="Y1443" t="str">
        <f t="shared" si="775"/>
        <v/>
      </c>
      <c r="Z1443" t="str">
        <f t="shared" si="776"/>
        <v/>
      </c>
      <c r="AA1443" t="str">
        <f t="shared" si="777"/>
        <v/>
      </c>
      <c r="AB1443" t="str">
        <f>IF(LEN(Z1443)&gt;0,VLOOKUP(Z1443,DATA!$K$25:$L$69,2,FALSE)&amp;IF(LEN(AA1443)&gt;0,VLOOKUP(AA1443,DATA!$O$25:$P$29,2,FALSE),""),"")</f>
        <v/>
      </c>
      <c r="AC1443" t="str">
        <f>IF(LEN(Z1443)&gt;0,VLOOKUP(Z1443,DATA!$K$25:$M$69,3,FALSE),"")</f>
        <v/>
      </c>
      <c r="AD1443" t="str">
        <f t="shared" si="778"/>
        <v/>
      </c>
      <c r="AE1443" t="str">
        <f t="shared" si="779"/>
        <v/>
      </c>
      <c r="AF1443" t="str">
        <f t="shared" si="780"/>
        <v/>
      </c>
      <c r="AG1443" t="str">
        <f t="shared" si="781"/>
        <v/>
      </c>
      <c r="AH1443" t="str">
        <f t="shared" si="782"/>
        <v/>
      </c>
      <c r="AI1443" t="str">
        <f>IF(LEN(Q1443)&gt;0,REPT("0",IF(IF(MID(I1443,12,1)="F",VLOOKUP(J1443,DATA!$K$2:$Y$20,14,FALSE),0)&gt;10,IF(MID(I1443,12,1)="F",VLOOKUP(J1443,DATA!$K$2:$Y$20,14,FALSE),0)-10,0)-LEN(X1443))&amp;DEC2BIN(Q1443,IF(MID(I1443,12,1)="F",VLOOKUP(J1443,DATA!$K$2:$Y$20,14,FALSE),0)-IF(IF(MID(I1443,12,1)="F",VLOOKUP(J1443,DATA!$K$2:$Y$20,14,FALSE),0)&gt;10,IF(MID(I1443,12,1)="F",VLOOKUP(J1443,DATA!$K$2:$Y$20,14,FALSE),0)-10,0)),"")</f>
        <v/>
      </c>
      <c r="AJ1443" t="str">
        <f>IF(LEN(H1443)&gt;0,IF(H1443&lt;&gt;"CALL_PAL",VLOOKUP(H1443,DATA!$B$2:$E$526,4,FALSE),VLOOKUP(K1443,DATA!$K$72:$M$161,3,FALSE)),"")</f>
        <v/>
      </c>
      <c r="AK1443" t="str">
        <f>IF(LEN(H1443)&gt;0,VLOOKUP(H1443,DATA!$B$2:$D$526,3,FALSE),"")</f>
        <v/>
      </c>
      <c r="AL1443" t="str">
        <f t="shared" si="783"/>
        <v/>
      </c>
      <c r="AM1443" t="str">
        <f t="shared" si="784"/>
        <v/>
      </c>
      <c r="AN1443" t="str">
        <f t="shared" si="762"/>
        <v/>
      </c>
      <c r="AO1443" t="str">
        <f t="shared" si="756"/>
        <v/>
      </c>
      <c r="AP1443" t="str">
        <f t="shared" si="757"/>
        <v/>
      </c>
      <c r="AQ1443" t="str">
        <f t="shared" si="754"/>
        <v/>
      </c>
    </row>
    <row r="1444" spans="1:43" x14ac:dyDescent="0.25">
      <c r="A1444" t="str">
        <f t="shared" si="758"/>
        <v/>
      </c>
      <c r="C1444" t="str">
        <f t="shared" si="764"/>
        <v/>
      </c>
      <c r="D1444" t="str">
        <f t="shared" si="759"/>
        <v/>
      </c>
      <c r="E1444" t="str">
        <f t="shared" si="760"/>
        <v/>
      </c>
      <c r="F1444" t="str">
        <f t="shared" si="763"/>
        <v/>
      </c>
      <c r="G1444" t="str">
        <f t="shared" si="755"/>
        <v/>
      </c>
      <c r="H1444" t="str">
        <f t="shared" si="765"/>
        <v/>
      </c>
      <c r="I1444" s="3" t="str">
        <f>IF(LEN(H1444)&gt;0,VLOOKUP(H1444,DATA!$B$2:$G$526,6,FALSE),"")</f>
        <v/>
      </c>
      <c r="J1444" t="str">
        <f>IF(LEN(H1444)&gt;0,VLOOKUP(H1444,DATA!$B$2:$G$526,2,FALSE),"")</f>
        <v/>
      </c>
      <c r="K1444" t="str">
        <f>IF(LEN(H1444)&gt;0,IF(MID(IF(MID(MID(C1444,LEN(H1444)+2,99),1,1)="(",MID(MID(C1444,LEN(H1444)+2,99),2,LEN(MID(C1444,LEN(H1444)+2,99))-2),MID(C1444,LEN(H1444)+2,99)),1,1)=VLOOKUP(H1444,DATA!$B$2:$I$526,8,FALSE),MID(IF(MID(MID(C1444,LEN(H1444)+2,99),1,1)="(",MID(MID(C1444,LEN(H1444)+2,99),2,LEN(MID(C1444,LEN(H1444)+2,99))-2),MID(C1444,LEN(H1444)+2,99)),1,3),IF(MID(MID(C1444,LEN(H1444)+2,99),1,1)="(",MID(MID(C1444,LEN(H1444)+2,99),2,LEN(MID(C1444,LEN(H1444)+2,99))-2),MID(C1444,LEN(H1444)+2,99))),"")</f>
        <v/>
      </c>
      <c r="L1444" t="str">
        <f t="shared" si="766"/>
        <v/>
      </c>
      <c r="M1444" t="str">
        <f t="shared" ref="M1444:M1507" si="785">TRIM(IF(LEN(L1444)&gt;0,MID(C1444,FIND(L1444,C1444,LEN(H1444)+LEN(K1444)+1)+LEN(L1444)+1,LEN(C1444)),""))</f>
        <v/>
      </c>
      <c r="N1444" t="str">
        <f t="shared" si="767"/>
        <v/>
      </c>
      <c r="O1444" t="str">
        <f t="shared" si="768"/>
        <v/>
      </c>
      <c r="P1444" t="str">
        <f t="shared" si="761"/>
        <v/>
      </c>
      <c r="Q1444" t="str">
        <f t="shared" si="769"/>
        <v/>
      </c>
      <c r="R1444" t="str">
        <f t="shared" si="770"/>
        <v/>
      </c>
      <c r="S1444" t="str">
        <f t="shared" si="771"/>
        <v/>
      </c>
      <c r="T1444" t="str">
        <f t="shared" si="772"/>
        <v/>
      </c>
      <c r="U1444" t="str">
        <f t="shared" si="773"/>
        <v/>
      </c>
      <c r="V1444" t="str">
        <f>IF(MID(I1444,6,1)="T",VLOOKUP(H1444,DATA!$B$2:$H$526,7,FALSE),"")</f>
        <v/>
      </c>
      <c r="W1444" t="str">
        <f t="shared" si="774"/>
        <v/>
      </c>
      <c r="X1444" t="str">
        <f>IF(LEN(H1444)&gt;0,VLOOKUP(H1444,DATA!$B$2:$F$526,5,FALSE),"")</f>
        <v/>
      </c>
      <c r="Y1444" t="str">
        <f t="shared" si="775"/>
        <v/>
      </c>
      <c r="Z1444" t="str">
        <f t="shared" si="776"/>
        <v/>
      </c>
      <c r="AA1444" t="str">
        <f t="shared" si="777"/>
        <v/>
      </c>
      <c r="AB1444" t="str">
        <f>IF(LEN(Z1444)&gt;0,VLOOKUP(Z1444,DATA!$K$25:$L$69,2,FALSE)&amp;IF(LEN(AA1444)&gt;0,VLOOKUP(AA1444,DATA!$O$25:$P$29,2,FALSE),""),"")</f>
        <v/>
      </c>
      <c r="AC1444" t="str">
        <f>IF(LEN(Z1444)&gt;0,VLOOKUP(Z1444,DATA!$K$25:$M$69,3,FALSE),"")</f>
        <v/>
      </c>
      <c r="AD1444" t="str">
        <f t="shared" si="778"/>
        <v/>
      </c>
      <c r="AE1444" t="str">
        <f t="shared" si="779"/>
        <v/>
      </c>
      <c r="AF1444" t="str">
        <f t="shared" si="780"/>
        <v/>
      </c>
      <c r="AG1444" t="str">
        <f t="shared" si="781"/>
        <v/>
      </c>
      <c r="AH1444" t="str">
        <f t="shared" si="782"/>
        <v/>
      </c>
      <c r="AI1444" t="str">
        <f>IF(LEN(Q1444)&gt;0,REPT("0",IF(IF(MID(I1444,12,1)="F",VLOOKUP(J1444,DATA!$K$2:$Y$20,14,FALSE),0)&gt;10,IF(MID(I1444,12,1)="F",VLOOKUP(J1444,DATA!$K$2:$Y$20,14,FALSE),0)-10,0)-LEN(X1444))&amp;DEC2BIN(Q1444,IF(MID(I1444,12,1)="F",VLOOKUP(J1444,DATA!$K$2:$Y$20,14,FALSE),0)-IF(IF(MID(I1444,12,1)="F",VLOOKUP(J1444,DATA!$K$2:$Y$20,14,FALSE),0)&gt;10,IF(MID(I1444,12,1)="F",VLOOKUP(J1444,DATA!$K$2:$Y$20,14,FALSE),0)-10,0)),"")</f>
        <v/>
      </c>
      <c r="AJ1444" t="str">
        <f>IF(LEN(H1444)&gt;0,IF(H1444&lt;&gt;"CALL_PAL",VLOOKUP(H1444,DATA!$B$2:$E$526,4,FALSE),VLOOKUP(K1444,DATA!$K$72:$M$161,3,FALSE)),"")</f>
        <v/>
      </c>
      <c r="AK1444" t="str">
        <f>IF(LEN(H1444)&gt;0,VLOOKUP(H1444,DATA!$B$2:$D$526,3,FALSE),"")</f>
        <v/>
      </c>
      <c r="AL1444" t="str">
        <f t="shared" si="783"/>
        <v/>
      </c>
      <c r="AM1444" t="str">
        <f t="shared" si="784"/>
        <v/>
      </c>
      <c r="AN1444" t="str">
        <f t="shared" si="762"/>
        <v/>
      </c>
      <c r="AO1444" t="str">
        <f t="shared" si="756"/>
        <v/>
      </c>
      <c r="AP1444" t="str">
        <f t="shared" si="757"/>
        <v/>
      </c>
      <c r="AQ1444" t="str">
        <f t="shared" si="754"/>
        <v/>
      </c>
    </row>
    <row r="1445" spans="1:43" x14ac:dyDescent="0.25">
      <c r="A1445" t="str">
        <f t="shared" si="758"/>
        <v/>
      </c>
      <c r="C1445" t="str">
        <f t="shared" si="764"/>
        <v/>
      </c>
      <c r="D1445" t="str">
        <f t="shared" si="759"/>
        <v/>
      </c>
      <c r="E1445" t="str">
        <f t="shared" si="760"/>
        <v/>
      </c>
      <c r="F1445" t="str">
        <f t="shared" si="763"/>
        <v/>
      </c>
      <c r="G1445" t="str">
        <f t="shared" si="755"/>
        <v/>
      </c>
      <c r="H1445" t="str">
        <f t="shared" si="765"/>
        <v/>
      </c>
      <c r="I1445" s="3" t="str">
        <f>IF(LEN(H1445)&gt;0,VLOOKUP(H1445,DATA!$B$2:$G$526,6,FALSE),"")</f>
        <v/>
      </c>
      <c r="J1445" t="str">
        <f>IF(LEN(H1445)&gt;0,VLOOKUP(H1445,DATA!$B$2:$G$526,2,FALSE),"")</f>
        <v/>
      </c>
      <c r="K1445" t="str">
        <f>IF(LEN(H1445)&gt;0,IF(MID(IF(MID(MID(C1445,LEN(H1445)+2,99),1,1)="(",MID(MID(C1445,LEN(H1445)+2,99),2,LEN(MID(C1445,LEN(H1445)+2,99))-2),MID(C1445,LEN(H1445)+2,99)),1,1)=VLOOKUP(H1445,DATA!$B$2:$I$526,8,FALSE),MID(IF(MID(MID(C1445,LEN(H1445)+2,99),1,1)="(",MID(MID(C1445,LEN(H1445)+2,99),2,LEN(MID(C1445,LEN(H1445)+2,99))-2),MID(C1445,LEN(H1445)+2,99)),1,3),IF(MID(MID(C1445,LEN(H1445)+2,99),1,1)="(",MID(MID(C1445,LEN(H1445)+2,99),2,LEN(MID(C1445,LEN(H1445)+2,99))-2),MID(C1445,LEN(H1445)+2,99))),"")</f>
        <v/>
      </c>
      <c r="L1445" t="str">
        <f t="shared" si="766"/>
        <v/>
      </c>
      <c r="M1445" t="str">
        <f t="shared" si="785"/>
        <v/>
      </c>
      <c r="N1445" t="str">
        <f t="shared" si="767"/>
        <v/>
      </c>
      <c r="O1445" t="str">
        <f t="shared" si="768"/>
        <v/>
      </c>
      <c r="P1445" t="str">
        <f t="shared" si="761"/>
        <v/>
      </c>
      <c r="Q1445" t="str">
        <f t="shared" si="769"/>
        <v/>
      </c>
      <c r="R1445" t="str">
        <f t="shared" si="770"/>
        <v/>
      </c>
      <c r="S1445" t="str">
        <f t="shared" si="771"/>
        <v/>
      </c>
      <c r="T1445" t="str">
        <f t="shared" si="772"/>
        <v/>
      </c>
      <c r="U1445" t="str">
        <f t="shared" si="773"/>
        <v/>
      </c>
      <c r="V1445" t="str">
        <f>IF(MID(I1445,6,1)="T",VLOOKUP(H1445,DATA!$B$2:$H$526,7,FALSE),"")</f>
        <v/>
      </c>
      <c r="W1445" t="str">
        <f t="shared" si="774"/>
        <v/>
      </c>
      <c r="X1445" t="str">
        <f>IF(LEN(H1445)&gt;0,VLOOKUP(H1445,DATA!$B$2:$F$526,5,FALSE),"")</f>
        <v/>
      </c>
      <c r="Y1445" t="str">
        <f t="shared" si="775"/>
        <v/>
      </c>
      <c r="Z1445" t="str">
        <f t="shared" si="776"/>
        <v/>
      </c>
      <c r="AA1445" t="str">
        <f t="shared" si="777"/>
        <v/>
      </c>
      <c r="AB1445" t="str">
        <f>IF(LEN(Z1445)&gt;0,VLOOKUP(Z1445,DATA!$K$25:$L$69,2,FALSE)&amp;IF(LEN(AA1445)&gt;0,VLOOKUP(AA1445,DATA!$O$25:$P$29,2,FALSE),""),"")</f>
        <v/>
      </c>
      <c r="AC1445" t="str">
        <f>IF(LEN(Z1445)&gt;0,VLOOKUP(Z1445,DATA!$K$25:$M$69,3,FALSE),"")</f>
        <v/>
      </c>
      <c r="AD1445" t="str">
        <f t="shared" si="778"/>
        <v/>
      </c>
      <c r="AE1445" t="str">
        <f t="shared" si="779"/>
        <v/>
      </c>
      <c r="AF1445" t="str">
        <f t="shared" si="780"/>
        <v/>
      </c>
      <c r="AG1445" t="str">
        <f t="shared" si="781"/>
        <v/>
      </c>
      <c r="AH1445" t="str">
        <f t="shared" si="782"/>
        <v/>
      </c>
      <c r="AI1445" t="str">
        <f>IF(LEN(Q1445)&gt;0,REPT("0",IF(IF(MID(I1445,12,1)="F",VLOOKUP(J1445,DATA!$K$2:$Y$20,14,FALSE),0)&gt;10,IF(MID(I1445,12,1)="F",VLOOKUP(J1445,DATA!$K$2:$Y$20,14,FALSE),0)-10,0)-LEN(X1445))&amp;DEC2BIN(Q1445,IF(MID(I1445,12,1)="F",VLOOKUP(J1445,DATA!$K$2:$Y$20,14,FALSE),0)-IF(IF(MID(I1445,12,1)="F",VLOOKUP(J1445,DATA!$K$2:$Y$20,14,FALSE),0)&gt;10,IF(MID(I1445,12,1)="F",VLOOKUP(J1445,DATA!$K$2:$Y$20,14,FALSE),0)-10,0)),"")</f>
        <v/>
      </c>
      <c r="AJ1445" t="str">
        <f>IF(LEN(H1445)&gt;0,IF(H1445&lt;&gt;"CALL_PAL",VLOOKUP(H1445,DATA!$B$2:$E$526,4,FALSE),VLOOKUP(K1445,DATA!$K$72:$M$161,3,FALSE)),"")</f>
        <v/>
      </c>
      <c r="AK1445" t="str">
        <f>IF(LEN(H1445)&gt;0,VLOOKUP(H1445,DATA!$B$2:$D$526,3,FALSE),"")</f>
        <v/>
      </c>
      <c r="AL1445" t="str">
        <f t="shared" si="783"/>
        <v/>
      </c>
      <c r="AM1445" t="str">
        <f t="shared" si="784"/>
        <v/>
      </c>
      <c r="AN1445" t="str">
        <f t="shared" si="762"/>
        <v/>
      </c>
      <c r="AO1445" t="str">
        <f t="shared" si="756"/>
        <v/>
      </c>
      <c r="AP1445" t="str">
        <f t="shared" si="757"/>
        <v/>
      </c>
      <c r="AQ1445" t="str">
        <f t="shared" si="754"/>
        <v/>
      </c>
    </row>
    <row r="1446" spans="1:43" x14ac:dyDescent="0.25">
      <c r="A1446" t="str">
        <f t="shared" si="758"/>
        <v/>
      </c>
      <c r="C1446" t="str">
        <f t="shared" si="764"/>
        <v/>
      </c>
      <c r="D1446" t="str">
        <f t="shared" si="759"/>
        <v/>
      </c>
      <c r="E1446" t="str">
        <f t="shared" si="760"/>
        <v/>
      </c>
      <c r="F1446" t="str">
        <f t="shared" si="763"/>
        <v/>
      </c>
      <c r="G1446" t="str">
        <f t="shared" si="755"/>
        <v/>
      </c>
      <c r="H1446" t="str">
        <f t="shared" si="765"/>
        <v/>
      </c>
      <c r="I1446" s="3" t="str">
        <f>IF(LEN(H1446)&gt;0,VLOOKUP(H1446,DATA!$B$2:$G$526,6,FALSE),"")</f>
        <v/>
      </c>
      <c r="J1446" t="str">
        <f>IF(LEN(H1446)&gt;0,VLOOKUP(H1446,DATA!$B$2:$G$526,2,FALSE),"")</f>
        <v/>
      </c>
      <c r="K1446" t="str">
        <f>IF(LEN(H1446)&gt;0,IF(MID(IF(MID(MID(C1446,LEN(H1446)+2,99),1,1)="(",MID(MID(C1446,LEN(H1446)+2,99),2,LEN(MID(C1446,LEN(H1446)+2,99))-2),MID(C1446,LEN(H1446)+2,99)),1,1)=VLOOKUP(H1446,DATA!$B$2:$I$526,8,FALSE),MID(IF(MID(MID(C1446,LEN(H1446)+2,99),1,1)="(",MID(MID(C1446,LEN(H1446)+2,99),2,LEN(MID(C1446,LEN(H1446)+2,99))-2),MID(C1446,LEN(H1446)+2,99)),1,3),IF(MID(MID(C1446,LEN(H1446)+2,99),1,1)="(",MID(MID(C1446,LEN(H1446)+2,99),2,LEN(MID(C1446,LEN(H1446)+2,99))-2),MID(C1446,LEN(H1446)+2,99))),"")</f>
        <v/>
      </c>
      <c r="L1446" t="str">
        <f t="shared" si="766"/>
        <v/>
      </c>
      <c r="M1446" t="str">
        <f t="shared" si="785"/>
        <v/>
      </c>
      <c r="N1446" t="str">
        <f t="shared" si="767"/>
        <v/>
      </c>
      <c r="O1446" t="str">
        <f t="shared" si="768"/>
        <v/>
      </c>
      <c r="P1446" t="str">
        <f t="shared" si="761"/>
        <v/>
      </c>
      <c r="Q1446" t="str">
        <f t="shared" si="769"/>
        <v/>
      </c>
      <c r="R1446" t="str">
        <f t="shared" si="770"/>
        <v/>
      </c>
      <c r="S1446" t="str">
        <f t="shared" si="771"/>
        <v/>
      </c>
      <c r="T1446" t="str">
        <f t="shared" si="772"/>
        <v/>
      </c>
      <c r="U1446" t="str">
        <f t="shared" si="773"/>
        <v/>
      </c>
      <c r="V1446" t="str">
        <f>IF(MID(I1446,6,1)="T",VLOOKUP(H1446,DATA!$B$2:$H$526,7,FALSE),"")</f>
        <v/>
      </c>
      <c r="W1446" t="str">
        <f t="shared" si="774"/>
        <v/>
      </c>
      <c r="X1446" t="str">
        <f>IF(LEN(H1446)&gt;0,VLOOKUP(H1446,DATA!$B$2:$F$526,5,FALSE),"")</f>
        <v/>
      </c>
      <c r="Y1446" t="str">
        <f t="shared" si="775"/>
        <v/>
      </c>
      <c r="Z1446" t="str">
        <f t="shared" si="776"/>
        <v/>
      </c>
      <c r="AA1446" t="str">
        <f t="shared" si="777"/>
        <v/>
      </c>
      <c r="AB1446" t="str">
        <f>IF(LEN(Z1446)&gt;0,VLOOKUP(Z1446,DATA!$K$25:$L$69,2,FALSE)&amp;IF(LEN(AA1446)&gt;0,VLOOKUP(AA1446,DATA!$O$25:$P$29,2,FALSE),""),"")</f>
        <v/>
      </c>
      <c r="AC1446" t="str">
        <f>IF(LEN(Z1446)&gt;0,VLOOKUP(Z1446,DATA!$K$25:$M$69,3,FALSE),"")</f>
        <v/>
      </c>
      <c r="AD1446" t="str">
        <f t="shared" si="778"/>
        <v/>
      </c>
      <c r="AE1446" t="str">
        <f t="shared" si="779"/>
        <v/>
      </c>
      <c r="AF1446" t="str">
        <f t="shared" si="780"/>
        <v/>
      </c>
      <c r="AG1446" t="str">
        <f t="shared" si="781"/>
        <v/>
      </c>
      <c r="AH1446" t="str">
        <f t="shared" si="782"/>
        <v/>
      </c>
      <c r="AI1446" t="str">
        <f>IF(LEN(Q1446)&gt;0,REPT("0",IF(IF(MID(I1446,12,1)="F",VLOOKUP(J1446,DATA!$K$2:$Y$20,14,FALSE),0)&gt;10,IF(MID(I1446,12,1)="F",VLOOKUP(J1446,DATA!$K$2:$Y$20,14,FALSE),0)-10,0)-LEN(X1446))&amp;DEC2BIN(Q1446,IF(MID(I1446,12,1)="F",VLOOKUP(J1446,DATA!$K$2:$Y$20,14,FALSE),0)-IF(IF(MID(I1446,12,1)="F",VLOOKUP(J1446,DATA!$K$2:$Y$20,14,FALSE),0)&gt;10,IF(MID(I1446,12,1)="F",VLOOKUP(J1446,DATA!$K$2:$Y$20,14,FALSE),0)-10,0)),"")</f>
        <v/>
      </c>
      <c r="AJ1446" t="str">
        <f>IF(LEN(H1446)&gt;0,IF(H1446&lt;&gt;"CALL_PAL",VLOOKUP(H1446,DATA!$B$2:$E$526,4,FALSE),VLOOKUP(K1446,DATA!$K$72:$M$161,3,FALSE)),"")</f>
        <v/>
      </c>
      <c r="AK1446" t="str">
        <f>IF(LEN(H1446)&gt;0,VLOOKUP(H1446,DATA!$B$2:$D$526,3,FALSE),"")</f>
        <v/>
      </c>
      <c r="AL1446" t="str">
        <f t="shared" si="783"/>
        <v/>
      </c>
      <c r="AM1446" t="str">
        <f t="shared" si="784"/>
        <v/>
      </c>
      <c r="AN1446" t="str">
        <f t="shared" si="762"/>
        <v/>
      </c>
      <c r="AO1446" t="str">
        <f t="shared" si="756"/>
        <v/>
      </c>
      <c r="AP1446" t="str">
        <f t="shared" si="757"/>
        <v/>
      </c>
      <c r="AQ1446" t="str">
        <f t="shared" si="754"/>
        <v/>
      </c>
    </row>
    <row r="1447" spans="1:43" x14ac:dyDescent="0.25">
      <c r="A1447" t="str">
        <f t="shared" si="758"/>
        <v/>
      </c>
      <c r="C1447" t="str">
        <f t="shared" si="764"/>
        <v/>
      </c>
      <c r="D1447" t="str">
        <f t="shared" si="759"/>
        <v/>
      </c>
      <c r="E1447" t="str">
        <f t="shared" si="760"/>
        <v/>
      </c>
      <c r="F1447" t="str">
        <f t="shared" si="763"/>
        <v/>
      </c>
      <c r="G1447" t="str">
        <f t="shared" si="755"/>
        <v/>
      </c>
      <c r="H1447" t="str">
        <f t="shared" si="765"/>
        <v/>
      </c>
      <c r="I1447" s="3" t="str">
        <f>IF(LEN(H1447)&gt;0,VLOOKUP(H1447,DATA!$B$2:$G$526,6,FALSE),"")</f>
        <v/>
      </c>
      <c r="J1447" t="str">
        <f>IF(LEN(H1447)&gt;0,VLOOKUP(H1447,DATA!$B$2:$G$526,2,FALSE),"")</f>
        <v/>
      </c>
      <c r="K1447" t="str">
        <f>IF(LEN(H1447)&gt;0,IF(MID(IF(MID(MID(C1447,LEN(H1447)+2,99),1,1)="(",MID(MID(C1447,LEN(H1447)+2,99),2,LEN(MID(C1447,LEN(H1447)+2,99))-2),MID(C1447,LEN(H1447)+2,99)),1,1)=VLOOKUP(H1447,DATA!$B$2:$I$526,8,FALSE),MID(IF(MID(MID(C1447,LEN(H1447)+2,99),1,1)="(",MID(MID(C1447,LEN(H1447)+2,99),2,LEN(MID(C1447,LEN(H1447)+2,99))-2),MID(C1447,LEN(H1447)+2,99)),1,3),IF(MID(MID(C1447,LEN(H1447)+2,99),1,1)="(",MID(MID(C1447,LEN(H1447)+2,99),2,LEN(MID(C1447,LEN(H1447)+2,99))-2),MID(C1447,LEN(H1447)+2,99))),"")</f>
        <v/>
      </c>
      <c r="L1447" t="str">
        <f t="shared" si="766"/>
        <v/>
      </c>
      <c r="M1447" t="str">
        <f t="shared" si="785"/>
        <v/>
      </c>
      <c r="N1447" t="str">
        <f t="shared" si="767"/>
        <v/>
      </c>
      <c r="O1447" t="str">
        <f t="shared" si="768"/>
        <v/>
      </c>
      <c r="P1447" t="str">
        <f t="shared" si="761"/>
        <v/>
      </c>
      <c r="Q1447" t="str">
        <f t="shared" si="769"/>
        <v/>
      </c>
      <c r="R1447" t="str">
        <f t="shared" si="770"/>
        <v/>
      </c>
      <c r="S1447" t="str">
        <f t="shared" si="771"/>
        <v/>
      </c>
      <c r="T1447" t="str">
        <f t="shared" si="772"/>
        <v/>
      </c>
      <c r="U1447" t="str">
        <f t="shared" si="773"/>
        <v/>
      </c>
      <c r="V1447" t="str">
        <f>IF(MID(I1447,6,1)="T",VLOOKUP(H1447,DATA!$B$2:$H$526,7,FALSE),"")</f>
        <v/>
      </c>
      <c r="W1447" t="str">
        <f t="shared" si="774"/>
        <v/>
      </c>
      <c r="X1447" t="str">
        <f>IF(LEN(H1447)&gt;0,VLOOKUP(H1447,DATA!$B$2:$F$526,5,FALSE),"")</f>
        <v/>
      </c>
      <c r="Y1447" t="str">
        <f t="shared" si="775"/>
        <v/>
      </c>
      <c r="Z1447" t="str">
        <f t="shared" si="776"/>
        <v/>
      </c>
      <c r="AA1447" t="str">
        <f t="shared" si="777"/>
        <v/>
      </c>
      <c r="AB1447" t="str">
        <f>IF(LEN(Z1447)&gt;0,VLOOKUP(Z1447,DATA!$K$25:$L$69,2,FALSE)&amp;IF(LEN(AA1447)&gt;0,VLOOKUP(AA1447,DATA!$O$25:$P$29,2,FALSE),""),"")</f>
        <v/>
      </c>
      <c r="AC1447" t="str">
        <f>IF(LEN(Z1447)&gt;0,VLOOKUP(Z1447,DATA!$K$25:$M$69,3,FALSE),"")</f>
        <v/>
      </c>
      <c r="AD1447" t="str">
        <f t="shared" si="778"/>
        <v/>
      </c>
      <c r="AE1447" t="str">
        <f t="shared" si="779"/>
        <v/>
      </c>
      <c r="AF1447" t="str">
        <f t="shared" si="780"/>
        <v/>
      </c>
      <c r="AG1447" t="str">
        <f t="shared" si="781"/>
        <v/>
      </c>
      <c r="AH1447" t="str">
        <f t="shared" si="782"/>
        <v/>
      </c>
      <c r="AI1447" t="str">
        <f>IF(LEN(Q1447)&gt;0,REPT("0",IF(IF(MID(I1447,12,1)="F",VLOOKUP(J1447,DATA!$K$2:$Y$20,14,FALSE),0)&gt;10,IF(MID(I1447,12,1)="F",VLOOKUP(J1447,DATA!$K$2:$Y$20,14,FALSE),0)-10,0)-LEN(X1447))&amp;DEC2BIN(Q1447,IF(MID(I1447,12,1)="F",VLOOKUP(J1447,DATA!$K$2:$Y$20,14,FALSE),0)-IF(IF(MID(I1447,12,1)="F",VLOOKUP(J1447,DATA!$K$2:$Y$20,14,FALSE),0)&gt;10,IF(MID(I1447,12,1)="F",VLOOKUP(J1447,DATA!$K$2:$Y$20,14,FALSE),0)-10,0)),"")</f>
        <v/>
      </c>
      <c r="AJ1447" t="str">
        <f>IF(LEN(H1447)&gt;0,IF(H1447&lt;&gt;"CALL_PAL",VLOOKUP(H1447,DATA!$B$2:$E$526,4,FALSE),VLOOKUP(K1447,DATA!$K$72:$M$161,3,FALSE)),"")</f>
        <v/>
      </c>
      <c r="AK1447" t="str">
        <f>IF(LEN(H1447)&gt;0,VLOOKUP(H1447,DATA!$B$2:$D$526,3,FALSE),"")</f>
        <v/>
      </c>
      <c r="AL1447" t="str">
        <f t="shared" si="783"/>
        <v/>
      </c>
      <c r="AM1447" t="str">
        <f t="shared" si="784"/>
        <v/>
      </c>
      <c r="AN1447" t="str">
        <f t="shared" si="762"/>
        <v/>
      </c>
      <c r="AO1447" t="str">
        <f t="shared" si="756"/>
        <v/>
      </c>
      <c r="AP1447" t="str">
        <f t="shared" si="757"/>
        <v/>
      </c>
      <c r="AQ1447" t="str">
        <f t="shared" si="754"/>
        <v/>
      </c>
    </row>
    <row r="1448" spans="1:43" x14ac:dyDescent="0.25">
      <c r="A1448" t="str">
        <f t="shared" si="758"/>
        <v/>
      </c>
      <c r="C1448" t="str">
        <f t="shared" si="764"/>
        <v/>
      </c>
      <c r="D1448" t="str">
        <f t="shared" si="759"/>
        <v/>
      </c>
      <c r="E1448" t="str">
        <f t="shared" si="760"/>
        <v/>
      </c>
      <c r="F1448" t="str">
        <f t="shared" si="763"/>
        <v/>
      </c>
      <c r="G1448" t="str">
        <f t="shared" si="755"/>
        <v/>
      </c>
      <c r="H1448" t="str">
        <f t="shared" si="765"/>
        <v/>
      </c>
      <c r="I1448" s="3" t="str">
        <f>IF(LEN(H1448)&gt;0,VLOOKUP(H1448,DATA!$B$2:$G$526,6,FALSE),"")</f>
        <v/>
      </c>
      <c r="J1448" t="str">
        <f>IF(LEN(H1448)&gt;0,VLOOKUP(H1448,DATA!$B$2:$G$526,2,FALSE),"")</f>
        <v/>
      </c>
      <c r="K1448" t="str">
        <f>IF(LEN(H1448)&gt;0,IF(MID(IF(MID(MID(C1448,LEN(H1448)+2,99),1,1)="(",MID(MID(C1448,LEN(H1448)+2,99),2,LEN(MID(C1448,LEN(H1448)+2,99))-2),MID(C1448,LEN(H1448)+2,99)),1,1)=VLOOKUP(H1448,DATA!$B$2:$I$526,8,FALSE),MID(IF(MID(MID(C1448,LEN(H1448)+2,99),1,1)="(",MID(MID(C1448,LEN(H1448)+2,99),2,LEN(MID(C1448,LEN(H1448)+2,99))-2),MID(C1448,LEN(H1448)+2,99)),1,3),IF(MID(MID(C1448,LEN(H1448)+2,99),1,1)="(",MID(MID(C1448,LEN(H1448)+2,99),2,LEN(MID(C1448,LEN(H1448)+2,99))-2),MID(C1448,LEN(H1448)+2,99))),"")</f>
        <v/>
      </c>
      <c r="L1448" t="str">
        <f t="shared" si="766"/>
        <v/>
      </c>
      <c r="M1448" t="str">
        <f t="shared" si="785"/>
        <v/>
      </c>
      <c r="N1448" t="str">
        <f t="shared" si="767"/>
        <v/>
      </c>
      <c r="O1448" t="str">
        <f t="shared" si="768"/>
        <v/>
      </c>
      <c r="P1448" t="str">
        <f t="shared" si="761"/>
        <v/>
      </c>
      <c r="Q1448" t="str">
        <f t="shared" si="769"/>
        <v/>
      </c>
      <c r="R1448" t="str">
        <f t="shared" si="770"/>
        <v/>
      </c>
      <c r="S1448" t="str">
        <f t="shared" si="771"/>
        <v/>
      </c>
      <c r="T1448" t="str">
        <f t="shared" si="772"/>
        <v/>
      </c>
      <c r="U1448" t="str">
        <f t="shared" si="773"/>
        <v/>
      </c>
      <c r="V1448" t="str">
        <f>IF(MID(I1448,6,1)="T",VLOOKUP(H1448,DATA!$B$2:$H$526,7,FALSE),"")</f>
        <v/>
      </c>
      <c r="W1448" t="str">
        <f t="shared" si="774"/>
        <v/>
      </c>
      <c r="X1448" t="str">
        <f>IF(LEN(H1448)&gt;0,VLOOKUP(H1448,DATA!$B$2:$F$526,5,FALSE),"")</f>
        <v/>
      </c>
      <c r="Y1448" t="str">
        <f t="shared" si="775"/>
        <v/>
      </c>
      <c r="Z1448" t="str">
        <f t="shared" si="776"/>
        <v/>
      </c>
      <c r="AA1448" t="str">
        <f t="shared" si="777"/>
        <v/>
      </c>
      <c r="AB1448" t="str">
        <f>IF(LEN(Z1448)&gt;0,VLOOKUP(Z1448,DATA!$K$25:$L$69,2,FALSE)&amp;IF(LEN(AA1448)&gt;0,VLOOKUP(AA1448,DATA!$O$25:$P$29,2,FALSE),""),"")</f>
        <v/>
      </c>
      <c r="AC1448" t="str">
        <f>IF(LEN(Z1448)&gt;0,VLOOKUP(Z1448,DATA!$K$25:$M$69,3,FALSE),"")</f>
        <v/>
      </c>
      <c r="AD1448" t="str">
        <f t="shared" si="778"/>
        <v/>
      </c>
      <c r="AE1448" t="str">
        <f t="shared" si="779"/>
        <v/>
      </c>
      <c r="AF1448" t="str">
        <f t="shared" si="780"/>
        <v/>
      </c>
      <c r="AG1448" t="str">
        <f t="shared" si="781"/>
        <v/>
      </c>
      <c r="AH1448" t="str">
        <f t="shared" si="782"/>
        <v/>
      </c>
      <c r="AI1448" t="str">
        <f>IF(LEN(Q1448)&gt;0,REPT("0",IF(IF(MID(I1448,12,1)="F",VLOOKUP(J1448,DATA!$K$2:$Y$20,14,FALSE),0)&gt;10,IF(MID(I1448,12,1)="F",VLOOKUP(J1448,DATA!$K$2:$Y$20,14,FALSE),0)-10,0)-LEN(X1448))&amp;DEC2BIN(Q1448,IF(MID(I1448,12,1)="F",VLOOKUP(J1448,DATA!$K$2:$Y$20,14,FALSE),0)-IF(IF(MID(I1448,12,1)="F",VLOOKUP(J1448,DATA!$K$2:$Y$20,14,FALSE),0)&gt;10,IF(MID(I1448,12,1)="F",VLOOKUP(J1448,DATA!$K$2:$Y$20,14,FALSE),0)-10,0)),"")</f>
        <v/>
      </c>
      <c r="AJ1448" t="str">
        <f>IF(LEN(H1448)&gt;0,IF(H1448&lt;&gt;"CALL_PAL",VLOOKUP(H1448,DATA!$B$2:$E$526,4,FALSE),VLOOKUP(K1448,DATA!$K$72:$M$161,3,FALSE)),"")</f>
        <v/>
      </c>
      <c r="AK1448" t="str">
        <f>IF(LEN(H1448)&gt;0,VLOOKUP(H1448,DATA!$B$2:$D$526,3,FALSE),"")</f>
        <v/>
      </c>
      <c r="AL1448" t="str">
        <f t="shared" si="783"/>
        <v/>
      </c>
      <c r="AM1448" t="str">
        <f t="shared" si="784"/>
        <v/>
      </c>
      <c r="AN1448" t="str">
        <f t="shared" si="762"/>
        <v/>
      </c>
      <c r="AO1448" t="str">
        <f t="shared" si="756"/>
        <v/>
      </c>
      <c r="AP1448" t="str">
        <f t="shared" si="757"/>
        <v/>
      </c>
      <c r="AQ1448" t="str">
        <f t="shared" si="754"/>
        <v/>
      </c>
    </row>
    <row r="1449" spans="1:43" x14ac:dyDescent="0.25">
      <c r="A1449" t="str">
        <f t="shared" si="758"/>
        <v/>
      </c>
      <c r="C1449" t="str">
        <f t="shared" si="764"/>
        <v/>
      </c>
      <c r="D1449" t="str">
        <f t="shared" si="759"/>
        <v/>
      </c>
      <c r="E1449" t="str">
        <f t="shared" si="760"/>
        <v/>
      </c>
      <c r="F1449" t="str">
        <f t="shared" si="763"/>
        <v/>
      </c>
      <c r="G1449" t="str">
        <f t="shared" si="755"/>
        <v/>
      </c>
      <c r="H1449" t="str">
        <f t="shared" si="765"/>
        <v/>
      </c>
      <c r="I1449" s="3" t="str">
        <f>IF(LEN(H1449)&gt;0,VLOOKUP(H1449,DATA!$B$2:$G$526,6,FALSE),"")</f>
        <v/>
      </c>
      <c r="J1449" t="str">
        <f>IF(LEN(H1449)&gt;0,VLOOKUP(H1449,DATA!$B$2:$G$526,2,FALSE),"")</f>
        <v/>
      </c>
      <c r="K1449" t="str">
        <f>IF(LEN(H1449)&gt;0,IF(MID(IF(MID(MID(C1449,LEN(H1449)+2,99),1,1)="(",MID(MID(C1449,LEN(H1449)+2,99),2,LEN(MID(C1449,LEN(H1449)+2,99))-2),MID(C1449,LEN(H1449)+2,99)),1,1)=VLOOKUP(H1449,DATA!$B$2:$I$526,8,FALSE),MID(IF(MID(MID(C1449,LEN(H1449)+2,99),1,1)="(",MID(MID(C1449,LEN(H1449)+2,99),2,LEN(MID(C1449,LEN(H1449)+2,99))-2),MID(C1449,LEN(H1449)+2,99)),1,3),IF(MID(MID(C1449,LEN(H1449)+2,99),1,1)="(",MID(MID(C1449,LEN(H1449)+2,99),2,LEN(MID(C1449,LEN(H1449)+2,99))-2),MID(C1449,LEN(H1449)+2,99))),"")</f>
        <v/>
      </c>
      <c r="L1449" t="str">
        <f t="shared" si="766"/>
        <v/>
      </c>
      <c r="M1449" t="str">
        <f t="shared" si="785"/>
        <v/>
      </c>
      <c r="N1449" t="str">
        <f t="shared" si="767"/>
        <v/>
      </c>
      <c r="O1449" t="str">
        <f t="shared" si="768"/>
        <v/>
      </c>
      <c r="P1449" t="str">
        <f t="shared" si="761"/>
        <v/>
      </c>
      <c r="Q1449" t="str">
        <f t="shared" si="769"/>
        <v/>
      </c>
      <c r="R1449" t="str">
        <f t="shared" si="770"/>
        <v/>
      </c>
      <c r="S1449" t="str">
        <f t="shared" si="771"/>
        <v/>
      </c>
      <c r="T1449" t="str">
        <f t="shared" si="772"/>
        <v/>
      </c>
      <c r="U1449" t="str">
        <f t="shared" si="773"/>
        <v/>
      </c>
      <c r="V1449" t="str">
        <f>IF(MID(I1449,6,1)="T",VLOOKUP(H1449,DATA!$B$2:$H$526,7,FALSE),"")</f>
        <v/>
      </c>
      <c r="W1449" t="str">
        <f t="shared" si="774"/>
        <v/>
      </c>
      <c r="X1449" t="str">
        <f>IF(LEN(H1449)&gt;0,VLOOKUP(H1449,DATA!$B$2:$F$526,5,FALSE),"")</f>
        <v/>
      </c>
      <c r="Y1449" t="str">
        <f t="shared" si="775"/>
        <v/>
      </c>
      <c r="Z1449" t="str">
        <f t="shared" si="776"/>
        <v/>
      </c>
      <c r="AA1449" t="str">
        <f t="shared" si="777"/>
        <v/>
      </c>
      <c r="AB1449" t="str">
        <f>IF(LEN(Z1449)&gt;0,VLOOKUP(Z1449,DATA!$K$25:$L$69,2,FALSE)&amp;IF(LEN(AA1449)&gt;0,VLOOKUP(AA1449,DATA!$O$25:$P$29,2,FALSE),""),"")</f>
        <v/>
      </c>
      <c r="AC1449" t="str">
        <f>IF(LEN(Z1449)&gt;0,VLOOKUP(Z1449,DATA!$K$25:$M$69,3,FALSE),"")</f>
        <v/>
      </c>
      <c r="AD1449" t="str">
        <f t="shared" si="778"/>
        <v/>
      </c>
      <c r="AE1449" t="str">
        <f t="shared" si="779"/>
        <v/>
      </c>
      <c r="AF1449" t="str">
        <f t="shared" si="780"/>
        <v/>
      </c>
      <c r="AG1449" t="str">
        <f t="shared" si="781"/>
        <v/>
      </c>
      <c r="AH1449" t="str">
        <f t="shared" si="782"/>
        <v/>
      </c>
      <c r="AI1449" t="str">
        <f>IF(LEN(Q1449)&gt;0,REPT("0",IF(IF(MID(I1449,12,1)="F",VLOOKUP(J1449,DATA!$K$2:$Y$20,14,FALSE),0)&gt;10,IF(MID(I1449,12,1)="F",VLOOKUP(J1449,DATA!$K$2:$Y$20,14,FALSE),0)-10,0)-LEN(X1449))&amp;DEC2BIN(Q1449,IF(MID(I1449,12,1)="F",VLOOKUP(J1449,DATA!$K$2:$Y$20,14,FALSE),0)-IF(IF(MID(I1449,12,1)="F",VLOOKUP(J1449,DATA!$K$2:$Y$20,14,FALSE),0)&gt;10,IF(MID(I1449,12,1)="F",VLOOKUP(J1449,DATA!$K$2:$Y$20,14,FALSE),0)-10,0)),"")</f>
        <v/>
      </c>
      <c r="AJ1449" t="str">
        <f>IF(LEN(H1449)&gt;0,IF(H1449&lt;&gt;"CALL_PAL",VLOOKUP(H1449,DATA!$B$2:$E$526,4,FALSE),VLOOKUP(K1449,DATA!$K$72:$M$161,3,FALSE)),"")</f>
        <v/>
      </c>
      <c r="AK1449" t="str">
        <f>IF(LEN(H1449)&gt;0,VLOOKUP(H1449,DATA!$B$2:$D$526,3,FALSE),"")</f>
        <v/>
      </c>
      <c r="AL1449" t="str">
        <f t="shared" si="783"/>
        <v/>
      </c>
      <c r="AM1449" t="str">
        <f t="shared" si="784"/>
        <v/>
      </c>
      <c r="AN1449" t="str">
        <f t="shared" si="762"/>
        <v/>
      </c>
      <c r="AO1449" t="str">
        <f t="shared" si="756"/>
        <v/>
      </c>
      <c r="AP1449" t="str">
        <f t="shared" si="757"/>
        <v/>
      </c>
      <c r="AQ1449" t="str">
        <f t="shared" si="754"/>
        <v/>
      </c>
    </row>
    <row r="1450" spans="1:43" x14ac:dyDescent="0.25">
      <c r="A1450" t="str">
        <f t="shared" si="758"/>
        <v/>
      </c>
      <c r="C1450" t="str">
        <f t="shared" si="764"/>
        <v/>
      </c>
      <c r="D1450" t="str">
        <f t="shared" si="759"/>
        <v/>
      </c>
      <c r="E1450" t="str">
        <f t="shared" si="760"/>
        <v/>
      </c>
      <c r="F1450" t="str">
        <f t="shared" si="763"/>
        <v/>
      </c>
      <c r="G1450" t="str">
        <f t="shared" si="755"/>
        <v/>
      </c>
      <c r="H1450" t="str">
        <f t="shared" si="765"/>
        <v/>
      </c>
      <c r="I1450" s="3" t="str">
        <f>IF(LEN(H1450)&gt;0,VLOOKUP(H1450,DATA!$B$2:$G$526,6,FALSE),"")</f>
        <v/>
      </c>
      <c r="J1450" t="str">
        <f>IF(LEN(H1450)&gt;0,VLOOKUP(H1450,DATA!$B$2:$G$526,2,FALSE),"")</f>
        <v/>
      </c>
      <c r="K1450" t="str">
        <f>IF(LEN(H1450)&gt;0,IF(MID(IF(MID(MID(C1450,LEN(H1450)+2,99),1,1)="(",MID(MID(C1450,LEN(H1450)+2,99),2,LEN(MID(C1450,LEN(H1450)+2,99))-2),MID(C1450,LEN(H1450)+2,99)),1,1)=VLOOKUP(H1450,DATA!$B$2:$I$526,8,FALSE),MID(IF(MID(MID(C1450,LEN(H1450)+2,99),1,1)="(",MID(MID(C1450,LEN(H1450)+2,99),2,LEN(MID(C1450,LEN(H1450)+2,99))-2),MID(C1450,LEN(H1450)+2,99)),1,3),IF(MID(MID(C1450,LEN(H1450)+2,99),1,1)="(",MID(MID(C1450,LEN(H1450)+2,99),2,LEN(MID(C1450,LEN(H1450)+2,99))-2),MID(C1450,LEN(H1450)+2,99))),"")</f>
        <v/>
      </c>
      <c r="L1450" t="str">
        <f t="shared" si="766"/>
        <v/>
      </c>
      <c r="M1450" t="str">
        <f t="shared" si="785"/>
        <v/>
      </c>
      <c r="N1450" t="str">
        <f t="shared" si="767"/>
        <v/>
      </c>
      <c r="O1450" t="str">
        <f t="shared" si="768"/>
        <v/>
      </c>
      <c r="P1450" t="str">
        <f t="shared" si="761"/>
        <v/>
      </c>
      <c r="Q1450" t="str">
        <f t="shared" si="769"/>
        <v/>
      </c>
      <c r="R1450" t="str">
        <f t="shared" si="770"/>
        <v/>
      </c>
      <c r="S1450" t="str">
        <f t="shared" si="771"/>
        <v/>
      </c>
      <c r="T1450" t="str">
        <f t="shared" si="772"/>
        <v/>
      </c>
      <c r="U1450" t="str">
        <f t="shared" si="773"/>
        <v/>
      </c>
      <c r="V1450" t="str">
        <f>IF(MID(I1450,6,1)="T",VLOOKUP(H1450,DATA!$B$2:$H$526,7,FALSE),"")</f>
        <v/>
      </c>
      <c r="W1450" t="str">
        <f t="shared" si="774"/>
        <v/>
      </c>
      <c r="X1450" t="str">
        <f>IF(LEN(H1450)&gt;0,VLOOKUP(H1450,DATA!$B$2:$F$526,5,FALSE),"")</f>
        <v/>
      </c>
      <c r="Y1450" t="str">
        <f t="shared" si="775"/>
        <v/>
      </c>
      <c r="Z1450" t="str">
        <f t="shared" si="776"/>
        <v/>
      </c>
      <c r="AA1450" t="str">
        <f t="shared" si="777"/>
        <v/>
      </c>
      <c r="AB1450" t="str">
        <f>IF(LEN(Z1450)&gt;0,VLOOKUP(Z1450,DATA!$K$25:$L$69,2,FALSE)&amp;IF(LEN(AA1450)&gt;0,VLOOKUP(AA1450,DATA!$O$25:$P$29,2,FALSE),""),"")</f>
        <v/>
      </c>
      <c r="AC1450" t="str">
        <f>IF(LEN(Z1450)&gt;0,VLOOKUP(Z1450,DATA!$K$25:$M$69,3,FALSE),"")</f>
        <v/>
      </c>
      <c r="AD1450" t="str">
        <f t="shared" si="778"/>
        <v/>
      </c>
      <c r="AE1450" t="str">
        <f t="shared" si="779"/>
        <v/>
      </c>
      <c r="AF1450" t="str">
        <f t="shared" si="780"/>
        <v/>
      </c>
      <c r="AG1450" t="str">
        <f t="shared" si="781"/>
        <v/>
      </c>
      <c r="AH1450" t="str">
        <f t="shared" si="782"/>
        <v/>
      </c>
      <c r="AI1450" t="str">
        <f>IF(LEN(Q1450)&gt;0,REPT("0",IF(IF(MID(I1450,12,1)="F",VLOOKUP(J1450,DATA!$K$2:$Y$20,14,FALSE),0)&gt;10,IF(MID(I1450,12,1)="F",VLOOKUP(J1450,DATA!$K$2:$Y$20,14,FALSE),0)-10,0)-LEN(X1450))&amp;DEC2BIN(Q1450,IF(MID(I1450,12,1)="F",VLOOKUP(J1450,DATA!$K$2:$Y$20,14,FALSE),0)-IF(IF(MID(I1450,12,1)="F",VLOOKUP(J1450,DATA!$K$2:$Y$20,14,FALSE),0)&gt;10,IF(MID(I1450,12,1)="F",VLOOKUP(J1450,DATA!$K$2:$Y$20,14,FALSE),0)-10,0)),"")</f>
        <v/>
      </c>
      <c r="AJ1450" t="str">
        <f>IF(LEN(H1450)&gt;0,IF(H1450&lt;&gt;"CALL_PAL",VLOOKUP(H1450,DATA!$B$2:$E$526,4,FALSE),VLOOKUP(K1450,DATA!$K$72:$M$161,3,FALSE)),"")</f>
        <v/>
      </c>
      <c r="AK1450" t="str">
        <f>IF(LEN(H1450)&gt;0,VLOOKUP(H1450,DATA!$B$2:$D$526,3,FALSE),"")</f>
        <v/>
      </c>
      <c r="AL1450" t="str">
        <f t="shared" si="783"/>
        <v/>
      </c>
      <c r="AM1450" t="str">
        <f t="shared" si="784"/>
        <v/>
      </c>
      <c r="AN1450" t="str">
        <f t="shared" si="762"/>
        <v/>
      </c>
      <c r="AO1450" t="str">
        <f t="shared" si="756"/>
        <v/>
      </c>
      <c r="AP1450" t="str">
        <f t="shared" si="757"/>
        <v/>
      </c>
      <c r="AQ1450" t="str">
        <f t="shared" si="754"/>
        <v/>
      </c>
    </row>
    <row r="1451" spans="1:43" x14ac:dyDescent="0.25">
      <c r="A1451" t="str">
        <f t="shared" si="758"/>
        <v/>
      </c>
      <c r="C1451" t="str">
        <f t="shared" si="764"/>
        <v/>
      </c>
      <c r="D1451" t="str">
        <f t="shared" si="759"/>
        <v/>
      </c>
      <c r="E1451" t="str">
        <f t="shared" si="760"/>
        <v/>
      </c>
      <c r="F1451" t="str">
        <f t="shared" si="763"/>
        <v/>
      </c>
      <c r="G1451" t="str">
        <f t="shared" si="755"/>
        <v/>
      </c>
      <c r="H1451" t="str">
        <f t="shared" si="765"/>
        <v/>
      </c>
      <c r="I1451" s="3" t="str">
        <f>IF(LEN(H1451)&gt;0,VLOOKUP(H1451,DATA!$B$2:$G$526,6,FALSE),"")</f>
        <v/>
      </c>
      <c r="J1451" t="str">
        <f>IF(LEN(H1451)&gt;0,VLOOKUP(H1451,DATA!$B$2:$G$526,2,FALSE),"")</f>
        <v/>
      </c>
      <c r="K1451" t="str">
        <f>IF(LEN(H1451)&gt;0,IF(MID(IF(MID(MID(C1451,LEN(H1451)+2,99),1,1)="(",MID(MID(C1451,LEN(H1451)+2,99),2,LEN(MID(C1451,LEN(H1451)+2,99))-2),MID(C1451,LEN(H1451)+2,99)),1,1)=VLOOKUP(H1451,DATA!$B$2:$I$526,8,FALSE),MID(IF(MID(MID(C1451,LEN(H1451)+2,99),1,1)="(",MID(MID(C1451,LEN(H1451)+2,99),2,LEN(MID(C1451,LEN(H1451)+2,99))-2),MID(C1451,LEN(H1451)+2,99)),1,3),IF(MID(MID(C1451,LEN(H1451)+2,99),1,1)="(",MID(MID(C1451,LEN(H1451)+2,99),2,LEN(MID(C1451,LEN(H1451)+2,99))-2),MID(C1451,LEN(H1451)+2,99))),"")</f>
        <v/>
      </c>
      <c r="L1451" t="str">
        <f t="shared" si="766"/>
        <v/>
      </c>
      <c r="M1451" t="str">
        <f t="shared" si="785"/>
        <v/>
      </c>
      <c r="N1451" t="str">
        <f t="shared" si="767"/>
        <v/>
      </c>
      <c r="O1451" t="str">
        <f t="shared" si="768"/>
        <v/>
      </c>
      <c r="P1451" t="str">
        <f t="shared" si="761"/>
        <v/>
      </c>
      <c r="Q1451" t="str">
        <f t="shared" si="769"/>
        <v/>
      </c>
      <c r="R1451" t="str">
        <f t="shared" si="770"/>
        <v/>
      </c>
      <c r="S1451" t="str">
        <f t="shared" si="771"/>
        <v/>
      </c>
      <c r="T1451" t="str">
        <f t="shared" si="772"/>
        <v/>
      </c>
      <c r="U1451" t="str">
        <f t="shared" si="773"/>
        <v/>
      </c>
      <c r="V1451" t="str">
        <f>IF(MID(I1451,6,1)="T",VLOOKUP(H1451,DATA!$B$2:$H$526,7,FALSE),"")</f>
        <v/>
      </c>
      <c r="W1451" t="str">
        <f t="shared" si="774"/>
        <v/>
      </c>
      <c r="X1451" t="str">
        <f>IF(LEN(H1451)&gt;0,VLOOKUP(H1451,DATA!$B$2:$F$526,5,FALSE),"")</f>
        <v/>
      </c>
      <c r="Y1451" t="str">
        <f t="shared" si="775"/>
        <v/>
      </c>
      <c r="Z1451" t="str">
        <f t="shared" si="776"/>
        <v/>
      </c>
      <c r="AA1451" t="str">
        <f t="shared" si="777"/>
        <v/>
      </c>
      <c r="AB1451" t="str">
        <f>IF(LEN(Z1451)&gt;0,VLOOKUP(Z1451,DATA!$K$25:$L$69,2,FALSE)&amp;IF(LEN(AA1451)&gt;0,VLOOKUP(AA1451,DATA!$O$25:$P$29,2,FALSE),""),"")</f>
        <v/>
      </c>
      <c r="AC1451" t="str">
        <f>IF(LEN(Z1451)&gt;0,VLOOKUP(Z1451,DATA!$K$25:$M$69,3,FALSE),"")</f>
        <v/>
      </c>
      <c r="AD1451" t="str">
        <f t="shared" si="778"/>
        <v/>
      </c>
      <c r="AE1451" t="str">
        <f t="shared" si="779"/>
        <v/>
      </c>
      <c r="AF1451" t="str">
        <f t="shared" si="780"/>
        <v/>
      </c>
      <c r="AG1451" t="str">
        <f t="shared" si="781"/>
        <v/>
      </c>
      <c r="AH1451" t="str">
        <f t="shared" si="782"/>
        <v/>
      </c>
      <c r="AI1451" t="str">
        <f>IF(LEN(Q1451)&gt;0,REPT("0",IF(IF(MID(I1451,12,1)="F",VLOOKUP(J1451,DATA!$K$2:$Y$20,14,FALSE),0)&gt;10,IF(MID(I1451,12,1)="F",VLOOKUP(J1451,DATA!$K$2:$Y$20,14,FALSE),0)-10,0)-LEN(X1451))&amp;DEC2BIN(Q1451,IF(MID(I1451,12,1)="F",VLOOKUP(J1451,DATA!$K$2:$Y$20,14,FALSE),0)-IF(IF(MID(I1451,12,1)="F",VLOOKUP(J1451,DATA!$K$2:$Y$20,14,FALSE),0)&gt;10,IF(MID(I1451,12,1)="F",VLOOKUP(J1451,DATA!$K$2:$Y$20,14,FALSE),0)-10,0)),"")</f>
        <v/>
      </c>
      <c r="AJ1451" t="str">
        <f>IF(LEN(H1451)&gt;0,IF(H1451&lt;&gt;"CALL_PAL",VLOOKUP(H1451,DATA!$B$2:$E$526,4,FALSE),VLOOKUP(K1451,DATA!$K$72:$M$161,3,FALSE)),"")</f>
        <v/>
      </c>
      <c r="AK1451" t="str">
        <f>IF(LEN(H1451)&gt;0,VLOOKUP(H1451,DATA!$B$2:$D$526,3,FALSE),"")</f>
        <v/>
      </c>
      <c r="AL1451" t="str">
        <f t="shared" si="783"/>
        <v/>
      </c>
      <c r="AM1451" t="str">
        <f t="shared" si="784"/>
        <v/>
      </c>
      <c r="AN1451" t="str">
        <f t="shared" si="762"/>
        <v/>
      </c>
      <c r="AO1451" t="str">
        <f t="shared" si="756"/>
        <v/>
      </c>
      <c r="AP1451" t="str">
        <f t="shared" si="757"/>
        <v/>
      </c>
      <c r="AQ1451" t="str">
        <f t="shared" si="754"/>
        <v/>
      </c>
    </row>
    <row r="1452" spans="1:43" x14ac:dyDescent="0.25">
      <c r="A1452" t="str">
        <f t="shared" si="758"/>
        <v/>
      </c>
      <c r="C1452" t="str">
        <f t="shared" si="764"/>
        <v/>
      </c>
      <c r="D1452" t="str">
        <f t="shared" si="759"/>
        <v/>
      </c>
      <c r="E1452" t="str">
        <f t="shared" si="760"/>
        <v/>
      </c>
      <c r="F1452" t="str">
        <f t="shared" si="763"/>
        <v/>
      </c>
      <c r="G1452" t="str">
        <f t="shared" si="755"/>
        <v/>
      </c>
      <c r="H1452" t="str">
        <f t="shared" si="765"/>
        <v/>
      </c>
      <c r="I1452" s="3" t="str">
        <f>IF(LEN(H1452)&gt;0,VLOOKUP(H1452,DATA!$B$2:$G$526,6,FALSE),"")</f>
        <v/>
      </c>
      <c r="J1452" t="str">
        <f>IF(LEN(H1452)&gt;0,VLOOKUP(H1452,DATA!$B$2:$G$526,2,FALSE),"")</f>
        <v/>
      </c>
      <c r="K1452" t="str">
        <f>IF(LEN(H1452)&gt;0,IF(MID(IF(MID(MID(C1452,LEN(H1452)+2,99),1,1)="(",MID(MID(C1452,LEN(H1452)+2,99),2,LEN(MID(C1452,LEN(H1452)+2,99))-2),MID(C1452,LEN(H1452)+2,99)),1,1)=VLOOKUP(H1452,DATA!$B$2:$I$526,8,FALSE),MID(IF(MID(MID(C1452,LEN(H1452)+2,99),1,1)="(",MID(MID(C1452,LEN(H1452)+2,99),2,LEN(MID(C1452,LEN(H1452)+2,99))-2),MID(C1452,LEN(H1452)+2,99)),1,3),IF(MID(MID(C1452,LEN(H1452)+2,99),1,1)="(",MID(MID(C1452,LEN(H1452)+2,99),2,LEN(MID(C1452,LEN(H1452)+2,99))-2),MID(C1452,LEN(H1452)+2,99))),"")</f>
        <v/>
      </c>
      <c r="L1452" t="str">
        <f t="shared" si="766"/>
        <v/>
      </c>
      <c r="M1452" t="str">
        <f t="shared" si="785"/>
        <v/>
      </c>
      <c r="N1452" t="str">
        <f t="shared" si="767"/>
        <v/>
      </c>
      <c r="O1452" t="str">
        <f t="shared" si="768"/>
        <v/>
      </c>
      <c r="P1452" t="str">
        <f t="shared" si="761"/>
        <v/>
      </c>
      <c r="Q1452" t="str">
        <f t="shared" si="769"/>
        <v/>
      </c>
      <c r="R1452" t="str">
        <f t="shared" si="770"/>
        <v/>
      </c>
      <c r="S1452" t="str">
        <f t="shared" si="771"/>
        <v/>
      </c>
      <c r="T1452" t="str">
        <f t="shared" si="772"/>
        <v/>
      </c>
      <c r="U1452" t="str">
        <f t="shared" si="773"/>
        <v/>
      </c>
      <c r="V1452" t="str">
        <f>IF(MID(I1452,6,1)="T",VLOOKUP(H1452,DATA!$B$2:$H$526,7,FALSE),"")</f>
        <v/>
      </c>
      <c r="W1452" t="str">
        <f t="shared" si="774"/>
        <v/>
      </c>
      <c r="X1452" t="str">
        <f>IF(LEN(H1452)&gt;0,VLOOKUP(H1452,DATA!$B$2:$F$526,5,FALSE),"")</f>
        <v/>
      </c>
      <c r="Y1452" t="str">
        <f t="shared" si="775"/>
        <v/>
      </c>
      <c r="Z1452" t="str">
        <f t="shared" si="776"/>
        <v/>
      </c>
      <c r="AA1452" t="str">
        <f t="shared" si="777"/>
        <v/>
      </c>
      <c r="AB1452" t="str">
        <f>IF(LEN(Z1452)&gt;0,VLOOKUP(Z1452,DATA!$K$25:$L$69,2,FALSE)&amp;IF(LEN(AA1452)&gt;0,VLOOKUP(AA1452,DATA!$O$25:$P$29,2,FALSE),""),"")</f>
        <v/>
      </c>
      <c r="AC1452" t="str">
        <f>IF(LEN(Z1452)&gt;0,VLOOKUP(Z1452,DATA!$K$25:$M$69,3,FALSE),"")</f>
        <v/>
      </c>
      <c r="AD1452" t="str">
        <f t="shared" si="778"/>
        <v/>
      </c>
      <c r="AE1452" t="str">
        <f t="shared" si="779"/>
        <v/>
      </c>
      <c r="AF1452" t="str">
        <f t="shared" si="780"/>
        <v/>
      </c>
      <c r="AG1452" t="str">
        <f t="shared" si="781"/>
        <v/>
      </c>
      <c r="AH1452" t="str">
        <f t="shared" si="782"/>
        <v/>
      </c>
      <c r="AI1452" t="str">
        <f>IF(LEN(Q1452)&gt;0,REPT("0",IF(IF(MID(I1452,12,1)="F",VLOOKUP(J1452,DATA!$K$2:$Y$20,14,FALSE),0)&gt;10,IF(MID(I1452,12,1)="F",VLOOKUP(J1452,DATA!$K$2:$Y$20,14,FALSE),0)-10,0)-LEN(X1452))&amp;DEC2BIN(Q1452,IF(MID(I1452,12,1)="F",VLOOKUP(J1452,DATA!$K$2:$Y$20,14,FALSE),0)-IF(IF(MID(I1452,12,1)="F",VLOOKUP(J1452,DATA!$K$2:$Y$20,14,FALSE),0)&gt;10,IF(MID(I1452,12,1)="F",VLOOKUP(J1452,DATA!$K$2:$Y$20,14,FALSE),0)-10,0)),"")</f>
        <v/>
      </c>
      <c r="AJ1452" t="str">
        <f>IF(LEN(H1452)&gt;0,IF(H1452&lt;&gt;"CALL_PAL",VLOOKUP(H1452,DATA!$B$2:$E$526,4,FALSE),VLOOKUP(K1452,DATA!$K$72:$M$161,3,FALSE)),"")</f>
        <v/>
      </c>
      <c r="AK1452" t="str">
        <f>IF(LEN(H1452)&gt;0,VLOOKUP(H1452,DATA!$B$2:$D$526,3,FALSE),"")</f>
        <v/>
      </c>
      <c r="AL1452" t="str">
        <f t="shared" si="783"/>
        <v/>
      </c>
      <c r="AM1452" t="str">
        <f t="shared" si="784"/>
        <v/>
      </c>
      <c r="AN1452" t="str">
        <f t="shared" si="762"/>
        <v/>
      </c>
      <c r="AO1452" t="str">
        <f t="shared" si="756"/>
        <v/>
      </c>
      <c r="AP1452" t="str">
        <f t="shared" si="757"/>
        <v/>
      </c>
      <c r="AQ1452" t="str">
        <f t="shared" si="754"/>
        <v/>
      </c>
    </row>
    <row r="1453" spans="1:43" x14ac:dyDescent="0.25">
      <c r="A1453" t="str">
        <f t="shared" si="758"/>
        <v/>
      </c>
      <c r="C1453" t="str">
        <f t="shared" si="764"/>
        <v/>
      </c>
      <c r="D1453" t="str">
        <f t="shared" si="759"/>
        <v/>
      </c>
      <c r="E1453" t="str">
        <f t="shared" si="760"/>
        <v/>
      </c>
      <c r="F1453" t="str">
        <f t="shared" si="763"/>
        <v/>
      </c>
      <c r="G1453" t="str">
        <f t="shared" si="755"/>
        <v/>
      </c>
      <c r="H1453" t="str">
        <f t="shared" si="765"/>
        <v/>
      </c>
      <c r="I1453" s="3" t="str">
        <f>IF(LEN(H1453)&gt;0,VLOOKUP(H1453,DATA!$B$2:$G$526,6,FALSE),"")</f>
        <v/>
      </c>
      <c r="J1453" t="str">
        <f>IF(LEN(H1453)&gt;0,VLOOKUP(H1453,DATA!$B$2:$G$526,2,FALSE),"")</f>
        <v/>
      </c>
      <c r="K1453" t="str">
        <f>IF(LEN(H1453)&gt;0,IF(MID(IF(MID(MID(C1453,LEN(H1453)+2,99),1,1)="(",MID(MID(C1453,LEN(H1453)+2,99),2,LEN(MID(C1453,LEN(H1453)+2,99))-2),MID(C1453,LEN(H1453)+2,99)),1,1)=VLOOKUP(H1453,DATA!$B$2:$I$526,8,FALSE),MID(IF(MID(MID(C1453,LEN(H1453)+2,99),1,1)="(",MID(MID(C1453,LEN(H1453)+2,99),2,LEN(MID(C1453,LEN(H1453)+2,99))-2),MID(C1453,LEN(H1453)+2,99)),1,3),IF(MID(MID(C1453,LEN(H1453)+2,99),1,1)="(",MID(MID(C1453,LEN(H1453)+2,99),2,LEN(MID(C1453,LEN(H1453)+2,99))-2),MID(C1453,LEN(H1453)+2,99))),"")</f>
        <v/>
      </c>
      <c r="L1453" t="str">
        <f t="shared" si="766"/>
        <v/>
      </c>
      <c r="M1453" t="str">
        <f t="shared" si="785"/>
        <v/>
      </c>
      <c r="N1453" t="str">
        <f t="shared" si="767"/>
        <v/>
      </c>
      <c r="O1453" t="str">
        <f t="shared" si="768"/>
        <v/>
      </c>
      <c r="P1453" t="str">
        <f t="shared" si="761"/>
        <v/>
      </c>
      <c r="Q1453" t="str">
        <f t="shared" si="769"/>
        <v/>
      </c>
      <c r="R1453" t="str">
        <f t="shared" si="770"/>
        <v/>
      </c>
      <c r="S1453" t="str">
        <f t="shared" si="771"/>
        <v/>
      </c>
      <c r="T1453" t="str">
        <f t="shared" si="772"/>
        <v/>
      </c>
      <c r="U1453" t="str">
        <f t="shared" si="773"/>
        <v/>
      </c>
      <c r="V1453" t="str">
        <f>IF(MID(I1453,6,1)="T",VLOOKUP(H1453,DATA!$B$2:$H$526,7,FALSE),"")</f>
        <v/>
      </c>
      <c r="W1453" t="str">
        <f t="shared" si="774"/>
        <v/>
      </c>
      <c r="X1453" t="str">
        <f>IF(LEN(H1453)&gt;0,VLOOKUP(H1453,DATA!$B$2:$F$526,5,FALSE),"")</f>
        <v/>
      </c>
      <c r="Y1453" t="str">
        <f t="shared" si="775"/>
        <v/>
      </c>
      <c r="Z1453" t="str">
        <f t="shared" si="776"/>
        <v/>
      </c>
      <c r="AA1453" t="str">
        <f t="shared" si="777"/>
        <v/>
      </c>
      <c r="AB1453" t="str">
        <f>IF(LEN(Z1453)&gt;0,VLOOKUP(Z1453,DATA!$K$25:$L$69,2,FALSE)&amp;IF(LEN(AA1453)&gt;0,VLOOKUP(AA1453,DATA!$O$25:$P$29,2,FALSE),""),"")</f>
        <v/>
      </c>
      <c r="AC1453" t="str">
        <f>IF(LEN(Z1453)&gt;0,VLOOKUP(Z1453,DATA!$K$25:$M$69,3,FALSE),"")</f>
        <v/>
      </c>
      <c r="AD1453" t="str">
        <f t="shared" si="778"/>
        <v/>
      </c>
      <c r="AE1453" t="str">
        <f t="shared" si="779"/>
        <v/>
      </c>
      <c r="AF1453" t="str">
        <f t="shared" si="780"/>
        <v/>
      </c>
      <c r="AG1453" t="str">
        <f t="shared" si="781"/>
        <v/>
      </c>
      <c r="AH1453" t="str">
        <f t="shared" si="782"/>
        <v/>
      </c>
      <c r="AI1453" t="str">
        <f>IF(LEN(Q1453)&gt;0,REPT("0",IF(IF(MID(I1453,12,1)="F",VLOOKUP(J1453,DATA!$K$2:$Y$20,14,FALSE),0)&gt;10,IF(MID(I1453,12,1)="F",VLOOKUP(J1453,DATA!$K$2:$Y$20,14,FALSE),0)-10,0)-LEN(X1453))&amp;DEC2BIN(Q1453,IF(MID(I1453,12,1)="F",VLOOKUP(J1453,DATA!$K$2:$Y$20,14,FALSE),0)-IF(IF(MID(I1453,12,1)="F",VLOOKUP(J1453,DATA!$K$2:$Y$20,14,FALSE),0)&gt;10,IF(MID(I1453,12,1)="F",VLOOKUP(J1453,DATA!$K$2:$Y$20,14,FALSE),0)-10,0)),"")</f>
        <v/>
      </c>
      <c r="AJ1453" t="str">
        <f>IF(LEN(H1453)&gt;0,IF(H1453&lt;&gt;"CALL_PAL",VLOOKUP(H1453,DATA!$B$2:$E$526,4,FALSE),VLOOKUP(K1453,DATA!$K$72:$M$161,3,FALSE)),"")</f>
        <v/>
      </c>
      <c r="AK1453" t="str">
        <f>IF(LEN(H1453)&gt;0,VLOOKUP(H1453,DATA!$B$2:$D$526,3,FALSE),"")</f>
        <v/>
      </c>
      <c r="AL1453" t="str">
        <f t="shared" si="783"/>
        <v/>
      </c>
      <c r="AM1453" t="str">
        <f t="shared" si="784"/>
        <v/>
      </c>
      <c r="AN1453" t="str">
        <f t="shared" si="762"/>
        <v/>
      </c>
      <c r="AO1453" t="str">
        <f t="shared" si="756"/>
        <v/>
      </c>
      <c r="AP1453" t="str">
        <f t="shared" si="757"/>
        <v/>
      </c>
      <c r="AQ1453" t="str">
        <f t="shared" si="754"/>
        <v/>
      </c>
    </row>
    <row r="1454" spans="1:43" x14ac:dyDescent="0.25">
      <c r="A1454" t="str">
        <f t="shared" si="758"/>
        <v/>
      </c>
      <c r="C1454" t="str">
        <f t="shared" si="764"/>
        <v/>
      </c>
      <c r="D1454" t="str">
        <f t="shared" si="759"/>
        <v/>
      </c>
      <c r="E1454" t="str">
        <f t="shared" si="760"/>
        <v/>
      </c>
      <c r="F1454" t="str">
        <f t="shared" si="763"/>
        <v/>
      </c>
      <c r="G1454" t="str">
        <f t="shared" si="755"/>
        <v/>
      </c>
      <c r="H1454" t="str">
        <f t="shared" si="765"/>
        <v/>
      </c>
      <c r="I1454" s="3" t="str">
        <f>IF(LEN(H1454)&gt;0,VLOOKUP(H1454,DATA!$B$2:$G$526,6,FALSE),"")</f>
        <v/>
      </c>
      <c r="J1454" t="str">
        <f>IF(LEN(H1454)&gt;0,VLOOKUP(H1454,DATA!$B$2:$G$526,2,FALSE),"")</f>
        <v/>
      </c>
      <c r="K1454" t="str">
        <f>IF(LEN(H1454)&gt;0,IF(MID(IF(MID(MID(C1454,LEN(H1454)+2,99),1,1)="(",MID(MID(C1454,LEN(H1454)+2,99),2,LEN(MID(C1454,LEN(H1454)+2,99))-2),MID(C1454,LEN(H1454)+2,99)),1,1)=VLOOKUP(H1454,DATA!$B$2:$I$526,8,FALSE),MID(IF(MID(MID(C1454,LEN(H1454)+2,99),1,1)="(",MID(MID(C1454,LEN(H1454)+2,99),2,LEN(MID(C1454,LEN(H1454)+2,99))-2),MID(C1454,LEN(H1454)+2,99)),1,3),IF(MID(MID(C1454,LEN(H1454)+2,99),1,1)="(",MID(MID(C1454,LEN(H1454)+2,99),2,LEN(MID(C1454,LEN(H1454)+2,99))-2),MID(C1454,LEN(H1454)+2,99))),"")</f>
        <v/>
      </c>
      <c r="L1454" t="str">
        <f t="shared" si="766"/>
        <v/>
      </c>
      <c r="M1454" t="str">
        <f t="shared" si="785"/>
        <v/>
      </c>
      <c r="N1454" t="str">
        <f t="shared" si="767"/>
        <v/>
      </c>
      <c r="O1454" t="str">
        <f t="shared" si="768"/>
        <v/>
      </c>
      <c r="P1454" t="str">
        <f t="shared" si="761"/>
        <v/>
      </c>
      <c r="Q1454" t="str">
        <f t="shared" si="769"/>
        <v/>
      </c>
      <c r="R1454" t="str">
        <f t="shared" si="770"/>
        <v/>
      </c>
      <c r="S1454" t="str">
        <f t="shared" si="771"/>
        <v/>
      </c>
      <c r="T1454" t="str">
        <f t="shared" si="772"/>
        <v/>
      </c>
      <c r="U1454" t="str">
        <f t="shared" si="773"/>
        <v/>
      </c>
      <c r="V1454" t="str">
        <f>IF(MID(I1454,6,1)="T",VLOOKUP(H1454,DATA!$B$2:$H$526,7,FALSE),"")</f>
        <v/>
      </c>
      <c r="W1454" t="str">
        <f t="shared" si="774"/>
        <v/>
      </c>
      <c r="X1454" t="str">
        <f>IF(LEN(H1454)&gt;0,VLOOKUP(H1454,DATA!$B$2:$F$526,5,FALSE),"")</f>
        <v/>
      </c>
      <c r="Y1454" t="str">
        <f t="shared" si="775"/>
        <v/>
      </c>
      <c r="Z1454" t="str">
        <f t="shared" si="776"/>
        <v/>
      </c>
      <c r="AA1454" t="str">
        <f t="shared" si="777"/>
        <v/>
      </c>
      <c r="AB1454" t="str">
        <f>IF(LEN(Z1454)&gt;0,VLOOKUP(Z1454,DATA!$K$25:$L$69,2,FALSE)&amp;IF(LEN(AA1454)&gt;0,VLOOKUP(AA1454,DATA!$O$25:$P$29,2,FALSE),""),"")</f>
        <v/>
      </c>
      <c r="AC1454" t="str">
        <f>IF(LEN(Z1454)&gt;0,VLOOKUP(Z1454,DATA!$K$25:$M$69,3,FALSE),"")</f>
        <v/>
      </c>
      <c r="AD1454" t="str">
        <f t="shared" si="778"/>
        <v/>
      </c>
      <c r="AE1454" t="str">
        <f t="shared" si="779"/>
        <v/>
      </c>
      <c r="AF1454" t="str">
        <f t="shared" si="780"/>
        <v/>
      </c>
      <c r="AG1454" t="str">
        <f t="shared" si="781"/>
        <v/>
      </c>
      <c r="AH1454" t="str">
        <f t="shared" si="782"/>
        <v/>
      </c>
      <c r="AI1454" t="str">
        <f>IF(LEN(Q1454)&gt;0,REPT("0",IF(IF(MID(I1454,12,1)="F",VLOOKUP(J1454,DATA!$K$2:$Y$20,14,FALSE),0)&gt;10,IF(MID(I1454,12,1)="F",VLOOKUP(J1454,DATA!$K$2:$Y$20,14,FALSE),0)-10,0)-LEN(X1454))&amp;DEC2BIN(Q1454,IF(MID(I1454,12,1)="F",VLOOKUP(J1454,DATA!$K$2:$Y$20,14,FALSE),0)-IF(IF(MID(I1454,12,1)="F",VLOOKUP(J1454,DATA!$K$2:$Y$20,14,FALSE),0)&gt;10,IF(MID(I1454,12,1)="F",VLOOKUP(J1454,DATA!$K$2:$Y$20,14,FALSE),0)-10,0)),"")</f>
        <v/>
      </c>
      <c r="AJ1454" t="str">
        <f>IF(LEN(H1454)&gt;0,IF(H1454&lt;&gt;"CALL_PAL",VLOOKUP(H1454,DATA!$B$2:$E$526,4,FALSE),VLOOKUP(K1454,DATA!$K$72:$M$161,3,FALSE)),"")</f>
        <v/>
      </c>
      <c r="AK1454" t="str">
        <f>IF(LEN(H1454)&gt;0,VLOOKUP(H1454,DATA!$B$2:$D$526,3,FALSE),"")</f>
        <v/>
      </c>
      <c r="AL1454" t="str">
        <f t="shared" si="783"/>
        <v/>
      </c>
      <c r="AM1454" t="str">
        <f t="shared" si="784"/>
        <v/>
      </c>
      <c r="AN1454" t="str">
        <f t="shared" si="762"/>
        <v/>
      </c>
      <c r="AO1454" t="str">
        <f t="shared" si="756"/>
        <v/>
      </c>
      <c r="AP1454" t="str">
        <f t="shared" si="757"/>
        <v/>
      </c>
      <c r="AQ1454" t="str">
        <f t="shared" si="754"/>
        <v/>
      </c>
    </row>
    <row r="1455" spans="1:43" x14ac:dyDescent="0.25">
      <c r="A1455" t="str">
        <f t="shared" si="758"/>
        <v/>
      </c>
      <c r="C1455" t="str">
        <f t="shared" si="764"/>
        <v/>
      </c>
      <c r="D1455" t="str">
        <f t="shared" si="759"/>
        <v/>
      </c>
      <c r="E1455" t="str">
        <f t="shared" si="760"/>
        <v/>
      </c>
      <c r="F1455" t="str">
        <f t="shared" si="763"/>
        <v/>
      </c>
      <c r="G1455" t="str">
        <f t="shared" si="755"/>
        <v/>
      </c>
      <c r="H1455" t="str">
        <f t="shared" si="765"/>
        <v/>
      </c>
      <c r="I1455" s="3" t="str">
        <f>IF(LEN(H1455)&gt;0,VLOOKUP(H1455,DATA!$B$2:$G$526,6,FALSE),"")</f>
        <v/>
      </c>
      <c r="J1455" t="str">
        <f>IF(LEN(H1455)&gt;0,VLOOKUP(H1455,DATA!$B$2:$G$526,2,FALSE),"")</f>
        <v/>
      </c>
      <c r="K1455" t="str">
        <f>IF(LEN(H1455)&gt;0,IF(MID(IF(MID(MID(C1455,LEN(H1455)+2,99),1,1)="(",MID(MID(C1455,LEN(H1455)+2,99),2,LEN(MID(C1455,LEN(H1455)+2,99))-2),MID(C1455,LEN(H1455)+2,99)),1,1)=VLOOKUP(H1455,DATA!$B$2:$I$526,8,FALSE),MID(IF(MID(MID(C1455,LEN(H1455)+2,99),1,1)="(",MID(MID(C1455,LEN(H1455)+2,99),2,LEN(MID(C1455,LEN(H1455)+2,99))-2),MID(C1455,LEN(H1455)+2,99)),1,3),IF(MID(MID(C1455,LEN(H1455)+2,99),1,1)="(",MID(MID(C1455,LEN(H1455)+2,99),2,LEN(MID(C1455,LEN(H1455)+2,99))-2),MID(C1455,LEN(H1455)+2,99))),"")</f>
        <v/>
      </c>
      <c r="L1455" t="str">
        <f t="shared" si="766"/>
        <v/>
      </c>
      <c r="M1455" t="str">
        <f t="shared" si="785"/>
        <v/>
      </c>
      <c r="N1455" t="str">
        <f t="shared" si="767"/>
        <v/>
      </c>
      <c r="O1455" t="str">
        <f t="shared" si="768"/>
        <v/>
      </c>
      <c r="P1455" t="str">
        <f t="shared" si="761"/>
        <v/>
      </c>
      <c r="Q1455" t="str">
        <f t="shared" si="769"/>
        <v/>
      </c>
      <c r="R1455" t="str">
        <f t="shared" si="770"/>
        <v/>
      </c>
      <c r="S1455" t="str">
        <f t="shared" si="771"/>
        <v/>
      </c>
      <c r="T1455" t="str">
        <f t="shared" si="772"/>
        <v/>
      </c>
      <c r="U1455" t="str">
        <f t="shared" si="773"/>
        <v/>
      </c>
      <c r="V1455" t="str">
        <f>IF(MID(I1455,6,1)="T",VLOOKUP(H1455,DATA!$B$2:$H$526,7,FALSE),"")</f>
        <v/>
      </c>
      <c r="W1455" t="str">
        <f t="shared" si="774"/>
        <v/>
      </c>
      <c r="X1455" t="str">
        <f>IF(LEN(H1455)&gt;0,VLOOKUP(H1455,DATA!$B$2:$F$526,5,FALSE),"")</f>
        <v/>
      </c>
      <c r="Y1455" t="str">
        <f t="shared" si="775"/>
        <v/>
      </c>
      <c r="Z1455" t="str">
        <f t="shared" si="776"/>
        <v/>
      </c>
      <c r="AA1455" t="str">
        <f t="shared" si="777"/>
        <v/>
      </c>
      <c r="AB1455" t="str">
        <f>IF(LEN(Z1455)&gt;0,VLOOKUP(Z1455,DATA!$K$25:$L$69,2,FALSE)&amp;IF(LEN(AA1455)&gt;0,VLOOKUP(AA1455,DATA!$O$25:$P$29,2,FALSE),""),"")</f>
        <v/>
      </c>
      <c r="AC1455" t="str">
        <f>IF(LEN(Z1455)&gt;0,VLOOKUP(Z1455,DATA!$K$25:$M$69,3,FALSE),"")</f>
        <v/>
      </c>
      <c r="AD1455" t="str">
        <f t="shared" si="778"/>
        <v/>
      </c>
      <c r="AE1455" t="str">
        <f t="shared" si="779"/>
        <v/>
      </c>
      <c r="AF1455" t="str">
        <f t="shared" si="780"/>
        <v/>
      </c>
      <c r="AG1455" t="str">
        <f t="shared" si="781"/>
        <v/>
      </c>
      <c r="AH1455" t="str">
        <f t="shared" si="782"/>
        <v/>
      </c>
      <c r="AI1455" t="str">
        <f>IF(LEN(Q1455)&gt;0,REPT("0",IF(IF(MID(I1455,12,1)="F",VLOOKUP(J1455,DATA!$K$2:$Y$20,14,FALSE),0)&gt;10,IF(MID(I1455,12,1)="F",VLOOKUP(J1455,DATA!$K$2:$Y$20,14,FALSE),0)-10,0)-LEN(X1455))&amp;DEC2BIN(Q1455,IF(MID(I1455,12,1)="F",VLOOKUP(J1455,DATA!$K$2:$Y$20,14,FALSE),0)-IF(IF(MID(I1455,12,1)="F",VLOOKUP(J1455,DATA!$K$2:$Y$20,14,FALSE),0)&gt;10,IF(MID(I1455,12,1)="F",VLOOKUP(J1455,DATA!$K$2:$Y$20,14,FALSE),0)-10,0)),"")</f>
        <v/>
      </c>
      <c r="AJ1455" t="str">
        <f>IF(LEN(H1455)&gt;0,IF(H1455&lt;&gt;"CALL_PAL",VLOOKUP(H1455,DATA!$B$2:$E$526,4,FALSE),VLOOKUP(K1455,DATA!$K$72:$M$161,3,FALSE)),"")</f>
        <v/>
      </c>
      <c r="AK1455" t="str">
        <f>IF(LEN(H1455)&gt;0,VLOOKUP(H1455,DATA!$B$2:$D$526,3,FALSE),"")</f>
        <v/>
      </c>
      <c r="AL1455" t="str">
        <f t="shared" si="783"/>
        <v/>
      </c>
      <c r="AM1455" t="str">
        <f t="shared" si="784"/>
        <v/>
      </c>
      <c r="AN1455" t="str">
        <f t="shared" si="762"/>
        <v/>
      </c>
      <c r="AO1455" t="str">
        <f t="shared" si="756"/>
        <v/>
      </c>
      <c r="AP1455" t="str">
        <f t="shared" si="757"/>
        <v/>
      </c>
      <c r="AQ1455" t="str">
        <f t="shared" si="754"/>
        <v/>
      </c>
    </row>
    <row r="1456" spans="1:43" x14ac:dyDescent="0.25">
      <c r="A1456" t="str">
        <f t="shared" si="758"/>
        <v/>
      </c>
      <c r="C1456" t="str">
        <f t="shared" si="764"/>
        <v/>
      </c>
      <c r="D1456" t="str">
        <f t="shared" si="759"/>
        <v/>
      </c>
      <c r="E1456" t="str">
        <f t="shared" si="760"/>
        <v/>
      </c>
      <c r="F1456" t="str">
        <f t="shared" si="763"/>
        <v/>
      </c>
      <c r="G1456" t="str">
        <f t="shared" si="755"/>
        <v/>
      </c>
      <c r="H1456" t="str">
        <f t="shared" si="765"/>
        <v/>
      </c>
      <c r="I1456" s="3" t="str">
        <f>IF(LEN(H1456)&gt;0,VLOOKUP(H1456,DATA!$B$2:$G$526,6,FALSE),"")</f>
        <v/>
      </c>
      <c r="J1456" t="str">
        <f>IF(LEN(H1456)&gt;0,VLOOKUP(H1456,DATA!$B$2:$G$526,2,FALSE),"")</f>
        <v/>
      </c>
      <c r="K1456" t="str">
        <f>IF(LEN(H1456)&gt;0,IF(MID(IF(MID(MID(C1456,LEN(H1456)+2,99),1,1)="(",MID(MID(C1456,LEN(H1456)+2,99),2,LEN(MID(C1456,LEN(H1456)+2,99))-2),MID(C1456,LEN(H1456)+2,99)),1,1)=VLOOKUP(H1456,DATA!$B$2:$I$526,8,FALSE),MID(IF(MID(MID(C1456,LEN(H1456)+2,99),1,1)="(",MID(MID(C1456,LEN(H1456)+2,99),2,LEN(MID(C1456,LEN(H1456)+2,99))-2),MID(C1456,LEN(H1456)+2,99)),1,3),IF(MID(MID(C1456,LEN(H1456)+2,99),1,1)="(",MID(MID(C1456,LEN(H1456)+2,99),2,LEN(MID(C1456,LEN(H1456)+2,99))-2),MID(C1456,LEN(H1456)+2,99))),"")</f>
        <v/>
      </c>
      <c r="L1456" t="str">
        <f t="shared" si="766"/>
        <v/>
      </c>
      <c r="M1456" t="str">
        <f t="shared" si="785"/>
        <v/>
      </c>
      <c r="N1456" t="str">
        <f t="shared" si="767"/>
        <v/>
      </c>
      <c r="O1456" t="str">
        <f t="shared" si="768"/>
        <v/>
      </c>
      <c r="P1456" t="str">
        <f t="shared" si="761"/>
        <v/>
      </c>
      <c r="Q1456" t="str">
        <f t="shared" si="769"/>
        <v/>
      </c>
      <c r="R1456" t="str">
        <f t="shared" si="770"/>
        <v/>
      </c>
      <c r="S1456" t="str">
        <f t="shared" si="771"/>
        <v/>
      </c>
      <c r="T1456" t="str">
        <f t="shared" si="772"/>
        <v/>
      </c>
      <c r="U1456" t="str">
        <f t="shared" si="773"/>
        <v/>
      </c>
      <c r="V1456" t="str">
        <f>IF(MID(I1456,6,1)="T",VLOOKUP(H1456,DATA!$B$2:$H$526,7,FALSE),"")</f>
        <v/>
      </c>
      <c r="W1456" t="str">
        <f t="shared" si="774"/>
        <v/>
      </c>
      <c r="X1456" t="str">
        <f>IF(LEN(H1456)&gt;0,VLOOKUP(H1456,DATA!$B$2:$F$526,5,FALSE),"")</f>
        <v/>
      </c>
      <c r="Y1456" t="str">
        <f t="shared" si="775"/>
        <v/>
      </c>
      <c r="Z1456" t="str">
        <f t="shared" si="776"/>
        <v/>
      </c>
      <c r="AA1456" t="str">
        <f t="shared" si="777"/>
        <v/>
      </c>
      <c r="AB1456" t="str">
        <f>IF(LEN(Z1456)&gt;0,VLOOKUP(Z1456,DATA!$K$25:$L$69,2,FALSE)&amp;IF(LEN(AA1456)&gt;0,VLOOKUP(AA1456,DATA!$O$25:$P$29,2,FALSE),""),"")</f>
        <v/>
      </c>
      <c r="AC1456" t="str">
        <f>IF(LEN(Z1456)&gt;0,VLOOKUP(Z1456,DATA!$K$25:$M$69,3,FALSE),"")</f>
        <v/>
      </c>
      <c r="AD1456" t="str">
        <f t="shared" si="778"/>
        <v/>
      </c>
      <c r="AE1456" t="str">
        <f t="shared" si="779"/>
        <v/>
      </c>
      <c r="AF1456" t="str">
        <f t="shared" si="780"/>
        <v/>
      </c>
      <c r="AG1456" t="str">
        <f t="shared" si="781"/>
        <v/>
      </c>
      <c r="AH1456" t="str">
        <f t="shared" si="782"/>
        <v/>
      </c>
      <c r="AI1456" t="str">
        <f>IF(LEN(Q1456)&gt;0,REPT("0",IF(IF(MID(I1456,12,1)="F",VLOOKUP(J1456,DATA!$K$2:$Y$20,14,FALSE),0)&gt;10,IF(MID(I1456,12,1)="F",VLOOKUP(J1456,DATA!$K$2:$Y$20,14,FALSE),0)-10,0)-LEN(X1456))&amp;DEC2BIN(Q1456,IF(MID(I1456,12,1)="F",VLOOKUP(J1456,DATA!$K$2:$Y$20,14,FALSE),0)-IF(IF(MID(I1456,12,1)="F",VLOOKUP(J1456,DATA!$K$2:$Y$20,14,FALSE),0)&gt;10,IF(MID(I1456,12,1)="F",VLOOKUP(J1456,DATA!$K$2:$Y$20,14,FALSE),0)-10,0)),"")</f>
        <v/>
      </c>
      <c r="AJ1456" t="str">
        <f>IF(LEN(H1456)&gt;0,IF(H1456&lt;&gt;"CALL_PAL",VLOOKUP(H1456,DATA!$B$2:$E$526,4,FALSE),VLOOKUP(K1456,DATA!$K$72:$M$161,3,FALSE)),"")</f>
        <v/>
      </c>
      <c r="AK1456" t="str">
        <f>IF(LEN(H1456)&gt;0,VLOOKUP(H1456,DATA!$B$2:$D$526,3,FALSE),"")</f>
        <v/>
      </c>
      <c r="AL1456" t="str">
        <f t="shared" si="783"/>
        <v/>
      </c>
      <c r="AM1456" t="str">
        <f t="shared" si="784"/>
        <v/>
      </c>
      <c r="AN1456" t="str">
        <f t="shared" si="762"/>
        <v/>
      </c>
      <c r="AO1456" t="str">
        <f t="shared" si="756"/>
        <v/>
      </c>
      <c r="AP1456" t="str">
        <f t="shared" si="757"/>
        <v/>
      </c>
      <c r="AQ1456" t="str">
        <f t="shared" si="754"/>
        <v/>
      </c>
    </row>
    <row r="1457" spans="1:43" x14ac:dyDescent="0.25">
      <c r="A1457" t="str">
        <f t="shared" si="758"/>
        <v/>
      </c>
      <c r="C1457" t="str">
        <f t="shared" si="764"/>
        <v/>
      </c>
      <c r="D1457" t="str">
        <f t="shared" si="759"/>
        <v/>
      </c>
      <c r="E1457" t="str">
        <f t="shared" si="760"/>
        <v/>
      </c>
      <c r="F1457" t="str">
        <f t="shared" si="763"/>
        <v/>
      </c>
      <c r="G1457" t="str">
        <f t="shared" si="755"/>
        <v/>
      </c>
      <c r="H1457" t="str">
        <f t="shared" si="765"/>
        <v/>
      </c>
      <c r="I1457" s="3" t="str">
        <f>IF(LEN(H1457)&gt;0,VLOOKUP(H1457,DATA!$B$2:$G$526,6,FALSE),"")</f>
        <v/>
      </c>
      <c r="J1457" t="str">
        <f>IF(LEN(H1457)&gt;0,VLOOKUP(H1457,DATA!$B$2:$G$526,2,FALSE),"")</f>
        <v/>
      </c>
      <c r="K1457" t="str">
        <f>IF(LEN(H1457)&gt;0,IF(MID(IF(MID(MID(C1457,LEN(H1457)+2,99),1,1)="(",MID(MID(C1457,LEN(H1457)+2,99),2,LEN(MID(C1457,LEN(H1457)+2,99))-2),MID(C1457,LEN(H1457)+2,99)),1,1)=VLOOKUP(H1457,DATA!$B$2:$I$526,8,FALSE),MID(IF(MID(MID(C1457,LEN(H1457)+2,99),1,1)="(",MID(MID(C1457,LEN(H1457)+2,99),2,LEN(MID(C1457,LEN(H1457)+2,99))-2),MID(C1457,LEN(H1457)+2,99)),1,3),IF(MID(MID(C1457,LEN(H1457)+2,99),1,1)="(",MID(MID(C1457,LEN(H1457)+2,99),2,LEN(MID(C1457,LEN(H1457)+2,99))-2),MID(C1457,LEN(H1457)+2,99))),"")</f>
        <v/>
      </c>
      <c r="L1457" t="str">
        <f t="shared" si="766"/>
        <v/>
      </c>
      <c r="M1457" t="str">
        <f t="shared" si="785"/>
        <v/>
      </c>
      <c r="N1457" t="str">
        <f t="shared" si="767"/>
        <v/>
      </c>
      <c r="O1457" t="str">
        <f t="shared" si="768"/>
        <v/>
      </c>
      <c r="P1457" t="str">
        <f t="shared" si="761"/>
        <v/>
      </c>
      <c r="Q1457" t="str">
        <f t="shared" si="769"/>
        <v/>
      </c>
      <c r="R1457" t="str">
        <f t="shared" si="770"/>
        <v/>
      </c>
      <c r="S1457" t="str">
        <f t="shared" si="771"/>
        <v/>
      </c>
      <c r="T1457" t="str">
        <f t="shared" si="772"/>
        <v/>
      </c>
      <c r="U1457" t="str">
        <f t="shared" si="773"/>
        <v/>
      </c>
      <c r="V1457" t="str">
        <f>IF(MID(I1457,6,1)="T",VLOOKUP(H1457,DATA!$B$2:$H$526,7,FALSE),"")</f>
        <v/>
      </c>
      <c r="W1457" t="str">
        <f t="shared" si="774"/>
        <v/>
      </c>
      <c r="X1457" t="str">
        <f>IF(LEN(H1457)&gt;0,VLOOKUP(H1457,DATA!$B$2:$F$526,5,FALSE),"")</f>
        <v/>
      </c>
      <c r="Y1457" t="str">
        <f t="shared" si="775"/>
        <v/>
      </c>
      <c r="Z1457" t="str">
        <f t="shared" si="776"/>
        <v/>
      </c>
      <c r="AA1457" t="str">
        <f t="shared" si="777"/>
        <v/>
      </c>
      <c r="AB1457" t="str">
        <f>IF(LEN(Z1457)&gt;0,VLOOKUP(Z1457,DATA!$K$25:$L$69,2,FALSE)&amp;IF(LEN(AA1457)&gt;0,VLOOKUP(AA1457,DATA!$O$25:$P$29,2,FALSE),""),"")</f>
        <v/>
      </c>
      <c r="AC1457" t="str">
        <f>IF(LEN(Z1457)&gt;0,VLOOKUP(Z1457,DATA!$K$25:$M$69,3,FALSE),"")</f>
        <v/>
      </c>
      <c r="AD1457" t="str">
        <f t="shared" si="778"/>
        <v/>
      </c>
      <c r="AE1457" t="str">
        <f t="shared" si="779"/>
        <v/>
      </c>
      <c r="AF1457" t="str">
        <f t="shared" si="780"/>
        <v/>
      </c>
      <c r="AG1457" t="str">
        <f t="shared" si="781"/>
        <v/>
      </c>
      <c r="AH1457" t="str">
        <f t="shared" si="782"/>
        <v/>
      </c>
      <c r="AI1457" t="str">
        <f>IF(LEN(Q1457)&gt;0,REPT("0",IF(IF(MID(I1457,12,1)="F",VLOOKUP(J1457,DATA!$K$2:$Y$20,14,FALSE),0)&gt;10,IF(MID(I1457,12,1)="F",VLOOKUP(J1457,DATA!$K$2:$Y$20,14,FALSE),0)-10,0)-LEN(X1457))&amp;DEC2BIN(Q1457,IF(MID(I1457,12,1)="F",VLOOKUP(J1457,DATA!$K$2:$Y$20,14,FALSE),0)-IF(IF(MID(I1457,12,1)="F",VLOOKUP(J1457,DATA!$K$2:$Y$20,14,FALSE),0)&gt;10,IF(MID(I1457,12,1)="F",VLOOKUP(J1457,DATA!$K$2:$Y$20,14,FALSE),0)-10,0)),"")</f>
        <v/>
      </c>
      <c r="AJ1457" t="str">
        <f>IF(LEN(H1457)&gt;0,IF(H1457&lt;&gt;"CALL_PAL",VLOOKUP(H1457,DATA!$B$2:$E$526,4,FALSE),VLOOKUP(K1457,DATA!$K$72:$M$161,3,FALSE)),"")</f>
        <v/>
      </c>
      <c r="AK1457" t="str">
        <f>IF(LEN(H1457)&gt;0,VLOOKUP(H1457,DATA!$B$2:$D$526,3,FALSE),"")</f>
        <v/>
      </c>
      <c r="AL1457" t="str">
        <f t="shared" si="783"/>
        <v/>
      </c>
      <c r="AM1457" t="str">
        <f t="shared" si="784"/>
        <v/>
      </c>
      <c r="AN1457" t="str">
        <f t="shared" si="762"/>
        <v/>
      </c>
      <c r="AO1457" t="str">
        <f t="shared" si="756"/>
        <v/>
      </c>
      <c r="AP1457" t="str">
        <f t="shared" si="757"/>
        <v/>
      </c>
      <c r="AQ1457" t="str">
        <f t="shared" si="754"/>
        <v/>
      </c>
    </row>
    <row r="1458" spans="1:43" x14ac:dyDescent="0.25">
      <c r="A1458" t="str">
        <f t="shared" si="758"/>
        <v/>
      </c>
      <c r="C1458" t="str">
        <f t="shared" si="764"/>
        <v/>
      </c>
      <c r="D1458" t="str">
        <f t="shared" si="759"/>
        <v/>
      </c>
      <c r="E1458" t="str">
        <f t="shared" si="760"/>
        <v/>
      </c>
      <c r="F1458" t="str">
        <f t="shared" si="763"/>
        <v/>
      </c>
      <c r="G1458" t="str">
        <f t="shared" si="755"/>
        <v/>
      </c>
      <c r="H1458" t="str">
        <f t="shared" si="765"/>
        <v/>
      </c>
      <c r="I1458" s="3" t="str">
        <f>IF(LEN(H1458)&gt;0,VLOOKUP(H1458,DATA!$B$2:$G$526,6,FALSE),"")</f>
        <v/>
      </c>
      <c r="J1458" t="str">
        <f>IF(LEN(H1458)&gt;0,VLOOKUP(H1458,DATA!$B$2:$G$526,2,FALSE),"")</f>
        <v/>
      </c>
      <c r="K1458" t="str">
        <f>IF(LEN(H1458)&gt;0,IF(MID(IF(MID(MID(C1458,LEN(H1458)+2,99),1,1)="(",MID(MID(C1458,LEN(H1458)+2,99),2,LEN(MID(C1458,LEN(H1458)+2,99))-2),MID(C1458,LEN(H1458)+2,99)),1,1)=VLOOKUP(H1458,DATA!$B$2:$I$526,8,FALSE),MID(IF(MID(MID(C1458,LEN(H1458)+2,99),1,1)="(",MID(MID(C1458,LEN(H1458)+2,99),2,LEN(MID(C1458,LEN(H1458)+2,99))-2),MID(C1458,LEN(H1458)+2,99)),1,3),IF(MID(MID(C1458,LEN(H1458)+2,99),1,1)="(",MID(MID(C1458,LEN(H1458)+2,99),2,LEN(MID(C1458,LEN(H1458)+2,99))-2),MID(C1458,LEN(H1458)+2,99))),"")</f>
        <v/>
      </c>
      <c r="L1458" t="str">
        <f t="shared" si="766"/>
        <v/>
      </c>
      <c r="M1458" t="str">
        <f t="shared" si="785"/>
        <v/>
      </c>
      <c r="N1458" t="str">
        <f t="shared" si="767"/>
        <v/>
      </c>
      <c r="O1458" t="str">
        <f t="shared" si="768"/>
        <v/>
      </c>
      <c r="P1458" t="str">
        <f t="shared" si="761"/>
        <v/>
      </c>
      <c r="Q1458" t="str">
        <f t="shared" si="769"/>
        <v/>
      </c>
      <c r="R1458" t="str">
        <f t="shared" si="770"/>
        <v/>
      </c>
      <c r="S1458" t="str">
        <f t="shared" si="771"/>
        <v/>
      </c>
      <c r="T1458" t="str">
        <f t="shared" si="772"/>
        <v/>
      </c>
      <c r="U1458" t="str">
        <f t="shared" si="773"/>
        <v/>
      </c>
      <c r="V1458" t="str">
        <f>IF(MID(I1458,6,1)="T",VLOOKUP(H1458,DATA!$B$2:$H$526,7,FALSE),"")</f>
        <v/>
      </c>
      <c r="W1458" t="str">
        <f t="shared" si="774"/>
        <v/>
      </c>
      <c r="X1458" t="str">
        <f>IF(LEN(H1458)&gt;0,VLOOKUP(H1458,DATA!$B$2:$F$526,5,FALSE),"")</f>
        <v/>
      </c>
      <c r="Y1458" t="str">
        <f t="shared" si="775"/>
        <v/>
      </c>
      <c r="Z1458" t="str">
        <f t="shared" si="776"/>
        <v/>
      </c>
      <c r="AA1458" t="str">
        <f t="shared" si="777"/>
        <v/>
      </c>
      <c r="AB1458" t="str">
        <f>IF(LEN(Z1458)&gt;0,VLOOKUP(Z1458,DATA!$K$25:$L$69,2,FALSE)&amp;IF(LEN(AA1458)&gt;0,VLOOKUP(AA1458,DATA!$O$25:$P$29,2,FALSE),""),"")</f>
        <v/>
      </c>
      <c r="AC1458" t="str">
        <f>IF(LEN(Z1458)&gt;0,VLOOKUP(Z1458,DATA!$K$25:$M$69,3,FALSE),"")</f>
        <v/>
      </c>
      <c r="AD1458" t="str">
        <f t="shared" si="778"/>
        <v/>
      </c>
      <c r="AE1458" t="str">
        <f t="shared" si="779"/>
        <v/>
      </c>
      <c r="AF1458" t="str">
        <f t="shared" si="780"/>
        <v/>
      </c>
      <c r="AG1458" t="str">
        <f t="shared" si="781"/>
        <v/>
      </c>
      <c r="AH1458" t="str">
        <f t="shared" si="782"/>
        <v/>
      </c>
      <c r="AI1458" t="str">
        <f>IF(LEN(Q1458)&gt;0,REPT("0",IF(IF(MID(I1458,12,1)="F",VLOOKUP(J1458,DATA!$K$2:$Y$20,14,FALSE),0)&gt;10,IF(MID(I1458,12,1)="F",VLOOKUP(J1458,DATA!$K$2:$Y$20,14,FALSE),0)-10,0)-LEN(X1458))&amp;DEC2BIN(Q1458,IF(MID(I1458,12,1)="F",VLOOKUP(J1458,DATA!$K$2:$Y$20,14,FALSE),0)-IF(IF(MID(I1458,12,1)="F",VLOOKUP(J1458,DATA!$K$2:$Y$20,14,FALSE),0)&gt;10,IF(MID(I1458,12,1)="F",VLOOKUP(J1458,DATA!$K$2:$Y$20,14,FALSE),0)-10,0)),"")</f>
        <v/>
      </c>
      <c r="AJ1458" t="str">
        <f>IF(LEN(H1458)&gt;0,IF(H1458&lt;&gt;"CALL_PAL",VLOOKUP(H1458,DATA!$B$2:$E$526,4,FALSE),VLOOKUP(K1458,DATA!$K$72:$M$161,3,FALSE)),"")</f>
        <v/>
      </c>
      <c r="AK1458" t="str">
        <f>IF(LEN(H1458)&gt;0,VLOOKUP(H1458,DATA!$B$2:$D$526,3,FALSE),"")</f>
        <v/>
      </c>
      <c r="AL1458" t="str">
        <f t="shared" si="783"/>
        <v/>
      </c>
      <c r="AM1458" t="str">
        <f t="shared" si="784"/>
        <v/>
      </c>
      <c r="AN1458" t="str">
        <f t="shared" si="762"/>
        <v/>
      </c>
      <c r="AO1458" t="str">
        <f t="shared" si="756"/>
        <v/>
      </c>
      <c r="AP1458" t="str">
        <f t="shared" si="757"/>
        <v/>
      </c>
      <c r="AQ1458" t="str">
        <f t="shared" si="754"/>
        <v/>
      </c>
    </row>
    <row r="1459" spans="1:43" x14ac:dyDescent="0.25">
      <c r="A1459" t="str">
        <f t="shared" si="758"/>
        <v/>
      </c>
      <c r="C1459" t="str">
        <f t="shared" si="764"/>
        <v/>
      </c>
      <c r="D1459" t="str">
        <f t="shared" si="759"/>
        <v/>
      </c>
      <c r="E1459" t="str">
        <f t="shared" si="760"/>
        <v/>
      </c>
      <c r="F1459" t="str">
        <f t="shared" si="763"/>
        <v/>
      </c>
      <c r="G1459" t="str">
        <f t="shared" si="755"/>
        <v/>
      </c>
      <c r="H1459" t="str">
        <f t="shared" si="765"/>
        <v/>
      </c>
      <c r="I1459" s="3" t="str">
        <f>IF(LEN(H1459)&gt;0,VLOOKUP(H1459,DATA!$B$2:$G$526,6,FALSE),"")</f>
        <v/>
      </c>
      <c r="J1459" t="str">
        <f>IF(LEN(H1459)&gt;0,VLOOKUP(H1459,DATA!$B$2:$G$526,2,FALSE),"")</f>
        <v/>
      </c>
      <c r="K1459" t="str">
        <f>IF(LEN(H1459)&gt;0,IF(MID(IF(MID(MID(C1459,LEN(H1459)+2,99),1,1)="(",MID(MID(C1459,LEN(H1459)+2,99),2,LEN(MID(C1459,LEN(H1459)+2,99))-2),MID(C1459,LEN(H1459)+2,99)),1,1)=VLOOKUP(H1459,DATA!$B$2:$I$526,8,FALSE),MID(IF(MID(MID(C1459,LEN(H1459)+2,99),1,1)="(",MID(MID(C1459,LEN(H1459)+2,99),2,LEN(MID(C1459,LEN(H1459)+2,99))-2),MID(C1459,LEN(H1459)+2,99)),1,3),IF(MID(MID(C1459,LEN(H1459)+2,99),1,1)="(",MID(MID(C1459,LEN(H1459)+2,99),2,LEN(MID(C1459,LEN(H1459)+2,99))-2),MID(C1459,LEN(H1459)+2,99))),"")</f>
        <v/>
      </c>
      <c r="L1459" t="str">
        <f t="shared" si="766"/>
        <v/>
      </c>
      <c r="M1459" t="str">
        <f t="shared" si="785"/>
        <v/>
      </c>
      <c r="N1459" t="str">
        <f t="shared" si="767"/>
        <v/>
      </c>
      <c r="O1459" t="str">
        <f t="shared" si="768"/>
        <v/>
      </c>
      <c r="P1459" t="str">
        <f t="shared" si="761"/>
        <v/>
      </c>
      <c r="Q1459" t="str">
        <f t="shared" si="769"/>
        <v/>
      </c>
      <c r="R1459" t="str">
        <f t="shared" si="770"/>
        <v/>
      </c>
      <c r="S1459" t="str">
        <f t="shared" si="771"/>
        <v/>
      </c>
      <c r="T1459" t="str">
        <f t="shared" si="772"/>
        <v/>
      </c>
      <c r="U1459" t="str">
        <f t="shared" si="773"/>
        <v/>
      </c>
      <c r="V1459" t="str">
        <f>IF(MID(I1459,6,1)="T",VLOOKUP(H1459,DATA!$B$2:$H$526,7,FALSE),"")</f>
        <v/>
      </c>
      <c r="W1459" t="str">
        <f t="shared" si="774"/>
        <v/>
      </c>
      <c r="X1459" t="str">
        <f>IF(LEN(H1459)&gt;0,VLOOKUP(H1459,DATA!$B$2:$F$526,5,FALSE),"")</f>
        <v/>
      </c>
      <c r="Y1459" t="str">
        <f t="shared" si="775"/>
        <v/>
      </c>
      <c r="Z1459" t="str">
        <f t="shared" si="776"/>
        <v/>
      </c>
      <c r="AA1459" t="str">
        <f t="shared" si="777"/>
        <v/>
      </c>
      <c r="AB1459" t="str">
        <f>IF(LEN(Z1459)&gt;0,VLOOKUP(Z1459,DATA!$K$25:$L$69,2,FALSE)&amp;IF(LEN(AA1459)&gt;0,VLOOKUP(AA1459,DATA!$O$25:$P$29,2,FALSE),""),"")</f>
        <v/>
      </c>
      <c r="AC1459" t="str">
        <f>IF(LEN(Z1459)&gt;0,VLOOKUP(Z1459,DATA!$K$25:$M$69,3,FALSE),"")</f>
        <v/>
      </c>
      <c r="AD1459" t="str">
        <f t="shared" si="778"/>
        <v/>
      </c>
      <c r="AE1459" t="str">
        <f t="shared" si="779"/>
        <v/>
      </c>
      <c r="AF1459" t="str">
        <f t="shared" si="780"/>
        <v/>
      </c>
      <c r="AG1459" t="str">
        <f t="shared" si="781"/>
        <v/>
      </c>
      <c r="AH1459" t="str">
        <f t="shared" si="782"/>
        <v/>
      </c>
      <c r="AI1459" t="str">
        <f>IF(LEN(Q1459)&gt;0,REPT("0",IF(IF(MID(I1459,12,1)="F",VLOOKUP(J1459,DATA!$K$2:$Y$20,14,FALSE),0)&gt;10,IF(MID(I1459,12,1)="F",VLOOKUP(J1459,DATA!$K$2:$Y$20,14,FALSE),0)-10,0)-LEN(X1459))&amp;DEC2BIN(Q1459,IF(MID(I1459,12,1)="F",VLOOKUP(J1459,DATA!$K$2:$Y$20,14,FALSE),0)-IF(IF(MID(I1459,12,1)="F",VLOOKUP(J1459,DATA!$K$2:$Y$20,14,FALSE),0)&gt;10,IF(MID(I1459,12,1)="F",VLOOKUP(J1459,DATA!$K$2:$Y$20,14,FALSE),0)-10,0)),"")</f>
        <v/>
      </c>
      <c r="AJ1459" t="str">
        <f>IF(LEN(H1459)&gt;0,IF(H1459&lt;&gt;"CALL_PAL",VLOOKUP(H1459,DATA!$B$2:$E$526,4,FALSE),VLOOKUP(K1459,DATA!$K$72:$M$161,3,FALSE)),"")</f>
        <v/>
      </c>
      <c r="AK1459" t="str">
        <f>IF(LEN(H1459)&gt;0,VLOOKUP(H1459,DATA!$B$2:$D$526,3,FALSE),"")</f>
        <v/>
      </c>
      <c r="AL1459" t="str">
        <f t="shared" si="783"/>
        <v/>
      </c>
      <c r="AM1459" t="str">
        <f t="shared" si="784"/>
        <v/>
      </c>
      <c r="AN1459" t="str">
        <f t="shared" si="762"/>
        <v/>
      </c>
      <c r="AO1459" t="str">
        <f t="shared" si="756"/>
        <v/>
      </c>
      <c r="AP1459" t="str">
        <f t="shared" si="757"/>
        <v/>
      </c>
      <c r="AQ1459" t="str">
        <f t="shared" si="754"/>
        <v/>
      </c>
    </row>
    <row r="1460" spans="1:43" x14ac:dyDescent="0.25">
      <c r="A1460" t="str">
        <f t="shared" si="758"/>
        <v/>
      </c>
      <c r="C1460" t="str">
        <f t="shared" si="764"/>
        <v/>
      </c>
      <c r="D1460" t="str">
        <f t="shared" si="759"/>
        <v/>
      </c>
      <c r="E1460" t="str">
        <f t="shared" si="760"/>
        <v/>
      </c>
      <c r="F1460" t="str">
        <f t="shared" si="763"/>
        <v/>
      </c>
      <c r="G1460" t="str">
        <f t="shared" si="755"/>
        <v/>
      </c>
      <c r="H1460" t="str">
        <f t="shared" si="765"/>
        <v/>
      </c>
      <c r="I1460" s="3" t="str">
        <f>IF(LEN(H1460)&gt;0,VLOOKUP(H1460,DATA!$B$2:$G$526,6,FALSE),"")</f>
        <v/>
      </c>
      <c r="J1460" t="str">
        <f>IF(LEN(H1460)&gt;0,VLOOKUP(H1460,DATA!$B$2:$G$526,2,FALSE),"")</f>
        <v/>
      </c>
      <c r="K1460" t="str">
        <f>IF(LEN(H1460)&gt;0,IF(MID(IF(MID(MID(C1460,LEN(H1460)+2,99),1,1)="(",MID(MID(C1460,LEN(H1460)+2,99),2,LEN(MID(C1460,LEN(H1460)+2,99))-2),MID(C1460,LEN(H1460)+2,99)),1,1)=VLOOKUP(H1460,DATA!$B$2:$I$526,8,FALSE),MID(IF(MID(MID(C1460,LEN(H1460)+2,99),1,1)="(",MID(MID(C1460,LEN(H1460)+2,99),2,LEN(MID(C1460,LEN(H1460)+2,99))-2),MID(C1460,LEN(H1460)+2,99)),1,3),IF(MID(MID(C1460,LEN(H1460)+2,99),1,1)="(",MID(MID(C1460,LEN(H1460)+2,99),2,LEN(MID(C1460,LEN(H1460)+2,99))-2),MID(C1460,LEN(H1460)+2,99))),"")</f>
        <v/>
      </c>
      <c r="L1460" t="str">
        <f t="shared" si="766"/>
        <v/>
      </c>
      <c r="M1460" t="str">
        <f t="shared" si="785"/>
        <v/>
      </c>
      <c r="N1460" t="str">
        <f t="shared" si="767"/>
        <v/>
      </c>
      <c r="O1460" t="str">
        <f t="shared" si="768"/>
        <v/>
      </c>
      <c r="P1460" t="str">
        <f t="shared" si="761"/>
        <v/>
      </c>
      <c r="Q1460" t="str">
        <f t="shared" si="769"/>
        <v/>
      </c>
      <c r="R1460" t="str">
        <f t="shared" si="770"/>
        <v/>
      </c>
      <c r="S1460" t="str">
        <f t="shared" si="771"/>
        <v/>
      </c>
      <c r="T1460" t="str">
        <f t="shared" si="772"/>
        <v/>
      </c>
      <c r="U1460" t="str">
        <f t="shared" si="773"/>
        <v/>
      </c>
      <c r="V1460" t="str">
        <f>IF(MID(I1460,6,1)="T",VLOOKUP(H1460,DATA!$B$2:$H$526,7,FALSE),"")</f>
        <v/>
      </c>
      <c r="W1460" t="str">
        <f t="shared" si="774"/>
        <v/>
      </c>
      <c r="X1460" t="str">
        <f>IF(LEN(H1460)&gt;0,VLOOKUP(H1460,DATA!$B$2:$F$526,5,FALSE),"")</f>
        <v/>
      </c>
      <c r="Y1460" t="str">
        <f t="shared" si="775"/>
        <v/>
      </c>
      <c r="Z1460" t="str">
        <f t="shared" si="776"/>
        <v/>
      </c>
      <c r="AA1460" t="str">
        <f t="shared" si="777"/>
        <v/>
      </c>
      <c r="AB1460" t="str">
        <f>IF(LEN(Z1460)&gt;0,VLOOKUP(Z1460,DATA!$K$25:$L$69,2,FALSE)&amp;IF(LEN(AA1460)&gt;0,VLOOKUP(AA1460,DATA!$O$25:$P$29,2,FALSE),""),"")</f>
        <v/>
      </c>
      <c r="AC1460" t="str">
        <f>IF(LEN(Z1460)&gt;0,VLOOKUP(Z1460,DATA!$K$25:$M$69,3,FALSE),"")</f>
        <v/>
      </c>
      <c r="AD1460" t="str">
        <f t="shared" si="778"/>
        <v/>
      </c>
      <c r="AE1460" t="str">
        <f t="shared" si="779"/>
        <v/>
      </c>
      <c r="AF1460" t="str">
        <f t="shared" si="780"/>
        <v/>
      </c>
      <c r="AG1460" t="str">
        <f t="shared" si="781"/>
        <v/>
      </c>
      <c r="AH1460" t="str">
        <f t="shared" si="782"/>
        <v/>
      </c>
      <c r="AI1460" t="str">
        <f>IF(LEN(Q1460)&gt;0,REPT("0",IF(IF(MID(I1460,12,1)="F",VLOOKUP(J1460,DATA!$K$2:$Y$20,14,FALSE),0)&gt;10,IF(MID(I1460,12,1)="F",VLOOKUP(J1460,DATA!$K$2:$Y$20,14,FALSE),0)-10,0)-LEN(X1460))&amp;DEC2BIN(Q1460,IF(MID(I1460,12,1)="F",VLOOKUP(J1460,DATA!$K$2:$Y$20,14,FALSE),0)-IF(IF(MID(I1460,12,1)="F",VLOOKUP(J1460,DATA!$K$2:$Y$20,14,FALSE),0)&gt;10,IF(MID(I1460,12,1)="F",VLOOKUP(J1460,DATA!$K$2:$Y$20,14,FALSE),0)-10,0)),"")</f>
        <v/>
      </c>
      <c r="AJ1460" t="str">
        <f>IF(LEN(H1460)&gt;0,IF(H1460&lt;&gt;"CALL_PAL",VLOOKUP(H1460,DATA!$B$2:$E$526,4,FALSE),VLOOKUP(K1460,DATA!$K$72:$M$161,3,FALSE)),"")</f>
        <v/>
      </c>
      <c r="AK1460" t="str">
        <f>IF(LEN(H1460)&gt;0,VLOOKUP(H1460,DATA!$B$2:$D$526,3,FALSE),"")</f>
        <v/>
      </c>
      <c r="AL1460" t="str">
        <f t="shared" si="783"/>
        <v/>
      </c>
      <c r="AM1460" t="str">
        <f t="shared" si="784"/>
        <v/>
      </c>
      <c r="AN1460" t="str">
        <f t="shared" si="762"/>
        <v/>
      </c>
      <c r="AO1460" t="str">
        <f t="shared" si="756"/>
        <v/>
      </c>
      <c r="AP1460" t="str">
        <f t="shared" si="757"/>
        <v/>
      </c>
      <c r="AQ1460" t="str">
        <f t="shared" si="754"/>
        <v/>
      </c>
    </row>
    <row r="1461" spans="1:43" x14ac:dyDescent="0.25">
      <c r="A1461" t="str">
        <f t="shared" si="758"/>
        <v/>
      </c>
      <c r="C1461" t="str">
        <f t="shared" si="764"/>
        <v/>
      </c>
      <c r="D1461" t="str">
        <f t="shared" si="759"/>
        <v/>
      </c>
      <c r="E1461" t="str">
        <f t="shared" si="760"/>
        <v/>
      </c>
      <c r="F1461" t="str">
        <f t="shared" si="763"/>
        <v/>
      </c>
      <c r="G1461" t="str">
        <f t="shared" si="755"/>
        <v/>
      </c>
      <c r="H1461" t="str">
        <f t="shared" si="765"/>
        <v/>
      </c>
      <c r="I1461" s="3" t="str">
        <f>IF(LEN(H1461)&gt;0,VLOOKUP(H1461,DATA!$B$2:$G$526,6,FALSE),"")</f>
        <v/>
      </c>
      <c r="J1461" t="str">
        <f>IF(LEN(H1461)&gt;0,VLOOKUP(H1461,DATA!$B$2:$G$526,2,FALSE),"")</f>
        <v/>
      </c>
      <c r="K1461" t="str">
        <f>IF(LEN(H1461)&gt;0,IF(MID(IF(MID(MID(C1461,LEN(H1461)+2,99),1,1)="(",MID(MID(C1461,LEN(H1461)+2,99),2,LEN(MID(C1461,LEN(H1461)+2,99))-2),MID(C1461,LEN(H1461)+2,99)),1,1)=VLOOKUP(H1461,DATA!$B$2:$I$526,8,FALSE),MID(IF(MID(MID(C1461,LEN(H1461)+2,99),1,1)="(",MID(MID(C1461,LEN(H1461)+2,99),2,LEN(MID(C1461,LEN(H1461)+2,99))-2),MID(C1461,LEN(H1461)+2,99)),1,3),IF(MID(MID(C1461,LEN(H1461)+2,99),1,1)="(",MID(MID(C1461,LEN(H1461)+2,99),2,LEN(MID(C1461,LEN(H1461)+2,99))-2),MID(C1461,LEN(H1461)+2,99))),"")</f>
        <v/>
      </c>
      <c r="L1461" t="str">
        <f t="shared" si="766"/>
        <v/>
      </c>
      <c r="M1461" t="str">
        <f t="shared" si="785"/>
        <v/>
      </c>
      <c r="N1461" t="str">
        <f t="shared" si="767"/>
        <v/>
      </c>
      <c r="O1461" t="str">
        <f t="shared" si="768"/>
        <v/>
      </c>
      <c r="P1461" t="str">
        <f t="shared" si="761"/>
        <v/>
      </c>
      <c r="Q1461" t="str">
        <f t="shared" si="769"/>
        <v/>
      </c>
      <c r="R1461" t="str">
        <f t="shared" si="770"/>
        <v/>
      </c>
      <c r="S1461" t="str">
        <f t="shared" si="771"/>
        <v/>
      </c>
      <c r="T1461" t="str">
        <f t="shared" si="772"/>
        <v/>
      </c>
      <c r="U1461" t="str">
        <f t="shared" si="773"/>
        <v/>
      </c>
      <c r="V1461" t="str">
        <f>IF(MID(I1461,6,1)="T",VLOOKUP(H1461,DATA!$B$2:$H$526,7,FALSE),"")</f>
        <v/>
      </c>
      <c r="W1461" t="str">
        <f t="shared" si="774"/>
        <v/>
      </c>
      <c r="X1461" t="str">
        <f>IF(LEN(H1461)&gt;0,VLOOKUP(H1461,DATA!$B$2:$F$526,5,FALSE),"")</f>
        <v/>
      </c>
      <c r="Y1461" t="str">
        <f t="shared" si="775"/>
        <v/>
      </c>
      <c r="Z1461" t="str">
        <f t="shared" si="776"/>
        <v/>
      </c>
      <c r="AA1461" t="str">
        <f t="shared" si="777"/>
        <v/>
      </c>
      <c r="AB1461" t="str">
        <f>IF(LEN(Z1461)&gt;0,VLOOKUP(Z1461,DATA!$K$25:$L$69,2,FALSE)&amp;IF(LEN(AA1461)&gt;0,VLOOKUP(AA1461,DATA!$O$25:$P$29,2,FALSE),""),"")</f>
        <v/>
      </c>
      <c r="AC1461" t="str">
        <f>IF(LEN(Z1461)&gt;0,VLOOKUP(Z1461,DATA!$K$25:$M$69,3,FALSE),"")</f>
        <v/>
      </c>
      <c r="AD1461" t="str">
        <f t="shared" si="778"/>
        <v/>
      </c>
      <c r="AE1461" t="str">
        <f t="shared" si="779"/>
        <v/>
      </c>
      <c r="AF1461" t="str">
        <f t="shared" si="780"/>
        <v/>
      </c>
      <c r="AG1461" t="str">
        <f t="shared" si="781"/>
        <v/>
      </c>
      <c r="AH1461" t="str">
        <f t="shared" si="782"/>
        <v/>
      </c>
      <c r="AI1461" t="str">
        <f>IF(LEN(Q1461)&gt;0,REPT("0",IF(IF(MID(I1461,12,1)="F",VLOOKUP(J1461,DATA!$K$2:$Y$20,14,FALSE),0)&gt;10,IF(MID(I1461,12,1)="F",VLOOKUP(J1461,DATA!$K$2:$Y$20,14,FALSE),0)-10,0)-LEN(X1461))&amp;DEC2BIN(Q1461,IF(MID(I1461,12,1)="F",VLOOKUP(J1461,DATA!$K$2:$Y$20,14,FALSE),0)-IF(IF(MID(I1461,12,1)="F",VLOOKUP(J1461,DATA!$K$2:$Y$20,14,FALSE),0)&gt;10,IF(MID(I1461,12,1)="F",VLOOKUP(J1461,DATA!$K$2:$Y$20,14,FALSE),0)-10,0)),"")</f>
        <v/>
      </c>
      <c r="AJ1461" t="str">
        <f>IF(LEN(H1461)&gt;0,IF(H1461&lt;&gt;"CALL_PAL",VLOOKUP(H1461,DATA!$B$2:$E$526,4,FALSE),VLOOKUP(K1461,DATA!$K$72:$M$161,3,FALSE)),"")</f>
        <v/>
      </c>
      <c r="AK1461" t="str">
        <f>IF(LEN(H1461)&gt;0,VLOOKUP(H1461,DATA!$B$2:$D$526,3,FALSE),"")</f>
        <v/>
      </c>
      <c r="AL1461" t="str">
        <f t="shared" si="783"/>
        <v/>
      </c>
      <c r="AM1461" t="str">
        <f t="shared" si="784"/>
        <v/>
      </c>
      <c r="AN1461" t="str">
        <f t="shared" si="762"/>
        <v/>
      </c>
      <c r="AO1461" t="str">
        <f t="shared" si="756"/>
        <v/>
      </c>
      <c r="AP1461" t="str">
        <f t="shared" si="757"/>
        <v/>
      </c>
      <c r="AQ1461" t="str">
        <f t="shared" si="754"/>
        <v/>
      </c>
    </row>
    <row r="1462" spans="1:43" x14ac:dyDescent="0.25">
      <c r="A1462" t="str">
        <f t="shared" si="758"/>
        <v/>
      </c>
      <c r="C1462" t="str">
        <f t="shared" si="764"/>
        <v/>
      </c>
      <c r="D1462" t="str">
        <f t="shared" si="759"/>
        <v/>
      </c>
      <c r="E1462" t="str">
        <f t="shared" si="760"/>
        <v/>
      </c>
      <c r="F1462" t="str">
        <f t="shared" si="763"/>
        <v/>
      </c>
      <c r="G1462" t="str">
        <f t="shared" si="755"/>
        <v/>
      </c>
      <c r="H1462" t="str">
        <f t="shared" si="765"/>
        <v/>
      </c>
      <c r="I1462" s="3" t="str">
        <f>IF(LEN(H1462)&gt;0,VLOOKUP(H1462,DATA!$B$2:$G$526,6,FALSE),"")</f>
        <v/>
      </c>
      <c r="J1462" t="str">
        <f>IF(LEN(H1462)&gt;0,VLOOKUP(H1462,DATA!$B$2:$G$526,2,FALSE),"")</f>
        <v/>
      </c>
      <c r="K1462" t="str">
        <f>IF(LEN(H1462)&gt;0,IF(MID(IF(MID(MID(C1462,LEN(H1462)+2,99),1,1)="(",MID(MID(C1462,LEN(H1462)+2,99),2,LEN(MID(C1462,LEN(H1462)+2,99))-2),MID(C1462,LEN(H1462)+2,99)),1,1)=VLOOKUP(H1462,DATA!$B$2:$I$526,8,FALSE),MID(IF(MID(MID(C1462,LEN(H1462)+2,99),1,1)="(",MID(MID(C1462,LEN(H1462)+2,99),2,LEN(MID(C1462,LEN(H1462)+2,99))-2),MID(C1462,LEN(H1462)+2,99)),1,3),IF(MID(MID(C1462,LEN(H1462)+2,99),1,1)="(",MID(MID(C1462,LEN(H1462)+2,99),2,LEN(MID(C1462,LEN(H1462)+2,99))-2),MID(C1462,LEN(H1462)+2,99))),"")</f>
        <v/>
      </c>
      <c r="L1462" t="str">
        <f t="shared" si="766"/>
        <v/>
      </c>
      <c r="M1462" t="str">
        <f t="shared" si="785"/>
        <v/>
      </c>
      <c r="N1462" t="str">
        <f t="shared" si="767"/>
        <v/>
      </c>
      <c r="O1462" t="str">
        <f t="shared" si="768"/>
        <v/>
      </c>
      <c r="P1462" t="str">
        <f t="shared" si="761"/>
        <v/>
      </c>
      <c r="Q1462" t="str">
        <f t="shared" si="769"/>
        <v/>
      </c>
      <c r="R1462" t="str">
        <f t="shared" si="770"/>
        <v/>
      </c>
      <c r="S1462" t="str">
        <f t="shared" si="771"/>
        <v/>
      </c>
      <c r="T1462" t="str">
        <f t="shared" si="772"/>
        <v/>
      </c>
      <c r="U1462" t="str">
        <f t="shared" si="773"/>
        <v/>
      </c>
      <c r="V1462" t="str">
        <f>IF(MID(I1462,6,1)="T",VLOOKUP(H1462,DATA!$B$2:$H$526,7,FALSE),"")</f>
        <v/>
      </c>
      <c r="W1462" t="str">
        <f t="shared" si="774"/>
        <v/>
      </c>
      <c r="X1462" t="str">
        <f>IF(LEN(H1462)&gt;0,VLOOKUP(H1462,DATA!$B$2:$F$526,5,FALSE),"")</f>
        <v/>
      </c>
      <c r="Y1462" t="str">
        <f t="shared" si="775"/>
        <v/>
      </c>
      <c r="Z1462" t="str">
        <f t="shared" si="776"/>
        <v/>
      </c>
      <c r="AA1462" t="str">
        <f t="shared" si="777"/>
        <v/>
      </c>
      <c r="AB1462" t="str">
        <f>IF(LEN(Z1462)&gt;0,VLOOKUP(Z1462,DATA!$K$25:$L$69,2,FALSE)&amp;IF(LEN(AA1462)&gt;0,VLOOKUP(AA1462,DATA!$O$25:$P$29,2,FALSE),""),"")</f>
        <v/>
      </c>
      <c r="AC1462" t="str">
        <f>IF(LEN(Z1462)&gt;0,VLOOKUP(Z1462,DATA!$K$25:$M$69,3,FALSE),"")</f>
        <v/>
      </c>
      <c r="AD1462" t="str">
        <f t="shared" si="778"/>
        <v/>
      </c>
      <c r="AE1462" t="str">
        <f t="shared" si="779"/>
        <v/>
      </c>
      <c r="AF1462" t="str">
        <f t="shared" si="780"/>
        <v/>
      </c>
      <c r="AG1462" t="str">
        <f t="shared" si="781"/>
        <v/>
      </c>
      <c r="AH1462" t="str">
        <f t="shared" si="782"/>
        <v/>
      </c>
      <c r="AI1462" t="str">
        <f>IF(LEN(Q1462)&gt;0,REPT("0",IF(IF(MID(I1462,12,1)="F",VLOOKUP(J1462,DATA!$K$2:$Y$20,14,FALSE),0)&gt;10,IF(MID(I1462,12,1)="F",VLOOKUP(J1462,DATA!$K$2:$Y$20,14,FALSE),0)-10,0)-LEN(X1462))&amp;DEC2BIN(Q1462,IF(MID(I1462,12,1)="F",VLOOKUP(J1462,DATA!$K$2:$Y$20,14,FALSE),0)-IF(IF(MID(I1462,12,1)="F",VLOOKUP(J1462,DATA!$K$2:$Y$20,14,FALSE),0)&gt;10,IF(MID(I1462,12,1)="F",VLOOKUP(J1462,DATA!$K$2:$Y$20,14,FALSE),0)-10,0)),"")</f>
        <v/>
      </c>
      <c r="AJ1462" t="str">
        <f>IF(LEN(H1462)&gt;0,IF(H1462&lt;&gt;"CALL_PAL",VLOOKUP(H1462,DATA!$B$2:$E$526,4,FALSE),VLOOKUP(K1462,DATA!$K$72:$M$161,3,FALSE)),"")</f>
        <v/>
      </c>
      <c r="AK1462" t="str">
        <f>IF(LEN(H1462)&gt;0,VLOOKUP(H1462,DATA!$B$2:$D$526,3,FALSE),"")</f>
        <v/>
      </c>
      <c r="AL1462" t="str">
        <f t="shared" si="783"/>
        <v/>
      </c>
      <c r="AM1462" t="str">
        <f t="shared" si="784"/>
        <v/>
      </c>
      <c r="AN1462" t="str">
        <f t="shared" si="762"/>
        <v/>
      </c>
      <c r="AO1462" t="str">
        <f t="shared" si="756"/>
        <v/>
      </c>
      <c r="AP1462" t="str">
        <f t="shared" si="757"/>
        <v/>
      </c>
      <c r="AQ1462" t="str">
        <f t="shared" si="754"/>
        <v/>
      </c>
    </row>
    <row r="1463" spans="1:43" x14ac:dyDescent="0.25">
      <c r="A1463" t="str">
        <f t="shared" si="758"/>
        <v/>
      </c>
      <c r="C1463" t="str">
        <f t="shared" si="764"/>
        <v/>
      </c>
      <c r="D1463" t="str">
        <f t="shared" si="759"/>
        <v/>
      </c>
      <c r="E1463" t="str">
        <f t="shared" si="760"/>
        <v/>
      </c>
      <c r="F1463" t="str">
        <f t="shared" si="763"/>
        <v/>
      </c>
      <c r="G1463" t="str">
        <f t="shared" si="755"/>
        <v/>
      </c>
      <c r="H1463" t="str">
        <f t="shared" si="765"/>
        <v/>
      </c>
      <c r="I1463" s="3" t="str">
        <f>IF(LEN(H1463)&gt;0,VLOOKUP(H1463,DATA!$B$2:$G$526,6,FALSE),"")</f>
        <v/>
      </c>
      <c r="J1463" t="str">
        <f>IF(LEN(H1463)&gt;0,VLOOKUP(H1463,DATA!$B$2:$G$526,2,FALSE),"")</f>
        <v/>
      </c>
      <c r="K1463" t="str">
        <f>IF(LEN(H1463)&gt;0,IF(MID(IF(MID(MID(C1463,LEN(H1463)+2,99),1,1)="(",MID(MID(C1463,LEN(H1463)+2,99),2,LEN(MID(C1463,LEN(H1463)+2,99))-2),MID(C1463,LEN(H1463)+2,99)),1,1)=VLOOKUP(H1463,DATA!$B$2:$I$526,8,FALSE),MID(IF(MID(MID(C1463,LEN(H1463)+2,99),1,1)="(",MID(MID(C1463,LEN(H1463)+2,99),2,LEN(MID(C1463,LEN(H1463)+2,99))-2),MID(C1463,LEN(H1463)+2,99)),1,3),IF(MID(MID(C1463,LEN(H1463)+2,99),1,1)="(",MID(MID(C1463,LEN(H1463)+2,99),2,LEN(MID(C1463,LEN(H1463)+2,99))-2),MID(C1463,LEN(H1463)+2,99))),"")</f>
        <v/>
      </c>
      <c r="L1463" t="str">
        <f t="shared" si="766"/>
        <v/>
      </c>
      <c r="M1463" t="str">
        <f t="shared" si="785"/>
        <v/>
      </c>
      <c r="N1463" t="str">
        <f t="shared" si="767"/>
        <v/>
      </c>
      <c r="O1463" t="str">
        <f t="shared" si="768"/>
        <v/>
      </c>
      <c r="P1463" t="str">
        <f t="shared" si="761"/>
        <v/>
      </c>
      <c r="Q1463" t="str">
        <f t="shared" si="769"/>
        <v/>
      </c>
      <c r="R1463" t="str">
        <f t="shared" si="770"/>
        <v/>
      </c>
      <c r="S1463" t="str">
        <f t="shared" si="771"/>
        <v/>
      </c>
      <c r="T1463" t="str">
        <f t="shared" si="772"/>
        <v/>
      </c>
      <c r="U1463" t="str">
        <f t="shared" si="773"/>
        <v/>
      </c>
      <c r="V1463" t="str">
        <f>IF(MID(I1463,6,1)="T",VLOOKUP(H1463,DATA!$B$2:$H$526,7,FALSE),"")</f>
        <v/>
      </c>
      <c r="W1463" t="str">
        <f t="shared" si="774"/>
        <v/>
      </c>
      <c r="X1463" t="str">
        <f>IF(LEN(H1463)&gt;0,VLOOKUP(H1463,DATA!$B$2:$F$526,5,FALSE),"")</f>
        <v/>
      </c>
      <c r="Y1463" t="str">
        <f t="shared" si="775"/>
        <v/>
      </c>
      <c r="Z1463" t="str">
        <f t="shared" si="776"/>
        <v/>
      </c>
      <c r="AA1463" t="str">
        <f t="shared" si="777"/>
        <v/>
      </c>
      <c r="AB1463" t="str">
        <f>IF(LEN(Z1463)&gt;0,VLOOKUP(Z1463,DATA!$K$25:$L$69,2,FALSE)&amp;IF(LEN(AA1463)&gt;0,VLOOKUP(AA1463,DATA!$O$25:$P$29,2,FALSE),""),"")</f>
        <v/>
      </c>
      <c r="AC1463" t="str">
        <f>IF(LEN(Z1463)&gt;0,VLOOKUP(Z1463,DATA!$K$25:$M$69,3,FALSE),"")</f>
        <v/>
      </c>
      <c r="AD1463" t="str">
        <f t="shared" si="778"/>
        <v/>
      </c>
      <c r="AE1463" t="str">
        <f t="shared" si="779"/>
        <v/>
      </c>
      <c r="AF1463" t="str">
        <f t="shared" si="780"/>
        <v/>
      </c>
      <c r="AG1463" t="str">
        <f t="shared" si="781"/>
        <v/>
      </c>
      <c r="AH1463" t="str">
        <f t="shared" si="782"/>
        <v/>
      </c>
      <c r="AI1463" t="str">
        <f>IF(LEN(Q1463)&gt;0,REPT("0",IF(IF(MID(I1463,12,1)="F",VLOOKUP(J1463,DATA!$K$2:$Y$20,14,FALSE),0)&gt;10,IF(MID(I1463,12,1)="F",VLOOKUP(J1463,DATA!$K$2:$Y$20,14,FALSE),0)-10,0)-LEN(X1463))&amp;DEC2BIN(Q1463,IF(MID(I1463,12,1)="F",VLOOKUP(J1463,DATA!$K$2:$Y$20,14,FALSE),0)-IF(IF(MID(I1463,12,1)="F",VLOOKUP(J1463,DATA!$K$2:$Y$20,14,FALSE),0)&gt;10,IF(MID(I1463,12,1)="F",VLOOKUP(J1463,DATA!$K$2:$Y$20,14,FALSE),0)-10,0)),"")</f>
        <v/>
      </c>
      <c r="AJ1463" t="str">
        <f>IF(LEN(H1463)&gt;0,IF(H1463&lt;&gt;"CALL_PAL",VLOOKUP(H1463,DATA!$B$2:$E$526,4,FALSE),VLOOKUP(K1463,DATA!$K$72:$M$161,3,FALSE)),"")</f>
        <v/>
      </c>
      <c r="AK1463" t="str">
        <f>IF(LEN(H1463)&gt;0,VLOOKUP(H1463,DATA!$B$2:$D$526,3,FALSE),"")</f>
        <v/>
      </c>
      <c r="AL1463" t="str">
        <f t="shared" si="783"/>
        <v/>
      </c>
      <c r="AM1463" t="str">
        <f t="shared" si="784"/>
        <v/>
      </c>
      <c r="AN1463" t="str">
        <f t="shared" si="762"/>
        <v/>
      </c>
      <c r="AO1463" t="str">
        <f t="shared" si="756"/>
        <v/>
      </c>
      <c r="AP1463" t="str">
        <f t="shared" si="757"/>
        <v/>
      </c>
      <c r="AQ1463" t="str">
        <f t="shared" si="754"/>
        <v/>
      </c>
    </row>
    <row r="1464" spans="1:43" x14ac:dyDescent="0.25">
      <c r="A1464" t="str">
        <f t="shared" si="758"/>
        <v/>
      </c>
      <c r="C1464" t="str">
        <f t="shared" si="764"/>
        <v/>
      </c>
      <c r="D1464" t="str">
        <f t="shared" si="759"/>
        <v/>
      </c>
      <c r="E1464" t="str">
        <f t="shared" si="760"/>
        <v/>
      </c>
      <c r="F1464" t="str">
        <f t="shared" si="763"/>
        <v/>
      </c>
      <c r="G1464" t="str">
        <f t="shared" si="755"/>
        <v/>
      </c>
      <c r="H1464" t="str">
        <f t="shared" si="765"/>
        <v/>
      </c>
      <c r="I1464" s="3" t="str">
        <f>IF(LEN(H1464)&gt;0,VLOOKUP(H1464,DATA!$B$2:$G$526,6,FALSE),"")</f>
        <v/>
      </c>
      <c r="J1464" t="str">
        <f>IF(LEN(H1464)&gt;0,VLOOKUP(H1464,DATA!$B$2:$G$526,2,FALSE),"")</f>
        <v/>
      </c>
      <c r="K1464" t="str">
        <f>IF(LEN(H1464)&gt;0,IF(MID(IF(MID(MID(C1464,LEN(H1464)+2,99),1,1)="(",MID(MID(C1464,LEN(H1464)+2,99),2,LEN(MID(C1464,LEN(H1464)+2,99))-2),MID(C1464,LEN(H1464)+2,99)),1,1)=VLOOKUP(H1464,DATA!$B$2:$I$526,8,FALSE),MID(IF(MID(MID(C1464,LEN(H1464)+2,99),1,1)="(",MID(MID(C1464,LEN(H1464)+2,99),2,LEN(MID(C1464,LEN(H1464)+2,99))-2),MID(C1464,LEN(H1464)+2,99)),1,3),IF(MID(MID(C1464,LEN(H1464)+2,99),1,1)="(",MID(MID(C1464,LEN(H1464)+2,99),2,LEN(MID(C1464,LEN(H1464)+2,99))-2),MID(C1464,LEN(H1464)+2,99))),"")</f>
        <v/>
      </c>
      <c r="L1464" t="str">
        <f t="shared" si="766"/>
        <v/>
      </c>
      <c r="M1464" t="str">
        <f t="shared" si="785"/>
        <v/>
      </c>
      <c r="N1464" t="str">
        <f t="shared" si="767"/>
        <v/>
      </c>
      <c r="O1464" t="str">
        <f t="shared" si="768"/>
        <v/>
      </c>
      <c r="P1464" t="str">
        <f t="shared" si="761"/>
        <v/>
      </c>
      <c r="Q1464" t="str">
        <f t="shared" si="769"/>
        <v/>
      </c>
      <c r="R1464" t="str">
        <f t="shared" si="770"/>
        <v/>
      </c>
      <c r="S1464" t="str">
        <f t="shared" si="771"/>
        <v/>
      </c>
      <c r="T1464" t="str">
        <f t="shared" si="772"/>
        <v/>
      </c>
      <c r="U1464" t="str">
        <f t="shared" si="773"/>
        <v/>
      </c>
      <c r="V1464" t="str">
        <f>IF(MID(I1464,6,1)="T",VLOOKUP(H1464,DATA!$B$2:$H$526,7,FALSE),"")</f>
        <v/>
      </c>
      <c r="W1464" t="str">
        <f t="shared" si="774"/>
        <v/>
      </c>
      <c r="X1464" t="str">
        <f>IF(LEN(H1464)&gt;0,VLOOKUP(H1464,DATA!$B$2:$F$526,5,FALSE),"")</f>
        <v/>
      </c>
      <c r="Y1464" t="str">
        <f t="shared" si="775"/>
        <v/>
      </c>
      <c r="Z1464" t="str">
        <f t="shared" si="776"/>
        <v/>
      </c>
      <c r="AA1464" t="str">
        <f t="shared" si="777"/>
        <v/>
      </c>
      <c r="AB1464" t="str">
        <f>IF(LEN(Z1464)&gt;0,VLOOKUP(Z1464,DATA!$K$25:$L$69,2,FALSE)&amp;IF(LEN(AA1464)&gt;0,VLOOKUP(AA1464,DATA!$O$25:$P$29,2,FALSE),""),"")</f>
        <v/>
      </c>
      <c r="AC1464" t="str">
        <f>IF(LEN(Z1464)&gt;0,VLOOKUP(Z1464,DATA!$K$25:$M$69,3,FALSE),"")</f>
        <v/>
      </c>
      <c r="AD1464" t="str">
        <f t="shared" si="778"/>
        <v/>
      </c>
      <c r="AE1464" t="str">
        <f t="shared" si="779"/>
        <v/>
      </c>
      <c r="AF1464" t="str">
        <f t="shared" si="780"/>
        <v/>
      </c>
      <c r="AG1464" t="str">
        <f t="shared" si="781"/>
        <v/>
      </c>
      <c r="AH1464" t="str">
        <f t="shared" si="782"/>
        <v/>
      </c>
      <c r="AI1464" t="str">
        <f>IF(LEN(Q1464)&gt;0,REPT("0",IF(IF(MID(I1464,12,1)="F",VLOOKUP(J1464,DATA!$K$2:$Y$20,14,FALSE),0)&gt;10,IF(MID(I1464,12,1)="F",VLOOKUP(J1464,DATA!$K$2:$Y$20,14,FALSE),0)-10,0)-LEN(X1464))&amp;DEC2BIN(Q1464,IF(MID(I1464,12,1)="F",VLOOKUP(J1464,DATA!$K$2:$Y$20,14,FALSE),0)-IF(IF(MID(I1464,12,1)="F",VLOOKUP(J1464,DATA!$K$2:$Y$20,14,FALSE),0)&gt;10,IF(MID(I1464,12,1)="F",VLOOKUP(J1464,DATA!$K$2:$Y$20,14,FALSE),0)-10,0)),"")</f>
        <v/>
      </c>
      <c r="AJ1464" t="str">
        <f>IF(LEN(H1464)&gt;0,IF(H1464&lt;&gt;"CALL_PAL",VLOOKUP(H1464,DATA!$B$2:$E$526,4,FALSE),VLOOKUP(K1464,DATA!$K$72:$M$161,3,FALSE)),"")</f>
        <v/>
      </c>
      <c r="AK1464" t="str">
        <f>IF(LEN(H1464)&gt;0,VLOOKUP(H1464,DATA!$B$2:$D$526,3,FALSE),"")</f>
        <v/>
      </c>
      <c r="AL1464" t="str">
        <f t="shared" si="783"/>
        <v/>
      </c>
      <c r="AM1464" t="str">
        <f t="shared" si="784"/>
        <v/>
      </c>
      <c r="AN1464" t="str">
        <f t="shared" si="762"/>
        <v/>
      </c>
      <c r="AO1464" t="str">
        <f t="shared" si="756"/>
        <v/>
      </c>
      <c r="AP1464" t="str">
        <f t="shared" si="757"/>
        <v/>
      </c>
      <c r="AQ1464" t="str">
        <f t="shared" si="754"/>
        <v/>
      </c>
    </row>
    <row r="1465" spans="1:43" x14ac:dyDescent="0.25">
      <c r="A1465" t="str">
        <f t="shared" si="758"/>
        <v/>
      </c>
      <c r="C1465" t="str">
        <f t="shared" si="764"/>
        <v/>
      </c>
      <c r="D1465" t="str">
        <f t="shared" si="759"/>
        <v/>
      </c>
      <c r="E1465" t="str">
        <f t="shared" si="760"/>
        <v/>
      </c>
      <c r="F1465" t="str">
        <f t="shared" si="763"/>
        <v/>
      </c>
      <c r="G1465" t="str">
        <f t="shared" si="755"/>
        <v/>
      </c>
      <c r="H1465" t="str">
        <f t="shared" si="765"/>
        <v/>
      </c>
      <c r="I1465" s="3" t="str">
        <f>IF(LEN(H1465)&gt;0,VLOOKUP(H1465,DATA!$B$2:$G$526,6,FALSE),"")</f>
        <v/>
      </c>
      <c r="J1465" t="str">
        <f>IF(LEN(H1465)&gt;0,VLOOKUP(H1465,DATA!$B$2:$G$526,2,FALSE),"")</f>
        <v/>
      </c>
      <c r="K1465" t="str">
        <f>IF(LEN(H1465)&gt;0,IF(MID(IF(MID(MID(C1465,LEN(H1465)+2,99),1,1)="(",MID(MID(C1465,LEN(H1465)+2,99),2,LEN(MID(C1465,LEN(H1465)+2,99))-2),MID(C1465,LEN(H1465)+2,99)),1,1)=VLOOKUP(H1465,DATA!$B$2:$I$526,8,FALSE),MID(IF(MID(MID(C1465,LEN(H1465)+2,99),1,1)="(",MID(MID(C1465,LEN(H1465)+2,99),2,LEN(MID(C1465,LEN(H1465)+2,99))-2),MID(C1465,LEN(H1465)+2,99)),1,3),IF(MID(MID(C1465,LEN(H1465)+2,99),1,1)="(",MID(MID(C1465,LEN(H1465)+2,99),2,LEN(MID(C1465,LEN(H1465)+2,99))-2),MID(C1465,LEN(H1465)+2,99))),"")</f>
        <v/>
      </c>
      <c r="L1465" t="str">
        <f t="shared" si="766"/>
        <v/>
      </c>
      <c r="M1465" t="str">
        <f t="shared" si="785"/>
        <v/>
      </c>
      <c r="N1465" t="str">
        <f t="shared" si="767"/>
        <v/>
      </c>
      <c r="O1465" t="str">
        <f t="shared" si="768"/>
        <v/>
      </c>
      <c r="P1465" t="str">
        <f t="shared" si="761"/>
        <v/>
      </c>
      <c r="Q1465" t="str">
        <f t="shared" si="769"/>
        <v/>
      </c>
      <c r="R1465" t="str">
        <f t="shared" si="770"/>
        <v/>
      </c>
      <c r="S1465" t="str">
        <f t="shared" si="771"/>
        <v/>
      </c>
      <c r="T1465" t="str">
        <f t="shared" si="772"/>
        <v/>
      </c>
      <c r="U1465" t="str">
        <f t="shared" si="773"/>
        <v/>
      </c>
      <c r="V1465" t="str">
        <f>IF(MID(I1465,6,1)="T",VLOOKUP(H1465,DATA!$B$2:$H$526,7,FALSE),"")</f>
        <v/>
      </c>
      <c r="W1465" t="str">
        <f t="shared" si="774"/>
        <v/>
      </c>
      <c r="X1465" t="str">
        <f>IF(LEN(H1465)&gt;0,VLOOKUP(H1465,DATA!$B$2:$F$526,5,FALSE),"")</f>
        <v/>
      </c>
      <c r="Y1465" t="str">
        <f t="shared" si="775"/>
        <v/>
      </c>
      <c r="Z1465" t="str">
        <f t="shared" si="776"/>
        <v/>
      </c>
      <c r="AA1465" t="str">
        <f t="shared" si="777"/>
        <v/>
      </c>
      <c r="AB1465" t="str">
        <f>IF(LEN(Z1465)&gt;0,VLOOKUP(Z1465,DATA!$K$25:$L$69,2,FALSE)&amp;IF(LEN(AA1465)&gt;0,VLOOKUP(AA1465,DATA!$O$25:$P$29,2,FALSE),""),"")</f>
        <v/>
      </c>
      <c r="AC1465" t="str">
        <f>IF(LEN(Z1465)&gt;0,VLOOKUP(Z1465,DATA!$K$25:$M$69,3,FALSE),"")</f>
        <v/>
      </c>
      <c r="AD1465" t="str">
        <f t="shared" si="778"/>
        <v/>
      </c>
      <c r="AE1465" t="str">
        <f t="shared" si="779"/>
        <v/>
      </c>
      <c r="AF1465" t="str">
        <f t="shared" si="780"/>
        <v/>
      </c>
      <c r="AG1465" t="str">
        <f t="shared" si="781"/>
        <v/>
      </c>
      <c r="AH1465" t="str">
        <f t="shared" si="782"/>
        <v/>
      </c>
      <c r="AI1465" t="str">
        <f>IF(LEN(Q1465)&gt;0,REPT("0",IF(IF(MID(I1465,12,1)="F",VLOOKUP(J1465,DATA!$K$2:$Y$20,14,FALSE),0)&gt;10,IF(MID(I1465,12,1)="F",VLOOKUP(J1465,DATA!$K$2:$Y$20,14,FALSE),0)-10,0)-LEN(X1465))&amp;DEC2BIN(Q1465,IF(MID(I1465,12,1)="F",VLOOKUP(J1465,DATA!$K$2:$Y$20,14,FALSE),0)-IF(IF(MID(I1465,12,1)="F",VLOOKUP(J1465,DATA!$K$2:$Y$20,14,FALSE),0)&gt;10,IF(MID(I1465,12,1)="F",VLOOKUP(J1465,DATA!$K$2:$Y$20,14,FALSE),0)-10,0)),"")</f>
        <v/>
      </c>
      <c r="AJ1465" t="str">
        <f>IF(LEN(H1465)&gt;0,IF(H1465&lt;&gt;"CALL_PAL",VLOOKUP(H1465,DATA!$B$2:$E$526,4,FALSE),VLOOKUP(K1465,DATA!$K$72:$M$161,3,FALSE)),"")</f>
        <v/>
      </c>
      <c r="AK1465" t="str">
        <f>IF(LEN(H1465)&gt;0,VLOOKUP(H1465,DATA!$B$2:$D$526,3,FALSE),"")</f>
        <v/>
      </c>
      <c r="AL1465" t="str">
        <f t="shared" si="783"/>
        <v/>
      </c>
      <c r="AM1465" t="str">
        <f t="shared" si="784"/>
        <v/>
      </c>
      <c r="AN1465" t="str">
        <f t="shared" si="762"/>
        <v/>
      </c>
      <c r="AO1465" t="str">
        <f t="shared" si="756"/>
        <v/>
      </c>
      <c r="AP1465" t="str">
        <f t="shared" si="757"/>
        <v/>
      </c>
      <c r="AQ1465" t="str">
        <f t="shared" si="754"/>
        <v/>
      </c>
    </row>
    <row r="1466" spans="1:43" x14ac:dyDescent="0.25">
      <c r="A1466" t="str">
        <f t="shared" si="758"/>
        <v/>
      </c>
      <c r="C1466" t="str">
        <f t="shared" si="764"/>
        <v/>
      </c>
      <c r="D1466" t="str">
        <f t="shared" si="759"/>
        <v/>
      </c>
      <c r="E1466" t="str">
        <f t="shared" si="760"/>
        <v/>
      </c>
      <c r="F1466" t="str">
        <f t="shared" si="763"/>
        <v/>
      </c>
      <c r="G1466" t="str">
        <f t="shared" si="755"/>
        <v/>
      </c>
      <c r="H1466" t="str">
        <f t="shared" si="765"/>
        <v/>
      </c>
      <c r="I1466" s="3" t="str">
        <f>IF(LEN(H1466)&gt;0,VLOOKUP(H1466,DATA!$B$2:$G$526,6,FALSE),"")</f>
        <v/>
      </c>
      <c r="J1466" t="str">
        <f>IF(LEN(H1466)&gt;0,VLOOKUP(H1466,DATA!$B$2:$G$526,2,FALSE),"")</f>
        <v/>
      </c>
      <c r="K1466" t="str">
        <f>IF(LEN(H1466)&gt;0,IF(MID(IF(MID(MID(C1466,LEN(H1466)+2,99),1,1)="(",MID(MID(C1466,LEN(H1466)+2,99),2,LEN(MID(C1466,LEN(H1466)+2,99))-2),MID(C1466,LEN(H1466)+2,99)),1,1)=VLOOKUP(H1466,DATA!$B$2:$I$526,8,FALSE),MID(IF(MID(MID(C1466,LEN(H1466)+2,99),1,1)="(",MID(MID(C1466,LEN(H1466)+2,99),2,LEN(MID(C1466,LEN(H1466)+2,99))-2),MID(C1466,LEN(H1466)+2,99)),1,3),IF(MID(MID(C1466,LEN(H1466)+2,99),1,1)="(",MID(MID(C1466,LEN(H1466)+2,99),2,LEN(MID(C1466,LEN(H1466)+2,99))-2),MID(C1466,LEN(H1466)+2,99))),"")</f>
        <v/>
      </c>
      <c r="L1466" t="str">
        <f t="shared" si="766"/>
        <v/>
      </c>
      <c r="M1466" t="str">
        <f t="shared" si="785"/>
        <v/>
      </c>
      <c r="N1466" t="str">
        <f t="shared" si="767"/>
        <v/>
      </c>
      <c r="O1466" t="str">
        <f t="shared" si="768"/>
        <v/>
      </c>
      <c r="P1466" t="str">
        <f t="shared" si="761"/>
        <v/>
      </c>
      <c r="Q1466" t="str">
        <f t="shared" si="769"/>
        <v/>
      </c>
      <c r="R1466" t="str">
        <f t="shared" si="770"/>
        <v/>
      </c>
      <c r="S1466" t="str">
        <f t="shared" si="771"/>
        <v/>
      </c>
      <c r="T1466" t="str">
        <f t="shared" si="772"/>
        <v/>
      </c>
      <c r="U1466" t="str">
        <f t="shared" si="773"/>
        <v/>
      </c>
      <c r="V1466" t="str">
        <f>IF(MID(I1466,6,1)="T",VLOOKUP(H1466,DATA!$B$2:$H$526,7,FALSE),"")</f>
        <v/>
      </c>
      <c r="W1466" t="str">
        <f t="shared" si="774"/>
        <v/>
      </c>
      <c r="X1466" t="str">
        <f>IF(LEN(H1466)&gt;0,VLOOKUP(H1466,DATA!$B$2:$F$526,5,FALSE),"")</f>
        <v/>
      </c>
      <c r="Y1466" t="str">
        <f t="shared" si="775"/>
        <v/>
      </c>
      <c r="Z1466" t="str">
        <f t="shared" si="776"/>
        <v/>
      </c>
      <c r="AA1466" t="str">
        <f t="shared" si="777"/>
        <v/>
      </c>
      <c r="AB1466" t="str">
        <f>IF(LEN(Z1466)&gt;0,VLOOKUP(Z1466,DATA!$K$25:$L$69,2,FALSE)&amp;IF(LEN(AA1466)&gt;0,VLOOKUP(AA1466,DATA!$O$25:$P$29,2,FALSE),""),"")</f>
        <v/>
      </c>
      <c r="AC1466" t="str">
        <f>IF(LEN(Z1466)&gt;0,VLOOKUP(Z1466,DATA!$K$25:$M$69,3,FALSE),"")</f>
        <v/>
      </c>
      <c r="AD1466" t="str">
        <f t="shared" si="778"/>
        <v/>
      </c>
      <c r="AE1466" t="str">
        <f t="shared" si="779"/>
        <v/>
      </c>
      <c r="AF1466" t="str">
        <f t="shared" si="780"/>
        <v/>
      </c>
      <c r="AG1466" t="str">
        <f t="shared" si="781"/>
        <v/>
      </c>
      <c r="AH1466" t="str">
        <f t="shared" si="782"/>
        <v/>
      </c>
      <c r="AI1466" t="str">
        <f>IF(LEN(Q1466)&gt;0,REPT("0",IF(IF(MID(I1466,12,1)="F",VLOOKUP(J1466,DATA!$K$2:$Y$20,14,FALSE),0)&gt;10,IF(MID(I1466,12,1)="F",VLOOKUP(J1466,DATA!$K$2:$Y$20,14,FALSE),0)-10,0)-LEN(X1466))&amp;DEC2BIN(Q1466,IF(MID(I1466,12,1)="F",VLOOKUP(J1466,DATA!$K$2:$Y$20,14,FALSE),0)-IF(IF(MID(I1466,12,1)="F",VLOOKUP(J1466,DATA!$K$2:$Y$20,14,FALSE),0)&gt;10,IF(MID(I1466,12,1)="F",VLOOKUP(J1466,DATA!$K$2:$Y$20,14,FALSE),0)-10,0)),"")</f>
        <v/>
      </c>
      <c r="AJ1466" t="str">
        <f>IF(LEN(H1466)&gt;0,IF(H1466&lt;&gt;"CALL_PAL",VLOOKUP(H1466,DATA!$B$2:$E$526,4,FALSE),VLOOKUP(K1466,DATA!$K$72:$M$161,3,FALSE)),"")</f>
        <v/>
      </c>
      <c r="AK1466" t="str">
        <f>IF(LEN(H1466)&gt;0,VLOOKUP(H1466,DATA!$B$2:$D$526,3,FALSE),"")</f>
        <v/>
      </c>
      <c r="AL1466" t="str">
        <f t="shared" si="783"/>
        <v/>
      </c>
      <c r="AM1466" t="str">
        <f t="shared" si="784"/>
        <v/>
      </c>
      <c r="AN1466" t="str">
        <f t="shared" si="762"/>
        <v/>
      </c>
      <c r="AO1466" t="str">
        <f t="shared" si="756"/>
        <v/>
      </c>
      <c r="AP1466" t="str">
        <f t="shared" si="757"/>
        <v/>
      </c>
      <c r="AQ1466" t="str">
        <f t="shared" si="754"/>
        <v/>
      </c>
    </row>
    <row r="1467" spans="1:43" x14ac:dyDescent="0.25">
      <c r="A1467" t="str">
        <f t="shared" si="758"/>
        <v/>
      </c>
      <c r="C1467" t="str">
        <f t="shared" si="764"/>
        <v/>
      </c>
      <c r="D1467" t="str">
        <f t="shared" si="759"/>
        <v/>
      </c>
      <c r="E1467" t="str">
        <f t="shared" si="760"/>
        <v/>
      </c>
      <c r="F1467" t="str">
        <f t="shared" si="763"/>
        <v/>
      </c>
      <c r="G1467" t="str">
        <f t="shared" si="755"/>
        <v/>
      </c>
      <c r="H1467" t="str">
        <f t="shared" si="765"/>
        <v/>
      </c>
      <c r="I1467" s="3" t="str">
        <f>IF(LEN(H1467)&gt;0,VLOOKUP(H1467,DATA!$B$2:$G$526,6,FALSE),"")</f>
        <v/>
      </c>
      <c r="J1467" t="str">
        <f>IF(LEN(H1467)&gt;0,VLOOKUP(H1467,DATA!$B$2:$G$526,2,FALSE),"")</f>
        <v/>
      </c>
      <c r="K1467" t="str">
        <f>IF(LEN(H1467)&gt;0,IF(MID(IF(MID(MID(C1467,LEN(H1467)+2,99),1,1)="(",MID(MID(C1467,LEN(H1467)+2,99),2,LEN(MID(C1467,LEN(H1467)+2,99))-2),MID(C1467,LEN(H1467)+2,99)),1,1)=VLOOKUP(H1467,DATA!$B$2:$I$526,8,FALSE),MID(IF(MID(MID(C1467,LEN(H1467)+2,99),1,1)="(",MID(MID(C1467,LEN(H1467)+2,99),2,LEN(MID(C1467,LEN(H1467)+2,99))-2),MID(C1467,LEN(H1467)+2,99)),1,3),IF(MID(MID(C1467,LEN(H1467)+2,99),1,1)="(",MID(MID(C1467,LEN(H1467)+2,99),2,LEN(MID(C1467,LEN(H1467)+2,99))-2),MID(C1467,LEN(H1467)+2,99))),"")</f>
        <v/>
      </c>
      <c r="L1467" t="str">
        <f t="shared" si="766"/>
        <v/>
      </c>
      <c r="M1467" t="str">
        <f t="shared" si="785"/>
        <v/>
      </c>
      <c r="N1467" t="str">
        <f t="shared" si="767"/>
        <v/>
      </c>
      <c r="O1467" t="str">
        <f t="shared" si="768"/>
        <v/>
      </c>
      <c r="P1467" t="str">
        <f t="shared" si="761"/>
        <v/>
      </c>
      <c r="Q1467" t="str">
        <f t="shared" si="769"/>
        <v/>
      </c>
      <c r="R1467" t="str">
        <f t="shared" si="770"/>
        <v/>
      </c>
      <c r="S1467" t="str">
        <f t="shared" si="771"/>
        <v/>
      </c>
      <c r="T1467" t="str">
        <f t="shared" si="772"/>
        <v/>
      </c>
      <c r="U1467" t="str">
        <f t="shared" si="773"/>
        <v/>
      </c>
      <c r="V1467" t="str">
        <f>IF(MID(I1467,6,1)="T",VLOOKUP(H1467,DATA!$B$2:$H$526,7,FALSE),"")</f>
        <v/>
      </c>
      <c r="W1467" t="str">
        <f t="shared" si="774"/>
        <v/>
      </c>
      <c r="X1467" t="str">
        <f>IF(LEN(H1467)&gt;0,VLOOKUP(H1467,DATA!$B$2:$F$526,5,FALSE),"")</f>
        <v/>
      </c>
      <c r="Y1467" t="str">
        <f t="shared" si="775"/>
        <v/>
      </c>
      <c r="Z1467" t="str">
        <f t="shared" si="776"/>
        <v/>
      </c>
      <c r="AA1467" t="str">
        <f t="shared" si="777"/>
        <v/>
      </c>
      <c r="AB1467" t="str">
        <f>IF(LEN(Z1467)&gt;0,VLOOKUP(Z1467,DATA!$K$25:$L$69,2,FALSE)&amp;IF(LEN(AA1467)&gt;0,VLOOKUP(AA1467,DATA!$O$25:$P$29,2,FALSE),""),"")</f>
        <v/>
      </c>
      <c r="AC1467" t="str">
        <f>IF(LEN(Z1467)&gt;0,VLOOKUP(Z1467,DATA!$K$25:$M$69,3,FALSE),"")</f>
        <v/>
      </c>
      <c r="AD1467" t="str">
        <f t="shared" si="778"/>
        <v/>
      </c>
      <c r="AE1467" t="str">
        <f t="shared" si="779"/>
        <v/>
      </c>
      <c r="AF1467" t="str">
        <f t="shared" si="780"/>
        <v/>
      </c>
      <c r="AG1467" t="str">
        <f t="shared" si="781"/>
        <v/>
      </c>
      <c r="AH1467" t="str">
        <f t="shared" si="782"/>
        <v/>
      </c>
      <c r="AI1467" t="str">
        <f>IF(LEN(Q1467)&gt;0,REPT("0",IF(IF(MID(I1467,12,1)="F",VLOOKUP(J1467,DATA!$K$2:$Y$20,14,FALSE),0)&gt;10,IF(MID(I1467,12,1)="F",VLOOKUP(J1467,DATA!$K$2:$Y$20,14,FALSE),0)-10,0)-LEN(X1467))&amp;DEC2BIN(Q1467,IF(MID(I1467,12,1)="F",VLOOKUP(J1467,DATA!$K$2:$Y$20,14,FALSE),0)-IF(IF(MID(I1467,12,1)="F",VLOOKUP(J1467,DATA!$K$2:$Y$20,14,FALSE),0)&gt;10,IF(MID(I1467,12,1)="F",VLOOKUP(J1467,DATA!$K$2:$Y$20,14,FALSE),0)-10,0)),"")</f>
        <v/>
      </c>
      <c r="AJ1467" t="str">
        <f>IF(LEN(H1467)&gt;0,IF(H1467&lt;&gt;"CALL_PAL",VLOOKUP(H1467,DATA!$B$2:$E$526,4,FALSE),VLOOKUP(K1467,DATA!$K$72:$M$161,3,FALSE)),"")</f>
        <v/>
      </c>
      <c r="AK1467" t="str">
        <f>IF(LEN(H1467)&gt;0,VLOOKUP(H1467,DATA!$B$2:$D$526,3,FALSE),"")</f>
        <v/>
      </c>
      <c r="AL1467" t="str">
        <f t="shared" si="783"/>
        <v/>
      </c>
      <c r="AM1467" t="str">
        <f t="shared" si="784"/>
        <v/>
      </c>
      <c r="AN1467" t="str">
        <f t="shared" si="762"/>
        <v/>
      </c>
      <c r="AO1467" t="str">
        <f t="shared" si="756"/>
        <v/>
      </c>
      <c r="AP1467" t="str">
        <f t="shared" si="757"/>
        <v/>
      </c>
      <c r="AQ1467" t="str">
        <f t="shared" si="754"/>
        <v/>
      </c>
    </row>
    <row r="1468" spans="1:43" x14ac:dyDescent="0.25">
      <c r="A1468" t="str">
        <f t="shared" si="758"/>
        <v/>
      </c>
      <c r="C1468" t="str">
        <f t="shared" si="764"/>
        <v/>
      </c>
      <c r="D1468" t="str">
        <f t="shared" si="759"/>
        <v/>
      </c>
      <c r="E1468" t="str">
        <f t="shared" si="760"/>
        <v/>
      </c>
      <c r="F1468" t="str">
        <f t="shared" si="763"/>
        <v/>
      </c>
      <c r="G1468" t="str">
        <f t="shared" si="755"/>
        <v/>
      </c>
      <c r="H1468" t="str">
        <f t="shared" si="765"/>
        <v/>
      </c>
      <c r="I1468" s="3" t="str">
        <f>IF(LEN(H1468)&gt;0,VLOOKUP(H1468,DATA!$B$2:$G$526,6,FALSE),"")</f>
        <v/>
      </c>
      <c r="J1468" t="str">
        <f>IF(LEN(H1468)&gt;0,VLOOKUP(H1468,DATA!$B$2:$G$526,2,FALSE),"")</f>
        <v/>
      </c>
      <c r="K1468" t="str">
        <f>IF(LEN(H1468)&gt;0,IF(MID(IF(MID(MID(C1468,LEN(H1468)+2,99),1,1)="(",MID(MID(C1468,LEN(H1468)+2,99),2,LEN(MID(C1468,LEN(H1468)+2,99))-2),MID(C1468,LEN(H1468)+2,99)),1,1)=VLOOKUP(H1468,DATA!$B$2:$I$526,8,FALSE),MID(IF(MID(MID(C1468,LEN(H1468)+2,99),1,1)="(",MID(MID(C1468,LEN(H1468)+2,99),2,LEN(MID(C1468,LEN(H1468)+2,99))-2),MID(C1468,LEN(H1468)+2,99)),1,3),IF(MID(MID(C1468,LEN(H1468)+2,99),1,1)="(",MID(MID(C1468,LEN(H1468)+2,99),2,LEN(MID(C1468,LEN(H1468)+2,99))-2),MID(C1468,LEN(H1468)+2,99))),"")</f>
        <v/>
      </c>
      <c r="L1468" t="str">
        <f t="shared" si="766"/>
        <v/>
      </c>
      <c r="M1468" t="str">
        <f t="shared" si="785"/>
        <v/>
      </c>
      <c r="N1468" t="str">
        <f t="shared" si="767"/>
        <v/>
      </c>
      <c r="O1468" t="str">
        <f t="shared" si="768"/>
        <v/>
      </c>
      <c r="P1468" t="str">
        <f t="shared" si="761"/>
        <v/>
      </c>
      <c r="Q1468" t="str">
        <f t="shared" si="769"/>
        <v/>
      </c>
      <c r="R1468" t="str">
        <f t="shared" si="770"/>
        <v/>
      </c>
      <c r="S1468" t="str">
        <f t="shared" si="771"/>
        <v/>
      </c>
      <c r="T1468" t="str">
        <f t="shared" si="772"/>
        <v/>
      </c>
      <c r="U1468" t="str">
        <f t="shared" si="773"/>
        <v/>
      </c>
      <c r="V1468" t="str">
        <f>IF(MID(I1468,6,1)="T",VLOOKUP(H1468,DATA!$B$2:$H$526,7,FALSE),"")</f>
        <v/>
      </c>
      <c r="W1468" t="str">
        <f t="shared" si="774"/>
        <v/>
      </c>
      <c r="X1468" t="str">
        <f>IF(LEN(H1468)&gt;0,VLOOKUP(H1468,DATA!$B$2:$F$526,5,FALSE),"")</f>
        <v/>
      </c>
      <c r="Y1468" t="str">
        <f t="shared" si="775"/>
        <v/>
      </c>
      <c r="Z1468" t="str">
        <f t="shared" si="776"/>
        <v/>
      </c>
      <c r="AA1468" t="str">
        <f t="shared" si="777"/>
        <v/>
      </c>
      <c r="AB1468" t="str">
        <f>IF(LEN(Z1468)&gt;0,VLOOKUP(Z1468,DATA!$K$25:$L$69,2,FALSE)&amp;IF(LEN(AA1468)&gt;0,VLOOKUP(AA1468,DATA!$O$25:$P$29,2,FALSE),""),"")</f>
        <v/>
      </c>
      <c r="AC1468" t="str">
        <f>IF(LEN(Z1468)&gt;0,VLOOKUP(Z1468,DATA!$K$25:$M$69,3,FALSE),"")</f>
        <v/>
      </c>
      <c r="AD1468" t="str">
        <f t="shared" si="778"/>
        <v/>
      </c>
      <c r="AE1468" t="str">
        <f t="shared" si="779"/>
        <v/>
      </c>
      <c r="AF1468" t="str">
        <f t="shared" si="780"/>
        <v/>
      </c>
      <c r="AG1468" t="str">
        <f t="shared" si="781"/>
        <v/>
      </c>
      <c r="AH1468" t="str">
        <f t="shared" si="782"/>
        <v/>
      </c>
      <c r="AI1468" t="str">
        <f>IF(LEN(Q1468)&gt;0,REPT("0",IF(IF(MID(I1468,12,1)="F",VLOOKUP(J1468,DATA!$K$2:$Y$20,14,FALSE),0)&gt;10,IF(MID(I1468,12,1)="F",VLOOKUP(J1468,DATA!$K$2:$Y$20,14,FALSE),0)-10,0)-LEN(X1468))&amp;DEC2BIN(Q1468,IF(MID(I1468,12,1)="F",VLOOKUP(J1468,DATA!$K$2:$Y$20,14,FALSE),0)-IF(IF(MID(I1468,12,1)="F",VLOOKUP(J1468,DATA!$K$2:$Y$20,14,FALSE),0)&gt;10,IF(MID(I1468,12,1)="F",VLOOKUP(J1468,DATA!$K$2:$Y$20,14,FALSE),0)-10,0)),"")</f>
        <v/>
      </c>
      <c r="AJ1468" t="str">
        <f>IF(LEN(H1468)&gt;0,IF(H1468&lt;&gt;"CALL_PAL",VLOOKUP(H1468,DATA!$B$2:$E$526,4,FALSE),VLOOKUP(K1468,DATA!$K$72:$M$161,3,FALSE)),"")</f>
        <v/>
      </c>
      <c r="AK1468" t="str">
        <f>IF(LEN(H1468)&gt;0,VLOOKUP(H1468,DATA!$B$2:$D$526,3,FALSE),"")</f>
        <v/>
      </c>
      <c r="AL1468" t="str">
        <f t="shared" si="783"/>
        <v/>
      </c>
      <c r="AM1468" t="str">
        <f t="shared" si="784"/>
        <v/>
      </c>
      <c r="AN1468" t="str">
        <f t="shared" si="762"/>
        <v/>
      </c>
      <c r="AO1468" t="str">
        <f t="shared" si="756"/>
        <v/>
      </c>
      <c r="AP1468" t="str">
        <f t="shared" si="757"/>
        <v/>
      </c>
      <c r="AQ1468" t="str">
        <f t="shared" si="754"/>
        <v/>
      </c>
    </row>
    <row r="1469" spans="1:43" x14ac:dyDescent="0.25">
      <c r="A1469" t="str">
        <f t="shared" si="758"/>
        <v/>
      </c>
      <c r="C1469" t="str">
        <f t="shared" si="764"/>
        <v/>
      </c>
      <c r="D1469" t="str">
        <f t="shared" si="759"/>
        <v/>
      </c>
      <c r="E1469" t="str">
        <f t="shared" si="760"/>
        <v/>
      </c>
      <c r="F1469" t="str">
        <f t="shared" si="763"/>
        <v/>
      </c>
      <c r="G1469" t="str">
        <f t="shared" si="755"/>
        <v/>
      </c>
      <c r="H1469" t="str">
        <f t="shared" si="765"/>
        <v/>
      </c>
      <c r="I1469" s="3" t="str">
        <f>IF(LEN(H1469)&gt;0,VLOOKUP(H1469,DATA!$B$2:$G$526,6,FALSE),"")</f>
        <v/>
      </c>
      <c r="J1469" t="str">
        <f>IF(LEN(H1469)&gt;0,VLOOKUP(H1469,DATA!$B$2:$G$526,2,FALSE),"")</f>
        <v/>
      </c>
      <c r="K1469" t="str">
        <f>IF(LEN(H1469)&gt;0,IF(MID(IF(MID(MID(C1469,LEN(H1469)+2,99),1,1)="(",MID(MID(C1469,LEN(H1469)+2,99),2,LEN(MID(C1469,LEN(H1469)+2,99))-2),MID(C1469,LEN(H1469)+2,99)),1,1)=VLOOKUP(H1469,DATA!$B$2:$I$526,8,FALSE),MID(IF(MID(MID(C1469,LEN(H1469)+2,99),1,1)="(",MID(MID(C1469,LEN(H1469)+2,99),2,LEN(MID(C1469,LEN(H1469)+2,99))-2),MID(C1469,LEN(H1469)+2,99)),1,3),IF(MID(MID(C1469,LEN(H1469)+2,99),1,1)="(",MID(MID(C1469,LEN(H1469)+2,99),2,LEN(MID(C1469,LEN(H1469)+2,99))-2),MID(C1469,LEN(H1469)+2,99))),"")</f>
        <v/>
      </c>
      <c r="L1469" t="str">
        <f t="shared" si="766"/>
        <v/>
      </c>
      <c r="M1469" t="str">
        <f t="shared" si="785"/>
        <v/>
      </c>
      <c r="N1469" t="str">
        <f t="shared" si="767"/>
        <v/>
      </c>
      <c r="O1469" t="str">
        <f t="shared" si="768"/>
        <v/>
      </c>
      <c r="P1469" t="str">
        <f t="shared" si="761"/>
        <v/>
      </c>
      <c r="Q1469" t="str">
        <f t="shared" si="769"/>
        <v/>
      </c>
      <c r="R1469" t="str">
        <f t="shared" si="770"/>
        <v/>
      </c>
      <c r="S1469" t="str">
        <f t="shared" si="771"/>
        <v/>
      </c>
      <c r="T1469" t="str">
        <f t="shared" si="772"/>
        <v/>
      </c>
      <c r="U1469" t="str">
        <f t="shared" si="773"/>
        <v/>
      </c>
      <c r="V1469" t="str">
        <f>IF(MID(I1469,6,1)="T",VLOOKUP(H1469,DATA!$B$2:$H$526,7,FALSE),"")</f>
        <v/>
      </c>
      <c r="W1469" t="str">
        <f t="shared" si="774"/>
        <v/>
      </c>
      <c r="X1469" t="str">
        <f>IF(LEN(H1469)&gt;0,VLOOKUP(H1469,DATA!$B$2:$F$526,5,FALSE),"")</f>
        <v/>
      </c>
      <c r="Y1469" t="str">
        <f t="shared" si="775"/>
        <v/>
      </c>
      <c r="Z1469" t="str">
        <f t="shared" si="776"/>
        <v/>
      </c>
      <c r="AA1469" t="str">
        <f t="shared" si="777"/>
        <v/>
      </c>
      <c r="AB1469" t="str">
        <f>IF(LEN(Z1469)&gt;0,VLOOKUP(Z1469,DATA!$K$25:$L$69,2,FALSE)&amp;IF(LEN(AA1469)&gt;0,VLOOKUP(AA1469,DATA!$O$25:$P$29,2,FALSE),""),"")</f>
        <v/>
      </c>
      <c r="AC1469" t="str">
        <f>IF(LEN(Z1469)&gt;0,VLOOKUP(Z1469,DATA!$K$25:$M$69,3,FALSE),"")</f>
        <v/>
      </c>
      <c r="AD1469" t="str">
        <f t="shared" si="778"/>
        <v/>
      </c>
      <c r="AE1469" t="str">
        <f t="shared" si="779"/>
        <v/>
      </c>
      <c r="AF1469" t="str">
        <f t="shared" si="780"/>
        <v/>
      </c>
      <c r="AG1469" t="str">
        <f t="shared" si="781"/>
        <v/>
      </c>
      <c r="AH1469" t="str">
        <f t="shared" si="782"/>
        <v/>
      </c>
      <c r="AI1469" t="str">
        <f>IF(LEN(Q1469)&gt;0,REPT("0",IF(IF(MID(I1469,12,1)="F",VLOOKUP(J1469,DATA!$K$2:$Y$20,14,FALSE),0)&gt;10,IF(MID(I1469,12,1)="F",VLOOKUP(J1469,DATA!$K$2:$Y$20,14,FALSE),0)-10,0)-LEN(X1469))&amp;DEC2BIN(Q1469,IF(MID(I1469,12,1)="F",VLOOKUP(J1469,DATA!$K$2:$Y$20,14,FALSE),0)-IF(IF(MID(I1469,12,1)="F",VLOOKUP(J1469,DATA!$K$2:$Y$20,14,FALSE),0)&gt;10,IF(MID(I1469,12,1)="F",VLOOKUP(J1469,DATA!$K$2:$Y$20,14,FALSE),0)-10,0)),"")</f>
        <v/>
      </c>
      <c r="AJ1469" t="str">
        <f>IF(LEN(H1469)&gt;0,IF(H1469&lt;&gt;"CALL_PAL",VLOOKUP(H1469,DATA!$B$2:$E$526,4,FALSE),VLOOKUP(K1469,DATA!$K$72:$M$161,3,FALSE)),"")</f>
        <v/>
      </c>
      <c r="AK1469" t="str">
        <f>IF(LEN(H1469)&gt;0,VLOOKUP(H1469,DATA!$B$2:$D$526,3,FALSE),"")</f>
        <v/>
      </c>
      <c r="AL1469" t="str">
        <f t="shared" si="783"/>
        <v/>
      </c>
      <c r="AM1469" t="str">
        <f t="shared" si="784"/>
        <v/>
      </c>
      <c r="AN1469" t="str">
        <f t="shared" si="762"/>
        <v/>
      </c>
      <c r="AO1469" t="str">
        <f t="shared" si="756"/>
        <v/>
      </c>
      <c r="AP1469" t="str">
        <f t="shared" si="757"/>
        <v/>
      </c>
      <c r="AQ1469" t="str">
        <f t="shared" si="754"/>
        <v/>
      </c>
    </row>
    <row r="1470" spans="1:43" x14ac:dyDescent="0.25">
      <c r="A1470" t="str">
        <f t="shared" si="758"/>
        <v/>
      </c>
      <c r="C1470" t="str">
        <f t="shared" si="764"/>
        <v/>
      </c>
      <c r="D1470" t="str">
        <f t="shared" si="759"/>
        <v/>
      </c>
      <c r="E1470" t="str">
        <f t="shared" si="760"/>
        <v/>
      </c>
      <c r="F1470" t="str">
        <f t="shared" si="763"/>
        <v/>
      </c>
      <c r="G1470" t="str">
        <f t="shared" si="755"/>
        <v/>
      </c>
      <c r="H1470" t="str">
        <f t="shared" si="765"/>
        <v/>
      </c>
      <c r="I1470" s="3" t="str">
        <f>IF(LEN(H1470)&gt;0,VLOOKUP(H1470,DATA!$B$2:$G$526,6,FALSE),"")</f>
        <v/>
      </c>
      <c r="J1470" t="str">
        <f>IF(LEN(H1470)&gt;0,VLOOKUP(H1470,DATA!$B$2:$G$526,2,FALSE),"")</f>
        <v/>
      </c>
      <c r="K1470" t="str">
        <f>IF(LEN(H1470)&gt;0,IF(MID(IF(MID(MID(C1470,LEN(H1470)+2,99),1,1)="(",MID(MID(C1470,LEN(H1470)+2,99),2,LEN(MID(C1470,LEN(H1470)+2,99))-2),MID(C1470,LEN(H1470)+2,99)),1,1)=VLOOKUP(H1470,DATA!$B$2:$I$526,8,FALSE),MID(IF(MID(MID(C1470,LEN(H1470)+2,99),1,1)="(",MID(MID(C1470,LEN(H1470)+2,99),2,LEN(MID(C1470,LEN(H1470)+2,99))-2),MID(C1470,LEN(H1470)+2,99)),1,3),IF(MID(MID(C1470,LEN(H1470)+2,99),1,1)="(",MID(MID(C1470,LEN(H1470)+2,99),2,LEN(MID(C1470,LEN(H1470)+2,99))-2),MID(C1470,LEN(H1470)+2,99))),"")</f>
        <v/>
      </c>
      <c r="L1470" t="str">
        <f t="shared" si="766"/>
        <v/>
      </c>
      <c r="M1470" t="str">
        <f t="shared" si="785"/>
        <v/>
      </c>
      <c r="N1470" t="str">
        <f t="shared" si="767"/>
        <v/>
      </c>
      <c r="O1470" t="str">
        <f t="shared" si="768"/>
        <v/>
      </c>
      <c r="P1470" t="str">
        <f t="shared" si="761"/>
        <v/>
      </c>
      <c r="Q1470" t="str">
        <f t="shared" si="769"/>
        <v/>
      </c>
      <c r="R1470" t="str">
        <f t="shared" si="770"/>
        <v/>
      </c>
      <c r="S1470" t="str">
        <f t="shared" si="771"/>
        <v/>
      </c>
      <c r="T1470" t="str">
        <f t="shared" si="772"/>
        <v/>
      </c>
      <c r="U1470" t="str">
        <f t="shared" si="773"/>
        <v/>
      </c>
      <c r="V1470" t="str">
        <f>IF(MID(I1470,6,1)="T",VLOOKUP(H1470,DATA!$B$2:$H$526,7,FALSE),"")</f>
        <v/>
      </c>
      <c r="W1470" t="str">
        <f t="shared" si="774"/>
        <v/>
      </c>
      <c r="X1470" t="str">
        <f>IF(LEN(H1470)&gt;0,VLOOKUP(H1470,DATA!$B$2:$F$526,5,FALSE),"")</f>
        <v/>
      </c>
      <c r="Y1470" t="str">
        <f t="shared" si="775"/>
        <v/>
      </c>
      <c r="Z1470" t="str">
        <f t="shared" si="776"/>
        <v/>
      </c>
      <c r="AA1470" t="str">
        <f t="shared" si="777"/>
        <v/>
      </c>
      <c r="AB1470" t="str">
        <f>IF(LEN(Z1470)&gt;0,VLOOKUP(Z1470,DATA!$K$25:$L$69,2,FALSE)&amp;IF(LEN(AA1470)&gt;0,VLOOKUP(AA1470,DATA!$O$25:$P$29,2,FALSE),""),"")</f>
        <v/>
      </c>
      <c r="AC1470" t="str">
        <f>IF(LEN(Z1470)&gt;0,VLOOKUP(Z1470,DATA!$K$25:$M$69,3,FALSE),"")</f>
        <v/>
      </c>
      <c r="AD1470" t="str">
        <f t="shared" si="778"/>
        <v/>
      </c>
      <c r="AE1470" t="str">
        <f t="shared" si="779"/>
        <v/>
      </c>
      <c r="AF1470" t="str">
        <f t="shared" si="780"/>
        <v/>
      </c>
      <c r="AG1470" t="str">
        <f t="shared" si="781"/>
        <v/>
      </c>
      <c r="AH1470" t="str">
        <f t="shared" si="782"/>
        <v/>
      </c>
      <c r="AI1470" t="str">
        <f>IF(LEN(Q1470)&gt;0,REPT("0",IF(IF(MID(I1470,12,1)="F",VLOOKUP(J1470,DATA!$K$2:$Y$20,14,FALSE),0)&gt;10,IF(MID(I1470,12,1)="F",VLOOKUP(J1470,DATA!$K$2:$Y$20,14,FALSE),0)-10,0)-LEN(X1470))&amp;DEC2BIN(Q1470,IF(MID(I1470,12,1)="F",VLOOKUP(J1470,DATA!$K$2:$Y$20,14,FALSE),0)-IF(IF(MID(I1470,12,1)="F",VLOOKUP(J1470,DATA!$K$2:$Y$20,14,FALSE),0)&gt;10,IF(MID(I1470,12,1)="F",VLOOKUP(J1470,DATA!$K$2:$Y$20,14,FALSE),0)-10,0)),"")</f>
        <v/>
      </c>
      <c r="AJ1470" t="str">
        <f>IF(LEN(H1470)&gt;0,IF(H1470&lt;&gt;"CALL_PAL",VLOOKUP(H1470,DATA!$B$2:$E$526,4,FALSE),VLOOKUP(K1470,DATA!$K$72:$M$161,3,FALSE)),"")</f>
        <v/>
      </c>
      <c r="AK1470" t="str">
        <f>IF(LEN(H1470)&gt;0,VLOOKUP(H1470,DATA!$B$2:$D$526,3,FALSE),"")</f>
        <v/>
      </c>
      <c r="AL1470" t="str">
        <f t="shared" si="783"/>
        <v/>
      </c>
      <c r="AM1470" t="str">
        <f t="shared" si="784"/>
        <v/>
      </c>
      <c r="AN1470" t="str">
        <f t="shared" si="762"/>
        <v/>
      </c>
      <c r="AO1470" t="str">
        <f t="shared" si="756"/>
        <v/>
      </c>
      <c r="AP1470" t="str">
        <f t="shared" si="757"/>
        <v/>
      </c>
      <c r="AQ1470" t="str">
        <f t="shared" si="754"/>
        <v/>
      </c>
    </row>
    <row r="1471" spans="1:43" x14ac:dyDescent="0.25">
      <c r="A1471" t="str">
        <f t="shared" si="758"/>
        <v/>
      </c>
      <c r="C1471" t="str">
        <f t="shared" si="764"/>
        <v/>
      </c>
      <c r="D1471" t="str">
        <f t="shared" si="759"/>
        <v/>
      </c>
      <c r="E1471" t="str">
        <f t="shared" si="760"/>
        <v/>
      </c>
      <c r="F1471" t="str">
        <f t="shared" si="763"/>
        <v/>
      </c>
      <c r="G1471" t="str">
        <f t="shared" si="755"/>
        <v/>
      </c>
      <c r="H1471" t="str">
        <f t="shared" si="765"/>
        <v/>
      </c>
      <c r="I1471" s="3" t="str">
        <f>IF(LEN(H1471)&gt;0,VLOOKUP(H1471,DATA!$B$2:$G$526,6,FALSE),"")</f>
        <v/>
      </c>
      <c r="J1471" t="str">
        <f>IF(LEN(H1471)&gt;0,VLOOKUP(H1471,DATA!$B$2:$G$526,2,FALSE),"")</f>
        <v/>
      </c>
      <c r="K1471" t="str">
        <f>IF(LEN(H1471)&gt;0,IF(MID(IF(MID(MID(C1471,LEN(H1471)+2,99),1,1)="(",MID(MID(C1471,LEN(H1471)+2,99),2,LEN(MID(C1471,LEN(H1471)+2,99))-2),MID(C1471,LEN(H1471)+2,99)),1,1)=VLOOKUP(H1471,DATA!$B$2:$I$526,8,FALSE),MID(IF(MID(MID(C1471,LEN(H1471)+2,99),1,1)="(",MID(MID(C1471,LEN(H1471)+2,99),2,LEN(MID(C1471,LEN(H1471)+2,99))-2),MID(C1471,LEN(H1471)+2,99)),1,3),IF(MID(MID(C1471,LEN(H1471)+2,99),1,1)="(",MID(MID(C1471,LEN(H1471)+2,99),2,LEN(MID(C1471,LEN(H1471)+2,99))-2),MID(C1471,LEN(H1471)+2,99))),"")</f>
        <v/>
      </c>
      <c r="L1471" t="str">
        <f t="shared" si="766"/>
        <v/>
      </c>
      <c r="M1471" t="str">
        <f t="shared" si="785"/>
        <v/>
      </c>
      <c r="N1471" t="str">
        <f t="shared" si="767"/>
        <v/>
      </c>
      <c r="O1471" t="str">
        <f t="shared" si="768"/>
        <v/>
      </c>
      <c r="P1471" t="str">
        <f t="shared" si="761"/>
        <v/>
      </c>
      <c r="Q1471" t="str">
        <f t="shared" si="769"/>
        <v/>
      </c>
      <c r="R1471" t="str">
        <f t="shared" si="770"/>
        <v/>
      </c>
      <c r="S1471" t="str">
        <f t="shared" si="771"/>
        <v/>
      </c>
      <c r="T1471" t="str">
        <f t="shared" si="772"/>
        <v/>
      </c>
      <c r="U1471" t="str">
        <f t="shared" si="773"/>
        <v/>
      </c>
      <c r="V1471" t="str">
        <f>IF(MID(I1471,6,1)="T",VLOOKUP(H1471,DATA!$B$2:$H$526,7,FALSE),"")</f>
        <v/>
      </c>
      <c r="W1471" t="str">
        <f t="shared" si="774"/>
        <v/>
      </c>
      <c r="X1471" t="str">
        <f>IF(LEN(H1471)&gt;0,VLOOKUP(H1471,DATA!$B$2:$F$526,5,FALSE),"")</f>
        <v/>
      </c>
      <c r="Y1471" t="str">
        <f t="shared" si="775"/>
        <v/>
      </c>
      <c r="Z1471" t="str">
        <f t="shared" si="776"/>
        <v/>
      </c>
      <c r="AA1471" t="str">
        <f t="shared" si="777"/>
        <v/>
      </c>
      <c r="AB1471" t="str">
        <f>IF(LEN(Z1471)&gt;0,VLOOKUP(Z1471,DATA!$K$25:$L$69,2,FALSE)&amp;IF(LEN(AA1471)&gt;0,VLOOKUP(AA1471,DATA!$O$25:$P$29,2,FALSE),""),"")</f>
        <v/>
      </c>
      <c r="AC1471" t="str">
        <f>IF(LEN(Z1471)&gt;0,VLOOKUP(Z1471,DATA!$K$25:$M$69,3,FALSE),"")</f>
        <v/>
      </c>
      <c r="AD1471" t="str">
        <f t="shared" si="778"/>
        <v/>
      </c>
      <c r="AE1471" t="str">
        <f t="shared" si="779"/>
        <v/>
      </c>
      <c r="AF1471" t="str">
        <f t="shared" si="780"/>
        <v/>
      </c>
      <c r="AG1471" t="str">
        <f t="shared" si="781"/>
        <v/>
      </c>
      <c r="AH1471" t="str">
        <f t="shared" si="782"/>
        <v/>
      </c>
      <c r="AI1471" t="str">
        <f>IF(LEN(Q1471)&gt;0,REPT("0",IF(IF(MID(I1471,12,1)="F",VLOOKUP(J1471,DATA!$K$2:$Y$20,14,FALSE),0)&gt;10,IF(MID(I1471,12,1)="F",VLOOKUP(J1471,DATA!$K$2:$Y$20,14,FALSE),0)-10,0)-LEN(X1471))&amp;DEC2BIN(Q1471,IF(MID(I1471,12,1)="F",VLOOKUP(J1471,DATA!$K$2:$Y$20,14,FALSE),0)-IF(IF(MID(I1471,12,1)="F",VLOOKUP(J1471,DATA!$K$2:$Y$20,14,FALSE),0)&gt;10,IF(MID(I1471,12,1)="F",VLOOKUP(J1471,DATA!$K$2:$Y$20,14,FALSE),0)-10,0)),"")</f>
        <v/>
      </c>
      <c r="AJ1471" t="str">
        <f>IF(LEN(H1471)&gt;0,IF(H1471&lt;&gt;"CALL_PAL",VLOOKUP(H1471,DATA!$B$2:$E$526,4,FALSE),VLOOKUP(K1471,DATA!$K$72:$M$161,3,FALSE)),"")</f>
        <v/>
      </c>
      <c r="AK1471" t="str">
        <f>IF(LEN(H1471)&gt;0,VLOOKUP(H1471,DATA!$B$2:$D$526,3,FALSE),"")</f>
        <v/>
      </c>
      <c r="AL1471" t="str">
        <f t="shared" si="783"/>
        <v/>
      </c>
      <c r="AM1471" t="str">
        <f t="shared" si="784"/>
        <v/>
      </c>
      <c r="AN1471" t="str">
        <f t="shared" si="762"/>
        <v/>
      </c>
      <c r="AO1471" t="str">
        <f t="shared" si="756"/>
        <v/>
      </c>
      <c r="AP1471" t="str">
        <f t="shared" si="757"/>
        <v/>
      </c>
      <c r="AQ1471" t="str">
        <f t="shared" si="754"/>
        <v/>
      </c>
    </row>
    <row r="1472" spans="1:43" x14ac:dyDescent="0.25">
      <c r="A1472" t="str">
        <f t="shared" si="758"/>
        <v/>
      </c>
      <c r="C1472" t="str">
        <f t="shared" si="764"/>
        <v/>
      </c>
      <c r="D1472" t="str">
        <f t="shared" si="759"/>
        <v/>
      </c>
      <c r="E1472" t="str">
        <f t="shared" si="760"/>
        <v/>
      </c>
      <c r="F1472" t="str">
        <f t="shared" si="763"/>
        <v/>
      </c>
      <c r="G1472" t="str">
        <f t="shared" si="755"/>
        <v/>
      </c>
      <c r="H1472" t="str">
        <f t="shared" si="765"/>
        <v/>
      </c>
      <c r="I1472" s="3" t="str">
        <f>IF(LEN(H1472)&gt;0,VLOOKUP(H1472,DATA!$B$2:$G$526,6,FALSE),"")</f>
        <v/>
      </c>
      <c r="J1472" t="str">
        <f>IF(LEN(H1472)&gt;0,VLOOKUP(H1472,DATA!$B$2:$G$526,2,FALSE),"")</f>
        <v/>
      </c>
      <c r="K1472" t="str">
        <f>IF(LEN(H1472)&gt;0,IF(MID(IF(MID(MID(C1472,LEN(H1472)+2,99),1,1)="(",MID(MID(C1472,LEN(H1472)+2,99),2,LEN(MID(C1472,LEN(H1472)+2,99))-2),MID(C1472,LEN(H1472)+2,99)),1,1)=VLOOKUP(H1472,DATA!$B$2:$I$526,8,FALSE),MID(IF(MID(MID(C1472,LEN(H1472)+2,99),1,1)="(",MID(MID(C1472,LEN(H1472)+2,99),2,LEN(MID(C1472,LEN(H1472)+2,99))-2),MID(C1472,LEN(H1472)+2,99)),1,3),IF(MID(MID(C1472,LEN(H1472)+2,99),1,1)="(",MID(MID(C1472,LEN(H1472)+2,99),2,LEN(MID(C1472,LEN(H1472)+2,99))-2),MID(C1472,LEN(H1472)+2,99))),"")</f>
        <v/>
      </c>
      <c r="L1472" t="str">
        <f t="shared" si="766"/>
        <v/>
      </c>
      <c r="M1472" t="str">
        <f t="shared" si="785"/>
        <v/>
      </c>
      <c r="N1472" t="str">
        <f t="shared" si="767"/>
        <v/>
      </c>
      <c r="O1472" t="str">
        <f t="shared" si="768"/>
        <v/>
      </c>
      <c r="P1472" t="str">
        <f t="shared" si="761"/>
        <v/>
      </c>
      <c r="Q1472" t="str">
        <f t="shared" si="769"/>
        <v/>
      </c>
      <c r="R1472" t="str">
        <f t="shared" si="770"/>
        <v/>
      </c>
      <c r="S1472" t="str">
        <f t="shared" si="771"/>
        <v/>
      </c>
      <c r="T1472" t="str">
        <f t="shared" si="772"/>
        <v/>
      </c>
      <c r="U1472" t="str">
        <f t="shared" si="773"/>
        <v/>
      </c>
      <c r="V1472" t="str">
        <f>IF(MID(I1472,6,1)="T",VLOOKUP(H1472,DATA!$B$2:$H$526,7,FALSE),"")</f>
        <v/>
      </c>
      <c r="W1472" t="str">
        <f t="shared" si="774"/>
        <v/>
      </c>
      <c r="X1472" t="str">
        <f>IF(LEN(H1472)&gt;0,VLOOKUP(H1472,DATA!$B$2:$F$526,5,FALSE),"")</f>
        <v/>
      </c>
      <c r="Y1472" t="str">
        <f t="shared" si="775"/>
        <v/>
      </c>
      <c r="Z1472" t="str">
        <f t="shared" si="776"/>
        <v/>
      </c>
      <c r="AA1472" t="str">
        <f t="shared" si="777"/>
        <v/>
      </c>
      <c r="AB1472" t="str">
        <f>IF(LEN(Z1472)&gt;0,VLOOKUP(Z1472,DATA!$K$25:$L$69,2,FALSE)&amp;IF(LEN(AA1472)&gt;0,VLOOKUP(AA1472,DATA!$O$25:$P$29,2,FALSE),""),"")</f>
        <v/>
      </c>
      <c r="AC1472" t="str">
        <f>IF(LEN(Z1472)&gt;0,VLOOKUP(Z1472,DATA!$K$25:$M$69,3,FALSE),"")</f>
        <v/>
      </c>
      <c r="AD1472" t="str">
        <f t="shared" si="778"/>
        <v/>
      </c>
      <c r="AE1472" t="str">
        <f t="shared" si="779"/>
        <v/>
      </c>
      <c r="AF1472" t="str">
        <f t="shared" si="780"/>
        <v/>
      </c>
      <c r="AG1472" t="str">
        <f t="shared" si="781"/>
        <v/>
      </c>
      <c r="AH1472" t="str">
        <f t="shared" si="782"/>
        <v/>
      </c>
      <c r="AI1472" t="str">
        <f>IF(LEN(Q1472)&gt;0,REPT("0",IF(IF(MID(I1472,12,1)="F",VLOOKUP(J1472,DATA!$K$2:$Y$20,14,FALSE),0)&gt;10,IF(MID(I1472,12,1)="F",VLOOKUP(J1472,DATA!$K$2:$Y$20,14,FALSE),0)-10,0)-LEN(X1472))&amp;DEC2BIN(Q1472,IF(MID(I1472,12,1)="F",VLOOKUP(J1472,DATA!$K$2:$Y$20,14,FALSE),0)-IF(IF(MID(I1472,12,1)="F",VLOOKUP(J1472,DATA!$K$2:$Y$20,14,FALSE),0)&gt;10,IF(MID(I1472,12,1)="F",VLOOKUP(J1472,DATA!$K$2:$Y$20,14,FALSE),0)-10,0)),"")</f>
        <v/>
      </c>
      <c r="AJ1472" t="str">
        <f>IF(LEN(H1472)&gt;0,IF(H1472&lt;&gt;"CALL_PAL",VLOOKUP(H1472,DATA!$B$2:$E$526,4,FALSE),VLOOKUP(K1472,DATA!$K$72:$M$161,3,FALSE)),"")</f>
        <v/>
      </c>
      <c r="AK1472" t="str">
        <f>IF(LEN(H1472)&gt;0,VLOOKUP(H1472,DATA!$B$2:$D$526,3,FALSE),"")</f>
        <v/>
      </c>
      <c r="AL1472" t="str">
        <f t="shared" si="783"/>
        <v/>
      </c>
      <c r="AM1472" t="str">
        <f t="shared" si="784"/>
        <v/>
      </c>
      <c r="AN1472" t="str">
        <f t="shared" si="762"/>
        <v/>
      </c>
      <c r="AO1472" t="str">
        <f t="shared" si="756"/>
        <v/>
      </c>
      <c r="AP1472" t="str">
        <f t="shared" si="757"/>
        <v/>
      </c>
      <c r="AQ1472" t="str">
        <f t="shared" si="754"/>
        <v/>
      </c>
    </row>
    <row r="1473" spans="1:43" x14ac:dyDescent="0.25">
      <c r="A1473" t="str">
        <f t="shared" si="758"/>
        <v/>
      </c>
      <c r="C1473" t="str">
        <f t="shared" si="764"/>
        <v/>
      </c>
      <c r="D1473" t="str">
        <f t="shared" si="759"/>
        <v/>
      </c>
      <c r="E1473" t="str">
        <f t="shared" si="760"/>
        <v/>
      </c>
      <c r="F1473" t="str">
        <f t="shared" si="763"/>
        <v/>
      </c>
      <c r="G1473" t="str">
        <f t="shared" si="755"/>
        <v/>
      </c>
      <c r="H1473" t="str">
        <f t="shared" si="765"/>
        <v/>
      </c>
      <c r="I1473" s="3" t="str">
        <f>IF(LEN(H1473)&gt;0,VLOOKUP(H1473,DATA!$B$2:$G$526,6,FALSE),"")</f>
        <v/>
      </c>
      <c r="J1473" t="str">
        <f>IF(LEN(H1473)&gt;0,VLOOKUP(H1473,DATA!$B$2:$G$526,2,FALSE),"")</f>
        <v/>
      </c>
      <c r="K1473" t="str">
        <f>IF(LEN(H1473)&gt;0,IF(MID(IF(MID(MID(C1473,LEN(H1473)+2,99),1,1)="(",MID(MID(C1473,LEN(H1473)+2,99),2,LEN(MID(C1473,LEN(H1473)+2,99))-2),MID(C1473,LEN(H1473)+2,99)),1,1)=VLOOKUP(H1473,DATA!$B$2:$I$526,8,FALSE),MID(IF(MID(MID(C1473,LEN(H1473)+2,99),1,1)="(",MID(MID(C1473,LEN(H1473)+2,99),2,LEN(MID(C1473,LEN(H1473)+2,99))-2),MID(C1473,LEN(H1473)+2,99)),1,3),IF(MID(MID(C1473,LEN(H1473)+2,99),1,1)="(",MID(MID(C1473,LEN(H1473)+2,99),2,LEN(MID(C1473,LEN(H1473)+2,99))-2),MID(C1473,LEN(H1473)+2,99))),"")</f>
        <v/>
      </c>
      <c r="L1473" t="str">
        <f t="shared" si="766"/>
        <v/>
      </c>
      <c r="M1473" t="str">
        <f t="shared" si="785"/>
        <v/>
      </c>
      <c r="N1473" t="str">
        <f t="shared" si="767"/>
        <v/>
      </c>
      <c r="O1473" t="str">
        <f t="shared" si="768"/>
        <v/>
      </c>
      <c r="P1473" t="str">
        <f t="shared" si="761"/>
        <v/>
      </c>
      <c r="Q1473" t="str">
        <f t="shared" si="769"/>
        <v/>
      </c>
      <c r="R1473" t="str">
        <f t="shared" si="770"/>
        <v/>
      </c>
      <c r="S1473" t="str">
        <f t="shared" si="771"/>
        <v/>
      </c>
      <c r="T1473" t="str">
        <f t="shared" si="772"/>
        <v/>
      </c>
      <c r="U1473" t="str">
        <f t="shared" si="773"/>
        <v/>
      </c>
      <c r="V1473" t="str">
        <f>IF(MID(I1473,6,1)="T",VLOOKUP(H1473,DATA!$B$2:$H$526,7,FALSE),"")</f>
        <v/>
      </c>
      <c r="W1473" t="str">
        <f t="shared" si="774"/>
        <v/>
      </c>
      <c r="X1473" t="str">
        <f>IF(LEN(H1473)&gt;0,VLOOKUP(H1473,DATA!$B$2:$F$526,5,FALSE),"")</f>
        <v/>
      </c>
      <c r="Y1473" t="str">
        <f t="shared" si="775"/>
        <v/>
      </c>
      <c r="Z1473" t="str">
        <f t="shared" si="776"/>
        <v/>
      </c>
      <c r="AA1473" t="str">
        <f t="shared" si="777"/>
        <v/>
      </c>
      <c r="AB1473" t="str">
        <f>IF(LEN(Z1473)&gt;0,VLOOKUP(Z1473,DATA!$K$25:$L$69,2,FALSE)&amp;IF(LEN(AA1473)&gt;0,VLOOKUP(AA1473,DATA!$O$25:$P$29,2,FALSE),""),"")</f>
        <v/>
      </c>
      <c r="AC1473" t="str">
        <f>IF(LEN(Z1473)&gt;0,VLOOKUP(Z1473,DATA!$K$25:$M$69,3,FALSE),"")</f>
        <v/>
      </c>
      <c r="AD1473" t="str">
        <f t="shared" si="778"/>
        <v/>
      </c>
      <c r="AE1473" t="str">
        <f t="shared" si="779"/>
        <v/>
      </c>
      <c r="AF1473" t="str">
        <f t="shared" si="780"/>
        <v/>
      </c>
      <c r="AG1473" t="str">
        <f t="shared" si="781"/>
        <v/>
      </c>
      <c r="AH1473" t="str">
        <f t="shared" si="782"/>
        <v/>
      </c>
      <c r="AI1473" t="str">
        <f>IF(LEN(Q1473)&gt;0,REPT("0",IF(IF(MID(I1473,12,1)="F",VLOOKUP(J1473,DATA!$K$2:$Y$20,14,FALSE),0)&gt;10,IF(MID(I1473,12,1)="F",VLOOKUP(J1473,DATA!$K$2:$Y$20,14,FALSE),0)-10,0)-LEN(X1473))&amp;DEC2BIN(Q1473,IF(MID(I1473,12,1)="F",VLOOKUP(J1473,DATA!$K$2:$Y$20,14,FALSE),0)-IF(IF(MID(I1473,12,1)="F",VLOOKUP(J1473,DATA!$K$2:$Y$20,14,FALSE),0)&gt;10,IF(MID(I1473,12,1)="F",VLOOKUP(J1473,DATA!$K$2:$Y$20,14,FALSE),0)-10,0)),"")</f>
        <v/>
      </c>
      <c r="AJ1473" t="str">
        <f>IF(LEN(H1473)&gt;0,IF(H1473&lt;&gt;"CALL_PAL",VLOOKUP(H1473,DATA!$B$2:$E$526,4,FALSE),VLOOKUP(K1473,DATA!$K$72:$M$161,3,FALSE)),"")</f>
        <v/>
      </c>
      <c r="AK1473" t="str">
        <f>IF(LEN(H1473)&gt;0,VLOOKUP(H1473,DATA!$B$2:$D$526,3,FALSE),"")</f>
        <v/>
      </c>
      <c r="AL1473" t="str">
        <f t="shared" si="783"/>
        <v/>
      </c>
      <c r="AM1473" t="str">
        <f t="shared" si="784"/>
        <v/>
      </c>
      <c r="AN1473" t="str">
        <f t="shared" si="762"/>
        <v/>
      </c>
      <c r="AO1473" t="str">
        <f t="shared" si="756"/>
        <v/>
      </c>
      <c r="AP1473" t="str">
        <f t="shared" si="757"/>
        <v/>
      </c>
      <c r="AQ1473" t="str">
        <f t="shared" si="754"/>
        <v/>
      </c>
    </row>
    <row r="1474" spans="1:43" x14ac:dyDescent="0.25">
      <c r="A1474" t="str">
        <f t="shared" si="758"/>
        <v/>
      </c>
      <c r="C1474" t="str">
        <f t="shared" si="764"/>
        <v/>
      </c>
      <c r="D1474" t="str">
        <f t="shared" si="759"/>
        <v/>
      </c>
      <c r="E1474" t="str">
        <f t="shared" si="760"/>
        <v/>
      </c>
      <c r="F1474" t="str">
        <f t="shared" si="763"/>
        <v/>
      </c>
      <c r="G1474" t="str">
        <f t="shared" si="755"/>
        <v/>
      </c>
      <c r="H1474" t="str">
        <f t="shared" si="765"/>
        <v/>
      </c>
      <c r="I1474" s="3" t="str">
        <f>IF(LEN(H1474)&gt;0,VLOOKUP(H1474,DATA!$B$2:$G$526,6,FALSE),"")</f>
        <v/>
      </c>
      <c r="J1474" t="str">
        <f>IF(LEN(H1474)&gt;0,VLOOKUP(H1474,DATA!$B$2:$G$526,2,FALSE),"")</f>
        <v/>
      </c>
      <c r="K1474" t="str">
        <f>IF(LEN(H1474)&gt;0,IF(MID(IF(MID(MID(C1474,LEN(H1474)+2,99),1,1)="(",MID(MID(C1474,LEN(H1474)+2,99),2,LEN(MID(C1474,LEN(H1474)+2,99))-2),MID(C1474,LEN(H1474)+2,99)),1,1)=VLOOKUP(H1474,DATA!$B$2:$I$526,8,FALSE),MID(IF(MID(MID(C1474,LEN(H1474)+2,99),1,1)="(",MID(MID(C1474,LEN(H1474)+2,99),2,LEN(MID(C1474,LEN(H1474)+2,99))-2),MID(C1474,LEN(H1474)+2,99)),1,3),IF(MID(MID(C1474,LEN(H1474)+2,99),1,1)="(",MID(MID(C1474,LEN(H1474)+2,99),2,LEN(MID(C1474,LEN(H1474)+2,99))-2),MID(C1474,LEN(H1474)+2,99))),"")</f>
        <v/>
      </c>
      <c r="L1474" t="str">
        <f t="shared" si="766"/>
        <v/>
      </c>
      <c r="M1474" t="str">
        <f t="shared" si="785"/>
        <v/>
      </c>
      <c r="N1474" t="str">
        <f t="shared" si="767"/>
        <v/>
      </c>
      <c r="O1474" t="str">
        <f t="shared" si="768"/>
        <v/>
      </c>
      <c r="P1474" t="str">
        <f t="shared" si="761"/>
        <v/>
      </c>
      <c r="Q1474" t="str">
        <f t="shared" si="769"/>
        <v/>
      </c>
      <c r="R1474" t="str">
        <f t="shared" si="770"/>
        <v/>
      </c>
      <c r="S1474" t="str">
        <f t="shared" si="771"/>
        <v/>
      </c>
      <c r="T1474" t="str">
        <f t="shared" si="772"/>
        <v/>
      </c>
      <c r="U1474" t="str">
        <f t="shared" si="773"/>
        <v/>
      </c>
      <c r="V1474" t="str">
        <f>IF(MID(I1474,6,1)="T",VLOOKUP(H1474,DATA!$B$2:$H$526,7,FALSE),"")</f>
        <v/>
      </c>
      <c r="W1474" t="str">
        <f t="shared" si="774"/>
        <v/>
      </c>
      <c r="X1474" t="str">
        <f>IF(LEN(H1474)&gt;0,VLOOKUP(H1474,DATA!$B$2:$F$526,5,FALSE),"")</f>
        <v/>
      </c>
      <c r="Y1474" t="str">
        <f t="shared" si="775"/>
        <v/>
      </c>
      <c r="Z1474" t="str">
        <f t="shared" si="776"/>
        <v/>
      </c>
      <c r="AA1474" t="str">
        <f t="shared" si="777"/>
        <v/>
      </c>
      <c r="AB1474" t="str">
        <f>IF(LEN(Z1474)&gt;0,VLOOKUP(Z1474,DATA!$K$25:$L$69,2,FALSE)&amp;IF(LEN(AA1474)&gt;0,VLOOKUP(AA1474,DATA!$O$25:$P$29,2,FALSE),""),"")</f>
        <v/>
      </c>
      <c r="AC1474" t="str">
        <f>IF(LEN(Z1474)&gt;0,VLOOKUP(Z1474,DATA!$K$25:$M$69,3,FALSE),"")</f>
        <v/>
      </c>
      <c r="AD1474" t="str">
        <f t="shared" si="778"/>
        <v/>
      </c>
      <c r="AE1474" t="str">
        <f t="shared" si="779"/>
        <v/>
      </c>
      <c r="AF1474" t="str">
        <f t="shared" si="780"/>
        <v/>
      </c>
      <c r="AG1474" t="str">
        <f t="shared" si="781"/>
        <v/>
      </c>
      <c r="AH1474" t="str">
        <f t="shared" si="782"/>
        <v/>
      </c>
      <c r="AI1474" t="str">
        <f>IF(LEN(Q1474)&gt;0,REPT("0",IF(IF(MID(I1474,12,1)="F",VLOOKUP(J1474,DATA!$K$2:$Y$20,14,FALSE),0)&gt;10,IF(MID(I1474,12,1)="F",VLOOKUP(J1474,DATA!$K$2:$Y$20,14,FALSE),0)-10,0)-LEN(X1474))&amp;DEC2BIN(Q1474,IF(MID(I1474,12,1)="F",VLOOKUP(J1474,DATA!$K$2:$Y$20,14,FALSE),0)-IF(IF(MID(I1474,12,1)="F",VLOOKUP(J1474,DATA!$K$2:$Y$20,14,FALSE),0)&gt;10,IF(MID(I1474,12,1)="F",VLOOKUP(J1474,DATA!$K$2:$Y$20,14,FALSE),0)-10,0)),"")</f>
        <v/>
      </c>
      <c r="AJ1474" t="str">
        <f>IF(LEN(H1474)&gt;0,IF(H1474&lt;&gt;"CALL_PAL",VLOOKUP(H1474,DATA!$B$2:$E$526,4,FALSE),VLOOKUP(K1474,DATA!$K$72:$M$161,3,FALSE)),"")</f>
        <v/>
      </c>
      <c r="AK1474" t="str">
        <f>IF(LEN(H1474)&gt;0,VLOOKUP(H1474,DATA!$B$2:$D$526,3,FALSE),"")</f>
        <v/>
      </c>
      <c r="AL1474" t="str">
        <f t="shared" si="783"/>
        <v/>
      </c>
      <c r="AM1474" t="str">
        <f t="shared" si="784"/>
        <v/>
      </c>
      <c r="AN1474" t="str">
        <f t="shared" si="762"/>
        <v/>
      </c>
      <c r="AO1474" t="str">
        <f t="shared" si="756"/>
        <v/>
      </c>
      <c r="AP1474" t="str">
        <f t="shared" si="757"/>
        <v/>
      </c>
      <c r="AQ1474" t="str">
        <f t="shared" si="754"/>
        <v/>
      </c>
    </row>
    <row r="1475" spans="1:43" x14ac:dyDescent="0.25">
      <c r="A1475" t="str">
        <f t="shared" si="758"/>
        <v/>
      </c>
      <c r="C1475" t="str">
        <f t="shared" si="764"/>
        <v/>
      </c>
      <c r="D1475" t="str">
        <f t="shared" si="759"/>
        <v/>
      </c>
      <c r="E1475" t="str">
        <f t="shared" si="760"/>
        <v/>
      </c>
      <c r="F1475" t="str">
        <f t="shared" si="763"/>
        <v/>
      </c>
      <c r="G1475" t="str">
        <f t="shared" si="755"/>
        <v/>
      </c>
      <c r="H1475" t="str">
        <f t="shared" si="765"/>
        <v/>
      </c>
      <c r="I1475" s="3" t="str">
        <f>IF(LEN(H1475)&gt;0,VLOOKUP(H1475,DATA!$B$2:$G$526,6,FALSE),"")</f>
        <v/>
      </c>
      <c r="J1475" t="str">
        <f>IF(LEN(H1475)&gt;0,VLOOKUP(H1475,DATA!$B$2:$G$526,2,FALSE),"")</f>
        <v/>
      </c>
      <c r="K1475" t="str">
        <f>IF(LEN(H1475)&gt;0,IF(MID(IF(MID(MID(C1475,LEN(H1475)+2,99),1,1)="(",MID(MID(C1475,LEN(H1475)+2,99),2,LEN(MID(C1475,LEN(H1475)+2,99))-2),MID(C1475,LEN(H1475)+2,99)),1,1)=VLOOKUP(H1475,DATA!$B$2:$I$526,8,FALSE),MID(IF(MID(MID(C1475,LEN(H1475)+2,99),1,1)="(",MID(MID(C1475,LEN(H1475)+2,99),2,LEN(MID(C1475,LEN(H1475)+2,99))-2),MID(C1475,LEN(H1475)+2,99)),1,3),IF(MID(MID(C1475,LEN(H1475)+2,99),1,1)="(",MID(MID(C1475,LEN(H1475)+2,99),2,LEN(MID(C1475,LEN(H1475)+2,99))-2),MID(C1475,LEN(H1475)+2,99))),"")</f>
        <v/>
      </c>
      <c r="L1475" t="str">
        <f t="shared" si="766"/>
        <v/>
      </c>
      <c r="M1475" t="str">
        <f t="shared" si="785"/>
        <v/>
      </c>
      <c r="N1475" t="str">
        <f t="shared" si="767"/>
        <v/>
      </c>
      <c r="O1475" t="str">
        <f t="shared" si="768"/>
        <v/>
      </c>
      <c r="P1475" t="str">
        <f t="shared" si="761"/>
        <v/>
      </c>
      <c r="Q1475" t="str">
        <f t="shared" si="769"/>
        <v/>
      </c>
      <c r="R1475" t="str">
        <f t="shared" si="770"/>
        <v/>
      </c>
      <c r="S1475" t="str">
        <f t="shared" si="771"/>
        <v/>
      </c>
      <c r="T1475" t="str">
        <f t="shared" si="772"/>
        <v/>
      </c>
      <c r="U1475" t="str">
        <f t="shared" si="773"/>
        <v/>
      </c>
      <c r="V1475" t="str">
        <f>IF(MID(I1475,6,1)="T",VLOOKUP(H1475,DATA!$B$2:$H$526,7,FALSE),"")</f>
        <v/>
      </c>
      <c r="W1475" t="str">
        <f t="shared" si="774"/>
        <v/>
      </c>
      <c r="X1475" t="str">
        <f>IF(LEN(H1475)&gt;0,VLOOKUP(H1475,DATA!$B$2:$F$526,5,FALSE),"")</f>
        <v/>
      </c>
      <c r="Y1475" t="str">
        <f t="shared" si="775"/>
        <v/>
      </c>
      <c r="Z1475" t="str">
        <f t="shared" si="776"/>
        <v/>
      </c>
      <c r="AA1475" t="str">
        <f t="shared" si="777"/>
        <v/>
      </c>
      <c r="AB1475" t="str">
        <f>IF(LEN(Z1475)&gt;0,VLOOKUP(Z1475,DATA!$K$25:$L$69,2,FALSE)&amp;IF(LEN(AA1475)&gt;0,VLOOKUP(AA1475,DATA!$O$25:$P$29,2,FALSE),""),"")</f>
        <v/>
      </c>
      <c r="AC1475" t="str">
        <f>IF(LEN(Z1475)&gt;0,VLOOKUP(Z1475,DATA!$K$25:$M$69,3,FALSE),"")</f>
        <v/>
      </c>
      <c r="AD1475" t="str">
        <f t="shared" si="778"/>
        <v/>
      </c>
      <c r="AE1475" t="str">
        <f t="shared" si="779"/>
        <v/>
      </c>
      <c r="AF1475" t="str">
        <f t="shared" si="780"/>
        <v/>
      </c>
      <c r="AG1475" t="str">
        <f t="shared" si="781"/>
        <v/>
      </c>
      <c r="AH1475" t="str">
        <f t="shared" si="782"/>
        <v/>
      </c>
      <c r="AI1475" t="str">
        <f>IF(LEN(Q1475)&gt;0,REPT("0",IF(IF(MID(I1475,12,1)="F",VLOOKUP(J1475,DATA!$K$2:$Y$20,14,FALSE),0)&gt;10,IF(MID(I1475,12,1)="F",VLOOKUP(J1475,DATA!$K$2:$Y$20,14,FALSE),0)-10,0)-LEN(X1475))&amp;DEC2BIN(Q1475,IF(MID(I1475,12,1)="F",VLOOKUP(J1475,DATA!$K$2:$Y$20,14,FALSE),0)-IF(IF(MID(I1475,12,1)="F",VLOOKUP(J1475,DATA!$K$2:$Y$20,14,FALSE),0)&gt;10,IF(MID(I1475,12,1)="F",VLOOKUP(J1475,DATA!$K$2:$Y$20,14,FALSE),0)-10,0)),"")</f>
        <v/>
      </c>
      <c r="AJ1475" t="str">
        <f>IF(LEN(H1475)&gt;0,IF(H1475&lt;&gt;"CALL_PAL",VLOOKUP(H1475,DATA!$B$2:$E$526,4,FALSE),VLOOKUP(K1475,DATA!$K$72:$M$161,3,FALSE)),"")</f>
        <v/>
      </c>
      <c r="AK1475" t="str">
        <f>IF(LEN(H1475)&gt;0,VLOOKUP(H1475,DATA!$B$2:$D$526,3,FALSE),"")</f>
        <v/>
      </c>
      <c r="AL1475" t="str">
        <f t="shared" si="783"/>
        <v/>
      </c>
      <c r="AM1475" t="str">
        <f t="shared" si="784"/>
        <v/>
      </c>
      <c r="AN1475" t="str">
        <f t="shared" si="762"/>
        <v/>
      </c>
      <c r="AO1475" t="str">
        <f t="shared" si="756"/>
        <v/>
      </c>
      <c r="AP1475" t="str">
        <f t="shared" si="757"/>
        <v/>
      </c>
      <c r="AQ1475" t="str">
        <f t="shared" ref="AQ1475:AQ1538" si="786">IF(B1475="","",IF(G1475=G1476,"",INT(G1475/64)*64=G1475))</f>
        <v/>
      </c>
    </row>
    <row r="1476" spans="1:43" x14ac:dyDescent="0.25">
      <c r="A1476" t="str">
        <f t="shared" si="758"/>
        <v/>
      </c>
      <c r="C1476" t="str">
        <f t="shared" si="764"/>
        <v/>
      </c>
      <c r="D1476" t="str">
        <f t="shared" si="759"/>
        <v/>
      </c>
      <c r="E1476" t="str">
        <f t="shared" si="760"/>
        <v/>
      </c>
      <c r="F1476" t="str">
        <f t="shared" si="763"/>
        <v/>
      </c>
      <c r="G1476" t="str">
        <f t="shared" ref="G1476:G1539" si="787">IF(LEN(C1476)&gt;0,IF(IFERROR(FIND(":",C1476)&gt;0,FALSE),G1475+16-MOD(G1475+16,16),IF(E1476,G1475+F1475-MOD(G1475+F1475,F1475),G1475)),"")</f>
        <v/>
      </c>
      <c r="H1476" t="str">
        <f t="shared" si="765"/>
        <v/>
      </c>
      <c r="I1476" s="3" t="str">
        <f>IF(LEN(H1476)&gt;0,VLOOKUP(H1476,DATA!$B$2:$G$526,6,FALSE),"")</f>
        <v/>
      </c>
      <c r="J1476" t="str">
        <f>IF(LEN(H1476)&gt;0,VLOOKUP(H1476,DATA!$B$2:$G$526,2,FALSE),"")</f>
        <v/>
      </c>
      <c r="K1476" t="str">
        <f>IF(LEN(H1476)&gt;0,IF(MID(IF(MID(MID(C1476,LEN(H1476)+2,99),1,1)="(",MID(MID(C1476,LEN(H1476)+2,99),2,LEN(MID(C1476,LEN(H1476)+2,99))-2),MID(C1476,LEN(H1476)+2,99)),1,1)=VLOOKUP(H1476,DATA!$B$2:$I$526,8,FALSE),MID(IF(MID(MID(C1476,LEN(H1476)+2,99),1,1)="(",MID(MID(C1476,LEN(H1476)+2,99),2,LEN(MID(C1476,LEN(H1476)+2,99))-2),MID(C1476,LEN(H1476)+2,99)),1,3),IF(MID(MID(C1476,LEN(H1476)+2,99),1,1)="(",MID(MID(C1476,LEN(H1476)+2,99),2,LEN(MID(C1476,LEN(H1476)+2,99))-2),MID(C1476,LEN(H1476)+2,99))),"")</f>
        <v/>
      </c>
      <c r="L1476" t="str">
        <f t="shared" si="766"/>
        <v/>
      </c>
      <c r="M1476" t="str">
        <f t="shared" si="785"/>
        <v/>
      </c>
      <c r="N1476" t="str">
        <f t="shared" si="767"/>
        <v/>
      </c>
      <c r="O1476" t="str">
        <f t="shared" si="768"/>
        <v/>
      </c>
      <c r="P1476" t="str">
        <f t="shared" si="761"/>
        <v/>
      </c>
      <c r="Q1476" t="str">
        <f t="shared" si="769"/>
        <v/>
      </c>
      <c r="R1476" t="str">
        <f t="shared" si="770"/>
        <v/>
      </c>
      <c r="S1476" t="str">
        <f t="shared" si="771"/>
        <v/>
      </c>
      <c r="T1476" t="str">
        <f t="shared" si="772"/>
        <v/>
      </c>
      <c r="U1476" t="str">
        <f t="shared" si="773"/>
        <v/>
      </c>
      <c r="V1476" t="str">
        <f>IF(MID(I1476,6,1)="T",VLOOKUP(H1476,DATA!$B$2:$H$526,7,FALSE),"")</f>
        <v/>
      </c>
      <c r="W1476" t="str">
        <f t="shared" si="774"/>
        <v/>
      </c>
      <c r="X1476" t="str">
        <f>IF(LEN(H1476)&gt;0,VLOOKUP(H1476,DATA!$B$2:$F$526,5,FALSE),"")</f>
        <v/>
      </c>
      <c r="Y1476" t="str">
        <f t="shared" si="775"/>
        <v/>
      </c>
      <c r="Z1476" t="str">
        <f t="shared" si="776"/>
        <v/>
      </c>
      <c r="AA1476" t="str">
        <f t="shared" si="777"/>
        <v/>
      </c>
      <c r="AB1476" t="str">
        <f>IF(LEN(Z1476)&gt;0,VLOOKUP(Z1476,DATA!$K$25:$L$69,2,FALSE)&amp;IF(LEN(AA1476)&gt;0,VLOOKUP(AA1476,DATA!$O$25:$P$29,2,FALSE),""),"")</f>
        <v/>
      </c>
      <c r="AC1476" t="str">
        <f>IF(LEN(Z1476)&gt;0,VLOOKUP(Z1476,DATA!$K$25:$M$69,3,FALSE),"")</f>
        <v/>
      </c>
      <c r="AD1476" t="str">
        <f t="shared" si="778"/>
        <v/>
      </c>
      <c r="AE1476" t="str">
        <f t="shared" si="779"/>
        <v/>
      </c>
      <c r="AF1476" t="str">
        <f t="shared" si="780"/>
        <v/>
      </c>
      <c r="AG1476" t="str">
        <f t="shared" si="781"/>
        <v/>
      </c>
      <c r="AH1476" t="str">
        <f t="shared" si="782"/>
        <v/>
      </c>
      <c r="AI1476" t="str">
        <f>IF(LEN(Q1476)&gt;0,REPT("0",IF(IF(MID(I1476,12,1)="F",VLOOKUP(J1476,DATA!$K$2:$Y$20,14,FALSE),0)&gt;10,IF(MID(I1476,12,1)="F",VLOOKUP(J1476,DATA!$K$2:$Y$20,14,FALSE),0)-10,0)-LEN(X1476))&amp;DEC2BIN(Q1476,IF(MID(I1476,12,1)="F",VLOOKUP(J1476,DATA!$K$2:$Y$20,14,FALSE),0)-IF(IF(MID(I1476,12,1)="F",VLOOKUP(J1476,DATA!$K$2:$Y$20,14,FALSE),0)&gt;10,IF(MID(I1476,12,1)="F",VLOOKUP(J1476,DATA!$K$2:$Y$20,14,FALSE),0)-10,0)),"")</f>
        <v/>
      </c>
      <c r="AJ1476" t="str">
        <f>IF(LEN(H1476)&gt;0,IF(H1476&lt;&gt;"CALL_PAL",VLOOKUP(H1476,DATA!$B$2:$E$526,4,FALSE),VLOOKUP(K1476,DATA!$K$72:$M$161,3,FALSE)),"")</f>
        <v/>
      </c>
      <c r="AK1476" t="str">
        <f>IF(LEN(H1476)&gt;0,VLOOKUP(H1476,DATA!$B$2:$D$526,3,FALSE),"")</f>
        <v/>
      </c>
      <c r="AL1476" t="str">
        <f t="shared" si="783"/>
        <v/>
      </c>
      <c r="AM1476" t="str">
        <f t="shared" si="784"/>
        <v/>
      </c>
      <c r="AN1476" t="str">
        <f t="shared" si="762"/>
        <v/>
      </c>
      <c r="AO1476" t="str">
        <f t="shared" ref="AO1476:AO1539" si="788">IF(B1476&lt;&gt;"",G1476-G1475,"")</f>
        <v/>
      </c>
      <c r="AP1476" t="str">
        <f t="shared" si="757"/>
        <v/>
      </c>
      <c r="AQ1476" t="str">
        <f t="shared" si="786"/>
        <v/>
      </c>
    </row>
    <row r="1477" spans="1:43" x14ac:dyDescent="0.25">
      <c r="A1477" t="str">
        <f t="shared" si="758"/>
        <v/>
      </c>
      <c r="C1477" t="str">
        <f t="shared" si="764"/>
        <v/>
      </c>
      <c r="D1477" t="str">
        <f t="shared" si="759"/>
        <v/>
      </c>
      <c r="E1477" t="str">
        <f t="shared" si="760"/>
        <v/>
      </c>
      <c r="F1477" t="str">
        <f t="shared" si="763"/>
        <v/>
      </c>
      <c r="G1477" t="str">
        <f t="shared" si="787"/>
        <v/>
      </c>
      <c r="H1477" t="str">
        <f t="shared" si="765"/>
        <v/>
      </c>
      <c r="I1477" s="3" t="str">
        <f>IF(LEN(H1477)&gt;0,VLOOKUP(H1477,DATA!$B$2:$G$526,6,FALSE),"")</f>
        <v/>
      </c>
      <c r="J1477" t="str">
        <f>IF(LEN(H1477)&gt;0,VLOOKUP(H1477,DATA!$B$2:$G$526,2,FALSE),"")</f>
        <v/>
      </c>
      <c r="K1477" t="str">
        <f>IF(LEN(H1477)&gt;0,IF(MID(IF(MID(MID(C1477,LEN(H1477)+2,99),1,1)="(",MID(MID(C1477,LEN(H1477)+2,99),2,LEN(MID(C1477,LEN(H1477)+2,99))-2),MID(C1477,LEN(H1477)+2,99)),1,1)=VLOOKUP(H1477,DATA!$B$2:$I$526,8,FALSE),MID(IF(MID(MID(C1477,LEN(H1477)+2,99),1,1)="(",MID(MID(C1477,LEN(H1477)+2,99),2,LEN(MID(C1477,LEN(H1477)+2,99))-2),MID(C1477,LEN(H1477)+2,99)),1,3),IF(MID(MID(C1477,LEN(H1477)+2,99),1,1)="(",MID(MID(C1477,LEN(H1477)+2,99),2,LEN(MID(C1477,LEN(H1477)+2,99))-2),MID(C1477,LEN(H1477)+2,99))),"")</f>
        <v/>
      </c>
      <c r="L1477" t="str">
        <f t="shared" si="766"/>
        <v/>
      </c>
      <c r="M1477" t="str">
        <f t="shared" si="785"/>
        <v/>
      </c>
      <c r="N1477" t="str">
        <f t="shared" si="767"/>
        <v/>
      </c>
      <c r="O1477" t="str">
        <f t="shared" si="768"/>
        <v/>
      </c>
      <c r="P1477" t="str">
        <f t="shared" si="761"/>
        <v/>
      </c>
      <c r="Q1477" t="str">
        <f t="shared" si="769"/>
        <v/>
      </c>
      <c r="R1477" t="str">
        <f t="shared" si="770"/>
        <v/>
      </c>
      <c r="S1477" t="str">
        <f t="shared" si="771"/>
        <v/>
      </c>
      <c r="T1477" t="str">
        <f t="shared" si="772"/>
        <v/>
      </c>
      <c r="U1477" t="str">
        <f t="shared" si="773"/>
        <v/>
      </c>
      <c r="V1477" t="str">
        <f>IF(MID(I1477,6,1)="T",VLOOKUP(H1477,DATA!$B$2:$H$526,7,FALSE),"")</f>
        <v/>
      </c>
      <c r="W1477" t="str">
        <f t="shared" si="774"/>
        <v/>
      </c>
      <c r="X1477" t="str">
        <f>IF(LEN(H1477)&gt;0,VLOOKUP(H1477,DATA!$B$2:$F$526,5,FALSE),"")</f>
        <v/>
      </c>
      <c r="Y1477" t="str">
        <f t="shared" si="775"/>
        <v/>
      </c>
      <c r="Z1477" t="str">
        <f t="shared" si="776"/>
        <v/>
      </c>
      <c r="AA1477" t="str">
        <f t="shared" si="777"/>
        <v/>
      </c>
      <c r="AB1477" t="str">
        <f>IF(LEN(Z1477)&gt;0,VLOOKUP(Z1477,DATA!$K$25:$L$69,2,FALSE)&amp;IF(LEN(AA1477)&gt;0,VLOOKUP(AA1477,DATA!$O$25:$P$29,2,FALSE),""),"")</f>
        <v/>
      </c>
      <c r="AC1477" t="str">
        <f>IF(LEN(Z1477)&gt;0,VLOOKUP(Z1477,DATA!$K$25:$M$69,3,FALSE),"")</f>
        <v/>
      </c>
      <c r="AD1477" t="str">
        <f t="shared" si="778"/>
        <v/>
      </c>
      <c r="AE1477" t="str">
        <f t="shared" si="779"/>
        <v/>
      </c>
      <c r="AF1477" t="str">
        <f t="shared" si="780"/>
        <v/>
      </c>
      <c r="AG1477" t="str">
        <f t="shared" si="781"/>
        <v/>
      </c>
      <c r="AH1477" t="str">
        <f t="shared" si="782"/>
        <v/>
      </c>
      <c r="AI1477" t="str">
        <f>IF(LEN(Q1477)&gt;0,REPT("0",IF(IF(MID(I1477,12,1)="F",VLOOKUP(J1477,DATA!$K$2:$Y$20,14,FALSE),0)&gt;10,IF(MID(I1477,12,1)="F",VLOOKUP(J1477,DATA!$K$2:$Y$20,14,FALSE),0)-10,0)-LEN(X1477))&amp;DEC2BIN(Q1477,IF(MID(I1477,12,1)="F",VLOOKUP(J1477,DATA!$K$2:$Y$20,14,FALSE),0)-IF(IF(MID(I1477,12,1)="F",VLOOKUP(J1477,DATA!$K$2:$Y$20,14,FALSE),0)&gt;10,IF(MID(I1477,12,1)="F",VLOOKUP(J1477,DATA!$K$2:$Y$20,14,FALSE),0)-10,0)),"")</f>
        <v/>
      </c>
      <c r="AJ1477" t="str">
        <f>IF(LEN(H1477)&gt;0,IF(H1477&lt;&gt;"CALL_PAL",VLOOKUP(H1477,DATA!$B$2:$E$526,4,FALSE),VLOOKUP(K1477,DATA!$K$72:$M$161,3,FALSE)),"")</f>
        <v/>
      </c>
      <c r="AK1477" t="str">
        <f>IF(LEN(H1477)&gt;0,VLOOKUP(H1477,DATA!$B$2:$D$526,3,FALSE),"")</f>
        <v/>
      </c>
      <c r="AL1477" t="str">
        <f t="shared" si="783"/>
        <v/>
      </c>
      <c r="AM1477" t="str">
        <f t="shared" si="784"/>
        <v/>
      </c>
      <c r="AN1477" t="str">
        <f t="shared" si="762"/>
        <v/>
      </c>
      <c r="AO1477" t="str">
        <f t="shared" si="788"/>
        <v/>
      </c>
      <c r="AP1477" t="str">
        <f t="shared" ref="AP1477:AP1540" si="789">IF(B1477="","",IF(G1477=G1478,"",INT(G1477/16)*16=G1477))</f>
        <v/>
      </c>
      <c r="AQ1477" t="str">
        <f t="shared" si="786"/>
        <v/>
      </c>
    </row>
    <row r="1478" spans="1:43" x14ac:dyDescent="0.25">
      <c r="A1478" t="str">
        <f t="shared" ref="A1478:A1541" si="790">IF(LEN(G1478)&gt;0,DEC2HEX(G1478+IF(AN1477,1,0),8),"")</f>
        <v/>
      </c>
      <c r="C1478" t="str">
        <f t="shared" si="764"/>
        <v/>
      </c>
      <c r="D1478" t="str">
        <f t="shared" ref="D1478:D1541" si="791">IF(LEN(C1478)&gt;0,IF(MID(C1478,1,IFERROR(FIND(" ",C1478),2)-1)=".BASE","",IF(MID(C1478,1,4)=".VAR",MID(C1478,FIND(" ",C1478)+1,99),"")),"")</f>
        <v/>
      </c>
      <c r="E1478" t="str">
        <f t="shared" si="760"/>
        <v/>
      </c>
      <c r="F1478" t="str">
        <f t="shared" si="763"/>
        <v/>
      </c>
      <c r="G1478" t="str">
        <f t="shared" si="787"/>
        <v/>
      </c>
      <c r="H1478" t="str">
        <f t="shared" si="765"/>
        <v/>
      </c>
      <c r="I1478" s="3" t="str">
        <f>IF(LEN(H1478)&gt;0,VLOOKUP(H1478,DATA!$B$2:$G$526,6,FALSE),"")</f>
        <v/>
      </c>
      <c r="J1478" t="str">
        <f>IF(LEN(H1478)&gt;0,VLOOKUP(H1478,DATA!$B$2:$G$526,2,FALSE),"")</f>
        <v/>
      </c>
      <c r="K1478" t="str">
        <f>IF(LEN(H1478)&gt;0,IF(MID(IF(MID(MID(C1478,LEN(H1478)+2,99),1,1)="(",MID(MID(C1478,LEN(H1478)+2,99),2,LEN(MID(C1478,LEN(H1478)+2,99))-2),MID(C1478,LEN(H1478)+2,99)),1,1)=VLOOKUP(H1478,DATA!$B$2:$I$526,8,FALSE),MID(IF(MID(MID(C1478,LEN(H1478)+2,99),1,1)="(",MID(MID(C1478,LEN(H1478)+2,99),2,LEN(MID(C1478,LEN(H1478)+2,99))-2),MID(C1478,LEN(H1478)+2,99)),1,3),IF(MID(MID(C1478,LEN(H1478)+2,99),1,1)="(",MID(MID(C1478,LEN(H1478)+2,99),2,LEN(MID(C1478,LEN(H1478)+2,99))-2),MID(C1478,LEN(H1478)+2,99))),"")</f>
        <v/>
      </c>
      <c r="L1478" t="str">
        <f t="shared" si="766"/>
        <v/>
      </c>
      <c r="M1478" t="str">
        <f t="shared" si="785"/>
        <v/>
      </c>
      <c r="N1478" t="str">
        <f t="shared" si="767"/>
        <v/>
      </c>
      <c r="O1478" t="str">
        <f t="shared" si="768"/>
        <v/>
      </c>
      <c r="P1478" t="str">
        <f t="shared" si="761"/>
        <v/>
      </c>
      <c r="Q1478" t="str">
        <f t="shared" si="769"/>
        <v/>
      </c>
      <c r="R1478" t="str">
        <f t="shared" si="770"/>
        <v/>
      </c>
      <c r="S1478" t="str">
        <f t="shared" si="771"/>
        <v/>
      </c>
      <c r="T1478" t="str">
        <f t="shared" si="772"/>
        <v/>
      </c>
      <c r="U1478" t="str">
        <f t="shared" si="773"/>
        <v/>
      </c>
      <c r="V1478" t="str">
        <f>IF(MID(I1478,6,1)="T",VLOOKUP(H1478,DATA!$B$2:$H$526,7,FALSE),"")</f>
        <v/>
      </c>
      <c r="W1478" t="str">
        <f t="shared" si="774"/>
        <v/>
      </c>
      <c r="X1478" t="str">
        <f>IF(LEN(H1478)&gt;0,VLOOKUP(H1478,DATA!$B$2:$F$526,5,FALSE),"")</f>
        <v/>
      </c>
      <c r="Y1478" t="str">
        <f t="shared" si="775"/>
        <v/>
      </c>
      <c r="Z1478" t="str">
        <f t="shared" si="776"/>
        <v/>
      </c>
      <c r="AA1478" t="str">
        <f t="shared" si="777"/>
        <v/>
      </c>
      <c r="AB1478" t="str">
        <f>IF(LEN(Z1478)&gt;0,VLOOKUP(Z1478,DATA!$K$25:$L$69,2,FALSE)&amp;IF(LEN(AA1478)&gt;0,VLOOKUP(AA1478,DATA!$O$25:$P$29,2,FALSE),""),"")</f>
        <v/>
      </c>
      <c r="AC1478" t="str">
        <f>IF(LEN(Z1478)&gt;0,VLOOKUP(Z1478,DATA!$K$25:$M$69,3,FALSE),"")</f>
        <v/>
      </c>
      <c r="AD1478" t="str">
        <f t="shared" si="778"/>
        <v/>
      </c>
      <c r="AE1478" t="str">
        <f t="shared" si="779"/>
        <v/>
      </c>
      <c r="AF1478" t="str">
        <f t="shared" si="780"/>
        <v/>
      </c>
      <c r="AG1478" t="str">
        <f t="shared" si="781"/>
        <v/>
      </c>
      <c r="AH1478" t="str">
        <f t="shared" si="782"/>
        <v/>
      </c>
      <c r="AI1478" t="str">
        <f>IF(LEN(Q1478)&gt;0,REPT("0",IF(IF(MID(I1478,12,1)="F",VLOOKUP(J1478,DATA!$K$2:$Y$20,14,FALSE),0)&gt;10,IF(MID(I1478,12,1)="F",VLOOKUP(J1478,DATA!$K$2:$Y$20,14,FALSE),0)-10,0)-LEN(X1478))&amp;DEC2BIN(Q1478,IF(MID(I1478,12,1)="F",VLOOKUP(J1478,DATA!$K$2:$Y$20,14,FALSE),0)-IF(IF(MID(I1478,12,1)="F",VLOOKUP(J1478,DATA!$K$2:$Y$20,14,FALSE),0)&gt;10,IF(MID(I1478,12,1)="F",VLOOKUP(J1478,DATA!$K$2:$Y$20,14,FALSE),0)-10,0)),"")</f>
        <v/>
      </c>
      <c r="AJ1478" t="str">
        <f>IF(LEN(H1478)&gt;0,IF(H1478&lt;&gt;"CALL_PAL",VLOOKUP(H1478,DATA!$B$2:$E$526,4,FALSE),VLOOKUP(K1478,DATA!$K$72:$M$161,3,FALSE)),"")</f>
        <v/>
      </c>
      <c r="AK1478" t="str">
        <f>IF(LEN(H1478)&gt;0,VLOOKUP(H1478,DATA!$B$2:$D$526,3,FALSE),"")</f>
        <v/>
      </c>
      <c r="AL1478" t="str">
        <f t="shared" si="783"/>
        <v/>
      </c>
      <c r="AM1478" t="str">
        <f t="shared" si="784"/>
        <v/>
      </c>
      <c r="AN1478" t="str">
        <f t="shared" si="762"/>
        <v/>
      </c>
      <c r="AO1478" t="str">
        <f t="shared" si="788"/>
        <v/>
      </c>
      <c r="AP1478" t="str">
        <f t="shared" si="789"/>
        <v/>
      </c>
      <c r="AQ1478" t="str">
        <f t="shared" si="786"/>
        <v/>
      </c>
    </row>
    <row r="1479" spans="1:43" x14ac:dyDescent="0.25">
      <c r="A1479" t="str">
        <f t="shared" si="790"/>
        <v/>
      </c>
      <c r="C1479" t="str">
        <f t="shared" si="764"/>
        <v/>
      </c>
      <c r="D1479" t="str">
        <f t="shared" si="791"/>
        <v/>
      </c>
      <c r="E1479" t="str">
        <f t="shared" si="760"/>
        <v/>
      </c>
      <c r="F1479" t="str">
        <f t="shared" si="763"/>
        <v/>
      </c>
      <c r="G1479" t="str">
        <f t="shared" si="787"/>
        <v/>
      </c>
      <c r="H1479" t="str">
        <f t="shared" si="765"/>
        <v/>
      </c>
      <c r="I1479" s="3" t="str">
        <f>IF(LEN(H1479)&gt;0,VLOOKUP(H1479,DATA!$B$2:$G$526,6,FALSE),"")</f>
        <v/>
      </c>
      <c r="J1479" t="str">
        <f>IF(LEN(H1479)&gt;0,VLOOKUP(H1479,DATA!$B$2:$G$526,2,FALSE),"")</f>
        <v/>
      </c>
      <c r="K1479" t="str">
        <f>IF(LEN(H1479)&gt;0,IF(MID(IF(MID(MID(C1479,LEN(H1479)+2,99),1,1)="(",MID(MID(C1479,LEN(H1479)+2,99),2,LEN(MID(C1479,LEN(H1479)+2,99))-2),MID(C1479,LEN(H1479)+2,99)),1,1)=VLOOKUP(H1479,DATA!$B$2:$I$526,8,FALSE),MID(IF(MID(MID(C1479,LEN(H1479)+2,99),1,1)="(",MID(MID(C1479,LEN(H1479)+2,99),2,LEN(MID(C1479,LEN(H1479)+2,99))-2),MID(C1479,LEN(H1479)+2,99)),1,3),IF(MID(MID(C1479,LEN(H1479)+2,99),1,1)="(",MID(MID(C1479,LEN(H1479)+2,99),2,LEN(MID(C1479,LEN(H1479)+2,99))-2),MID(C1479,LEN(H1479)+2,99))),"")</f>
        <v/>
      </c>
      <c r="L1479" t="str">
        <f t="shared" si="766"/>
        <v/>
      </c>
      <c r="M1479" t="str">
        <f t="shared" si="785"/>
        <v/>
      </c>
      <c r="N1479" t="str">
        <f t="shared" si="767"/>
        <v/>
      </c>
      <c r="O1479" t="str">
        <f t="shared" si="768"/>
        <v/>
      </c>
      <c r="P1479" t="str">
        <f t="shared" si="761"/>
        <v/>
      </c>
      <c r="Q1479" t="str">
        <f t="shared" si="769"/>
        <v/>
      </c>
      <c r="R1479" t="str">
        <f t="shared" si="770"/>
        <v/>
      </c>
      <c r="S1479" t="str">
        <f t="shared" si="771"/>
        <v/>
      </c>
      <c r="T1479" t="str">
        <f t="shared" si="772"/>
        <v/>
      </c>
      <c r="U1479" t="str">
        <f t="shared" si="773"/>
        <v/>
      </c>
      <c r="V1479" t="str">
        <f>IF(MID(I1479,6,1)="T",VLOOKUP(H1479,DATA!$B$2:$H$526,7,FALSE),"")</f>
        <v/>
      </c>
      <c r="W1479" t="str">
        <f t="shared" si="774"/>
        <v/>
      </c>
      <c r="X1479" t="str">
        <f>IF(LEN(H1479)&gt;0,VLOOKUP(H1479,DATA!$B$2:$F$526,5,FALSE),"")</f>
        <v/>
      </c>
      <c r="Y1479" t="str">
        <f t="shared" si="775"/>
        <v/>
      </c>
      <c r="Z1479" t="str">
        <f t="shared" si="776"/>
        <v/>
      </c>
      <c r="AA1479" t="str">
        <f t="shared" si="777"/>
        <v/>
      </c>
      <c r="AB1479" t="str">
        <f>IF(LEN(Z1479)&gt;0,VLOOKUP(Z1479,DATA!$K$25:$L$69,2,FALSE)&amp;IF(LEN(AA1479)&gt;0,VLOOKUP(AA1479,DATA!$O$25:$P$29,2,FALSE),""),"")</f>
        <v/>
      </c>
      <c r="AC1479" t="str">
        <f>IF(LEN(Z1479)&gt;0,VLOOKUP(Z1479,DATA!$K$25:$M$69,3,FALSE),"")</f>
        <v/>
      </c>
      <c r="AD1479" t="str">
        <f t="shared" si="778"/>
        <v/>
      </c>
      <c r="AE1479" t="str">
        <f t="shared" si="779"/>
        <v/>
      </c>
      <c r="AF1479" t="str">
        <f t="shared" si="780"/>
        <v/>
      </c>
      <c r="AG1479" t="str">
        <f t="shared" si="781"/>
        <v/>
      </c>
      <c r="AH1479" t="str">
        <f t="shared" si="782"/>
        <v/>
      </c>
      <c r="AI1479" t="str">
        <f>IF(LEN(Q1479)&gt;0,REPT("0",IF(IF(MID(I1479,12,1)="F",VLOOKUP(J1479,DATA!$K$2:$Y$20,14,FALSE),0)&gt;10,IF(MID(I1479,12,1)="F",VLOOKUP(J1479,DATA!$K$2:$Y$20,14,FALSE),0)-10,0)-LEN(X1479))&amp;DEC2BIN(Q1479,IF(MID(I1479,12,1)="F",VLOOKUP(J1479,DATA!$K$2:$Y$20,14,FALSE),0)-IF(IF(MID(I1479,12,1)="F",VLOOKUP(J1479,DATA!$K$2:$Y$20,14,FALSE),0)&gt;10,IF(MID(I1479,12,1)="F",VLOOKUP(J1479,DATA!$K$2:$Y$20,14,FALSE),0)-10,0)),"")</f>
        <v/>
      </c>
      <c r="AJ1479" t="str">
        <f>IF(LEN(H1479)&gt;0,IF(H1479&lt;&gt;"CALL_PAL",VLOOKUP(H1479,DATA!$B$2:$E$526,4,FALSE),VLOOKUP(K1479,DATA!$K$72:$M$161,3,FALSE)),"")</f>
        <v/>
      </c>
      <c r="AK1479" t="str">
        <f>IF(LEN(H1479)&gt;0,VLOOKUP(H1479,DATA!$B$2:$D$526,3,FALSE),"")</f>
        <v/>
      </c>
      <c r="AL1479" t="str">
        <f t="shared" si="783"/>
        <v/>
      </c>
      <c r="AM1479" t="str">
        <f t="shared" si="784"/>
        <v/>
      </c>
      <c r="AN1479" t="str">
        <f t="shared" si="762"/>
        <v/>
      </c>
      <c r="AO1479" t="str">
        <f t="shared" si="788"/>
        <v/>
      </c>
      <c r="AP1479" t="str">
        <f t="shared" si="789"/>
        <v/>
      </c>
      <c r="AQ1479" t="str">
        <f t="shared" si="786"/>
        <v/>
      </c>
    </row>
    <row r="1480" spans="1:43" x14ac:dyDescent="0.25">
      <c r="A1480" t="str">
        <f t="shared" si="790"/>
        <v/>
      </c>
      <c r="C1480" t="str">
        <f t="shared" si="764"/>
        <v/>
      </c>
      <c r="D1480" t="str">
        <f t="shared" si="791"/>
        <v/>
      </c>
      <c r="E1480" t="str">
        <f t="shared" ref="E1480:E1543" si="792">IF(LEN(C1480)&gt;0,AND(MID(C1479,1,2)&lt;&gt;".B",MID(C1479,1,2)&lt;&gt;".P",NOT(IFERROR(FIND(":",C1479)&gt;0,FALSE))),"")</f>
        <v/>
      </c>
      <c r="F1480" t="str">
        <f t="shared" si="763"/>
        <v/>
      </c>
      <c r="G1480" t="str">
        <f t="shared" si="787"/>
        <v/>
      </c>
      <c r="H1480" t="str">
        <f t="shared" si="765"/>
        <v/>
      </c>
      <c r="I1480" s="3" t="str">
        <f>IF(LEN(H1480)&gt;0,VLOOKUP(H1480,DATA!$B$2:$G$526,6,FALSE),"")</f>
        <v/>
      </c>
      <c r="J1480" t="str">
        <f>IF(LEN(H1480)&gt;0,VLOOKUP(H1480,DATA!$B$2:$G$526,2,FALSE),"")</f>
        <v/>
      </c>
      <c r="K1480" t="str">
        <f>IF(LEN(H1480)&gt;0,IF(MID(IF(MID(MID(C1480,LEN(H1480)+2,99),1,1)="(",MID(MID(C1480,LEN(H1480)+2,99),2,LEN(MID(C1480,LEN(H1480)+2,99))-2),MID(C1480,LEN(H1480)+2,99)),1,1)=VLOOKUP(H1480,DATA!$B$2:$I$526,8,FALSE),MID(IF(MID(MID(C1480,LEN(H1480)+2,99),1,1)="(",MID(MID(C1480,LEN(H1480)+2,99),2,LEN(MID(C1480,LEN(H1480)+2,99))-2),MID(C1480,LEN(H1480)+2,99)),1,3),IF(MID(MID(C1480,LEN(H1480)+2,99),1,1)="(",MID(MID(C1480,LEN(H1480)+2,99),2,LEN(MID(C1480,LEN(H1480)+2,99))-2),MID(C1480,LEN(H1480)+2,99))),"")</f>
        <v/>
      </c>
      <c r="L1480" t="str">
        <f t="shared" si="766"/>
        <v/>
      </c>
      <c r="M1480" t="str">
        <f t="shared" si="785"/>
        <v/>
      </c>
      <c r="N1480" t="str">
        <f t="shared" si="767"/>
        <v/>
      </c>
      <c r="O1480" t="str">
        <f t="shared" si="768"/>
        <v/>
      </c>
      <c r="P1480" t="str">
        <f t="shared" si="761"/>
        <v/>
      </c>
      <c r="Q1480" t="str">
        <f t="shared" si="769"/>
        <v/>
      </c>
      <c r="R1480" t="str">
        <f t="shared" si="770"/>
        <v/>
      </c>
      <c r="S1480" t="str">
        <f t="shared" si="771"/>
        <v/>
      </c>
      <c r="T1480" t="str">
        <f t="shared" si="772"/>
        <v/>
      </c>
      <c r="U1480" t="str">
        <f t="shared" si="773"/>
        <v/>
      </c>
      <c r="V1480" t="str">
        <f>IF(MID(I1480,6,1)="T",VLOOKUP(H1480,DATA!$B$2:$H$526,7,FALSE),"")</f>
        <v/>
      </c>
      <c r="W1480" t="str">
        <f t="shared" si="774"/>
        <v/>
      </c>
      <c r="X1480" t="str">
        <f>IF(LEN(H1480)&gt;0,VLOOKUP(H1480,DATA!$B$2:$F$526,5,FALSE),"")</f>
        <v/>
      </c>
      <c r="Y1480" t="str">
        <f t="shared" si="775"/>
        <v/>
      </c>
      <c r="Z1480" t="str">
        <f t="shared" si="776"/>
        <v/>
      </c>
      <c r="AA1480" t="str">
        <f t="shared" si="777"/>
        <v/>
      </c>
      <c r="AB1480" t="str">
        <f>IF(LEN(Z1480)&gt;0,VLOOKUP(Z1480,DATA!$K$25:$L$69,2,FALSE)&amp;IF(LEN(AA1480)&gt;0,VLOOKUP(AA1480,DATA!$O$25:$P$29,2,FALSE),""),"")</f>
        <v/>
      </c>
      <c r="AC1480" t="str">
        <f>IF(LEN(Z1480)&gt;0,VLOOKUP(Z1480,DATA!$K$25:$M$69,3,FALSE),"")</f>
        <v/>
      </c>
      <c r="AD1480" t="str">
        <f t="shared" si="778"/>
        <v/>
      </c>
      <c r="AE1480" t="str">
        <f t="shared" si="779"/>
        <v/>
      </c>
      <c r="AF1480" t="str">
        <f t="shared" si="780"/>
        <v/>
      </c>
      <c r="AG1480" t="str">
        <f t="shared" si="781"/>
        <v/>
      </c>
      <c r="AH1480" t="str">
        <f t="shared" si="782"/>
        <v/>
      </c>
      <c r="AI1480" t="str">
        <f>IF(LEN(Q1480)&gt;0,REPT("0",IF(IF(MID(I1480,12,1)="F",VLOOKUP(J1480,DATA!$K$2:$Y$20,14,FALSE),0)&gt;10,IF(MID(I1480,12,1)="F",VLOOKUP(J1480,DATA!$K$2:$Y$20,14,FALSE),0)-10,0)-LEN(X1480))&amp;DEC2BIN(Q1480,IF(MID(I1480,12,1)="F",VLOOKUP(J1480,DATA!$K$2:$Y$20,14,FALSE),0)-IF(IF(MID(I1480,12,1)="F",VLOOKUP(J1480,DATA!$K$2:$Y$20,14,FALSE),0)&gt;10,IF(MID(I1480,12,1)="F",VLOOKUP(J1480,DATA!$K$2:$Y$20,14,FALSE),0)-10,0)),"")</f>
        <v/>
      </c>
      <c r="AJ1480" t="str">
        <f>IF(LEN(H1480)&gt;0,IF(H1480&lt;&gt;"CALL_PAL",VLOOKUP(H1480,DATA!$B$2:$E$526,4,FALSE),VLOOKUP(K1480,DATA!$K$72:$M$161,3,FALSE)),"")</f>
        <v/>
      </c>
      <c r="AK1480" t="str">
        <f>IF(LEN(H1480)&gt;0,VLOOKUP(H1480,DATA!$B$2:$D$526,3,FALSE),"")</f>
        <v/>
      </c>
      <c r="AL1480" t="str">
        <f t="shared" si="783"/>
        <v/>
      </c>
      <c r="AM1480" t="str">
        <f t="shared" si="784"/>
        <v/>
      </c>
      <c r="AN1480" t="str">
        <f t="shared" si="762"/>
        <v/>
      </c>
      <c r="AO1480" t="str">
        <f t="shared" si="788"/>
        <v/>
      </c>
      <c r="AP1480" t="str">
        <f t="shared" si="789"/>
        <v/>
      </c>
      <c r="AQ1480" t="str">
        <f t="shared" si="786"/>
        <v/>
      </c>
    </row>
    <row r="1481" spans="1:43" x14ac:dyDescent="0.25">
      <c r="A1481" t="str">
        <f t="shared" si="790"/>
        <v/>
      </c>
      <c r="C1481" t="str">
        <f t="shared" si="764"/>
        <v/>
      </c>
      <c r="D1481" t="str">
        <f t="shared" si="791"/>
        <v/>
      </c>
      <c r="E1481" t="str">
        <f t="shared" si="792"/>
        <v/>
      </c>
      <c r="F1481" t="str">
        <f t="shared" si="763"/>
        <v/>
      </c>
      <c r="G1481" t="str">
        <f t="shared" si="787"/>
        <v/>
      </c>
      <c r="H1481" t="str">
        <f t="shared" si="765"/>
        <v/>
      </c>
      <c r="I1481" s="3" t="str">
        <f>IF(LEN(H1481)&gt;0,VLOOKUP(H1481,DATA!$B$2:$G$526,6,FALSE),"")</f>
        <v/>
      </c>
      <c r="J1481" t="str">
        <f>IF(LEN(H1481)&gt;0,VLOOKUP(H1481,DATA!$B$2:$G$526,2,FALSE),"")</f>
        <v/>
      </c>
      <c r="K1481" t="str">
        <f>IF(LEN(H1481)&gt;0,IF(MID(IF(MID(MID(C1481,LEN(H1481)+2,99),1,1)="(",MID(MID(C1481,LEN(H1481)+2,99),2,LEN(MID(C1481,LEN(H1481)+2,99))-2),MID(C1481,LEN(H1481)+2,99)),1,1)=VLOOKUP(H1481,DATA!$B$2:$I$526,8,FALSE),MID(IF(MID(MID(C1481,LEN(H1481)+2,99),1,1)="(",MID(MID(C1481,LEN(H1481)+2,99),2,LEN(MID(C1481,LEN(H1481)+2,99))-2),MID(C1481,LEN(H1481)+2,99)),1,3),IF(MID(MID(C1481,LEN(H1481)+2,99),1,1)="(",MID(MID(C1481,LEN(H1481)+2,99),2,LEN(MID(C1481,LEN(H1481)+2,99))-2),MID(C1481,LEN(H1481)+2,99))),"")</f>
        <v/>
      </c>
      <c r="L1481" t="str">
        <f t="shared" si="766"/>
        <v/>
      </c>
      <c r="M1481" t="str">
        <f t="shared" si="785"/>
        <v/>
      </c>
      <c r="N1481" t="str">
        <f t="shared" si="767"/>
        <v/>
      </c>
      <c r="O1481" t="str">
        <f t="shared" si="768"/>
        <v/>
      </c>
      <c r="P1481" t="str">
        <f t="shared" si="761"/>
        <v/>
      </c>
      <c r="Q1481" t="str">
        <f t="shared" si="769"/>
        <v/>
      </c>
      <c r="R1481" t="str">
        <f t="shared" si="770"/>
        <v/>
      </c>
      <c r="S1481" t="str">
        <f t="shared" si="771"/>
        <v/>
      </c>
      <c r="T1481" t="str">
        <f t="shared" si="772"/>
        <v/>
      </c>
      <c r="U1481" t="str">
        <f t="shared" si="773"/>
        <v/>
      </c>
      <c r="V1481" t="str">
        <f>IF(MID(I1481,6,1)="T",VLOOKUP(H1481,DATA!$B$2:$H$526,7,FALSE),"")</f>
        <v/>
      </c>
      <c r="W1481" t="str">
        <f t="shared" si="774"/>
        <v/>
      </c>
      <c r="X1481" t="str">
        <f>IF(LEN(H1481)&gt;0,VLOOKUP(H1481,DATA!$B$2:$F$526,5,FALSE),"")</f>
        <v/>
      </c>
      <c r="Y1481" t="str">
        <f t="shared" si="775"/>
        <v/>
      </c>
      <c r="Z1481" t="str">
        <f t="shared" si="776"/>
        <v/>
      </c>
      <c r="AA1481" t="str">
        <f t="shared" si="777"/>
        <v/>
      </c>
      <c r="AB1481" t="str">
        <f>IF(LEN(Z1481)&gt;0,VLOOKUP(Z1481,DATA!$K$25:$L$69,2,FALSE)&amp;IF(LEN(AA1481)&gt;0,VLOOKUP(AA1481,DATA!$O$25:$P$29,2,FALSE),""),"")</f>
        <v/>
      </c>
      <c r="AC1481" t="str">
        <f>IF(LEN(Z1481)&gt;0,VLOOKUP(Z1481,DATA!$K$25:$M$69,3,FALSE),"")</f>
        <v/>
      </c>
      <c r="AD1481" t="str">
        <f t="shared" si="778"/>
        <v/>
      </c>
      <c r="AE1481" t="str">
        <f t="shared" si="779"/>
        <v/>
      </c>
      <c r="AF1481" t="str">
        <f t="shared" si="780"/>
        <v/>
      </c>
      <c r="AG1481" t="str">
        <f t="shared" si="781"/>
        <v/>
      </c>
      <c r="AH1481" t="str">
        <f t="shared" si="782"/>
        <v/>
      </c>
      <c r="AI1481" t="str">
        <f>IF(LEN(Q1481)&gt;0,REPT("0",IF(IF(MID(I1481,12,1)="F",VLOOKUP(J1481,DATA!$K$2:$Y$20,14,FALSE),0)&gt;10,IF(MID(I1481,12,1)="F",VLOOKUP(J1481,DATA!$K$2:$Y$20,14,FALSE),0)-10,0)-LEN(X1481))&amp;DEC2BIN(Q1481,IF(MID(I1481,12,1)="F",VLOOKUP(J1481,DATA!$K$2:$Y$20,14,FALSE),0)-IF(IF(MID(I1481,12,1)="F",VLOOKUP(J1481,DATA!$K$2:$Y$20,14,FALSE),0)&gt;10,IF(MID(I1481,12,1)="F",VLOOKUP(J1481,DATA!$K$2:$Y$20,14,FALSE),0)-10,0)),"")</f>
        <v/>
      </c>
      <c r="AJ1481" t="str">
        <f>IF(LEN(H1481)&gt;0,IF(H1481&lt;&gt;"CALL_PAL",VLOOKUP(H1481,DATA!$B$2:$E$526,4,FALSE),VLOOKUP(K1481,DATA!$K$72:$M$161,3,FALSE)),"")</f>
        <v/>
      </c>
      <c r="AK1481" t="str">
        <f>IF(LEN(H1481)&gt;0,VLOOKUP(H1481,DATA!$B$2:$D$526,3,FALSE),"")</f>
        <v/>
      </c>
      <c r="AL1481" t="str">
        <f t="shared" si="783"/>
        <v/>
      </c>
      <c r="AM1481" t="str">
        <f t="shared" si="784"/>
        <v/>
      </c>
      <c r="AN1481" t="str">
        <f t="shared" si="762"/>
        <v/>
      </c>
      <c r="AO1481" t="str">
        <f t="shared" si="788"/>
        <v/>
      </c>
      <c r="AP1481" t="str">
        <f t="shared" si="789"/>
        <v/>
      </c>
      <c r="AQ1481" t="str">
        <f t="shared" si="786"/>
        <v/>
      </c>
    </row>
    <row r="1482" spans="1:43" x14ac:dyDescent="0.25">
      <c r="A1482" t="str">
        <f t="shared" si="790"/>
        <v/>
      </c>
      <c r="C1482" t="str">
        <f t="shared" si="764"/>
        <v/>
      </c>
      <c r="D1482" t="str">
        <f t="shared" si="791"/>
        <v/>
      </c>
      <c r="E1482" t="str">
        <f t="shared" si="792"/>
        <v/>
      </c>
      <c r="F1482" t="str">
        <f t="shared" si="763"/>
        <v/>
      </c>
      <c r="G1482" t="str">
        <f t="shared" si="787"/>
        <v/>
      </c>
      <c r="H1482" t="str">
        <f t="shared" si="765"/>
        <v/>
      </c>
      <c r="I1482" s="3" t="str">
        <f>IF(LEN(H1482)&gt;0,VLOOKUP(H1482,DATA!$B$2:$G$526,6,FALSE),"")</f>
        <v/>
      </c>
      <c r="J1482" t="str">
        <f>IF(LEN(H1482)&gt;0,VLOOKUP(H1482,DATA!$B$2:$G$526,2,FALSE),"")</f>
        <v/>
      </c>
      <c r="K1482" t="str">
        <f>IF(LEN(H1482)&gt;0,IF(MID(IF(MID(MID(C1482,LEN(H1482)+2,99),1,1)="(",MID(MID(C1482,LEN(H1482)+2,99),2,LEN(MID(C1482,LEN(H1482)+2,99))-2),MID(C1482,LEN(H1482)+2,99)),1,1)=VLOOKUP(H1482,DATA!$B$2:$I$526,8,FALSE),MID(IF(MID(MID(C1482,LEN(H1482)+2,99),1,1)="(",MID(MID(C1482,LEN(H1482)+2,99),2,LEN(MID(C1482,LEN(H1482)+2,99))-2),MID(C1482,LEN(H1482)+2,99)),1,3),IF(MID(MID(C1482,LEN(H1482)+2,99),1,1)="(",MID(MID(C1482,LEN(H1482)+2,99),2,LEN(MID(C1482,LEN(H1482)+2,99))-2),MID(C1482,LEN(H1482)+2,99))),"")</f>
        <v/>
      </c>
      <c r="L1482" t="str">
        <f t="shared" si="766"/>
        <v/>
      </c>
      <c r="M1482" t="str">
        <f t="shared" si="785"/>
        <v/>
      </c>
      <c r="N1482" t="str">
        <f t="shared" si="767"/>
        <v/>
      </c>
      <c r="O1482" t="str">
        <f t="shared" si="768"/>
        <v/>
      </c>
      <c r="P1482" t="str">
        <f t="shared" si="761"/>
        <v/>
      </c>
      <c r="Q1482" t="str">
        <f t="shared" si="769"/>
        <v/>
      </c>
      <c r="R1482" t="str">
        <f t="shared" si="770"/>
        <v/>
      </c>
      <c r="S1482" t="str">
        <f t="shared" si="771"/>
        <v/>
      </c>
      <c r="T1482" t="str">
        <f t="shared" si="772"/>
        <v/>
      </c>
      <c r="U1482" t="str">
        <f t="shared" si="773"/>
        <v/>
      </c>
      <c r="V1482" t="str">
        <f>IF(MID(I1482,6,1)="T",VLOOKUP(H1482,DATA!$B$2:$H$526,7,FALSE),"")</f>
        <v/>
      </c>
      <c r="W1482" t="str">
        <f t="shared" si="774"/>
        <v/>
      </c>
      <c r="X1482" t="str">
        <f>IF(LEN(H1482)&gt;0,VLOOKUP(H1482,DATA!$B$2:$F$526,5,FALSE),"")</f>
        <v/>
      </c>
      <c r="Y1482" t="str">
        <f t="shared" si="775"/>
        <v/>
      </c>
      <c r="Z1482" t="str">
        <f t="shared" si="776"/>
        <v/>
      </c>
      <c r="AA1482" t="str">
        <f t="shared" si="777"/>
        <v/>
      </c>
      <c r="AB1482" t="str">
        <f>IF(LEN(Z1482)&gt;0,VLOOKUP(Z1482,DATA!$K$25:$L$69,2,FALSE)&amp;IF(LEN(AA1482)&gt;0,VLOOKUP(AA1482,DATA!$O$25:$P$29,2,FALSE),""),"")</f>
        <v/>
      </c>
      <c r="AC1482" t="str">
        <f>IF(LEN(Z1482)&gt;0,VLOOKUP(Z1482,DATA!$K$25:$M$69,3,FALSE),"")</f>
        <v/>
      </c>
      <c r="AD1482" t="str">
        <f t="shared" si="778"/>
        <v/>
      </c>
      <c r="AE1482" t="str">
        <f t="shared" si="779"/>
        <v/>
      </c>
      <c r="AF1482" t="str">
        <f t="shared" si="780"/>
        <v/>
      </c>
      <c r="AG1482" t="str">
        <f t="shared" si="781"/>
        <v/>
      </c>
      <c r="AH1482" t="str">
        <f t="shared" si="782"/>
        <v/>
      </c>
      <c r="AI1482" t="str">
        <f>IF(LEN(Q1482)&gt;0,REPT("0",IF(IF(MID(I1482,12,1)="F",VLOOKUP(J1482,DATA!$K$2:$Y$20,14,FALSE),0)&gt;10,IF(MID(I1482,12,1)="F",VLOOKUP(J1482,DATA!$K$2:$Y$20,14,FALSE),0)-10,0)-LEN(X1482))&amp;DEC2BIN(Q1482,IF(MID(I1482,12,1)="F",VLOOKUP(J1482,DATA!$K$2:$Y$20,14,FALSE),0)-IF(IF(MID(I1482,12,1)="F",VLOOKUP(J1482,DATA!$K$2:$Y$20,14,FALSE),0)&gt;10,IF(MID(I1482,12,1)="F",VLOOKUP(J1482,DATA!$K$2:$Y$20,14,FALSE),0)-10,0)),"")</f>
        <v/>
      </c>
      <c r="AJ1482" t="str">
        <f>IF(LEN(H1482)&gt;0,IF(H1482&lt;&gt;"CALL_PAL",VLOOKUP(H1482,DATA!$B$2:$E$526,4,FALSE),VLOOKUP(K1482,DATA!$K$72:$M$161,3,FALSE)),"")</f>
        <v/>
      </c>
      <c r="AK1482" t="str">
        <f>IF(LEN(H1482)&gt;0,VLOOKUP(H1482,DATA!$B$2:$D$526,3,FALSE),"")</f>
        <v/>
      </c>
      <c r="AL1482" t="str">
        <f t="shared" si="783"/>
        <v/>
      </c>
      <c r="AM1482" t="str">
        <f t="shared" si="784"/>
        <v/>
      </c>
      <c r="AN1482" t="str">
        <f t="shared" si="762"/>
        <v/>
      </c>
      <c r="AO1482" t="str">
        <f t="shared" si="788"/>
        <v/>
      </c>
      <c r="AP1482" t="str">
        <f t="shared" si="789"/>
        <v/>
      </c>
      <c r="AQ1482" t="str">
        <f t="shared" si="786"/>
        <v/>
      </c>
    </row>
    <row r="1483" spans="1:43" x14ac:dyDescent="0.25">
      <c r="A1483" t="str">
        <f t="shared" si="790"/>
        <v/>
      </c>
      <c r="C1483" t="str">
        <f t="shared" si="764"/>
        <v/>
      </c>
      <c r="D1483" t="str">
        <f t="shared" si="791"/>
        <v/>
      </c>
      <c r="E1483" t="str">
        <f t="shared" si="792"/>
        <v/>
      </c>
      <c r="F1483" t="str">
        <f t="shared" si="763"/>
        <v/>
      </c>
      <c r="G1483" t="str">
        <f t="shared" si="787"/>
        <v/>
      </c>
      <c r="H1483" t="str">
        <f t="shared" si="765"/>
        <v/>
      </c>
      <c r="I1483" s="3" t="str">
        <f>IF(LEN(H1483)&gt;0,VLOOKUP(H1483,DATA!$B$2:$G$526,6,FALSE),"")</f>
        <v/>
      </c>
      <c r="J1483" t="str">
        <f>IF(LEN(H1483)&gt;0,VLOOKUP(H1483,DATA!$B$2:$G$526,2,FALSE),"")</f>
        <v/>
      </c>
      <c r="K1483" t="str">
        <f>IF(LEN(H1483)&gt;0,IF(MID(IF(MID(MID(C1483,LEN(H1483)+2,99),1,1)="(",MID(MID(C1483,LEN(H1483)+2,99),2,LEN(MID(C1483,LEN(H1483)+2,99))-2),MID(C1483,LEN(H1483)+2,99)),1,1)=VLOOKUP(H1483,DATA!$B$2:$I$526,8,FALSE),MID(IF(MID(MID(C1483,LEN(H1483)+2,99),1,1)="(",MID(MID(C1483,LEN(H1483)+2,99),2,LEN(MID(C1483,LEN(H1483)+2,99))-2),MID(C1483,LEN(H1483)+2,99)),1,3),IF(MID(MID(C1483,LEN(H1483)+2,99),1,1)="(",MID(MID(C1483,LEN(H1483)+2,99),2,LEN(MID(C1483,LEN(H1483)+2,99))-2),MID(C1483,LEN(H1483)+2,99))),"")</f>
        <v/>
      </c>
      <c r="L1483" t="str">
        <f t="shared" si="766"/>
        <v/>
      </c>
      <c r="M1483" t="str">
        <f t="shared" si="785"/>
        <v/>
      </c>
      <c r="N1483" t="str">
        <f t="shared" si="767"/>
        <v/>
      </c>
      <c r="O1483" t="str">
        <f t="shared" si="768"/>
        <v/>
      </c>
      <c r="P1483" t="str">
        <f t="shared" si="761"/>
        <v/>
      </c>
      <c r="Q1483" t="str">
        <f t="shared" si="769"/>
        <v/>
      </c>
      <c r="R1483" t="str">
        <f t="shared" si="770"/>
        <v/>
      </c>
      <c r="S1483" t="str">
        <f t="shared" si="771"/>
        <v/>
      </c>
      <c r="T1483" t="str">
        <f t="shared" si="772"/>
        <v/>
      </c>
      <c r="U1483" t="str">
        <f t="shared" si="773"/>
        <v/>
      </c>
      <c r="V1483" t="str">
        <f>IF(MID(I1483,6,1)="T",VLOOKUP(H1483,DATA!$B$2:$H$526,7,FALSE),"")</f>
        <v/>
      </c>
      <c r="W1483" t="str">
        <f t="shared" si="774"/>
        <v/>
      </c>
      <c r="X1483" t="str">
        <f>IF(LEN(H1483)&gt;0,VLOOKUP(H1483,DATA!$B$2:$F$526,5,FALSE),"")</f>
        <v/>
      </c>
      <c r="Y1483" t="str">
        <f t="shared" si="775"/>
        <v/>
      </c>
      <c r="Z1483" t="str">
        <f t="shared" si="776"/>
        <v/>
      </c>
      <c r="AA1483" t="str">
        <f t="shared" si="777"/>
        <v/>
      </c>
      <c r="AB1483" t="str">
        <f>IF(LEN(Z1483)&gt;0,VLOOKUP(Z1483,DATA!$K$25:$L$69,2,FALSE)&amp;IF(LEN(AA1483)&gt;0,VLOOKUP(AA1483,DATA!$O$25:$P$29,2,FALSE),""),"")</f>
        <v/>
      </c>
      <c r="AC1483" t="str">
        <f>IF(LEN(Z1483)&gt;0,VLOOKUP(Z1483,DATA!$K$25:$M$69,3,FALSE),"")</f>
        <v/>
      </c>
      <c r="AD1483" t="str">
        <f t="shared" si="778"/>
        <v/>
      </c>
      <c r="AE1483" t="str">
        <f t="shared" si="779"/>
        <v/>
      </c>
      <c r="AF1483" t="str">
        <f t="shared" si="780"/>
        <v/>
      </c>
      <c r="AG1483" t="str">
        <f t="shared" si="781"/>
        <v/>
      </c>
      <c r="AH1483" t="str">
        <f t="shared" si="782"/>
        <v/>
      </c>
      <c r="AI1483" t="str">
        <f>IF(LEN(Q1483)&gt;0,REPT("0",IF(IF(MID(I1483,12,1)="F",VLOOKUP(J1483,DATA!$K$2:$Y$20,14,FALSE),0)&gt;10,IF(MID(I1483,12,1)="F",VLOOKUP(J1483,DATA!$K$2:$Y$20,14,FALSE),0)-10,0)-LEN(X1483))&amp;DEC2BIN(Q1483,IF(MID(I1483,12,1)="F",VLOOKUP(J1483,DATA!$K$2:$Y$20,14,FALSE),0)-IF(IF(MID(I1483,12,1)="F",VLOOKUP(J1483,DATA!$K$2:$Y$20,14,FALSE),0)&gt;10,IF(MID(I1483,12,1)="F",VLOOKUP(J1483,DATA!$K$2:$Y$20,14,FALSE),0)-10,0)),"")</f>
        <v/>
      </c>
      <c r="AJ1483" t="str">
        <f>IF(LEN(H1483)&gt;0,IF(H1483&lt;&gt;"CALL_PAL",VLOOKUP(H1483,DATA!$B$2:$E$526,4,FALSE),VLOOKUP(K1483,DATA!$K$72:$M$161,3,FALSE)),"")</f>
        <v/>
      </c>
      <c r="AK1483" t="str">
        <f>IF(LEN(H1483)&gt;0,VLOOKUP(H1483,DATA!$B$2:$D$526,3,FALSE),"")</f>
        <v/>
      </c>
      <c r="AL1483" t="str">
        <f t="shared" si="783"/>
        <v/>
      </c>
      <c r="AM1483" t="str">
        <f t="shared" si="784"/>
        <v/>
      </c>
      <c r="AN1483" t="str">
        <f t="shared" si="762"/>
        <v/>
      </c>
      <c r="AO1483" t="str">
        <f t="shared" si="788"/>
        <v/>
      </c>
      <c r="AP1483" t="str">
        <f t="shared" si="789"/>
        <v/>
      </c>
      <c r="AQ1483" t="str">
        <f t="shared" si="786"/>
        <v/>
      </c>
    </row>
    <row r="1484" spans="1:43" x14ac:dyDescent="0.25">
      <c r="A1484" t="str">
        <f t="shared" si="790"/>
        <v/>
      </c>
      <c r="C1484" t="str">
        <f t="shared" si="764"/>
        <v/>
      </c>
      <c r="D1484" t="str">
        <f t="shared" si="791"/>
        <v/>
      </c>
      <c r="E1484" t="str">
        <f t="shared" si="792"/>
        <v/>
      </c>
      <c r="F1484" t="str">
        <f t="shared" si="763"/>
        <v/>
      </c>
      <c r="G1484" t="str">
        <f t="shared" si="787"/>
        <v/>
      </c>
      <c r="H1484" t="str">
        <f t="shared" si="765"/>
        <v/>
      </c>
      <c r="I1484" s="3" t="str">
        <f>IF(LEN(H1484)&gt;0,VLOOKUP(H1484,DATA!$B$2:$G$526,6,FALSE),"")</f>
        <v/>
      </c>
      <c r="J1484" t="str">
        <f>IF(LEN(H1484)&gt;0,VLOOKUP(H1484,DATA!$B$2:$G$526,2,FALSE),"")</f>
        <v/>
      </c>
      <c r="K1484" t="str">
        <f>IF(LEN(H1484)&gt;0,IF(MID(IF(MID(MID(C1484,LEN(H1484)+2,99),1,1)="(",MID(MID(C1484,LEN(H1484)+2,99),2,LEN(MID(C1484,LEN(H1484)+2,99))-2),MID(C1484,LEN(H1484)+2,99)),1,1)=VLOOKUP(H1484,DATA!$B$2:$I$526,8,FALSE),MID(IF(MID(MID(C1484,LEN(H1484)+2,99),1,1)="(",MID(MID(C1484,LEN(H1484)+2,99),2,LEN(MID(C1484,LEN(H1484)+2,99))-2),MID(C1484,LEN(H1484)+2,99)),1,3),IF(MID(MID(C1484,LEN(H1484)+2,99),1,1)="(",MID(MID(C1484,LEN(H1484)+2,99),2,LEN(MID(C1484,LEN(H1484)+2,99))-2),MID(C1484,LEN(H1484)+2,99))),"")</f>
        <v/>
      </c>
      <c r="L1484" t="str">
        <f t="shared" si="766"/>
        <v/>
      </c>
      <c r="M1484" t="str">
        <f t="shared" si="785"/>
        <v/>
      </c>
      <c r="N1484" t="str">
        <f t="shared" si="767"/>
        <v/>
      </c>
      <c r="O1484" t="str">
        <f t="shared" si="768"/>
        <v/>
      </c>
      <c r="P1484" t="str">
        <f t="shared" si="761"/>
        <v/>
      </c>
      <c r="Q1484" t="str">
        <f t="shared" si="769"/>
        <v/>
      </c>
      <c r="R1484" t="str">
        <f t="shared" si="770"/>
        <v/>
      </c>
      <c r="S1484" t="str">
        <f t="shared" si="771"/>
        <v/>
      </c>
      <c r="T1484" t="str">
        <f t="shared" si="772"/>
        <v/>
      </c>
      <c r="U1484" t="str">
        <f t="shared" si="773"/>
        <v/>
      </c>
      <c r="V1484" t="str">
        <f>IF(MID(I1484,6,1)="T",VLOOKUP(H1484,DATA!$B$2:$H$526,7,FALSE),"")</f>
        <v/>
      </c>
      <c r="W1484" t="str">
        <f t="shared" si="774"/>
        <v/>
      </c>
      <c r="X1484" t="str">
        <f>IF(LEN(H1484)&gt;0,VLOOKUP(H1484,DATA!$B$2:$F$526,5,FALSE),"")</f>
        <v/>
      </c>
      <c r="Y1484" t="str">
        <f t="shared" si="775"/>
        <v/>
      </c>
      <c r="Z1484" t="str">
        <f t="shared" si="776"/>
        <v/>
      </c>
      <c r="AA1484" t="str">
        <f t="shared" si="777"/>
        <v/>
      </c>
      <c r="AB1484" t="str">
        <f>IF(LEN(Z1484)&gt;0,VLOOKUP(Z1484,DATA!$K$25:$L$69,2,FALSE)&amp;IF(LEN(AA1484)&gt;0,VLOOKUP(AA1484,DATA!$O$25:$P$29,2,FALSE),""),"")</f>
        <v/>
      </c>
      <c r="AC1484" t="str">
        <f>IF(LEN(Z1484)&gt;0,VLOOKUP(Z1484,DATA!$K$25:$M$69,3,FALSE),"")</f>
        <v/>
      </c>
      <c r="AD1484" t="str">
        <f t="shared" si="778"/>
        <v/>
      </c>
      <c r="AE1484" t="str">
        <f t="shared" si="779"/>
        <v/>
      </c>
      <c r="AF1484" t="str">
        <f t="shared" si="780"/>
        <v/>
      </c>
      <c r="AG1484" t="str">
        <f t="shared" si="781"/>
        <v/>
      </c>
      <c r="AH1484" t="str">
        <f t="shared" si="782"/>
        <v/>
      </c>
      <c r="AI1484" t="str">
        <f>IF(LEN(Q1484)&gt;0,REPT("0",IF(IF(MID(I1484,12,1)="F",VLOOKUP(J1484,DATA!$K$2:$Y$20,14,FALSE),0)&gt;10,IF(MID(I1484,12,1)="F",VLOOKUP(J1484,DATA!$K$2:$Y$20,14,FALSE),0)-10,0)-LEN(X1484))&amp;DEC2BIN(Q1484,IF(MID(I1484,12,1)="F",VLOOKUP(J1484,DATA!$K$2:$Y$20,14,FALSE),0)-IF(IF(MID(I1484,12,1)="F",VLOOKUP(J1484,DATA!$K$2:$Y$20,14,FALSE),0)&gt;10,IF(MID(I1484,12,1)="F",VLOOKUP(J1484,DATA!$K$2:$Y$20,14,FALSE),0)-10,0)),"")</f>
        <v/>
      </c>
      <c r="AJ1484" t="str">
        <f>IF(LEN(H1484)&gt;0,IF(H1484&lt;&gt;"CALL_PAL",VLOOKUP(H1484,DATA!$B$2:$E$526,4,FALSE),VLOOKUP(K1484,DATA!$K$72:$M$161,3,FALSE)),"")</f>
        <v/>
      </c>
      <c r="AK1484" t="str">
        <f>IF(LEN(H1484)&gt;0,VLOOKUP(H1484,DATA!$B$2:$D$526,3,FALSE),"")</f>
        <v/>
      </c>
      <c r="AL1484" t="str">
        <f t="shared" si="783"/>
        <v/>
      </c>
      <c r="AM1484" t="str">
        <f t="shared" si="784"/>
        <v/>
      </c>
      <c r="AN1484" t="str">
        <f t="shared" si="762"/>
        <v/>
      </c>
      <c r="AO1484" t="str">
        <f t="shared" si="788"/>
        <v/>
      </c>
      <c r="AP1484" t="str">
        <f t="shared" si="789"/>
        <v/>
      </c>
      <c r="AQ1484" t="str">
        <f t="shared" si="786"/>
        <v/>
      </c>
    </row>
    <row r="1485" spans="1:43" x14ac:dyDescent="0.25">
      <c r="A1485" t="str">
        <f t="shared" si="790"/>
        <v/>
      </c>
      <c r="C1485" t="str">
        <f t="shared" si="764"/>
        <v/>
      </c>
      <c r="D1485" t="str">
        <f t="shared" si="791"/>
        <v/>
      </c>
      <c r="E1485" t="str">
        <f t="shared" si="792"/>
        <v/>
      </c>
      <c r="F1485" t="str">
        <f t="shared" si="763"/>
        <v/>
      </c>
      <c r="G1485" t="str">
        <f t="shared" si="787"/>
        <v/>
      </c>
      <c r="H1485" t="str">
        <f t="shared" si="765"/>
        <v/>
      </c>
      <c r="I1485" s="3" t="str">
        <f>IF(LEN(H1485)&gt;0,VLOOKUP(H1485,DATA!$B$2:$G$526,6,FALSE),"")</f>
        <v/>
      </c>
      <c r="J1485" t="str">
        <f>IF(LEN(H1485)&gt;0,VLOOKUP(H1485,DATA!$B$2:$G$526,2,FALSE),"")</f>
        <v/>
      </c>
      <c r="K1485" t="str">
        <f>IF(LEN(H1485)&gt;0,IF(MID(IF(MID(MID(C1485,LEN(H1485)+2,99),1,1)="(",MID(MID(C1485,LEN(H1485)+2,99),2,LEN(MID(C1485,LEN(H1485)+2,99))-2),MID(C1485,LEN(H1485)+2,99)),1,1)=VLOOKUP(H1485,DATA!$B$2:$I$526,8,FALSE),MID(IF(MID(MID(C1485,LEN(H1485)+2,99),1,1)="(",MID(MID(C1485,LEN(H1485)+2,99),2,LEN(MID(C1485,LEN(H1485)+2,99))-2),MID(C1485,LEN(H1485)+2,99)),1,3),IF(MID(MID(C1485,LEN(H1485)+2,99),1,1)="(",MID(MID(C1485,LEN(H1485)+2,99),2,LEN(MID(C1485,LEN(H1485)+2,99))-2),MID(C1485,LEN(H1485)+2,99))),"")</f>
        <v/>
      </c>
      <c r="L1485" t="str">
        <f t="shared" si="766"/>
        <v/>
      </c>
      <c r="M1485" t="str">
        <f t="shared" si="785"/>
        <v/>
      </c>
      <c r="N1485" t="str">
        <f t="shared" si="767"/>
        <v/>
      </c>
      <c r="O1485" t="str">
        <f t="shared" si="768"/>
        <v/>
      </c>
      <c r="P1485" t="str">
        <f t="shared" si="761"/>
        <v/>
      </c>
      <c r="Q1485" t="str">
        <f t="shared" si="769"/>
        <v/>
      </c>
      <c r="R1485" t="str">
        <f t="shared" si="770"/>
        <v/>
      </c>
      <c r="S1485" t="str">
        <f t="shared" si="771"/>
        <v/>
      </c>
      <c r="T1485" t="str">
        <f t="shared" si="772"/>
        <v/>
      </c>
      <c r="U1485" t="str">
        <f t="shared" si="773"/>
        <v/>
      </c>
      <c r="V1485" t="str">
        <f>IF(MID(I1485,6,1)="T",VLOOKUP(H1485,DATA!$B$2:$H$526,7,FALSE),"")</f>
        <v/>
      </c>
      <c r="W1485" t="str">
        <f t="shared" si="774"/>
        <v/>
      </c>
      <c r="X1485" t="str">
        <f>IF(LEN(H1485)&gt;0,VLOOKUP(H1485,DATA!$B$2:$F$526,5,FALSE),"")</f>
        <v/>
      </c>
      <c r="Y1485" t="str">
        <f t="shared" si="775"/>
        <v/>
      </c>
      <c r="Z1485" t="str">
        <f t="shared" si="776"/>
        <v/>
      </c>
      <c r="AA1485" t="str">
        <f t="shared" si="777"/>
        <v/>
      </c>
      <c r="AB1485" t="str">
        <f>IF(LEN(Z1485)&gt;0,VLOOKUP(Z1485,DATA!$K$25:$L$69,2,FALSE)&amp;IF(LEN(AA1485)&gt;0,VLOOKUP(AA1485,DATA!$O$25:$P$29,2,FALSE),""),"")</f>
        <v/>
      </c>
      <c r="AC1485" t="str">
        <f>IF(LEN(Z1485)&gt;0,VLOOKUP(Z1485,DATA!$K$25:$M$69,3,FALSE),"")</f>
        <v/>
      </c>
      <c r="AD1485" t="str">
        <f t="shared" si="778"/>
        <v/>
      </c>
      <c r="AE1485" t="str">
        <f t="shared" si="779"/>
        <v/>
      </c>
      <c r="AF1485" t="str">
        <f t="shared" si="780"/>
        <v/>
      </c>
      <c r="AG1485" t="str">
        <f t="shared" si="781"/>
        <v/>
      </c>
      <c r="AH1485" t="str">
        <f t="shared" si="782"/>
        <v/>
      </c>
      <c r="AI1485" t="str">
        <f>IF(LEN(Q1485)&gt;0,REPT("0",IF(IF(MID(I1485,12,1)="F",VLOOKUP(J1485,DATA!$K$2:$Y$20,14,FALSE),0)&gt;10,IF(MID(I1485,12,1)="F",VLOOKUP(J1485,DATA!$K$2:$Y$20,14,FALSE),0)-10,0)-LEN(X1485))&amp;DEC2BIN(Q1485,IF(MID(I1485,12,1)="F",VLOOKUP(J1485,DATA!$K$2:$Y$20,14,FALSE),0)-IF(IF(MID(I1485,12,1)="F",VLOOKUP(J1485,DATA!$K$2:$Y$20,14,FALSE),0)&gt;10,IF(MID(I1485,12,1)="F",VLOOKUP(J1485,DATA!$K$2:$Y$20,14,FALSE),0)-10,0)),"")</f>
        <v/>
      </c>
      <c r="AJ1485" t="str">
        <f>IF(LEN(H1485)&gt;0,IF(H1485&lt;&gt;"CALL_PAL",VLOOKUP(H1485,DATA!$B$2:$E$526,4,FALSE),VLOOKUP(K1485,DATA!$K$72:$M$161,3,FALSE)),"")</f>
        <v/>
      </c>
      <c r="AK1485" t="str">
        <f>IF(LEN(H1485)&gt;0,VLOOKUP(H1485,DATA!$B$2:$D$526,3,FALSE),"")</f>
        <v/>
      </c>
      <c r="AL1485" t="str">
        <f t="shared" si="783"/>
        <v/>
      </c>
      <c r="AM1485" t="str">
        <f t="shared" si="784"/>
        <v/>
      </c>
      <c r="AN1485" t="str">
        <f t="shared" si="762"/>
        <v/>
      </c>
      <c r="AO1485" t="str">
        <f t="shared" si="788"/>
        <v/>
      </c>
      <c r="AP1485" t="str">
        <f t="shared" si="789"/>
        <v/>
      </c>
      <c r="AQ1485" t="str">
        <f t="shared" si="786"/>
        <v/>
      </c>
    </row>
    <row r="1486" spans="1:43" x14ac:dyDescent="0.25">
      <c r="A1486" t="str">
        <f t="shared" si="790"/>
        <v/>
      </c>
      <c r="C1486" t="str">
        <f t="shared" si="764"/>
        <v/>
      </c>
      <c r="D1486" t="str">
        <f t="shared" si="791"/>
        <v/>
      </c>
      <c r="E1486" t="str">
        <f t="shared" si="792"/>
        <v/>
      </c>
      <c r="F1486" t="str">
        <f t="shared" si="763"/>
        <v/>
      </c>
      <c r="G1486" t="str">
        <f t="shared" si="787"/>
        <v/>
      </c>
      <c r="H1486" t="str">
        <f t="shared" si="765"/>
        <v/>
      </c>
      <c r="I1486" s="3" t="str">
        <f>IF(LEN(H1486)&gt;0,VLOOKUP(H1486,DATA!$B$2:$G$526,6,FALSE),"")</f>
        <v/>
      </c>
      <c r="J1486" t="str">
        <f>IF(LEN(H1486)&gt;0,VLOOKUP(H1486,DATA!$B$2:$G$526,2,FALSE),"")</f>
        <v/>
      </c>
      <c r="K1486" t="str">
        <f>IF(LEN(H1486)&gt;0,IF(MID(IF(MID(MID(C1486,LEN(H1486)+2,99),1,1)="(",MID(MID(C1486,LEN(H1486)+2,99),2,LEN(MID(C1486,LEN(H1486)+2,99))-2),MID(C1486,LEN(H1486)+2,99)),1,1)=VLOOKUP(H1486,DATA!$B$2:$I$526,8,FALSE),MID(IF(MID(MID(C1486,LEN(H1486)+2,99),1,1)="(",MID(MID(C1486,LEN(H1486)+2,99),2,LEN(MID(C1486,LEN(H1486)+2,99))-2),MID(C1486,LEN(H1486)+2,99)),1,3),IF(MID(MID(C1486,LEN(H1486)+2,99),1,1)="(",MID(MID(C1486,LEN(H1486)+2,99),2,LEN(MID(C1486,LEN(H1486)+2,99))-2),MID(C1486,LEN(H1486)+2,99))),"")</f>
        <v/>
      </c>
      <c r="L1486" t="str">
        <f t="shared" si="766"/>
        <v/>
      </c>
      <c r="M1486" t="str">
        <f t="shared" si="785"/>
        <v/>
      </c>
      <c r="N1486" t="str">
        <f t="shared" si="767"/>
        <v/>
      </c>
      <c r="O1486" t="str">
        <f t="shared" si="768"/>
        <v/>
      </c>
      <c r="P1486" t="str">
        <f t="shared" ref="P1486:P1549" si="793">IF(MID(I1486,12,1)="F",IFERROR(VLOOKUP(L1486&amp;":",C:G,5,FALSE),""),"")</f>
        <v/>
      </c>
      <c r="Q1486" t="str">
        <f t="shared" si="769"/>
        <v/>
      </c>
      <c r="R1486" t="str">
        <f t="shared" si="770"/>
        <v/>
      </c>
      <c r="S1486" t="str">
        <f t="shared" si="771"/>
        <v/>
      </c>
      <c r="T1486" t="str">
        <f t="shared" si="772"/>
        <v/>
      </c>
      <c r="U1486" t="str">
        <f t="shared" si="773"/>
        <v/>
      </c>
      <c r="V1486" t="str">
        <f>IF(MID(I1486,6,1)="T",VLOOKUP(H1486,DATA!$B$2:$H$526,7,FALSE),"")</f>
        <v/>
      </c>
      <c r="W1486" t="str">
        <f t="shared" si="774"/>
        <v/>
      </c>
      <c r="X1486" t="str">
        <f>IF(LEN(H1486)&gt;0,VLOOKUP(H1486,DATA!$B$2:$F$526,5,FALSE),"")</f>
        <v/>
      </c>
      <c r="Y1486" t="str">
        <f t="shared" si="775"/>
        <v/>
      </c>
      <c r="Z1486" t="str">
        <f t="shared" si="776"/>
        <v/>
      </c>
      <c r="AA1486" t="str">
        <f t="shared" si="777"/>
        <v/>
      </c>
      <c r="AB1486" t="str">
        <f>IF(LEN(Z1486)&gt;0,VLOOKUP(Z1486,DATA!$K$25:$L$69,2,FALSE)&amp;IF(LEN(AA1486)&gt;0,VLOOKUP(AA1486,DATA!$O$25:$P$29,2,FALSE),""),"")</f>
        <v/>
      </c>
      <c r="AC1486" t="str">
        <f>IF(LEN(Z1486)&gt;0,VLOOKUP(Z1486,DATA!$K$25:$M$69,3,FALSE),"")</f>
        <v/>
      </c>
      <c r="AD1486" t="str">
        <f t="shared" si="778"/>
        <v/>
      </c>
      <c r="AE1486" t="str">
        <f t="shared" si="779"/>
        <v/>
      </c>
      <c r="AF1486" t="str">
        <f t="shared" si="780"/>
        <v/>
      </c>
      <c r="AG1486" t="str">
        <f t="shared" si="781"/>
        <v/>
      </c>
      <c r="AH1486" t="str">
        <f t="shared" si="782"/>
        <v/>
      </c>
      <c r="AI1486" t="str">
        <f>IF(LEN(Q1486)&gt;0,REPT("0",IF(IF(MID(I1486,12,1)="F",VLOOKUP(J1486,DATA!$K$2:$Y$20,14,FALSE),0)&gt;10,IF(MID(I1486,12,1)="F",VLOOKUP(J1486,DATA!$K$2:$Y$20,14,FALSE),0)-10,0)-LEN(X1486))&amp;DEC2BIN(Q1486,IF(MID(I1486,12,1)="F",VLOOKUP(J1486,DATA!$K$2:$Y$20,14,FALSE),0)-IF(IF(MID(I1486,12,1)="F",VLOOKUP(J1486,DATA!$K$2:$Y$20,14,FALSE),0)&gt;10,IF(MID(I1486,12,1)="F",VLOOKUP(J1486,DATA!$K$2:$Y$20,14,FALSE),0)-10,0)),"")</f>
        <v/>
      </c>
      <c r="AJ1486" t="str">
        <f>IF(LEN(H1486)&gt;0,IF(H1486&lt;&gt;"CALL_PAL",VLOOKUP(H1486,DATA!$B$2:$E$526,4,FALSE),VLOOKUP(K1486,DATA!$K$72:$M$161,3,FALSE)),"")</f>
        <v/>
      </c>
      <c r="AK1486" t="str">
        <f>IF(LEN(H1486)&gt;0,VLOOKUP(H1486,DATA!$B$2:$D$526,3,FALSE),"")</f>
        <v/>
      </c>
      <c r="AL1486" t="str">
        <f t="shared" si="783"/>
        <v/>
      </c>
      <c r="AM1486" t="str">
        <f t="shared" si="784"/>
        <v/>
      </c>
      <c r="AN1486" t="str">
        <f t="shared" si="762"/>
        <v/>
      </c>
      <c r="AO1486" t="str">
        <f t="shared" si="788"/>
        <v/>
      </c>
      <c r="AP1486" t="str">
        <f t="shared" si="789"/>
        <v/>
      </c>
      <c r="AQ1486" t="str">
        <f t="shared" si="786"/>
        <v/>
      </c>
    </row>
    <row r="1487" spans="1:43" x14ac:dyDescent="0.25">
      <c r="A1487" t="str">
        <f t="shared" si="790"/>
        <v/>
      </c>
      <c r="C1487" t="str">
        <f t="shared" si="764"/>
        <v/>
      </c>
      <c r="D1487" t="str">
        <f t="shared" si="791"/>
        <v/>
      </c>
      <c r="E1487" t="str">
        <f t="shared" si="792"/>
        <v/>
      </c>
      <c r="F1487" t="str">
        <f t="shared" si="763"/>
        <v/>
      </c>
      <c r="G1487" t="str">
        <f t="shared" si="787"/>
        <v/>
      </c>
      <c r="H1487" t="str">
        <f t="shared" si="765"/>
        <v/>
      </c>
      <c r="I1487" s="3" t="str">
        <f>IF(LEN(H1487)&gt;0,VLOOKUP(H1487,DATA!$B$2:$G$526,6,FALSE),"")</f>
        <v/>
      </c>
      <c r="J1487" t="str">
        <f>IF(LEN(H1487)&gt;0,VLOOKUP(H1487,DATA!$B$2:$G$526,2,FALSE),"")</f>
        <v/>
      </c>
      <c r="K1487" t="str">
        <f>IF(LEN(H1487)&gt;0,IF(MID(IF(MID(MID(C1487,LEN(H1487)+2,99),1,1)="(",MID(MID(C1487,LEN(H1487)+2,99),2,LEN(MID(C1487,LEN(H1487)+2,99))-2),MID(C1487,LEN(H1487)+2,99)),1,1)=VLOOKUP(H1487,DATA!$B$2:$I$526,8,FALSE),MID(IF(MID(MID(C1487,LEN(H1487)+2,99),1,1)="(",MID(MID(C1487,LEN(H1487)+2,99),2,LEN(MID(C1487,LEN(H1487)+2,99))-2),MID(C1487,LEN(H1487)+2,99)),1,3),IF(MID(MID(C1487,LEN(H1487)+2,99),1,1)="(",MID(MID(C1487,LEN(H1487)+2,99),2,LEN(MID(C1487,LEN(H1487)+2,99))-2),MID(C1487,LEN(H1487)+2,99))),"")</f>
        <v/>
      </c>
      <c r="L1487" t="str">
        <f t="shared" si="766"/>
        <v/>
      </c>
      <c r="M1487" t="str">
        <f t="shared" si="785"/>
        <v/>
      </c>
      <c r="N1487" t="str">
        <f t="shared" si="767"/>
        <v/>
      </c>
      <c r="O1487" t="str">
        <f t="shared" si="768"/>
        <v/>
      </c>
      <c r="P1487" t="str">
        <f t="shared" si="793"/>
        <v/>
      </c>
      <c r="Q1487" t="str">
        <f t="shared" si="769"/>
        <v/>
      </c>
      <c r="R1487" t="str">
        <f t="shared" si="770"/>
        <v/>
      </c>
      <c r="S1487" t="str">
        <f t="shared" si="771"/>
        <v/>
      </c>
      <c r="T1487" t="str">
        <f t="shared" si="772"/>
        <v/>
      </c>
      <c r="U1487" t="str">
        <f t="shared" si="773"/>
        <v/>
      </c>
      <c r="V1487" t="str">
        <f>IF(MID(I1487,6,1)="T",VLOOKUP(H1487,DATA!$B$2:$H$526,7,FALSE),"")</f>
        <v/>
      </c>
      <c r="W1487" t="str">
        <f t="shared" si="774"/>
        <v/>
      </c>
      <c r="X1487" t="str">
        <f>IF(LEN(H1487)&gt;0,VLOOKUP(H1487,DATA!$B$2:$F$526,5,FALSE),"")</f>
        <v/>
      </c>
      <c r="Y1487" t="str">
        <f t="shared" si="775"/>
        <v/>
      </c>
      <c r="Z1487" t="str">
        <f t="shared" si="776"/>
        <v/>
      </c>
      <c r="AA1487" t="str">
        <f t="shared" si="777"/>
        <v/>
      </c>
      <c r="AB1487" t="str">
        <f>IF(LEN(Z1487)&gt;0,VLOOKUP(Z1487,DATA!$K$25:$L$69,2,FALSE)&amp;IF(LEN(AA1487)&gt;0,VLOOKUP(AA1487,DATA!$O$25:$P$29,2,FALSE),""),"")</f>
        <v/>
      </c>
      <c r="AC1487" t="str">
        <f>IF(LEN(Z1487)&gt;0,VLOOKUP(Z1487,DATA!$K$25:$M$69,3,FALSE),"")</f>
        <v/>
      </c>
      <c r="AD1487" t="str">
        <f t="shared" si="778"/>
        <v/>
      </c>
      <c r="AE1487" t="str">
        <f t="shared" si="779"/>
        <v/>
      </c>
      <c r="AF1487" t="str">
        <f t="shared" si="780"/>
        <v/>
      </c>
      <c r="AG1487" t="str">
        <f t="shared" si="781"/>
        <v/>
      </c>
      <c r="AH1487" t="str">
        <f t="shared" si="782"/>
        <v/>
      </c>
      <c r="AI1487" t="str">
        <f>IF(LEN(Q1487)&gt;0,REPT("0",IF(IF(MID(I1487,12,1)="F",VLOOKUP(J1487,DATA!$K$2:$Y$20,14,FALSE),0)&gt;10,IF(MID(I1487,12,1)="F",VLOOKUP(J1487,DATA!$K$2:$Y$20,14,FALSE),0)-10,0)-LEN(X1487))&amp;DEC2BIN(Q1487,IF(MID(I1487,12,1)="F",VLOOKUP(J1487,DATA!$K$2:$Y$20,14,FALSE),0)-IF(IF(MID(I1487,12,1)="F",VLOOKUP(J1487,DATA!$K$2:$Y$20,14,FALSE),0)&gt;10,IF(MID(I1487,12,1)="F",VLOOKUP(J1487,DATA!$K$2:$Y$20,14,FALSE),0)-10,0)),"")</f>
        <v/>
      </c>
      <c r="AJ1487" t="str">
        <f>IF(LEN(H1487)&gt;0,IF(H1487&lt;&gt;"CALL_PAL",VLOOKUP(H1487,DATA!$B$2:$E$526,4,FALSE),VLOOKUP(K1487,DATA!$K$72:$M$161,3,FALSE)),"")</f>
        <v/>
      </c>
      <c r="AK1487" t="str">
        <f>IF(LEN(H1487)&gt;0,VLOOKUP(H1487,DATA!$B$2:$D$526,3,FALSE),"")</f>
        <v/>
      </c>
      <c r="AL1487" t="str">
        <f t="shared" si="783"/>
        <v/>
      </c>
      <c r="AM1487" t="str">
        <f t="shared" si="784"/>
        <v/>
      </c>
      <c r="AN1487" t="str">
        <f t="shared" si="762"/>
        <v/>
      </c>
      <c r="AO1487" t="str">
        <f t="shared" si="788"/>
        <v/>
      </c>
      <c r="AP1487" t="str">
        <f t="shared" si="789"/>
        <v/>
      </c>
      <c r="AQ1487" t="str">
        <f t="shared" si="786"/>
        <v/>
      </c>
    </row>
    <row r="1488" spans="1:43" x14ac:dyDescent="0.25">
      <c r="A1488" t="str">
        <f t="shared" si="790"/>
        <v/>
      </c>
      <c r="C1488" t="str">
        <f t="shared" si="764"/>
        <v/>
      </c>
      <c r="D1488" t="str">
        <f t="shared" si="791"/>
        <v/>
      </c>
      <c r="E1488" t="str">
        <f t="shared" si="792"/>
        <v/>
      </c>
      <c r="F1488" t="str">
        <f t="shared" si="763"/>
        <v/>
      </c>
      <c r="G1488" t="str">
        <f t="shared" si="787"/>
        <v/>
      </c>
      <c r="H1488" t="str">
        <f t="shared" si="765"/>
        <v/>
      </c>
      <c r="I1488" s="3" t="str">
        <f>IF(LEN(H1488)&gt;0,VLOOKUP(H1488,DATA!$B$2:$G$526,6,FALSE),"")</f>
        <v/>
      </c>
      <c r="J1488" t="str">
        <f>IF(LEN(H1488)&gt;0,VLOOKUP(H1488,DATA!$B$2:$G$526,2,FALSE),"")</f>
        <v/>
      </c>
      <c r="K1488" t="str">
        <f>IF(LEN(H1488)&gt;0,IF(MID(IF(MID(MID(C1488,LEN(H1488)+2,99),1,1)="(",MID(MID(C1488,LEN(H1488)+2,99),2,LEN(MID(C1488,LEN(H1488)+2,99))-2),MID(C1488,LEN(H1488)+2,99)),1,1)=VLOOKUP(H1488,DATA!$B$2:$I$526,8,FALSE),MID(IF(MID(MID(C1488,LEN(H1488)+2,99),1,1)="(",MID(MID(C1488,LEN(H1488)+2,99),2,LEN(MID(C1488,LEN(H1488)+2,99))-2),MID(C1488,LEN(H1488)+2,99)),1,3),IF(MID(MID(C1488,LEN(H1488)+2,99),1,1)="(",MID(MID(C1488,LEN(H1488)+2,99),2,LEN(MID(C1488,LEN(H1488)+2,99))-2),MID(C1488,LEN(H1488)+2,99))),"")</f>
        <v/>
      </c>
      <c r="L1488" t="str">
        <f t="shared" si="766"/>
        <v/>
      </c>
      <c r="M1488" t="str">
        <f t="shared" si="785"/>
        <v/>
      </c>
      <c r="N1488" t="str">
        <f t="shared" si="767"/>
        <v/>
      </c>
      <c r="O1488" t="str">
        <f t="shared" si="768"/>
        <v/>
      </c>
      <c r="P1488" t="str">
        <f t="shared" si="793"/>
        <v/>
      </c>
      <c r="Q1488" t="str">
        <f t="shared" si="769"/>
        <v/>
      </c>
      <c r="R1488" t="str">
        <f t="shared" si="770"/>
        <v/>
      </c>
      <c r="S1488" t="str">
        <f t="shared" si="771"/>
        <v/>
      </c>
      <c r="T1488" t="str">
        <f t="shared" si="772"/>
        <v/>
      </c>
      <c r="U1488" t="str">
        <f t="shared" si="773"/>
        <v/>
      </c>
      <c r="V1488" t="str">
        <f>IF(MID(I1488,6,1)="T",VLOOKUP(H1488,DATA!$B$2:$H$526,7,FALSE),"")</f>
        <v/>
      </c>
      <c r="W1488" t="str">
        <f t="shared" si="774"/>
        <v/>
      </c>
      <c r="X1488" t="str">
        <f>IF(LEN(H1488)&gt;0,VLOOKUP(H1488,DATA!$B$2:$F$526,5,FALSE),"")</f>
        <v/>
      </c>
      <c r="Y1488" t="str">
        <f t="shared" si="775"/>
        <v/>
      </c>
      <c r="Z1488" t="str">
        <f t="shared" si="776"/>
        <v/>
      </c>
      <c r="AA1488" t="str">
        <f t="shared" si="777"/>
        <v/>
      </c>
      <c r="AB1488" t="str">
        <f>IF(LEN(Z1488)&gt;0,VLOOKUP(Z1488,DATA!$K$25:$L$69,2,FALSE)&amp;IF(LEN(AA1488)&gt;0,VLOOKUP(AA1488,DATA!$O$25:$P$29,2,FALSE),""),"")</f>
        <v/>
      </c>
      <c r="AC1488" t="str">
        <f>IF(LEN(Z1488)&gt;0,VLOOKUP(Z1488,DATA!$K$25:$M$69,3,FALSE),"")</f>
        <v/>
      </c>
      <c r="AD1488" t="str">
        <f t="shared" si="778"/>
        <v/>
      </c>
      <c r="AE1488" t="str">
        <f t="shared" si="779"/>
        <v/>
      </c>
      <c r="AF1488" t="str">
        <f t="shared" si="780"/>
        <v/>
      </c>
      <c r="AG1488" t="str">
        <f t="shared" si="781"/>
        <v/>
      </c>
      <c r="AH1488" t="str">
        <f t="shared" si="782"/>
        <v/>
      </c>
      <c r="AI1488" t="str">
        <f>IF(LEN(Q1488)&gt;0,REPT("0",IF(IF(MID(I1488,12,1)="F",VLOOKUP(J1488,DATA!$K$2:$Y$20,14,FALSE),0)&gt;10,IF(MID(I1488,12,1)="F",VLOOKUP(J1488,DATA!$K$2:$Y$20,14,FALSE),0)-10,0)-LEN(X1488))&amp;DEC2BIN(Q1488,IF(MID(I1488,12,1)="F",VLOOKUP(J1488,DATA!$K$2:$Y$20,14,FALSE),0)-IF(IF(MID(I1488,12,1)="F",VLOOKUP(J1488,DATA!$K$2:$Y$20,14,FALSE),0)&gt;10,IF(MID(I1488,12,1)="F",VLOOKUP(J1488,DATA!$K$2:$Y$20,14,FALSE),0)-10,0)),"")</f>
        <v/>
      </c>
      <c r="AJ1488" t="str">
        <f>IF(LEN(H1488)&gt;0,IF(H1488&lt;&gt;"CALL_PAL",VLOOKUP(H1488,DATA!$B$2:$E$526,4,FALSE),VLOOKUP(K1488,DATA!$K$72:$M$161,3,FALSE)),"")</f>
        <v/>
      </c>
      <c r="AK1488" t="str">
        <f>IF(LEN(H1488)&gt;0,VLOOKUP(H1488,DATA!$B$2:$D$526,3,FALSE),"")</f>
        <v/>
      </c>
      <c r="AL1488" t="str">
        <f t="shared" si="783"/>
        <v/>
      </c>
      <c r="AM1488" t="str">
        <f t="shared" si="784"/>
        <v/>
      </c>
      <c r="AN1488" t="str">
        <f t="shared" si="762"/>
        <v/>
      </c>
      <c r="AO1488" t="str">
        <f t="shared" si="788"/>
        <v/>
      </c>
      <c r="AP1488" t="str">
        <f t="shared" si="789"/>
        <v/>
      </c>
      <c r="AQ1488" t="str">
        <f t="shared" si="786"/>
        <v/>
      </c>
    </row>
    <row r="1489" spans="1:43" x14ac:dyDescent="0.25">
      <c r="A1489" t="str">
        <f t="shared" si="790"/>
        <v/>
      </c>
      <c r="C1489" t="str">
        <f t="shared" si="764"/>
        <v/>
      </c>
      <c r="D1489" t="str">
        <f t="shared" si="791"/>
        <v/>
      </c>
      <c r="E1489" t="str">
        <f t="shared" si="792"/>
        <v/>
      </c>
      <c r="F1489" t="str">
        <f t="shared" si="763"/>
        <v/>
      </c>
      <c r="G1489" t="str">
        <f t="shared" si="787"/>
        <v/>
      </c>
      <c r="H1489" t="str">
        <f t="shared" si="765"/>
        <v/>
      </c>
      <c r="I1489" s="3" t="str">
        <f>IF(LEN(H1489)&gt;0,VLOOKUP(H1489,DATA!$B$2:$G$526,6,FALSE),"")</f>
        <v/>
      </c>
      <c r="J1489" t="str">
        <f>IF(LEN(H1489)&gt;0,VLOOKUP(H1489,DATA!$B$2:$G$526,2,FALSE),"")</f>
        <v/>
      </c>
      <c r="K1489" t="str">
        <f>IF(LEN(H1489)&gt;0,IF(MID(IF(MID(MID(C1489,LEN(H1489)+2,99),1,1)="(",MID(MID(C1489,LEN(H1489)+2,99),2,LEN(MID(C1489,LEN(H1489)+2,99))-2),MID(C1489,LEN(H1489)+2,99)),1,1)=VLOOKUP(H1489,DATA!$B$2:$I$526,8,FALSE),MID(IF(MID(MID(C1489,LEN(H1489)+2,99),1,1)="(",MID(MID(C1489,LEN(H1489)+2,99),2,LEN(MID(C1489,LEN(H1489)+2,99))-2),MID(C1489,LEN(H1489)+2,99)),1,3),IF(MID(MID(C1489,LEN(H1489)+2,99),1,1)="(",MID(MID(C1489,LEN(H1489)+2,99),2,LEN(MID(C1489,LEN(H1489)+2,99))-2),MID(C1489,LEN(H1489)+2,99))),"")</f>
        <v/>
      </c>
      <c r="L1489" t="str">
        <f t="shared" si="766"/>
        <v/>
      </c>
      <c r="M1489" t="str">
        <f t="shared" si="785"/>
        <v/>
      </c>
      <c r="N1489" t="str">
        <f t="shared" si="767"/>
        <v/>
      </c>
      <c r="O1489" t="str">
        <f t="shared" si="768"/>
        <v/>
      </c>
      <c r="P1489" t="str">
        <f t="shared" si="793"/>
        <v/>
      </c>
      <c r="Q1489" t="str">
        <f t="shared" si="769"/>
        <v/>
      </c>
      <c r="R1489" t="str">
        <f t="shared" si="770"/>
        <v/>
      </c>
      <c r="S1489" t="str">
        <f t="shared" si="771"/>
        <v/>
      </c>
      <c r="T1489" t="str">
        <f t="shared" si="772"/>
        <v/>
      </c>
      <c r="U1489" t="str">
        <f t="shared" si="773"/>
        <v/>
      </c>
      <c r="V1489" t="str">
        <f>IF(MID(I1489,6,1)="T",VLOOKUP(H1489,DATA!$B$2:$H$526,7,FALSE),"")</f>
        <v/>
      </c>
      <c r="W1489" t="str">
        <f t="shared" si="774"/>
        <v/>
      </c>
      <c r="X1489" t="str">
        <f>IF(LEN(H1489)&gt;0,VLOOKUP(H1489,DATA!$B$2:$F$526,5,FALSE),"")</f>
        <v/>
      </c>
      <c r="Y1489" t="str">
        <f t="shared" si="775"/>
        <v/>
      </c>
      <c r="Z1489" t="str">
        <f t="shared" si="776"/>
        <v/>
      </c>
      <c r="AA1489" t="str">
        <f t="shared" si="777"/>
        <v/>
      </c>
      <c r="AB1489" t="str">
        <f>IF(LEN(Z1489)&gt;0,VLOOKUP(Z1489,DATA!$K$25:$L$69,2,FALSE)&amp;IF(LEN(AA1489)&gt;0,VLOOKUP(AA1489,DATA!$O$25:$P$29,2,FALSE),""),"")</f>
        <v/>
      </c>
      <c r="AC1489" t="str">
        <f>IF(LEN(Z1489)&gt;0,VLOOKUP(Z1489,DATA!$K$25:$M$69,3,FALSE),"")</f>
        <v/>
      </c>
      <c r="AD1489" t="str">
        <f t="shared" si="778"/>
        <v/>
      </c>
      <c r="AE1489" t="str">
        <f t="shared" si="779"/>
        <v/>
      </c>
      <c r="AF1489" t="str">
        <f t="shared" si="780"/>
        <v/>
      </c>
      <c r="AG1489" t="str">
        <f t="shared" si="781"/>
        <v/>
      </c>
      <c r="AH1489" t="str">
        <f t="shared" si="782"/>
        <v/>
      </c>
      <c r="AI1489" t="str">
        <f>IF(LEN(Q1489)&gt;0,REPT("0",IF(IF(MID(I1489,12,1)="F",VLOOKUP(J1489,DATA!$K$2:$Y$20,14,FALSE),0)&gt;10,IF(MID(I1489,12,1)="F",VLOOKUP(J1489,DATA!$K$2:$Y$20,14,FALSE),0)-10,0)-LEN(X1489))&amp;DEC2BIN(Q1489,IF(MID(I1489,12,1)="F",VLOOKUP(J1489,DATA!$K$2:$Y$20,14,FALSE),0)-IF(IF(MID(I1489,12,1)="F",VLOOKUP(J1489,DATA!$K$2:$Y$20,14,FALSE),0)&gt;10,IF(MID(I1489,12,1)="F",VLOOKUP(J1489,DATA!$K$2:$Y$20,14,FALSE),0)-10,0)),"")</f>
        <v/>
      </c>
      <c r="AJ1489" t="str">
        <f>IF(LEN(H1489)&gt;0,IF(H1489&lt;&gt;"CALL_PAL",VLOOKUP(H1489,DATA!$B$2:$E$526,4,FALSE),VLOOKUP(K1489,DATA!$K$72:$M$161,3,FALSE)),"")</f>
        <v/>
      </c>
      <c r="AK1489" t="str">
        <f>IF(LEN(H1489)&gt;0,VLOOKUP(H1489,DATA!$B$2:$D$526,3,FALSE),"")</f>
        <v/>
      </c>
      <c r="AL1489" t="str">
        <f t="shared" si="783"/>
        <v/>
      </c>
      <c r="AM1489" t="str">
        <f t="shared" si="784"/>
        <v/>
      </c>
      <c r="AN1489" t="str">
        <f t="shared" si="762"/>
        <v/>
      </c>
      <c r="AO1489" t="str">
        <f t="shared" si="788"/>
        <v/>
      </c>
      <c r="AP1489" t="str">
        <f t="shared" si="789"/>
        <v/>
      </c>
      <c r="AQ1489" t="str">
        <f t="shared" si="786"/>
        <v/>
      </c>
    </row>
    <row r="1490" spans="1:43" x14ac:dyDescent="0.25">
      <c r="A1490" t="str">
        <f t="shared" si="790"/>
        <v/>
      </c>
      <c r="C1490" t="str">
        <f t="shared" si="764"/>
        <v/>
      </c>
      <c r="D1490" t="str">
        <f t="shared" si="791"/>
        <v/>
      </c>
      <c r="E1490" t="str">
        <f t="shared" si="792"/>
        <v/>
      </c>
      <c r="F1490" t="str">
        <f t="shared" si="763"/>
        <v/>
      </c>
      <c r="G1490" t="str">
        <f t="shared" si="787"/>
        <v/>
      </c>
      <c r="H1490" t="str">
        <f t="shared" si="765"/>
        <v/>
      </c>
      <c r="I1490" s="3" t="str">
        <f>IF(LEN(H1490)&gt;0,VLOOKUP(H1490,DATA!$B$2:$G$526,6,FALSE),"")</f>
        <v/>
      </c>
      <c r="J1490" t="str">
        <f>IF(LEN(H1490)&gt;0,VLOOKUP(H1490,DATA!$B$2:$G$526,2,FALSE),"")</f>
        <v/>
      </c>
      <c r="K1490" t="str">
        <f>IF(LEN(H1490)&gt;0,IF(MID(IF(MID(MID(C1490,LEN(H1490)+2,99),1,1)="(",MID(MID(C1490,LEN(H1490)+2,99),2,LEN(MID(C1490,LEN(H1490)+2,99))-2),MID(C1490,LEN(H1490)+2,99)),1,1)=VLOOKUP(H1490,DATA!$B$2:$I$526,8,FALSE),MID(IF(MID(MID(C1490,LEN(H1490)+2,99),1,1)="(",MID(MID(C1490,LEN(H1490)+2,99),2,LEN(MID(C1490,LEN(H1490)+2,99))-2),MID(C1490,LEN(H1490)+2,99)),1,3),IF(MID(MID(C1490,LEN(H1490)+2,99),1,1)="(",MID(MID(C1490,LEN(H1490)+2,99),2,LEN(MID(C1490,LEN(H1490)+2,99))-2),MID(C1490,LEN(H1490)+2,99))),"")</f>
        <v/>
      </c>
      <c r="L1490" t="str">
        <f t="shared" si="766"/>
        <v/>
      </c>
      <c r="M1490" t="str">
        <f t="shared" si="785"/>
        <v/>
      </c>
      <c r="N1490" t="str">
        <f t="shared" si="767"/>
        <v/>
      </c>
      <c r="O1490" t="str">
        <f t="shared" si="768"/>
        <v/>
      </c>
      <c r="P1490" t="str">
        <f t="shared" si="793"/>
        <v/>
      </c>
      <c r="Q1490" t="str">
        <f t="shared" si="769"/>
        <v/>
      </c>
      <c r="R1490" t="str">
        <f t="shared" si="770"/>
        <v/>
      </c>
      <c r="S1490" t="str">
        <f t="shared" si="771"/>
        <v/>
      </c>
      <c r="T1490" t="str">
        <f t="shared" si="772"/>
        <v/>
      </c>
      <c r="U1490" t="str">
        <f t="shared" si="773"/>
        <v/>
      </c>
      <c r="V1490" t="str">
        <f>IF(MID(I1490,6,1)="T",VLOOKUP(H1490,DATA!$B$2:$H$526,7,FALSE),"")</f>
        <v/>
      </c>
      <c r="W1490" t="str">
        <f t="shared" si="774"/>
        <v/>
      </c>
      <c r="X1490" t="str">
        <f>IF(LEN(H1490)&gt;0,VLOOKUP(H1490,DATA!$B$2:$F$526,5,FALSE),"")</f>
        <v/>
      </c>
      <c r="Y1490" t="str">
        <f t="shared" si="775"/>
        <v/>
      </c>
      <c r="Z1490" t="str">
        <f t="shared" si="776"/>
        <v/>
      </c>
      <c r="AA1490" t="str">
        <f t="shared" si="777"/>
        <v/>
      </c>
      <c r="AB1490" t="str">
        <f>IF(LEN(Z1490)&gt;0,VLOOKUP(Z1490,DATA!$K$25:$L$69,2,FALSE)&amp;IF(LEN(AA1490)&gt;0,VLOOKUP(AA1490,DATA!$O$25:$P$29,2,FALSE),""),"")</f>
        <v/>
      </c>
      <c r="AC1490" t="str">
        <f>IF(LEN(Z1490)&gt;0,VLOOKUP(Z1490,DATA!$K$25:$M$69,3,FALSE),"")</f>
        <v/>
      </c>
      <c r="AD1490" t="str">
        <f t="shared" si="778"/>
        <v/>
      </c>
      <c r="AE1490" t="str">
        <f t="shared" si="779"/>
        <v/>
      </c>
      <c r="AF1490" t="str">
        <f t="shared" si="780"/>
        <v/>
      </c>
      <c r="AG1490" t="str">
        <f t="shared" si="781"/>
        <v/>
      </c>
      <c r="AH1490" t="str">
        <f t="shared" si="782"/>
        <v/>
      </c>
      <c r="AI1490" t="str">
        <f>IF(LEN(Q1490)&gt;0,REPT("0",IF(IF(MID(I1490,12,1)="F",VLOOKUP(J1490,DATA!$K$2:$Y$20,14,FALSE),0)&gt;10,IF(MID(I1490,12,1)="F",VLOOKUP(J1490,DATA!$K$2:$Y$20,14,FALSE),0)-10,0)-LEN(X1490))&amp;DEC2BIN(Q1490,IF(MID(I1490,12,1)="F",VLOOKUP(J1490,DATA!$K$2:$Y$20,14,FALSE),0)-IF(IF(MID(I1490,12,1)="F",VLOOKUP(J1490,DATA!$K$2:$Y$20,14,FALSE),0)&gt;10,IF(MID(I1490,12,1)="F",VLOOKUP(J1490,DATA!$K$2:$Y$20,14,FALSE),0)-10,0)),"")</f>
        <v/>
      </c>
      <c r="AJ1490" t="str">
        <f>IF(LEN(H1490)&gt;0,IF(H1490&lt;&gt;"CALL_PAL",VLOOKUP(H1490,DATA!$B$2:$E$526,4,FALSE),VLOOKUP(K1490,DATA!$K$72:$M$161,3,FALSE)),"")</f>
        <v/>
      </c>
      <c r="AK1490" t="str">
        <f>IF(LEN(H1490)&gt;0,VLOOKUP(H1490,DATA!$B$2:$D$526,3,FALSE),"")</f>
        <v/>
      </c>
      <c r="AL1490" t="str">
        <f t="shared" si="783"/>
        <v/>
      </c>
      <c r="AM1490" t="str">
        <f t="shared" si="784"/>
        <v/>
      </c>
      <c r="AN1490" t="str">
        <f t="shared" si="762"/>
        <v/>
      </c>
      <c r="AO1490" t="str">
        <f t="shared" si="788"/>
        <v/>
      </c>
      <c r="AP1490" t="str">
        <f t="shared" si="789"/>
        <v/>
      </c>
      <c r="AQ1490" t="str">
        <f t="shared" si="786"/>
        <v/>
      </c>
    </row>
    <row r="1491" spans="1:43" x14ac:dyDescent="0.25">
      <c r="A1491" t="str">
        <f t="shared" si="790"/>
        <v/>
      </c>
      <c r="C1491" t="str">
        <f t="shared" si="764"/>
        <v/>
      </c>
      <c r="D1491" t="str">
        <f t="shared" si="791"/>
        <v/>
      </c>
      <c r="E1491" t="str">
        <f t="shared" si="792"/>
        <v/>
      </c>
      <c r="F1491" t="str">
        <f t="shared" si="763"/>
        <v/>
      </c>
      <c r="G1491" t="str">
        <f t="shared" si="787"/>
        <v/>
      </c>
      <c r="H1491" t="str">
        <f t="shared" si="765"/>
        <v/>
      </c>
      <c r="I1491" s="3" t="str">
        <f>IF(LEN(H1491)&gt;0,VLOOKUP(H1491,DATA!$B$2:$G$526,6,FALSE),"")</f>
        <v/>
      </c>
      <c r="J1491" t="str">
        <f>IF(LEN(H1491)&gt;0,VLOOKUP(H1491,DATA!$B$2:$G$526,2,FALSE),"")</f>
        <v/>
      </c>
      <c r="K1491" t="str">
        <f>IF(LEN(H1491)&gt;0,IF(MID(IF(MID(MID(C1491,LEN(H1491)+2,99),1,1)="(",MID(MID(C1491,LEN(H1491)+2,99),2,LEN(MID(C1491,LEN(H1491)+2,99))-2),MID(C1491,LEN(H1491)+2,99)),1,1)=VLOOKUP(H1491,DATA!$B$2:$I$526,8,FALSE),MID(IF(MID(MID(C1491,LEN(H1491)+2,99),1,1)="(",MID(MID(C1491,LEN(H1491)+2,99),2,LEN(MID(C1491,LEN(H1491)+2,99))-2),MID(C1491,LEN(H1491)+2,99)),1,3),IF(MID(MID(C1491,LEN(H1491)+2,99),1,1)="(",MID(MID(C1491,LEN(H1491)+2,99),2,LEN(MID(C1491,LEN(H1491)+2,99))-2),MID(C1491,LEN(H1491)+2,99))),"")</f>
        <v/>
      </c>
      <c r="L1491" t="str">
        <f t="shared" si="766"/>
        <v/>
      </c>
      <c r="M1491" t="str">
        <f t="shared" si="785"/>
        <v/>
      </c>
      <c r="N1491" t="str">
        <f t="shared" si="767"/>
        <v/>
      </c>
      <c r="O1491" t="str">
        <f t="shared" si="768"/>
        <v/>
      </c>
      <c r="P1491" t="str">
        <f t="shared" si="793"/>
        <v/>
      </c>
      <c r="Q1491" t="str">
        <f t="shared" si="769"/>
        <v/>
      </c>
      <c r="R1491" t="str">
        <f t="shared" si="770"/>
        <v/>
      </c>
      <c r="S1491" t="str">
        <f t="shared" si="771"/>
        <v/>
      </c>
      <c r="T1491" t="str">
        <f t="shared" si="772"/>
        <v/>
      </c>
      <c r="U1491" t="str">
        <f t="shared" si="773"/>
        <v/>
      </c>
      <c r="V1491" t="str">
        <f>IF(MID(I1491,6,1)="T",VLOOKUP(H1491,DATA!$B$2:$H$526,7,FALSE),"")</f>
        <v/>
      </c>
      <c r="W1491" t="str">
        <f t="shared" si="774"/>
        <v/>
      </c>
      <c r="X1491" t="str">
        <f>IF(LEN(H1491)&gt;0,VLOOKUP(H1491,DATA!$B$2:$F$526,5,FALSE),"")</f>
        <v/>
      </c>
      <c r="Y1491" t="str">
        <f t="shared" si="775"/>
        <v/>
      </c>
      <c r="Z1491" t="str">
        <f t="shared" si="776"/>
        <v/>
      </c>
      <c r="AA1491" t="str">
        <f t="shared" si="777"/>
        <v/>
      </c>
      <c r="AB1491" t="str">
        <f>IF(LEN(Z1491)&gt;0,VLOOKUP(Z1491,DATA!$K$25:$L$69,2,FALSE)&amp;IF(LEN(AA1491)&gt;0,VLOOKUP(AA1491,DATA!$O$25:$P$29,2,FALSE),""),"")</f>
        <v/>
      </c>
      <c r="AC1491" t="str">
        <f>IF(LEN(Z1491)&gt;0,VLOOKUP(Z1491,DATA!$K$25:$M$69,3,FALSE),"")</f>
        <v/>
      </c>
      <c r="AD1491" t="str">
        <f t="shared" si="778"/>
        <v/>
      </c>
      <c r="AE1491" t="str">
        <f t="shared" si="779"/>
        <v/>
      </c>
      <c r="AF1491" t="str">
        <f t="shared" si="780"/>
        <v/>
      </c>
      <c r="AG1491" t="str">
        <f t="shared" si="781"/>
        <v/>
      </c>
      <c r="AH1491" t="str">
        <f t="shared" si="782"/>
        <v/>
      </c>
      <c r="AI1491" t="str">
        <f>IF(LEN(Q1491)&gt;0,REPT("0",IF(IF(MID(I1491,12,1)="F",VLOOKUP(J1491,DATA!$K$2:$Y$20,14,FALSE),0)&gt;10,IF(MID(I1491,12,1)="F",VLOOKUP(J1491,DATA!$K$2:$Y$20,14,FALSE),0)-10,0)-LEN(X1491))&amp;DEC2BIN(Q1491,IF(MID(I1491,12,1)="F",VLOOKUP(J1491,DATA!$K$2:$Y$20,14,FALSE),0)-IF(IF(MID(I1491,12,1)="F",VLOOKUP(J1491,DATA!$K$2:$Y$20,14,FALSE),0)&gt;10,IF(MID(I1491,12,1)="F",VLOOKUP(J1491,DATA!$K$2:$Y$20,14,FALSE),0)-10,0)),"")</f>
        <v/>
      </c>
      <c r="AJ1491" t="str">
        <f>IF(LEN(H1491)&gt;0,IF(H1491&lt;&gt;"CALL_PAL",VLOOKUP(H1491,DATA!$B$2:$E$526,4,FALSE),VLOOKUP(K1491,DATA!$K$72:$M$161,3,FALSE)),"")</f>
        <v/>
      </c>
      <c r="AK1491" t="str">
        <f>IF(LEN(H1491)&gt;0,VLOOKUP(H1491,DATA!$B$2:$D$526,3,FALSE),"")</f>
        <v/>
      </c>
      <c r="AL1491" t="str">
        <f t="shared" si="783"/>
        <v/>
      </c>
      <c r="AM1491" t="str">
        <f t="shared" si="784"/>
        <v/>
      </c>
      <c r="AN1491" t="str">
        <f t="shared" si="762"/>
        <v/>
      </c>
      <c r="AO1491" t="str">
        <f t="shared" si="788"/>
        <v/>
      </c>
      <c r="AP1491" t="str">
        <f t="shared" si="789"/>
        <v/>
      </c>
      <c r="AQ1491" t="str">
        <f t="shared" si="786"/>
        <v/>
      </c>
    </row>
    <row r="1492" spans="1:43" x14ac:dyDescent="0.25">
      <c r="A1492" t="str">
        <f t="shared" si="790"/>
        <v/>
      </c>
      <c r="C1492" t="str">
        <f t="shared" si="764"/>
        <v/>
      </c>
      <c r="D1492" t="str">
        <f t="shared" si="791"/>
        <v/>
      </c>
      <c r="E1492" t="str">
        <f t="shared" si="792"/>
        <v/>
      </c>
      <c r="F1492" t="str">
        <f t="shared" si="763"/>
        <v/>
      </c>
      <c r="G1492" t="str">
        <f t="shared" si="787"/>
        <v/>
      </c>
      <c r="H1492" t="str">
        <f t="shared" si="765"/>
        <v/>
      </c>
      <c r="I1492" s="3" t="str">
        <f>IF(LEN(H1492)&gt;0,VLOOKUP(H1492,DATA!$B$2:$G$526,6,FALSE),"")</f>
        <v/>
      </c>
      <c r="J1492" t="str">
        <f>IF(LEN(H1492)&gt;0,VLOOKUP(H1492,DATA!$B$2:$G$526,2,FALSE),"")</f>
        <v/>
      </c>
      <c r="K1492" t="str">
        <f>IF(LEN(H1492)&gt;0,IF(MID(IF(MID(MID(C1492,LEN(H1492)+2,99),1,1)="(",MID(MID(C1492,LEN(H1492)+2,99),2,LEN(MID(C1492,LEN(H1492)+2,99))-2),MID(C1492,LEN(H1492)+2,99)),1,1)=VLOOKUP(H1492,DATA!$B$2:$I$526,8,FALSE),MID(IF(MID(MID(C1492,LEN(H1492)+2,99),1,1)="(",MID(MID(C1492,LEN(H1492)+2,99),2,LEN(MID(C1492,LEN(H1492)+2,99))-2),MID(C1492,LEN(H1492)+2,99)),1,3),IF(MID(MID(C1492,LEN(H1492)+2,99),1,1)="(",MID(MID(C1492,LEN(H1492)+2,99),2,LEN(MID(C1492,LEN(H1492)+2,99))-2),MID(C1492,LEN(H1492)+2,99))),"")</f>
        <v/>
      </c>
      <c r="L1492" t="str">
        <f t="shared" si="766"/>
        <v/>
      </c>
      <c r="M1492" t="str">
        <f t="shared" si="785"/>
        <v/>
      </c>
      <c r="N1492" t="str">
        <f t="shared" si="767"/>
        <v/>
      </c>
      <c r="O1492" t="str">
        <f t="shared" si="768"/>
        <v/>
      </c>
      <c r="P1492" t="str">
        <f t="shared" si="793"/>
        <v/>
      </c>
      <c r="Q1492" t="str">
        <f t="shared" si="769"/>
        <v/>
      </c>
      <c r="R1492" t="str">
        <f t="shared" si="770"/>
        <v/>
      </c>
      <c r="S1492" t="str">
        <f t="shared" si="771"/>
        <v/>
      </c>
      <c r="T1492" t="str">
        <f t="shared" si="772"/>
        <v/>
      </c>
      <c r="U1492" t="str">
        <f t="shared" si="773"/>
        <v/>
      </c>
      <c r="V1492" t="str">
        <f>IF(MID(I1492,6,1)="T",VLOOKUP(H1492,DATA!$B$2:$H$526,7,FALSE),"")</f>
        <v/>
      </c>
      <c r="W1492" t="str">
        <f t="shared" si="774"/>
        <v/>
      </c>
      <c r="X1492" t="str">
        <f>IF(LEN(H1492)&gt;0,VLOOKUP(H1492,DATA!$B$2:$F$526,5,FALSE),"")</f>
        <v/>
      </c>
      <c r="Y1492" t="str">
        <f t="shared" si="775"/>
        <v/>
      </c>
      <c r="Z1492" t="str">
        <f t="shared" si="776"/>
        <v/>
      </c>
      <c r="AA1492" t="str">
        <f t="shared" si="777"/>
        <v/>
      </c>
      <c r="AB1492" t="str">
        <f>IF(LEN(Z1492)&gt;0,VLOOKUP(Z1492,DATA!$K$25:$L$69,2,FALSE)&amp;IF(LEN(AA1492)&gt;0,VLOOKUP(AA1492,DATA!$O$25:$P$29,2,FALSE),""),"")</f>
        <v/>
      </c>
      <c r="AC1492" t="str">
        <f>IF(LEN(Z1492)&gt;0,VLOOKUP(Z1492,DATA!$K$25:$M$69,3,FALSE),"")</f>
        <v/>
      </c>
      <c r="AD1492" t="str">
        <f t="shared" si="778"/>
        <v/>
      </c>
      <c r="AE1492" t="str">
        <f t="shared" si="779"/>
        <v/>
      </c>
      <c r="AF1492" t="str">
        <f t="shared" si="780"/>
        <v/>
      </c>
      <c r="AG1492" t="str">
        <f t="shared" si="781"/>
        <v/>
      </c>
      <c r="AH1492" t="str">
        <f t="shared" si="782"/>
        <v/>
      </c>
      <c r="AI1492" t="str">
        <f>IF(LEN(Q1492)&gt;0,REPT("0",IF(IF(MID(I1492,12,1)="F",VLOOKUP(J1492,DATA!$K$2:$Y$20,14,FALSE),0)&gt;10,IF(MID(I1492,12,1)="F",VLOOKUP(J1492,DATA!$K$2:$Y$20,14,FALSE),0)-10,0)-LEN(X1492))&amp;DEC2BIN(Q1492,IF(MID(I1492,12,1)="F",VLOOKUP(J1492,DATA!$K$2:$Y$20,14,FALSE),0)-IF(IF(MID(I1492,12,1)="F",VLOOKUP(J1492,DATA!$K$2:$Y$20,14,FALSE),0)&gt;10,IF(MID(I1492,12,1)="F",VLOOKUP(J1492,DATA!$K$2:$Y$20,14,FALSE),0)-10,0)),"")</f>
        <v/>
      </c>
      <c r="AJ1492" t="str">
        <f>IF(LEN(H1492)&gt;0,IF(H1492&lt;&gt;"CALL_PAL",VLOOKUP(H1492,DATA!$B$2:$E$526,4,FALSE),VLOOKUP(K1492,DATA!$K$72:$M$161,3,FALSE)),"")</f>
        <v/>
      </c>
      <c r="AK1492" t="str">
        <f>IF(LEN(H1492)&gt;0,VLOOKUP(H1492,DATA!$B$2:$D$526,3,FALSE),"")</f>
        <v/>
      </c>
      <c r="AL1492" t="str">
        <f t="shared" si="783"/>
        <v/>
      </c>
      <c r="AM1492" t="str">
        <f t="shared" si="784"/>
        <v/>
      </c>
      <c r="AN1492" t="str">
        <f t="shared" si="762"/>
        <v/>
      </c>
      <c r="AO1492" t="str">
        <f t="shared" si="788"/>
        <v/>
      </c>
      <c r="AP1492" t="str">
        <f t="shared" si="789"/>
        <v/>
      </c>
      <c r="AQ1492" t="str">
        <f t="shared" si="786"/>
        <v/>
      </c>
    </row>
    <row r="1493" spans="1:43" x14ac:dyDescent="0.25">
      <c r="A1493" t="str">
        <f t="shared" si="790"/>
        <v/>
      </c>
      <c r="C1493" t="str">
        <f t="shared" si="764"/>
        <v/>
      </c>
      <c r="D1493" t="str">
        <f t="shared" si="791"/>
        <v/>
      </c>
      <c r="E1493" t="str">
        <f t="shared" si="792"/>
        <v/>
      </c>
      <c r="F1493" t="str">
        <f t="shared" si="763"/>
        <v/>
      </c>
      <c r="G1493" t="str">
        <f t="shared" si="787"/>
        <v/>
      </c>
      <c r="H1493" t="str">
        <f t="shared" si="765"/>
        <v/>
      </c>
      <c r="I1493" s="3" t="str">
        <f>IF(LEN(H1493)&gt;0,VLOOKUP(H1493,DATA!$B$2:$G$526,6,FALSE),"")</f>
        <v/>
      </c>
      <c r="J1493" t="str">
        <f>IF(LEN(H1493)&gt;0,VLOOKUP(H1493,DATA!$B$2:$G$526,2,FALSE),"")</f>
        <v/>
      </c>
      <c r="K1493" t="str">
        <f>IF(LEN(H1493)&gt;0,IF(MID(IF(MID(MID(C1493,LEN(H1493)+2,99),1,1)="(",MID(MID(C1493,LEN(H1493)+2,99),2,LEN(MID(C1493,LEN(H1493)+2,99))-2),MID(C1493,LEN(H1493)+2,99)),1,1)=VLOOKUP(H1493,DATA!$B$2:$I$526,8,FALSE),MID(IF(MID(MID(C1493,LEN(H1493)+2,99),1,1)="(",MID(MID(C1493,LEN(H1493)+2,99),2,LEN(MID(C1493,LEN(H1493)+2,99))-2),MID(C1493,LEN(H1493)+2,99)),1,3),IF(MID(MID(C1493,LEN(H1493)+2,99),1,1)="(",MID(MID(C1493,LEN(H1493)+2,99),2,LEN(MID(C1493,LEN(H1493)+2,99))-2),MID(C1493,LEN(H1493)+2,99))),"")</f>
        <v/>
      </c>
      <c r="L1493" t="str">
        <f t="shared" si="766"/>
        <v/>
      </c>
      <c r="M1493" t="str">
        <f t="shared" si="785"/>
        <v/>
      </c>
      <c r="N1493" t="str">
        <f t="shared" si="767"/>
        <v/>
      </c>
      <c r="O1493" t="str">
        <f t="shared" si="768"/>
        <v/>
      </c>
      <c r="P1493" t="str">
        <f t="shared" si="793"/>
        <v/>
      </c>
      <c r="Q1493" t="str">
        <f t="shared" si="769"/>
        <v/>
      </c>
      <c r="R1493" t="str">
        <f t="shared" si="770"/>
        <v/>
      </c>
      <c r="S1493" t="str">
        <f t="shared" si="771"/>
        <v/>
      </c>
      <c r="T1493" t="str">
        <f t="shared" si="772"/>
        <v/>
      </c>
      <c r="U1493" t="str">
        <f t="shared" si="773"/>
        <v/>
      </c>
      <c r="V1493" t="str">
        <f>IF(MID(I1493,6,1)="T",VLOOKUP(H1493,DATA!$B$2:$H$526,7,FALSE),"")</f>
        <v/>
      </c>
      <c r="W1493" t="str">
        <f t="shared" si="774"/>
        <v/>
      </c>
      <c r="X1493" t="str">
        <f>IF(LEN(H1493)&gt;0,VLOOKUP(H1493,DATA!$B$2:$F$526,5,FALSE),"")</f>
        <v/>
      </c>
      <c r="Y1493" t="str">
        <f t="shared" si="775"/>
        <v/>
      </c>
      <c r="Z1493" t="str">
        <f t="shared" si="776"/>
        <v/>
      </c>
      <c r="AA1493" t="str">
        <f t="shared" si="777"/>
        <v/>
      </c>
      <c r="AB1493" t="str">
        <f>IF(LEN(Z1493)&gt;0,VLOOKUP(Z1493,DATA!$K$25:$L$69,2,FALSE)&amp;IF(LEN(AA1493)&gt;0,VLOOKUP(AA1493,DATA!$O$25:$P$29,2,FALSE),""),"")</f>
        <v/>
      </c>
      <c r="AC1493" t="str">
        <f>IF(LEN(Z1493)&gt;0,VLOOKUP(Z1493,DATA!$K$25:$M$69,3,FALSE),"")</f>
        <v/>
      </c>
      <c r="AD1493" t="str">
        <f t="shared" si="778"/>
        <v/>
      </c>
      <c r="AE1493" t="str">
        <f t="shared" si="779"/>
        <v/>
      </c>
      <c r="AF1493" t="str">
        <f t="shared" si="780"/>
        <v/>
      </c>
      <c r="AG1493" t="str">
        <f t="shared" si="781"/>
        <v/>
      </c>
      <c r="AH1493" t="str">
        <f t="shared" si="782"/>
        <v/>
      </c>
      <c r="AI1493" t="str">
        <f>IF(LEN(Q1493)&gt;0,REPT("0",IF(IF(MID(I1493,12,1)="F",VLOOKUP(J1493,DATA!$K$2:$Y$20,14,FALSE),0)&gt;10,IF(MID(I1493,12,1)="F",VLOOKUP(J1493,DATA!$K$2:$Y$20,14,FALSE),0)-10,0)-LEN(X1493))&amp;DEC2BIN(Q1493,IF(MID(I1493,12,1)="F",VLOOKUP(J1493,DATA!$K$2:$Y$20,14,FALSE),0)-IF(IF(MID(I1493,12,1)="F",VLOOKUP(J1493,DATA!$K$2:$Y$20,14,FALSE),0)&gt;10,IF(MID(I1493,12,1)="F",VLOOKUP(J1493,DATA!$K$2:$Y$20,14,FALSE),0)-10,0)),"")</f>
        <v/>
      </c>
      <c r="AJ1493" t="str">
        <f>IF(LEN(H1493)&gt;0,IF(H1493&lt;&gt;"CALL_PAL",VLOOKUP(H1493,DATA!$B$2:$E$526,4,FALSE),VLOOKUP(K1493,DATA!$K$72:$M$161,3,FALSE)),"")</f>
        <v/>
      </c>
      <c r="AK1493" t="str">
        <f>IF(LEN(H1493)&gt;0,VLOOKUP(H1493,DATA!$B$2:$D$526,3,FALSE),"")</f>
        <v/>
      </c>
      <c r="AL1493" t="str">
        <f t="shared" si="783"/>
        <v/>
      </c>
      <c r="AM1493" t="str">
        <f t="shared" si="784"/>
        <v/>
      </c>
      <c r="AN1493" t="str">
        <f t="shared" si="762"/>
        <v/>
      </c>
      <c r="AO1493" t="str">
        <f t="shared" si="788"/>
        <v/>
      </c>
      <c r="AP1493" t="str">
        <f t="shared" si="789"/>
        <v/>
      </c>
      <c r="AQ1493" t="str">
        <f t="shared" si="786"/>
        <v/>
      </c>
    </row>
    <row r="1494" spans="1:43" x14ac:dyDescent="0.25">
      <c r="A1494" t="str">
        <f t="shared" si="790"/>
        <v/>
      </c>
      <c r="C1494" t="str">
        <f t="shared" si="764"/>
        <v/>
      </c>
      <c r="D1494" t="str">
        <f t="shared" si="791"/>
        <v/>
      </c>
      <c r="E1494" t="str">
        <f t="shared" si="792"/>
        <v/>
      </c>
      <c r="F1494" t="str">
        <f t="shared" si="763"/>
        <v/>
      </c>
      <c r="G1494" t="str">
        <f t="shared" si="787"/>
        <v/>
      </c>
      <c r="H1494" t="str">
        <f t="shared" si="765"/>
        <v/>
      </c>
      <c r="I1494" s="3" t="str">
        <f>IF(LEN(H1494)&gt;0,VLOOKUP(H1494,DATA!$B$2:$G$526,6,FALSE),"")</f>
        <v/>
      </c>
      <c r="J1494" t="str">
        <f>IF(LEN(H1494)&gt;0,VLOOKUP(H1494,DATA!$B$2:$G$526,2,FALSE),"")</f>
        <v/>
      </c>
      <c r="K1494" t="str">
        <f>IF(LEN(H1494)&gt;0,IF(MID(IF(MID(MID(C1494,LEN(H1494)+2,99),1,1)="(",MID(MID(C1494,LEN(H1494)+2,99),2,LEN(MID(C1494,LEN(H1494)+2,99))-2),MID(C1494,LEN(H1494)+2,99)),1,1)=VLOOKUP(H1494,DATA!$B$2:$I$526,8,FALSE),MID(IF(MID(MID(C1494,LEN(H1494)+2,99),1,1)="(",MID(MID(C1494,LEN(H1494)+2,99),2,LEN(MID(C1494,LEN(H1494)+2,99))-2),MID(C1494,LEN(H1494)+2,99)),1,3),IF(MID(MID(C1494,LEN(H1494)+2,99),1,1)="(",MID(MID(C1494,LEN(H1494)+2,99),2,LEN(MID(C1494,LEN(H1494)+2,99))-2),MID(C1494,LEN(H1494)+2,99))),"")</f>
        <v/>
      </c>
      <c r="L1494" t="str">
        <f t="shared" si="766"/>
        <v/>
      </c>
      <c r="M1494" t="str">
        <f t="shared" si="785"/>
        <v/>
      </c>
      <c r="N1494" t="str">
        <f t="shared" si="767"/>
        <v/>
      </c>
      <c r="O1494" t="str">
        <f t="shared" si="768"/>
        <v/>
      </c>
      <c r="P1494" t="str">
        <f t="shared" si="793"/>
        <v/>
      </c>
      <c r="Q1494" t="str">
        <f t="shared" si="769"/>
        <v/>
      </c>
      <c r="R1494" t="str">
        <f t="shared" si="770"/>
        <v/>
      </c>
      <c r="S1494" t="str">
        <f t="shared" si="771"/>
        <v/>
      </c>
      <c r="T1494" t="str">
        <f t="shared" si="772"/>
        <v/>
      </c>
      <c r="U1494" t="str">
        <f t="shared" si="773"/>
        <v/>
      </c>
      <c r="V1494" t="str">
        <f>IF(MID(I1494,6,1)="T",VLOOKUP(H1494,DATA!$B$2:$H$526,7,FALSE),"")</f>
        <v/>
      </c>
      <c r="W1494" t="str">
        <f t="shared" si="774"/>
        <v/>
      </c>
      <c r="X1494" t="str">
        <f>IF(LEN(H1494)&gt;0,VLOOKUP(H1494,DATA!$B$2:$F$526,5,FALSE),"")</f>
        <v/>
      </c>
      <c r="Y1494" t="str">
        <f t="shared" si="775"/>
        <v/>
      </c>
      <c r="Z1494" t="str">
        <f t="shared" si="776"/>
        <v/>
      </c>
      <c r="AA1494" t="str">
        <f t="shared" si="777"/>
        <v/>
      </c>
      <c r="AB1494" t="str">
        <f>IF(LEN(Z1494)&gt;0,VLOOKUP(Z1494,DATA!$K$25:$L$69,2,FALSE)&amp;IF(LEN(AA1494)&gt;0,VLOOKUP(AA1494,DATA!$O$25:$P$29,2,FALSE),""),"")</f>
        <v/>
      </c>
      <c r="AC1494" t="str">
        <f>IF(LEN(Z1494)&gt;0,VLOOKUP(Z1494,DATA!$K$25:$M$69,3,FALSE),"")</f>
        <v/>
      </c>
      <c r="AD1494" t="str">
        <f t="shared" si="778"/>
        <v/>
      </c>
      <c r="AE1494" t="str">
        <f t="shared" si="779"/>
        <v/>
      </c>
      <c r="AF1494" t="str">
        <f t="shared" si="780"/>
        <v/>
      </c>
      <c r="AG1494" t="str">
        <f t="shared" si="781"/>
        <v/>
      </c>
      <c r="AH1494" t="str">
        <f t="shared" si="782"/>
        <v/>
      </c>
      <c r="AI1494" t="str">
        <f>IF(LEN(Q1494)&gt;0,REPT("0",IF(IF(MID(I1494,12,1)="F",VLOOKUP(J1494,DATA!$K$2:$Y$20,14,FALSE),0)&gt;10,IF(MID(I1494,12,1)="F",VLOOKUP(J1494,DATA!$K$2:$Y$20,14,FALSE),0)-10,0)-LEN(X1494))&amp;DEC2BIN(Q1494,IF(MID(I1494,12,1)="F",VLOOKUP(J1494,DATA!$K$2:$Y$20,14,FALSE),0)-IF(IF(MID(I1494,12,1)="F",VLOOKUP(J1494,DATA!$K$2:$Y$20,14,FALSE),0)&gt;10,IF(MID(I1494,12,1)="F",VLOOKUP(J1494,DATA!$K$2:$Y$20,14,FALSE),0)-10,0)),"")</f>
        <v/>
      </c>
      <c r="AJ1494" t="str">
        <f>IF(LEN(H1494)&gt;0,IF(H1494&lt;&gt;"CALL_PAL",VLOOKUP(H1494,DATA!$B$2:$E$526,4,FALSE),VLOOKUP(K1494,DATA!$K$72:$M$161,3,FALSE)),"")</f>
        <v/>
      </c>
      <c r="AK1494" t="str">
        <f>IF(LEN(H1494)&gt;0,VLOOKUP(H1494,DATA!$B$2:$D$526,3,FALSE),"")</f>
        <v/>
      </c>
      <c r="AL1494" t="str">
        <f t="shared" si="783"/>
        <v/>
      </c>
      <c r="AM1494" t="str">
        <f t="shared" si="784"/>
        <v/>
      </c>
      <c r="AN1494" t="str">
        <f t="shared" ref="AN1494:AN1557" si="794">IF(LEN(C1494)&gt;0,IF(C1494=".PAL ON",TRUE,IF(C1494=".PAL OFF",FALSE,IF(ROW()&lt;&gt;2,AN1493,FALSE))),"")</f>
        <v/>
      </c>
      <c r="AO1494" t="str">
        <f t="shared" si="788"/>
        <v/>
      </c>
      <c r="AP1494" t="str">
        <f t="shared" si="789"/>
        <v/>
      </c>
      <c r="AQ1494" t="str">
        <f t="shared" si="786"/>
        <v/>
      </c>
    </row>
    <row r="1495" spans="1:43" x14ac:dyDescent="0.25">
      <c r="A1495" t="str">
        <f t="shared" si="790"/>
        <v/>
      </c>
      <c r="C1495" t="str">
        <f t="shared" si="764"/>
        <v/>
      </c>
      <c r="D1495" t="str">
        <f t="shared" si="791"/>
        <v/>
      </c>
      <c r="E1495" t="str">
        <f t="shared" si="792"/>
        <v/>
      </c>
      <c r="F1495" t="str">
        <f t="shared" si="763"/>
        <v/>
      </c>
      <c r="G1495" t="str">
        <f t="shared" si="787"/>
        <v/>
      </c>
      <c r="H1495" t="str">
        <f t="shared" si="765"/>
        <v/>
      </c>
      <c r="I1495" s="3" t="str">
        <f>IF(LEN(H1495)&gt;0,VLOOKUP(H1495,DATA!$B$2:$G$526,6,FALSE),"")</f>
        <v/>
      </c>
      <c r="J1495" t="str">
        <f>IF(LEN(H1495)&gt;0,VLOOKUP(H1495,DATA!$B$2:$G$526,2,FALSE),"")</f>
        <v/>
      </c>
      <c r="K1495" t="str">
        <f>IF(LEN(H1495)&gt;0,IF(MID(IF(MID(MID(C1495,LEN(H1495)+2,99),1,1)="(",MID(MID(C1495,LEN(H1495)+2,99),2,LEN(MID(C1495,LEN(H1495)+2,99))-2),MID(C1495,LEN(H1495)+2,99)),1,1)=VLOOKUP(H1495,DATA!$B$2:$I$526,8,FALSE),MID(IF(MID(MID(C1495,LEN(H1495)+2,99),1,1)="(",MID(MID(C1495,LEN(H1495)+2,99),2,LEN(MID(C1495,LEN(H1495)+2,99))-2),MID(C1495,LEN(H1495)+2,99)),1,3),IF(MID(MID(C1495,LEN(H1495)+2,99),1,1)="(",MID(MID(C1495,LEN(H1495)+2,99),2,LEN(MID(C1495,LEN(H1495)+2,99))-2),MID(C1495,LEN(H1495)+2,99))),"")</f>
        <v/>
      </c>
      <c r="L1495" t="str">
        <f t="shared" si="766"/>
        <v/>
      </c>
      <c r="M1495" t="str">
        <f t="shared" si="785"/>
        <v/>
      </c>
      <c r="N1495" t="str">
        <f t="shared" si="767"/>
        <v/>
      </c>
      <c r="O1495" t="str">
        <f t="shared" si="768"/>
        <v/>
      </c>
      <c r="P1495" t="str">
        <f t="shared" si="793"/>
        <v/>
      </c>
      <c r="Q1495" t="str">
        <f t="shared" si="769"/>
        <v/>
      </c>
      <c r="R1495" t="str">
        <f t="shared" si="770"/>
        <v/>
      </c>
      <c r="S1495" t="str">
        <f t="shared" si="771"/>
        <v/>
      </c>
      <c r="T1495" t="str">
        <f t="shared" si="772"/>
        <v/>
      </c>
      <c r="U1495" t="str">
        <f t="shared" si="773"/>
        <v/>
      </c>
      <c r="V1495" t="str">
        <f>IF(MID(I1495,6,1)="T",VLOOKUP(H1495,DATA!$B$2:$H$526,7,FALSE),"")</f>
        <v/>
      </c>
      <c r="W1495" t="str">
        <f t="shared" si="774"/>
        <v/>
      </c>
      <c r="X1495" t="str">
        <f>IF(LEN(H1495)&gt;0,VLOOKUP(H1495,DATA!$B$2:$F$526,5,FALSE),"")</f>
        <v/>
      </c>
      <c r="Y1495" t="str">
        <f t="shared" si="775"/>
        <v/>
      </c>
      <c r="Z1495" t="str">
        <f t="shared" si="776"/>
        <v/>
      </c>
      <c r="AA1495" t="str">
        <f t="shared" si="777"/>
        <v/>
      </c>
      <c r="AB1495" t="str">
        <f>IF(LEN(Z1495)&gt;0,VLOOKUP(Z1495,DATA!$K$25:$L$69,2,FALSE)&amp;IF(LEN(AA1495)&gt;0,VLOOKUP(AA1495,DATA!$O$25:$P$29,2,FALSE),""),"")</f>
        <v/>
      </c>
      <c r="AC1495" t="str">
        <f>IF(LEN(Z1495)&gt;0,VLOOKUP(Z1495,DATA!$K$25:$M$69,3,FALSE),"")</f>
        <v/>
      </c>
      <c r="AD1495" t="str">
        <f t="shared" si="778"/>
        <v/>
      </c>
      <c r="AE1495" t="str">
        <f t="shared" si="779"/>
        <v/>
      </c>
      <c r="AF1495" t="str">
        <f t="shared" si="780"/>
        <v/>
      </c>
      <c r="AG1495" t="str">
        <f t="shared" si="781"/>
        <v/>
      </c>
      <c r="AH1495" t="str">
        <f t="shared" si="782"/>
        <v/>
      </c>
      <c r="AI1495" t="str">
        <f>IF(LEN(Q1495)&gt;0,REPT("0",IF(IF(MID(I1495,12,1)="F",VLOOKUP(J1495,DATA!$K$2:$Y$20,14,FALSE),0)&gt;10,IF(MID(I1495,12,1)="F",VLOOKUP(J1495,DATA!$K$2:$Y$20,14,FALSE),0)-10,0)-LEN(X1495))&amp;DEC2BIN(Q1495,IF(MID(I1495,12,1)="F",VLOOKUP(J1495,DATA!$K$2:$Y$20,14,FALSE),0)-IF(IF(MID(I1495,12,1)="F",VLOOKUP(J1495,DATA!$K$2:$Y$20,14,FALSE),0)&gt;10,IF(MID(I1495,12,1)="F",VLOOKUP(J1495,DATA!$K$2:$Y$20,14,FALSE),0)-10,0)),"")</f>
        <v/>
      </c>
      <c r="AJ1495" t="str">
        <f>IF(LEN(H1495)&gt;0,IF(H1495&lt;&gt;"CALL_PAL",VLOOKUP(H1495,DATA!$B$2:$E$526,4,FALSE),VLOOKUP(K1495,DATA!$K$72:$M$161,3,FALSE)),"")</f>
        <v/>
      </c>
      <c r="AK1495" t="str">
        <f>IF(LEN(H1495)&gt;0,VLOOKUP(H1495,DATA!$B$2:$D$526,3,FALSE),"")</f>
        <v/>
      </c>
      <c r="AL1495" t="str">
        <f t="shared" si="783"/>
        <v/>
      </c>
      <c r="AM1495" t="str">
        <f t="shared" si="784"/>
        <v/>
      </c>
      <c r="AN1495" t="str">
        <f t="shared" si="794"/>
        <v/>
      </c>
      <c r="AO1495" t="str">
        <f t="shared" si="788"/>
        <v/>
      </c>
      <c r="AP1495" t="str">
        <f t="shared" si="789"/>
        <v/>
      </c>
      <c r="AQ1495" t="str">
        <f t="shared" si="786"/>
        <v/>
      </c>
    </row>
    <row r="1496" spans="1:43" x14ac:dyDescent="0.25">
      <c r="A1496" t="str">
        <f t="shared" si="790"/>
        <v/>
      </c>
      <c r="C1496" t="str">
        <f t="shared" si="764"/>
        <v/>
      </c>
      <c r="D1496" t="str">
        <f t="shared" si="791"/>
        <v/>
      </c>
      <c r="E1496" t="str">
        <f t="shared" si="792"/>
        <v/>
      </c>
      <c r="F1496" t="str">
        <f t="shared" si="763"/>
        <v/>
      </c>
      <c r="G1496" t="str">
        <f t="shared" si="787"/>
        <v/>
      </c>
      <c r="H1496" t="str">
        <f t="shared" si="765"/>
        <v/>
      </c>
      <c r="I1496" s="3" t="str">
        <f>IF(LEN(H1496)&gt;0,VLOOKUP(H1496,DATA!$B$2:$G$526,6,FALSE),"")</f>
        <v/>
      </c>
      <c r="J1496" t="str">
        <f>IF(LEN(H1496)&gt;0,VLOOKUP(H1496,DATA!$B$2:$G$526,2,FALSE),"")</f>
        <v/>
      </c>
      <c r="K1496" t="str">
        <f>IF(LEN(H1496)&gt;0,IF(MID(IF(MID(MID(C1496,LEN(H1496)+2,99),1,1)="(",MID(MID(C1496,LEN(H1496)+2,99),2,LEN(MID(C1496,LEN(H1496)+2,99))-2),MID(C1496,LEN(H1496)+2,99)),1,1)=VLOOKUP(H1496,DATA!$B$2:$I$526,8,FALSE),MID(IF(MID(MID(C1496,LEN(H1496)+2,99),1,1)="(",MID(MID(C1496,LEN(H1496)+2,99),2,LEN(MID(C1496,LEN(H1496)+2,99))-2),MID(C1496,LEN(H1496)+2,99)),1,3),IF(MID(MID(C1496,LEN(H1496)+2,99),1,1)="(",MID(MID(C1496,LEN(H1496)+2,99),2,LEN(MID(C1496,LEN(H1496)+2,99))-2),MID(C1496,LEN(H1496)+2,99))),"")</f>
        <v/>
      </c>
      <c r="L1496" t="str">
        <f t="shared" si="766"/>
        <v/>
      </c>
      <c r="M1496" t="str">
        <f t="shared" si="785"/>
        <v/>
      </c>
      <c r="N1496" t="str">
        <f t="shared" si="767"/>
        <v/>
      </c>
      <c r="O1496" t="str">
        <f t="shared" si="768"/>
        <v/>
      </c>
      <c r="P1496" t="str">
        <f t="shared" si="793"/>
        <v/>
      </c>
      <c r="Q1496" t="str">
        <f t="shared" si="769"/>
        <v/>
      </c>
      <c r="R1496" t="str">
        <f t="shared" si="770"/>
        <v/>
      </c>
      <c r="S1496" t="str">
        <f t="shared" si="771"/>
        <v/>
      </c>
      <c r="T1496" t="str">
        <f t="shared" si="772"/>
        <v/>
      </c>
      <c r="U1496" t="str">
        <f t="shared" si="773"/>
        <v/>
      </c>
      <c r="V1496" t="str">
        <f>IF(MID(I1496,6,1)="T",VLOOKUP(H1496,DATA!$B$2:$H$526,7,FALSE),"")</f>
        <v/>
      </c>
      <c r="W1496" t="str">
        <f t="shared" si="774"/>
        <v/>
      </c>
      <c r="X1496" t="str">
        <f>IF(LEN(H1496)&gt;0,VLOOKUP(H1496,DATA!$B$2:$F$526,5,FALSE),"")</f>
        <v/>
      </c>
      <c r="Y1496" t="str">
        <f t="shared" si="775"/>
        <v/>
      </c>
      <c r="Z1496" t="str">
        <f t="shared" si="776"/>
        <v/>
      </c>
      <c r="AA1496" t="str">
        <f t="shared" si="777"/>
        <v/>
      </c>
      <c r="AB1496" t="str">
        <f>IF(LEN(Z1496)&gt;0,VLOOKUP(Z1496,DATA!$K$25:$L$69,2,FALSE)&amp;IF(LEN(AA1496)&gt;0,VLOOKUP(AA1496,DATA!$O$25:$P$29,2,FALSE),""),"")</f>
        <v/>
      </c>
      <c r="AC1496" t="str">
        <f>IF(LEN(Z1496)&gt;0,VLOOKUP(Z1496,DATA!$K$25:$M$69,3,FALSE),"")</f>
        <v/>
      </c>
      <c r="AD1496" t="str">
        <f t="shared" si="778"/>
        <v/>
      </c>
      <c r="AE1496" t="str">
        <f t="shared" si="779"/>
        <v/>
      </c>
      <c r="AF1496" t="str">
        <f t="shared" si="780"/>
        <v/>
      </c>
      <c r="AG1496" t="str">
        <f t="shared" si="781"/>
        <v/>
      </c>
      <c r="AH1496" t="str">
        <f t="shared" si="782"/>
        <v/>
      </c>
      <c r="AI1496" t="str">
        <f>IF(LEN(Q1496)&gt;0,REPT("0",IF(IF(MID(I1496,12,1)="F",VLOOKUP(J1496,DATA!$K$2:$Y$20,14,FALSE),0)&gt;10,IF(MID(I1496,12,1)="F",VLOOKUP(J1496,DATA!$K$2:$Y$20,14,FALSE),0)-10,0)-LEN(X1496))&amp;DEC2BIN(Q1496,IF(MID(I1496,12,1)="F",VLOOKUP(J1496,DATA!$K$2:$Y$20,14,FALSE),0)-IF(IF(MID(I1496,12,1)="F",VLOOKUP(J1496,DATA!$K$2:$Y$20,14,FALSE),0)&gt;10,IF(MID(I1496,12,1)="F",VLOOKUP(J1496,DATA!$K$2:$Y$20,14,FALSE),0)-10,0)),"")</f>
        <v/>
      </c>
      <c r="AJ1496" t="str">
        <f>IF(LEN(H1496)&gt;0,IF(H1496&lt;&gt;"CALL_PAL",VLOOKUP(H1496,DATA!$B$2:$E$526,4,FALSE),VLOOKUP(K1496,DATA!$K$72:$M$161,3,FALSE)),"")</f>
        <v/>
      </c>
      <c r="AK1496" t="str">
        <f>IF(LEN(H1496)&gt;0,VLOOKUP(H1496,DATA!$B$2:$D$526,3,FALSE),"")</f>
        <v/>
      </c>
      <c r="AL1496" t="str">
        <f t="shared" si="783"/>
        <v/>
      </c>
      <c r="AM1496" t="str">
        <f t="shared" si="784"/>
        <v/>
      </c>
      <c r="AN1496" t="str">
        <f t="shared" si="794"/>
        <v/>
      </c>
      <c r="AO1496" t="str">
        <f t="shared" si="788"/>
        <v/>
      </c>
      <c r="AP1496" t="str">
        <f t="shared" si="789"/>
        <v/>
      </c>
      <c r="AQ1496" t="str">
        <f t="shared" si="786"/>
        <v/>
      </c>
    </row>
    <row r="1497" spans="1:43" x14ac:dyDescent="0.25">
      <c r="A1497" t="str">
        <f t="shared" si="790"/>
        <v/>
      </c>
      <c r="C1497" t="str">
        <f t="shared" si="764"/>
        <v/>
      </c>
      <c r="D1497" t="str">
        <f t="shared" si="791"/>
        <v/>
      </c>
      <c r="E1497" t="str">
        <f t="shared" si="792"/>
        <v/>
      </c>
      <c r="F1497" t="str">
        <f t="shared" si="763"/>
        <v/>
      </c>
      <c r="G1497" t="str">
        <f t="shared" si="787"/>
        <v/>
      </c>
      <c r="H1497" t="str">
        <f t="shared" si="765"/>
        <v/>
      </c>
      <c r="I1497" s="3" t="str">
        <f>IF(LEN(H1497)&gt;0,VLOOKUP(H1497,DATA!$B$2:$G$526,6,FALSE),"")</f>
        <v/>
      </c>
      <c r="J1497" t="str">
        <f>IF(LEN(H1497)&gt;0,VLOOKUP(H1497,DATA!$B$2:$G$526,2,FALSE),"")</f>
        <v/>
      </c>
      <c r="K1497" t="str">
        <f>IF(LEN(H1497)&gt;0,IF(MID(IF(MID(MID(C1497,LEN(H1497)+2,99),1,1)="(",MID(MID(C1497,LEN(H1497)+2,99),2,LEN(MID(C1497,LEN(H1497)+2,99))-2),MID(C1497,LEN(H1497)+2,99)),1,1)=VLOOKUP(H1497,DATA!$B$2:$I$526,8,FALSE),MID(IF(MID(MID(C1497,LEN(H1497)+2,99),1,1)="(",MID(MID(C1497,LEN(H1497)+2,99),2,LEN(MID(C1497,LEN(H1497)+2,99))-2),MID(C1497,LEN(H1497)+2,99)),1,3),IF(MID(MID(C1497,LEN(H1497)+2,99),1,1)="(",MID(MID(C1497,LEN(H1497)+2,99),2,LEN(MID(C1497,LEN(H1497)+2,99))-2),MID(C1497,LEN(H1497)+2,99))),"")</f>
        <v/>
      </c>
      <c r="L1497" t="str">
        <f t="shared" si="766"/>
        <v/>
      </c>
      <c r="M1497" t="str">
        <f t="shared" si="785"/>
        <v/>
      </c>
      <c r="N1497" t="str">
        <f t="shared" si="767"/>
        <v/>
      </c>
      <c r="O1497" t="str">
        <f t="shared" si="768"/>
        <v/>
      </c>
      <c r="P1497" t="str">
        <f t="shared" si="793"/>
        <v/>
      </c>
      <c r="Q1497" t="str">
        <f t="shared" si="769"/>
        <v/>
      </c>
      <c r="R1497" t="str">
        <f t="shared" si="770"/>
        <v/>
      </c>
      <c r="S1497" t="str">
        <f t="shared" si="771"/>
        <v/>
      </c>
      <c r="T1497" t="str">
        <f t="shared" si="772"/>
        <v/>
      </c>
      <c r="U1497" t="str">
        <f t="shared" si="773"/>
        <v/>
      </c>
      <c r="V1497" t="str">
        <f>IF(MID(I1497,6,1)="T",VLOOKUP(H1497,DATA!$B$2:$H$526,7,FALSE),"")</f>
        <v/>
      </c>
      <c r="W1497" t="str">
        <f t="shared" si="774"/>
        <v/>
      </c>
      <c r="X1497" t="str">
        <f>IF(LEN(H1497)&gt;0,VLOOKUP(H1497,DATA!$B$2:$F$526,5,FALSE),"")</f>
        <v/>
      </c>
      <c r="Y1497" t="str">
        <f t="shared" si="775"/>
        <v/>
      </c>
      <c r="Z1497" t="str">
        <f t="shared" si="776"/>
        <v/>
      </c>
      <c r="AA1497" t="str">
        <f t="shared" si="777"/>
        <v/>
      </c>
      <c r="AB1497" t="str">
        <f>IF(LEN(Z1497)&gt;0,VLOOKUP(Z1497,DATA!$K$25:$L$69,2,FALSE)&amp;IF(LEN(AA1497)&gt;0,VLOOKUP(AA1497,DATA!$O$25:$P$29,2,FALSE),""),"")</f>
        <v/>
      </c>
      <c r="AC1497" t="str">
        <f>IF(LEN(Z1497)&gt;0,VLOOKUP(Z1497,DATA!$K$25:$M$69,3,FALSE),"")</f>
        <v/>
      </c>
      <c r="AD1497" t="str">
        <f t="shared" si="778"/>
        <v/>
      </c>
      <c r="AE1497" t="str">
        <f t="shared" si="779"/>
        <v/>
      </c>
      <c r="AF1497" t="str">
        <f t="shared" si="780"/>
        <v/>
      </c>
      <c r="AG1497" t="str">
        <f t="shared" si="781"/>
        <v/>
      </c>
      <c r="AH1497" t="str">
        <f t="shared" si="782"/>
        <v/>
      </c>
      <c r="AI1497" t="str">
        <f>IF(LEN(Q1497)&gt;0,REPT("0",IF(IF(MID(I1497,12,1)="F",VLOOKUP(J1497,DATA!$K$2:$Y$20,14,FALSE),0)&gt;10,IF(MID(I1497,12,1)="F",VLOOKUP(J1497,DATA!$K$2:$Y$20,14,FALSE),0)-10,0)-LEN(X1497))&amp;DEC2BIN(Q1497,IF(MID(I1497,12,1)="F",VLOOKUP(J1497,DATA!$K$2:$Y$20,14,FALSE),0)-IF(IF(MID(I1497,12,1)="F",VLOOKUP(J1497,DATA!$K$2:$Y$20,14,FALSE),0)&gt;10,IF(MID(I1497,12,1)="F",VLOOKUP(J1497,DATA!$K$2:$Y$20,14,FALSE),0)-10,0)),"")</f>
        <v/>
      </c>
      <c r="AJ1497" t="str">
        <f>IF(LEN(H1497)&gt;0,IF(H1497&lt;&gt;"CALL_PAL",VLOOKUP(H1497,DATA!$B$2:$E$526,4,FALSE),VLOOKUP(K1497,DATA!$K$72:$M$161,3,FALSE)),"")</f>
        <v/>
      </c>
      <c r="AK1497" t="str">
        <f>IF(LEN(H1497)&gt;0,VLOOKUP(H1497,DATA!$B$2:$D$526,3,FALSE),"")</f>
        <v/>
      </c>
      <c r="AL1497" t="str">
        <f t="shared" si="783"/>
        <v/>
      </c>
      <c r="AM1497" t="str">
        <f t="shared" si="784"/>
        <v/>
      </c>
      <c r="AN1497" t="str">
        <f t="shared" si="794"/>
        <v/>
      </c>
      <c r="AO1497" t="str">
        <f t="shared" si="788"/>
        <v/>
      </c>
      <c r="AP1497" t="str">
        <f t="shared" si="789"/>
        <v/>
      </c>
      <c r="AQ1497" t="str">
        <f t="shared" si="786"/>
        <v/>
      </c>
    </row>
    <row r="1498" spans="1:43" x14ac:dyDescent="0.25">
      <c r="A1498" t="str">
        <f t="shared" si="790"/>
        <v/>
      </c>
      <c r="C1498" t="str">
        <f t="shared" si="764"/>
        <v/>
      </c>
      <c r="D1498" t="str">
        <f t="shared" si="791"/>
        <v/>
      </c>
      <c r="E1498" t="str">
        <f t="shared" si="792"/>
        <v/>
      </c>
      <c r="F1498" t="str">
        <f t="shared" ref="F1498:F1561" si="795">IF(LEN(C1498)&gt;0,IF(MID(C1498,1,2)=".V",IF(MID(C1498,6,1)="B",1,IF(MID(C1498,6,1)="W",2,IF(MID(C1498,6,1)="L",4,IF(MID(C1498,6,1)="Q",8,4)))),IF(MID(C1498,1,2)=".P",0,4)),"")</f>
        <v/>
      </c>
      <c r="G1498" t="str">
        <f t="shared" si="787"/>
        <v/>
      </c>
      <c r="H1498" t="str">
        <f t="shared" si="765"/>
        <v/>
      </c>
      <c r="I1498" s="3" t="str">
        <f>IF(LEN(H1498)&gt;0,VLOOKUP(H1498,DATA!$B$2:$G$526,6,FALSE),"")</f>
        <v/>
      </c>
      <c r="J1498" t="str">
        <f>IF(LEN(H1498)&gt;0,VLOOKUP(H1498,DATA!$B$2:$G$526,2,FALSE),"")</f>
        <v/>
      </c>
      <c r="K1498" t="str">
        <f>IF(LEN(H1498)&gt;0,IF(MID(IF(MID(MID(C1498,LEN(H1498)+2,99),1,1)="(",MID(MID(C1498,LEN(H1498)+2,99),2,LEN(MID(C1498,LEN(H1498)+2,99))-2),MID(C1498,LEN(H1498)+2,99)),1,1)=VLOOKUP(H1498,DATA!$B$2:$I$526,8,FALSE),MID(IF(MID(MID(C1498,LEN(H1498)+2,99),1,1)="(",MID(MID(C1498,LEN(H1498)+2,99),2,LEN(MID(C1498,LEN(H1498)+2,99))-2),MID(C1498,LEN(H1498)+2,99)),1,3),IF(MID(MID(C1498,LEN(H1498)+2,99),1,1)="(",MID(MID(C1498,LEN(H1498)+2,99),2,LEN(MID(C1498,LEN(H1498)+2,99))-2),MID(C1498,LEN(H1498)+2,99))),"")</f>
        <v/>
      </c>
      <c r="L1498" t="str">
        <f t="shared" si="766"/>
        <v/>
      </c>
      <c r="M1498" t="str">
        <f t="shared" si="785"/>
        <v/>
      </c>
      <c r="N1498" t="str">
        <f t="shared" si="767"/>
        <v/>
      </c>
      <c r="O1498" t="str">
        <f t="shared" si="768"/>
        <v/>
      </c>
      <c r="P1498" t="str">
        <f t="shared" si="793"/>
        <v/>
      </c>
      <c r="Q1498" t="str">
        <f t="shared" si="769"/>
        <v/>
      </c>
      <c r="R1498" t="str">
        <f t="shared" si="770"/>
        <v/>
      </c>
      <c r="S1498" t="str">
        <f t="shared" si="771"/>
        <v/>
      </c>
      <c r="T1498" t="str">
        <f t="shared" si="772"/>
        <v/>
      </c>
      <c r="U1498" t="str">
        <f t="shared" si="773"/>
        <v/>
      </c>
      <c r="V1498" t="str">
        <f>IF(MID(I1498,6,1)="T",VLOOKUP(H1498,DATA!$B$2:$H$526,7,FALSE),"")</f>
        <v/>
      </c>
      <c r="W1498" t="str">
        <f t="shared" si="774"/>
        <v/>
      </c>
      <c r="X1498" t="str">
        <f>IF(LEN(H1498)&gt;0,VLOOKUP(H1498,DATA!$B$2:$F$526,5,FALSE),"")</f>
        <v/>
      </c>
      <c r="Y1498" t="str">
        <f t="shared" si="775"/>
        <v/>
      </c>
      <c r="Z1498" t="str">
        <f t="shared" si="776"/>
        <v/>
      </c>
      <c r="AA1498" t="str">
        <f t="shared" si="777"/>
        <v/>
      </c>
      <c r="AB1498" t="str">
        <f>IF(LEN(Z1498)&gt;0,VLOOKUP(Z1498,DATA!$K$25:$L$69,2,FALSE)&amp;IF(LEN(AA1498)&gt;0,VLOOKUP(AA1498,DATA!$O$25:$P$29,2,FALSE),""),"")</f>
        <v/>
      </c>
      <c r="AC1498" t="str">
        <f>IF(LEN(Z1498)&gt;0,VLOOKUP(Z1498,DATA!$K$25:$M$69,3,FALSE),"")</f>
        <v/>
      </c>
      <c r="AD1498" t="str">
        <f t="shared" si="778"/>
        <v/>
      </c>
      <c r="AE1498" t="str">
        <f t="shared" si="779"/>
        <v/>
      </c>
      <c r="AF1498" t="str">
        <f t="shared" si="780"/>
        <v/>
      </c>
      <c r="AG1498" t="str">
        <f t="shared" si="781"/>
        <v/>
      </c>
      <c r="AH1498" t="str">
        <f t="shared" si="782"/>
        <v/>
      </c>
      <c r="AI1498" t="str">
        <f>IF(LEN(Q1498)&gt;0,REPT("0",IF(IF(MID(I1498,12,1)="F",VLOOKUP(J1498,DATA!$K$2:$Y$20,14,FALSE),0)&gt;10,IF(MID(I1498,12,1)="F",VLOOKUP(J1498,DATA!$K$2:$Y$20,14,FALSE),0)-10,0)-LEN(X1498))&amp;DEC2BIN(Q1498,IF(MID(I1498,12,1)="F",VLOOKUP(J1498,DATA!$K$2:$Y$20,14,FALSE),0)-IF(IF(MID(I1498,12,1)="F",VLOOKUP(J1498,DATA!$K$2:$Y$20,14,FALSE),0)&gt;10,IF(MID(I1498,12,1)="F",VLOOKUP(J1498,DATA!$K$2:$Y$20,14,FALSE),0)-10,0)),"")</f>
        <v/>
      </c>
      <c r="AJ1498" t="str">
        <f>IF(LEN(H1498)&gt;0,IF(H1498&lt;&gt;"CALL_PAL",VLOOKUP(H1498,DATA!$B$2:$E$526,4,FALSE),VLOOKUP(K1498,DATA!$K$72:$M$161,3,FALSE)),"")</f>
        <v/>
      </c>
      <c r="AK1498" t="str">
        <f>IF(LEN(H1498)&gt;0,VLOOKUP(H1498,DATA!$B$2:$D$526,3,FALSE),"")</f>
        <v/>
      </c>
      <c r="AL1498" t="str">
        <f t="shared" si="783"/>
        <v/>
      </c>
      <c r="AM1498" t="str">
        <f t="shared" si="784"/>
        <v/>
      </c>
      <c r="AN1498" t="str">
        <f t="shared" si="794"/>
        <v/>
      </c>
      <c r="AO1498" t="str">
        <f t="shared" si="788"/>
        <v/>
      </c>
      <c r="AP1498" t="str">
        <f t="shared" si="789"/>
        <v/>
      </c>
      <c r="AQ1498" t="str">
        <f t="shared" si="786"/>
        <v/>
      </c>
    </row>
    <row r="1499" spans="1:43" x14ac:dyDescent="0.25">
      <c r="A1499" t="str">
        <f t="shared" si="790"/>
        <v/>
      </c>
      <c r="C1499" t="str">
        <f t="shared" si="764"/>
        <v/>
      </c>
      <c r="D1499" t="str">
        <f t="shared" si="791"/>
        <v/>
      </c>
      <c r="E1499" t="str">
        <f t="shared" si="792"/>
        <v/>
      </c>
      <c r="F1499" t="str">
        <f t="shared" si="795"/>
        <v/>
      </c>
      <c r="G1499" t="str">
        <f t="shared" si="787"/>
        <v/>
      </c>
      <c r="H1499" t="str">
        <f t="shared" si="765"/>
        <v/>
      </c>
      <c r="I1499" s="3" t="str">
        <f>IF(LEN(H1499)&gt;0,VLOOKUP(H1499,DATA!$B$2:$G$526,6,FALSE),"")</f>
        <v/>
      </c>
      <c r="J1499" t="str">
        <f>IF(LEN(H1499)&gt;0,VLOOKUP(H1499,DATA!$B$2:$G$526,2,FALSE),"")</f>
        <v/>
      </c>
      <c r="K1499" t="str">
        <f>IF(LEN(H1499)&gt;0,IF(MID(IF(MID(MID(C1499,LEN(H1499)+2,99),1,1)="(",MID(MID(C1499,LEN(H1499)+2,99),2,LEN(MID(C1499,LEN(H1499)+2,99))-2),MID(C1499,LEN(H1499)+2,99)),1,1)=VLOOKUP(H1499,DATA!$B$2:$I$526,8,FALSE),MID(IF(MID(MID(C1499,LEN(H1499)+2,99),1,1)="(",MID(MID(C1499,LEN(H1499)+2,99),2,LEN(MID(C1499,LEN(H1499)+2,99))-2),MID(C1499,LEN(H1499)+2,99)),1,3),IF(MID(MID(C1499,LEN(H1499)+2,99),1,1)="(",MID(MID(C1499,LEN(H1499)+2,99),2,LEN(MID(C1499,LEN(H1499)+2,99))-2),MID(C1499,LEN(H1499)+2,99))),"")</f>
        <v/>
      </c>
      <c r="L1499" t="str">
        <f t="shared" si="766"/>
        <v/>
      </c>
      <c r="M1499" t="str">
        <f t="shared" si="785"/>
        <v/>
      </c>
      <c r="N1499" t="str">
        <f t="shared" si="767"/>
        <v/>
      </c>
      <c r="O1499" t="str">
        <f t="shared" si="768"/>
        <v/>
      </c>
      <c r="P1499" t="str">
        <f t="shared" si="793"/>
        <v/>
      </c>
      <c r="Q1499" t="str">
        <f t="shared" si="769"/>
        <v/>
      </c>
      <c r="R1499" t="str">
        <f t="shared" si="770"/>
        <v/>
      </c>
      <c r="S1499" t="str">
        <f t="shared" si="771"/>
        <v/>
      </c>
      <c r="T1499" t="str">
        <f t="shared" si="772"/>
        <v/>
      </c>
      <c r="U1499" t="str">
        <f t="shared" si="773"/>
        <v/>
      </c>
      <c r="V1499" t="str">
        <f>IF(MID(I1499,6,1)="T",VLOOKUP(H1499,DATA!$B$2:$H$526,7,FALSE),"")</f>
        <v/>
      </c>
      <c r="W1499" t="str">
        <f t="shared" si="774"/>
        <v/>
      </c>
      <c r="X1499" t="str">
        <f>IF(LEN(H1499)&gt;0,VLOOKUP(H1499,DATA!$B$2:$F$526,5,FALSE),"")</f>
        <v/>
      </c>
      <c r="Y1499" t="str">
        <f t="shared" si="775"/>
        <v/>
      </c>
      <c r="Z1499" t="str">
        <f t="shared" si="776"/>
        <v/>
      </c>
      <c r="AA1499" t="str">
        <f t="shared" si="777"/>
        <v/>
      </c>
      <c r="AB1499" t="str">
        <f>IF(LEN(Z1499)&gt;0,VLOOKUP(Z1499,DATA!$K$25:$L$69,2,FALSE)&amp;IF(LEN(AA1499)&gt;0,VLOOKUP(AA1499,DATA!$O$25:$P$29,2,FALSE),""),"")</f>
        <v/>
      </c>
      <c r="AC1499" t="str">
        <f>IF(LEN(Z1499)&gt;0,VLOOKUP(Z1499,DATA!$K$25:$M$69,3,FALSE),"")</f>
        <v/>
      </c>
      <c r="AD1499" t="str">
        <f t="shared" si="778"/>
        <v/>
      </c>
      <c r="AE1499" t="str">
        <f t="shared" si="779"/>
        <v/>
      </c>
      <c r="AF1499" t="str">
        <f t="shared" si="780"/>
        <v/>
      </c>
      <c r="AG1499" t="str">
        <f t="shared" si="781"/>
        <v/>
      </c>
      <c r="AH1499" t="str">
        <f t="shared" si="782"/>
        <v/>
      </c>
      <c r="AI1499" t="str">
        <f>IF(LEN(Q1499)&gt;0,REPT("0",IF(IF(MID(I1499,12,1)="F",VLOOKUP(J1499,DATA!$K$2:$Y$20,14,FALSE),0)&gt;10,IF(MID(I1499,12,1)="F",VLOOKUP(J1499,DATA!$K$2:$Y$20,14,FALSE),0)-10,0)-LEN(X1499))&amp;DEC2BIN(Q1499,IF(MID(I1499,12,1)="F",VLOOKUP(J1499,DATA!$K$2:$Y$20,14,FALSE),0)-IF(IF(MID(I1499,12,1)="F",VLOOKUP(J1499,DATA!$K$2:$Y$20,14,FALSE),0)&gt;10,IF(MID(I1499,12,1)="F",VLOOKUP(J1499,DATA!$K$2:$Y$20,14,FALSE),0)-10,0)),"")</f>
        <v/>
      </c>
      <c r="AJ1499" t="str">
        <f>IF(LEN(H1499)&gt;0,IF(H1499&lt;&gt;"CALL_PAL",VLOOKUP(H1499,DATA!$B$2:$E$526,4,FALSE),VLOOKUP(K1499,DATA!$K$72:$M$161,3,FALSE)),"")</f>
        <v/>
      </c>
      <c r="AK1499" t="str">
        <f>IF(LEN(H1499)&gt;0,VLOOKUP(H1499,DATA!$B$2:$D$526,3,FALSE),"")</f>
        <v/>
      </c>
      <c r="AL1499" t="str">
        <f t="shared" si="783"/>
        <v/>
      </c>
      <c r="AM1499" t="str">
        <f t="shared" si="784"/>
        <v/>
      </c>
      <c r="AN1499" t="str">
        <f t="shared" si="794"/>
        <v/>
      </c>
      <c r="AO1499" t="str">
        <f t="shared" si="788"/>
        <v/>
      </c>
      <c r="AP1499" t="str">
        <f t="shared" si="789"/>
        <v/>
      </c>
      <c r="AQ1499" t="str">
        <f t="shared" si="786"/>
        <v/>
      </c>
    </row>
    <row r="1500" spans="1:43" x14ac:dyDescent="0.25">
      <c r="A1500" t="str">
        <f t="shared" si="790"/>
        <v/>
      </c>
      <c r="C1500" t="str">
        <f t="shared" ref="C1500:C1563" si="796">IF(LEN(B1500)&gt;0,TRIM(B1500),"")</f>
        <v/>
      </c>
      <c r="D1500" t="str">
        <f t="shared" si="791"/>
        <v/>
      </c>
      <c r="E1500" t="str">
        <f t="shared" si="792"/>
        <v/>
      </c>
      <c r="F1500" t="str">
        <f t="shared" si="795"/>
        <v/>
      </c>
      <c r="G1500" t="str">
        <f t="shared" si="787"/>
        <v/>
      </c>
      <c r="H1500" t="str">
        <f t="shared" ref="H1500:H1563" si="797">IF(LEN(C1500)&gt;0,IF(IFERROR(FIND(":",C1500)&gt;0,FALSE),"",IF(MID(C1500,1,1)=".","",TRIM(MID(C1500,1,IFERROR(FIND(" ",C1500)-1,LEN(C1500)))))),"")</f>
        <v/>
      </c>
      <c r="I1500" s="3" t="str">
        <f>IF(LEN(H1500)&gt;0,VLOOKUP(H1500,DATA!$B$2:$G$526,6,FALSE),"")</f>
        <v/>
      </c>
      <c r="J1500" t="str">
        <f>IF(LEN(H1500)&gt;0,VLOOKUP(H1500,DATA!$B$2:$G$526,2,FALSE),"")</f>
        <v/>
      </c>
      <c r="K1500" t="str">
        <f>IF(LEN(H1500)&gt;0,IF(MID(IF(MID(MID(C1500,LEN(H1500)+2,99),1,1)="(",MID(MID(C1500,LEN(H1500)+2,99),2,LEN(MID(C1500,LEN(H1500)+2,99))-2),MID(C1500,LEN(H1500)+2,99)),1,1)=VLOOKUP(H1500,DATA!$B$2:$I$526,8,FALSE),MID(IF(MID(MID(C1500,LEN(H1500)+2,99),1,1)="(",MID(MID(C1500,LEN(H1500)+2,99),2,LEN(MID(C1500,LEN(H1500)+2,99))-2),MID(C1500,LEN(H1500)+2,99)),1,3),IF(MID(MID(C1500,LEN(H1500)+2,99),1,1)="(",MID(MID(C1500,LEN(H1500)+2,99),2,LEN(MID(C1500,LEN(H1500)+2,99))-2),MID(C1500,LEN(H1500)+2,99))),"")</f>
        <v/>
      </c>
      <c r="L1500" t="str">
        <f t="shared" ref="L1500:L1563" si="798">TRIM(MID(IF(LEN(H1500)&gt;0,IF(FIND(K1500,C1500)+LEN(K1500)+1&lt;LEN(C1500),MID(C1500,FIND(K1500,C1500)+LEN(K1500)+1,99),""),""), 1, IFERROR(FIND(",",IF(LEN(H1500)&gt;0,IF(FIND(K1500,C1500)+LEN(K1500)+1&lt;LEN(C1500),MID(C1500,FIND(K1500,C1500)+LEN(K1500)+1,99),""),""))-1,LEN(IF(LEN(H1500)&gt;0,IF(FIND(K1500,C1500)+LEN(K1500)+1&lt;LEN(C1500),MID(C1500,FIND(K1500,C1500)+LEN(K1500)+1,99),""),"")))))</f>
        <v/>
      </c>
      <c r="M1500" t="str">
        <f t="shared" si="785"/>
        <v/>
      </c>
      <c r="N1500" t="str">
        <f t="shared" ref="N1500:N1563" si="799">IF(MID(I1500,5,1)="L",IFERROR(FIND("#",L1500)=1,FALSE),"")</f>
        <v/>
      </c>
      <c r="O1500" t="str">
        <f t="shared" ref="O1500:O1563" si="800">IF(MID(I1500,4,1)="Z",IF(N1500,FALSE,TRUE),"")</f>
        <v/>
      </c>
      <c r="P1500" t="str">
        <f t="shared" si="793"/>
        <v/>
      </c>
      <c r="Q1500" t="str">
        <f t="shared" ref="Q1500:Q1563" si="801">IF(LEN(P1500)&gt;0,P1500-(G1500+4),IF(AND(MID(I1500,12,1)="F",LEN(L1500)&gt;0,MID(L1500,1,1)&lt;&gt;"R",MID(L1500,1,1)&lt;&gt;"F",MID(L1500,1,1)&lt;&gt;"#"),INT(MID(L1500,1,FIND("(",L1500)-1)),""))</f>
        <v/>
      </c>
      <c r="R1500" t="str">
        <f t="shared" ref="R1500:R1563" si="802">IF(AND(MID(I1500,3,1)="B",LEN(P1500)=0,LEN(Q1500)&lt;&gt;0),MID(L1500,LEN(Q1500)+2,3),"")</f>
        <v/>
      </c>
      <c r="S1500" t="str">
        <f t="shared" ref="S1500:S1563" si="803">IF(LEN(I1500)&gt;0,IF(MID(I1500,2,1)="A",IFERROR(FIND("A31",J1500)&gt;0,FALSE),""),"")</f>
        <v/>
      </c>
      <c r="T1500" t="str">
        <f t="shared" ref="T1500:T1563" si="804">IF(LEN(I1500)&gt;0,IF(MID(I1500,3,1)="B",IFERROR(FIND("B31",J1500)&gt;0,IF(H1500="HW_MFPR",TRUE,FALSE)),""),"")</f>
        <v/>
      </c>
      <c r="U1500" t="str">
        <f t="shared" ref="U1500:U1563" si="805">IF(LEN(I1500)&gt;0,IF(MID(I1500,13,1)="C",IFERROR(FIND("C31",J1500)&gt;0,FALSE),""),"")</f>
        <v/>
      </c>
      <c r="V1500" t="str">
        <f>IF(MID(I1500,6,1)="T",VLOOKUP(H1500,DATA!$B$2:$H$526,7,FALSE),"")</f>
        <v/>
      </c>
      <c r="W1500" t="str">
        <f t="shared" ref="W1500:W1563" si="806">IF(MID(I1500,7,1)="E",DEC2BIN(IF(M1500="L",0,1),1),"")</f>
        <v/>
      </c>
      <c r="X1500" t="str">
        <f>IF(LEN(H1500)&gt;0,VLOOKUP(H1500,DATA!$B$2:$F$526,5,FALSE),"")</f>
        <v/>
      </c>
      <c r="Y1500" t="str">
        <f t="shared" ref="Y1500:Y1563" si="807">IF(LEN(X1500)&gt;0,DEC2BIN(IF(AND(LEN(M1500)&gt;0,MID(M1500,1,1)="S"),1,0),1),"")</f>
        <v/>
      </c>
      <c r="Z1500" t="str">
        <f t="shared" ref="Z1500:Z1563" si="808">IF(MID(I1500,10,1)="I",MID(L1500,1,IFERROR(FIND("(",L1500)-1,LEN(L1500))),"")</f>
        <v/>
      </c>
      <c r="AA1500" t="str">
        <f t="shared" ref="AA1500:AA1563" si="809">IF(AND(LEN(Z1500)&gt;0,LEN(Z1500)&lt;&gt;LEN(L1500)),MID(L1500,LEN(Z1500)+2,LEN(L1500)-LEN(Z1500)-2),"")</f>
        <v/>
      </c>
      <c r="AB1500" t="str">
        <f>IF(LEN(Z1500)&gt;0,VLOOKUP(Z1500,DATA!$K$25:$L$69,2,FALSE)&amp;IF(LEN(AA1500)&gt;0,VLOOKUP(AA1500,DATA!$O$25:$P$29,2,FALSE),""),"")</f>
        <v/>
      </c>
      <c r="AC1500" t="str">
        <f>IF(LEN(Z1500)&gt;0,VLOOKUP(Z1500,DATA!$K$25:$M$69,3,FALSE),"")</f>
        <v/>
      </c>
      <c r="AD1500" t="str">
        <f t="shared" ref="AD1500:AD1563" si="810">IF(MID(I1500,2,1)="A",DEC2BIN(IF(S1500,"31",MID(K1500,2,2)),5),"")</f>
        <v/>
      </c>
      <c r="AE1500" t="str">
        <f t="shared" ref="AE1500:AE1563" si="811">IF(MID(I1500,3,1)="B",IF(T1500,DEC2BIN("31",5),IF(S1500,DEC2BIN(MID(K1500,2,2),5),IF(LEN(R1500)&gt;0,DEC2BIN(MID(R1500,2,2),5),IF(OR(LEN(P1500)&gt;0,LEN(Z1500)&gt;0,N1500),"",DEC2BIN(MID(L1500,2,2),5))))),"")</f>
        <v/>
      </c>
      <c r="AF1500" t="str">
        <f t="shared" ref="AF1500:AF1563" si="812">IF(AND(LEN(O1500)&gt;0,O1500),"0000","")</f>
        <v/>
      </c>
      <c r="AG1500" t="str">
        <f t="shared" ref="AG1500:AG1563" si="813">IF(AND(LEN(N1500)&gt;0,N1500),DEC2BIN(MID(L1500,2,LEN(L1500)-1),8)&amp;"1","")</f>
        <v/>
      </c>
      <c r="AH1500" t="str">
        <f t="shared" ref="AH1500:AH1563" si="814">IF(MID(I1500,13,1)="C",DEC2BIN(IF(U1500,31,MID(M1500,2,2)),5),"")</f>
        <v/>
      </c>
      <c r="AI1500" t="str">
        <f>IF(LEN(Q1500)&gt;0,REPT("0",IF(IF(MID(I1500,12,1)="F",VLOOKUP(J1500,DATA!$K$2:$Y$20,14,FALSE),0)&gt;10,IF(MID(I1500,12,1)="F",VLOOKUP(J1500,DATA!$K$2:$Y$20,14,FALSE),0)-10,0)-LEN(X1500))&amp;DEC2BIN(Q1500,IF(MID(I1500,12,1)="F",VLOOKUP(J1500,DATA!$K$2:$Y$20,14,FALSE),0)-IF(IF(MID(I1500,12,1)="F",VLOOKUP(J1500,DATA!$K$2:$Y$20,14,FALSE),0)&gt;10,IF(MID(I1500,12,1)="F",VLOOKUP(J1500,DATA!$K$2:$Y$20,14,FALSE),0)-10,0)),"")</f>
        <v/>
      </c>
      <c r="AJ1500" t="str">
        <f>IF(LEN(H1500)&gt;0,IF(H1500&lt;&gt;"CALL_PAL",VLOOKUP(H1500,DATA!$B$2:$E$526,4,FALSE),VLOOKUP(K1500,DATA!$K$72:$M$161,3,FALSE)),"")</f>
        <v/>
      </c>
      <c r="AK1500" t="str">
        <f>IF(LEN(H1500)&gt;0,VLOOKUP(H1500,DATA!$B$2:$D$526,3,FALSE),"")</f>
        <v/>
      </c>
      <c r="AL1500" t="str">
        <f t="shared" ref="AL1500:AL1563" si="815">AK1500&amp;AD1500&amp;AE1500&amp;V1500&amp;W1500&amp;X1500&amp;Y1500&amp;AB1500&amp;AC1500&amp;AF1500&amp;AG1500&amp;AI1500&amp;AJ1500&amp;AH1500</f>
        <v/>
      </c>
      <c r="AM1500" t="str">
        <f t="shared" ref="AM1500:AM1563" si="816">IF(LEN(AL1500)&gt;0,BIN2HEX(MID(AL1500,1,8),2)&amp;BIN2HEX(MID(AL1500,9,8),2)&amp;BIN2HEX(MID(AL1500,17,8),2)&amp;BIN2HEX(MID(AL1500,25,8),2),"")</f>
        <v/>
      </c>
      <c r="AN1500" t="str">
        <f t="shared" si="794"/>
        <v/>
      </c>
      <c r="AO1500" t="str">
        <f t="shared" si="788"/>
        <v/>
      </c>
      <c r="AP1500" t="str">
        <f t="shared" si="789"/>
        <v/>
      </c>
      <c r="AQ1500" t="str">
        <f t="shared" si="786"/>
        <v/>
      </c>
    </row>
    <row r="1501" spans="1:43" x14ac:dyDescent="0.25">
      <c r="A1501" t="str">
        <f t="shared" si="790"/>
        <v/>
      </c>
      <c r="C1501" t="str">
        <f t="shared" si="796"/>
        <v/>
      </c>
      <c r="D1501" t="str">
        <f t="shared" si="791"/>
        <v/>
      </c>
      <c r="E1501" t="str">
        <f t="shared" si="792"/>
        <v/>
      </c>
      <c r="F1501" t="str">
        <f t="shared" si="795"/>
        <v/>
      </c>
      <c r="G1501" t="str">
        <f t="shared" si="787"/>
        <v/>
      </c>
      <c r="H1501" t="str">
        <f t="shared" si="797"/>
        <v/>
      </c>
      <c r="I1501" s="3" t="str">
        <f>IF(LEN(H1501)&gt;0,VLOOKUP(H1501,DATA!$B$2:$G$526,6,FALSE),"")</f>
        <v/>
      </c>
      <c r="J1501" t="str">
        <f>IF(LEN(H1501)&gt;0,VLOOKUP(H1501,DATA!$B$2:$G$526,2,FALSE),"")</f>
        <v/>
      </c>
      <c r="K1501" t="str">
        <f>IF(LEN(H1501)&gt;0,IF(MID(IF(MID(MID(C1501,LEN(H1501)+2,99),1,1)="(",MID(MID(C1501,LEN(H1501)+2,99),2,LEN(MID(C1501,LEN(H1501)+2,99))-2),MID(C1501,LEN(H1501)+2,99)),1,1)=VLOOKUP(H1501,DATA!$B$2:$I$526,8,FALSE),MID(IF(MID(MID(C1501,LEN(H1501)+2,99),1,1)="(",MID(MID(C1501,LEN(H1501)+2,99),2,LEN(MID(C1501,LEN(H1501)+2,99))-2),MID(C1501,LEN(H1501)+2,99)),1,3),IF(MID(MID(C1501,LEN(H1501)+2,99),1,1)="(",MID(MID(C1501,LEN(H1501)+2,99),2,LEN(MID(C1501,LEN(H1501)+2,99))-2),MID(C1501,LEN(H1501)+2,99))),"")</f>
        <v/>
      </c>
      <c r="L1501" t="str">
        <f t="shared" si="798"/>
        <v/>
      </c>
      <c r="M1501" t="str">
        <f t="shared" si="785"/>
        <v/>
      </c>
      <c r="N1501" t="str">
        <f t="shared" si="799"/>
        <v/>
      </c>
      <c r="O1501" t="str">
        <f t="shared" si="800"/>
        <v/>
      </c>
      <c r="P1501" t="str">
        <f t="shared" si="793"/>
        <v/>
      </c>
      <c r="Q1501" t="str">
        <f t="shared" si="801"/>
        <v/>
      </c>
      <c r="R1501" t="str">
        <f t="shared" si="802"/>
        <v/>
      </c>
      <c r="S1501" t="str">
        <f t="shared" si="803"/>
        <v/>
      </c>
      <c r="T1501" t="str">
        <f t="shared" si="804"/>
        <v/>
      </c>
      <c r="U1501" t="str">
        <f t="shared" si="805"/>
        <v/>
      </c>
      <c r="V1501" t="str">
        <f>IF(MID(I1501,6,1)="T",VLOOKUP(H1501,DATA!$B$2:$H$526,7,FALSE),"")</f>
        <v/>
      </c>
      <c r="W1501" t="str">
        <f t="shared" si="806"/>
        <v/>
      </c>
      <c r="X1501" t="str">
        <f>IF(LEN(H1501)&gt;0,VLOOKUP(H1501,DATA!$B$2:$F$526,5,FALSE),"")</f>
        <v/>
      </c>
      <c r="Y1501" t="str">
        <f t="shared" si="807"/>
        <v/>
      </c>
      <c r="Z1501" t="str">
        <f t="shared" si="808"/>
        <v/>
      </c>
      <c r="AA1501" t="str">
        <f t="shared" si="809"/>
        <v/>
      </c>
      <c r="AB1501" t="str">
        <f>IF(LEN(Z1501)&gt;0,VLOOKUP(Z1501,DATA!$K$25:$L$69,2,FALSE)&amp;IF(LEN(AA1501)&gt;0,VLOOKUP(AA1501,DATA!$O$25:$P$29,2,FALSE),""),"")</f>
        <v/>
      </c>
      <c r="AC1501" t="str">
        <f>IF(LEN(Z1501)&gt;0,VLOOKUP(Z1501,DATA!$K$25:$M$69,3,FALSE),"")</f>
        <v/>
      </c>
      <c r="AD1501" t="str">
        <f t="shared" si="810"/>
        <v/>
      </c>
      <c r="AE1501" t="str">
        <f t="shared" si="811"/>
        <v/>
      </c>
      <c r="AF1501" t="str">
        <f t="shared" si="812"/>
        <v/>
      </c>
      <c r="AG1501" t="str">
        <f t="shared" si="813"/>
        <v/>
      </c>
      <c r="AH1501" t="str">
        <f t="shared" si="814"/>
        <v/>
      </c>
      <c r="AI1501" t="str">
        <f>IF(LEN(Q1501)&gt;0,REPT("0",IF(IF(MID(I1501,12,1)="F",VLOOKUP(J1501,DATA!$K$2:$Y$20,14,FALSE),0)&gt;10,IF(MID(I1501,12,1)="F",VLOOKUP(J1501,DATA!$K$2:$Y$20,14,FALSE),0)-10,0)-LEN(X1501))&amp;DEC2BIN(Q1501,IF(MID(I1501,12,1)="F",VLOOKUP(J1501,DATA!$K$2:$Y$20,14,FALSE),0)-IF(IF(MID(I1501,12,1)="F",VLOOKUP(J1501,DATA!$K$2:$Y$20,14,FALSE),0)&gt;10,IF(MID(I1501,12,1)="F",VLOOKUP(J1501,DATA!$K$2:$Y$20,14,FALSE),0)-10,0)),"")</f>
        <v/>
      </c>
      <c r="AJ1501" t="str">
        <f>IF(LEN(H1501)&gt;0,IF(H1501&lt;&gt;"CALL_PAL",VLOOKUP(H1501,DATA!$B$2:$E$526,4,FALSE),VLOOKUP(K1501,DATA!$K$72:$M$161,3,FALSE)),"")</f>
        <v/>
      </c>
      <c r="AK1501" t="str">
        <f>IF(LEN(H1501)&gt;0,VLOOKUP(H1501,DATA!$B$2:$D$526,3,FALSE),"")</f>
        <v/>
      </c>
      <c r="AL1501" t="str">
        <f t="shared" si="815"/>
        <v/>
      </c>
      <c r="AM1501" t="str">
        <f t="shared" si="816"/>
        <v/>
      </c>
      <c r="AN1501" t="str">
        <f t="shared" si="794"/>
        <v/>
      </c>
      <c r="AO1501" t="str">
        <f t="shared" si="788"/>
        <v/>
      </c>
      <c r="AP1501" t="str">
        <f t="shared" si="789"/>
        <v/>
      </c>
      <c r="AQ1501" t="str">
        <f t="shared" si="786"/>
        <v/>
      </c>
    </row>
    <row r="1502" spans="1:43" x14ac:dyDescent="0.25">
      <c r="A1502" t="str">
        <f t="shared" si="790"/>
        <v/>
      </c>
      <c r="C1502" t="str">
        <f t="shared" si="796"/>
        <v/>
      </c>
      <c r="D1502" t="str">
        <f t="shared" si="791"/>
        <v/>
      </c>
      <c r="E1502" t="str">
        <f t="shared" si="792"/>
        <v/>
      </c>
      <c r="F1502" t="str">
        <f t="shared" si="795"/>
        <v/>
      </c>
      <c r="G1502" t="str">
        <f t="shared" si="787"/>
        <v/>
      </c>
      <c r="H1502" t="str">
        <f t="shared" si="797"/>
        <v/>
      </c>
      <c r="I1502" s="3" t="str">
        <f>IF(LEN(H1502)&gt;0,VLOOKUP(H1502,DATA!$B$2:$G$526,6,FALSE),"")</f>
        <v/>
      </c>
      <c r="J1502" t="str">
        <f>IF(LEN(H1502)&gt;0,VLOOKUP(H1502,DATA!$B$2:$G$526,2,FALSE),"")</f>
        <v/>
      </c>
      <c r="K1502" t="str">
        <f>IF(LEN(H1502)&gt;0,IF(MID(IF(MID(MID(C1502,LEN(H1502)+2,99),1,1)="(",MID(MID(C1502,LEN(H1502)+2,99),2,LEN(MID(C1502,LEN(H1502)+2,99))-2),MID(C1502,LEN(H1502)+2,99)),1,1)=VLOOKUP(H1502,DATA!$B$2:$I$526,8,FALSE),MID(IF(MID(MID(C1502,LEN(H1502)+2,99),1,1)="(",MID(MID(C1502,LEN(H1502)+2,99),2,LEN(MID(C1502,LEN(H1502)+2,99))-2),MID(C1502,LEN(H1502)+2,99)),1,3),IF(MID(MID(C1502,LEN(H1502)+2,99),1,1)="(",MID(MID(C1502,LEN(H1502)+2,99),2,LEN(MID(C1502,LEN(H1502)+2,99))-2),MID(C1502,LEN(H1502)+2,99))),"")</f>
        <v/>
      </c>
      <c r="L1502" t="str">
        <f t="shared" si="798"/>
        <v/>
      </c>
      <c r="M1502" t="str">
        <f t="shared" si="785"/>
        <v/>
      </c>
      <c r="N1502" t="str">
        <f t="shared" si="799"/>
        <v/>
      </c>
      <c r="O1502" t="str">
        <f t="shared" si="800"/>
        <v/>
      </c>
      <c r="P1502" t="str">
        <f t="shared" si="793"/>
        <v/>
      </c>
      <c r="Q1502" t="str">
        <f t="shared" si="801"/>
        <v/>
      </c>
      <c r="R1502" t="str">
        <f t="shared" si="802"/>
        <v/>
      </c>
      <c r="S1502" t="str">
        <f t="shared" si="803"/>
        <v/>
      </c>
      <c r="T1502" t="str">
        <f t="shared" si="804"/>
        <v/>
      </c>
      <c r="U1502" t="str">
        <f t="shared" si="805"/>
        <v/>
      </c>
      <c r="V1502" t="str">
        <f>IF(MID(I1502,6,1)="T",VLOOKUP(H1502,DATA!$B$2:$H$526,7,FALSE),"")</f>
        <v/>
      </c>
      <c r="W1502" t="str">
        <f t="shared" si="806"/>
        <v/>
      </c>
      <c r="X1502" t="str">
        <f>IF(LEN(H1502)&gt;0,VLOOKUP(H1502,DATA!$B$2:$F$526,5,FALSE),"")</f>
        <v/>
      </c>
      <c r="Y1502" t="str">
        <f t="shared" si="807"/>
        <v/>
      </c>
      <c r="Z1502" t="str">
        <f t="shared" si="808"/>
        <v/>
      </c>
      <c r="AA1502" t="str">
        <f t="shared" si="809"/>
        <v/>
      </c>
      <c r="AB1502" t="str">
        <f>IF(LEN(Z1502)&gt;0,VLOOKUP(Z1502,DATA!$K$25:$L$69,2,FALSE)&amp;IF(LEN(AA1502)&gt;0,VLOOKUP(AA1502,DATA!$O$25:$P$29,2,FALSE),""),"")</f>
        <v/>
      </c>
      <c r="AC1502" t="str">
        <f>IF(LEN(Z1502)&gt;0,VLOOKUP(Z1502,DATA!$K$25:$M$69,3,FALSE),"")</f>
        <v/>
      </c>
      <c r="AD1502" t="str">
        <f t="shared" si="810"/>
        <v/>
      </c>
      <c r="AE1502" t="str">
        <f t="shared" si="811"/>
        <v/>
      </c>
      <c r="AF1502" t="str">
        <f t="shared" si="812"/>
        <v/>
      </c>
      <c r="AG1502" t="str">
        <f t="shared" si="813"/>
        <v/>
      </c>
      <c r="AH1502" t="str">
        <f t="shared" si="814"/>
        <v/>
      </c>
      <c r="AI1502" t="str">
        <f>IF(LEN(Q1502)&gt;0,REPT("0",IF(IF(MID(I1502,12,1)="F",VLOOKUP(J1502,DATA!$K$2:$Y$20,14,FALSE),0)&gt;10,IF(MID(I1502,12,1)="F",VLOOKUP(J1502,DATA!$K$2:$Y$20,14,FALSE),0)-10,0)-LEN(X1502))&amp;DEC2BIN(Q1502,IF(MID(I1502,12,1)="F",VLOOKUP(J1502,DATA!$K$2:$Y$20,14,FALSE),0)-IF(IF(MID(I1502,12,1)="F",VLOOKUP(J1502,DATA!$K$2:$Y$20,14,FALSE),0)&gt;10,IF(MID(I1502,12,1)="F",VLOOKUP(J1502,DATA!$K$2:$Y$20,14,FALSE),0)-10,0)),"")</f>
        <v/>
      </c>
      <c r="AJ1502" t="str">
        <f>IF(LEN(H1502)&gt;0,IF(H1502&lt;&gt;"CALL_PAL",VLOOKUP(H1502,DATA!$B$2:$E$526,4,FALSE),VLOOKUP(K1502,DATA!$K$72:$M$161,3,FALSE)),"")</f>
        <v/>
      </c>
      <c r="AK1502" t="str">
        <f>IF(LEN(H1502)&gt;0,VLOOKUP(H1502,DATA!$B$2:$D$526,3,FALSE),"")</f>
        <v/>
      </c>
      <c r="AL1502" t="str">
        <f t="shared" si="815"/>
        <v/>
      </c>
      <c r="AM1502" t="str">
        <f t="shared" si="816"/>
        <v/>
      </c>
      <c r="AN1502" t="str">
        <f t="shared" si="794"/>
        <v/>
      </c>
      <c r="AO1502" t="str">
        <f t="shared" si="788"/>
        <v/>
      </c>
      <c r="AP1502" t="str">
        <f t="shared" si="789"/>
        <v/>
      </c>
      <c r="AQ1502" t="str">
        <f t="shared" si="786"/>
        <v/>
      </c>
    </row>
    <row r="1503" spans="1:43" x14ac:dyDescent="0.25">
      <c r="A1503" t="str">
        <f t="shared" si="790"/>
        <v/>
      </c>
      <c r="C1503" t="str">
        <f t="shared" si="796"/>
        <v/>
      </c>
      <c r="D1503" t="str">
        <f t="shared" si="791"/>
        <v/>
      </c>
      <c r="E1503" t="str">
        <f t="shared" si="792"/>
        <v/>
      </c>
      <c r="F1503" t="str">
        <f t="shared" si="795"/>
        <v/>
      </c>
      <c r="G1503" t="str">
        <f t="shared" si="787"/>
        <v/>
      </c>
      <c r="H1503" t="str">
        <f t="shared" si="797"/>
        <v/>
      </c>
      <c r="I1503" s="3" t="str">
        <f>IF(LEN(H1503)&gt;0,VLOOKUP(H1503,DATA!$B$2:$G$526,6,FALSE),"")</f>
        <v/>
      </c>
      <c r="J1503" t="str">
        <f>IF(LEN(H1503)&gt;0,VLOOKUP(H1503,DATA!$B$2:$G$526,2,FALSE),"")</f>
        <v/>
      </c>
      <c r="K1503" t="str">
        <f>IF(LEN(H1503)&gt;0,IF(MID(IF(MID(MID(C1503,LEN(H1503)+2,99),1,1)="(",MID(MID(C1503,LEN(H1503)+2,99),2,LEN(MID(C1503,LEN(H1503)+2,99))-2),MID(C1503,LEN(H1503)+2,99)),1,1)=VLOOKUP(H1503,DATA!$B$2:$I$526,8,FALSE),MID(IF(MID(MID(C1503,LEN(H1503)+2,99),1,1)="(",MID(MID(C1503,LEN(H1503)+2,99),2,LEN(MID(C1503,LEN(H1503)+2,99))-2),MID(C1503,LEN(H1503)+2,99)),1,3),IF(MID(MID(C1503,LEN(H1503)+2,99),1,1)="(",MID(MID(C1503,LEN(H1503)+2,99),2,LEN(MID(C1503,LEN(H1503)+2,99))-2),MID(C1503,LEN(H1503)+2,99))),"")</f>
        <v/>
      </c>
      <c r="L1503" t="str">
        <f t="shared" si="798"/>
        <v/>
      </c>
      <c r="M1503" t="str">
        <f t="shared" si="785"/>
        <v/>
      </c>
      <c r="N1503" t="str">
        <f t="shared" si="799"/>
        <v/>
      </c>
      <c r="O1503" t="str">
        <f t="shared" si="800"/>
        <v/>
      </c>
      <c r="P1503" t="str">
        <f t="shared" si="793"/>
        <v/>
      </c>
      <c r="Q1503" t="str">
        <f t="shared" si="801"/>
        <v/>
      </c>
      <c r="R1503" t="str">
        <f t="shared" si="802"/>
        <v/>
      </c>
      <c r="S1503" t="str">
        <f t="shared" si="803"/>
        <v/>
      </c>
      <c r="T1503" t="str">
        <f t="shared" si="804"/>
        <v/>
      </c>
      <c r="U1503" t="str">
        <f t="shared" si="805"/>
        <v/>
      </c>
      <c r="V1503" t="str">
        <f>IF(MID(I1503,6,1)="T",VLOOKUP(H1503,DATA!$B$2:$H$526,7,FALSE),"")</f>
        <v/>
      </c>
      <c r="W1503" t="str">
        <f t="shared" si="806"/>
        <v/>
      </c>
      <c r="X1503" t="str">
        <f>IF(LEN(H1503)&gt;0,VLOOKUP(H1503,DATA!$B$2:$F$526,5,FALSE),"")</f>
        <v/>
      </c>
      <c r="Y1503" t="str">
        <f t="shared" si="807"/>
        <v/>
      </c>
      <c r="Z1503" t="str">
        <f t="shared" si="808"/>
        <v/>
      </c>
      <c r="AA1503" t="str">
        <f t="shared" si="809"/>
        <v/>
      </c>
      <c r="AB1503" t="str">
        <f>IF(LEN(Z1503)&gt;0,VLOOKUP(Z1503,DATA!$K$25:$L$69,2,FALSE)&amp;IF(LEN(AA1503)&gt;0,VLOOKUP(AA1503,DATA!$O$25:$P$29,2,FALSE),""),"")</f>
        <v/>
      </c>
      <c r="AC1503" t="str">
        <f>IF(LEN(Z1503)&gt;0,VLOOKUP(Z1503,DATA!$K$25:$M$69,3,FALSE),"")</f>
        <v/>
      </c>
      <c r="AD1503" t="str">
        <f t="shared" si="810"/>
        <v/>
      </c>
      <c r="AE1503" t="str">
        <f t="shared" si="811"/>
        <v/>
      </c>
      <c r="AF1503" t="str">
        <f t="shared" si="812"/>
        <v/>
      </c>
      <c r="AG1503" t="str">
        <f t="shared" si="813"/>
        <v/>
      </c>
      <c r="AH1503" t="str">
        <f t="shared" si="814"/>
        <v/>
      </c>
      <c r="AI1503" t="str">
        <f>IF(LEN(Q1503)&gt;0,REPT("0",IF(IF(MID(I1503,12,1)="F",VLOOKUP(J1503,DATA!$K$2:$Y$20,14,FALSE),0)&gt;10,IF(MID(I1503,12,1)="F",VLOOKUP(J1503,DATA!$K$2:$Y$20,14,FALSE),0)-10,0)-LEN(X1503))&amp;DEC2BIN(Q1503,IF(MID(I1503,12,1)="F",VLOOKUP(J1503,DATA!$K$2:$Y$20,14,FALSE),0)-IF(IF(MID(I1503,12,1)="F",VLOOKUP(J1503,DATA!$K$2:$Y$20,14,FALSE),0)&gt;10,IF(MID(I1503,12,1)="F",VLOOKUP(J1503,DATA!$K$2:$Y$20,14,FALSE),0)-10,0)),"")</f>
        <v/>
      </c>
      <c r="AJ1503" t="str">
        <f>IF(LEN(H1503)&gt;0,IF(H1503&lt;&gt;"CALL_PAL",VLOOKUP(H1503,DATA!$B$2:$E$526,4,FALSE),VLOOKUP(K1503,DATA!$K$72:$M$161,3,FALSE)),"")</f>
        <v/>
      </c>
      <c r="AK1503" t="str">
        <f>IF(LEN(H1503)&gt;0,VLOOKUP(H1503,DATA!$B$2:$D$526,3,FALSE),"")</f>
        <v/>
      </c>
      <c r="AL1503" t="str">
        <f t="shared" si="815"/>
        <v/>
      </c>
      <c r="AM1503" t="str">
        <f t="shared" si="816"/>
        <v/>
      </c>
      <c r="AN1503" t="str">
        <f t="shared" si="794"/>
        <v/>
      </c>
      <c r="AO1503" t="str">
        <f t="shared" si="788"/>
        <v/>
      </c>
      <c r="AP1503" t="str">
        <f t="shared" si="789"/>
        <v/>
      </c>
      <c r="AQ1503" t="str">
        <f t="shared" si="786"/>
        <v/>
      </c>
    </row>
    <row r="1504" spans="1:43" x14ac:dyDescent="0.25">
      <c r="A1504" t="str">
        <f t="shared" si="790"/>
        <v/>
      </c>
      <c r="C1504" t="str">
        <f t="shared" si="796"/>
        <v/>
      </c>
      <c r="D1504" t="str">
        <f t="shared" si="791"/>
        <v/>
      </c>
      <c r="E1504" t="str">
        <f t="shared" si="792"/>
        <v/>
      </c>
      <c r="F1504" t="str">
        <f t="shared" si="795"/>
        <v/>
      </c>
      <c r="G1504" t="str">
        <f t="shared" si="787"/>
        <v/>
      </c>
      <c r="H1504" t="str">
        <f t="shared" si="797"/>
        <v/>
      </c>
      <c r="I1504" s="3" t="str">
        <f>IF(LEN(H1504)&gt;0,VLOOKUP(H1504,DATA!$B$2:$G$526,6,FALSE),"")</f>
        <v/>
      </c>
      <c r="J1504" t="str">
        <f>IF(LEN(H1504)&gt;0,VLOOKUP(H1504,DATA!$B$2:$G$526,2,FALSE),"")</f>
        <v/>
      </c>
      <c r="K1504" t="str">
        <f>IF(LEN(H1504)&gt;0,IF(MID(IF(MID(MID(C1504,LEN(H1504)+2,99),1,1)="(",MID(MID(C1504,LEN(H1504)+2,99),2,LEN(MID(C1504,LEN(H1504)+2,99))-2),MID(C1504,LEN(H1504)+2,99)),1,1)=VLOOKUP(H1504,DATA!$B$2:$I$526,8,FALSE),MID(IF(MID(MID(C1504,LEN(H1504)+2,99),1,1)="(",MID(MID(C1504,LEN(H1504)+2,99),2,LEN(MID(C1504,LEN(H1504)+2,99))-2),MID(C1504,LEN(H1504)+2,99)),1,3),IF(MID(MID(C1504,LEN(H1504)+2,99),1,1)="(",MID(MID(C1504,LEN(H1504)+2,99),2,LEN(MID(C1504,LEN(H1504)+2,99))-2),MID(C1504,LEN(H1504)+2,99))),"")</f>
        <v/>
      </c>
      <c r="L1504" t="str">
        <f t="shared" si="798"/>
        <v/>
      </c>
      <c r="M1504" t="str">
        <f t="shared" si="785"/>
        <v/>
      </c>
      <c r="N1504" t="str">
        <f t="shared" si="799"/>
        <v/>
      </c>
      <c r="O1504" t="str">
        <f t="shared" si="800"/>
        <v/>
      </c>
      <c r="P1504" t="str">
        <f t="shared" si="793"/>
        <v/>
      </c>
      <c r="Q1504" t="str">
        <f t="shared" si="801"/>
        <v/>
      </c>
      <c r="R1504" t="str">
        <f t="shared" si="802"/>
        <v/>
      </c>
      <c r="S1504" t="str">
        <f t="shared" si="803"/>
        <v/>
      </c>
      <c r="T1504" t="str">
        <f t="shared" si="804"/>
        <v/>
      </c>
      <c r="U1504" t="str">
        <f t="shared" si="805"/>
        <v/>
      </c>
      <c r="V1504" t="str">
        <f>IF(MID(I1504,6,1)="T",VLOOKUP(H1504,DATA!$B$2:$H$526,7,FALSE),"")</f>
        <v/>
      </c>
      <c r="W1504" t="str">
        <f t="shared" si="806"/>
        <v/>
      </c>
      <c r="X1504" t="str">
        <f>IF(LEN(H1504)&gt;0,VLOOKUP(H1504,DATA!$B$2:$F$526,5,FALSE),"")</f>
        <v/>
      </c>
      <c r="Y1504" t="str">
        <f t="shared" si="807"/>
        <v/>
      </c>
      <c r="Z1504" t="str">
        <f t="shared" si="808"/>
        <v/>
      </c>
      <c r="AA1504" t="str">
        <f t="shared" si="809"/>
        <v/>
      </c>
      <c r="AB1504" t="str">
        <f>IF(LEN(Z1504)&gt;0,VLOOKUP(Z1504,DATA!$K$25:$L$69,2,FALSE)&amp;IF(LEN(AA1504)&gt;0,VLOOKUP(AA1504,DATA!$O$25:$P$29,2,FALSE),""),"")</f>
        <v/>
      </c>
      <c r="AC1504" t="str">
        <f>IF(LEN(Z1504)&gt;0,VLOOKUP(Z1504,DATA!$K$25:$M$69,3,FALSE),"")</f>
        <v/>
      </c>
      <c r="AD1504" t="str">
        <f t="shared" si="810"/>
        <v/>
      </c>
      <c r="AE1504" t="str">
        <f t="shared" si="811"/>
        <v/>
      </c>
      <c r="AF1504" t="str">
        <f t="shared" si="812"/>
        <v/>
      </c>
      <c r="AG1504" t="str">
        <f t="shared" si="813"/>
        <v/>
      </c>
      <c r="AH1504" t="str">
        <f t="shared" si="814"/>
        <v/>
      </c>
      <c r="AI1504" t="str">
        <f>IF(LEN(Q1504)&gt;0,REPT("0",IF(IF(MID(I1504,12,1)="F",VLOOKUP(J1504,DATA!$K$2:$Y$20,14,FALSE),0)&gt;10,IF(MID(I1504,12,1)="F",VLOOKUP(J1504,DATA!$K$2:$Y$20,14,FALSE),0)-10,0)-LEN(X1504))&amp;DEC2BIN(Q1504,IF(MID(I1504,12,1)="F",VLOOKUP(J1504,DATA!$K$2:$Y$20,14,FALSE),0)-IF(IF(MID(I1504,12,1)="F",VLOOKUP(J1504,DATA!$K$2:$Y$20,14,FALSE),0)&gt;10,IF(MID(I1504,12,1)="F",VLOOKUP(J1504,DATA!$K$2:$Y$20,14,FALSE),0)-10,0)),"")</f>
        <v/>
      </c>
      <c r="AJ1504" t="str">
        <f>IF(LEN(H1504)&gt;0,IF(H1504&lt;&gt;"CALL_PAL",VLOOKUP(H1504,DATA!$B$2:$E$526,4,FALSE),VLOOKUP(K1504,DATA!$K$72:$M$161,3,FALSE)),"")</f>
        <v/>
      </c>
      <c r="AK1504" t="str">
        <f>IF(LEN(H1504)&gt;0,VLOOKUP(H1504,DATA!$B$2:$D$526,3,FALSE),"")</f>
        <v/>
      </c>
      <c r="AL1504" t="str">
        <f t="shared" si="815"/>
        <v/>
      </c>
      <c r="AM1504" t="str">
        <f t="shared" si="816"/>
        <v/>
      </c>
      <c r="AN1504" t="str">
        <f t="shared" si="794"/>
        <v/>
      </c>
      <c r="AO1504" t="str">
        <f t="shared" si="788"/>
        <v/>
      </c>
      <c r="AP1504" t="str">
        <f t="shared" si="789"/>
        <v/>
      </c>
      <c r="AQ1504" t="str">
        <f t="shared" si="786"/>
        <v/>
      </c>
    </row>
    <row r="1505" spans="1:43" x14ac:dyDescent="0.25">
      <c r="A1505" t="str">
        <f t="shared" si="790"/>
        <v/>
      </c>
      <c r="C1505" t="str">
        <f t="shared" si="796"/>
        <v/>
      </c>
      <c r="D1505" t="str">
        <f t="shared" si="791"/>
        <v/>
      </c>
      <c r="E1505" t="str">
        <f t="shared" si="792"/>
        <v/>
      </c>
      <c r="F1505" t="str">
        <f t="shared" si="795"/>
        <v/>
      </c>
      <c r="G1505" t="str">
        <f t="shared" si="787"/>
        <v/>
      </c>
      <c r="H1505" t="str">
        <f t="shared" si="797"/>
        <v/>
      </c>
      <c r="I1505" s="3" t="str">
        <f>IF(LEN(H1505)&gt;0,VLOOKUP(H1505,DATA!$B$2:$G$526,6,FALSE),"")</f>
        <v/>
      </c>
      <c r="J1505" t="str">
        <f>IF(LEN(H1505)&gt;0,VLOOKUP(H1505,DATA!$B$2:$G$526,2,FALSE),"")</f>
        <v/>
      </c>
      <c r="K1505" t="str">
        <f>IF(LEN(H1505)&gt;0,IF(MID(IF(MID(MID(C1505,LEN(H1505)+2,99),1,1)="(",MID(MID(C1505,LEN(H1505)+2,99),2,LEN(MID(C1505,LEN(H1505)+2,99))-2),MID(C1505,LEN(H1505)+2,99)),1,1)=VLOOKUP(H1505,DATA!$B$2:$I$526,8,FALSE),MID(IF(MID(MID(C1505,LEN(H1505)+2,99),1,1)="(",MID(MID(C1505,LEN(H1505)+2,99),2,LEN(MID(C1505,LEN(H1505)+2,99))-2),MID(C1505,LEN(H1505)+2,99)),1,3),IF(MID(MID(C1505,LEN(H1505)+2,99),1,1)="(",MID(MID(C1505,LEN(H1505)+2,99),2,LEN(MID(C1505,LEN(H1505)+2,99))-2),MID(C1505,LEN(H1505)+2,99))),"")</f>
        <v/>
      </c>
      <c r="L1505" t="str">
        <f t="shared" si="798"/>
        <v/>
      </c>
      <c r="M1505" t="str">
        <f t="shared" si="785"/>
        <v/>
      </c>
      <c r="N1505" t="str">
        <f t="shared" si="799"/>
        <v/>
      </c>
      <c r="O1505" t="str">
        <f t="shared" si="800"/>
        <v/>
      </c>
      <c r="P1505" t="str">
        <f t="shared" si="793"/>
        <v/>
      </c>
      <c r="Q1505" t="str">
        <f t="shared" si="801"/>
        <v/>
      </c>
      <c r="R1505" t="str">
        <f t="shared" si="802"/>
        <v/>
      </c>
      <c r="S1505" t="str">
        <f t="shared" si="803"/>
        <v/>
      </c>
      <c r="T1505" t="str">
        <f t="shared" si="804"/>
        <v/>
      </c>
      <c r="U1505" t="str">
        <f t="shared" si="805"/>
        <v/>
      </c>
      <c r="V1505" t="str">
        <f>IF(MID(I1505,6,1)="T",VLOOKUP(H1505,DATA!$B$2:$H$526,7,FALSE),"")</f>
        <v/>
      </c>
      <c r="W1505" t="str">
        <f t="shared" si="806"/>
        <v/>
      </c>
      <c r="X1505" t="str">
        <f>IF(LEN(H1505)&gt;0,VLOOKUP(H1505,DATA!$B$2:$F$526,5,FALSE),"")</f>
        <v/>
      </c>
      <c r="Y1505" t="str">
        <f t="shared" si="807"/>
        <v/>
      </c>
      <c r="Z1505" t="str">
        <f t="shared" si="808"/>
        <v/>
      </c>
      <c r="AA1505" t="str">
        <f t="shared" si="809"/>
        <v/>
      </c>
      <c r="AB1505" t="str">
        <f>IF(LEN(Z1505)&gt;0,VLOOKUP(Z1505,DATA!$K$25:$L$69,2,FALSE)&amp;IF(LEN(AA1505)&gt;0,VLOOKUP(AA1505,DATA!$O$25:$P$29,2,FALSE),""),"")</f>
        <v/>
      </c>
      <c r="AC1505" t="str">
        <f>IF(LEN(Z1505)&gt;0,VLOOKUP(Z1505,DATA!$K$25:$M$69,3,FALSE),"")</f>
        <v/>
      </c>
      <c r="AD1505" t="str">
        <f t="shared" si="810"/>
        <v/>
      </c>
      <c r="AE1505" t="str">
        <f t="shared" si="811"/>
        <v/>
      </c>
      <c r="AF1505" t="str">
        <f t="shared" si="812"/>
        <v/>
      </c>
      <c r="AG1505" t="str">
        <f t="shared" si="813"/>
        <v/>
      </c>
      <c r="AH1505" t="str">
        <f t="shared" si="814"/>
        <v/>
      </c>
      <c r="AI1505" t="str">
        <f>IF(LEN(Q1505)&gt;0,REPT("0",IF(IF(MID(I1505,12,1)="F",VLOOKUP(J1505,DATA!$K$2:$Y$20,14,FALSE),0)&gt;10,IF(MID(I1505,12,1)="F",VLOOKUP(J1505,DATA!$K$2:$Y$20,14,FALSE),0)-10,0)-LEN(X1505))&amp;DEC2BIN(Q1505,IF(MID(I1505,12,1)="F",VLOOKUP(J1505,DATA!$K$2:$Y$20,14,FALSE),0)-IF(IF(MID(I1505,12,1)="F",VLOOKUP(J1505,DATA!$K$2:$Y$20,14,FALSE),0)&gt;10,IF(MID(I1505,12,1)="F",VLOOKUP(J1505,DATA!$K$2:$Y$20,14,FALSE),0)-10,0)),"")</f>
        <v/>
      </c>
      <c r="AJ1505" t="str">
        <f>IF(LEN(H1505)&gt;0,IF(H1505&lt;&gt;"CALL_PAL",VLOOKUP(H1505,DATA!$B$2:$E$526,4,FALSE),VLOOKUP(K1505,DATA!$K$72:$M$161,3,FALSE)),"")</f>
        <v/>
      </c>
      <c r="AK1505" t="str">
        <f>IF(LEN(H1505)&gt;0,VLOOKUP(H1505,DATA!$B$2:$D$526,3,FALSE),"")</f>
        <v/>
      </c>
      <c r="AL1505" t="str">
        <f t="shared" si="815"/>
        <v/>
      </c>
      <c r="AM1505" t="str">
        <f t="shared" si="816"/>
        <v/>
      </c>
      <c r="AN1505" t="str">
        <f t="shared" si="794"/>
        <v/>
      </c>
      <c r="AO1505" t="str">
        <f t="shared" si="788"/>
        <v/>
      </c>
      <c r="AP1505" t="str">
        <f t="shared" si="789"/>
        <v/>
      </c>
      <c r="AQ1505" t="str">
        <f t="shared" si="786"/>
        <v/>
      </c>
    </row>
    <row r="1506" spans="1:43" x14ac:dyDescent="0.25">
      <c r="A1506" t="str">
        <f t="shared" si="790"/>
        <v/>
      </c>
      <c r="C1506" t="str">
        <f t="shared" si="796"/>
        <v/>
      </c>
      <c r="D1506" t="str">
        <f t="shared" si="791"/>
        <v/>
      </c>
      <c r="E1506" t="str">
        <f t="shared" si="792"/>
        <v/>
      </c>
      <c r="F1506" t="str">
        <f t="shared" si="795"/>
        <v/>
      </c>
      <c r="G1506" t="str">
        <f t="shared" si="787"/>
        <v/>
      </c>
      <c r="H1506" t="str">
        <f t="shared" si="797"/>
        <v/>
      </c>
      <c r="I1506" s="3" t="str">
        <f>IF(LEN(H1506)&gt;0,VLOOKUP(H1506,DATA!$B$2:$G$526,6,FALSE),"")</f>
        <v/>
      </c>
      <c r="J1506" t="str">
        <f>IF(LEN(H1506)&gt;0,VLOOKUP(H1506,DATA!$B$2:$G$526,2,FALSE),"")</f>
        <v/>
      </c>
      <c r="K1506" t="str">
        <f>IF(LEN(H1506)&gt;0,IF(MID(IF(MID(MID(C1506,LEN(H1506)+2,99),1,1)="(",MID(MID(C1506,LEN(H1506)+2,99),2,LEN(MID(C1506,LEN(H1506)+2,99))-2),MID(C1506,LEN(H1506)+2,99)),1,1)=VLOOKUP(H1506,DATA!$B$2:$I$526,8,FALSE),MID(IF(MID(MID(C1506,LEN(H1506)+2,99),1,1)="(",MID(MID(C1506,LEN(H1506)+2,99),2,LEN(MID(C1506,LEN(H1506)+2,99))-2),MID(C1506,LEN(H1506)+2,99)),1,3),IF(MID(MID(C1506,LEN(H1506)+2,99),1,1)="(",MID(MID(C1506,LEN(H1506)+2,99),2,LEN(MID(C1506,LEN(H1506)+2,99))-2),MID(C1506,LEN(H1506)+2,99))),"")</f>
        <v/>
      </c>
      <c r="L1506" t="str">
        <f t="shared" si="798"/>
        <v/>
      </c>
      <c r="M1506" t="str">
        <f t="shared" si="785"/>
        <v/>
      </c>
      <c r="N1506" t="str">
        <f t="shared" si="799"/>
        <v/>
      </c>
      <c r="O1506" t="str">
        <f t="shared" si="800"/>
        <v/>
      </c>
      <c r="P1506" t="str">
        <f t="shared" si="793"/>
        <v/>
      </c>
      <c r="Q1506" t="str">
        <f t="shared" si="801"/>
        <v/>
      </c>
      <c r="R1506" t="str">
        <f t="shared" si="802"/>
        <v/>
      </c>
      <c r="S1506" t="str">
        <f t="shared" si="803"/>
        <v/>
      </c>
      <c r="T1506" t="str">
        <f t="shared" si="804"/>
        <v/>
      </c>
      <c r="U1506" t="str">
        <f t="shared" si="805"/>
        <v/>
      </c>
      <c r="V1506" t="str">
        <f>IF(MID(I1506,6,1)="T",VLOOKUP(H1506,DATA!$B$2:$H$526,7,FALSE),"")</f>
        <v/>
      </c>
      <c r="W1506" t="str">
        <f t="shared" si="806"/>
        <v/>
      </c>
      <c r="X1506" t="str">
        <f>IF(LEN(H1506)&gt;0,VLOOKUP(H1506,DATA!$B$2:$F$526,5,FALSE),"")</f>
        <v/>
      </c>
      <c r="Y1506" t="str">
        <f t="shared" si="807"/>
        <v/>
      </c>
      <c r="Z1506" t="str">
        <f t="shared" si="808"/>
        <v/>
      </c>
      <c r="AA1506" t="str">
        <f t="shared" si="809"/>
        <v/>
      </c>
      <c r="AB1506" t="str">
        <f>IF(LEN(Z1506)&gt;0,VLOOKUP(Z1506,DATA!$K$25:$L$69,2,FALSE)&amp;IF(LEN(AA1506)&gt;0,VLOOKUP(AA1506,DATA!$O$25:$P$29,2,FALSE),""),"")</f>
        <v/>
      </c>
      <c r="AC1506" t="str">
        <f>IF(LEN(Z1506)&gt;0,VLOOKUP(Z1506,DATA!$K$25:$M$69,3,FALSE),"")</f>
        <v/>
      </c>
      <c r="AD1506" t="str">
        <f t="shared" si="810"/>
        <v/>
      </c>
      <c r="AE1506" t="str">
        <f t="shared" si="811"/>
        <v/>
      </c>
      <c r="AF1506" t="str">
        <f t="shared" si="812"/>
        <v/>
      </c>
      <c r="AG1506" t="str">
        <f t="shared" si="813"/>
        <v/>
      </c>
      <c r="AH1506" t="str">
        <f t="shared" si="814"/>
        <v/>
      </c>
      <c r="AI1506" t="str">
        <f>IF(LEN(Q1506)&gt;0,REPT("0",IF(IF(MID(I1506,12,1)="F",VLOOKUP(J1506,DATA!$K$2:$Y$20,14,FALSE),0)&gt;10,IF(MID(I1506,12,1)="F",VLOOKUP(J1506,DATA!$K$2:$Y$20,14,FALSE),0)-10,0)-LEN(X1506))&amp;DEC2BIN(Q1506,IF(MID(I1506,12,1)="F",VLOOKUP(J1506,DATA!$K$2:$Y$20,14,FALSE),0)-IF(IF(MID(I1506,12,1)="F",VLOOKUP(J1506,DATA!$K$2:$Y$20,14,FALSE),0)&gt;10,IF(MID(I1506,12,1)="F",VLOOKUP(J1506,DATA!$K$2:$Y$20,14,FALSE),0)-10,0)),"")</f>
        <v/>
      </c>
      <c r="AJ1506" t="str">
        <f>IF(LEN(H1506)&gt;0,IF(H1506&lt;&gt;"CALL_PAL",VLOOKUP(H1506,DATA!$B$2:$E$526,4,FALSE),VLOOKUP(K1506,DATA!$K$72:$M$161,3,FALSE)),"")</f>
        <v/>
      </c>
      <c r="AK1506" t="str">
        <f>IF(LEN(H1506)&gt;0,VLOOKUP(H1506,DATA!$B$2:$D$526,3,FALSE),"")</f>
        <v/>
      </c>
      <c r="AL1506" t="str">
        <f t="shared" si="815"/>
        <v/>
      </c>
      <c r="AM1506" t="str">
        <f t="shared" si="816"/>
        <v/>
      </c>
      <c r="AN1506" t="str">
        <f t="shared" si="794"/>
        <v/>
      </c>
      <c r="AO1506" t="str">
        <f t="shared" si="788"/>
        <v/>
      </c>
      <c r="AP1506" t="str">
        <f t="shared" si="789"/>
        <v/>
      </c>
      <c r="AQ1506" t="str">
        <f t="shared" si="786"/>
        <v/>
      </c>
    </row>
    <row r="1507" spans="1:43" x14ac:dyDescent="0.25">
      <c r="A1507" t="str">
        <f t="shared" si="790"/>
        <v/>
      </c>
      <c r="C1507" t="str">
        <f t="shared" si="796"/>
        <v/>
      </c>
      <c r="D1507" t="str">
        <f t="shared" si="791"/>
        <v/>
      </c>
      <c r="E1507" t="str">
        <f t="shared" si="792"/>
        <v/>
      </c>
      <c r="F1507" t="str">
        <f t="shared" si="795"/>
        <v/>
      </c>
      <c r="G1507" t="str">
        <f t="shared" si="787"/>
        <v/>
      </c>
      <c r="H1507" t="str">
        <f t="shared" si="797"/>
        <v/>
      </c>
      <c r="I1507" s="3" t="str">
        <f>IF(LEN(H1507)&gt;0,VLOOKUP(H1507,DATA!$B$2:$G$526,6,FALSE),"")</f>
        <v/>
      </c>
      <c r="J1507" t="str">
        <f>IF(LEN(H1507)&gt;0,VLOOKUP(H1507,DATA!$B$2:$G$526,2,FALSE),"")</f>
        <v/>
      </c>
      <c r="K1507" t="str">
        <f>IF(LEN(H1507)&gt;0,IF(MID(IF(MID(MID(C1507,LEN(H1507)+2,99),1,1)="(",MID(MID(C1507,LEN(H1507)+2,99),2,LEN(MID(C1507,LEN(H1507)+2,99))-2),MID(C1507,LEN(H1507)+2,99)),1,1)=VLOOKUP(H1507,DATA!$B$2:$I$526,8,FALSE),MID(IF(MID(MID(C1507,LEN(H1507)+2,99),1,1)="(",MID(MID(C1507,LEN(H1507)+2,99),2,LEN(MID(C1507,LEN(H1507)+2,99))-2),MID(C1507,LEN(H1507)+2,99)),1,3),IF(MID(MID(C1507,LEN(H1507)+2,99),1,1)="(",MID(MID(C1507,LEN(H1507)+2,99),2,LEN(MID(C1507,LEN(H1507)+2,99))-2),MID(C1507,LEN(H1507)+2,99))),"")</f>
        <v/>
      </c>
      <c r="L1507" t="str">
        <f t="shared" si="798"/>
        <v/>
      </c>
      <c r="M1507" t="str">
        <f t="shared" si="785"/>
        <v/>
      </c>
      <c r="N1507" t="str">
        <f t="shared" si="799"/>
        <v/>
      </c>
      <c r="O1507" t="str">
        <f t="shared" si="800"/>
        <v/>
      </c>
      <c r="P1507" t="str">
        <f t="shared" si="793"/>
        <v/>
      </c>
      <c r="Q1507" t="str">
        <f t="shared" si="801"/>
        <v/>
      </c>
      <c r="R1507" t="str">
        <f t="shared" si="802"/>
        <v/>
      </c>
      <c r="S1507" t="str">
        <f t="shared" si="803"/>
        <v/>
      </c>
      <c r="T1507" t="str">
        <f t="shared" si="804"/>
        <v/>
      </c>
      <c r="U1507" t="str">
        <f t="shared" si="805"/>
        <v/>
      </c>
      <c r="V1507" t="str">
        <f>IF(MID(I1507,6,1)="T",VLOOKUP(H1507,DATA!$B$2:$H$526,7,FALSE),"")</f>
        <v/>
      </c>
      <c r="W1507" t="str">
        <f t="shared" si="806"/>
        <v/>
      </c>
      <c r="X1507" t="str">
        <f>IF(LEN(H1507)&gt;0,VLOOKUP(H1507,DATA!$B$2:$F$526,5,FALSE),"")</f>
        <v/>
      </c>
      <c r="Y1507" t="str">
        <f t="shared" si="807"/>
        <v/>
      </c>
      <c r="Z1507" t="str">
        <f t="shared" si="808"/>
        <v/>
      </c>
      <c r="AA1507" t="str">
        <f t="shared" si="809"/>
        <v/>
      </c>
      <c r="AB1507" t="str">
        <f>IF(LEN(Z1507)&gt;0,VLOOKUP(Z1507,DATA!$K$25:$L$69,2,FALSE)&amp;IF(LEN(AA1507)&gt;0,VLOOKUP(AA1507,DATA!$O$25:$P$29,2,FALSE),""),"")</f>
        <v/>
      </c>
      <c r="AC1507" t="str">
        <f>IF(LEN(Z1507)&gt;0,VLOOKUP(Z1507,DATA!$K$25:$M$69,3,FALSE),"")</f>
        <v/>
      </c>
      <c r="AD1507" t="str">
        <f t="shared" si="810"/>
        <v/>
      </c>
      <c r="AE1507" t="str">
        <f t="shared" si="811"/>
        <v/>
      </c>
      <c r="AF1507" t="str">
        <f t="shared" si="812"/>
        <v/>
      </c>
      <c r="AG1507" t="str">
        <f t="shared" si="813"/>
        <v/>
      </c>
      <c r="AH1507" t="str">
        <f t="shared" si="814"/>
        <v/>
      </c>
      <c r="AI1507" t="str">
        <f>IF(LEN(Q1507)&gt;0,REPT("0",IF(IF(MID(I1507,12,1)="F",VLOOKUP(J1507,DATA!$K$2:$Y$20,14,FALSE),0)&gt;10,IF(MID(I1507,12,1)="F",VLOOKUP(J1507,DATA!$K$2:$Y$20,14,FALSE),0)-10,0)-LEN(X1507))&amp;DEC2BIN(Q1507,IF(MID(I1507,12,1)="F",VLOOKUP(J1507,DATA!$K$2:$Y$20,14,FALSE),0)-IF(IF(MID(I1507,12,1)="F",VLOOKUP(J1507,DATA!$K$2:$Y$20,14,FALSE),0)&gt;10,IF(MID(I1507,12,1)="F",VLOOKUP(J1507,DATA!$K$2:$Y$20,14,FALSE),0)-10,0)),"")</f>
        <v/>
      </c>
      <c r="AJ1507" t="str">
        <f>IF(LEN(H1507)&gt;0,IF(H1507&lt;&gt;"CALL_PAL",VLOOKUP(H1507,DATA!$B$2:$E$526,4,FALSE),VLOOKUP(K1507,DATA!$K$72:$M$161,3,FALSE)),"")</f>
        <v/>
      </c>
      <c r="AK1507" t="str">
        <f>IF(LEN(H1507)&gt;0,VLOOKUP(H1507,DATA!$B$2:$D$526,3,FALSE),"")</f>
        <v/>
      </c>
      <c r="AL1507" t="str">
        <f t="shared" si="815"/>
        <v/>
      </c>
      <c r="AM1507" t="str">
        <f t="shared" si="816"/>
        <v/>
      </c>
      <c r="AN1507" t="str">
        <f t="shared" si="794"/>
        <v/>
      </c>
      <c r="AO1507" t="str">
        <f t="shared" si="788"/>
        <v/>
      </c>
      <c r="AP1507" t="str">
        <f t="shared" si="789"/>
        <v/>
      </c>
      <c r="AQ1507" t="str">
        <f t="shared" si="786"/>
        <v/>
      </c>
    </row>
    <row r="1508" spans="1:43" x14ac:dyDescent="0.25">
      <c r="A1508" t="str">
        <f t="shared" si="790"/>
        <v/>
      </c>
      <c r="C1508" t="str">
        <f t="shared" si="796"/>
        <v/>
      </c>
      <c r="D1508" t="str">
        <f t="shared" si="791"/>
        <v/>
      </c>
      <c r="E1508" t="str">
        <f t="shared" si="792"/>
        <v/>
      </c>
      <c r="F1508" t="str">
        <f t="shared" si="795"/>
        <v/>
      </c>
      <c r="G1508" t="str">
        <f t="shared" si="787"/>
        <v/>
      </c>
      <c r="H1508" t="str">
        <f t="shared" si="797"/>
        <v/>
      </c>
      <c r="I1508" s="3" t="str">
        <f>IF(LEN(H1508)&gt;0,VLOOKUP(H1508,DATA!$B$2:$G$526,6,FALSE),"")</f>
        <v/>
      </c>
      <c r="J1508" t="str">
        <f>IF(LEN(H1508)&gt;0,VLOOKUP(H1508,DATA!$B$2:$G$526,2,FALSE),"")</f>
        <v/>
      </c>
      <c r="K1508" t="str">
        <f>IF(LEN(H1508)&gt;0,IF(MID(IF(MID(MID(C1508,LEN(H1508)+2,99),1,1)="(",MID(MID(C1508,LEN(H1508)+2,99),2,LEN(MID(C1508,LEN(H1508)+2,99))-2),MID(C1508,LEN(H1508)+2,99)),1,1)=VLOOKUP(H1508,DATA!$B$2:$I$526,8,FALSE),MID(IF(MID(MID(C1508,LEN(H1508)+2,99),1,1)="(",MID(MID(C1508,LEN(H1508)+2,99),2,LEN(MID(C1508,LEN(H1508)+2,99))-2),MID(C1508,LEN(H1508)+2,99)),1,3),IF(MID(MID(C1508,LEN(H1508)+2,99),1,1)="(",MID(MID(C1508,LEN(H1508)+2,99),2,LEN(MID(C1508,LEN(H1508)+2,99))-2),MID(C1508,LEN(H1508)+2,99))),"")</f>
        <v/>
      </c>
      <c r="L1508" t="str">
        <f t="shared" si="798"/>
        <v/>
      </c>
      <c r="M1508" t="str">
        <f t="shared" ref="M1508:M1571" si="817">TRIM(IF(LEN(L1508)&gt;0,MID(C1508,FIND(L1508,C1508,LEN(H1508)+LEN(K1508)+1)+LEN(L1508)+1,LEN(C1508)),""))</f>
        <v/>
      </c>
      <c r="N1508" t="str">
        <f t="shared" si="799"/>
        <v/>
      </c>
      <c r="O1508" t="str">
        <f t="shared" si="800"/>
        <v/>
      </c>
      <c r="P1508" t="str">
        <f t="shared" si="793"/>
        <v/>
      </c>
      <c r="Q1508" t="str">
        <f t="shared" si="801"/>
        <v/>
      </c>
      <c r="R1508" t="str">
        <f t="shared" si="802"/>
        <v/>
      </c>
      <c r="S1508" t="str">
        <f t="shared" si="803"/>
        <v/>
      </c>
      <c r="T1508" t="str">
        <f t="shared" si="804"/>
        <v/>
      </c>
      <c r="U1508" t="str">
        <f t="shared" si="805"/>
        <v/>
      </c>
      <c r="V1508" t="str">
        <f>IF(MID(I1508,6,1)="T",VLOOKUP(H1508,DATA!$B$2:$H$526,7,FALSE),"")</f>
        <v/>
      </c>
      <c r="W1508" t="str">
        <f t="shared" si="806"/>
        <v/>
      </c>
      <c r="X1508" t="str">
        <f>IF(LEN(H1508)&gt;0,VLOOKUP(H1508,DATA!$B$2:$F$526,5,FALSE),"")</f>
        <v/>
      </c>
      <c r="Y1508" t="str">
        <f t="shared" si="807"/>
        <v/>
      </c>
      <c r="Z1508" t="str">
        <f t="shared" si="808"/>
        <v/>
      </c>
      <c r="AA1508" t="str">
        <f t="shared" si="809"/>
        <v/>
      </c>
      <c r="AB1508" t="str">
        <f>IF(LEN(Z1508)&gt;0,VLOOKUP(Z1508,DATA!$K$25:$L$69,2,FALSE)&amp;IF(LEN(AA1508)&gt;0,VLOOKUP(AA1508,DATA!$O$25:$P$29,2,FALSE),""),"")</f>
        <v/>
      </c>
      <c r="AC1508" t="str">
        <f>IF(LEN(Z1508)&gt;0,VLOOKUP(Z1508,DATA!$K$25:$M$69,3,FALSE),"")</f>
        <v/>
      </c>
      <c r="AD1508" t="str">
        <f t="shared" si="810"/>
        <v/>
      </c>
      <c r="AE1508" t="str">
        <f t="shared" si="811"/>
        <v/>
      </c>
      <c r="AF1508" t="str">
        <f t="shared" si="812"/>
        <v/>
      </c>
      <c r="AG1508" t="str">
        <f t="shared" si="813"/>
        <v/>
      </c>
      <c r="AH1508" t="str">
        <f t="shared" si="814"/>
        <v/>
      </c>
      <c r="AI1508" t="str">
        <f>IF(LEN(Q1508)&gt;0,REPT("0",IF(IF(MID(I1508,12,1)="F",VLOOKUP(J1508,DATA!$K$2:$Y$20,14,FALSE),0)&gt;10,IF(MID(I1508,12,1)="F",VLOOKUP(J1508,DATA!$K$2:$Y$20,14,FALSE),0)-10,0)-LEN(X1508))&amp;DEC2BIN(Q1508,IF(MID(I1508,12,1)="F",VLOOKUP(J1508,DATA!$K$2:$Y$20,14,FALSE),0)-IF(IF(MID(I1508,12,1)="F",VLOOKUP(J1508,DATA!$K$2:$Y$20,14,FALSE),0)&gt;10,IF(MID(I1508,12,1)="F",VLOOKUP(J1508,DATA!$K$2:$Y$20,14,FALSE),0)-10,0)),"")</f>
        <v/>
      </c>
      <c r="AJ1508" t="str">
        <f>IF(LEN(H1508)&gt;0,IF(H1508&lt;&gt;"CALL_PAL",VLOOKUP(H1508,DATA!$B$2:$E$526,4,FALSE),VLOOKUP(K1508,DATA!$K$72:$M$161,3,FALSE)),"")</f>
        <v/>
      </c>
      <c r="AK1508" t="str">
        <f>IF(LEN(H1508)&gt;0,VLOOKUP(H1508,DATA!$B$2:$D$526,3,FALSE),"")</f>
        <v/>
      </c>
      <c r="AL1508" t="str">
        <f t="shared" si="815"/>
        <v/>
      </c>
      <c r="AM1508" t="str">
        <f t="shared" si="816"/>
        <v/>
      </c>
      <c r="AN1508" t="str">
        <f t="shared" si="794"/>
        <v/>
      </c>
      <c r="AO1508" t="str">
        <f t="shared" si="788"/>
        <v/>
      </c>
      <c r="AP1508" t="str">
        <f t="shared" si="789"/>
        <v/>
      </c>
      <c r="AQ1508" t="str">
        <f t="shared" si="786"/>
        <v/>
      </c>
    </row>
    <row r="1509" spans="1:43" x14ac:dyDescent="0.25">
      <c r="A1509" t="str">
        <f t="shared" si="790"/>
        <v/>
      </c>
      <c r="C1509" t="str">
        <f t="shared" si="796"/>
        <v/>
      </c>
      <c r="D1509" t="str">
        <f t="shared" si="791"/>
        <v/>
      </c>
      <c r="E1509" t="str">
        <f t="shared" si="792"/>
        <v/>
      </c>
      <c r="F1509" t="str">
        <f t="shared" si="795"/>
        <v/>
      </c>
      <c r="G1509" t="str">
        <f t="shared" si="787"/>
        <v/>
      </c>
      <c r="H1509" t="str">
        <f t="shared" si="797"/>
        <v/>
      </c>
      <c r="I1509" s="3" t="str">
        <f>IF(LEN(H1509)&gt;0,VLOOKUP(H1509,DATA!$B$2:$G$526,6,FALSE),"")</f>
        <v/>
      </c>
      <c r="J1509" t="str">
        <f>IF(LEN(H1509)&gt;0,VLOOKUP(H1509,DATA!$B$2:$G$526,2,FALSE),"")</f>
        <v/>
      </c>
      <c r="K1509" t="str">
        <f>IF(LEN(H1509)&gt;0,IF(MID(IF(MID(MID(C1509,LEN(H1509)+2,99),1,1)="(",MID(MID(C1509,LEN(H1509)+2,99),2,LEN(MID(C1509,LEN(H1509)+2,99))-2),MID(C1509,LEN(H1509)+2,99)),1,1)=VLOOKUP(H1509,DATA!$B$2:$I$526,8,FALSE),MID(IF(MID(MID(C1509,LEN(H1509)+2,99),1,1)="(",MID(MID(C1509,LEN(H1509)+2,99),2,LEN(MID(C1509,LEN(H1509)+2,99))-2),MID(C1509,LEN(H1509)+2,99)),1,3),IF(MID(MID(C1509,LEN(H1509)+2,99),1,1)="(",MID(MID(C1509,LEN(H1509)+2,99),2,LEN(MID(C1509,LEN(H1509)+2,99))-2),MID(C1509,LEN(H1509)+2,99))),"")</f>
        <v/>
      </c>
      <c r="L1509" t="str">
        <f t="shared" si="798"/>
        <v/>
      </c>
      <c r="M1509" t="str">
        <f t="shared" si="817"/>
        <v/>
      </c>
      <c r="N1509" t="str">
        <f t="shared" si="799"/>
        <v/>
      </c>
      <c r="O1509" t="str">
        <f t="shared" si="800"/>
        <v/>
      </c>
      <c r="P1509" t="str">
        <f t="shared" si="793"/>
        <v/>
      </c>
      <c r="Q1509" t="str">
        <f t="shared" si="801"/>
        <v/>
      </c>
      <c r="R1509" t="str">
        <f t="shared" si="802"/>
        <v/>
      </c>
      <c r="S1509" t="str">
        <f t="shared" si="803"/>
        <v/>
      </c>
      <c r="T1509" t="str">
        <f t="shared" si="804"/>
        <v/>
      </c>
      <c r="U1509" t="str">
        <f t="shared" si="805"/>
        <v/>
      </c>
      <c r="V1509" t="str">
        <f>IF(MID(I1509,6,1)="T",VLOOKUP(H1509,DATA!$B$2:$H$526,7,FALSE),"")</f>
        <v/>
      </c>
      <c r="W1509" t="str">
        <f t="shared" si="806"/>
        <v/>
      </c>
      <c r="X1509" t="str">
        <f>IF(LEN(H1509)&gt;0,VLOOKUP(H1509,DATA!$B$2:$F$526,5,FALSE),"")</f>
        <v/>
      </c>
      <c r="Y1509" t="str">
        <f t="shared" si="807"/>
        <v/>
      </c>
      <c r="Z1509" t="str">
        <f t="shared" si="808"/>
        <v/>
      </c>
      <c r="AA1509" t="str">
        <f t="shared" si="809"/>
        <v/>
      </c>
      <c r="AB1509" t="str">
        <f>IF(LEN(Z1509)&gt;0,VLOOKUP(Z1509,DATA!$K$25:$L$69,2,FALSE)&amp;IF(LEN(AA1509)&gt;0,VLOOKUP(AA1509,DATA!$O$25:$P$29,2,FALSE),""),"")</f>
        <v/>
      </c>
      <c r="AC1509" t="str">
        <f>IF(LEN(Z1509)&gt;0,VLOOKUP(Z1509,DATA!$K$25:$M$69,3,FALSE),"")</f>
        <v/>
      </c>
      <c r="AD1509" t="str">
        <f t="shared" si="810"/>
        <v/>
      </c>
      <c r="AE1509" t="str">
        <f t="shared" si="811"/>
        <v/>
      </c>
      <c r="AF1509" t="str">
        <f t="shared" si="812"/>
        <v/>
      </c>
      <c r="AG1509" t="str">
        <f t="shared" si="813"/>
        <v/>
      </c>
      <c r="AH1509" t="str">
        <f t="shared" si="814"/>
        <v/>
      </c>
      <c r="AI1509" t="str">
        <f>IF(LEN(Q1509)&gt;0,REPT("0",IF(IF(MID(I1509,12,1)="F",VLOOKUP(J1509,DATA!$K$2:$Y$20,14,FALSE),0)&gt;10,IF(MID(I1509,12,1)="F",VLOOKUP(J1509,DATA!$K$2:$Y$20,14,FALSE),0)-10,0)-LEN(X1509))&amp;DEC2BIN(Q1509,IF(MID(I1509,12,1)="F",VLOOKUP(J1509,DATA!$K$2:$Y$20,14,FALSE),0)-IF(IF(MID(I1509,12,1)="F",VLOOKUP(J1509,DATA!$K$2:$Y$20,14,FALSE),0)&gt;10,IF(MID(I1509,12,1)="F",VLOOKUP(J1509,DATA!$K$2:$Y$20,14,FALSE),0)-10,0)),"")</f>
        <v/>
      </c>
      <c r="AJ1509" t="str">
        <f>IF(LEN(H1509)&gt;0,IF(H1509&lt;&gt;"CALL_PAL",VLOOKUP(H1509,DATA!$B$2:$E$526,4,FALSE),VLOOKUP(K1509,DATA!$K$72:$M$161,3,FALSE)),"")</f>
        <v/>
      </c>
      <c r="AK1509" t="str">
        <f>IF(LEN(H1509)&gt;0,VLOOKUP(H1509,DATA!$B$2:$D$526,3,FALSE),"")</f>
        <v/>
      </c>
      <c r="AL1509" t="str">
        <f t="shared" si="815"/>
        <v/>
      </c>
      <c r="AM1509" t="str">
        <f t="shared" si="816"/>
        <v/>
      </c>
      <c r="AN1509" t="str">
        <f t="shared" si="794"/>
        <v/>
      </c>
      <c r="AO1509" t="str">
        <f t="shared" si="788"/>
        <v/>
      </c>
      <c r="AP1509" t="str">
        <f t="shared" si="789"/>
        <v/>
      </c>
      <c r="AQ1509" t="str">
        <f t="shared" si="786"/>
        <v/>
      </c>
    </row>
    <row r="1510" spans="1:43" x14ac:dyDescent="0.25">
      <c r="A1510" t="str">
        <f t="shared" si="790"/>
        <v/>
      </c>
      <c r="C1510" t="str">
        <f t="shared" si="796"/>
        <v/>
      </c>
      <c r="D1510" t="str">
        <f t="shared" si="791"/>
        <v/>
      </c>
      <c r="E1510" t="str">
        <f t="shared" si="792"/>
        <v/>
      </c>
      <c r="F1510" t="str">
        <f t="shared" si="795"/>
        <v/>
      </c>
      <c r="G1510" t="str">
        <f t="shared" si="787"/>
        <v/>
      </c>
      <c r="H1510" t="str">
        <f t="shared" si="797"/>
        <v/>
      </c>
      <c r="I1510" s="3" t="str">
        <f>IF(LEN(H1510)&gt;0,VLOOKUP(H1510,DATA!$B$2:$G$526,6,FALSE),"")</f>
        <v/>
      </c>
      <c r="J1510" t="str">
        <f>IF(LEN(H1510)&gt;0,VLOOKUP(H1510,DATA!$B$2:$G$526,2,FALSE),"")</f>
        <v/>
      </c>
      <c r="K1510" t="str">
        <f>IF(LEN(H1510)&gt;0,IF(MID(IF(MID(MID(C1510,LEN(H1510)+2,99),1,1)="(",MID(MID(C1510,LEN(H1510)+2,99),2,LEN(MID(C1510,LEN(H1510)+2,99))-2),MID(C1510,LEN(H1510)+2,99)),1,1)=VLOOKUP(H1510,DATA!$B$2:$I$526,8,FALSE),MID(IF(MID(MID(C1510,LEN(H1510)+2,99),1,1)="(",MID(MID(C1510,LEN(H1510)+2,99),2,LEN(MID(C1510,LEN(H1510)+2,99))-2),MID(C1510,LEN(H1510)+2,99)),1,3),IF(MID(MID(C1510,LEN(H1510)+2,99),1,1)="(",MID(MID(C1510,LEN(H1510)+2,99),2,LEN(MID(C1510,LEN(H1510)+2,99))-2),MID(C1510,LEN(H1510)+2,99))),"")</f>
        <v/>
      </c>
      <c r="L1510" t="str">
        <f t="shared" si="798"/>
        <v/>
      </c>
      <c r="M1510" t="str">
        <f t="shared" si="817"/>
        <v/>
      </c>
      <c r="N1510" t="str">
        <f t="shared" si="799"/>
        <v/>
      </c>
      <c r="O1510" t="str">
        <f t="shared" si="800"/>
        <v/>
      </c>
      <c r="P1510" t="str">
        <f t="shared" si="793"/>
        <v/>
      </c>
      <c r="Q1510" t="str">
        <f t="shared" si="801"/>
        <v/>
      </c>
      <c r="R1510" t="str">
        <f t="shared" si="802"/>
        <v/>
      </c>
      <c r="S1510" t="str">
        <f t="shared" si="803"/>
        <v/>
      </c>
      <c r="T1510" t="str">
        <f t="shared" si="804"/>
        <v/>
      </c>
      <c r="U1510" t="str">
        <f t="shared" si="805"/>
        <v/>
      </c>
      <c r="V1510" t="str">
        <f>IF(MID(I1510,6,1)="T",VLOOKUP(H1510,DATA!$B$2:$H$526,7,FALSE),"")</f>
        <v/>
      </c>
      <c r="W1510" t="str">
        <f t="shared" si="806"/>
        <v/>
      </c>
      <c r="X1510" t="str">
        <f>IF(LEN(H1510)&gt;0,VLOOKUP(H1510,DATA!$B$2:$F$526,5,FALSE),"")</f>
        <v/>
      </c>
      <c r="Y1510" t="str">
        <f t="shared" si="807"/>
        <v/>
      </c>
      <c r="Z1510" t="str">
        <f t="shared" si="808"/>
        <v/>
      </c>
      <c r="AA1510" t="str">
        <f t="shared" si="809"/>
        <v/>
      </c>
      <c r="AB1510" t="str">
        <f>IF(LEN(Z1510)&gt;0,VLOOKUP(Z1510,DATA!$K$25:$L$69,2,FALSE)&amp;IF(LEN(AA1510)&gt;0,VLOOKUP(AA1510,DATA!$O$25:$P$29,2,FALSE),""),"")</f>
        <v/>
      </c>
      <c r="AC1510" t="str">
        <f>IF(LEN(Z1510)&gt;0,VLOOKUP(Z1510,DATA!$K$25:$M$69,3,FALSE),"")</f>
        <v/>
      </c>
      <c r="AD1510" t="str">
        <f t="shared" si="810"/>
        <v/>
      </c>
      <c r="AE1510" t="str">
        <f t="shared" si="811"/>
        <v/>
      </c>
      <c r="AF1510" t="str">
        <f t="shared" si="812"/>
        <v/>
      </c>
      <c r="AG1510" t="str">
        <f t="shared" si="813"/>
        <v/>
      </c>
      <c r="AH1510" t="str">
        <f t="shared" si="814"/>
        <v/>
      </c>
      <c r="AI1510" t="str">
        <f>IF(LEN(Q1510)&gt;0,REPT("0",IF(IF(MID(I1510,12,1)="F",VLOOKUP(J1510,DATA!$K$2:$Y$20,14,FALSE),0)&gt;10,IF(MID(I1510,12,1)="F",VLOOKUP(J1510,DATA!$K$2:$Y$20,14,FALSE),0)-10,0)-LEN(X1510))&amp;DEC2BIN(Q1510,IF(MID(I1510,12,1)="F",VLOOKUP(J1510,DATA!$K$2:$Y$20,14,FALSE),0)-IF(IF(MID(I1510,12,1)="F",VLOOKUP(J1510,DATA!$K$2:$Y$20,14,FALSE),0)&gt;10,IF(MID(I1510,12,1)="F",VLOOKUP(J1510,DATA!$K$2:$Y$20,14,FALSE),0)-10,0)),"")</f>
        <v/>
      </c>
      <c r="AJ1510" t="str">
        <f>IF(LEN(H1510)&gt;0,IF(H1510&lt;&gt;"CALL_PAL",VLOOKUP(H1510,DATA!$B$2:$E$526,4,FALSE),VLOOKUP(K1510,DATA!$K$72:$M$161,3,FALSE)),"")</f>
        <v/>
      </c>
      <c r="AK1510" t="str">
        <f>IF(LEN(H1510)&gt;0,VLOOKUP(H1510,DATA!$B$2:$D$526,3,FALSE),"")</f>
        <v/>
      </c>
      <c r="AL1510" t="str">
        <f t="shared" si="815"/>
        <v/>
      </c>
      <c r="AM1510" t="str">
        <f t="shared" si="816"/>
        <v/>
      </c>
      <c r="AN1510" t="str">
        <f t="shared" si="794"/>
        <v/>
      </c>
      <c r="AO1510" t="str">
        <f t="shared" si="788"/>
        <v/>
      </c>
      <c r="AP1510" t="str">
        <f t="shared" si="789"/>
        <v/>
      </c>
      <c r="AQ1510" t="str">
        <f t="shared" si="786"/>
        <v/>
      </c>
    </row>
    <row r="1511" spans="1:43" x14ac:dyDescent="0.25">
      <c r="A1511" t="str">
        <f t="shared" si="790"/>
        <v/>
      </c>
      <c r="C1511" t="str">
        <f t="shared" si="796"/>
        <v/>
      </c>
      <c r="D1511" t="str">
        <f t="shared" si="791"/>
        <v/>
      </c>
      <c r="E1511" t="str">
        <f t="shared" si="792"/>
        <v/>
      </c>
      <c r="F1511" t="str">
        <f t="shared" si="795"/>
        <v/>
      </c>
      <c r="G1511" t="str">
        <f t="shared" si="787"/>
        <v/>
      </c>
      <c r="H1511" t="str">
        <f t="shared" si="797"/>
        <v/>
      </c>
      <c r="I1511" s="3" t="str">
        <f>IF(LEN(H1511)&gt;0,VLOOKUP(H1511,DATA!$B$2:$G$526,6,FALSE),"")</f>
        <v/>
      </c>
      <c r="J1511" t="str">
        <f>IF(LEN(H1511)&gt;0,VLOOKUP(H1511,DATA!$B$2:$G$526,2,FALSE),"")</f>
        <v/>
      </c>
      <c r="K1511" t="str">
        <f>IF(LEN(H1511)&gt;0,IF(MID(IF(MID(MID(C1511,LEN(H1511)+2,99),1,1)="(",MID(MID(C1511,LEN(H1511)+2,99),2,LEN(MID(C1511,LEN(H1511)+2,99))-2),MID(C1511,LEN(H1511)+2,99)),1,1)=VLOOKUP(H1511,DATA!$B$2:$I$526,8,FALSE),MID(IF(MID(MID(C1511,LEN(H1511)+2,99),1,1)="(",MID(MID(C1511,LEN(H1511)+2,99),2,LEN(MID(C1511,LEN(H1511)+2,99))-2),MID(C1511,LEN(H1511)+2,99)),1,3),IF(MID(MID(C1511,LEN(H1511)+2,99),1,1)="(",MID(MID(C1511,LEN(H1511)+2,99),2,LEN(MID(C1511,LEN(H1511)+2,99))-2),MID(C1511,LEN(H1511)+2,99))),"")</f>
        <v/>
      </c>
      <c r="L1511" t="str">
        <f t="shared" si="798"/>
        <v/>
      </c>
      <c r="M1511" t="str">
        <f t="shared" si="817"/>
        <v/>
      </c>
      <c r="N1511" t="str">
        <f t="shared" si="799"/>
        <v/>
      </c>
      <c r="O1511" t="str">
        <f t="shared" si="800"/>
        <v/>
      </c>
      <c r="P1511" t="str">
        <f t="shared" si="793"/>
        <v/>
      </c>
      <c r="Q1511" t="str">
        <f t="shared" si="801"/>
        <v/>
      </c>
      <c r="R1511" t="str">
        <f t="shared" si="802"/>
        <v/>
      </c>
      <c r="S1511" t="str">
        <f t="shared" si="803"/>
        <v/>
      </c>
      <c r="T1511" t="str">
        <f t="shared" si="804"/>
        <v/>
      </c>
      <c r="U1511" t="str">
        <f t="shared" si="805"/>
        <v/>
      </c>
      <c r="V1511" t="str">
        <f>IF(MID(I1511,6,1)="T",VLOOKUP(H1511,DATA!$B$2:$H$526,7,FALSE),"")</f>
        <v/>
      </c>
      <c r="W1511" t="str">
        <f t="shared" si="806"/>
        <v/>
      </c>
      <c r="X1511" t="str">
        <f>IF(LEN(H1511)&gt;0,VLOOKUP(H1511,DATA!$B$2:$F$526,5,FALSE),"")</f>
        <v/>
      </c>
      <c r="Y1511" t="str">
        <f t="shared" si="807"/>
        <v/>
      </c>
      <c r="Z1511" t="str">
        <f t="shared" si="808"/>
        <v/>
      </c>
      <c r="AA1511" t="str">
        <f t="shared" si="809"/>
        <v/>
      </c>
      <c r="AB1511" t="str">
        <f>IF(LEN(Z1511)&gt;0,VLOOKUP(Z1511,DATA!$K$25:$L$69,2,FALSE)&amp;IF(LEN(AA1511)&gt;0,VLOOKUP(AA1511,DATA!$O$25:$P$29,2,FALSE),""),"")</f>
        <v/>
      </c>
      <c r="AC1511" t="str">
        <f>IF(LEN(Z1511)&gt;0,VLOOKUP(Z1511,DATA!$K$25:$M$69,3,FALSE),"")</f>
        <v/>
      </c>
      <c r="AD1511" t="str">
        <f t="shared" si="810"/>
        <v/>
      </c>
      <c r="AE1511" t="str">
        <f t="shared" si="811"/>
        <v/>
      </c>
      <c r="AF1511" t="str">
        <f t="shared" si="812"/>
        <v/>
      </c>
      <c r="AG1511" t="str">
        <f t="shared" si="813"/>
        <v/>
      </c>
      <c r="AH1511" t="str">
        <f t="shared" si="814"/>
        <v/>
      </c>
      <c r="AI1511" t="str">
        <f>IF(LEN(Q1511)&gt;0,REPT("0",IF(IF(MID(I1511,12,1)="F",VLOOKUP(J1511,DATA!$K$2:$Y$20,14,FALSE),0)&gt;10,IF(MID(I1511,12,1)="F",VLOOKUP(J1511,DATA!$K$2:$Y$20,14,FALSE),0)-10,0)-LEN(X1511))&amp;DEC2BIN(Q1511,IF(MID(I1511,12,1)="F",VLOOKUP(J1511,DATA!$K$2:$Y$20,14,FALSE),0)-IF(IF(MID(I1511,12,1)="F",VLOOKUP(J1511,DATA!$K$2:$Y$20,14,FALSE),0)&gt;10,IF(MID(I1511,12,1)="F",VLOOKUP(J1511,DATA!$K$2:$Y$20,14,FALSE),0)-10,0)),"")</f>
        <v/>
      </c>
      <c r="AJ1511" t="str">
        <f>IF(LEN(H1511)&gt;0,IF(H1511&lt;&gt;"CALL_PAL",VLOOKUP(H1511,DATA!$B$2:$E$526,4,FALSE),VLOOKUP(K1511,DATA!$K$72:$M$161,3,FALSE)),"")</f>
        <v/>
      </c>
      <c r="AK1511" t="str">
        <f>IF(LEN(H1511)&gt;0,VLOOKUP(H1511,DATA!$B$2:$D$526,3,FALSE),"")</f>
        <v/>
      </c>
      <c r="AL1511" t="str">
        <f t="shared" si="815"/>
        <v/>
      </c>
      <c r="AM1511" t="str">
        <f t="shared" si="816"/>
        <v/>
      </c>
      <c r="AN1511" t="str">
        <f t="shared" si="794"/>
        <v/>
      </c>
      <c r="AO1511" t="str">
        <f t="shared" si="788"/>
        <v/>
      </c>
      <c r="AP1511" t="str">
        <f t="shared" si="789"/>
        <v/>
      </c>
      <c r="AQ1511" t="str">
        <f t="shared" si="786"/>
        <v/>
      </c>
    </row>
    <row r="1512" spans="1:43" x14ac:dyDescent="0.25">
      <c r="A1512" t="str">
        <f t="shared" si="790"/>
        <v/>
      </c>
      <c r="C1512" t="str">
        <f t="shared" si="796"/>
        <v/>
      </c>
      <c r="D1512" t="str">
        <f t="shared" si="791"/>
        <v/>
      </c>
      <c r="E1512" t="str">
        <f t="shared" si="792"/>
        <v/>
      </c>
      <c r="F1512" t="str">
        <f t="shared" si="795"/>
        <v/>
      </c>
      <c r="G1512" t="str">
        <f t="shared" si="787"/>
        <v/>
      </c>
      <c r="H1512" t="str">
        <f t="shared" si="797"/>
        <v/>
      </c>
      <c r="I1512" s="3" t="str">
        <f>IF(LEN(H1512)&gt;0,VLOOKUP(H1512,DATA!$B$2:$G$526,6,FALSE),"")</f>
        <v/>
      </c>
      <c r="J1512" t="str">
        <f>IF(LEN(H1512)&gt;0,VLOOKUP(H1512,DATA!$B$2:$G$526,2,FALSE),"")</f>
        <v/>
      </c>
      <c r="K1512" t="str">
        <f>IF(LEN(H1512)&gt;0,IF(MID(IF(MID(MID(C1512,LEN(H1512)+2,99),1,1)="(",MID(MID(C1512,LEN(H1512)+2,99),2,LEN(MID(C1512,LEN(H1512)+2,99))-2),MID(C1512,LEN(H1512)+2,99)),1,1)=VLOOKUP(H1512,DATA!$B$2:$I$526,8,FALSE),MID(IF(MID(MID(C1512,LEN(H1512)+2,99),1,1)="(",MID(MID(C1512,LEN(H1512)+2,99),2,LEN(MID(C1512,LEN(H1512)+2,99))-2),MID(C1512,LEN(H1512)+2,99)),1,3),IF(MID(MID(C1512,LEN(H1512)+2,99),1,1)="(",MID(MID(C1512,LEN(H1512)+2,99),2,LEN(MID(C1512,LEN(H1512)+2,99))-2),MID(C1512,LEN(H1512)+2,99))),"")</f>
        <v/>
      </c>
      <c r="L1512" t="str">
        <f t="shared" si="798"/>
        <v/>
      </c>
      <c r="M1512" t="str">
        <f t="shared" si="817"/>
        <v/>
      </c>
      <c r="N1512" t="str">
        <f t="shared" si="799"/>
        <v/>
      </c>
      <c r="O1512" t="str">
        <f t="shared" si="800"/>
        <v/>
      </c>
      <c r="P1512" t="str">
        <f t="shared" si="793"/>
        <v/>
      </c>
      <c r="Q1512" t="str">
        <f t="shared" si="801"/>
        <v/>
      </c>
      <c r="R1512" t="str">
        <f t="shared" si="802"/>
        <v/>
      </c>
      <c r="S1512" t="str">
        <f t="shared" si="803"/>
        <v/>
      </c>
      <c r="T1512" t="str">
        <f t="shared" si="804"/>
        <v/>
      </c>
      <c r="U1512" t="str">
        <f t="shared" si="805"/>
        <v/>
      </c>
      <c r="V1512" t="str">
        <f>IF(MID(I1512,6,1)="T",VLOOKUP(H1512,DATA!$B$2:$H$526,7,FALSE),"")</f>
        <v/>
      </c>
      <c r="W1512" t="str">
        <f t="shared" si="806"/>
        <v/>
      </c>
      <c r="X1512" t="str">
        <f>IF(LEN(H1512)&gt;0,VLOOKUP(H1512,DATA!$B$2:$F$526,5,FALSE),"")</f>
        <v/>
      </c>
      <c r="Y1512" t="str">
        <f t="shared" si="807"/>
        <v/>
      </c>
      <c r="Z1512" t="str">
        <f t="shared" si="808"/>
        <v/>
      </c>
      <c r="AA1512" t="str">
        <f t="shared" si="809"/>
        <v/>
      </c>
      <c r="AB1512" t="str">
        <f>IF(LEN(Z1512)&gt;0,VLOOKUP(Z1512,DATA!$K$25:$L$69,2,FALSE)&amp;IF(LEN(AA1512)&gt;0,VLOOKUP(AA1512,DATA!$O$25:$P$29,2,FALSE),""),"")</f>
        <v/>
      </c>
      <c r="AC1512" t="str">
        <f>IF(LEN(Z1512)&gt;0,VLOOKUP(Z1512,DATA!$K$25:$M$69,3,FALSE),"")</f>
        <v/>
      </c>
      <c r="AD1512" t="str">
        <f t="shared" si="810"/>
        <v/>
      </c>
      <c r="AE1512" t="str">
        <f t="shared" si="811"/>
        <v/>
      </c>
      <c r="AF1512" t="str">
        <f t="shared" si="812"/>
        <v/>
      </c>
      <c r="AG1512" t="str">
        <f t="shared" si="813"/>
        <v/>
      </c>
      <c r="AH1512" t="str">
        <f t="shared" si="814"/>
        <v/>
      </c>
      <c r="AI1512" t="str">
        <f>IF(LEN(Q1512)&gt;0,REPT("0",IF(IF(MID(I1512,12,1)="F",VLOOKUP(J1512,DATA!$K$2:$Y$20,14,FALSE),0)&gt;10,IF(MID(I1512,12,1)="F",VLOOKUP(J1512,DATA!$K$2:$Y$20,14,FALSE),0)-10,0)-LEN(X1512))&amp;DEC2BIN(Q1512,IF(MID(I1512,12,1)="F",VLOOKUP(J1512,DATA!$K$2:$Y$20,14,FALSE),0)-IF(IF(MID(I1512,12,1)="F",VLOOKUP(J1512,DATA!$K$2:$Y$20,14,FALSE),0)&gt;10,IF(MID(I1512,12,1)="F",VLOOKUP(J1512,DATA!$K$2:$Y$20,14,FALSE),0)-10,0)),"")</f>
        <v/>
      </c>
      <c r="AJ1512" t="str">
        <f>IF(LEN(H1512)&gt;0,IF(H1512&lt;&gt;"CALL_PAL",VLOOKUP(H1512,DATA!$B$2:$E$526,4,FALSE),VLOOKUP(K1512,DATA!$K$72:$M$161,3,FALSE)),"")</f>
        <v/>
      </c>
      <c r="AK1512" t="str">
        <f>IF(LEN(H1512)&gt;0,VLOOKUP(H1512,DATA!$B$2:$D$526,3,FALSE),"")</f>
        <v/>
      </c>
      <c r="AL1512" t="str">
        <f t="shared" si="815"/>
        <v/>
      </c>
      <c r="AM1512" t="str">
        <f t="shared" si="816"/>
        <v/>
      </c>
      <c r="AN1512" t="str">
        <f t="shared" si="794"/>
        <v/>
      </c>
      <c r="AO1512" t="str">
        <f t="shared" si="788"/>
        <v/>
      </c>
      <c r="AP1512" t="str">
        <f t="shared" si="789"/>
        <v/>
      </c>
      <c r="AQ1512" t="str">
        <f t="shared" si="786"/>
        <v/>
      </c>
    </row>
    <row r="1513" spans="1:43" x14ac:dyDescent="0.25">
      <c r="A1513" t="str">
        <f t="shared" si="790"/>
        <v/>
      </c>
      <c r="C1513" t="str">
        <f t="shared" si="796"/>
        <v/>
      </c>
      <c r="D1513" t="str">
        <f t="shared" si="791"/>
        <v/>
      </c>
      <c r="E1513" t="str">
        <f t="shared" si="792"/>
        <v/>
      </c>
      <c r="F1513" t="str">
        <f t="shared" si="795"/>
        <v/>
      </c>
      <c r="G1513" t="str">
        <f t="shared" si="787"/>
        <v/>
      </c>
      <c r="H1513" t="str">
        <f t="shared" si="797"/>
        <v/>
      </c>
      <c r="I1513" s="3" t="str">
        <f>IF(LEN(H1513)&gt;0,VLOOKUP(H1513,DATA!$B$2:$G$526,6,FALSE),"")</f>
        <v/>
      </c>
      <c r="J1513" t="str">
        <f>IF(LEN(H1513)&gt;0,VLOOKUP(H1513,DATA!$B$2:$G$526,2,FALSE),"")</f>
        <v/>
      </c>
      <c r="K1513" t="str">
        <f>IF(LEN(H1513)&gt;0,IF(MID(IF(MID(MID(C1513,LEN(H1513)+2,99),1,1)="(",MID(MID(C1513,LEN(H1513)+2,99),2,LEN(MID(C1513,LEN(H1513)+2,99))-2),MID(C1513,LEN(H1513)+2,99)),1,1)=VLOOKUP(H1513,DATA!$B$2:$I$526,8,FALSE),MID(IF(MID(MID(C1513,LEN(H1513)+2,99),1,1)="(",MID(MID(C1513,LEN(H1513)+2,99),2,LEN(MID(C1513,LEN(H1513)+2,99))-2),MID(C1513,LEN(H1513)+2,99)),1,3),IF(MID(MID(C1513,LEN(H1513)+2,99),1,1)="(",MID(MID(C1513,LEN(H1513)+2,99),2,LEN(MID(C1513,LEN(H1513)+2,99))-2),MID(C1513,LEN(H1513)+2,99))),"")</f>
        <v/>
      </c>
      <c r="L1513" t="str">
        <f t="shared" si="798"/>
        <v/>
      </c>
      <c r="M1513" t="str">
        <f t="shared" si="817"/>
        <v/>
      </c>
      <c r="N1513" t="str">
        <f t="shared" si="799"/>
        <v/>
      </c>
      <c r="O1513" t="str">
        <f t="shared" si="800"/>
        <v/>
      </c>
      <c r="P1513" t="str">
        <f t="shared" si="793"/>
        <v/>
      </c>
      <c r="Q1513" t="str">
        <f t="shared" si="801"/>
        <v/>
      </c>
      <c r="R1513" t="str">
        <f t="shared" si="802"/>
        <v/>
      </c>
      <c r="S1513" t="str">
        <f t="shared" si="803"/>
        <v/>
      </c>
      <c r="T1513" t="str">
        <f t="shared" si="804"/>
        <v/>
      </c>
      <c r="U1513" t="str">
        <f t="shared" si="805"/>
        <v/>
      </c>
      <c r="V1513" t="str">
        <f>IF(MID(I1513,6,1)="T",VLOOKUP(H1513,DATA!$B$2:$H$526,7,FALSE),"")</f>
        <v/>
      </c>
      <c r="W1513" t="str">
        <f t="shared" si="806"/>
        <v/>
      </c>
      <c r="X1513" t="str">
        <f>IF(LEN(H1513)&gt;0,VLOOKUP(H1513,DATA!$B$2:$F$526,5,FALSE),"")</f>
        <v/>
      </c>
      <c r="Y1513" t="str">
        <f t="shared" si="807"/>
        <v/>
      </c>
      <c r="Z1513" t="str">
        <f t="shared" si="808"/>
        <v/>
      </c>
      <c r="AA1513" t="str">
        <f t="shared" si="809"/>
        <v/>
      </c>
      <c r="AB1513" t="str">
        <f>IF(LEN(Z1513)&gt;0,VLOOKUP(Z1513,DATA!$K$25:$L$69,2,FALSE)&amp;IF(LEN(AA1513)&gt;0,VLOOKUP(AA1513,DATA!$O$25:$P$29,2,FALSE),""),"")</f>
        <v/>
      </c>
      <c r="AC1513" t="str">
        <f>IF(LEN(Z1513)&gt;0,VLOOKUP(Z1513,DATA!$K$25:$M$69,3,FALSE),"")</f>
        <v/>
      </c>
      <c r="AD1513" t="str">
        <f t="shared" si="810"/>
        <v/>
      </c>
      <c r="AE1513" t="str">
        <f t="shared" si="811"/>
        <v/>
      </c>
      <c r="AF1513" t="str">
        <f t="shared" si="812"/>
        <v/>
      </c>
      <c r="AG1513" t="str">
        <f t="shared" si="813"/>
        <v/>
      </c>
      <c r="AH1513" t="str">
        <f t="shared" si="814"/>
        <v/>
      </c>
      <c r="AI1513" t="str">
        <f>IF(LEN(Q1513)&gt;0,REPT("0",IF(IF(MID(I1513,12,1)="F",VLOOKUP(J1513,DATA!$K$2:$Y$20,14,FALSE),0)&gt;10,IF(MID(I1513,12,1)="F",VLOOKUP(J1513,DATA!$K$2:$Y$20,14,FALSE),0)-10,0)-LEN(X1513))&amp;DEC2BIN(Q1513,IF(MID(I1513,12,1)="F",VLOOKUP(J1513,DATA!$K$2:$Y$20,14,FALSE),0)-IF(IF(MID(I1513,12,1)="F",VLOOKUP(J1513,DATA!$K$2:$Y$20,14,FALSE),0)&gt;10,IF(MID(I1513,12,1)="F",VLOOKUP(J1513,DATA!$K$2:$Y$20,14,FALSE),0)-10,0)),"")</f>
        <v/>
      </c>
      <c r="AJ1513" t="str">
        <f>IF(LEN(H1513)&gt;0,IF(H1513&lt;&gt;"CALL_PAL",VLOOKUP(H1513,DATA!$B$2:$E$526,4,FALSE),VLOOKUP(K1513,DATA!$K$72:$M$161,3,FALSE)),"")</f>
        <v/>
      </c>
      <c r="AK1513" t="str">
        <f>IF(LEN(H1513)&gt;0,VLOOKUP(H1513,DATA!$B$2:$D$526,3,FALSE),"")</f>
        <v/>
      </c>
      <c r="AL1513" t="str">
        <f t="shared" si="815"/>
        <v/>
      </c>
      <c r="AM1513" t="str">
        <f t="shared" si="816"/>
        <v/>
      </c>
      <c r="AN1513" t="str">
        <f t="shared" si="794"/>
        <v/>
      </c>
      <c r="AO1513" t="str">
        <f t="shared" si="788"/>
        <v/>
      </c>
      <c r="AP1513" t="str">
        <f t="shared" si="789"/>
        <v/>
      </c>
      <c r="AQ1513" t="str">
        <f t="shared" si="786"/>
        <v/>
      </c>
    </row>
    <row r="1514" spans="1:43" x14ac:dyDescent="0.25">
      <c r="A1514" t="str">
        <f t="shared" si="790"/>
        <v/>
      </c>
      <c r="C1514" t="str">
        <f t="shared" si="796"/>
        <v/>
      </c>
      <c r="D1514" t="str">
        <f t="shared" si="791"/>
        <v/>
      </c>
      <c r="E1514" t="str">
        <f t="shared" si="792"/>
        <v/>
      </c>
      <c r="F1514" t="str">
        <f t="shared" si="795"/>
        <v/>
      </c>
      <c r="G1514" t="str">
        <f t="shared" si="787"/>
        <v/>
      </c>
      <c r="H1514" t="str">
        <f t="shared" si="797"/>
        <v/>
      </c>
      <c r="I1514" s="3" t="str">
        <f>IF(LEN(H1514)&gt;0,VLOOKUP(H1514,DATA!$B$2:$G$526,6,FALSE),"")</f>
        <v/>
      </c>
      <c r="J1514" t="str">
        <f>IF(LEN(H1514)&gt;0,VLOOKUP(H1514,DATA!$B$2:$G$526,2,FALSE),"")</f>
        <v/>
      </c>
      <c r="K1514" t="str">
        <f>IF(LEN(H1514)&gt;0,IF(MID(IF(MID(MID(C1514,LEN(H1514)+2,99),1,1)="(",MID(MID(C1514,LEN(H1514)+2,99),2,LEN(MID(C1514,LEN(H1514)+2,99))-2),MID(C1514,LEN(H1514)+2,99)),1,1)=VLOOKUP(H1514,DATA!$B$2:$I$526,8,FALSE),MID(IF(MID(MID(C1514,LEN(H1514)+2,99),1,1)="(",MID(MID(C1514,LEN(H1514)+2,99),2,LEN(MID(C1514,LEN(H1514)+2,99))-2),MID(C1514,LEN(H1514)+2,99)),1,3),IF(MID(MID(C1514,LEN(H1514)+2,99),1,1)="(",MID(MID(C1514,LEN(H1514)+2,99),2,LEN(MID(C1514,LEN(H1514)+2,99))-2),MID(C1514,LEN(H1514)+2,99))),"")</f>
        <v/>
      </c>
      <c r="L1514" t="str">
        <f t="shared" si="798"/>
        <v/>
      </c>
      <c r="M1514" t="str">
        <f t="shared" si="817"/>
        <v/>
      </c>
      <c r="N1514" t="str">
        <f t="shared" si="799"/>
        <v/>
      </c>
      <c r="O1514" t="str">
        <f t="shared" si="800"/>
        <v/>
      </c>
      <c r="P1514" t="str">
        <f t="shared" si="793"/>
        <v/>
      </c>
      <c r="Q1514" t="str">
        <f t="shared" si="801"/>
        <v/>
      </c>
      <c r="R1514" t="str">
        <f t="shared" si="802"/>
        <v/>
      </c>
      <c r="S1514" t="str">
        <f t="shared" si="803"/>
        <v/>
      </c>
      <c r="T1514" t="str">
        <f t="shared" si="804"/>
        <v/>
      </c>
      <c r="U1514" t="str">
        <f t="shared" si="805"/>
        <v/>
      </c>
      <c r="V1514" t="str">
        <f>IF(MID(I1514,6,1)="T",VLOOKUP(H1514,DATA!$B$2:$H$526,7,FALSE),"")</f>
        <v/>
      </c>
      <c r="W1514" t="str">
        <f t="shared" si="806"/>
        <v/>
      </c>
      <c r="X1514" t="str">
        <f>IF(LEN(H1514)&gt;0,VLOOKUP(H1514,DATA!$B$2:$F$526,5,FALSE),"")</f>
        <v/>
      </c>
      <c r="Y1514" t="str">
        <f t="shared" si="807"/>
        <v/>
      </c>
      <c r="Z1514" t="str">
        <f t="shared" si="808"/>
        <v/>
      </c>
      <c r="AA1514" t="str">
        <f t="shared" si="809"/>
        <v/>
      </c>
      <c r="AB1514" t="str">
        <f>IF(LEN(Z1514)&gt;0,VLOOKUP(Z1514,DATA!$K$25:$L$69,2,FALSE)&amp;IF(LEN(AA1514)&gt;0,VLOOKUP(AA1514,DATA!$O$25:$P$29,2,FALSE),""),"")</f>
        <v/>
      </c>
      <c r="AC1514" t="str">
        <f>IF(LEN(Z1514)&gt;0,VLOOKUP(Z1514,DATA!$K$25:$M$69,3,FALSE),"")</f>
        <v/>
      </c>
      <c r="AD1514" t="str">
        <f t="shared" si="810"/>
        <v/>
      </c>
      <c r="AE1514" t="str">
        <f t="shared" si="811"/>
        <v/>
      </c>
      <c r="AF1514" t="str">
        <f t="shared" si="812"/>
        <v/>
      </c>
      <c r="AG1514" t="str">
        <f t="shared" si="813"/>
        <v/>
      </c>
      <c r="AH1514" t="str">
        <f t="shared" si="814"/>
        <v/>
      </c>
      <c r="AI1514" t="str">
        <f>IF(LEN(Q1514)&gt;0,REPT("0",IF(IF(MID(I1514,12,1)="F",VLOOKUP(J1514,DATA!$K$2:$Y$20,14,FALSE),0)&gt;10,IF(MID(I1514,12,1)="F",VLOOKUP(J1514,DATA!$K$2:$Y$20,14,FALSE),0)-10,0)-LEN(X1514))&amp;DEC2BIN(Q1514,IF(MID(I1514,12,1)="F",VLOOKUP(J1514,DATA!$K$2:$Y$20,14,FALSE),0)-IF(IF(MID(I1514,12,1)="F",VLOOKUP(J1514,DATA!$K$2:$Y$20,14,FALSE),0)&gt;10,IF(MID(I1514,12,1)="F",VLOOKUP(J1514,DATA!$K$2:$Y$20,14,FALSE),0)-10,0)),"")</f>
        <v/>
      </c>
      <c r="AJ1514" t="str">
        <f>IF(LEN(H1514)&gt;0,IF(H1514&lt;&gt;"CALL_PAL",VLOOKUP(H1514,DATA!$B$2:$E$526,4,FALSE),VLOOKUP(K1514,DATA!$K$72:$M$161,3,FALSE)),"")</f>
        <v/>
      </c>
      <c r="AK1514" t="str">
        <f>IF(LEN(H1514)&gt;0,VLOOKUP(H1514,DATA!$B$2:$D$526,3,FALSE),"")</f>
        <v/>
      </c>
      <c r="AL1514" t="str">
        <f t="shared" si="815"/>
        <v/>
      </c>
      <c r="AM1514" t="str">
        <f t="shared" si="816"/>
        <v/>
      </c>
      <c r="AN1514" t="str">
        <f t="shared" si="794"/>
        <v/>
      </c>
      <c r="AO1514" t="str">
        <f t="shared" si="788"/>
        <v/>
      </c>
      <c r="AP1514" t="str">
        <f t="shared" si="789"/>
        <v/>
      </c>
      <c r="AQ1514" t="str">
        <f t="shared" si="786"/>
        <v/>
      </c>
    </row>
    <row r="1515" spans="1:43" x14ac:dyDescent="0.25">
      <c r="A1515" t="str">
        <f t="shared" si="790"/>
        <v/>
      </c>
      <c r="C1515" t="str">
        <f t="shared" si="796"/>
        <v/>
      </c>
      <c r="D1515" t="str">
        <f t="shared" si="791"/>
        <v/>
      </c>
      <c r="E1515" t="str">
        <f t="shared" si="792"/>
        <v/>
      </c>
      <c r="F1515" t="str">
        <f t="shared" si="795"/>
        <v/>
      </c>
      <c r="G1515" t="str">
        <f t="shared" si="787"/>
        <v/>
      </c>
      <c r="H1515" t="str">
        <f t="shared" si="797"/>
        <v/>
      </c>
      <c r="I1515" s="3" t="str">
        <f>IF(LEN(H1515)&gt;0,VLOOKUP(H1515,DATA!$B$2:$G$526,6,FALSE),"")</f>
        <v/>
      </c>
      <c r="J1515" t="str">
        <f>IF(LEN(H1515)&gt;0,VLOOKUP(H1515,DATA!$B$2:$G$526,2,FALSE),"")</f>
        <v/>
      </c>
      <c r="K1515" t="str">
        <f>IF(LEN(H1515)&gt;0,IF(MID(IF(MID(MID(C1515,LEN(H1515)+2,99),1,1)="(",MID(MID(C1515,LEN(H1515)+2,99),2,LEN(MID(C1515,LEN(H1515)+2,99))-2),MID(C1515,LEN(H1515)+2,99)),1,1)=VLOOKUP(H1515,DATA!$B$2:$I$526,8,FALSE),MID(IF(MID(MID(C1515,LEN(H1515)+2,99),1,1)="(",MID(MID(C1515,LEN(H1515)+2,99),2,LEN(MID(C1515,LEN(H1515)+2,99))-2),MID(C1515,LEN(H1515)+2,99)),1,3),IF(MID(MID(C1515,LEN(H1515)+2,99),1,1)="(",MID(MID(C1515,LEN(H1515)+2,99),2,LEN(MID(C1515,LEN(H1515)+2,99))-2),MID(C1515,LEN(H1515)+2,99))),"")</f>
        <v/>
      </c>
      <c r="L1515" t="str">
        <f t="shared" si="798"/>
        <v/>
      </c>
      <c r="M1515" t="str">
        <f t="shared" si="817"/>
        <v/>
      </c>
      <c r="N1515" t="str">
        <f t="shared" si="799"/>
        <v/>
      </c>
      <c r="O1515" t="str">
        <f t="shared" si="800"/>
        <v/>
      </c>
      <c r="P1515" t="str">
        <f t="shared" si="793"/>
        <v/>
      </c>
      <c r="Q1515" t="str">
        <f t="shared" si="801"/>
        <v/>
      </c>
      <c r="R1515" t="str">
        <f t="shared" si="802"/>
        <v/>
      </c>
      <c r="S1515" t="str">
        <f t="shared" si="803"/>
        <v/>
      </c>
      <c r="T1515" t="str">
        <f t="shared" si="804"/>
        <v/>
      </c>
      <c r="U1515" t="str">
        <f t="shared" si="805"/>
        <v/>
      </c>
      <c r="V1515" t="str">
        <f>IF(MID(I1515,6,1)="T",VLOOKUP(H1515,DATA!$B$2:$H$526,7,FALSE),"")</f>
        <v/>
      </c>
      <c r="W1515" t="str">
        <f t="shared" si="806"/>
        <v/>
      </c>
      <c r="X1515" t="str">
        <f>IF(LEN(H1515)&gt;0,VLOOKUP(H1515,DATA!$B$2:$F$526,5,FALSE),"")</f>
        <v/>
      </c>
      <c r="Y1515" t="str">
        <f t="shared" si="807"/>
        <v/>
      </c>
      <c r="Z1515" t="str">
        <f t="shared" si="808"/>
        <v/>
      </c>
      <c r="AA1515" t="str">
        <f t="shared" si="809"/>
        <v/>
      </c>
      <c r="AB1515" t="str">
        <f>IF(LEN(Z1515)&gt;0,VLOOKUP(Z1515,DATA!$K$25:$L$69,2,FALSE)&amp;IF(LEN(AA1515)&gt;0,VLOOKUP(AA1515,DATA!$O$25:$P$29,2,FALSE),""),"")</f>
        <v/>
      </c>
      <c r="AC1515" t="str">
        <f>IF(LEN(Z1515)&gt;0,VLOOKUP(Z1515,DATA!$K$25:$M$69,3,FALSE),"")</f>
        <v/>
      </c>
      <c r="AD1515" t="str">
        <f t="shared" si="810"/>
        <v/>
      </c>
      <c r="AE1515" t="str">
        <f t="shared" si="811"/>
        <v/>
      </c>
      <c r="AF1515" t="str">
        <f t="shared" si="812"/>
        <v/>
      </c>
      <c r="AG1515" t="str">
        <f t="shared" si="813"/>
        <v/>
      </c>
      <c r="AH1515" t="str">
        <f t="shared" si="814"/>
        <v/>
      </c>
      <c r="AI1515" t="str">
        <f>IF(LEN(Q1515)&gt;0,REPT("0",IF(IF(MID(I1515,12,1)="F",VLOOKUP(J1515,DATA!$K$2:$Y$20,14,FALSE),0)&gt;10,IF(MID(I1515,12,1)="F",VLOOKUP(J1515,DATA!$K$2:$Y$20,14,FALSE),0)-10,0)-LEN(X1515))&amp;DEC2BIN(Q1515,IF(MID(I1515,12,1)="F",VLOOKUP(J1515,DATA!$K$2:$Y$20,14,FALSE),0)-IF(IF(MID(I1515,12,1)="F",VLOOKUP(J1515,DATA!$K$2:$Y$20,14,FALSE),0)&gt;10,IF(MID(I1515,12,1)="F",VLOOKUP(J1515,DATA!$K$2:$Y$20,14,FALSE),0)-10,0)),"")</f>
        <v/>
      </c>
      <c r="AJ1515" t="str">
        <f>IF(LEN(H1515)&gt;0,IF(H1515&lt;&gt;"CALL_PAL",VLOOKUP(H1515,DATA!$B$2:$E$526,4,FALSE),VLOOKUP(K1515,DATA!$K$72:$M$161,3,FALSE)),"")</f>
        <v/>
      </c>
      <c r="AK1515" t="str">
        <f>IF(LEN(H1515)&gt;0,VLOOKUP(H1515,DATA!$B$2:$D$526,3,FALSE),"")</f>
        <v/>
      </c>
      <c r="AL1515" t="str">
        <f t="shared" si="815"/>
        <v/>
      </c>
      <c r="AM1515" t="str">
        <f t="shared" si="816"/>
        <v/>
      </c>
      <c r="AN1515" t="str">
        <f t="shared" si="794"/>
        <v/>
      </c>
      <c r="AO1515" t="str">
        <f t="shared" si="788"/>
        <v/>
      </c>
      <c r="AP1515" t="str">
        <f t="shared" si="789"/>
        <v/>
      </c>
      <c r="AQ1515" t="str">
        <f t="shared" si="786"/>
        <v/>
      </c>
    </row>
    <row r="1516" spans="1:43" x14ac:dyDescent="0.25">
      <c r="A1516" t="str">
        <f t="shared" si="790"/>
        <v/>
      </c>
      <c r="C1516" t="str">
        <f t="shared" si="796"/>
        <v/>
      </c>
      <c r="D1516" t="str">
        <f t="shared" si="791"/>
        <v/>
      </c>
      <c r="E1516" t="str">
        <f t="shared" si="792"/>
        <v/>
      </c>
      <c r="F1516" t="str">
        <f t="shared" si="795"/>
        <v/>
      </c>
      <c r="G1516" t="str">
        <f t="shared" si="787"/>
        <v/>
      </c>
      <c r="H1516" t="str">
        <f t="shared" si="797"/>
        <v/>
      </c>
      <c r="I1516" s="3" t="str">
        <f>IF(LEN(H1516)&gt;0,VLOOKUP(H1516,DATA!$B$2:$G$526,6,FALSE),"")</f>
        <v/>
      </c>
      <c r="J1516" t="str">
        <f>IF(LEN(H1516)&gt;0,VLOOKUP(H1516,DATA!$B$2:$G$526,2,FALSE),"")</f>
        <v/>
      </c>
      <c r="K1516" t="str">
        <f>IF(LEN(H1516)&gt;0,IF(MID(IF(MID(MID(C1516,LEN(H1516)+2,99),1,1)="(",MID(MID(C1516,LEN(H1516)+2,99),2,LEN(MID(C1516,LEN(H1516)+2,99))-2),MID(C1516,LEN(H1516)+2,99)),1,1)=VLOOKUP(H1516,DATA!$B$2:$I$526,8,FALSE),MID(IF(MID(MID(C1516,LEN(H1516)+2,99),1,1)="(",MID(MID(C1516,LEN(H1516)+2,99),2,LEN(MID(C1516,LEN(H1516)+2,99))-2),MID(C1516,LEN(H1516)+2,99)),1,3),IF(MID(MID(C1516,LEN(H1516)+2,99),1,1)="(",MID(MID(C1516,LEN(H1516)+2,99),2,LEN(MID(C1516,LEN(H1516)+2,99))-2),MID(C1516,LEN(H1516)+2,99))),"")</f>
        <v/>
      </c>
      <c r="L1516" t="str">
        <f t="shared" si="798"/>
        <v/>
      </c>
      <c r="M1516" t="str">
        <f t="shared" si="817"/>
        <v/>
      </c>
      <c r="N1516" t="str">
        <f t="shared" si="799"/>
        <v/>
      </c>
      <c r="O1516" t="str">
        <f t="shared" si="800"/>
        <v/>
      </c>
      <c r="P1516" t="str">
        <f t="shared" si="793"/>
        <v/>
      </c>
      <c r="Q1516" t="str">
        <f t="shared" si="801"/>
        <v/>
      </c>
      <c r="R1516" t="str">
        <f t="shared" si="802"/>
        <v/>
      </c>
      <c r="S1516" t="str">
        <f t="shared" si="803"/>
        <v/>
      </c>
      <c r="T1516" t="str">
        <f t="shared" si="804"/>
        <v/>
      </c>
      <c r="U1516" t="str">
        <f t="shared" si="805"/>
        <v/>
      </c>
      <c r="V1516" t="str">
        <f>IF(MID(I1516,6,1)="T",VLOOKUP(H1516,DATA!$B$2:$H$526,7,FALSE),"")</f>
        <v/>
      </c>
      <c r="W1516" t="str">
        <f t="shared" si="806"/>
        <v/>
      </c>
      <c r="X1516" t="str">
        <f>IF(LEN(H1516)&gt;0,VLOOKUP(H1516,DATA!$B$2:$F$526,5,FALSE),"")</f>
        <v/>
      </c>
      <c r="Y1516" t="str">
        <f t="shared" si="807"/>
        <v/>
      </c>
      <c r="Z1516" t="str">
        <f t="shared" si="808"/>
        <v/>
      </c>
      <c r="AA1516" t="str">
        <f t="shared" si="809"/>
        <v/>
      </c>
      <c r="AB1516" t="str">
        <f>IF(LEN(Z1516)&gt;0,VLOOKUP(Z1516,DATA!$K$25:$L$69,2,FALSE)&amp;IF(LEN(AA1516)&gt;0,VLOOKUP(AA1516,DATA!$O$25:$P$29,2,FALSE),""),"")</f>
        <v/>
      </c>
      <c r="AC1516" t="str">
        <f>IF(LEN(Z1516)&gt;0,VLOOKUP(Z1516,DATA!$K$25:$M$69,3,FALSE),"")</f>
        <v/>
      </c>
      <c r="AD1516" t="str">
        <f t="shared" si="810"/>
        <v/>
      </c>
      <c r="AE1516" t="str">
        <f t="shared" si="811"/>
        <v/>
      </c>
      <c r="AF1516" t="str">
        <f t="shared" si="812"/>
        <v/>
      </c>
      <c r="AG1516" t="str">
        <f t="shared" si="813"/>
        <v/>
      </c>
      <c r="AH1516" t="str">
        <f t="shared" si="814"/>
        <v/>
      </c>
      <c r="AI1516" t="str">
        <f>IF(LEN(Q1516)&gt;0,REPT("0",IF(IF(MID(I1516,12,1)="F",VLOOKUP(J1516,DATA!$K$2:$Y$20,14,FALSE),0)&gt;10,IF(MID(I1516,12,1)="F",VLOOKUP(J1516,DATA!$K$2:$Y$20,14,FALSE),0)-10,0)-LEN(X1516))&amp;DEC2BIN(Q1516,IF(MID(I1516,12,1)="F",VLOOKUP(J1516,DATA!$K$2:$Y$20,14,FALSE),0)-IF(IF(MID(I1516,12,1)="F",VLOOKUP(J1516,DATA!$K$2:$Y$20,14,FALSE),0)&gt;10,IF(MID(I1516,12,1)="F",VLOOKUP(J1516,DATA!$K$2:$Y$20,14,FALSE),0)-10,0)),"")</f>
        <v/>
      </c>
      <c r="AJ1516" t="str">
        <f>IF(LEN(H1516)&gt;0,IF(H1516&lt;&gt;"CALL_PAL",VLOOKUP(H1516,DATA!$B$2:$E$526,4,FALSE),VLOOKUP(K1516,DATA!$K$72:$M$161,3,FALSE)),"")</f>
        <v/>
      </c>
      <c r="AK1516" t="str">
        <f>IF(LEN(H1516)&gt;0,VLOOKUP(H1516,DATA!$B$2:$D$526,3,FALSE),"")</f>
        <v/>
      </c>
      <c r="AL1516" t="str">
        <f t="shared" si="815"/>
        <v/>
      </c>
      <c r="AM1516" t="str">
        <f t="shared" si="816"/>
        <v/>
      </c>
      <c r="AN1516" t="str">
        <f t="shared" si="794"/>
        <v/>
      </c>
      <c r="AO1516" t="str">
        <f t="shared" si="788"/>
        <v/>
      </c>
      <c r="AP1516" t="str">
        <f t="shared" si="789"/>
        <v/>
      </c>
      <c r="AQ1516" t="str">
        <f t="shared" si="786"/>
        <v/>
      </c>
    </row>
    <row r="1517" spans="1:43" x14ac:dyDescent="0.25">
      <c r="A1517" t="str">
        <f t="shared" si="790"/>
        <v/>
      </c>
      <c r="C1517" t="str">
        <f t="shared" si="796"/>
        <v/>
      </c>
      <c r="D1517" t="str">
        <f t="shared" si="791"/>
        <v/>
      </c>
      <c r="E1517" t="str">
        <f t="shared" si="792"/>
        <v/>
      </c>
      <c r="F1517" t="str">
        <f t="shared" si="795"/>
        <v/>
      </c>
      <c r="G1517" t="str">
        <f t="shared" si="787"/>
        <v/>
      </c>
      <c r="H1517" t="str">
        <f t="shared" si="797"/>
        <v/>
      </c>
      <c r="I1517" s="3" t="str">
        <f>IF(LEN(H1517)&gt;0,VLOOKUP(H1517,DATA!$B$2:$G$526,6,FALSE),"")</f>
        <v/>
      </c>
      <c r="J1517" t="str">
        <f>IF(LEN(H1517)&gt;0,VLOOKUP(H1517,DATA!$B$2:$G$526,2,FALSE),"")</f>
        <v/>
      </c>
      <c r="K1517" t="str">
        <f>IF(LEN(H1517)&gt;0,IF(MID(IF(MID(MID(C1517,LEN(H1517)+2,99),1,1)="(",MID(MID(C1517,LEN(H1517)+2,99),2,LEN(MID(C1517,LEN(H1517)+2,99))-2),MID(C1517,LEN(H1517)+2,99)),1,1)=VLOOKUP(H1517,DATA!$B$2:$I$526,8,FALSE),MID(IF(MID(MID(C1517,LEN(H1517)+2,99),1,1)="(",MID(MID(C1517,LEN(H1517)+2,99),2,LEN(MID(C1517,LEN(H1517)+2,99))-2),MID(C1517,LEN(H1517)+2,99)),1,3),IF(MID(MID(C1517,LEN(H1517)+2,99),1,1)="(",MID(MID(C1517,LEN(H1517)+2,99),2,LEN(MID(C1517,LEN(H1517)+2,99))-2),MID(C1517,LEN(H1517)+2,99))),"")</f>
        <v/>
      </c>
      <c r="L1517" t="str">
        <f t="shared" si="798"/>
        <v/>
      </c>
      <c r="M1517" t="str">
        <f t="shared" si="817"/>
        <v/>
      </c>
      <c r="N1517" t="str">
        <f t="shared" si="799"/>
        <v/>
      </c>
      <c r="O1517" t="str">
        <f t="shared" si="800"/>
        <v/>
      </c>
      <c r="P1517" t="str">
        <f t="shared" si="793"/>
        <v/>
      </c>
      <c r="Q1517" t="str">
        <f t="shared" si="801"/>
        <v/>
      </c>
      <c r="R1517" t="str">
        <f t="shared" si="802"/>
        <v/>
      </c>
      <c r="S1517" t="str">
        <f t="shared" si="803"/>
        <v/>
      </c>
      <c r="T1517" t="str">
        <f t="shared" si="804"/>
        <v/>
      </c>
      <c r="U1517" t="str">
        <f t="shared" si="805"/>
        <v/>
      </c>
      <c r="V1517" t="str">
        <f>IF(MID(I1517,6,1)="T",VLOOKUP(H1517,DATA!$B$2:$H$526,7,FALSE),"")</f>
        <v/>
      </c>
      <c r="W1517" t="str">
        <f t="shared" si="806"/>
        <v/>
      </c>
      <c r="X1517" t="str">
        <f>IF(LEN(H1517)&gt;0,VLOOKUP(H1517,DATA!$B$2:$F$526,5,FALSE),"")</f>
        <v/>
      </c>
      <c r="Y1517" t="str">
        <f t="shared" si="807"/>
        <v/>
      </c>
      <c r="Z1517" t="str">
        <f t="shared" si="808"/>
        <v/>
      </c>
      <c r="AA1517" t="str">
        <f t="shared" si="809"/>
        <v/>
      </c>
      <c r="AB1517" t="str">
        <f>IF(LEN(Z1517)&gt;0,VLOOKUP(Z1517,DATA!$K$25:$L$69,2,FALSE)&amp;IF(LEN(AA1517)&gt;0,VLOOKUP(AA1517,DATA!$O$25:$P$29,2,FALSE),""),"")</f>
        <v/>
      </c>
      <c r="AC1517" t="str">
        <f>IF(LEN(Z1517)&gt;0,VLOOKUP(Z1517,DATA!$K$25:$M$69,3,FALSE),"")</f>
        <v/>
      </c>
      <c r="AD1517" t="str">
        <f t="shared" si="810"/>
        <v/>
      </c>
      <c r="AE1517" t="str">
        <f t="shared" si="811"/>
        <v/>
      </c>
      <c r="AF1517" t="str">
        <f t="shared" si="812"/>
        <v/>
      </c>
      <c r="AG1517" t="str">
        <f t="shared" si="813"/>
        <v/>
      </c>
      <c r="AH1517" t="str">
        <f t="shared" si="814"/>
        <v/>
      </c>
      <c r="AI1517" t="str">
        <f>IF(LEN(Q1517)&gt;0,REPT("0",IF(IF(MID(I1517,12,1)="F",VLOOKUP(J1517,DATA!$K$2:$Y$20,14,FALSE),0)&gt;10,IF(MID(I1517,12,1)="F",VLOOKUP(J1517,DATA!$K$2:$Y$20,14,FALSE),0)-10,0)-LEN(X1517))&amp;DEC2BIN(Q1517,IF(MID(I1517,12,1)="F",VLOOKUP(J1517,DATA!$K$2:$Y$20,14,FALSE),0)-IF(IF(MID(I1517,12,1)="F",VLOOKUP(J1517,DATA!$K$2:$Y$20,14,FALSE),0)&gt;10,IF(MID(I1517,12,1)="F",VLOOKUP(J1517,DATA!$K$2:$Y$20,14,FALSE),0)-10,0)),"")</f>
        <v/>
      </c>
      <c r="AJ1517" t="str">
        <f>IF(LEN(H1517)&gt;0,IF(H1517&lt;&gt;"CALL_PAL",VLOOKUP(H1517,DATA!$B$2:$E$526,4,FALSE),VLOOKUP(K1517,DATA!$K$72:$M$161,3,FALSE)),"")</f>
        <v/>
      </c>
      <c r="AK1517" t="str">
        <f>IF(LEN(H1517)&gt;0,VLOOKUP(H1517,DATA!$B$2:$D$526,3,FALSE),"")</f>
        <v/>
      </c>
      <c r="AL1517" t="str">
        <f t="shared" si="815"/>
        <v/>
      </c>
      <c r="AM1517" t="str">
        <f t="shared" si="816"/>
        <v/>
      </c>
      <c r="AN1517" t="str">
        <f t="shared" si="794"/>
        <v/>
      </c>
      <c r="AO1517" t="str">
        <f t="shared" si="788"/>
        <v/>
      </c>
      <c r="AP1517" t="str">
        <f t="shared" si="789"/>
        <v/>
      </c>
      <c r="AQ1517" t="str">
        <f t="shared" si="786"/>
        <v/>
      </c>
    </row>
    <row r="1518" spans="1:43" x14ac:dyDescent="0.25">
      <c r="A1518" t="str">
        <f t="shared" si="790"/>
        <v/>
      </c>
      <c r="C1518" t="str">
        <f t="shared" si="796"/>
        <v/>
      </c>
      <c r="D1518" t="str">
        <f t="shared" si="791"/>
        <v/>
      </c>
      <c r="E1518" t="str">
        <f t="shared" si="792"/>
        <v/>
      </c>
      <c r="F1518" t="str">
        <f t="shared" si="795"/>
        <v/>
      </c>
      <c r="G1518" t="str">
        <f t="shared" si="787"/>
        <v/>
      </c>
      <c r="H1518" t="str">
        <f t="shared" si="797"/>
        <v/>
      </c>
      <c r="I1518" s="3" t="str">
        <f>IF(LEN(H1518)&gt;0,VLOOKUP(H1518,DATA!$B$2:$G$526,6,FALSE),"")</f>
        <v/>
      </c>
      <c r="J1518" t="str">
        <f>IF(LEN(H1518)&gt;0,VLOOKUP(H1518,DATA!$B$2:$G$526,2,FALSE),"")</f>
        <v/>
      </c>
      <c r="K1518" t="str">
        <f>IF(LEN(H1518)&gt;0,IF(MID(IF(MID(MID(C1518,LEN(H1518)+2,99),1,1)="(",MID(MID(C1518,LEN(H1518)+2,99),2,LEN(MID(C1518,LEN(H1518)+2,99))-2),MID(C1518,LEN(H1518)+2,99)),1,1)=VLOOKUP(H1518,DATA!$B$2:$I$526,8,FALSE),MID(IF(MID(MID(C1518,LEN(H1518)+2,99),1,1)="(",MID(MID(C1518,LEN(H1518)+2,99),2,LEN(MID(C1518,LEN(H1518)+2,99))-2),MID(C1518,LEN(H1518)+2,99)),1,3),IF(MID(MID(C1518,LEN(H1518)+2,99),1,1)="(",MID(MID(C1518,LEN(H1518)+2,99),2,LEN(MID(C1518,LEN(H1518)+2,99))-2),MID(C1518,LEN(H1518)+2,99))),"")</f>
        <v/>
      </c>
      <c r="L1518" t="str">
        <f t="shared" si="798"/>
        <v/>
      </c>
      <c r="M1518" t="str">
        <f t="shared" si="817"/>
        <v/>
      </c>
      <c r="N1518" t="str">
        <f t="shared" si="799"/>
        <v/>
      </c>
      <c r="O1518" t="str">
        <f t="shared" si="800"/>
        <v/>
      </c>
      <c r="P1518" t="str">
        <f t="shared" si="793"/>
        <v/>
      </c>
      <c r="Q1518" t="str">
        <f t="shared" si="801"/>
        <v/>
      </c>
      <c r="R1518" t="str">
        <f t="shared" si="802"/>
        <v/>
      </c>
      <c r="S1518" t="str">
        <f t="shared" si="803"/>
        <v/>
      </c>
      <c r="T1518" t="str">
        <f t="shared" si="804"/>
        <v/>
      </c>
      <c r="U1518" t="str">
        <f t="shared" si="805"/>
        <v/>
      </c>
      <c r="V1518" t="str">
        <f>IF(MID(I1518,6,1)="T",VLOOKUP(H1518,DATA!$B$2:$H$526,7,FALSE),"")</f>
        <v/>
      </c>
      <c r="W1518" t="str">
        <f t="shared" si="806"/>
        <v/>
      </c>
      <c r="X1518" t="str">
        <f>IF(LEN(H1518)&gt;0,VLOOKUP(H1518,DATA!$B$2:$F$526,5,FALSE),"")</f>
        <v/>
      </c>
      <c r="Y1518" t="str">
        <f t="shared" si="807"/>
        <v/>
      </c>
      <c r="Z1518" t="str">
        <f t="shared" si="808"/>
        <v/>
      </c>
      <c r="AA1518" t="str">
        <f t="shared" si="809"/>
        <v/>
      </c>
      <c r="AB1518" t="str">
        <f>IF(LEN(Z1518)&gt;0,VLOOKUP(Z1518,DATA!$K$25:$L$69,2,FALSE)&amp;IF(LEN(AA1518)&gt;0,VLOOKUP(AA1518,DATA!$O$25:$P$29,2,FALSE),""),"")</f>
        <v/>
      </c>
      <c r="AC1518" t="str">
        <f>IF(LEN(Z1518)&gt;0,VLOOKUP(Z1518,DATA!$K$25:$M$69,3,FALSE),"")</f>
        <v/>
      </c>
      <c r="AD1518" t="str">
        <f t="shared" si="810"/>
        <v/>
      </c>
      <c r="AE1518" t="str">
        <f t="shared" si="811"/>
        <v/>
      </c>
      <c r="AF1518" t="str">
        <f t="shared" si="812"/>
        <v/>
      </c>
      <c r="AG1518" t="str">
        <f t="shared" si="813"/>
        <v/>
      </c>
      <c r="AH1518" t="str">
        <f t="shared" si="814"/>
        <v/>
      </c>
      <c r="AI1518" t="str">
        <f>IF(LEN(Q1518)&gt;0,REPT("0",IF(IF(MID(I1518,12,1)="F",VLOOKUP(J1518,DATA!$K$2:$Y$20,14,FALSE),0)&gt;10,IF(MID(I1518,12,1)="F",VLOOKUP(J1518,DATA!$K$2:$Y$20,14,FALSE),0)-10,0)-LEN(X1518))&amp;DEC2BIN(Q1518,IF(MID(I1518,12,1)="F",VLOOKUP(J1518,DATA!$K$2:$Y$20,14,FALSE),0)-IF(IF(MID(I1518,12,1)="F",VLOOKUP(J1518,DATA!$K$2:$Y$20,14,FALSE),0)&gt;10,IF(MID(I1518,12,1)="F",VLOOKUP(J1518,DATA!$K$2:$Y$20,14,FALSE),0)-10,0)),"")</f>
        <v/>
      </c>
      <c r="AJ1518" t="str">
        <f>IF(LEN(H1518)&gt;0,IF(H1518&lt;&gt;"CALL_PAL",VLOOKUP(H1518,DATA!$B$2:$E$526,4,FALSE),VLOOKUP(K1518,DATA!$K$72:$M$161,3,FALSE)),"")</f>
        <v/>
      </c>
      <c r="AK1518" t="str">
        <f>IF(LEN(H1518)&gt;0,VLOOKUP(H1518,DATA!$B$2:$D$526,3,FALSE),"")</f>
        <v/>
      </c>
      <c r="AL1518" t="str">
        <f t="shared" si="815"/>
        <v/>
      </c>
      <c r="AM1518" t="str">
        <f t="shared" si="816"/>
        <v/>
      </c>
      <c r="AN1518" t="str">
        <f t="shared" si="794"/>
        <v/>
      </c>
      <c r="AO1518" t="str">
        <f t="shared" si="788"/>
        <v/>
      </c>
      <c r="AP1518" t="str">
        <f t="shared" si="789"/>
        <v/>
      </c>
      <c r="AQ1518" t="str">
        <f t="shared" si="786"/>
        <v/>
      </c>
    </row>
    <row r="1519" spans="1:43" x14ac:dyDescent="0.25">
      <c r="A1519" t="str">
        <f t="shared" si="790"/>
        <v/>
      </c>
      <c r="C1519" t="str">
        <f t="shared" si="796"/>
        <v/>
      </c>
      <c r="D1519" t="str">
        <f t="shared" si="791"/>
        <v/>
      </c>
      <c r="E1519" t="str">
        <f t="shared" si="792"/>
        <v/>
      </c>
      <c r="F1519" t="str">
        <f t="shared" si="795"/>
        <v/>
      </c>
      <c r="G1519" t="str">
        <f t="shared" si="787"/>
        <v/>
      </c>
      <c r="H1519" t="str">
        <f t="shared" si="797"/>
        <v/>
      </c>
      <c r="I1519" s="3" t="str">
        <f>IF(LEN(H1519)&gt;0,VLOOKUP(H1519,DATA!$B$2:$G$526,6,FALSE),"")</f>
        <v/>
      </c>
      <c r="J1519" t="str">
        <f>IF(LEN(H1519)&gt;0,VLOOKUP(H1519,DATA!$B$2:$G$526,2,FALSE),"")</f>
        <v/>
      </c>
      <c r="K1519" t="str">
        <f>IF(LEN(H1519)&gt;0,IF(MID(IF(MID(MID(C1519,LEN(H1519)+2,99),1,1)="(",MID(MID(C1519,LEN(H1519)+2,99),2,LEN(MID(C1519,LEN(H1519)+2,99))-2),MID(C1519,LEN(H1519)+2,99)),1,1)=VLOOKUP(H1519,DATA!$B$2:$I$526,8,FALSE),MID(IF(MID(MID(C1519,LEN(H1519)+2,99),1,1)="(",MID(MID(C1519,LEN(H1519)+2,99),2,LEN(MID(C1519,LEN(H1519)+2,99))-2),MID(C1519,LEN(H1519)+2,99)),1,3),IF(MID(MID(C1519,LEN(H1519)+2,99),1,1)="(",MID(MID(C1519,LEN(H1519)+2,99),2,LEN(MID(C1519,LEN(H1519)+2,99))-2),MID(C1519,LEN(H1519)+2,99))),"")</f>
        <v/>
      </c>
      <c r="L1519" t="str">
        <f t="shared" si="798"/>
        <v/>
      </c>
      <c r="M1519" t="str">
        <f t="shared" si="817"/>
        <v/>
      </c>
      <c r="N1519" t="str">
        <f t="shared" si="799"/>
        <v/>
      </c>
      <c r="O1519" t="str">
        <f t="shared" si="800"/>
        <v/>
      </c>
      <c r="P1519" t="str">
        <f t="shared" si="793"/>
        <v/>
      </c>
      <c r="Q1519" t="str">
        <f t="shared" si="801"/>
        <v/>
      </c>
      <c r="R1519" t="str">
        <f t="shared" si="802"/>
        <v/>
      </c>
      <c r="S1519" t="str">
        <f t="shared" si="803"/>
        <v/>
      </c>
      <c r="T1519" t="str">
        <f t="shared" si="804"/>
        <v/>
      </c>
      <c r="U1519" t="str">
        <f t="shared" si="805"/>
        <v/>
      </c>
      <c r="V1519" t="str">
        <f>IF(MID(I1519,6,1)="T",VLOOKUP(H1519,DATA!$B$2:$H$526,7,FALSE),"")</f>
        <v/>
      </c>
      <c r="W1519" t="str">
        <f t="shared" si="806"/>
        <v/>
      </c>
      <c r="X1519" t="str">
        <f>IF(LEN(H1519)&gt;0,VLOOKUP(H1519,DATA!$B$2:$F$526,5,FALSE),"")</f>
        <v/>
      </c>
      <c r="Y1519" t="str">
        <f t="shared" si="807"/>
        <v/>
      </c>
      <c r="Z1519" t="str">
        <f t="shared" si="808"/>
        <v/>
      </c>
      <c r="AA1519" t="str">
        <f t="shared" si="809"/>
        <v/>
      </c>
      <c r="AB1519" t="str">
        <f>IF(LEN(Z1519)&gt;0,VLOOKUP(Z1519,DATA!$K$25:$L$69,2,FALSE)&amp;IF(LEN(AA1519)&gt;0,VLOOKUP(AA1519,DATA!$O$25:$P$29,2,FALSE),""),"")</f>
        <v/>
      </c>
      <c r="AC1519" t="str">
        <f>IF(LEN(Z1519)&gt;0,VLOOKUP(Z1519,DATA!$K$25:$M$69,3,FALSE),"")</f>
        <v/>
      </c>
      <c r="AD1519" t="str">
        <f t="shared" si="810"/>
        <v/>
      </c>
      <c r="AE1519" t="str">
        <f t="shared" si="811"/>
        <v/>
      </c>
      <c r="AF1519" t="str">
        <f t="shared" si="812"/>
        <v/>
      </c>
      <c r="AG1519" t="str">
        <f t="shared" si="813"/>
        <v/>
      </c>
      <c r="AH1519" t="str">
        <f t="shared" si="814"/>
        <v/>
      </c>
      <c r="AI1519" t="str">
        <f>IF(LEN(Q1519)&gt;0,REPT("0",IF(IF(MID(I1519,12,1)="F",VLOOKUP(J1519,DATA!$K$2:$Y$20,14,FALSE),0)&gt;10,IF(MID(I1519,12,1)="F",VLOOKUP(J1519,DATA!$K$2:$Y$20,14,FALSE),0)-10,0)-LEN(X1519))&amp;DEC2BIN(Q1519,IF(MID(I1519,12,1)="F",VLOOKUP(J1519,DATA!$K$2:$Y$20,14,FALSE),0)-IF(IF(MID(I1519,12,1)="F",VLOOKUP(J1519,DATA!$K$2:$Y$20,14,FALSE),0)&gt;10,IF(MID(I1519,12,1)="F",VLOOKUP(J1519,DATA!$K$2:$Y$20,14,FALSE),0)-10,0)),"")</f>
        <v/>
      </c>
      <c r="AJ1519" t="str">
        <f>IF(LEN(H1519)&gt;0,IF(H1519&lt;&gt;"CALL_PAL",VLOOKUP(H1519,DATA!$B$2:$E$526,4,FALSE),VLOOKUP(K1519,DATA!$K$72:$M$161,3,FALSE)),"")</f>
        <v/>
      </c>
      <c r="AK1519" t="str">
        <f>IF(LEN(H1519)&gt;0,VLOOKUP(H1519,DATA!$B$2:$D$526,3,FALSE),"")</f>
        <v/>
      </c>
      <c r="AL1519" t="str">
        <f t="shared" si="815"/>
        <v/>
      </c>
      <c r="AM1519" t="str">
        <f t="shared" si="816"/>
        <v/>
      </c>
      <c r="AN1519" t="str">
        <f t="shared" si="794"/>
        <v/>
      </c>
      <c r="AO1519" t="str">
        <f t="shared" si="788"/>
        <v/>
      </c>
      <c r="AP1519" t="str">
        <f t="shared" si="789"/>
        <v/>
      </c>
      <c r="AQ1519" t="str">
        <f t="shared" si="786"/>
        <v/>
      </c>
    </row>
    <row r="1520" spans="1:43" x14ac:dyDescent="0.25">
      <c r="A1520" t="str">
        <f t="shared" si="790"/>
        <v/>
      </c>
      <c r="C1520" t="str">
        <f t="shared" si="796"/>
        <v/>
      </c>
      <c r="D1520" t="str">
        <f t="shared" si="791"/>
        <v/>
      </c>
      <c r="E1520" t="str">
        <f t="shared" si="792"/>
        <v/>
      </c>
      <c r="F1520" t="str">
        <f t="shared" si="795"/>
        <v/>
      </c>
      <c r="G1520" t="str">
        <f t="shared" si="787"/>
        <v/>
      </c>
      <c r="H1520" t="str">
        <f t="shared" si="797"/>
        <v/>
      </c>
      <c r="I1520" s="3" t="str">
        <f>IF(LEN(H1520)&gt;0,VLOOKUP(H1520,DATA!$B$2:$G$526,6,FALSE),"")</f>
        <v/>
      </c>
      <c r="J1520" t="str">
        <f>IF(LEN(H1520)&gt;0,VLOOKUP(H1520,DATA!$B$2:$G$526,2,FALSE),"")</f>
        <v/>
      </c>
      <c r="K1520" t="str">
        <f>IF(LEN(H1520)&gt;0,IF(MID(IF(MID(MID(C1520,LEN(H1520)+2,99),1,1)="(",MID(MID(C1520,LEN(H1520)+2,99),2,LEN(MID(C1520,LEN(H1520)+2,99))-2),MID(C1520,LEN(H1520)+2,99)),1,1)=VLOOKUP(H1520,DATA!$B$2:$I$526,8,FALSE),MID(IF(MID(MID(C1520,LEN(H1520)+2,99),1,1)="(",MID(MID(C1520,LEN(H1520)+2,99),2,LEN(MID(C1520,LEN(H1520)+2,99))-2),MID(C1520,LEN(H1520)+2,99)),1,3),IF(MID(MID(C1520,LEN(H1520)+2,99),1,1)="(",MID(MID(C1520,LEN(H1520)+2,99),2,LEN(MID(C1520,LEN(H1520)+2,99))-2),MID(C1520,LEN(H1520)+2,99))),"")</f>
        <v/>
      </c>
      <c r="L1520" t="str">
        <f t="shared" si="798"/>
        <v/>
      </c>
      <c r="M1520" t="str">
        <f t="shared" si="817"/>
        <v/>
      </c>
      <c r="N1520" t="str">
        <f t="shared" si="799"/>
        <v/>
      </c>
      <c r="O1520" t="str">
        <f t="shared" si="800"/>
        <v/>
      </c>
      <c r="P1520" t="str">
        <f t="shared" si="793"/>
        <v/>
      </c>
      <c r="Q1520" t="str">
        <f t="shared" si="801"/>
        <v/>
      </c>
      <c r="R1520" t="str">
        <f t="shared" si="802"/>
        <v/>
      </c>
      <c r="S1520" t="str">
        <f t="shared" si="803"/>
        <v/>
      </c>
      <c r="T1520" t="str">
        <f t="shared" si="804"/>
        <v/>
      </c>
      <c r="U1520" t="str">
        <f t="shared" si="805"/>
        <v/>
      </c>
      <c r="V1520" t="str">
        <f>IF(MID(I1520,6,1)="T",VLOOKUP(H1520,DATA!$B$2:$H$526,7,FALSE),"")</f>
        <v/>
      </c>
      <c r="W1520" t="str">
        <f t="shared" si="806"/>
        <v/>
      </c>
      <c r="X1520" t="str">
        <f>IF(LEN(H1520)&gt;0,VLOOKUP(H1520,DATA!$B$2:$F$526,5,FALSE),"")</f>
        <v/>
      </c>
      <c r="Y1520" t="str">
        <f t="shared" si="807"/>
        <v/>
      </c>
      <c r="Z1520" t="str">
        <f t="shared" si="808"/>
        <v/>
      </c>
      <c r="AA1520" t="str">
        <f t="shared" si="809"/>
        <v/>
      </c>
      <c r="AB1520" t="str">
        <f>IF(LEN(Z1520)&gt;0,VLOOKUP(Z1520,DATA!$K$25:$L$69,2,FALSE)&amp;IF(LEN(AA1520)&gt;0,VLOOKUP(AA1520,DATA!$O$25:$P$29,2,FALSE),""),"")</f>
        <v/>
      </c>
      <c r="AC1520" t="str">
        <f>IF(LEN(Z1520)&gt;0,VLOOKUP(Z1520,DATA!$K$25:$M$69,3,FALSE),"")</f>
        <v/>
      </c>
      <c r="AD1520" t="str">
        <f t="shared" si="810"/>
        <v/>
      </c>
      <c r="AE1520" t="str">
        <f t="shared" si="811"/>
        <v/>
      </c>
      <c r="AF1520" t="str">
        <f t="shared" si="812"/>
        <v/>
      </c>
      <c r="AG1520" t="str">
        <f t="shared" si="813"/>
        <v/>
      </c>
      <c r="AH1520" t="str">
        <f t="shared" si="814"/>
        <v/>
      </c>
      <c r="AI1520" t="str">
        <f>IF(LEN(Q1520)&gt;0,REPT("0",IF(IF(MID(I1520,12,1)="F",VLOOKUP(J1520,DATA!$K$2:$Y$20,14,FALSE),0)&gt;10,IF(MID(I1520,12,1)="F",VLOOKUP(J1520,DATA!$K$2:$Y$20,14,FALSE),0)-10,0)-LEN(X1520))&amp;DEC2BIN(Q1520,IF(MID(I1520,12,1)="F",VLOOKUP(J1520,DATA!$K$2:$Y$20,14,FALSE),0)-IF(IF(MID(I1520,12,1)="F",VLOOKUP(J1520,DATA!$K$2:$Y$20,14,FALSE),0)&gt;10,IF(MID(I1520,12,1)="F",VLOOKUP(J1520,DATA!$K$2:$Y$20,14,FALSE),0)-10,0)),"")</f>
        <v/>
      </c>
      <c r="AJ1520" t="str">
        <f>IF(LEN(H1520)&gt;0,IF(H1520&lt;&gt;"CALL_PAL",VLOOKUP(H1520,DATA!$B$2:$E$526,4,FALSE),VLOOKUP(K1520,DATA!$K$72:$M$161,3,FALSE)),"")</f>
        <v/>
      </c>
      <c r="AK1520" t="str">
        <f>IF(LEN(H1520)&gt;0,VLOOKUP(H1520,DATA!$B$2:$D$526,3,FALSE),"")</f>
        <v/>
      </c>
      <c r="AL1520" t="str">
        <f t="shared" si="815"/>
        <v/>
      </c>
      <c r="AM1520" t="str">
        <f t="shared" si="816"/>
        <v/>
      </c>
      <c r="AN1520" t="str">
        <f t="shared" si="794"/>
        <v/>
      </c>
      <c r="AO1520" t="str">
        <f t="shared" si="788"/>
        <v/>
      </c>
      <c r="AP1520" t="str">
        <f t="shared" si="789"/>
        <v/>
      </c>
      <c r="AQ1520" t="str">
        <f t="shared" si="786"/>
        <v/>
      </c>
    </row>
    <row r="1521" spans="1:43" x14ac:dyDescent="0.25">
      <c r="A1521" t="str">
        <f t="shared" si="790"/>
        <v/>
      </c>
      <c r="C1521" t="str">
        <f t="shared" si="796"/>
        <v/>
      </c>
      <c r="D1521" t="str">
        <f t="shared" si="791"/>
        <v/>
      </c>
      <c r="E1521" t="str">
        <f t="shared" si="792"/>
        <v/>
      </c>
      <c r="F1521" t="str">
        <f t="shared" si="795"/>
        <v/>
      </c>
      <c r="G1521" t="str">
        <f t="shared" si="787"/>
        <v/>
      </c>
      <c r="H1521" t="str">
        <f t="shared" si="797"/>
        <v/>
      </c>
      <c r="I1521" s="3" t="str">
        <f>IF(LEN(H1521)&gt;0,VLOOKUP(H1521,DATA!$B$2:$G$526,6,FALSE),"")</f>
        <v/>
      </c>
      <c r="J1521" t="str">
        <f>IF(LEN(H1521)&gt;0,VLOOKUP(H1521,DATA!$B$2:$G$526,2,FALSE),"")</f>
        <v/>
      </c>
      <c r="K1521" t="str">
        <f>IF(LEN(H1521)&gt;0,IF(MID(IF(MID(MID(C1521,LEN(H1521)+2,99),1,1)="(",MID(MID(C1521,LEN(H1521)+2,99),2,LEN(MID(C1521,LEN(H1521)+2,99))-2),MID(C1521,LEN(H1521)+2,99)),1,1)=VLOOKUP(H1521,DATA!$B$2:$I$526,8,FALSE),MID(IF(MID(MID(C1521,LEN(H1521)+2,99),1,1)="(",MID(MID(C1521,LEN(H1521)+2,99),2,LEN(MID(C1521,LEN(H1521)+2,99))-2),MID(C1521,LEN(H1521)+2,99)),1,3),IF(MID(MID(C1521,LEN(H1521)+2,99),1,1)="(",MID(MID(C1521,LEN(H1521)+2,99),2,LEN(MID(C1521,LEN(H1521)+2,99))-2),MID(C1521,LEN(H1521)+2,99))),"")</f>
        <v/>
      </c>
      <c r="L1521" t="str">
        <f t="shared" si="798"/>
        <v/>
      </c>
      <c r="M1521" t="str">
        <f t="shared" si="817"/>
        <v/>
      </c>
      <c r="N1521" t="str">
        <f t="shared" si="799"/>
        <v/>
      </c>
      <c r="O1521" t="str">
        <f t="shared" si="800"/>
        <v/>
      </c>
      <c r="P1521" t="str">
        <f t="shared" si="793"/>
        <v/>
      </c>
      <c r="Q1521" t="str">
        <f t="shared" si="801"/>
        <v/>
      </c>
      <c r="R1521" t="str">
        <f t="shared" si="802"/>
        <v/>
      </c>
      <c r="S1521" t="str">
        <f t="shared" si="803"/>
        <v/>
      </c>
      <c r="T1521" t="str">
        <f t="shared" si="804"/>
        <v/>
      </c>
      <c r="U1521" t="str">
        <f t="shared" si="805"/>
        <v/>
      </c>
      <c r="V1521" t="str">
        <f>IF(MID(I1521,6,1)="T",VLOOKUP(H1521,DATA!$B$2:$H$526,7,FALSE),"")</f>
        <v/>
      </c>
      <c r="W1521" t="str">
        <f t="shared" si="806"/>
        <v/>
      </c>
      <c r="X1521" t="str">
        <f>IF(LEN(H1521)&gt;0,VLOOKUP(H1521,DATA!$B$2:$F$526,5,FALSE),"")</f>
        <v/>
      </c>
      <c r="Y1521" t="str">
        <f t="shared" si="807"/>
        <v/>
      </c>
      <c r="Z1521" t="str">
        <f t="shared" si="808"/>
        <v/>
      </c>
      <c r="AA1521" t="str">
        <f t="shared" si="809"/>
        <v/>
      </c>
      <c r="AB1521" t="str">
        <f>IF(LEN(Z1521)&gt;0,VLOOKUP(Z1521,DATA!$K$25:$L$69,2,FALSE)&amp;IF(LEN(AA1521)&gt;0,VLOOKUP(AA1521,DATA!$O$25:$P$29,2,FALSE),""),"")</f>
        <v/>
      </c>
      <c r="AC1521" t="str">
        <f>IF(LEN(Z1521)&gt;0,VLOOKUP(Z1521,DATA!$K$25:$M$69,3,FALSE),"")</f>
        <v/>
      </c>
      <c r="AD1521" t="str">
        <f t="shared" si="810"/>
        <v/>
      </c>
      <c r="AE1521" t="str">
        <f t="shared" si="811"/>
        <v/>
      </c>
      <c r="AF1521" t="str">
        <f t="shared" si="812"/>
        <v/>
      </c>
      <c r="AG1521" t="str">
        <f t="shared" si="813"/>
        <v/>
      </c>
      <c r="AH1521" t="str">
        <f t="shared" si="814"/>
        <v/>
      </c>
      <c r="AI1521" t="str">
        <f>IF(LEN(Q1521)&gt;0,REPT("0",IF(IF(MID(I1521,12,1)="F",VLOOKUP(J1521,DATA!$K$2:$Y$20,14,FALSE),0)&gt;10,IF(MID(I1521,12,1)="F",VLOOKUP(J1521,DATA!$K$2:$Y$20,14,FALSE),0)-10,0)-LEN(X1521))&amp;DEC2BIN(Q1521,IF(MID(I1521,12,1)="F",VLOOKUP(J1521,DATA!$K$2:$Y$20,14,FALSE),0)-IF(IF(MID(I1521,12,1)="F",VLOOKUP(J1521,DATA!$K$2:$Y$20,14,FALSE),0)&gt;10,IF(MID(I1521,12,1)="F",VLOOKUP(J1521,DATA!$K$2:$Y$20,14,FALSE),0)-10,0)),"")</f>
        <v/>
      </c>
      <c r="AJ1521" t="str">
        <f>IF(LEN(H1521)&gt;0,IF(H1521&lt;&gt;"CALL_PAL",VLOOKUP(H1521,DATA!$B$2:$E$526,4,FALSE),VLOOKUP(K1521,DATA!$K$72:$M$161,3,FALSE)),"")</f>
        <v/>
      </c>
      <c r="AK1521" t="str">
        <f>IF(LEN(H1521)&gt;0,VLOOKUP(H1521,DATA!$B$2:$D$526,3,FALSE),"")</f>
        <v/>
      </c>
      <c r="AL1521" t="str">
        <f t="shared" si="815"/>
        <v/>
      </c>
      <c r="AM1521" t="str">
        <f t="shared" si="816"/>
        <v/>
      </c>
      <c r="AN1521" t="str">
        <f t="shared" si="794"/>
        <v/>
      </c>
      <c r="AO1521" t="str">
        <f t="shared" si="788"/>
        <v/>
      </c>
      <c r="AP1521" t="str">
        <f t="shared" si="789"/>
        <v/>
      </c>
      <c r="AQ1521" t="str">
        <f t="shared" si="786"/>
        <v/>
      </c>
    </row>
    <row r="1522" spans="1:43" x14ac:dyDescent="0.25">
      <c r="A1522" t="str">
        <f t="shared" si="790"/>
        <v/>
      </c>
      <c r="C1522" t="str">
        <f t="shared" si="796"/>
        <v/>
      </c>
      <c r="D1522" t="str">
        <f t="shared" si="791"/>
        <v/>
      </c>
      <c r="E1522" t="str">
        <f t="shared" si="792"/>
        <v/>
      </c>
      <c r="F1522" t="str">
        <f t="shared" si="795"/>
        <v/>
      </c>
      <c r="G1522" t="str">
        <f t="shared" si="787"/>
        <v/>
      </c>
      <c r="H1522" t="str">
        <f t="shared" si="797"/>
        <v/>
      </c>
      <c r="I1522" s="3" t="str">
        <f>IF(LEN(H1522)&gt;0,VLOOKUP(H1522,DATA!$B$2:$G$526,6,FALSE),"")</f>
        <v/>
      </c>
      <c r="J1522" t="str">
        <f>IF(LEN(H1522)&gt;0,VLOOKUP(H1522,DATA!$B$2:$G$526,2,FALSE),"")</f>
        <v/>
      </c>
      <c r="K1522" t="str">
        <f>IF(LEN(H1522)&gt;0,IF(MID(IF(MID(MID(C1522,LEN(H1522)+2,99),1,1)="(",MID(MID(C1522,LEN(H1522)+2,99),2,LEN(MID(C1522,LEN(H1522)+2,99))-2),MID(C1522,LEN(H1522)+2,99)),1,1)=VLOOKUP(H1522,DATA!$B$2:$I$526,8,FALSE),MID(IF(MID(MID(C1522,LEN(H1522)+2,99),1,1)="(",MID(MID(C1522,LEN(H1522)+2,99),2,LEN(MID(C1522,LEN(H1522)+2,99))-2),MID(C1522,LEN(H1522)+2,99)),1,3),IF(MID(MID(C1522,LEN(H1522)+2,99),1,1)="(",MID(MID(C1522,LEN(H1522)+2,99),2,LEN(MID(C1522,LEN(H1522)+2,99))-2),MID(C1522,LEN(H1522)+2,99))),"")</f>
        <v/>
      </c>
      <c r="L1522" t="str">
        <f t="shared" si="798"/>
        <v/>
      </c>
      <c r="M1522" t="str">
        <f t="shared" si="817"/>
        <v/>
      </c>
      <c r="N1522" t="str">
        <f t="shared" si="799"/>
        <v/>
      </c>
      <c r="O1522" t="str">
        <f t="shared" si="800"/>
        <v/>
      </c>
      <c r="P1522" t="str">
        <f t="shared" si="793"/>
        <v/>
      </c>
      <c r="Q1522" t="str">
        <f t="shared" si="801"/>
        <v/>
      </c>
      <c r="R1522" t="str">
        <f t="shared" si="802"/>
        <v/>
      </c>
      <c r="S1522" t="str">
        <f t="shared" si="803"/>
        <v/>
      </c>
      <c r="T1522" t="str">
        <f t="shared" si="804"/>
        <v/>
      </c>
      <c r="U1522" t="str">
        <f t="shared" si="805"/>
        <v/>
      </c>
      <c r="V1522" t="str">
        <f>IF(MID(I1522,6,1)="T",VLOOKUP(H1522,DATA!$B$2:$H$526,7,FALSE),"")</f>
        <v/>
      </c>
      <c r="W1522" t="str">
        <f t="shared" si="806"/>
        <v/>
      </c>
      <c r="X1522" t="str">
        <f>IF(LEN(H1522)&gt;0,VLOOKUP(H1522,DATA!$B$2:$F$526,5,FALSE),"")</f>
        <v/>
      </c>
      <c r="Y1522" t="str">
        <f t="shared" si="807"/>
        <v/>
      </c>
      <c r="Z1522" t="str">
        <f t="shared" si="808"/>
        <v/>
      </c>
      <c r="AA1522" t="str">
        <f t="shared" si="809"/>
        <v/>
      </c>
      <c r="AB1522" t="str">
        <f>IF(LEN(Z1522)&gt;0,VLOOKUP(Z1522,DATA!$K$25:$L$69,2,FALSE)&amp;IF(LEN(AA1522)&gt;0,VLOOKUP(AA1522,DATA!$O$25:$P$29,2,FALSE),""),"")</f>
        <v/>
      </c>
      <c r="AC1522" t="str">
        <f>IF(LEN(Z1522)&gt;0,VLOOKUP(Z1522,DATA!$K$25:$M$69,3,FALSE),"")</f>
        <v/>
      </c>
      <c r="AD1522" t="str">
        <f t="shared" si="810"/>
        <v/>
      </c>
      <c r="AE1522" t="str">
        <f t="shared" si="811"/>
        <v/>
      </c>
      <c r="AF1522" t="str">
        <f t="shared" si="812"/>
        <v/>
      </c>
      <c r="AG1522" t="str">
        <f t="shared" si="813"/>
        <v/>
      </c>
      <c r="AH1522" t="str">
        <f t="shared" si="814"/>
        <v/>
      </c>
      <c r="AI1522" t="str">
        <f>IF(LEN(Q1522)&gt;0,REPT("0",IF(IF(MID(I1522,12,1)="F",VLOOKUP(J1522,DATA!$K$2:$Y$20,14,FALSE),0)&gt;10,IF(MID(I1522,12,1)="F",VLOOKUP(J1522,DATA!$K$2:$Y$20,14,FALSE),0)-10,0)-LEN(X1522))&amp;DEC2BIN(Q1522,IF(MID(I1522,12,1)="F",VLOOKUP(J1522,DATA!$K$2:$Y$20,14,FALSE),0)-IF(IF(MID(I1522,12,1)="F",VLOOKUP(J1522,DATA!$K$2:$Y$20,14,FALSE),0)&gt;10,IF(MID(I1522,12,1)="F",VLOOKUP(J1522,DATA!$K$2:$Y$20,14,FALSE),0)-10,0)),"")</f>
        <v/>
      </c>
      <c r="AJ1522" t="str">
        <f>IF(LEN(H1522)&gt;0,IF(H1522&lt;&gt;"CALL_PAL",VLOOKUP(H1522,DATA!$B$2:$E$526,4,FALSE),VLOOKUP(K1522,DATA!$K$72:$M$161,3,FALSE)),"")</f>
        <v/>
      </c>
      <c r="AK1522" t="str">
        <f>IF(LEN(H1522)&gt;0,VLOOKUP(H1522,DATA!$B$2:$D$526,3,FALSE),"")</f>
        <v/>
      </c>
      <c r="AL1522" t="str">
        <f t="shared" si="815"/>
        <v/>
      </c>
      <c r="AM1522" t="str">
        <f t="shared" si="816"/>
        <v/>
      </c>
      <c r="AN1522" t="str">
        <f t="shared" si="794"/>
        <v/>
      </c>
      <c r="AO1522" t="str">
        <f t="shared" si="788"/>
        <v/>
      </c>
      <c r="AP1522" t="str">
        <f t="shared" si="789"/>
        <v/>
      </c>
      <c r="AQ1522" t="str">
        <f t="shared" si="786"/>
        <v/>
      </c>
    </row>
    <row r="1523" spans="1:43" x14ac:dyDescent="0.25">
      <c r="A1523" t="str">
        <f t="shared" si="790"/>
        <v/>
      </c>
      <c r="C1523" t="str">
        <f t="shared" si="796"/>
        <v/>
      </c>
      <c r="D1523" t="str">
        <f t="shared" si="791"/>
        <v/>
      </c>
      <c r="E1523" t="str">
        <f t="shared" si="792"/>
        <v/>
      </c>
      <c r="F1523" t="str">
        <f t="shared" si="795"/>
        <v/>
      </c>
      <c r="G1523" t="str">
        <f t="shared" si="787"/>
        <v/>
      </c>
      <c r="H1523" t="str">
        <f t="shared" si="797"/>
        <v/>
      </c>
      <c r="I1523" s="3" t="str">
        <f>IF(LEN(H1523)&gt;0,VLOOKUP(H1523,DATA!$B$2:$G$526,6,FALSE),"")</f>
        <v/>
      </c>
      <c r="J1523" t="str">
        <f>IF(LEN(H1523)&gt;0,VLOOKUP(H1523,DATA!$B$2:$G$526,2,FALSE),"")</f>
        <v/>
      </c>
      <c r="K1523" t="str">
        <f>IF(LEN(H1523)&gt;0,IF(MID(IF(MID(MID(C1523,LEN(H1523)+2,99),1,1)="(",MID(MID(C1523,LEN(H1523)+2,99),2,LEN(MID(C1523,LEN(H1523)+2,99))-2),MID(C1523,LEN(H1523)+2,99)),1,1)=VLOOKUP(H1523,DATA!$B$2:$I$526,8,FALSE),MID(IF(MID(MID(C1523,LEN(H1523)+2,99),1,1)="(",MID(MID(C1523,LEN(H1523)+2,99),2,LEN(MID(C1523,LEN(H1523)+2,99))-2),MID(C1523,LEN(H1523)+2,99)),1,3),IF(MID(MID(C1523,LEN(H1523)+2,99),1,1)="(",MID(MID(C1523,LEN(H1523)+2,99),2,LEN(MID(C1523,LEN(H1523)+2,99))-2),MID(C1523,LEN(H1523)+2,99))),"")</f>
        <v/>
      </c>
      <c r="L1523" t="str">
        <f t="shared" si="798"/>
        <v/>
      </c>
      <c r="M1523" t="str">
        <f t="shared" si="817"/>
        <v/>
      </c>
      <c r="N1523" t="str">
        <f t="shared" si="799"/>
        <v/>
      </c>
      <c r="O1523" t="str">
        <f t="shared" si="800"/>
        <v/>
      </c>
      <c r="P1523" t="str">
        <f t="shared" si="793"/>
        <v/>
      </c>
      <c r="Q1523" t="str">
        <f t="shared" si="801"/>
        <v/>
      </c>
      <c r="R1523" t="str">
        <f t="shared" si="802"/>
        <v/>
      </c>
      <c r="S1523" t="str">
        <f t="shared" si="803"/>
        <v/>
      </c>
      <c r="T1523" t="str">
        <f t="shared" si="804"/>
        <v/>
      </c>
      <c r="U1523" t="str">
        <f t="shared" si="805"/>
        <v/>
      </c>
      <c r="V1523" t="str">
        <f>IF(MID(I1523,6,1)="T",VLOOKUP(H1523,DATA!$B$2:$H$526,7,FALSE),"")</f>
        <v/>
      </c>
      <c r="W1523" t="str">
        <f t="shared" si="806"/>
        <v/>
      </c>
      <c r="X1523" t="str">
        <f>IF(LEN(H1523)&gt;0,VLOOKUP(H1523,DATA!$B$2:$F$526,5,FALSE),"")</f>
        <v/>
      </c>
      <c r="Y1523" t="str">
        <f t="shared" si="807"/>
        <v/>
      </c>
      <c r="Z1523" t="str">
        <f t="shared" si="808"/>
        <v/>
      </c>
      <c r="AA1523" t="str">
        <f t="shared" si="809"/>
        <v/>
      </c>
      <c r="AB1523" t="str">
        <f>IF(LEN(Z1523)&gt;0,VLOOKUP(Z1523,DATA!$K$25:$L$69,2,FALSE)&amp;IF(LEN(AA1523)&gt;0,VLOOKUP(AA1523,DATA!$O$25:$P$29,2,FALSE),""),"")</f>
        <v/>
      </c>
      <c r="AC1523" t="str">
        <f>IF(LEN(Z1523)&gt;0,VLOOKUP(Z1523,DATA!$K$25:$M$69,3,FALSE),"")</f>
        <v/>
      </c>
      <c r="AD1523" t="str">
        <f t="shared" si="810"/>
        <v/>
      </c>
      <c r="AE1523" t="str">
        <f t="shared" si="811"/>
        <v/>
      </c>
      <c r="AF1523" t="str">
        <f t="shared" si="812"/>
        <v/>
      </c>
      <c r="AG1523" t="str">
        <f t="shared" si="813"/>
        <v/>
      </c>
      <c r="AH1523" t="str">
        <f t="shared" si="814"/>
        <v/>
      </c>
      <c r="AI1523" t="str">
        <f>IF(LEN(Q1523)&gt;0,REPT("0",IF(IF(MID(I1523,12,1)="F",VLOOKUP(J1523,DATA!$K$2:$Y$20,14,FALSE),0)&gt;10,IF(MID(I1523,12,1)="F",VLOOKUP(J1523,DATA!$K$2:$Y$20,14,FALSE),0)-10,0)-LEN(X1523))&amp;DEC2BIN(Q1523,IF(MID(I1523,12,1)="F",VLOOKUP(J1523,DATA!$K$2:$Y$20,14,FALSE),0)-IF(IF(MID(I1523,12,1)="F",VLOOKUP(J1523,DATA!$K$2:$Y$20,14,FALSE),0)&gt;10,IF(MID(I1523,12,1)="F",VLOOKUP(J1523,DATA!$K$2:$Y$20,14,FALSE),0)-10,0)),"")</f>
        <v/>
      </c>
      <c r="AJ1523" t="str">
        <f>IF(LEN(H1523)&gt;0,IF(H1523&lt;&gt;"CALL_PAL",VLOOKUP(H1523,DATA!$B$2:$E$526,4,FALSE),VLOOKUP(K1523,DATA!$K$72:$M$161,3,FALSE)),"")</f>
        <v/>
      </c>
      <c r="AK1523" t="str">
        <f>IF(LEN(H1523)&gt;0,VLOOKUP(H1523,DATA!$B$2:$D$526,3,FALSE),"")</f>
        <v/>
      </c>
      <c r="AL1523" t="str">
        <f t="shared" si="815"/>
        <v/>
      </c>
      <c r="AM1523" t="str">
        <f t="shared" si="816"/>
        <v/>
      </c>
      <c r="AN1523" t="str">
        <f t="shared" si="794"/>
        <v/>
      </c>
      <c r="AO1523" t="str">
        <f t="shared" si="788"/>
        <v/>
      </c>
      <c r="AP1523" t="str">
        <f t="shared" si="789"/>
        <v/>
      </c>
      <c r="AQ1523" t="str">
        <f t="shared" si="786"/>
        <v/>
      </c>
    </row>
    <row r="1524" spans="1:43" x14ac:dyDescent="0.25">
      <c r="A1524" t="str">
        <f t="shared" si="790"/>
        <v/>
      </c>
      <c r="C1524" t="str">
        <f t="shared" si="796"/>
        <v/>
      </c>
      <c r="D1524" t="str">
        <f t="shared" si="791"/>
        <v/>
      </c>
      <c r="E1524" t="str">
        <f t="shared" si="792"/>
        <v/>
      </c>
      <c r="F1524" t="str">
        <f t="shared" si="795"/>
        <v/>
      </c>
      <c r="G1524" t="str">
        <f t="shared" si="787"/>
        <v/>
      </c>
      <c r="H1524" t="str">
        <f t="shared" si="797"/>
        <v/>
      </c>
      <c r="I1524" s="3" t="str">
        <f>IF(LEN(H1524)&gt;0,VLOOKUP(H1524,DATA!$B$2:$G$526,6,FALSE),"")</f>
        <v/>
      </c>
      <c r="J1524" t="str">
        <f>IF(LEN(H1524)&gt;0,VLOOKUP(H1524,DATA!$B$2:$G$526,2,FALSE),"")</f>
        <v/>
      </c>
      <c r="K1524" t="str">
        <f>IF(LEN(H1524)&gt;0,IF(MID(IF(MID(MID(C1524,LEN(H1524)+2,99),1,1)="(",MID(MID(C1524,LEN(H1524)+2,99),2,LEN(MID(C1524,LEN(H1524)+2,99))-2),MID(C1524,LEN(H1524)+2,99)),1,1)=VLOOKUP(H1524,DATA!$B$2:$I$526,8,FALSE),MID(IF(MID(MID(C1524,LEN(H1524)+2,99),1,1)="(",MID(MID(C1524,LEN(H1524)+2,99),2,LEN(MID(C1524,LEN(H1524)+2,99))-2),MID(C1524,LEN(H1524)+2,99)),1,3),IF(MID(MID(C1524,LEN(H1524)+2,99),1,1)="(",MID(MID(C1524,LEN(H1524)+2,99),2,LEN(MID(C1524,LEN(H1524)+2,99))-2),MID(C1524,LEN(H1524)+2,99))),"")</f>
        <v/>
      </c>
      <c r="L1524" t="str">
        <f t="shared" si="798"/>
        <v/>
      </c>
      <c r="M1524" t="str">
        <f t="shared" si="817"/>
        <v/>
      </c>
      <c r="N1524" t="str">
        <f t="shared" si="799"/>
        <v/>
      </c>
      <c r="O1524" t="str">
        <f t="shared" si="800"/>
        <v/>
      </c>
      <c r="P1524" t="str">
        <f t="shared" si="793"/>
        <v/>
      </c>
      <c r="Q1524" t="str">
        <f t="shared" si="801"/>
        <v/>
      </c>
      <c r="R1524" t="str">
        <f t="shared" si="802"/>
        <v/>
      </c>
      <c r="S1524" t="str">
        <f t="shared" si="803"/>
        <v/>
      </c>
      <c r="T1524" t="str">
        <f t="shared" si="804"/>
        <v/>
      </c>
      <c r="U1524" t="str">
        <f t="shared" si="805"/>
        <v/>
      </c>
      <c r="V1524" t="str">
        <f>IF(MID(I1524,6,1)="T",VLOOKUP(H1524,DATA!$B$2:$H$526,7,FALSE),"")</f>
        <v/>
      </c>
      <c r="W1524" t="str">
        <f t="shared" si="806"/>
        <v/>
      </c>
      <c r="X1524" t="str">
        <f>IF(LEN(H1524)&gt;0,VLOOKUP(H1524,DATA!$B$2:$F$526,5,FALSE),"")</f>
        <v/>
      </c>
      <c r="Y1524" t="str">
        <f t="shared" si="807"/>
        <v/>
      </c>
      <c r="Z1524" t="str">
        <f t="shared" si="808"/>
        <v/>
      </c>
      <c r="AA1524" t="str">
        <f t="shared" si="809"/>
        <v/>
      </c>
      <c r="AB1524" t="str">
        <f>IF(LEN(Z1524)&gt;0,VLOOKUP(Z1524,DATA!$K$25:$L$69,2,FALSE)&amp;IF(LEN(AA1524)&gt;0,VLOOKUP(AA1524,DATA!$O$25:$P$29,2,FALSE),""),"")</f>
        <v/>
      </c>
      <c r="AC1524" t="str">
        <f>IF(LEN(Z1524)&gt;0,VLOOKUP(Z1524,DATA!$K$25:$M$69,3,FALSE),"")</f>
        <v/>
      </c>
      <c r="AD1524" t="str">
        <f t="shared" si="810"/>
        <v/>
      </c>
      <c r="AE1524" t="str">
        <f t="shared" si="811"/>
        <v/>
      </c>
      <c r="AF1524" t="str">
        <f t="shared" si="812"/>
        <v/>
      </c>
      <c r="AG1524" t="str">
        <f t="shared" si="813"/>
        <v/>
      </c>
      <c r="AH1524" t="str">
        <f t="shared" si="814"/>
        <v/>
      </c>
      <c r="AI1524" t="str">
        <f>IF(LEN(Q1524)&gt;0,REPT("0",IF(IF(MID(I1524,12,1)="F",VLOOKUP(J1524,DATA!$K$2:$Y$20,14,FALSE),0)&gt;10,IF(MID(I1524,12,1)="F",VLOOKUP(J1524,DATA!$K$2:$Y$20,14,FALSE),0)-10,0)-LEN(X1524))&amp;DEC2BIN(Q1524,IF(MID(I1524,12,1)="F",VLOOKUP(J1524,DATA!$K$2:$Y$20,14,FALSE),0)-IF(IF(MID(I1524,12,1)="F",VLOOKUP(J1524,DATA!$K$2:$Y$20,14,FALSE),0)&gt;10,IF(MID(I1524,12,1)="F",VLOOKUP(J1524,DATA!$K$2:$Y$20,14,FALSE),0)-10,0)),"")</f>
        <v/>
      </c>
      <c r="AJ1524" t="str">
        <f>IF(LEN(H1524)&gt;0,IF(H1524&lt;&gt;"CALL_PAL",VLOOKUP(H1524,DATA!$B$2:$E$526,4,FALSE),VLOOKUP(K1524,DATA!$K$72:$M$161,3,FALSE)),"")</f>
        <v/>
      </c>
      <c r="AK1524" t="str">
        <f>IF(LEN(H1524)&gt;0,VLOOKUP(H1524,DATA!$B$2:$D$526,3,FALSE),"")</f>
        <v/>
      </c>
      <c r="AL1524" t="str">
        <f t="shared" si="815"/>
        <v/>
      </c>
      <c r="AM1524" t="str">
        <f t="shared" si="816"/>
        <v/>
      </c>
      <c r="AN1524" t="str">
        <f t="shared" si="794"/>
        <v/>
      </c>
      <c r="AO1524" t="str">
        <f t="shared" si="788"/>
        <v/>
      </c>
      <c r="AP1524" t="str">
        <f t="shared" si="789"/>
        <v/>
      </c>
      <c r="AQ1524" t="str">
        <f t="shared" si="786"/>
        <v/>
      </c>
    </row>
    <row r="1525" spans="1:43" x14ac:dyDescent="0.25">
      <c r="A1525" t="str">
        <f t="shared" si="790"/>
        <v/>
      </c>
      <c r="C1525" t="str">
        <f t="shared" si="796"/>
        <v/>
      </c>
      <c r="D1525" t="str">
        <f t="shared" si="791"/>
        <v/>
      </c>
      <c r="E1525" t="str">
        <f t="shared" si="792"/>
        <v/>
      </c>
      <c r="F1525" t="str">
        <f t="shared" si="795"/>
        <v/>
      </c>
      <c r="G1525" t="str">
        <f t="shared" si="787"/>
        <v/>
      </c>
      <c r="H1525" t="str">
        <f t="shared" si="797"/>
        <v/>
      </c>
      <c r="I1525" s="3" t="str">
        <f>IF(LEN(H1525)&gt;0,VLOOKUP(H1525,DATA!$B$2:$G$526,6,FALSE),"")</f>
        <v/>
      </c>
      <c r="J1525" t="str">
        <f>IF(LEN(H1525)&gt;0,VLOOKUP(H1525,DATA!$B$2:$G$526,2,FALSE),"")</f>
        <v/>
      </c>
      <c r="K1525" t="str">
        <f>IF(LEN(H1525)&gt;0,IF(MID(IF(MID(MID(C1525,LEN(H1525)+2,99),1,1)="(",MID(MID(C1525,LEN(H1525)+2,99),2,LEN(MID(C1525,LEN(H1525)+2,99))-2),MID(C1525,LEN(H1525)+2,99)),1,1)=VLOOKUP(H1525,DATA!$B$2:$I$526,8,FALSE),MID(IF(MID(MID(C1525,LEN(H1525)+2,99),1,1)="(",MID(MID(C1525,LEN(H1525)+2,99),2,LEN(MID(C1525,LEN(H1525)+2,99))-2),MID(C1525,LEN(H1525)+2,99)),1,3),IF(MID(MID(C1525,LEN(H1525)+2,99),1,1)="(",MID(MID(C1525,LEN(H1525)+2,99),2,LEN(MID(C1525,LEN(H1525)+2,99))-2),MID(C1525,LEN(H1525)+2,99))),"")</f>
        <v/>
      </c>
      <c r="L1525" t="str">
        <f t="shared" si="798"/>
        <v/>
      </c>
      <c r="M1525" t="str">
        <f t="shared" si="817"/>
        <v/>
      </c>
      <c r="N1525" t="str">
        <f t="shared" si="799"/>
        <v/>
      </c>
      <c r="O1525" t="str">
        <f t="shared" si="800"/>
        <v/>
      </c>
      <c r="P1525" t="str">
        <f t="shared" si="793"/>
        <v/>
      </c>
      <c r="Q1525" t="str">
        <f t="shared" si="801"/>
        <v/>
      </c>
      <c r="R1525" t="str">
        <f t="shared" si="802"/>
        <v/>
      </c>
      <c r="S1525" t="str">
        <f t="shared" si="803"/>
        <v/>
      </c>
      <c r="T1525" t="str">
        <f t="shared" si="804"/>
        <v/>
      </c>
      <c r="U1525" t="str">
        <f t="shared" si="805"/>
        <v/>
      </c>
      <c r="V1525" t="str">
        <f>IF(MID(I1525,6,1)="T",VLOOKUP(H1525,DATA!$B$2:$H$526,7,FALSE),"")</f>
        <v/>
      </c>
      <c r="W1525" t="str">
        <f t="shared" si="806"/>
        <v/>
      </c>
      <c r="X1525" t="str">
        <f>IF(LEN(H1525)&gt;0,VLOOKUP(H1525,DATA!$B$2:$F$526,5,FALSE),"")</f>
        <v/>
      </c>
      <c r="Y1525" t="str">
        <f t="shared" si="807"/>
        <v/>
      </c>
      <c r="Z1525" t="str">
        <f t="shared" si="808"/>
        <v/>
      </c>
      <c r="AA1525" t="str">
        <f t="shared" si="809"/>
        <v/>
      </c>
      <c r="AB1525" t="str">
        <f>IF(LEN(Z1525)&gt;0,VLOOKUP(Z1525,DATA!$K$25:$L$69,2,FALSE)&amp;IF(LEN(AA1525)&gt;0,VLOOKUP(AA1525,DATA!$O$25:$P$29,2,FALSE),""),"")</f>
        <v/>
      </c>
      <c r="AC1525" t="str">
        <f>IF(LEN(Z1525)&gt;0,VLOOKUP(Z1525,DATA!$K$25:$M$69,3,FALSE),"")</f>
        <v/>
      </c>
      <c r="AD1525" t="str">
        <f t="shared" si="810"/>
        <v/>
      </c>
      <c r="AE1525" t="str">
        <f t="shared" si="811"/>
        <v/>
      </c>
      <c r="AF1525" t="str">
        <f t="shared" si="812"/>
        <v/>
      </c>
      <c r="AG1525" t="str">
        <f t="shared" si="813"/>
        <v/>
      </c>
      <c r="AH1525" t="str">
        <f t="shared" si="814"/>
        <v/>
      </c>
      <c r="AI1525" t="str">
        <f>IF(LEN(Q1525)&gt;0,REPT("0",IF(IF(MID(I1525,12,1)="F",VLOOKUP(J1525,DATA!$K$2:$Y$20,14,FALSE),0)&gt;10,IF(MID(I1525,12,1)="F",VLOOKUP(J1525,DATA!$K$2:$Y$20,14,FALSE),0)-10,0)-LEN(X1525))&amp;DEC2BIN(Q1525,IF(MID(I1525,12,1)="F",VLOOKUP(J1525,DATA!$K$2:$Y$20,14,FALSE),0)-IF(IF(MID(I1525,12,1)="F",VLOOKUP(J1525,DATA!$K$2:$Y$20,14,FALSE),0)&gt;10,IF(MID(I1525,12,1)="F",VLOOKUP(J1525,DATA!$K$2:$Y$20,14,FALSE),0)-10,0)),"")</f>
        <v/>
      </c>
      <c r="AJ1525" t="str">
        <f>IF(LEN(H1525)&gt;0,IF(H1525&lt;&gt;"CALL_PAL",VLOOKUP(H1525,DATA!$B$2:$E$526,4,FALSE),VLOOKUP(K1525,DATA!$K$72:$M$161,3,FALSE)),"")</f>
        <v/>
      </c>
      <c r="AK1525" t="str">
        <f>IF(LEN(H1525)&gt;0,VLOOKUP(H1525,DATA!$B$2:$D$526,3,FALSE),"")</f>
        <v/>
      </c>
      <c r="AL1525" t="str">
        <f t="shared" si="815"/>
        <v/>
      </c>
      <c r="AM1525" t="str">
        <f t="shared" si="816"/>
        <v/>
      </c>
      <c r="AN1525" t="str">
        <f t="shared" si="794"/>
        <v/>
      </c>
      <c r="AO1525" t="str">
        <f t="shared" si="788"/>
        <v/>
      </c>
      <c r="AP1525" t="str">
        <f t="shared" si="789"/>
        <v/>
      </c>
      <c r="AQ1525" t="str">
        <f t="shared" si="786"/>
        <v/>
      </c>
    </row>
    <row r="1526" spans="1:43" x14ac:dyDescent="0.25">
      <c r="A1526" t="str">
        <f t="shared" si="790"/>
        <v/>
      </c>
      <c r="C1526" t="str">
        <f t="shared" si="796"/>
        <v/>
      </c>
      <c r="D1526" t="str">
        <f t="shared" si="791"/>
        <v/>
      </c>
      <c r="E1526" t="str">
        <f t="shared" si="792"/>
        <v/>
      </c>
      <c r="F1526" t="str">
        <f t="shared" si="795"/>
        <v/>
      </c>
      <c r="G1526" t="str">
        <f t="shared" si="787"/>
        <v/>
      </c>
      <c r="H1526" t="str">
        <f t="shared" si="797"/>
        <v/>
      </c>
      <c r="I1526" s="3" t="str">
        <f>IF(LEN(H1526)&gt;0,VLOOKUP(H1526,DATA!$B$2:$G$526,6,FALSE),"")</f>
        <v/>
      </c>
      <c r="J1526" t="str">
        <f>IF(LEN(H1526)&gt;0,VLOOKUP(H1526,DATA!$B$2:$G$526,2,FALSE),"")</f>
        <v/>
      </c>
      <c r="K1526" t="str">
        <f>IF(LEN(H1526)&gt;0,IF(MID(IF(MID(MID(C1526,LEN(H1526)+2,99),1,1)="(",MID(MID(C1526,LEN(H1526)+2,99),2,LEN(MID(C1526,LEN(H1526)+2,99))-2),MID(C1526,LEN(H1526)+2,99)),1,1)=VLOOKUP(H1526,DATA!$B$2:$I$526,8,FALSE),MID(IF(MID(MID(C1526,LEN(H1526)+2,99),1,1)="(",MID(MID(C1526,LEN(H1526)+2,99),2,LEN(MID(C1526,LEN(H1526)+2,99))-2),MID(C1526,LEN(H1526)+2,99)),1,3),IF(MID(MID(C1526,LEN(H1526)+2,99),1,1)="(",MID(MID(C1526,LEN(H1526)+2,99),2,LEN(MID(C1526,LEN(H1526)+2,99))-2),MID(C1526,LEN(H1526)+2,99))),"")</f>
        <v/>
      </c>
      <c r="L1526" t="str">
        <f t="shared" si="798"/>
        <v/>
      </c>
      <c r="M1526" t="str">
        <f t="shared" si="817"/>
        <v/>
      </c>
      <c r="N1526" t="str">
        <f t="shared" si="799"/>
        <v/>
      </c>
      <c r="O1526" t="str">
        <f t="shared" si="800"/>
        <v/>
      </c>
      <c r="P1526" t="str">
        <f t="shared" si="793"/>
        <v/>
      </c>
      <c r="Q1526" t="str">
        <f t="shared" si="801"/>
        <v/>
      </c>
      <c r="R1526" t="str">
        <f t="shared" si="802"/>
        <v/>
      </c>
      <c r="S1526" t="str">
        <f t="shared" si="803"/>
        <v/>
      </c>
      <c r="T1526" t="str">
        <f t="shared" si="804"/>
        <v/>
      </c>
      <c r="U1526" t="str">
        <f t="shared" si="805"/>
        <v/>
      </c>
      <c r="V1526" t="str">
        <f>IF(MID(I1526,6,1)="T",VLOOKUP(H1526,DATA!$B$2:$H$526,7,FALSE),"")</f>
        <v/>
      </c>
      <c r="W1526" t="str">
        <f t="shared" si="806"/>
        <v/>
      </c>
      <c r="X1526" t="str">
        <f>IF(LEN(H1526)&gt;0,VLOOKUP(H1526,DATA!$B$2:$F$526,5,FALSE),"")</f>
        <v/>
      </c>
      <c r="Y1526" t="str">
        <f t="shared" si="807"/>
        <v/>
      </c>
      <c r="Z1526" t="str">
        <f t="shared" si="808"/>
        <v/>
      </c>
      <c r="AA1526" t="str">
        <f t="shared" si="809"/>
        <v/>
      </c>
      <c r="AB1526" t="str">
        <f>IF(LEN(Z1526)&gt;0,VLOOKUP(Z1526,DATA!$K$25:$L$69,2,FALSE)&amp;IF(LEN(AA1526)&gt;0,VLOOKUP(AA1526,DATA!$O$25:$P$29,2,FALSE),""),"")</f>
        <v/>
      </c>
      <c r="AC1526" t="str">
        <f>IF(LEN(Z1526)&gt;0,VLOOKUP(Z1526,DATA!$K$25:$M$69,3,FALSE),"")</f>
        <v/>
      </c>
      <c r="AD1526" t="str">
        <f t="shared" si="810"/>
        <v/>
      </c>
      <c r="AE1526" t="str">
        <f t="shared" si="811"/>
        <v/>
      </c>
      <c r="AF1526" t="str">
        <f t="shared" si="812"/>
        <v/>
      </c>
      <c r="AG1526" t="str">
        <f t="shared" si="813"/>
        <v/>
      </c>
      <c r="AH1526" t="str">
        <f t="shared" si="814"/>
        <v/>
      </c>
      <c r="AI1526" t="str">
        <f>IF(LEN(Q1526)&gt;0,REPT("0",IF(IF(MID(I1526,12,1)="F",VLOOKUP(J1526,DATA!$K$2:$Y$20,14,FALSE),0)&gt;10,IF(MID(I1526,12,1)="F",VLOOKUP(J1526,DATA!$K$2:$Y$20,14,FALSE),0)-10,0)-LEN(X1526))&amp;DEC2BIN(Q1526,IF(MID(I1526,12,1)="F",VLOOKUP(J1526,DATA!$K$2:$Y$20,14,FALSE),0)-IF(IF(MID(I1526,12,1)="F",VLOOKUP(J1526,DATA!$K$2:$Y$20,14,FALSE),0)&gt;10,IF(MID(I1526,12,1)="F",VLOOKUP(J1526,DATA!$K$2:$Y$20,14,FALSE),0)-10,0)),"")</f>
        <v/>
      </c>
      <c r="AJ1526" t="str">
        <f>IF(LEN(H1526)&gt;0,IF(H1526&lt;&gt;"CALL_PAL",VLOOKUP(H1526,DATA!$B$2:$E$526,4,FALSE),VLOOKUP(K1526,DATA!$K$72:$M$161,3,FALSE)),"")</f>
        <v/>
      </c>
      <c r="AK1526" t="str">
        <f>IF(LEN(H1526)&gt;0,VLOOKUP(H1526,DATA!$B$2:$D$526,3,FALSE),"")</f>
        <v/>
      </c>
      <c r="AL1526" t="str">
        <f t="shared" si="815"/>
        <v/>
      </c>
      <c r="AM1526" t="str">
        <f t="shared" si="816"/>
        <v/>
      </c>
      <c r="AN1526" t="str">
        <f t="shared" si="794"/>
        <v/>
      </c>
      <c r="AO1526" t="str">
        <f t="shared" si="788"/>
        <v/>
      </c>
      <c r="AP1526" t="str">
        <f t="shared" si="789"/>
        <v/>
      </c>
      <c r="AQ1526" t="str">
        <f t="shared" si="786"/>
        <v/>
      </c>
    </row>
    <row r="1527" spans="1:43" x14ac:dyDescent="0.25">
      <c r="A1527" t="str">
        <f t="shared" si="790"/>
        <v/>
      </c>
      <c r="C1527" t="str">
        <f t="shared" si="796"/>
        <v/>
      </c>
      <c r="D1527" t="str">
        <f t="shared" si="791"/>
        <v/>
      </c>
      <c r="E1527" t="str">
        <f t="shared" si="792"/>
        <v/>
      </c>
      <c r="F1527" t="str">
        <f t="shared" si="795"/>
        <v/>
      </c>
      <c r="G1527" t="str">
        <f t="shared" si="787"/>
        <v/>
      </c>
      <c r="H1527" t="str">
        <f t="shared" si="797"/>
        <v/>
      </c>
      <c r="I1527" s="3" t="str">
        <f>IF(LEN(H1527)&gt;0,VLOOKUP(H1527,DATA!$B$2:$G$526,6,FALSE),"")</f>
        <v/>
      </c>
      <c r="J1527" t="str">
        <f>IF(LEN(H1527)&gt;0,VLOOKUP(H1527,DATA!$B$2:$G$526,2,FALSE),"")</f>
        <v/>
      </c>
      <c r="K1527" t="str">
        <f>IF(LEN(H1527)&gt;0,IF(MID(IF(MID(MID(C1527,LEN(H1527)+2,99),1,1)="(",MID(MID(C1527,LEN(H1527)+2,99),2,LEN(MID(C1527,LEN(H1527)+2,99))-2),MID(C1527,LEN(H1527)+2,99)),1,1)=VLOOKUP(H1527,DATA!$B$2:$I$526,8,FALSE),MID(IF(MID(MID(C1527,LEN(H1527)+2,99),1,1)="(",MID(MID(C1527,LEN(H1527)+2,99),2,LEN(MID(C1527,LEN(H1527)+2,99))-2),MID(C1527,LEN(H1527)+2,99)),1,3),IF(MID(MID(C1527,LEN(H1527)+2,99),1,1)="(",MID(MID(C1527,LEN(H1527)+2,99),2,LEN(MID(C1527,LEN(H1527)+2,99))-2),MID(C1527,LEN(H1527)+2,99))),"")</f>
        <v/>
      </c>
      <c r="L1527" t="str">
        <f t="shared" si="798"/>
        <v/>
      </c>
      <c r="M1527" t="str">
        <f t="shared" si="817"/>
        <v/>
      </c>
      <c r="N1527" t="str">
        <f t="shared" si="799"/>
        <v/>
      </c>
      <c r="O1527" t="str">
        <f t="shared" si="800"/>
        <v/>
      </c>
      <c r="P1527" t="str">
        <f t="shared" si="793"/>
        <v/>
      </c>
      <c r="Q1527" t="str">
        <f t="shared" si="801"/>
        <v/>
      </c>
      <c r="R1527" t="str">
        <f t="shared" si="802"/>
        <v/>
      </c>
      <c r="S1527" t="str">
        <f t="shared" si="803"/>
        <v/>
      </c>
      <c r="T1527" t="str">
        <f t="shared" si="804"/>
        <v/>
      </c>
      <c r="U1527" t="str">
        <f t="shared" si="805"/>
        <v/>
      </c>
      <c r="V1527" t="str">
        <f>IF(MID(I1527,6,1)="T",VLOOKUP(H1527,DATA!$B$2:$H$526,7,FALSE),"")</f>
        <v/>
      </c>
      <c r="W1527" t="str">
        <f t="shared" si="806"/>
        <v/>
      </c>
      <c r="X1527" t="str">
        <f>IF(LEN(H1527)&gt;0,VLOOKUP(H1527,DATA!$B$2:$F$526,5,FALSE),"")</f>
        <v/>
      </c>
      <c r="Y1527" t="str">
        <f t="shared" si="807"/>
        <v/>
      </c>
      <c r="Z1527" t="str">
        <f t="shared" si="808"/>
        <v/>
      </c>
      <c r="AA1527" t="str">
        <f t="shared" si="809"/>
        <v/>
      </c>
      <c r="AB1527" t="str">
        <f>IF(LEN(Z1527)&gt;0,VLOOKUP(Z1527,DATA!$K$25:$L$69,2,FALSE)&amp;IF(LEN(AA1527)&gt;0,VLOOKUP(AA1527,DATA!$O$25:$P$29,2,FALSE),""),"")</f>
        <v/>
      </c>
      <c r="AC1527" t="str">
        <f>IF(LEN(Z1527)&gt;0,VLOOKUP(Z1527,DATA!$K$25:$M$69,3,FALSE),"")</f>
        <v/>
      </c>
      <c r="AD1527" t="str">
        <f t="shared" si="810"/>
        <v/>
      </c>
      <c r="AE1527" t="str">
        <f t="shared" si="811"/>
        <v/>
      </c>
      <c r="AF1527" t="str">
        <f t="shared" si="812"/>
        <v/>
      </c>
      <c r="AG1527" t="str">
        <f t="shared" si="813"/>
        <v/>
      </c>
      <c r="AH1527" t="str">
        <f t="shared" si="814"/>
        <v/>
      </c>
      <c r="AI1527" t="str">
        <f>IF(LEN(Q1527)&gt;0,REPT("0",IF(IF(MID(I1527,12,1)="F",VLOOKUP(J1527,DATA!$K$2:$Y$20,14,FALSE),0)&gt;10,IF(MID(I1527,12,1)="F",VLOOKUP(J1527,DATA!$K$2:$Y$20,14,FALSE),0)-10,0)-LEN(X1527))&amp;DEC2BIN(Q1527,IF(MID(I1527,12,1)="F",VLOOKUP(J1527,DATA!$K$2:$Y$20,14,FALSE),0)-IF(IF(MID(I1527,12,1)="F",VLOOKUP(J1527,DATA!$K$2:$Y$20,14,FALSE),0)&gt;10,IF(MID(I1527,12,1)="F",VLOOKUP(J1527,DATA!$K$2:$Y$20,14,FALSE),0)-10,0)),"")</f>
        <v/>
      </c>
      <c r="AJ1527" t="str">
        <f>IF(LEN(H1527)&gt;0,IF(H1527&lt;&gt;"CALL_PAL",VLOOKUP(H1527,DATA!$B$2:$E$526,4,FALSE),VLOOKUP(K1527,DATA!$K$72:$M$161,3,FALSE)),"")</f>
        <v/>
      </c>
      <c r="AK1527" t="str">
        <f>IF(LEN(H1527)&gt;0,VLOOKUP(H1527,DATA!$B$2:$D$526,3,FALSE),"")</f>
        <v/>
      </c>
      <c r="AL1527" t="str">
        <f t="shared" si="815"/>
        <v/>
      </c>
      <c r="AM1527" t="str">
        <f t="shared" si="816"/>
        <v/>
      </c>
      <c r="AN1527" t="str">
        <f t="shared" si="794"/>
        <v/>
      </c>
      <c r="AO1527" t="str">
        <f t="shared" si="788"/>
        <v/>
      </c>
      <c r="AP1527" t="str">
        <f t="shared" si="789"/>
        <v/>
      </c>
      <c r="AQ1527" t="str">
        <f t="shared" si="786"/>
        <v/>
      </c>
    </row>
    <row r="1528" spans="1:43" x14ac:dyDescent="0.25">
      <c r="A1528" t="str">
        <f t="shared" si="790"/>
        <v/>
      </c>
      <c r="C1528" t="str">
        <f t="shared" si="796"/>
        <v/>
      </c>
      <c r="D1528" t="str">
        <f t="shared" si="791"/>
        <v/>
      </c>
      <c r="E1528" t="str">
        <f t="shared" si="792"/>
        <v/>
      </c>
      <c r="F1528" t="str">
        <f t="shared" si="795"/>
        <v/>
      </c>
      <c r="G1528" t="str">
        <f t="shared" si="787"/>
        <v/>
      </c>
      <c r="H1528" t="str">
        <f t="shared" si="797"/>
        <v/>
      </c>
      <c r="I1528" s="3" t="str">
        <f>IF(LEN(H1528)&gt;0,VLOOKUP(H1528,DATA!$B$2:$G$526,6,FALSE),"")</f>
        <v/>
      </c>
      <c r="J1528" t="str">
        <f>IF(LEN(H1528)&gt;0,VLOOKUP(H1528,DATA!$B$2:$G$526,2,FALSE),"")</f>
        <v/>
      </c>
      <c r="K1528" t="str">
        <f>IF(LEN(H1528)&gt;0,IF(MID(IF(MID(MID(C1528,LEN(H1528)+2,99),1,1)="(",MID(MID(C1528,LEN(H1528)+2,99),2,LEN(MID(C1528,LEN(H1528)+2,99))-2),MID(C1528,LEN(H1528)+2,99)),1,1)=VLOOKUP(H1528,DATA!$B$2:$I$526,8,FALSE),MID(IF(MID(MID(C1528,LEN(H1528)+2,99),1,1)="(",MID(MID(C1528,LEN(H1528)+2,99),2,LEN(MID(C1528,LEN(H1528)+2,99))-2),MID(C1528,LEN(H1528)+2,99)),1,3),IF(MID(MID(C1528,LEN(H1528)+2,99),1,1)="(",MID(MID(C1528,LEN(H1528)+2,99),2,LEN(MID(C1528,LEN(H1528)+2,99))-2),MID(C1528,LEN(H1528)+2,99))),"")</f>
        <v/>
      </c>
      <c r="L1528" t="str">
        <f t="shared" si="798"/>
        <v/>
      </c>
      <c r="M1528" t="str">
        <f t="shared" si="817"/>
        <v/>
      </c>
      <c r="N1528" t="str">
        <f t="shared" si="799"/>
        <v/>
      </c>
      <c r="O1528" t="str">
        <f t="shared" si="800"/>
        <v/>
      </c>
      <c r="P1528" t="str">
        <f t="shared" si="793"/>
        <v/>
      </c>
      <c r="Q1528" t="str">
        <f t="shared" si="801"/>
        <v/>
      </c>
      <c r="R1528" t="str">
        <f t="shared" si="802"/>
        <v/>
      </c>
      <c r="S1528" t="str">
        <f t="shared" si="803"/>
        <v/>
      </c>
      <c r="T1528" t="str">
        <f t="shared" si="804"/>
        <v/>
      </c>
      <c r="U1528" t="str">
        <f t="shared" si="805"/>
        <v/>
      </c>
      <c r="V1528" t="str">
        <f>IF(MID(I1528,6,1)="T",VLOOKUP(H1528,DATA!$B$2:$H$526,7,FALSE),"")</f>
        <v/>
      </c>
      <c r="W1528" t="str">
        <f t="shared" si="806"/>
        <v/>
      </c>
      <c r="X1528" t="str">
        <f>IF(LEN(H1528)&gt;0,VLOOKUP(H1528,DATA!$B$2:$F$526,5,FALSE),"")</f>
        <v/>
      </c>
      <c r="Y1528" t="str">
        <f t="shared" si="807"/>
        <v/>
      </c>
      <c r="Z1528" t="str">
        <f t="shared" si="808"/>
        <v/>
      </c>
      <c r="AA1528" t="str">
        <f t="shared" si="809"/>
        <v/>
      </c>
      <c r="AB1528" t="str">
        <f>IF(LEN(Z1528)&gt;0,VLOOKUP(Z1528,DATA!$K$25:$L$69,2,FALSE)&amp;IF(LEN(AA1528)&gt;0,VLOOKUP(AA1528,DATA!$O$25:$P$29,2,FALSE),""),"")</f>
        <v/>
      </c>
      <c r="AC1528" t="str">
        <f>IF(LEN(Z1528)&gt;0,VLOOKUP(Z1528,DATA!$K$25:$M$69,3,FALSE),"")</f>
        <v/>
      </c>
      <c r="AD1528" t="str">
        <f t="shared" si="810"/>
        <v/>
      </c>
      <c r="AE1528" t="str">
        <f t="shared" si="811"/>
        <v/>
      </c>
      <c r="AF1528" t="str">
        <f t="shared" si="812"/>
        <v/>
      </c>
      <c r="AG1528" t="str">
        <f t="shared" si="813"/>
        <v/>
      </c>
      <c r="AH1528" t="str">
        <f t="shared" si="814"/>
        <v/>
      </c>
      <c r="AI1528" t="str">
        <f>IF(LEN(Q1528)&gt;0,REPT("0",IF(IF(MID(I1528,12,1)="F",VLOOKUP(J1528,DATA!$K$2:$Y$20,14,FALSE),0)&gt;10,IF(MID(I1528,12,1)="F",VLOOKUP(J1528,DATA!$K$2:$Y$20,14,FALSE),0)-10,0)-LEN(X1528))&amp;DEC2BIN(Q1528,IF(MID(I1528,12,1)="F",VLOOKUP(J1528,DATA!$K$2:$Y$20,14,FALSE),0)-IF(IF(MID(I1528,12,1)="F",VLOOKUP(J1528,DATA!$K$2:$Y$20,14,FALSE),0)&gt;10,IF(MID(I1528,12,1)="F",VLOOKUP(J1528,DATA!$K$2:$Y$20,14,FALSE),0)-10,0)),"")</f>
        <v/>
      </c>
      <c r="AJ1528" t="str">
        <f>IF(LEN(H1528)&gt;0,IF(H1528&lt;&gt;"CALL_PAL",VLOOKUP(H1528,DATA!$B$2:$E$526,4,FALSE),VLOOKUP(K1528,DATA!$K$72:$M$161,3,FALSE)),"")</f>
        <v/>
      </c>
      <c r="AK1528" t="str">
        <f>IF(LEN(H1528)&gt;0,VLOOKUP(H1528,DATA!$B$2:$D$526,3,FALSE),"")</f>
        <v/>
      </c>
      <c r="AL1528" t="str">
        <f t="shared" si="815"/>
        <v/>
      </c>
      <c r="AM1528" t="str">
        <f t="shared" si="816"/>
        <v/>
      </c>
      <c r="AN1528" t="str">
        <f t="shared" si="794"/>
        <v/>
      </c>
      <c r="AO1528" t="str">
        <f t="shared" si="788"/>
        <v/>
      </c>
      <c r="AP1528" t="str">
        <f t="shared" si="789"/>
        <v/>
      </c>
      <c r="AQ1528" t="str">
        <f t="shared" si="786"/>
        <v/>
      </c>
    </row>
    <row r="1529" spans="1:43" x14ac:dyDescent="0.25">
      <c r="A1529" t="str">
        <f t="shared" si="790"/>
        <v/>
      </c>
      <c r="C1529" t="str">
        <f t="shared" si="796"/>
        <v/>
      </c>
      <c r="D1529" t="str">
        <f t="shared" si="791"/>
        <v/>
      </c>
      <c r="E1529" t="str">
        <f t="shared" si="792"/>
        <v/>
      </c>
      <c r="F1529" t="str">
        <f t="shared" si="795"/>
        <v/>
      </c>
      <c r="G1529" t="str">
        <f t="shared" si="787"/>
        <v/>
      </c>
      <c r="H1529" t="str">
        <f t="shared" si="797"/>
        <v/>
      </c>
      <c r="I1529" s="3" t="str">
        <f>IF(LEN(H1529)&gt;0,VLOOKUP(H1529,DATA!$B$2:$G$526,6,FALSE),"")</f>
        <v/>
      </c>
      <c r="J1529" t="str">
        <f>IF(LEN(H1529)&gt;0,VLOOKUP(H1529,DATA!$B$2:$G$526,2,FALSE),"")</f>
        <v/>
      </c>
      <c r="K1529" t="str">
        <f>IF(LEN(H1529)&gt;0,IF(MID(IF(MID(MID(C1529,LEN(H1529)+2,99),1,1)="(",MID(MID(C1529,LEN(H1529)+2,99),2,LEN(MID(C1529,LEN(H1529)+2,99))-2),MID(C1529,LEN(H1529)+2,99)),1,1)=VLOOKUP(H1529,DATA!$B$2:$I$526,8,FALSE),MID(IF(MID(MID(C1529,LEN(H1529)+2,99),1,1)="(",MID(MID(C1529,LEN(H1529)+2,99),2,LEN(MID(C1529,LEN(H1529)+2,99))-2),MID(C1529,LEN(H1529)+2,99)),1,3),IF(MID(MID(C1529,LEN(H1529)+2,99),1,1)="(",MID(MID(C1529,LEN(H1529)+2,99),2,LEN(MID(C1529,LEN(H1529)+2,99))-2),MID(C1529,LEN(H1529)+2,99))),"")</f>
        <v/>
      </c>
      <c r="L1529" t="str">
        <f t="shared" si="798"/>
        <v/>
      </c>
      <c r="M1529" t="str">
        <f t="shared" si="817"/>
        <v/>
      </c>
      <c r="N1529" t="str">
        <f t="shared" si="799"/>
        <v/>
      </c>
      <c r="O1529" t="str">
        <f t="shared" si="800"/>
        <v/>
      </c>
      <c r="P1529" t="str">
        <f t="shared" si="793"/>
        <v/>
      </c>
      <c r="Q1529" t="str">
        <f t="shared" si="801"/>
        <v/>
      </c>
      <c r="R1529" t="str">
        <f t="shared" si="802"/>
        <v/>
      </c>
      <c r="S1529" t="str">
        <f t="shared" si="803"/>
        <v/>
      </c>
      <c r="T1529" t="str">
        <f t="shared" si="804"/>
        <v/>
      </c>
      <c r="U1529" t="str">
        <f t="shared" si="805"/>
        <v/>
      </c>
      <c r="V1529" t="str">
        <f>IF(MID(I1529,6,1)="T",VLOOKUP(H1529,DATA!$B$2:$H$526,7,FALSE),"")</f>
        <v/>
      </c>
      <c r="W1529" t="str">
        <f t="shared" si="806"/>
        <v/>
      </c>
      <c r="X1529" t="str">
        <f>IF(LEN(H1529)&gt;0,VLOOKUP(H1529,DATA!$B$2:$F$526,5,FALSE),"")</f>
        <v/>
      </c>
      <c r="Y1529" t="str">
        <f t="shared" si="807"/>
        <v/>
      </c>
      <c r="Z1529" t="str">
        <f t="shared" si="808"/>
        <v/>
      </c>
      <c r="AA1529" t="str">
        <f t="shared" si="809"/>
        <v/>
      </c>
      <c r="AB1529" t="str">
        <f>IF(LEN(Z1529)&gt;0,VLOOKUP(Z1529,DATA!$K$25:$L$69,2,FALSE)&amp;IF(LEN(AA1529)&gt;0,VLOOKUP(AA1529,DATA!$O$25:$P$29,2,FALSE),""),"")</f>
        <v/>
      </c>
      <c r="AC1529" t="str">
        <f>IF(LEN(Z1529)&gt;0,VLOOKUP(Z1529,DATA!$K$25:$M$69,3,FALSE),"")</f>
        <v/>
      </c>
      <c r="AD1529" t="str">
        <f t="shared" si="810"/>
        <v/>
      </c>
      <c r="AE1529" t="str">
        <f t="shared" si="811"/>
        <v/>
      </c>
      <c r="AF1529" t="str">
        <f t="shared" si="812"/>
        <v/>
      </c>
      <c r="AG1529" t="str">
        <f t="shared" si="813"/>
        <v/>
      </c>
      <c r="AH1529" t="str">
        <f t="shared" si="814"/>
        <v/>
      </c>
      <c r="AI1529" t="str">
        <f>IF(LEN(Q1529)&gt;0,REPT("0",IF(IF(MID(I1529,12,1)="F",VLOOKUP(J1529,DATA!$K$2:$Y$20,14,FALSE),0)&gt;10,IF(MID(I1529,12,1)="F",VLOOKUP(J1529,DATA!$K$2:$Y$20,14,FALSE),0)-10,0)-LEN(X1529))&amp;DEC2BIN(Q1529,IF(MID(I1529,12,1)="F",VLOOKUP(J1529,DATA!$K$2:$Y$20,14,FALSE),0)-IF(IF(MID(I1529,12,1)="F",VLOOKUP(J1529,DATA!$K$2:$Y$20,14,FALSE),0)&gt;10,IF(MID(I1529,12,1)="F",VLOOKUP(J1529,DATA!$K$2:$Y$20,14,FALSE),0)-10,0)),"")</f>
        <v/>
      </c>
      <c r="AJ1529" t="str">
        <f>IF(LEN(H1529)&gt;0,IF(H1529&lt;&gt;"CALL_PAL",VLOOKUP(H1529,DATA!$B$2:$E$526,4,FALSE),VLOOKUP(K1529,DATA!$K$72:$M$161,3,FALSE)),"")</f>
        <v/>
      </c>
      <c r="AK1529" t="str">
        <f>IF(LEN(H1529)&gt;0,VLOOKUP(H1529,DATA!$B$2:$D$526,3,FALSE),"")</f>
        <v/>
      </c>
      <c r="AL1529" t="str">
        <f t="shared" si="815"/>
        <v/>
      </c>
      <c r="AM1529" t="str">
        <f t="shared" si="816"/>
        <v/>
      </c>
      <c r="AN1529" t="str">
        <f t="shared" si="794"/>
        <v/>
      </c>
      <c r="AO1529" t="str">
        <f t="shared" si="788"/>
        <v/>
      </c>
      <c r="AP1529" t="str">
        <f t="shared" si="789"/>
        <v/>
      </c>
      <c r="AQ1529" t="str">
        <f t="shared" si="786"/>
        <v/>
      </c>
    </row>
    <row r="1530" spans="1:43" x14ac:dyDescent="0.25">
      <c r="A1530" t="str">
        <f t="shared" si="790"/>
        <v/>
      </c>
      <c r="C1530" t="str">
        <f t="shared" si="796"/>
        <v/>
      </c>
      <c r="D1530" t="str">
        <f t="shared" si="791"/>
        <v/>
      </c>
      <c r="E1530" t="str">
        <f t="shared" si="792"/>
        <v/>
      </c>
      <c r="F1530" t="str">
        <f t="shared" si="795"/>
        <v/>
      </c>
      <c r="G1530" t="str">
        <f t="shared" si="787"/>
        <v/>
      </c>
      <c r="H1530" t="str">
        <f t="shared" si="797"/>
        <v/>
      </c>
      <c r="I1530" s="3" t="str">
        <f>IF(LEN(H1530)&gt;0,VLOOKUP(H1530,DATA!$B$2:$G$526,6,FALSE),"")</f>
        <v/>
      </c>
      <c r="J1530" t="str">
        <f>IF(LEN(H1530)&gt;0,VLOOKUP(H1530,DATA!$B$2:$G$526,2,FALSE),"")</f>
        <v/>
      </c>
      <c r="K1530" t="str">
        <f>IF(LEN(H1530)&gt;0,IF(MID(IF(MID(MID(C1530,LEN(H1530)+2,99),1,1)="(",MID(MID(C1530,LEN(H1530)+2,99),2,LEN(MID(C1530,LEN(H1530)+2,99))-2),MID(C1530,LEN(H1530)+2,99)),1,1)=VLOOKUP(H1530,DATA!$B$2:$I$526,8,FALSE),MID(IF(MID(MID(C1530,LEN(H1530)+2,99),1,1)="(",MID(MID(C1530,LEN(H1530)+2,99),2,LEN(MID(C1530,LEN(H1530)+2,99))-2),MID(C1530,LEN(H1530)+2,99)),1,3),IF(MID(MID(C1530,LEN(H1530)+2,99),1,1)="(",MID(MID(C1530,LEN(H1530)+2,99),2,LEN(MID(C1530,LEN(H1530)+2,99))-2),MID(C1530,LEN(H1530)+2,99))),"")</f>
        <v/>
      </c>
      <c r="L1530" t="str">
        <f t="shared" si="798"/>
        <v/>
      </c>
      <c r="M1530" t="str">
        <f t="shared" si="817"/>
        <v/>
      </c>
      <c r="N1530" t="str">
        <f t="shared" si="799"/>
        <v/>
      </c>
      <c r="O1530" t="str">
        <f t="shared" si="800"/>
        <v/>
      </c>
      <c r="P1530" t="str">
        <f t="shared" si="793"/>
        <v/>
      </c>
      <c r="Q1530" t="str">
        <f t="shared" si="801"/>
        <v/>
      </c>
      <c r="R1530" t="str">
        <f t="shared" si="802"/>
        <v/>
      </c>
      <c r="S1530" t="str">
        <f t="shared" si="803"/>
        <v/>
      </c>
      <c r="T1530" t="str">
        <f t="shared" si="804"/>
        <v/>
      </c>
      <c r="U1530" t="str">
        <f t="shared" si="805"/>
        <v/>
      </c>
      <c r="V1530" t="str">
        <f>IF(MID(I1530,6,1)="T",VLOOKUP(H1530,DATA!$B$2:$H$526,7,FALSE),"")</f>
        <v/>
      </c>
      <c r="W1530" t="str">
        <f t="shared" si="806"/>
        <v/>
      </c>
      <c r="X1530" t="str">
        <f>IF(LEN(H1530)&gt;0,VLOOKUP(H1530,DATA!$B$2:$F$526,5,FALSE),"")</f>
        <v/>
      </c>
      <c r="Y1530" t="str">
        <f t="shared" si="807"/>
        <v/>
      </c>
      <c r="Z1530" t="str">
        <f t="shared" si="808"/>
        <v/>
      </c>
      <c r="AA1530" t="str">
        <f t="shared" si="809"/>
        <v/>
      </c>
      <c r="AB1530" t="str">
        <f>IF(LEN(Z1530)&gt;0,VLOOKUP(Z1530,DATA!$K$25:$L$69,2,FALSE)&amp;IF(LEN(AA1530)&gt;0,VLOOKUP(AA1530,DATA!$O$25:$P$29,2,FALSE),""),"")</f>
        <v/>
      </c>
      <c r="AC1530" t="str">
        <f>IF(LEN(Z1530)&gt;0,VLOOKUP(Z1530,DATA!$K$25:$M$69,3,FALSE),"")</f>
        <v/>
      </c>
      <c r="AD1530" t="str">
        <f t="shared" si="810"/>
        <v/>
      </c>
      <c r="AE1530" t="str">
        <f t="shared" si="811"/>
        <v/>
      </c>
      <c r="AF1530" t="str">
        <f t="shared" si="812"/>
        <v/>
      </c>
      <c r="AG1530" t="str">
        <f t="shared" si="813"/>
        <v/>
      </c>
      <c r="AH1530" t="str">
        <f t="shared" si="814"/>
        <v/>
      </c>
      <c r="AI1530" t="str">
        <f>IF(LEN(Q1530)&gt;0,REPT("0",IF(IF(MID(I1530,12,1)="F",VLOOKUP(J1530,DATA!$K$2:$Y$20,14,FALSE),0)&gt;10,IF(MID(I1530,12,1)="F",VLOOKUP(J1530,DATA!$K$2:$Y$20,14,FALSE),0)-10,0)-LEN(X1530))&amp;DEC2BIN(Q1530,IF(MID(I1530,12,1)="F",VLOOKUP(J1530,DATA!$K$2:$Y$20,14,FALSE),0)-IF(IF(MID(I1530,12,1)="F",VLOOKUP(J1530,DATA!$K$2:$Y$20,14,FALSE),0)&gt;10,IF(MID(I1530,12,1)="F",VLOOKUP(J1530,DATA!$K$2:$Y$20,14,FALSE),0)-10,0)),"")</f>
        <v/>
      </c>
      <c r="AJ1530" t="str">
        <f>IF(LEN(H1530)&gt;0,IF(H1530&lt;&gt;"CALL_PAL",VLOOKUP(H1530,DATA!$B$2:$E$526,4,FALSE),VLOOKUP(K1530,DATA!$K$72:$M$161,3,FALSE)),"")</f>
        <v/>
      </c>
      <c r="AK1530" t="str">
        <f>IF(LEN(H1530)&gt;0,VLOOKUP(H1530,DATA!$B$2:$D$526,3,FALSE),"")</f>
        <v/>
      </c>
      <c r="AL1530" t="str">
        <f t="shared" si="815"/>
        <v/>
      </c>
      <c r="AM1530" t="str">
        <f t="shared" si="816"/>
        <v/>
      </c>
      <c r="AN1530" t="str">
        <f t="shared" si="794"/>
        <v/>
      </c>
      <c r="AO1530" t="str">
        <f t="shared" si="788"/>
        <v/>
      </c>
      <c r="AP1530" t="str">
        <f t="shared" si="789"/>
        <v/>
      </c>
      <c r="AQ1530" t="str">
        <f t="shared" si="786"/>
        <v/>
      </c>
    </row>
    <row r="1531" spans="1:43" x14ac:dyDescent="0.25">
      <c r="A1531" t="str">
        <f t="shared" si="790"/>
        <v/>
      </c>
      <c r="C1531" t="str">
        <f t="shared" si="796"/>
        <v/>
      </c>
      <c r="D1531" t="str">
        <f t="shared" si="791"/>
        <v/>
      </c>
      <c r="E1531" t="str">
        <f t="shared" si="792"/>
        <v/>
      </c>
      <c r="F1531" t="str">
        <f t="shared" si="795"/>
        <v/>
      </c>
      <c r="G1531" t="str">
        <f t="shared" si="787"/>
        <v/>
      </c>
      <c r="H1531" t="str">
        <f t="shared" si="797"/>
        <v/>
      </c>
      <c r="I1531" s="3" t="str">
        <f>IF(LEN(H1531)&gt;0,VLOOKUP(H1531,DATA!$B$2:$G$526,6,FALSE),"")</f>
        <v/>
      </c>
      <c r="J1531" t="str">
        <f>IF(LEN(H1531)&gt;0,VLOOKUP(H1531,DATA!$B$2:$G$526,2,FALSE),"")</f>
        <v/>
      </c>
      <c r="K1531" t="str">
        <f>IF(LEN(H1531)&gt;0,IF(MID(IF(MID(MID(C1531,LEN(H1531)+2,99),1,1)="(",MID(MID(C1531,LEN(H1531)+2,99),2,LEN(MID(C1531,LEN(H1531)+2,99))-2),MID(C1531,LEN(H1531)+2,99)),1,1)=VLOOKUP(H1531,DATA!$B$2:$I$526,8,FALSE),MID(IF(MID(MID(C1531,LEN(H1531)+2,99),1,1)="(",MID(MID(C1531,LEN(H1531)+2,99),2,LEN(MID(C1531,LEN(H1531)+2,99))-2),MID(C1531,LEN(H1531)+2,99)),1,3),IF(MID(MID(C1531,LEN(H1531)+2,99),1,1)="(",MID(MID(C1531,LEN(H1531)+2,99),2,LEN(MID(C1531,LEN(H1531)+2,99))-2),MID(C1531,LEN(H1531)+2,99))),"")</f>
        <v/>
      </c>
      <c r="L1531" t="str">
        <f t="shared" si="798"/>
        <v/>
      </c>
      <c r="M1531" t="str">
        <f t="shared" si="817"/>
        <v/>
      </c>
      <c r="N1531" t="str">
        <f t="shared" si="799"/>
        <v/>
      </c>
      <c r="O1531" t="str">
        <f t="shared" si="800"/>
        <v/>
      </c>
      <c r="P1531" t="str">
        <f t="shared" si="793"/>
        <v/>
      </c>
      <c r="Q1531" t="str">
        <f t="shared" si="801"/>
        <v/>
      </c>
      <c r="R1531" t="str">
        <f t="shared" si="802"/>
        <v/>
      </c>
      <c r="S1531" t="str">
        <f t="shared" si="803"/>
        <v/>
      </c>
      <c r="T1531" t="str">
        <f t="shared" si="804"/>
        <v/>
      </c>
      <c r="U1531" t="str">
        <f t="shared" si="805"/>
        <v/>
      </c>
      <c r="V1531" t="str">
        <f>IF(MID(I1531,6,1)="T",VLOOKUP(H1531,DATA!$B$2:$H$526,7,FALSE),"")</f>
        <v/>
      </c>
      <c r="W1531" t="str">
        <f t="shared" si="806"/>
        <v/>
      </c>
      <c r="X1531" t="str">
        <f>IF(LEN(H1531)&gt;0,VLOOKUP(H1531,DATA!$B$2:$F$526,5,FALSE),"")</f>
        <v/>
      </c>
      <c r="Y1531" t="str">
        <f t="shared" si="807"/>
        <v/>
      </c>
      <c r="Z1531" t="str">
        <f t="shared" si="808"/>
        <v/>
      </c>
      <c r="AA1531" t="str">
        <f t="shared" si="809"/>
        <v/>
      </c>
      <c r="AB1531" t="str">
        <f>IF(LEN(Z1531)&gt;0,VLOOKUP(Z1531,DATA!$K$25:$L$69,2,FALSE)&amp;IF(LEN(AA1531)&gt;0,VLOOKUP(AA1531,DATA!$O$25:$P$29,2,FALSE),""),"")</f>
        <v/>
      </c>
      <c r="AC1531" t="str">
        <f>IF(LEN(Z1531)&gt;0,VLOOKUP(Z1531,DATA!$K$25:$M$69,3,FALSE),"")</f>
        <v/>
      </c>
      <c r="AD1531" t="str">
        <f t="shared" si="810"/>
        <v/>
      </c>
      <c r="AE1531" t="str">
        <f t="shared" si="811"/>
        <v/>
      </c>
      <c r="AF1531" t="str">
        <f t="shared" si="812"/>
        <v/>
      </c>
      <c r="AG1531" t="str">
        <f t="shared" si="813"/>
        <v/>
      </c>
      <c r="AH1531" t="str">
        <f t="shared" si="814"/>
        <v/>
      </c>
      <c r="AI1531" t="str">
        <f>IF(LEN(Q1531)&gt;0,REPT("0",IF(IF(MID(I1531,12,1)="F",VLOOKUP(J1531,DATA!$K$2:$Y$20,14,FALSE),0)&gt;10,IF(MID(I1531,12,1)="F",VLOOKUP(J1531,DATA!$K$2:$Y$20,14,FALSE),0)-10,0)-LEN(X1531))&amp;DEC2BIN(Q1531,IF(MID(I1531,12,1)="F",VLOOKUP(J1531,DATA!$K$2:$Y$20,14,FALSE),0)-IF(IF(MID(I1531,12,1)="F",VLOOKUP(J1531,DATA!$K$2:$Y$20,14,FALSE),0)&gt;10,IF(MID(I1531,12,1)="F",VLOOKUP(J1531,DATA!$K$2:$Y$20,14,FALSE),0)-10,0)),"")</f>
        <v/>
      </c>
      <c r="AJ1531" t="str">
        <f>IF(LEN(H1531)&gt;0,IF(H1531&lt;&gt;"CALL_PAL",VLOOKUP(H1531,DATA!$B$2:$E$526,4,FALSE),VLOOKUP(K1531,DATA!$K$72:$M$161,3,FALSE)),"")</f>
        <v/>
      </c>
      <c r="AK1531" t="str">
        <f>IF(LEN(H1531)&gt;0,VLOOKUP(H1531,DATA!$B$2:$D$526,3,FALSE),"")</f>
        <v/>
      </c>
      <c r="AL1531" t="str">
        <f t="shared" si="815"/>
        <v/>
      </c>
      <c r="AM1531" t="str">
        <f t="shared" si="816"/>
        <v/>
      </c>
      <c r="AN1531" t="str">
        <f t="shared" si="794"/>
        <v/>
      </c>
      <c r="AO1531" t="str">
        <f t="shared" si="788"/>
        <v/>
      </c>
      <c r="AP1531" t="str">
        <f t="shared" si="789"/>
        <v/>
      </c>
      <c r="AQ1531" t="str">
        <f t="shared" si="786"/>
        <v/>
      </c>
    </row>
    <row r="1532" spans="1:43" x14ac:dyDescent="0.25">
      <c r="A1532" t="str">
        <f t="shared" si="790"/>
        <v/>
      </c>
      <c r="C1532" t="str">
        <f t="shared" si="796"/>
        <v/>
      </c>
      <c r="D1532" t="str">
        <f t="shared" si="791"/>
        <v/>
      </c>
      <c r="E1532" t="str">
        <f t="shared" si="792"/>
        <v/>
      </c>
      <c r="F1532" t="str">
        <f t="shared" si="795"/>
        <v/>
      </c>
      <c r="G1532" t="str">
        <f t="shared" si="787"/>
        <v/>
      </c>
      <c r="H1532" t="str">
        <f t="shared" si="797"/>
        <v/>
      </c>
      <c r="I1532" s="3" t="str">
        <f>IF(LEN(H1532)&gt;0,VLOOKUP(H1532,DATA!$B$2:$G$526,6,FALSE),"")</f>
        <v/>
      </c>
      <c r="J1532" t="str">
        <f>IF(LEN(H1532)&gt;0,VLOOKUP(H1532,DATA!$B$2:$G$526,2,FALSE),"")</f>
        <v/>
      </c>
      <c r="K1532" t="str">
        <f>IF(LEN(H1532)&gt;0,IF(MID(IF(MID(MID(C1532,LEN(H1532)+2,99),1,1)="(",MID(MID(C1532,LEN(H1532)+2,99),2,LEN(MID(C1532,LEN(H1532)+2,99))-2),MID(C1532,LEN(H1532)+2,99)),1,1)=VLOOKUP(H1532,DATA!$B$2:$I$526,8,FALSE),MID(IF(MID(MID(C1532,LEN(H1532)+2,99),1,1)="(",MID(MID(C1532,LEN(H1532)+2,99),2,LEN(MID(C1532,LEN(H1532)+2,99))-2),MID(C1532,LEN(H1532)+2,99)),1,3),IF(MID(MID(C1532,LEN(H1532)+2,99),1,1)="(",MID(MID(C1532,LEN(H1532)+2,99),2,LEN(MID(C1532,LEN(H1532)+2,99))-2),MID(C1532,LEN(H1532)+2,99))),"")</f>
        <v/>
      </c>
      <c r="L1532" t="str">
        <f t="shared" si="798"/>
        <v/>
      </c>
      <c r="M1532" t="str">
        <f t="shared" si="817"/>
        <v/>
      </c>
      <c r="N1532" t="str">
        <f t="shared" si="799"/>
        <v/>
      </c>
      <c r="O1532" t="str">
        <f t="shared" si="800"/>
        <v/>
      </c>
      <c r="P1532" t="str">
        <f t="shared" si="793"/>
        <v/>
      </c>
      <c r="Q1532" t="str">
        <f t="shared" si="801"/>
        <v/>
      </c>
      <c r="R1532" t="str">
        <f t="shared" si="802"/>
        <v/>
      </c>
      <c r="S1532" t="str">
        <f t="shared" si="803"/>
        <v/>
      </c>
      <c r="T1532" t="str">
        <f t="shared" si="804"/>
        <v/>
      </c>
      <c r="U1532" t="str">
        <f t="shared" si="805"/>
        <v/>
      </c>
      <c r="V1532" t="str">
        <f>IF(MID(I1532,6,1)="T",VLOOKUP(H1532,DATA!$B$2:$H$526,7,FALSE),"")</f>
        <v/>
      </c>
      <c r="W1532" t="str">
        <f t="shared" si="806"/>
        <v/>
      </c>
      <c r="X1532" t="str">
        <f>IF(LEN(H1532)&gt;0,VLOOKUP(H1532,DATA!$B$2:$F$526,5,FALSE),"")</f>
        <v/>
      </c>
      <c r="Y1532" t="str">
        <f t="shared" si="807"/>
        <v/>
      </c>
      <c r="Z1532" t="str">
        <f t="shared" si="808"/>
        <v/>
      </c>
      <c r="AA1532" t="str">
        <f t="shared" si="809"/>
        <v/>
      </c>
      <c r="AB1532" t="str">
        <f>IF(LEN(Z1532)&gt;0,VLOOKUP(Z1532,DATA!$K$25:$L$69,2,FALSE)&amp;IF(LEN(AA1532)&gt;0,VLOOKUP(AA1532,DATA!$O$25:$P$29,2,FALSE),""),"")</f>
        <v/>
      </c>
      <c r="AC1532" t="str">
        <f>IF(LEN(Z1532)&gt;0,VLOOKUP(Z1532,DATA!$K$25:$M$69,3,FALSE),"")</f>
        <v/>
      </c>
      <c r="AD1532" t="str">
        <f t="shared" si="810"/>
        <v/>
      </c>
      <c r="AE1532" t="str">
        <f t="shared" si="811"/>
        <v/>
      </c>
      <c r="AF1532" t="str">
        <f t="shared" si="812"/>
        <v/>
      </c>
      <c r="AG1532" t="str">
        <f t="shared" si="813"/>
        <v/>
      </c>
      <c r="AH1532" t="str">
        <f t="shared" si="814"/>
        <v/>
      </c>
      <c r="AI1532" t="str">
        <f>IF(LEN(Q1532)&gt;0,REPT("0",IF(IF(MID(I1532,12,1)="F",VLOOKUP(J1532,DATA!$K$2:$Y$20,14,FALSE),0)&gt;10,IF(MID(I1532,12,1)="F",VLOOKUP(J1532,DATA!$K$2:$Y$20,14,FALSE),0)-10,0)-LEN(X1532))&amp;DEC2BIN(Q1532,IF(MID(I1532,12,1)="F",VLOOKUP(J1532,DATA!$K$2:$Y$20,14,FALSE),0)-IF(IF(MID(I1532,12,1)="F",VLOOKUP(J1532,DATA!$K$2:$Y$20,14,FALSE),0)&gt;10,IF(MID(I1532,12,1)="F",VLOOKUP(J1532,DATA!$K$2:$Y$20,14,FALSE),0)-10,0)),"")</f>
        <v/>
      </c>
      <c r="AJ1532" t="str">
        <f>IF(LEN(H1532)&gt;0,IF(H1532&lt;&gt;"CALL_PAL",VLOOKUP(H1532,DATA!$B$2:$E$526,4,FALSE),VLOOKUP(K1532,DATA!$K$72:$M$161,3,FALSE)),"")</f>
        <v/>
      </c>
      <c r="AK1532" t="str">
        <f>IF(LEN(H1532)&gt;0,VLOOKUP(H1532,DATA!$B$2:$D$526,3,FALSE),"")</f>
        <v/>
      </c>
      <c r="AL1532" t="str">
        <f t="shared" si="815"/>
        <v/>
      </c>
      <c r="AM1532" t="str">
        <f t="shared" si="816"/>
        <v/>
      </c>
      <c r="AN1532" t="str">
        <f t="shared" si="794"/>
        <v/>
      </c>
      <c r="AO1532" t="str">
        <f t="shared" si="788"/>
        <v/>
      </c>
      <c r="AP1532" t="str">
        <f t="shared" si="789"/>
        <v/>
      </c>
      <c r="AQ1532" t="str">
        <f t="shared" si="786"/>
        <v/>
      </c>
    </row>
    <row r="1533" spans="1:43" x14ac:dyDescent="0.25">
      <c r="A1533" t="str">
        <f t="shared" si="790"/>
        <v/>
      </c>
      <c r="C1533" t="str">
        <f t="shared" si="796"/>
        <v/>
      </c>
      <c r="D1533" t="str">
        <f t="shared" si="791"/>
        <v/>
      </c>
      <c r="E1533" t="str">
        <f t="shared" si="792"/>
        <v/>
      </c>
      <c r="F1533" t="str">
        <f t="shared" si="795"/>
        <v/>
      </c>
      <c r="G1533" t="str">
        <f t="shared" si="787"/>
        <v/>
      </c>
      <c r="H1533" t="str">
        <f t="shared" si="797"/>
        <v/>
      </c>
      <c r="I1533" s="3" t="str">
        <f>IF(LEN(H1533)&gt;0,VLOOKUP(H1533,DATA!$B$2:$G$526,6,FALSE),"")</f>
        <v/>
      </c>
      <c r="J1533" t="str">
        <f>IF(LEN(H1533)&gt;0,VLOOKUP(H1533,DATA!$B$2:$G$526,2,FALSE),"")</f>
        <v/>
      </c>
      <c r="K1533" t="str">
        <f>IF(LEN(H1533)&gt;0,IF(MID(IF(MID(MID(C1533,LEN(H1533)+2,99),1,1)="(",MID(MID(C1533,LEN(H1533)+2,99),2,LEN(MID(C1533,LEN(H1533)+2,99))-2),MID(C1533,LEN(H1533)+2,99)),1,1)=VLOOKUP(H1533,DATA!$B$2:$I$526,8,FALSE),MID(IF(MID(MID(C1533,LEN(H1533)+2,99),1,1)="(",MID(MID(C1533,LEN(H1533)+2,99),2,LEN(MID(C1533,LEN(H1533)+2,99))-2),MID(C1533,LEN(H1533)+2,99)),1,3),IF(MID(MID(C1533,LEN(H1533)+2,99),1,1)="(",MID(MID(C1533,LEN(H1533)+2,99),2,LEN(MID(C1533,LEN(H1533)+2,99))-2),MID(C1533,LEN(H1533)+2,99))),"")</f>
        <v/>
      </c>
      <c r="L1533" t="str">
        <f t="shared" si="798"/>
        <v/>
      </c>
      <c r="M1533" t="str">
        <f t="shared" si="817"/>
        <v/>
      </c>
      <c r="N1533" t="str">
        <f t="shared" si="799"/>
        <v/>
      </c>
      <c r="O1533" t="str">
        <f t="shared" si="800"/>
        <v/>
      </c>
      <c r="P1533" t="str">
        <f t="shared" si="793"/>
        <v/>
      </c>
      <c r="Q1533" t="str">
        <f t="shared" si="801"/>
        <v/>
      </c>
      <c r="R1533" t="str">
        <f t="shared" si="802"/>
        <v/>
      </c>
      <c r="S1533" t="str">
        <f t="shared" si="803"/>
        <v/>
      </c>
      <c r="T1533" t="str">
        <f t="shared" si="804"/>
        <v/>
      </c>
      <c r="U1533" t="str">
        <f t="shared" si="805"/>
        <v/>
      </c>
      <c r="V1533" t="str">
        <f>IF(MID(I1533,6,1)="T",VLOOKUP(H1533,DATA!$B$2:$H$526,7,FALSE),"")</f>
        <v/>
      </c>
      <c r="W1533" t="str">
        <f t="shared" si="806"/>
        <v/>
      </c>
      <c r="X1533" t="str">
        <f>IF(LEN(H1533)&gt;0,VLOOKUP(H1533,DATA!$B$2:$F$526,5,FALSE),"")</f>
        <v/>
      </c>
      <c r="Y1533" t="str">
        <f t="shared" si="807"/>
        <v/>
      </c>
      <c r="Z1533" t="str">
        <f t="shared" si="808"/>
        <v/>
      </c>
      <c r="AA1533" t="str">
        <f t="shared" si="809"/>
        <v/>
      </c>
      <c r="AB1533" t="str">
        <f>IF(LEN(Z1533)&gt;0,VLOOKUP(Z1533,DATA!$K$25:$L$69,2,FALSE)&amp;IF(LEN(AA1533)&gt;0,VLOOKUP(AA1533,DATA!$O$25:$P$29,2,FALSE),""),"")</f>
        <v/>
      </c>
      <c r="AC1533" t="str">
        <f>IF(LEN(Z1533)&gt;0,VLOOKUP(Z1533,DATA!$K$25:$M$69,3,FALSE),"")</f>
        <v/>
      </c>
      <c r="AD1533" t="str">
        <f t="shared" si="810"/>
        <v/>
      </c>
      <c r="AE1533" t="str">
        <f t="shared" si="811"/>
        <v/>
      </c>
      <c r="AF1533" t="str">
        <f t="shared" si="812"/>
        <v/>
      </c>
      <c r="AG1533" t="str">
        <f t="shared" si="813"/>
        <v/>
      </c>
      <c r="AH1533" t="str">
        <f t="shared" si="814"/>
        <v/>
      </c>
      <c r="AI1533" t="str">
        <f>IF(LEN(Q1533)&gt;0,REPT("0",IF(IF(MID(I1533,12,1)="F",VLOOKUP(J1533,DATA!$K$2:$Y$20,14,FALSE),0)&gt;10,IF(MID(I1533,12,1)="F",VLOOKUP(J1533,DATA!$K$2:$Y$20,14,FALSE),0)-10,0)-LEN(X1533))&amp;DEC2BIN(Q1533,IF(MID(I1533,12,1)="F",VLOOKUP(J1533,DATA!$K$2:$Y$20,14,FALSE),0)-IF(IF(MID(I1533,12,1)="F",VLOOKUP(J1533,DATA!$K$2:$Y$20,14,FALSE),0)&gt;10,IF(MID(I1533,12,1)="F",VLOOKUP(J1533,DATA!$K$2:$Y$20,14,FALSE),0)-10,0)),"")</f>
        <v/>
      </c>
      <c r="AJ1533" t="str">
        <f>IF(LEN(H1533)&gt;0,IF(H1533&lt;&gt;"CALL_PAL",VLOOKUP(H1533,DATA!$B$2:$E$526,4,FALSE),VLOOKUP(K1533,DATA!$K$72:$M$161,3,FALSE)),"")</f>
        <v/>
      </c>
      <c r="AK1533" t="str">
        <f>IF(LEN(H1533)&gt;0,VLOOKUP(H1533,DATA!$B$2:$D$526,3,FALSE),"")</f>
        <v/>
      </c>
      <c r="AL1533" t="str">
        <f t="shared" si="815"/>
        <v/>
      </c>
      <c r="AM1533" t="str">
        <f t="shared" si="816"/>
        <v/>
      </c>
      <c r="AN1533" t="str">
        <f t="shared" si="794"/>
        <v/>
      </c>
      <c r="AO1533" t="str">
        <f t="shared" si="788"/>
        <v/>
      </c>
      <c r="AP1533" t="str">
        <f t="shared" si="789"/>
        <v/>
      </c>
      <c r="AQ1533" t="str">
        <f t="shared" si="786"/>
        <v/>
      </c>
    </row>
    <row r="1534" spans="1:43" x14ac:dyDescent="0.25">
      <c r="A1534" t="str">
        <f t="shared" si="790"/>
        <v/>
      </c>
      <c r="C1534" t="str">
        <f t="shared" si="796"/>
        <v/>
      </c>
      <c r="D1534" t="str">
        <f t="shared" si="791"/>
        <v/>
      </c>
      <c r="E1534" t="str">
        <f t="shared" si="792"/>
        <v/>
      </c>
      <c r="F1534" t="str">
        <f t="shared" si="795"/>
        <v/>
      </c>
      <c r="G1534" t="str">
        <f t="shared" si="787"/>
        <v/>
      </c>
      <c r="H1534" t="str">
        <f t="shared" si="797"/>
        <v/>
      </c>
      <c r="I1534" s="3" t="str">
        <f>IF(LEN(H1534)&gt;0,VLOOKUP(H1534,DATA!$B$2:$G$526,6,FALSE),"")</f>
        <v/>
      </c>
      <c r="J1534" t="str">
        <f>IF(LEN(H1534)&gt;0,VLOOKUP(H1534,DATA!$B$2:$G$526,2,FALSE),"")</f>
        <v/>
      </c>
      <c r="K1534" t="str">
        <f>IF(LEN(H1534)&gt;0,IF(MID(IF(MID(MID(C1534,LEN(H1534)+2,99),1,1)="(",MID(MID(C1534,LEN(H1534)+2,99),2,LEN(MID(C1534,LEN(H1534)+2,99))-2),MID(C1534,LEN(H1534)+2,99)),1,1)=VLOOKUP(H1534,DATA!$B$2:$I$526,8,FALSE),MID(IF(MID(MID(C1534,LEN(H1534)+2,99),1,1)="(",MID(MID(C1534,LEN(H1534)+2,99),2,LEN(MID(C1534,LEN(H1534)+2,99))-2),MID(C1534,LEN(H1534)+2,99)),1,3),IF(MID(MID(C1534,LEN(H1534)+2,99),1,1)="(",MID(MID(C1534,LEN(H1534)+2,99),2,LEN(MID(C1534,LEN(H1534)+2,99))-2),MID(C1534,LEN(H1534)+2,99))),"")</f>
        <v/>
      </c>
      <c r="L1534" t="str">
        <f t="shared" si="798"/>
        <v/>
      </c>
      <c r="M1534" t="str">
        <f t="shared" si="817"/>
        <v/>
      </c>
      <c r="N1534" t="str">
        <f t="shared" si="799"/>
        <v/>
      </c>
      <c r="O1534" t="str">
        <f t="shared" si="800"/>
        <v/>
      </c>
      <c r="P1534" t="str">
        <f t="shared" si="793"/>
        <v/>
      </c>
      <c r="Q1534" t="str">
        <f t="shared" si="801"/>
        <v/>
      </c>
      <c r="R1534" t="str">
        <f t="shared" si="802"/>
        <v/>
      </c>
      <c r="S1534" t="str">
        <f t="shared" si="803"/>
        <v/>
      </c>
      <c r="T1534" t="str">
        <f t="shared" si="804"/>
        <v/>
      </c>
      <c r="U1534" t="str">
        <f t="shared" si="805"/>
        <v/>
      </c>
      <c r="V1534" t="str">
        <f>IF(MID(I1534,6,1)="T",VLOOKUP(H1534,DATA!$B$2:$H$526,7,FALSE),"")</f>
        <v/>
      </c>
      <c r="W1534" t="str">
        <f t="shared" si="806"/>
        <v/>
      </c>
      <c r="X1534" t="str">
        <f>IF(LEN(H1534)&gt;0,VLOOKUP(H1534,DATA!$B$2:$F$526,5,FALSE),"")</f>
        <v/>
      </c>
      <c r="Y1534" t="str">
        <f t="shared" si="807"/>
        <v/>
      </c>
      <c r="Z1534" t="str">
        <f t="shared" si="808"/>
        <v/>
      </c>
      <c r="AA1534" t="str">
        <f t="shared" si="809"/>
        <v/>
      </c>
      <c r="AB1534" t="str">
        <f>IF(LEN(Z1534)&gt;0,VLOOKUP(Z1534,DATA!$K$25:$L$69,2,FALSE)&amp;IF(LEN(AA1534)&gt;0,VLOOKUP(AA1534,DATA!$O$25:$P$29,2,FALSE),""),"")</f>
        <v/>
      </c>
      <c r="AC1534" t="str">
        <f>IF(LEN(Z1534)&gt;0,VLOOKUP(Z1534,DATA!$K$25:$M$69,3,FALSE),"")</f>
        <v/>
      </c>
      <c r="AD1534" t="str">
        <f t="shared" si="810"/>
        <v/>
      </c>
      <c r="AE1534" t="str">
        <f t="shared" si="811"/>
        <v/>
      </c>
      <c r="AF1534" t="str">
        <f t="shared" si="812"/>
        <v/>
      </c>
      <c r="AG1534" t="str">
        <f t="shared" si="813"/>
        <v/>
      </c>
      <c r="AH1534" t="str">
        <f t="shared" si="814"/>
        <v/>
      </c>
      <c r="AI1534" t="str">
        <f>IF(LEN(Q1534)&gt;0,REPT("0",IF(IF(MID(I1534,12,1)="F",VLOOKUP(J1534,DATA!$K$2:$Y$20,14,FALSE),0)&gt;10,IF(MID(I1534,12,1)="F",VLOOKUP(J1534,DATA!$K$2:$Y$20,14,FALSE),0)-10,0)-LEN(X1534))&amp;DEC2BIN(Q1534,IF(MID(I1534,12,1)="F",VLOOKUP(J1534,DATA!$K$2:$Y$20,14,FALSE),0)-IF(IF(MID(I1534,12,1)="F",VLOOKUP(J1534,DATA!$K$2:$Y$20,14,FALSE),0)&gt;10,IF(MID(I1534,12,1)="F",VLOOKUP(J1534,DATA!$K$2:$Y$20,14,FALSE),0)-10,0)),"")</f>
        <v/>
      </c>
      <c r="AJ1534" t="str">
        <f>IF(LEN(H1534)&gt;0,IF(H1534&lt;&gt;"CALL_PAL",VLOOKUP(H1534,DATA!$B$2:$E$526,4,FALSE),VLOOKUP(K1534,DATA!$K$72:$M$161,3,FALSE)),"")</f>
        <v/>
      </c>
      <c r="AK1534" t="str">
        <f>IF(LEN(H1534)&gt;0,VLOOKUP(H1534,DATA!$B$2:$D$526,3,FALSE),"")</f>
        <v/>
      </c>
      <c r="AL1534" t="str">
        <f t="shared" si="815"/>
        <v/>
      </c>
      <c r="AM1534" t="str">
        <f t="shared" si="816"/>
        <v/>
      </c>
      <c r="AN1534" t="str">
        <f t="shared" si="794"/>
        <v/>
      </c>
      <c r="AO1534" t="str">
        <f t="shared" si="788"/>
        <v/>
      </c>
      <c r="AP1534" t="str">
        <f t="shared" si="789"/>
        <v/>
      </c>
      <c r="AQ1534" t="str">
        <f t="shared" si="786"/>
        <v/>
      </c>
    </row>
    <row r="1535" spans="1:43" x14ac:dyDescent="0.25">
      <c r="A1535" t="str">
        <f t="shared" si="790"/>
        <v/>
      </c>
      <c r="C1535" t="str">
        <f t="shared" si="796"/>
        <v/>
      </c>
      <c r="D1535" t="str">
        <f t="shared" si="791"/>
        <v/>
      </c>
      <c r="E1535" t="str">
        <f t="shared" si="792"/>
        <v/>
      </c>
      <c r="F1535" t="str">
        <f t="shared" si="795"/>
        <v/>
      </c>
      <c r="G1535" t="str">
        <f t="shared" si="787"/>
        <v/>
      </c>
      <c r="H1535" t="str">
        <f t="shared" si="797"/>
        <v/>
      </c>
      <c r="I1535" s="3" t="str">
        <f>IF(LEN(H1535)&gt;0,VLOOKUP(H1535,DATA!$B$2:$G$526,6,FALSE),"")</f>
        <v/>
      </c>
      <c r="J1535" t="str">
        <f>IF(LEN(H1535)&gt;0,VLOOKUP(H1535,DATA!$B$2:$G$526,2,FALSE),"")</f>
        <v/>
      </c>
      <c r="K1535" t="str">
        <f>IF(LEN(H1535)&gt;0,IF(MID(IF(MID(MID(C1535,LEN(H1535)+2,99),1,1)="(",MID(MID(C1535,LEN(H1535)+2,99),2,LEN(MID(C1535,LEN(H1535)+2,99))-2),MID(C1535,LEN(H1535)+2,99)),1,1)=VLOOKUP(H1535,DATA!$B$2:$I$526,8,FALSE),MID(IF(MID(MID(C1535,LEN(H1535)+2,99),1,1)="(",MID(MID(C1535,LEN(H1535)+2,99),2,LEN(MID(C1535,LEN(H1535)+2,99))-2),MID(C1535,LEN(H1535)+2,99)),1,3),IF(MID(MID(C1535,LEN(H1535)+2,99),1,1)="(",MID(MID(C1535,LEN(H1535)+2,99),2,LEN(MID(C1535,LEN(H1535)+2,99))-2),MID(C1535,LEN(H1535)+2,99))),"")</f>
        <v/>
      </c>
      <c r="L1535" t="str">
        <f t="shared" si="798"/>
        <v/>
      </c>
      <c r="M1535" t="str">
        <f t="shared" si="817"/>
        <v/>
      </c>
      <c r="N1535" t="str">
        <f t="shared" si="799"/>
        <v/>
      </c>
      <c r="O1535" t="str">
        <f t="shared" si="800"/>
        <v/>
      </c>
      <c r="P1535" t="str">
        <f t="shared" si="793"/>
        <v/>
      </c>
      <c r="Q1535" t="str">
        <f t="shared" si="801"/>
        <v/>
      </c>
      <c r="R1535" t="str">
        <f t="shared" si="802"/>
        <v/>
      </c>
      <c r="S1535" t="str">
        <f t="shared" si="803"/>
        <v/>
      </c>
      <c r="T1535" t="str">
        <f t="shared" si="804"/>
        <v/>
      </c>
      <c r="U1535" t="str">
        <f t="shared" si="805"/>
        <v/>
      </c>
      <c r="V1535" t="str">
        <f>IF(MID(I1535,6,1)="T",VLOOKUP(H1535,DATA!$B$2:$H$526,7,FALSE),"")</f>
        <v/>
      </c>
      <c r="W1535" t="str">
        <f t="shared" si="806"/>
        <v/>
      </c>
      <c r="X1535" t="str">
        <f>IF(LEN(H1535)&gt;0,VLOOKUP(H1535,DATA!$B$2:$F$526,5,FALSE),"")</f>
        <v/>
      </c>
      <c r="Y1535" t="str">
        <f t="shared" si="807"/>
        <v/>
      </c>
      <c r="Z1535" t="str">
        <f t="shared" si="808"/>
        <v/>
      </c>
      <c r="AA1535" t="str">
        <f t="shared" si="809"/>
        <v/>
      </c>
      <c r="AB1535" t="str">
        <f>IF(LEN(Z1535)&gt;0,VLOOKUP(Z1535,DATA!$K$25:$L$69,2,FALSE)&amp;IF(LEN(AA1535)&gt;0,VLOOKUP(AA1535,DATA!$O$25:$P$29,2,FALSE),""),"")</f>
        <v/>
      </c>
      <c r="AC1535" t="str">
        <f>IF(LEN(Z1535)&gt;0,VLOOKUP(Z1535,DATA!$K$25:$M$69,3,FALSE),"")</f>
        <v/>
      </c>
      <c r="AD1535" t="str">
        <f t="shared" si="810"/>
        <v/>
      </c>
      <c r="AE1535" t="str">
        <f t="shared" si="811"/>
        <v/>
      </c>
      <c r="AF1535" t="str">
        <f t="shared" si="812"/>
        <v/>
      </c>
      <c r="AG1535" t="str">
        <f t="shared" si="813"/>
        <v/>
      </c>
      <c r="AH1535" t="str">
        <f t="shared" si="814"/>
        <v/>
      </c>
      <c r="AI1535" t="str">
        <f>IF(LEN(Q1535)&gt;0,REPT("0",IF(IF(MID(I1535,12,1)="F",VLOOKUP(J1535,DATA!$K$2:$Y$20,14,FALSE),0)&gt;10,IF(MID(I1535,12,1)="F",VLOOKUP(J1535,DATA!$K$2:$Y$20,14,FALSE),0)-10,0)-LEN(X1535))&amp;DEC2BIN(Q1535,IF(MID(I1535,12,1)="F",VLOOKUP(J1535,DATA!$K$2:$Y$20,14,FALSE),0)-IF(IF(MID(I1535,12,1)="F",VLOOKUP(J1535,DATA!$K$2:$Y$20,14,FALSE),0)&gt;10,IF(MID(I1535,12,1)="F",VLOOKUP(J1535,DATA!$K$2:$Y$20,14,FALSE),0)-10,0)),"")</f>
        <v/>
      </c>
      <c r="AJ1535" t="str">
        <f>IF(LEN(H1535)&gt;0,IF(H1535&lt;&gt;"CALL_PAL",VLOOKUP(H1535,DATA!$B$2:$E$526,4,FALSE),VLOOKUP(K1535,DATA!$K$72:$M$161,3,FALSE)),"")</f>
        <v/>
      </c>
      <c r="AK1535" t="str">
        <f>IF(LEN(H1535)&gt;0,VLOOKUP(H1535,DATA!$B$2:$D$526,3,FALSE),"")</f>
        <v/>
      </c>
      <c r="AL1535" t="str">
        <f t="shared" si="815"/>
        <v/>
      </c>
      <c r="AM1535" t="str">
        <f t="shared" si="816"/>
        <v/>
      </c>
      <c r="AN1535" t="str">
        <f t="shared" si="794"/>
        <v/>
      </c>
      <c r="AO1535" t="str">
        <f t="shared" si="788"/>
        <v/>
      </c>
      <c r="AP1535" t="str">
        <f t="shared" si="789"/>
        <v/>
      </c>
      <c r="AQ1535" t="str">
        <f t="shared" si="786"/>
        <v/>
      </c>
    </row>
    <row r="1536" spans="1:43" x14ac:dyDescent="0.25">
      <c r="A1536" t="str">
        <f t="shared" si="790"/>
        <v/>
      </c>
      <c r="C1536" t="str">
        <f t="shared" si="796"/>
        <v/>
      </c>
      <c r="D1536" t="str">
        <f t="shared" si="791"/>
        <v/>
      </c>
      <c r="E1536" t="str">
        <f t="shared" si="792"/>
        <v/>
      </c>
      <c r="F1536" t="str">
        <f t="shared" si="795"/>
        <v/>
      </c>
      <c r="G1536" t="str">
        <f t="shared" si="787"/>
        <v/>
      </c>
      <c r="H1536" t="str">
        <f t="shared" si="797"/>
        <v/>
      </c>
      <c r="I1536" s="3" t="str">
        <f>IF(LEN(H1536)&gt;0,VLOOKUP(H1536,DATA!$B$2:$G$526,6,FALSE),"")</f>
        <v/>
      </c>
      <c r="J1536" t="str">
        <f>IF(LEN(H1536)&gt;0,VLOOKUP(H1536,DATA!$B$2:$G$526,2,FALSE),"")</f>
        <v/>
      </c>
      <c r="K1536" t="str">
        <f>IF(LEN(H1536)&gt;0,IF(MID(IF(MID(MID(C1536,LEN(H1536)+2,99),1,1)="(",MID(MID(C1536,LEN(H1536)+2,99),2,LEN(MID(C1536,LEN(H1536)+2,99))-2),MID(C1536,LEN(H1536)+2,99)),1,1)=VLOOKUP(H1536,DATA!$B$2:$I$526,8,FALSE),MID(IF(MID(MID(C1536,LEN(H1536)+2,99),1,1)="(",MID(MID(C1536,LEN(H1536)+2,99),2,LEN(MID(C1536,LEN(H1536)+2,99))-2),MID(C1536,LEN(H1536)+2,99)),1,3),IF(MID(MID(C1536,LEN(H1536)+2,99),1,1)="(",MID(MID(C1536,LEN(H1536)+2,99),2,LEN(MID(C1536,LEN(H1536)+2,99))-2),MID(C1536,LEN(H1536)+2,99))),"")</f>
        <v/>
      </c>
      <c r="L1536" t="str">
        <f t="shared" si="798"/>
        <v/>
      </c>
      <c r="M1536" t="str">
        <f t="shared" si="817"/>
        <v/>
      </c>
      <c r="N1536" t="str">
        <f t="shared" si="799"/>
        <v/>
      </c>
      <c r="O1536" t="str">
        <f t="shared" si="800"/>
        <v/>
      </c>
      <c r="P1536" t="str">
        <f t="shared" si="793"/>
        <v/>
      </c>
      <c r="Q1536" t="str">
        <f t="shared" si="801"/>
        <v/>
      </c>
      <c r="R1536" t="str">
        <f t="shared" si="802"/>
        <v/>
      </c>
      <c r="S1536" t="str">
        <f t="shared" si="803"/>
        <v/>
      </c>
      <c r="T1536" t="str">
        <f t="shared" si="804"/>
        <v/>
      </c>
      <c r="U1536" t="str">
        <f t="shared" si="805"/>
        <v/>
      </c>
      <c r="V1536" t="str">
        <f>IF(MID(I1536,6,1)="T",VLOOKUP(H1536,DATA!$B$2:$H$526,7,FALSE),"")</f>
        <v/>
      </c>
      <c r="W1536" t="str">
        <f t="shared" si="806"/>
        <v/>
      </c>
      <c r="X1536" t="str">
        <f>IF(LEN(H1536)&gt;0,VLOOKUP(H1536,DATA!$B$2:$F$526,5,FALSE),"")</f>
        <v/>
      </c>
      <c r="Y1536" t="str">
        <f t="shared" si="807"/>
        <v/>
      </c>
      <c r="Z1536" t="str">
        <f t="shared" si="808"/>
        <v/>
      </c>
      <c r="AA1536" t="str">
        <f t="shared" si="809"/>
        <v/>
      </c>
      <c r="AB1536" t="str">
        <f>IF(LEN(Z1536)&gt;0,VLOOKUP(Z1536,DATA!$K$25:$L$69,2,FALSE)&amp;IF(LEN(AA1536)&gt;0,VLOOKUP(AA1536,DATA!$O$25:$P$29,2,FALSE),""),"")</f>
        <v/>
      </c>
      <c r="AC1536" t="str">
        <f>IF(LEN(Z1536)&gt;0,VLOOKUP(Z1536,DATA!$K$25:$M$69,3,FALSE),"")</f>
        <v/>
      </c>
      <c r="AD1536" t="str">
        <f t="shared" si="810"/>
        <v/>
      </c>
      <c r="AE1536" t="str">
        <f t="shared" si="811"/>
        <v/>
      </c>
      <c r="AF1536" t="str">
        <f t="shared" si="812"/>
        <v/>
      </c>
      <c r="AG1536" t="str">
        <f t="shared" si="813"/>
        <v/>
      </c>
      <c r="AH1536" t="str">
        <f t="shared" si="814"/>
        <v/>
      </c>
      <c r="AI1536" t="str">
        <f>IF(LEN(Q1536)&gt;0,REPT("0",IF(IF(MID(I1536,12,1)="F",VLOOKUP(J1536,DATA!$K$2:$Y$20,14,FALSE),0)&gt;10,IF(MID(I1536,12,1)="F",VLOOKUP(J1536,DATA!$K$2:$Y$20,14,FALSE),0)-10,0)-LEN(X1536))&amp;DEC2BIN(Q1536,IF(MID(I1536,12,1)="F",VLOOKUP(J1536,DATA!$K$2:$Y$20,14,FALSE),0)-IF(IF(MID(I1536,12,1)="F",VLOOKUP(J1536,DATA!$K$2:$Y$20,14,FALSE),0)&gt;10,IF(MID(I1536,12,1)="F",VLOOKUP(J1536,DATA!$K$2:$Y$20,14,FALSE),0)-10,0)),"")</f>
        <v/>
      </c>
      <c r="AJ1536" t="str">
        <f>IF(LEN(H1536)&gt;0,IF(H1536&lt;&gt;"CALL_PAL",VLOOKUP(H1536,DATA!$B$2:$E$526,4,FALSE),VLOOKUP(K1536,DATA!$K$72:$M$161,3,FALSE)),"")</f>
        <v/>
      </c>
      <c r="AK1536" t="str">
        <f>IF(LEN(H1536)&gt;0,VLOOKUP(H1536,DATA!$B$2:$D$526,3,FALSE),"")</f>
        <v/>
      </c>
      <c r="AL1536" t="str">
        <f t="shared" si="815"/>
        <v/>
      </c>
      <c r="AM1536" t="str">
        <f t="shared" si="816"/>
        <v/>
      </c>
      <c r="AN1536" t="str">
        <f t="shared" si="794"/>
        <v/>
      </c>
      <c r="AO1536" t="str">
        <f t="shared" si="788"/>
        <v/>
      </c>
      <c r="AP1536" t="str">
        <f t="shared" si="789"/>
        <v/>
      </c>
      <c r="AQ1536" t="str">
        <f t="shared" si="786"/>
        <v/>
      </c>
    </row>
    <row r="1537" spans="1:43" x14ac:dyDescent="0.25">
      <c r="A1537" t="str">
        <f t="shared" si="790"/>
        <v/>
      </c>
      <c r="C1537" t="str">
        <f t="shared" si="796"/>
        <v/>
      </c>
      <c r="D1537" t="str">
        <f t="shared" si="791"/>
        <v/>
      </c>
      <c r="E1537" t="str">
        <f t="shared" si="792"/>
        <v/>
      </c>
      <c r="F1537" t="str">
        <f t="shared" si="795"/>
        <v/>
      </c>
      <c r="G1537" t="str">
        <f t="shared" si="787"/>
        <v/>
      </c>
      <c r="H1537" t="str">
        <f t="shared" si="797"/>
        <v/>
      </c>
      <c r="I1537" s="3" t="str">
        <f>IF(LEN(H1537)&gt;0,VLOOKUP(H1537,DATA!$B$2:$G$526,6,FALSE),"")</f>
        <v/>
      </c>
      <c r="J1537" t="str">
        <f>IF(LEN(H1537)&gt;0,VLOOKUP(H1537,DATA!$B$2:$G$526,2,FALSE),"")</f>
        <v/>
      </c>
      <c r="K1537" t="str">
        <f>IF(LEN(H1537)&gt;0,IF(MID(IF(MID(MID(C1537,LEN(H1537)+2,99),1,1)="(",MID(MID(C1537,LEN(H1537)+2,99),2,LEN(MID(C1537,LEN(H1537)+2,99))-2),MID(C1537,LEN(H1537)+2,99)),1,1)=VLOOKUP(H1537,DATA!$B$2:$I$526,8,FALSE),MID(IF(MID(MID(C1537,LEN(H1537)+2,99),1,1)="(",MID(MID(C1537,LEN(H1537)+2,99),2,LEN(MID(C1537,LEN(H1537)+2,99))-2),MID(C1537,LEN(H1537)+2,99)),1,3),IF(MID(MID(C1537,LEN(H1537)+2,99),1,1)="(",MID(MID(C1537,LEN(H1537)+2,99),2,LEN(MID(C1537,LEN(H1537)+2,99))-2),MID(C1537,LEN(H1537)+2,99))),"")</f>
        <v/>
      </c>
      <c r="L1537" t="str">
        <f t="shared" si="798"/>
        <v/>
      </c>
      <c r="M1537" t="str">
        <f t="shared" si="817"/>
        <v/>
      </c>
      <c r="N1537" t="str">
        <f t="shared" si="799"/>
        <v/>
      </c>
      <c r="O1537" t="str">
        <f t="shared" si="800"/>
        <v/>
      </c>
      <c r="P1537" t="str">
        <f t="shared" si="793"/>
        <v/>
      </c>
      <c r="Q1537" t="str">
        <f t="shared" si="801"/>
        <v/>
      </c>
      <c r="R1537" t="str">
        <f t="shared" si="802"/>
        <v/>
      </c>
      <c r="S1537" t="str">
        <f t="shared" si="803"/>
        <v/>
      </c>
      <c r="T1537" t="str">
        <f t="shared" si="804"/>
        <v/>
      </c>
      <c r="U1537" t="str">
        <f t="shared" si="805"/>
        <v/>
      </c>
      <c r="V1537" t="str">
        <f>IF(MID(I1537,6,1)="T",VLOOKUP(H1537,DATA!$B$2:$H$526,7,FALSE),"")</f>
        <v/>
      </c>
      <c r="W1537" t="str">
        <f t="shared" si="806"/>
        <v/>
      </c>
      <c r="X1537" t="str">
        <f>IF(LEN(H1537)&gt;0,VLOOKUP(H1537,DATA!$B$2:$F$526,5,FALSE),"")</f>
        <v/>
      </c>
      <c r="Y1537" t="str">
        <f t="shared" si="807"/>
        <v/>
      </c>
      <c r="Z1537" t="str">
        <f t="shared" si="808"/>
        <v/>
      </c>
      <c r="AA1537" t="str">
        <f t="shared" si="809"/>
        <v/>
      </c>
      <c r="AB1537" t="str">
        <f>IF(LEN(Z1537)&gt;0,VLOOKUP(Z1537,DATA!$K$25:$L$69,2,FALSE)&amp;IF(LEN(AA1537)&gt;0,VLOOKUP(AA1537,DATA!$O$25:$P$29,2,FALSE),""),"")</f>
        <v/>
      </c>
      <c r="AC1537" t="str">
        <f>IF(LEN(Z1537)&gt;0,VLOOKUP(Z1537,DATA!$K$25:$M$69,3,FALSE),"")</f>
        <v/>
      </c>
      <c r="AD1537" t="str">
        <f t="shared" si="810"/>
        <v/>
      </c>
      <c r="AE1537" t="str">
        <f t="shared" si="811"/>
        <v/>
      </c>
      <c r="AF1537" t="str">
        <f t="shared" si="812"/>
        <v/>
      </c>
      <c r="AG1537" t="str">
        <f t="shared" si="813"/>
        <v/>
      </c>
      <c r="AH1537" t="str">
        <f t="shared" si="814"/>
        <v/>
      </c>
      <c r="AI1537" t="str">
        <f>IF(LEN(Q1537)&gt;0,REPT("0",IF(IF(MID(I1537,12,1)="F",VLOOKUP(J1537,DATA!$K$2:$Y$20,14,FALSE),0)&gt;10,IF(MID(I1537,12,1)="F",VLOOKUP(J1537,DATA!$K$2:$Y$20,14,FALSE),0)-10,0)-LEN(X1537))&amp;DEC2BIN(Q1537,IF(MID(I1537,12,1)="F",VLOOKUP(J1537,DATA!$K$2:$Y$20,14,FALSE),0)-IF(IF(MID(I1537,12,1)="F",VLOOKUP(J1537,DATA!$K$2:$Y$20,14,FALSE),0)&gt;10,IF(MID(I1537,12,1)="F",VLOOKUP(J1537,DATA!$K$2:$Y$20,14,FALSE),0)-10,0)),"")</f>
        <v/>
      </c>
      <c r="AJ1537" t="str">
        <f>IF(LEN(H1537)&gt;0,IF(H1537&lt;&gt;"CALL_PAL",VLOOKUP(H1537,DATA!$B$2:$E$526,4,FALSE),VLOOKUP(K1537,DATA!$K$72:$M$161,3,FALSE)),"")</f>
        <v/>
      </c>
      <c r="AK1537" t="str">
        <f>IF(LEN(H1537)&gt;0,VLOOKUP(H1537,DATA!$B$2:$D$526,3,FALSE),"")</f>
        <v/>
      </c>
      <c r="AL1537" t="str">
        <f t="shared" si="815"/>
        <v/>
      </c>
      <c r="AM1537" t="str">
        <f t="shared" si="816"/>
        <v/>
      </c>
      <c r="AN1537" t="str">
        <f t="shared" si="794"/>
        <v/>
      </c>
      <c r="AO1537" t="str">
        <f t="shared" si="788"/>
        <v/>
      </c>
      <c r="AP1537" t="str">
        <f t="shared" si="789"/>
        <v/>
      </c>
      <c r="AQ1537" t="str">
        <f t="shared" si="786"/>
        <v/>
      </c>
    </row>
    <row r="1538" spans="1:43" x14ac:dyDescent="0.25">
      <c r="A1538" t="str">
        <f t="shared" si="790"/>
        <v/>
      </c>
      <c r="C1538" t="str">
        <f t="shared" si="796"/>
        <v/>
      </c>
      <c r="D1538" t="str">
        <f t="shared" si="791"/>
        <v/>
      </c>
      <c r="E1538" t="str">
        <f t="shared" si="792"/>
        <v/>
      </c>
      <c r="F1538" t="str">
        <f t="shared" si="795"/>
        <v/>
      </c>
      <c r="G1538" t="str">
        <f t="shared" si="787"/>
        <v/>
      </c>
      <c r="H1538" t="str">
        <f t="shared" si="797"/>
        <v/>
      </c>
      <c r="I1538" s="3" t="str">
        <f>IF(LEN(H1538)&gt;0,VLOOKUP(H1538,DATA!$B$2:$G$526,6,FALSE),"")</f>
        <v/>
      </c>
      <c r="J1538" t="str">
        <f>IF(LEN(H1538)&gt;0,VLOOKUP(H1538,DATA!$B$2:$G$526,2,FALSE),"")</f>
        <v/>
      </c>
      <c r="K1538" t="str">
        <f>IF(LEN(H1538)&gt;0,IF(MID(IF(MID(MID(C1538,LEN(H1538)+2,99),1,1)="(",MID(MID(C1538,LEN(H1538)+2,99),2,LEN(MID(C1538,LEN(H1538)+2,99))-2),MID(C1538,LEN(H1538)+2,99)),1,1)=VLOOKUP(H1538,DATA!$B$2:$I$526,8,FALSE),MID(IF(MID(MID(C1538,LEN(H1538)+2,99),1,1)="(",MID(MID(C1538,LEN(H1538)+2,99),2,LEN(MID(C1538,LEN(H1538)+2,99))-2),MID(C1538,LEN(H1538)+2,99)),1,3),IF(MID(MID(C1538,LEN(H1538)+2,99),1,1)="(",MID(MID(C1538,LEN(H1538)+2,99),2,LEN(MID(C1538,LEN(H1538)+2,99))-2),MID(C1538,LEN(H1538)+2,99))),"")</f>
        <v/>
      </c>
      <c r="L1538" t="str">
        <f t="shared" si="798"/>
        <v/>
      </c>
      <c r="M1538" t="str">
        <f t="shared" si="817"/>
        <v/>
      </c>
      <c r="N1538" t="str">
        <f t="shared" si="799"/>
        <v/>
      </c>
      <c r="O1538" t="str">
        <f t="shared" si="800"/>
        <v/>
      </c>
      <c r="P1538" t="str">
        <f t="shared" si="793"/>
        <v/>
      </c>
      <c r="Q1538" t="str">
        <f t="shared" si="801"/>
        <v/>
      </c>
      <c r="R1538" t="str">
        <f t="shared" si="802"/>
        <v/>
      </c>
      <c r="S1538" t="str">
        <f t="shared" si="803"/>
        <v/>
      </c>
      <c r="T1538" t="str">
        <f t="shared" si="804"/>
        <v/>
      </c>
      <c r="U1538" t="str">
        <f t="shared" si="805"/>
        <v/>
      </c>
      <c r="V1538" t="str">
        <f>IF(MID(I1538,6,1)="T",VLOOKUP(H1538,DATA!$B$2:$H$526,7,FALSE),"")</f>
        <v/>
      </c>
      <c r="W1538" t="str">
        <f t="shared" si="806"/>
        <v/>
      </c>
      <c r="X1538" t="str">
        <f>IF(LEN(H1538)&gt;0,VLOOKUP(H1538,DATA!$B$2:$F$526,5,FALSE),"")</f>
        <v/>
      </c>
      <c r="Y1538" t="str">
        <f t="shared" si="807"/>
        <v/>
      </c>
      <c r="Z1538" t="str">
        <f t="shared" si="808"/>
        <v/>
      </c>
      <c r="AA1538" t="str">
        <f t="shared" si="809"/>
        <v/>
      </c>
      <c r="AB1538" t="str">
        <f>IF(LEN(Z1538)&gt;0,VLOOKUP(Z1538,DATA!$K$25:$L$69,2,FALSE)&amp;IF(LEN(AA1538)&gt;0,VLOOKUP(AA1538,DATA!$O$25:$P$29,2,FALSE),""),"")</f>
        <v/>
      </c>
      <c r="AC1538" t="str">
        <f>IF(LEN(Z1538)&gt;0,VLOOKUP(Z1538,DATA!$K$25:$M$69,3,FALSE),"")</f>
        <v/>
      </c>
      <c r="AD1538" t="str">
        <f t="shared" si="810"/>
        <v/>
      </c>
      <c r="AE1538" t="str">
        <f t="shared" si="811"/>
        <v/>
      </c>
      <c r="AF1538" t="str">
        <f t="shared" si="812"/>
        <v/>
      </c>
      <c r="AG1538" t="str">
        <f t="shared" si="813"/>
        <v/>
      </c>
      <c r="AH1538" t="str">
        <f t="shared" si="814"/>
        <v/>
      </c>
      <c r="AI1538" t="str">
        <f>IF(LEN(Q1538)&gt;0,REPT("0",IF(IF(MID(I1538,12,1)="F",VLOOKUP(J1538,DATA!$K$2:$Y$20,14,FALSE),0)&gt;10,IF(MID(I1538,12,1)="F",VLOOKUP(J1538,DATA!$K$2:$Y$20,14,FALSE),0)-10,0)-LEN(X1538))&amp;DEC2BIN(Q1538,IF(MID(I1538,12,1)="F",VLOOKUP(J1538,DATA!$K$2:$Y$20,14,FALSE),0)-IF(IF(MID(I1538,12,1)="F",VLOOKUP(J1538,DATA!$K$2:$Y$20,14,FALSE),0)&gt;10,IF(MID(I1538,12,1)="F",VLOOKUP(J1538,DATA!$K$2:$Y$20,14,FALSE),0)-10,0)),"")</f>
        <v/>
      </c>
      <c r="AJ1538" t="str">
        <f>IF(LEN(H1538)&gt;0,IF(H1538&lt;&gt;"CALL_PAL",VLOOKUP(H1538,DATA!$B$2:$E$526,4,FALSE),VLOOKUP(K1538,DATA!$K$72:$M$161,3,FALSE)),"")</f>
        <v/>
      </c>
      <c r="AK1538" t="str">
        <f>IF(LEN(H1538)&gt;0,VLOOKUP(H1538,DATA!$B$2:$D$526,3,FALSE),"")</f>
        <v/>
      </c>
      <c r="AL1538" t="str">
        <f t="shared" si="815"/>
        <v/>
      </c>
      <c r="AM1538" t="str">
        <f t="shared" si="816"/>
        <v/>
      </c>
      <c r="AN1538" t="str">
        <f t="shared" si="794"/>
        <v/>
      </c>
      <c r="AO1538" t="str">
        <f t="shared" si="788"/>
        <v/>
      </c>
      <c r="AP1538" t="str">
        <f t="shared" si="789"/>
        <v/>
      </c>
      <c r="AQ1538" t="str">
        <f t="shared" si="786"/>
        <v/>
      </c>
    </row>
    <row r="1539" spans="1:43" x14ac:dyDescent="0.25">
      <c r="A1539" t="str">
        <f t="shared" si="790"/>
        <v/>
      </c>
      <c r="C1539" t="str">
        <f t="shared" si="796"/>
        <v/>
      </c>
      <c r="D1539" t="str">
        <f t="shared" si="791"/>
        <v/>
      </c>
      <c r="E1539" t="str">
        <f t="shared" si="792"/>
        <v/>
      </c>
      <c r="F1539" t="str">
        <f t="shared" si="795"/>
        <v/>
      </c>
      <c r="G1539" t="str">
        <f t="shared" si="787"/>
        <v/>
      </c>
      <c r="H1539" t="str">
        <f t="shared" si="797"/>
        <v/>
      </c>
      <c r="I1539" s="3" t="str">
        <f>IF(LEN(H1539)&gt;0,VLOOKUP(H1539,DATA!$B$2:$G$526,6,FALSE),"")</f>
        <v/>
      </c>
      <c r="J1539" t="str">
        <f>IF(LEN(H1539)&gt;0,VLOOKUP(H1539,DATA!$B$2:$G$526,2,FALSE),"")</f>
        <v/>
      </c>
      <c r="K1539" t="str">
        <f>IF(LEN(H1539)&gt;0,IF(MID(IF(MID(MID(C1539,LEN(H1539)+2,99),1,1)="(",MID(MID(C1539,LEN(H1539)+2,99),2,LEN(MID(C1539,LEN(H1539)+2,99))-2),MID(C1539,LEN(H1539)+2,99)),1,1)=VLOOKUP(H1539,DATA!$B$2:$I$526,8,FALSE),MID(IF(MID(MID(C1539,LEN(H1539)+2,99),1,1)="(",MID(MID(C1539,LEN(H1539)+2,99),2,LEN(MID(C1539,LEN(H1539)+2,99))-2),MID(C1539,LEN(H1539)+2,99)),1,3),IF(MID(MID(C1539,LEN(H1539)+2,99),1,1)="(",MID(MID(C1539,LEN(H1539)+2,99),2,LEN(MID(C1539,LEN(H1539)+2,99))-2),MID(C1539,LEN(H1539)+2,99))),"")</f>
        <v/>
      </c>
      <c r="L1539" t="str">
        <f t="shared" si="798"/>
        <v/>
      </c>
      <c r="M1539" t="str">
        <f t="shared" si="817"/>
        <v/>
      </c>
      <c r="N1539" t="str">
        <f t="shared" si="799"/>
        <v/>
      </c>
      <c r="O1539" t="str">
        <f t="shared" si="800"/>
        <v/>
      </c>
      <c r="P1539" t="str">
        <f t="shared" si="793"/>
        <v/>
      </c>
      <c r="Q1539" t="str">
        <f t="shared" si="801"/>
        <v/>
      </c>
      <c r="R1539" t="str">
        <f t="shared" si="802"/>
        <v/>
      </c>
      <c r="S1539" t="str">
        <f t="shared" si="803"/>
        <v/>
      </c>
      <c r="T1539" t="str">
        <f t="shared" si="804"/>
        <v/>
      </c>
      <c r="U1539" t="str">
        <f t="shared" si="805"/>
        <v/>
      </c>
      <c r="V1539" t="str">
        <f>IF(MID(I1539,6,1)="T",VLOOKUP(H1539,DATA!$B$2:$H$526,7,FALSE),"")</f>
        <v/>
      </c>
      <c r="W1539" t="str">
        <f t="shared" si="806"/>
        <v/>
      </c>
      <c r="X1539" t="str">
        <f>IF(LEN(H1539)&gt;0,VLOOKUP(H1539,DATA!$B$2:$F$526,5,FALSE),"")</f>
        <v/>
      </c>
      <c r="Y1539" t="str">
        <f t="shared" si="807"/>
        <v/>
      </c>
      <c r="Z1539" t="str">
        <f t="shared" si="808"/>
        <v/>
      </c>
      <c r="AA1539" t="str">
        <f t="shared" si="809"/>
        <v/>
      </c>
      <c r="AB1539" t="str">
        <f>IF(LEN(Z1539)&gt;0,VLOOKUP(Z1539,DATA!$K$25:$L$69,2,FALSE)&amp;IF(LEN(AA1539)&gt;0,VLOOKUP(AA1539,DATA!$O$25:$P$29,2,FALSE),""),"")</f>
        <v/>
      </c>
      <c r="AC1539" t="str">
        <f>IF(LEN(Z1539)&gt;0,VLOOKUP(Z1539,DATA!$K$25:$M$69,3,FALSE),"")</f>
        <v/>
      </c>
      <c r="AD1539" t="str">
        <f t="shared" si="810"/>
        <v/>
      </c>
      <c r="AE1539" t="str">
        <f t="shared" si="811"/>
        <v/>
      </c>
      <c r="AF1539" t="str">
        <f t="shared" si="812"/>
        <v/>
      </c>
      <c r="AG1539" t="str">
        <f t="shared" si="813"/>
        <v/>
      </c>
      <c r="AH1539" t="str">
        <f t="shared" si="814"/>
        <v/>
      </c>
      <c r="AI1539" t="str">
        <f>IF(LEN(Q1539)&gt;0,REPT("0",IF(IF(MID(I1539,12,1)="F",VLOOKUP(J1539,DATA!$K$2:$Y$20,14,FALSE),0)&gt;10,IF(MID(I1539,12,1)="F",VLOOKUP(J1539,DATA!$K$2:$Y$20,14,FALSE),0)-10,0)-LEN(X1539))&amp;DEC2BIN(Q1539,IF(MID(I1539,12,1)="F",VLOOKUP(J1539,DATA!$K$2:$Y$20,14,FALSE),0)-IF(IF(MID(I1539,12,1)="F",VLOOKUP(J1539,DATA!$K$2:$Y$20,14,FALSE),0)&gt;10,IF(MID(I1539,12,1)="F",VLOOKUP(J1539,DATA!$K$2:$Y$20,14,FALSE),0)-10,0)),"")</f>
        <v/>
      </c>
      <c r="AJ1539" t="str">
        <f>IF(LEN(H1539)&gt;0,IF(H1539&lt;&gt;"CALL_PAL",VLOOKUP(H1539,DATA!$B$2:$E$526,4,FALSE),VLOOKUP(K1539,DATA!$K$72:$M$161,3,FALSE)),"")</f>
        <v/>
      </c>
      <c r="AK1539" t="str">
        <f>IF(LEN(H1539)&gt;0,VLOOKUP(H1539,DATA!$B$2:$D$526,3,FALSE),"")</f>
        <v/>
      </c>
      <c r="AL1539" t="str">
        <f t="shared" si="815"/>
        <v/>
      </c>
      <c r="AM1539" t="str">
        <f t="shared" si="816"/>
        <v/>
      </c>
      <c r="AN1539" t="str">
        <f t="shared" si="794"/>
        <v/>
      </c>
      <c r="AO1539" t="str">
        <f t="shared" si="788"/>
        <v/>
      </c>
      <c r="AP1539" t="str">
        <f t="shared" si="789"/>
        <v/>
      </c>
      <c r="AQ1539" t="str">
        <f t="shared" ref="AQ1539:AQ1602" si="818">IF(B1539="","",IF(G1539=G1540,"",INT(G1539/64)*64=G1539))</f>
        <v/>
      </c>
    </row>
    <row r="1540" spans="1:43" x14ac:dyDescent="0.25">
      <c r="A1540" t="str">
        <f t="shared" si="790"/>
        <v/>
      </c>
      <c r="C1540" t="str">
        <f t="shared" si="796"/>
        <v/>
      </c>
      <c r="D1540" t="str">
        <f t="shared" si="791"/>
        <v/>
      </c>
      <c r="E1540" t="str">
        <f t="shared" si="792"/>
        <v/>
      </c>
      <c r="F1540" t="str">
        <f t="shared" si="795"/>
        <v/>
      </c>
      <c r="G1540" t="str">
        <f t="shared" ref="G1540:G1603" si="819">IF(LEN(C1540)&gt;0,IF(IFERROR(FIND(":",C1540)&gt;0,FALSE),G1539+16-MOD(G1539+16,16),IF(E1540,G1539+F1539-MOD(G1539+F1539,F1539),G1539)),"")</f>
        <v/>
      </c>
      <c r="H1540" t="str">
        <f t="shared" si="797"/>
        <v/>
      </c>
      <c r="I1540" s="3" t="str">
        <f>IF(LEN(H1540)&gt;0,VLOOKUP(H1540,DATA!$B$2:$G$526,6,FALSE),"")</f>
        <v/>
      </c>
      <c r="J1540" t="str">
        <f>IF(LEN(H1540)&gt;0,VLOOKUP(H1540,DATA!$B$2:$G$526,2,FALSE),"")</f>
        <v/>
      </c>
      <c r="K1540" t="str">
        <f>IF(LEN(H1540)&gt;0,IF(MID(IF(MID(MID(C1540,LEN(H1540)+2,99),1,1)="(",MID(MID(C1540,LEN(H1540)+2,99),2,LEN(MID(C1540,LEN(H1540)+2,99))-2),MID(C1540,LEN(H1540)+2,99)),1,1)=VLOOKUP(H1540,DATA!$B$2:$I$526,8,FALSE),MID(IF(MID(MID(C1540,LEN(H1540)+2,99),1,1)="(",MID(MID(C1540,LEN(H1540)+2,99),2,LEN(MID(C1540,LEN(H1540)+2,99))-2),MID(C1540,LEN(H1540)+2,99)),1,3),IF(MID(MID(C1540,LEN(H1540)+2,99),1,1)="(",MID(MID(C1540,LEN(H1540)+2,99),2,LEN(MID(C1540,LEN(H1540)+2,99))-2),MID(C1540,LEN(H1540)+2,99))),"")</f>
        <v/>
      </c>
      <c r="L1540" t="str">
        <f t="shared" si="798"/>
        <v/>
      </c>
      <c r="M1540" t="str">
        <f t="shared" si="817"/>
        <v/>
      </c>
      <c r="N1540" t="str">
        <f t="shared" si="799"/>
        <v/>
      </c>
      <c r="O1540" t="str">
        <f t="shared" si="800"/>
        <v/>
      </c>
      <c r="P1540" t="str">
        <f t="shared" si="793"/>
        <v/>
      </c>
      <c r="Q1540" t="str">
        <f t="shared" si="801"/>
        <v/>
      </c>
      <c r="R1540" t="str">
        <f t="shared" si="802"/>
        <v/>
      </c>
      <c r="S1540" t="str">
        <f t="shared" si="803"/>
        <v/>
      </c>
      <c r="T1540" t="str">
        <f t="shared" si="804"/>
        <v/>
      </c>
      <c r="U1540" t="str">
        <f t="shared" si="805"/>
        <v/>
      </c>
      <c r="V1540" t="str">
        <f>IF(MID(I1540,6,1)="T",VLOOKUP(H1540,DATA!$B$2:$H$526,7,FALSE),"")</f>
        <v/>
      </c>
      <c r="W1540" t="str">
        <f t="shared" si="806"/>
        <v/>
      </c>
      <c r="X1540" t="str">
        <f>IF(LEN(H1540)&gt;0,VLOOKUP(H1540,DATA!$B$2:$F$526,5,FALSE),"")</f>
        <v/>
      </c>
      <c r="Y1540" t="str">
        <f t="shared" si="807"/>
        <v/>
      </c>
      <c r="Z1540" t="str">
        <f t="shared" si="808"/>
        <v/>
      </c>
      <c r="AA1540" t="str">
        <f t="shared" si="809"/>
        <v/>
      </c>
      <c r="AB1540" t="str">
        <f>IF(LEN(Z1540)&gt;0,VLOOKUP(Z1540,DATA!$K$25:$L$69,2,FALSE)&amp;IF(LEN(AA1540)&gt;0,VLOOKUP(AA1540,DATA!$O$25:$P$29,2,FALSE),""),"")</f>
        <v/>
      </c>
      <c r="AC1540" t="str">
        <f>IF(LEN(Z1540)&gt;0,VLOOKUP(Z1540,DATA!$K$25:$M$69,3,FALSE),"")</f>
        <v/>
      </c>
      <c r="AD1540" t="str">
        <f t="shared" si="810"/>
        <v/>
      </c>
      <c r="AE1540" t="str">
        <f t="shared" si="811"/>
        <v/>
      </c>
      <c r="AF1540" t="str">
        <f t="shared" si="812"/>
        <v/>
      </c>
      <c r="AG1540" t="str">
        <f t="shared" si="813"/>
        <v/>
      </c>
      <c r="AH1540" t="str">
        <f t="shared" si="814"/>
        <v/>
      </c>
      <c r="AI1540" t="str">
        <f>IF(LEN(Q1540)&gt;0,REPT("0",IF(IF(MID(I1540,12,1)="F",VLOOKUP(J1540,DATA!$K$2:$Y$20,14,FALSE),0)&gt;10,IF(MID(I1540,12,1)="F",VLOOKUP(J1540,DATA!$K$2:$Y$20,14,FALSE),0)-10,0)-LEN(X1540))&amp;DEC2BIN(Q1540,IF(MID(I1540,12,1)="F",VLOOKUP(J1540,DATA!$K$2:$Y$20,14,FALSE),0)-IF(IF(MID(I1540,12,1)="F",VLOOKUP(J1540,DATA!$K$2:$Y$20,14,FALSE),0)&gt;10,IF(MID(I1540,12,1)="F",VLOOKUP(J1540,DATA!$K$2:$Y$20,14,FALSE),0)-10,0)),"")</f>
        <v/>
      </c>
      <c r="AJ1540" t="str">
        <f>IF(LEN(H1540)&gt;0,IF(H1540&lt;&gt;"CALL_PAL",VLOOKUP(H1540,DATA!$B$2:$E$526,4,FALSE),VLOOKUP(K1540,DATA!$K$72:$M$161,3,FALSE)),"")</f>
        <v/>
      </c>
      <c r="AK1540" t="str">
        <f>IF(LEN(H1540)&gt;0,VLOOKUP(H1540,DATA!$B$2:$D$526,3,FALSE),"")</f>
        <v/>
      </c>
      <c r="AL1540" t="str">
        <f t="shared" si="815"/>
        <v/>
      </c>
      <c r="AM1540" t="str">
        <f t="shared" si="816"/>
        <v/>
      </c>
      <c r="AN1540" t="str">
        <f t="shared" si="794"/>
        <v/>
      </c>
      <c r="AO1540" t="str">
        <f t="shared" ref="AO1540:AO1603" si="820">IF(B1540&lt;&gt;"",G1540-G1539,"")</f>
        <v/>
      </c>
      <c r="AP1540" t="str">
        <f t="shared" si="789"/>
        <v/>
      </c>
      <c r="AQ1540" t="str">
        <f t="shared" si="818"/>
        <v/>
      </c>
    </row>
    <row r="1541" spans="1:43" x14ac:dyDescent="0.25">
      <c r="A1541" t="str">
        <f t="shared" si="790"/>
        <v/>
      </c>
      <c r="C1541" t="str">
        <f t="shared" si="796"/>
        <v/>
      </c>
      <c r="D1541" t="str">
        <f t="shared" si="791"/>
        <v/>
      </c>
      <c r="E1541" t="str">
        <f t="shared" si="792"/>
        <v/>
      </c>
      <c r="F1541" t="str">
        <f t="shared" si="795"/>
        <v/>
      </c>
      <c r="G1541" t="str">
        <f t="shared" si="819"/>
        <v/>
      </c>
      <c r="H1541" t="str">
        <f t="shared" si="797"/>
        <v/>
      </c>
      <c r="I1541" s="3" t="str">
        <f>IF(LEN(H1541)&gt;0,VLOOKUP(H1541,DATA!$B$2:$G$526,6,FALSE),"")</f>
        <v/>
      </c>
      <c r="J1541" t="str">
        <f>IF(LEN(H1541)&gt;0,VLOOKUP(H1541,DATA!$B$2:$G$526,2,FALSE),"")</f>
        <v/>
      </c>
      <c r="K1541" t="str">
        <f>IF(LEN(H1541)&gt;0,IF(MID(IF(MID(MID(C1541,LEN(H1541)+2,99),1,1)="(",MID(MID(C1541,LEN(H1541)+2,99),2,LEN(MID(C1541,LEN(H1541)+2,99))-2),MID(C1541,LEN(H1541)+2,99)),1,1)=VLOOKUP(H1541,DATA!$B$2:$I$526,8,FALSE),MID(IF(MID(MID(C1541,LEN(H1541)+2,99),1,1)="(",MID(MID(C1541,LEN(H1541)+2,99),2,LEN(MID(C1541,LEN(H1541)+2,99))-2),MID(C1541,LEN(H1541)+2,99)),1,3),IF(MID(MID(C1541,LEN(H1541)+2,99),1,1)="(",MID(MID(C1541,LEN(H1541)+2,99),2,LEN(MID(C1541,LEN(H1541)+2,99))-2),MID(C1541,LEN(H1541)+2,99))),"")</f>
        <v/>
      </c>
      <c r="L1541" t="str">
        <f t="shared" si="798"/>
        <v/>
      </c>
      <c r="M1541" t="str">
        <f t="shared" si="817"/>
        <v/>
      </c>
      <c r="N1541" t="str">
        <f t="shared" si="799"/>
        <v/>
      </c>
      <c r="O1541" t="str">
        <f t="shared" si="800"/>
        <v/>
      </c>
      <c r="P1541" t="str">
        <f t="shared" si="793"/>
        <v/>
      </c>
      <c r="Q1541" t="str">
        <f t="shared" si="801"/>
        <v/>
      </c>
      <c r="R1541" t="str">
        <f t="shared" si="802"/>
        <v/>
      </c>
      <c r="S1541" t="str">
        <f t="shared" si="803"/>
        <v/>
      </c>
      <c r="T1541" t="str">
        <f t="shared" si="804"/>
        <v/>
      </c>
      <c r="U1541" t="str">
        <f t="shared" si="805"/>
        <v/>
      </c>
      <c r="V1541" t="str">
        <f>IF(MID(I1541,6,1)="T",VLOOKUP(H1541,DATA!$B$2:$H$526,7,FALSE),"")</f>
        <v/>
      </c>
      <c r="W1541" t="str">
        <f t="shared" si="806"/>
        <v/>
      </c>
      <c r="X1541" t="str">
        <f>IF(LEN(H1541)&gt;0,VLOOKUP(H1541,DATA!$B$2:$F$526,5,FALSE),"")</f>
        <v/>
      </c>
      <c r="Y1541" t="str">
        <f t="shared" si="807"/>
        <v/>
      </c>
      <c r="Z1541" t="str">
        <f t="shared" si="808"/>
        <v/>
      </c>
      <c r="AA1541" t="str">
        <f t="shared" si="809"/>
        <v/>
      </c>
      <c r="AB1541" t="str">
        <f>IF(LEN(Z1541)&gt;0,VLOOKUP(Z1541,DATA!$K$25:$L$69,2,FALSE)&amp;IF(LEN(AA1541)&gt;0,VLOOKUP(AA1541,DATA!$O$25:$P$29,2,FALSE),""),"")</f>
        <v/>
      </c>
      <c r="AC1541" t="str">
        <f>IF(LEN(Z1541)&gt;0,VLOOKUP(Z1541,DATA!$K$25:$M$69,3,FALSE),"")</f>
        <v/>
      </c>
      <c r="AD1541" t="str">
        <f t="shared" si="810"/>
        <v/>
      </c>
      <c r="AE1541" t="str">
        <f t="shared" si="811"/>
        <v/>
      </c>
      <c r="AF1541" t="str">
        <f t="shared" si="812"/>
        <v/>
      </c>
      <c r="AG1541" t="str">
        <f t="shared" si="813"/>
        <v/>
      </c>
      <c r="AH1541" t="str">
        <f t="shared" si="814"/>
        <v/>
      </c>
      <c r="AI1541" t="str">
        <f>IF(LEN(Q1541)&gt;0,REPT("0",IF(IF(MID(I1541,12,1)="F",VLOOKUP(J1541,DATA!$K$2:$Y$20,14,FALSE),0)&gt;10,IF(MID(I1541,12,1)="F",VLOOKUP(J1541,DATA!$K$2:$Y$20,14,FALSE),0)-10,0)-LEN(X1541))&amp;DEC2BIN(Q1541,IF(MID(I1541,12,1)="F",VLOOKUP(J1541,DATA!$K$2:$Y$20,14,FALSE),0)-IF(IF(MID(I1541,12,1)="F",VLOOKUP(J1541,DATA!$K$2:$Y$20,14,FALSE),0)&gt;10,IF(MID(I1541,12,1)="F",VLOOKUP(J1541,DATA!$K$2:$Y$20,14,FALSE),0)-10,0)),"")</f>
        <v/>
      </c>
      <c r="AJ1541" t="str">
        <f>IF(LEN(H1541)&gt;0,IF(H1541&lt;&gt;"CALL_PAL",VLOOKUP(H1541,DATA!$B$2:$E$526,4,FALSE),VLOOKUP(K1541,DATA!$K$72:$M$161,3,FALSE)),"")</f>
        <v/>
      </c>
      <c r="AK1541" t="str">
        <f>IF(LEN(H1541)&gt;0,VLOOKUP(H1541,DATA!$B$2:$D$526,3,FALSE),"")</f>
        <v/>
      </c>
      <c r="AL1541" t="str">
        <f t="shared" si="815"/>
        <v/>
      </c>
      <c r="AM1541" t="str">
        <f t="shared" si="816"/>
        <v/>
      </c>
      <c r="AN1541" t="str">
        <f t="shared" si="794"/>
        <v/>
      </c>
      <c r="AO1541" t="str">
        <f t="shared" si="820"/>
        <v/>
      </c>
      <c r="AP1541" t="str">
        <f t="shared" ref="AP1541:AP1604" si="821">IF(B1541="","",IF(G1541=G1542,"",INT(G1541/16)*16=G1541))</f>
        <v/>
      </c>
      <c r="AQ1541" t="str">
        <f t="shared" si="818"/>
        <v/>
      </c>
    </row>
    <row r="1542" spans="1:43" x14ac:dyDescent="0.25">
      <c r="A1542" t="str">
        <f t="shared" ref="A1542:A1605" si="822">IF(LEN(G1542)&gt;0,DEC2HEX(G1542+IF(AN1541,1,0),8),"")</f>
        <v/>
      </c>
      <c r="C1542" t="str">
        <f t="shared" si="796"/>
        <v/>
      </c>
      <c r="D1542" t="str">
        <f t="shared" ref="D1542:D1605" si="823">IF(LEN(C1542)&gt;0,IF(MID(C1542,1,IFERROR(FIND(" ",C1542),2)-1)=".BASE","",IF(MID(C1542,1,4)=".VAR",MID(C1542,FIND(" ",C1542)+1,99),"")),"")</f>
        <v/>
      </c>
      <c r="E1542" t="str">
        <f t="shared" si="792"/>
        <v/>
      </c>
      <c r="F1542" t="str">
        <f t="shared" si="795"/>
        <v/>
      </c>
      <c r="G1542" t="str">
        <f t="shared" si="819"/>
        <v/>
      </c>
      <c r="H1542" t="str">
        <f t="shared" si="797"/>
        <v/>
      </c>
      <c r="I1542" s="3" t="str">
        <f>IF(LEN(H1542)&gt;0,VLOOKUP(H1542,DATA!$B$2:$G$526,6,FALSE),"")</f>
        <v/>
      </c>
      <c r="J1542" t="str">
        <f>IF(LEN(H1542)&gt;0,VLOOKUP(H1542,DATA!$B$2:$G$526,2,FALSE),"")</f>
        <v/>
      </c>
      <c r="K1542" t="str">
        <f>IF(LEN(H1542)&gt;0,IF(MID(IF(MID(MID(C1542,LEN(H1542)+2,99),1,1)="(",MID(MID(C1542,LEN(H1542)+2,99),2,LEN(MID(C1542,LEN(H1542)+2,99))-2),MID(C1542,LEN(H1542)+2,99)),1,1)=VLOOKUP(H1542,DATA!$B$2:$I$526,8,FALSE),MID(IF(MID(MID(C1542,LEN(H1542)+2,99),1,1)="(",MID(MID(C1542,LEN(H1542)+2,99),2,LEN(MID(C1542,LEN(H1542)+2,99))-2),MID(C1542,LEN(H1542)+2,99)),1,3),IF(MID(MID(C1542,LEN(H1542)+2,99),1,1)="(",MID(MID(C1542,LEN(H1542)+2,99),2,LEN(MID(C1542,LEN(H1542)+2,99))-2),MID(C1542,LEN(H1542)+2,99))),"")</f>
        <v/>
      </c>
      <c r="L1542" t="str">
        <f t="shared" si="798"/>
        <v/>
      </c>
      <c r="M1542" t="str">
        <f t="shared" si="817"/>
        <v/>
      </c>
      <c r="N1542" t="str">
        <f t="shared" si="799"/>
        <v/>
      </c>
      <c r="O1542" t="str">
        <f t="shared" si="800"/>
        <v/>
      </c>
      <c r="P1542" t="str">
        <f t="shared" si="793"/>
        <v/>
      </c>
      <c r="Q1542" t="str">
        <f t="shared" si="801"/>
        <v/>
      </c>
      <c r="R1542" t="str">
        <f t="shared" si="802"/>
        <v/>
      </c>
      <c r="S1542" t="str">
        <f t="shared" si="803"/>
        <v/>
      </c>
      <c r="T1542" t="str">
        <f t="shared" si="804"/>
        <v/>
      </c>
      <c r="U1542" t="str">
        <f t="shared" si="805"/>
        <v/>
      </c>
      <c r="V1542" t="str">
        <f>IF(MID(I1542,6,1)="T",VLOOKUP(H1542,DATA!$B$2:$H$526,7,FALSE),"")</f>
        <v/>
      </c>
      <c r="W1542" t="str">
        <f t="shared" si="806"/>
        <v/>
      </c>
      <c r="X1542" t="str">
        <f>IF(LEN(H1542)&gt;0,VLOOKUP(H1542,DATA!$B$2:$F$526,5,FALSE),"")</f>
        <v/>
      </c>
      <c r="Y1542" t="str">
        <f t="shared" si="807"/>
        <v/>
      </c>
      <c r="Z1542" t="str">
        <f t="shared" si="808"/>
        <v/>
      </c>
      <c r="AA1542" t="str">
        <f t="shared" si="809"/>
        <v/>
      </c>
      <c r="AB1542" t="str">
        <f>IF(LEN(Z1542)&gt;0,VLOOKUP(Z1542,DATA!$K$25:$L$69,2,FALSE)&amp;IF(LEN(AA1542)&gt;0,VLOOKUP(AA1542,DATA!$O$25:$P$29,2,FALSE),""),"")</f>
        <v/>
      </c>
      <c r="AC1542" t="str">
        <f>IF(LEN(Z1542)&gt;0,VLOOKUP(Z1542,DATA!$K$25:$M$69,3,FALSE),"")</f>
        <v/>
      </c>
      <c r="AD1542" t="str">
        <f t="shared" si="810"/>
        <v/>
      </c>
      <c r="AE1542" t="str">
        <f t="shared" si="811"/>
        <v/>
      </c>
      <c r="AF1542" t="str">
        <f t="shared" si="812"/>
        <v/>
      </c>
      <c r="AG1542" t="str">
        <f t="shared" si="813"/>
        <v/>
      </c>
      <c r="AH1542" t="str">
        <f t="shared" si="814"/>
        <v/>
      </c>
      <c r="AI1542" t="str">
        <f>IF(LEN(Q1542)&gt;0,REPT("0",IF(IF(MID(I1542,12,1)="F",VLOOKUP(J1542,DATA!$K$2:$Y$20,14,FALSE),0)&gt;10,IF(MID(I1542,12,1)="F",VLOOKUP(J1542,DATA!$K$2:$Y$20,14,FALSE),0)-10,0)-LEN(X1542))&amp;DEC2BIN(Q1542,IF(MID(I1542,12,1)="F",VLOOKUP(J1542,DATA!$K$2:$Y$20,14,FALSE),0)-IF(IF(MID(I1542,12,1)="F",VLOOKUP(J1542,DATA!$K$2:$Y$20,14,FALSE),0)&gt;10,IF(MID(I1542,12,1)="F",VLOOKUP(J1542,DATA!$K$2:$Y$20,14,FALSE),0)-10,0)),"")</f>
        <v/>
      </c>
      <c r="AJ1542" t="str">
        <f>IF(LEN(H1542)&gt;0,IF(H1542&lt;&gt;"CALL_PAL",VLOOKUP(H1542,DATA!$B$2:$E$526,4,FALSE),VLOOKUP(K1542,DATA!$K$72:$M$161,3,FALSE)),"")</f>
        <v/>
      </c>
      <c r="AK1542" t="str">
        <f>IF(LEN(H1542)&gt;0,VLOOKUP(H1542,DATA!$B$2:$D$526,3,FALSE),"")</f>
        <v/>
      </c>
      <c r="AL1542" t="str">
        <f t="shared" si="815"/>
        <v/>
      </c>
      <c r="AM1542" t="str">
        <f t="shared" si="816"/>
        <v/>
      </c>
      <c r="AN1542" t="str">
        <f t="shared" si="794"/>
        <v/>
      </c>
      <c r="AO1542" t="str">
        <f t="shared" si="820"/>
        <v/>
      </c>
      <c r="AP1542" t="str">
        <f t="shared" si="821"/>
        <v/>
      </c>
      <c r="AQ1542" t="str">
        <f t="shared" si="818"/>
        <v/>
      </c>
    </row>
    <row r="1543" spans="1:43" x14ac:dyDescent="0.25">
      <c r="A1543" t="str">
        <f t="shared" si="822"/>
        <v/>
      </c>
      <c r="C1543" t="str">
        <f t="shared" si="796"/>
        <v/>
      </c>
      <c r="D1543" t="str">
        <f t="shared" si="823"/>
        <v/>
      </c>
      <c r="E1543" t="str">
        <f t="shared" si="792"/>
        <v/>
      </c>
      <c r="F1543" t="str">
        <f t="shared" si="795"/>
        <v/>
      </c>
      <c r="G1543" t="str">
        <f t="shared" si="819"/>
        <v/>
      </c>
      <c r="H1543" t="str">
        <f t="shared" si="797"/>
        <v/>
      </c>
      <c r="I1543" s="3" t="str">
        <f>IF(LEN(H1543)&gt;0,VLOOKUP(H1543,DATA!$B$2:$G$526,6,FALSE),"")</f>
        <v/>
      </c>
      <c r="J1543" t="str">
        <f>IF(LEN(H1543)&gt;0,VLOOKUP(H1543,DATA!$B$2:$G$526,2,FALSE),"")</f>
        <v/>
      </c>
      <c r="K1543" t="str">
        <f>IF(LEN(H1543)&gt;0,IF(MID(IF(MID(MID(C1543,LEN(H1543)+2,99),1,1)="(",MID(MID(C1543,LEN(H1543)+2,99),2,LEN(MID(C1543,LEN(H1543)+2,99))-2),MID(C1543,LEN(H1543)+2,99)),1,1)=VLOOKUP(H1543,DATA!$B$2:$I$526,8,FALSE),MID(IF(MID(MID(C1543,LEN(H1543)+2,99),1,1)="(",MID(MID(C1543,LEN(H1543)+2,99),2,LEN(MID(C1543,LEN(H1543)+2,99))-2),MID(C1543,LEN(H1543)+2,99)),1,3),IF(MID(MID(C1543,LEN(H1543)+2,99),1,1)="(",MID(MID(C1543,LEN(H1543)+2,99),2,LEN(MID(C1543,LEN(H1543)+2,99))-2),MID(C1543,LEN(H1543)+2,99))),"")</f>
        <v/>
      </c>
      <c r="L1543" t="str">
        <f t="shared" si="798"/>
        <v/>
      </c>
      <c r="M1543" t="str">
        <f t="shared" si="817"/>
        <v/>
      </c>
      <c r="N1543" t="str">
        <f t="shared" si="799"/>
        <v/>
      </c>
      <c r="O1543" t="str">
        <f t="shared" si="800"/>
        <v/>
      </c>
      <c r="P1543" t="str">
        <f t="shared" si="793"/>
        <v/>
      </c>
      <c r="Q1543" t="str">
        <f t="shared" si="801"/>
        <v/>
      </c>
      <c r="R1543" t="str">
        <f t="shared" si="802"/>
        <v/>
      </c>
      <c r="S1543" t="str">
        <f t="shared" si="803"/>
        <v/>
      </c>
      <c r="T1543" t="str">
        <f t="shared" si="804"/>
        <v/>
      </c>
      <c r="U1543" t="str">
        <f t="shared" si="805"/>
        <v/>
      </c>
      <c r="V1543" t="str">
        <f>IF(MID(I1543,6,1)="T",VLOOKUP(H1543,DATA!$B$2:$H$526,7,FALSE),"")</f>
        <v/>
      </c>
      <c r="W1543" t="str">
        <f t="shared" si="806"/>
        <v/>
      </c>
      <c r="X1543" t="str">
        <f>IF(LEN(H1543)&gt;0,VLOOKUP(H1543,DATA!$B$2:$F$526,5,FALSE),"")</f>
        <v/>
      </c>
      <c r="Y1543" t="str">
        <f t="shared" si="807"/>
        <v/>
      </c>
      <c r="Z1543" t="str">
        <f t="shared" si="808"/>
        <v/>
      </c>
      <c r="AA1543" t="str">
        <f t="shared" si="809"/>
        <v/>
      </c>
      <c r="AB1543" t="str">
        <f>IF(LEN(Z1543)&gt;0,VLOOKUP(Z1543,DATA!$K$25:$L$69,2,FALSE)&amp;IF(LEN(AA1543)&gt;0,VLOOKUP(AA1543,DATA!$O$25:$P$29,2,FALSE),""),"")</f>
        <v/>
      </c>
      <c r="AC1543" t="str">
        <f>IF(LEN(Z1543)&gt;0,VLOOKUP(Z1543,DATA!$K$25:$M$69,3,FALSE),"")</f>
        <v/>
      </c>
      <c r="AD1543" t="str">
        <f t="shared" si="810"/>
        <v/>
      </c>
      <c r="AE1543" t="str">
        <f t="shared" si="811"/>
        <v/>
      </c>
      <c r="AF1543" t="str">
        <f t="shared" si="812"/>
        <v/>
      </c>
      <c r="AG1543" t="str">
        <f t="shared" si="813"/>
        <v/>
      </c>
      <c r="AH1543" t="str">
        <f t="shared" si="814"/>
        <v/>
      </c>
      <c r="AI1543" t="str">
        <f>IF(LEN(Q1543)&gt;0,REPT("0",IF(IF(MID(I1543,12,1)="F",VLOOKUP(J1543,DATA!$K$2:$Y$20,14,FALSE),0)&gt;10,IF(MID(I1543,12,1)="F",VLOOKUP(J1543,DATA!$K$2:$Y$20,14,FALSE),0)-10,0)-LEN(X1543))&amp;DEC2BIN(Q1543,IF(MID(I1543,12,1)="F",VLOOKUP(J1543,DATA!$K$2:$Y$20,14,FALSE),0)-IF(IF(MID(I1543,12,1)="F",VLOOKUP(J1543,DATA!$K$2:$Y$20,14,FALSE),0)&gt;10,IF(MID(I1543,12,1)="F",VLOOKUP(J1543,DATA!$K$2:$Y$20,14,FALSE),0)-10,0)),"")</f>
        <v/>
      </c>
      <c r="AJ1543" t="str">
        <f>IF(LEN(H1543)&gt;0,IF(H1543&lt;&gt;"CALL_PAL",VLOOKUP(H1543,DATA!$B$2:$E$526,4,FALSE),VLOOKUP(K1543,DATA!$K$72:$M$161,3,FALSE)),"")</f>
        <v/>
      </c>
      <c r="AK1543" t="str">
        <f>IF(LEN(H1543)&gt;0,VLOOKUP(H1543,DATA!$B$2:$D$526,3,FALSE),"")</f>
        <v/>
      </c>
      <c r="AL1543" t="str">
        <f t="shared" si="815"/>
        <v/>
      </c>
      <c r="AM1543" t="str">
        <f t="shared" si="816"/>
        <v/>
      </c>
      <c r="AN1543" t="str">
        <f t="shared" si="794"/>
        <v/>
      </c>
      <c r="AO1543" t="str">
        <f t="shared" si="820"/>
        <v/>
      </c>
      <c r="AP1543" t="str">
        <f t="shared" si="821"/>
        <v/>
      </c>
      <c r="AQ1543" t="str">
        <f t="shared" si="818"/>
        <v/>
      </c>
    </row>
    <row r="1544" spans="1:43" x14ac:dyDescent="0.25">
      <c r="A1544" t="str">
        <f t="shared" si="822"/>
        <v/>
      </c>
      <c r="C1544" t="str">
        <f t="shared" si="796"/>
        <v/>
      </c>
      <c r="D1544" t="str">
        <f t="shared" si="823"/>
        <v/>
      </c>
      <c r="E1544" t="str">
        <f t="shared" ref="E1544:E1607" si="824">IF(LEN(C1544)&gt;0,AND(MID(C1543,1,2)&lt;&gt;".B",MID(C1543,1,2)&lt;&gt;".P",NOT(IFERROR(FIND(":",C1543)&gt;0,FALSE))),"")</f>
        <v/>
      </c>
      <c r="F1544" t="str">
        <f t="shared" si="795"/>
        <v/>
      </c>
      <c r="G1544" t="str">
        <f t="shared" si="819"/>
        <v/>
      </c>
      <c r="H1544" t="str">
        <f t="shared" si="797"/>
        <v/>
      </c>
      <c r="I1544" s="3" t="str">
        <f>IF(LEN(H1544)&gt;0,VLOOKUP(H1544,DATA!$B$2:$G$526,6,FALSE),"")</f>
        <v/>
      </c>
      <c r="J1544" t="str">
        <f>IF(LEN(H1544)&gt;0,VLOOKUP(H1544,DATA!$B$2:$G$526,2,FALSE),"")</f>
        <v/>
      </c>
      <c r="K1544" t="str">
        <f>IF(LEN(H1544)&gt;0,IF(MID(IF(MID(MID(C1544,LEN(H1544)+2,99),1,1)="(",MID(MID(C1544,LEN(H1544)+2,99),2,LEN(MID(C1544,LEN(H1544)+2,99))-2),MID(C1544,LEN(H1544)+2,99)),1,1)=VLOOKUP(H1544,DATA!$B$2:$I$526,8,FALSE),MID(IF(MID(MID(C1544,LEN(H1544)+2,99),1,1)="(",MID(MID(C1544,LEN(H1544)+2,99),2,LEN(MID(C1544,LEN(H1544)+2,99))-2),MID(C1544,LEN(H1544)+2,99)),1,3),IF(MID(MID(C1544,LEN(H1544)+2,99),1,1)="(",MID(MID(C1544,LEN(H1544)+2,99),2,LEN(MID(C1544,LEN(H1544)+2,99))-2),MID(C1544,LEN(H1544)+2,99))),"")</f>
        <v/>
      </c>
      <c r="L1544" t="str">
        <f t="shared" si="798"/>
        <v/>
      </c>
      <c r="M1544" t="str">
        <f t="shared" si="817"/>
        <v/>
      </c>
      <c r="N1544" t="str">
        <f t="shared" si="799"/>
        <v/>
      </c>
      <c r="O1544" t="str">
        <f t="shared" si="800"/>
        <v/>
      </c>
      <c r="P1544" t="str">
        <f t="shared" si="793"/>
        <v/>
      </c>
      <c r="Q1544" t="str">
        <f t="shared" si="801"/>
        <v/>
      </c>
      <c r="R1544" t="str">
        <f t="shared" si="802"/>
        <v/>
      </c>
      <c r="S1544" t="str">
        <f t="shared" si="803"/>
        <v/>
      </c>
      <c r="T1544" t="str">
        <f t="shared" si="804"/>
        <v/>
      </c>
      <c r="U1544" t="str">
        <f t="shared" si="805"/>
        <v/>
      </c>
      <c r="V1544" t="str">
        <f>IF(MID(I1544,6,1)="T",VLOOKUP(H1544,DATA!$B$2:$H$526,7,FALSE),"")</f>
        <v/>
      </c>
      <c r="W1544" t="str">
        <f t="shared" si="806"/>
        <v/>
      </c>
      <c r="X1544" t="str">
        <f>IF(LEN(H1544)&gt;0,VLOOKUP(H1544,DATA!$B$2:$F$526,5,FALSE),"")</f>
        <v/>
      </c>
      <c r="Y1544" t="str">
        <f t="shared" si="807"/>
        <v/>
      </c>
      <c r="Z1544" t="str">
        <f t="shared" si="808"/>
        <v/>
      </c>
      <c r="AA1544" t="str">
        <f t="shared" si="809"/>
        <v/>
      </c>
      <c r="AB1544" t="str">
        <f>IF(LEN(Z1544)&gt;0,VLOOKUP(Z1544,DATA!$K$25:$L$69,2,FALSE)&amp;IF(LEN(AA1544)&gt;0,VLOOKUP(AA1544,DATA!$O$25:$P$29,2,FALSE),""),"")</f>
        <v/>
      </c>
      <c r="AC1544" t="str">
        <f>IF(LEN(Z1544)&gt;0,VLOOKUP(Z1544,DATA!$K$25:$M$69,3,FALSE),"")</f>
        <v/>
      </c>
      <c r="AD1544" t="str">
        <f t="shared" si="810"/>
        <v/>
      </c>
      <c r="AE1544" t="str">
        <f t="shared" si="811"/>
        <v/>
      </c>
      <c r="AF1544" t="str">
        <f t="shared" si="812"/>
        <v/>
      </c>
      <c r="AG1544" t="str">
        <f t="shared" si="813"/>
        <v/>
      </c>
      <c r="AH1544" t="str">
        <f t="shared" si="814"/>
        <v/>
      </c>
      <c r="AI1544" t="str">
        <f>IF(LEN(Q1544)&gt;0,REPT("0",IF(IF(MID(I1544,12,1)="F",VLOOKUP(J1544,DATA!$K$2:$Y$20,14,FALSE),0)&gt;10,IF(MID(I1544,12,1)="F",VLOOKUP(J1544,DATA!$K$2:$Y$20,14,FALSE),0)-10,0)-LEN(X1544))&amp;DEC2BIN(Q1544,IF(MID(I1544,12,1)="F",VLOOKUP(J1544,DATA!$K$2:$Y$20,14,FALSE),0)-IF(IF(MID(I1544,12,1)="F",VLOOKUP(J1544,DATA!$K$2:$Y$20,14,FALSE),0)&gt;10,IF(MID(I1544,12,1)="F",VLOOKUP(J1544,DATA!$K$2:$Y$20,14,FALSE),0)-10,0)),"")</f>
        <v/>
      </c>
      <c r="AJ1544" t="str">
        <f>IF(LEN(H1544)&gt;0,IF(H1544&lt;&gt;"CALL_PAL",VLOOKUP(H1544,DATA!$B$2:$E$526,4,FALSE),VLOOKUP(K1544,DATA!$K$72:$M$161,3,FALSE)),"")</f>
        <v/>
      </c>
      <c r="AK1544" t="str">
        <f>IF(LEN(H1544)&gt;0,VLOOKUP(H1544,DATA!$B$2:$D$526,3,FALSE),"")</f>
        <v/>
      </c>
      <c r="AL1544" t="str">
        <f t="shared" si="815"/>
        <v/>
      </c>
      <c r="AM1544" t="str">
        <f t="shared" si="816"/>
        <v/>
      </c>
      <c r="AN1544" t="str">
        <f t="shared" si="794"/>
        <v/>
      </c>
      <c r="AO1544" t="str">
        <f t="shared" si="820"/>
        <v/>
      </c>
      <c r="AP1544" t="str">
        <f t="shared" si="821"/>
        <v/>
      </c>
      <c r="AQ1544" t="str">
        <f t="shared" si="818"/>
        <v/>
      </c>
    </row>
    <row r="1545" spans="1:43" x14ac:dyDescent="0.25">
      <c r="A1545" t="str">
        <f t="shared" si="822"/>
        <v/>
      </c>
      <c r="C1545" t="str">
        <f t="shared" si="796"/>
        <v/>
      </c>
      <c r="D1545" t="str">
        <f t="shared" si="823"/>
        <v/>
      </c>
      <c r="E1545" t="str">
        <f t="shared" si="824"/>
        <v/>
      </c>
      <c r="F1545" t="str">
        <f t="shared" si="795"/>
        <v/>
      </c>
      <c r="G1545" t="str">
        <f t="shared" si="819"/>
        <v/>
      </c>
      <c r="H1545" t="str">
        <f t="shared" si="797"/>
        <v/>
      </c>
      <c r="I1545" s="3" t="str">
        <f>IF(LEN(H1545)&gt;0,VLOOKUP(H1545,DATA!$B$2:$G$526,6,FALSE),"")</f>
        <v/>
      </c>
      <c r="J1545" t="str">
        <f>IF(LEN(H1545)&gt;0,VLOOKUP(H1545,DATA!$B$2:$G$526,2,FALSE),"")</f>
        <v/>
      </c>
      <c r="K1545" t="str">
        <f>IF(LEN(H1545)&gt;0,IF(MID(IF(MID(MID(C1545,LEN(H1545)+2,99),1,1)="(",MID(MID(C1545,LEN(H1545)+2,99),2,LEN(MID(C1545,LEN(H1545)+2,99))-2),MID(C1545,LEN(H1545)+2,99)),1,1)=VLOOKUP(H1545,DATA!$B$2:$I$526,8,FALSE),MID(IF(MID(MID(C1545,LEN(H1545)+2,99),1,1)="(",MID(MID(C1545,LEN(H1545)+2,99),2,LEN(MID(C1545,LEN(H1545)+2,99))-2),MID(C1545,LEN(H1545)+2,99)),1,3),IF(MID(MID(C1545,LEN(H1545)+2,99),1,1)="(",MID(MID(C1545,LEN(H1545)+2,99),2,LEN(MID(C1545,LEN(H1545)+2,99))-2),MID(C1545,LEN(H1545)+2,99))),"")</f>
        <v/>
      </c>
      <c r="L1545" t="str">
        <f t="shared" si="798"/>
        <v/>
      </c>
      <c r="M1545" t="str">
        <f t="shared" si="817"/>
        <v/>
      </c>
      <c r="N1545" t="str">
        <f t="shared" si="799"/>
        <v/>
      </c>
      <c r="O1545" t="str">
        <f t="shared" si="800"/>
        <v/>
      </c>
      <c r="P1545" t="str">
        <f t="shared" si="793"/>
        <v/>
      </c>
      <c r="Q1545" t="str">
        <f t="shared" si="801"/>
        <v/>
      </c>
      <c r="R1545" t="str">
        <f t="shared" si="802"/>
        <v/>
      </c>
      <c r="S1545" t="str">
        <f t="shared" si="803"/>
        <v/>
      </c>
      <c r="T1545" t="str">
        <f t="shared" si="804"/>
        <v/>
      </c>
      <c r="U1545" t="str">
        <f t="shared" si="805"/>
        <v/>
      </c>
      <c r="V1545" t="str">
        <f>IF(MID(I1545,6,1)="T",VLOOKUP(H1545,DATA!$B$2:$H$526,7,FALSE),"")</f>
        <v/>
      </c>
      <c r="W1545" t="str">
        <f t="shared" si="806"/>
        <v/>
      </c>
      <c r="X1545" t="str">
        <f>IF(LEN(H1545)&gt;0,VLOOKUP(H1545,DATA!$B$2:$F$526,5,FALSE),"")</f>
        <v/>
      </c>
      <c r="Y1545" t="str">
        <f t="shared" si="807"/>
        <v/>
      </c>
      <c r="Z1545" t="str">
        <f t="shared" si="808"/>
        <v/>
      </c>
      <c r="AA1545" t="str">
        <f t="shared" si="809"/>
        <v/>
      </c>
      <c r="AB1545" t="str">
        <f>IF(LEN(Z1545)&gt;0,VLOOKUP(Z1545,DATA!$K$25:$L$69,2,FALSE)&amp;IF(LEN(AA1545)&gt;0,VLOOKUP(AA1545,DATA!$O$25:$P$29,2,FALSE),""),"")</f>
        <v/>
      </c>
      <c r="AC1545" t="str">
        <f>IF(LEN(Z1545)&gt;0,VLOOKUP(Z1545,DATA!$K$25:$M$69,3,FALSE),"")</f>
        <v/>
      </c>
      <c r="AD1545" t="str">
        <f t="shared" si="810"/>
        <v/>
      </c>
      <c r="AE1545" t="str">
        <f t="shared" si="811"/>
        <v/>
      </c>
      <c r="AF1545" t="str">
        <f t="shared" si="812"/>
        <v/>
      </c>
      <c r="AG1545" t="str">
        <f t="shared" si="813"/>
        <v/>
      </c>
      <c r="AH1545" t="str">
        <f t="shared" si="814"/>
        <v/>
      </c>
      <c r="AI1545" t="str">
        <f>IF(LEN(Q1545)&gt;0,REPT("0",IF(IF(MID(I1545,12,1)="F",VLOOKUP(J1545,DATA!$K$2:$Y$20,14,FALSE),0)&gt;10,IF(MID(I1545,12,1)="F",VLOOKUP(J1545,DATA!$K$2:$Y$20,14,FALSE),0)-10,0)-LEN(X1545))&amp;DEC2BIN(Q1545,IF(MID(I1545,12,1)="F",VLOOKUP(J1545,DATA!$K$2:$Y$20,14,FALSE),0)-IF(IF(MID(I1545,12,1)="F",VLOOKUP(J1545,DATA!$K$2:$Y$20,14,FALSE),0)&gt;10,IF(MID(I1545,12,1)="F",VLOOKUP(J1545,DATA!$K$2:$Y$20,14,FALSE),0)-10,0)),"")</f>
        <v/>
      </c>
      <c r="AJ1545" t="str">
        <f>IF(LEN(H1545)&gt;0,IF(H1545&lt;&gt;"CALL_PAL",VLOOKUP(H1545,DATA!$B$2:$E$526,4,FALSE),VLOOKUP(K1545,DATA!$K$72:$M$161,3,FALSE)),"")</f>
        <v/>
      </c>
      <c r="AK1545" t="str">
        <f>IF(LEN(H1545)&gt;0,VLOOKUP(H1545,DATA!$B$2:$D$526,3,FALSE),"")</f>
        <v/>
      </c>
      <c r="AL1545" t="str">
        <f t="shared" si="815"/>
        <v/>
      </c>
      <c r="AM1545" t="str">
        <f t="shared" si="816"/>
        <v/>
      </c>
      <c r="AN1545" t="str">
        <f t="shared" si="794"/>
        <v/>
      </c>
      <c r="AO1545" t="str">
        <f t="shared" si="820"/>
        <v/>
      </c>
      <c r="AP1545" t="str">
        <f t="shared" si="821"/>
        <v/>
      </c>
      <c r="AQ1545" t="str">
        <f t="shared" si="818"/>
        <v/>
      </c>
    </row>
    <row r="1546" spans="1:43" x14ac:dyDescent="0.25">
      <c r="A1546" t="str">
        <f t="shared" si="822"/>
        <v/>
      </c>
      <c r="C1546" t="str">
        <f t="shared" si="796"/>
        <v/>
      </c>
      <c r="D1546" t="str">
        <f t="shared" si="823"/>
        <v/>
      </c>
      <c r="E1546" t="str">
        <f t="shared" si="824"/>
        <v/>
      </c>
      <c r="F1546" t="str">
        <f t="shared" si="795"/>
        <v/>
      </c>
      <c r="G1546" t="str">
        <f t="shared" si="819"/>
        <v/>
      </c>
      <c r="H1546" t="str">
        <f t="shared" si="797"/>
        <v/>
      </c>
      <c r="I1546" s="3" t="str">
        <f>IF(LEN(H1546)&gt;0,VLOOKUP(H1546,DATA!$B$2:$G$526,6,FALSE),"")</f>
        <v/>
      </c>
      <c r="J1546" t="str">
        <f>IF(LEN(H1546)&gt;0,VLOOKUP(H1546,DATA!$B$2:$G$526,2,FALSE),"")</f>
        <v/>
      </c>
      <c r="K1546" t="str">
        <f>IF(LEN(H1546)&gt;0,IF(MID(IF(MID(MID(C1546,LEN(H1546)+2,99),1,1)="(",MID(MID(C1546,LEN(H1546)+2,99),2,LEN(MID(C1546,LEN(H1546)+2,99))-2),MID(C1546,LEN(H1546)+2,99)),1,1)=VLOOKUP(H1546,DATA!$B$2:$I$526,8,FALSE),MID(IF(MID(MID(C1546,LEN(H1546)+2,99),1,1)="(",MID(MID(C1546,LEN(H1546)+2,99),2,LEN(MID(C1546,LEN(H1546)+2,99))-2),MID(C1546,LEN(H1546)+2,99)),1,3),IF(MID(MID(C1546,LEN(H1546)+2,99),1,1)="(",MID(MID(C1546,LEN(H1546)+2,99),2,LEN(MID(C1546,LEN(H1546)+2,99))-2),MID(C1546,LEN(H1546)+2,99))),"")</f>
        <v/>
      </c>
      <c r="L1546" t="str">
        <f t="shared" si="798"/>
        <v/>
      </c>
      <c r="M1546" t="str">
        <f t="shared" si="817"/>
        <v/>
      </c>
      <c r="N1546" t="str">
        <f t="shared" si="799"/>
        <v/>
      </c>
      <c r="O1546" t="str">
        <f t="shared" si="800"/>
        <v/>
      </c>
      <c r="P1546" t="str">
        <f t="shared" si="793"/>
        <v/>
      </c>
      <c r="Q1546" t="str">
        <f t="shared" si="801"/>
        <v/>
      </c>
      <c r="R1546" t="str">
        <f t="shared" si="802"/>
        <v/>
      </c>
      <c r="S1546" t="str">
        <f t="shared" si="803"/>
        <v/>
      </c>
      <c r="T1546" t="str">
        <f t="shared" si="804"/>
        <v/>
      </c>
      <c r="U1546" t="str">
        <f t="shared" si="805"/>
        <v/>
      </c>
      <c r="V1546" t="str">
        <f>IF(MID(I1546,6,1)="T",VLOOKUP(H1546,DATA!$B$2:$H$526,7,FALSE),"")</f>
        <v/>
      </c>
      <c r="W1546" t="str">
        <f t="shared" si="806"/>
        <v/>
      </c>
      <c r="X1546" t="str">
        <f>IF(LEN(H1546)&gt;0,VLOOKUP(H1546,DATA!$B$2:$F$526,5,FALSE),"")</f>
        <v/>
      </c>
      <c r="Y1546" t="str">
        <f t="shared" si="807"/>
        <v/>
      </c>
      <c r="Z1546" t="str">
        <f t="shared" si="808"/>
        <v/>
      </c>
      <c r="AA1546" t="str">
        <f t="shared" si="809"/>
        <v/>
      </c>
      <c r="AB1546" t="str">
        <f>IF(LEN(Z1546)&gt;0,VLOOKUP(Z1546,DATA!$K$25:$L$69,2,FALSE)&amp;IF(LEN(AA1546)&gt;0,VLOOKUP(AA1546,DATA!$O$25:$P$29,2,FALSE),""),"")</f>
        <v/>
      </c>
      <c r="AC1546" t="str">
        <f>IF(LEN(Z1546)&gt;0,VLOOKUP(Z1546,DATA!$K$25:$M$69,3,FALSE),"")</f>
        <v/>
      </c>
      <c r="AD1546" t="str">
        <f t="shared" si="810"/>
        <v/>
      </c>
      <c r="AE1546" t="str">
        <f t="shared" si="811"/>
        <v/>
      </c>
      <c r="AF1546" t="str">
        <f t="shared" si="812"/>
        <v/>
      </c>
      <c r="AG1546" t="str">
        <f t="shared" si="813"/>
        <v/>
      </c>
      <c r="AH1546" t="str">
        <f t="shared" si="814"/>
        <v/>
      </c>
      <c r="AI1546" t="str">
        <f>IF(LEN(Q1546)&gt;0,REPT("0",IF(IF(MID(I1546,12,1)="F",VLOOKUP(J1546,DATA!$K$2:$Y$20,14,FALSE),0)&gt;10,IF(MID(I1546,12,1)="F",VLOOKUP(J1546,DATA!$K$2:$Y$20,14,FALSE),0)-10,0)-LEN(X1546))&amp;DEC2BIN(Q1546,IF(MID(I1546,12,1)="F",VLOOKUP(J1546,DATA!$K$2:$Y$20,14,FALSE),0)-IF(IF(MID(I1546,12,1)="F",VLOOKUP(J1546,DATA!$K$2:$Y$20,14,FALSE),0)&gt;10,IF(MID(I1546,12,1)="F",VLOOKUP(J1546,DATA!$K$2:$Y$20,14,FALSE),0)-10,0)),"")</f>
        <v/>
      </c>
      <c r="AJ1546" t="str">
        <f>IF(LEN(H1546)&gt;0,IF(H1546&lt;&gt;"CALL_PAL",VLOOKUP(H1546,DATA!$B$2:$E$526,4,FALSE),VLOOKUP(K1546,DATA!$K$72:$M$161,3,FALSE)),"")</f>
        <v/>
      </c>
      <c r="AK1546" t="str">
        <f>IF(LEN(H1546)&gt;0,VLOOKUP(H1546,DATA!$B$2:$D$526,3,FALSE),"")</f>
        <v/>
      </c>
      <c r="AL1546" t="str">
        <f t="shared" si="815"/>
        <v/>
      </c>
      <c r="AM1546" t="str">
        <f t="shared" si="816"/>
        <v/>
      </c>
      <c r="AN1546" t="str">
        <f t="shared" si="794"/>
        <v/>
      </c>
      <c r="AO1546" t="str">
        <f t="shared" si="820"/>
        <v/>
      </c>
      <c r="AP1546" t="str">
        <f t="shared" si="821"/>
        <v/>
      </c>
      <c r="AQ1546" t="str">
        <f t="shared" si="818"/>
        <v/>
      </c>
    </row>
    <row r="1547" spans="1:43" x14ac:dyDescent="0.25">
      <c r="A1547" t="str">
        <f t="shared" si="822"/>
        <v/>
      </c>
      <c r="C1547" t="str">
        <f t="shared" si="796"/>
        <v/>
      </c>
      <c r="D1547" t="str">
        <f t="shared" si="823"/>
        <v/>
      </c>
      <c r="E1547" t="str">
        <f t="shared" si="824"/>
        <v/>
      </c>
      <c r="F1547" t="str">
        <f t="shared" si="795"/>
        <v/>
      </c>
      <c r="G1547" t="str">
        <f t="shared" si="819"/>
        <v/>
      </c>
      <c r="H1547" t="str">
        <f t="shared" si="797"/>
        <v/>
      </c>
      <c r="I1547" s="3" t="str">
        <f>IF(LEN(H1547)&gt;0,VLOOKUP(H1547,DATA!$B$2:$G$526,6,FALSE),"")</f>
        <v/>
      </c>
      <c r="J1547" t="str">
        <f>IF(LEN(H1547)&gt;0,VLOOKUP(H1547,DATA!$B$2:$G$526,2,FALSE),"")</f>
        <v/>
      </c>
      <c r="K1547" t="str">
        <f>IF(LEN(H1547)&gt;0,IF(MID(IF(MID(MID(C1547,LEN(H1547)+2,99),1,1)="(",MID(MID(C1547,LEN(H1547)+2,99),2,LEN(MID(C1547,LEN(H1547)+2,99))-2),MID(C1547,LEN(H1547)+2,99)),1,1)=VLOOKUP(H1547,DATA!$B$2:$I$526,8,FALSE),MID(IF(MID(MID(C1547,LEN(H1547)+2,99),1,1)="(",MID(MID(C1547,LEN(H1547)+2,99),2,LEN(MID(C1547,LEN(H1547)+2,99))-2),MID(C1547,LEN(H1547)+2,99)),1,3),IF(MID(MID(C1547,LEN(H1547)+2,99),1,1)="(",MID(MID(C1547,LEN(H1547)+2,99),2,LEN(MID(C1547,LEN(H1547)+2,99))-2),MID(C1547,LEN(H1547)+2,99))),"")</f>
        <v/>
      </c>
      <c r="L1547" t="str">
        <f t="shared" si="798"/>
        <v/>
      </c>
      <c r="M1547" t="str">
        <f t="shared" si="817"/>
        <v/>
      </c>
      <c r="N1547" t="str">
        <f t="shared" si="799"/>
        <v/>
      </c>
      <c r="O1547" t="str">
        <f t="shared" si="800"/>
        <v/>
      </c>
      <c r="P1547" t="str">
        <f t="shared" si="793"/>
        <v/>
      </c>
      <c r="Q1547" t="str">
        <f t="shared" si="801"/>
        <v/>
      </c>
      <c r="R1547" t="str">
        <f t="shared" si="802"/>
        <v/>
      </c>
      <c r="S1547" t="str">
        <f t="shared" si="803"/>
        <v/>
      </c>
      <c r="T1547" t="str">
        <f t="shared" si="804"/>
        <v/>
      </c>
      <c r="U1547" t="str">
        <f t="shared" si="805"/>
        <v/>
      </c>
      <c r="V1547" t="str">
        <f>IF(MID(I1547,6,1)="T",VLOOKUP(H1547,DATA!$B$2:$H$526,7,FALSE),"")</f>
        <v/>
      </c>
      <c r="W1547" t="str">
        <f t="shared" si="806"/>
        <v/>
      </c>
      <c r="X1547" t="str">
        <f>IF(LEN(H1547)&gt;0,VLOOKUP(H1547,DATA!$B$2:$F$526,5,FALSE),"")</f>
        <v/>
      </c>
      <c r="Y1547" t="str">
        <f t="shared" si="807"/>
        <v/>
      </c>
      <c r="Z1547" t="str">
        <f t="shared" si="808"/>
        <v/>
      </c>
      <c r="AA1547" t="str">
        <f t="shared" si="809"/>
        <v/>
      </c>
      <c r="AB1547" t="str">
        <f>IF(LEN(Z1547)&gt;0,VLOOKUP(Z1547,DATA!$K$25:$L$69,2,FALSE)&amp;IF(LEN(AA1547)&gt;0,VLOOKUP(AA1547,DATA!$O$25:$P$29,2,FALSE),""),"")</f>
        <v/>
      </c>
      <c r="AC1547" t="str">
        <f>IF(LEN(Z1547)&gt;0,VLOOKUP(Z1547,DATA!$K$25:$M$69,3,FALSE),"")</f>
        <v/>
      </c>
      <c r="AD1547" t="str">
        <f t="shared" si="810"/>
        <v/>
      </c>
      <c r="AE1547" t="str">
        <f t="shared" si="811"/>
        <v/>
      </c>
      <c r="AF1547" t="str">
        <f t="shared" si="812"/>
        <v/>
      </c>
      <c r="AG1547" t="str">
        <f t="shared" si="813"/>
        <v/>
      </c>
      <c r="AH1547" t="str">
        <f t="shared" si="814"/>
        <v/>
      </c>
      <c r="AI1547" t="str">
        <f>IF(LEN(Q1547)&gt;0,REPT("0",IF(IF(MID(I1547,12,1)="F",VLOOKUP(J1547,DATA!$K$2:$Y$20,14,FALSE),0)&gt;10,IF(MID(I1547,12,1)="F",VLOOKUP(J1547,DATA!$K$2:$Y$20,14,FALSE),0)-10,0)-LEN(X1547))&amp;DEC2BIN(Q1547,IF(MID(I1547,12,1)="F",VLOOKUP(J1547,DATA!$K$2:$Y$20,14,FALSE),0)-IF(IF(MID(I1547,12,1)="F",VLOOKUP(J1547,DATA!$K$2:$Y$20,14,FALSE),0)&gt;10,IF(MID(I1547,12,1)="F",VLOOKUP(J1547,DATA!$K$2:$Y$20,14,FALSE),0)-10,0)),"")</f>
        <v/>
      </c>
      <c r="AJ1547" t="str">
        <f>IF(LEN(H1547)&gt;0,IF(H1547&lt;&gt;"CALL_PAL",VLOOKUP(H1547,DATA!$B$2:$E$526,4,FALSE),VLOOKUP(K1547,DATA!$K$72:$M$161,3,FALSE)),"")</f>
        <v/>
      </c>
      <c r="AK1547" t="str">
        <f>IF(LEN(H1547)&gt;0,VLOOKUP(H1547,DATA!$B$2:$D$526,3,FALSE),"")</f>
        <v/>
      </c>
      <c r="AL1547" t="str">
        <f t="shared" si="815"/>
        <v/>
      </c>
      <c r="AM1547" t="str">
        <f t="shared" si="816"/>
        <v/>
      </c>
      <c r="AN1547" t="str">
        <f t="shared" si="794"/>
        <v/>
      </c>
      <c r="AO1547" t="str">
        <f t="shared" si="820"/>
        <v/>
      </c>
      <c r="AP1547" t="str">
        <f t="shared" si="821"/>
        <v/>
      </c>
      <c r="AQ1547" t="str">
        <f t="shared" si="818"/>
        <v/>
      </c>
    </row>
    <row r="1548" spans="1:43" x14ac:dyDescent="0.25">
      <c r="A1548" t="str">
        <f t="shared" si="822"/>
        <v/>
      </c>
      <c r="C1548" t="str">
        <f t="shared" si="796"/>
        <v/>
      </c>
      <c r="D1548" t="str">
        <f t="shared" si="823"/>
        <v/>
      </c>
      <c r="E1548" t="str">
        <f t="shared" si="824"/>
        <v/>
      </c>
      <c r="F1548" t="str">
        <f t="shared" si="795"/>
        <v/>
      </c>
      <c r="G1548" t="str">
        <f t="shared" si="819"/>
        <v/>
      </c>
      <c r="H1548" t="str">
        <f t="shared" si="797"/>
        <v/>
      </c>
      <c r="I1548" s="3" t="str">
        <f>IF(LEN(H1548)&gt;0,VLOOKUP(H1548,DATA!$B$2:$G$526,6,FALSE),"")</f>
        <v/>
      </c>
      <c r="J1548" t="str">
        <f>IF(LEN(H1548)&gt;0,VLOOKUP(H1548,DATA!$B$2:$G$526,2,FALSE),"")</f>
        <v/>
      </c>
      <c r="K1548" t="str">
        <f>IF(LEN(H1548)&gt;0,IF(MID(IF(MID(MID(C1548,LEN(H1548)+2,99),1,1)="(",MID(MID(C1548,LEN(H1548)+2,99),2,LEN(MID(C1548,LEN(H1548)+2,99))-2),MID(C1548,LEN(H1548)+2,99)),1,1)=VLOOKUP(H1548,DATA!$B$2:$I$526,8,FALSE),MID(IF(MID(MID(C1548,LEN(H1548)+2,99),1,1)="(",MID(MID(C1548,LEN(H1548)+2,99),2,LEN(MID(C1548,LEN(H1548)+2,99))-2),MID(C1548,LEN(H1548)+2,99)),1,3),IF(MID(MID(C1548,LEN(H1548)+2,99),1,1)="(",MID(MID(C1548,LEN(H1548)+2,99),2,LEN(MID(C1548,LEN(H1548)+2,99))-2),MID(C1548,LEN(H1548)+2,99))),"")</f>
        <v/>
      </c>
      <c r="L1548" t="str">
        <f t="shared" si="798"/>
        <v/>
      </c>
      <c r="M1548" t="str">
        <f t="shared" si="817"/>
        <v/>
      </c>
      <c r="N1548" t="str">
        <f t="shared" si="799"/>
        <v/>
      </c>
      <c r="O1548" t="str">
        <f t="shared" si="800"/>
        <v/>
      </c>
      <c r="P1548" t="str">
        <f t="shared" si="793"/>
        <v/>
      </c>
      <c r="Q1548" t="str">
        <f t="shared" si="801"/>
        <v/>
      </c>
      <c r="R1548" t="str">
        <f t="shared" si="802"/>
        <v/>
      </c>
      <c r="S1548" t="str">
        <f t="shared" si="803"/>
        <v/>
      </c>
      <c r="T1548" t="str">
        <f t="shared" si="804"/>
        <v/>
      </c>
      <c r="U1548" t="str">
        <f t="shared" si="805"/>
        <v/>
      </c>
      <c r="V1548" t="str">
        <f>IF(MID(I1548,6,1)="T",VLOOKUP(H1548,DATA!$B$2:$H$526,7,FALSE),"")</f>
        <v/>
      </c>
      <c r="W1548" t="str">
        <f t="shared" si="806"/>
        <v/>
      </c>
      <c r="X1548" t="str">
        <f>IF(LEN(H1548)&gt;0,VLOOKUP(H1548,DATA!$B$2:$F$526,5,FALSE),"")</f>
        <v/>
      </c>
      <c r="Y1548" t="str">
        <f t="shared" si="807"/>
        <v/>
      </c>
      <c r="Z1548" t="str">
        <f t="shared" si="808"/>
        <v/>
      </c>
      <c r="AA1548" t="str">
        <f t="shared" si="809"/>
        <v/>
      </c>
      <c r="AB1548" t="str">
        <f>IF(LEN(Z1548)&gt;0,VLOOKUP(Z1548,DATA!$K$25:$L$69,2,FALSE)&amp;IF(LEN(AA1548)&gt;0,VLOOKUP(AA1548,DATA!$O$25:$P$29,2,FALSE),""),"")</f>
        <v/>
      </c>
      <c r="AC1548" t="str">
        <f>IF(LEN(Z1548)&gt;0,VLOOKUP(Z1548,DATA!$K$25:$M$69,3,FALSE),"")</f>
        <v/>
      </c>
      <c r="AD1548" t="str">
        <f t="shared" si="810"/>
        <v/>
      </c>
      <c r="AE1548" t="str">
        <f t="shared" si="811"/>
        <v/>
      </c>
      <c r="AF1548" t="str">
        <f t="shared" si="812"/>
        <v/>
      </c>
      <c r="AG1548" t="str">
        <f t="shared" si="813"/>
        <v/>
      </c>
      <c r="AH1548" t="str">
        <f t="shared" si="814"/>
        <v/>
      </c>
      <c r="AI1548" t="str">
        <f>IF(LEN(Q1548)&gt;0,REPT("0",IF(IF(MID(I1548,12,1)="F",VLOOKUP(J1548,DATA!$K$2:$Y$20,14,FALSE),0)&gt;10,IF(MID(I1548,12,1)="F",VLOOKUP(J1548,DATA!$K$2:$Y$20,14,FALSE),0)-10,0)-LEN(X1548))&amp;DEC2BIN(Q1548,IF(MID(I1548,12,1)="F",VLOOKUP(J1548,DATA!$K$2:$Y$20,14,FALSE),0)-IF(IF(MID(I1548,12,1)="F",VLOOKUP(J1548,DATA!$K$2:$Y$20,14,FALSE),0)&gt;10,IF(MID(I1548,12,1)="F",VLOOKUP(J1548,DATA!$K$2:$Y$20,14,FALSE),0)-10,0)),"")</f>
        <v/>
      </c>
      <c r="AJ1548" t="str">
        <f>IF(LEN(H1548)&gt;0,IF(H1548&lt;&gt;"CALL_PAL",VLOOKUP(H1548,DATA!$B$2:$E$526,4,FALSE),VLOOKUP(K1548,DATA!$K$72:$M$161,3,FALSE)),"")</f>
        <v/>
      </c>
      <c r="AK1548" t="str">
        <f>IF(LEN(H1548)&gt;0,VLOOKUP(H1548,DATA!$B$2:$D$526,3,FALSE),"")</f>
        <v/>
      </c>
      <c r="AL1548" t="str">
        <f t="shared" si="815"/>
        <v/>
      </c>
      <c r="AM1548" t="str">
        <f t="shared" si="816"/>
        <v/>
      </c>
      <c r="AN1548" t="str">
        <f t="shared" si="794"/>
        <v/>
      </c>
      <c r="AO1548" t="str">
        <f t="shared" si="820"/>
        <v/>
      </c>
      <c r="AP1548" t="str">
        <f t="shared" si="821"/>
        <v/>
      </c>
      <c r="AQ1548" t="str">
        <f t="shared" si="818"/>
        <v/>
      </c>
    </row>
    <row r="1549" spans="1:43" x14ac:dyDescent="0.25">
      <c r="A1549" t="str">
        <f t="shared" si="822"/>
        <v/>
      </c>
      <c r="C1549" t="str">
        <f t="shared" si="796"/>
        <v/>
      </c>
      <c r="D1549" t="str">
        <f t="shared" si="823"/>
        <v/>
      </c>
      <c r="E1549" t="str">
        <f t="shared" si="824"/>
        <v/>
      </c>
      <c r="F1549" t="str">
        <f t="shared" si="795"/>
        <v/>
      </c>
      <c r="G1549" t="str">
        <f t="shared" si="819"/>
        <v/>
      </c>
      <c r="H1549" t="str">
        <f t="shared" si="797"/>
        <v/>
      </c>
      <c r="I1549" s="3" t="str">
        <f>IF(LEN(H1549)&gt;0,VLOOKUP(H1549,DATA!$B$2:$G$526,6,FALSE),"")</f>
        <v/>
      </c>
      <c r="J1549" t="str">
        <f>IF(LEN(H1549)&gt;0,VLOOKUP(H1549,DATA!$B$2:$G$526,2,FALSE),"")</f>
        <v/>
      </c>
      <c r="K1549" t="str">
        <f>IF(LEN(H1549)&gt;0,IF(MID(IF(MID(MID(C1549,LEN(H1549)+2,99),1,1)="(",MID(MID(C1549,LEN(H1549)+2,99),2,LEN(MID(C1549,LEN(H1549)+2,99))-2),MID(C1549,LEN(H1549)+2,99)),1,1)=VLOOKUP(H1549,DATA!$B$2:$I$526,8,FALSE),MID(IF(MID(MID(C1549,LEN(H1549)+2,99),1,1)="(",MID(MID(C1549,LEN(H1549)+2,99),2,LEN(MID(C1549,LEN(H1549)+2,99))-2),MID(C1549,LEN(H1549)+2,99)),1,3),IF(MID(MID(C1549,LEN(H1549)+2,99),1,1)="(",MID(MID(C1549,LEN(H1549)+2,99),2,LEN(MID(C1549,LEN(H1549)+2,99))-2),MID(C1549,LEN(H1549)+2,99))),"")</f>
        <v/>
      </c>
      <c r="L1549" t="str">
        <f t="shared" si="798"/>
        <v/>
      </c>
      <c r="M1549" t="str">
        <f t="shared" si="817"/>
        <v/>
      </c>
      <c r="N1549" t="str">
        <f t="shared" si="799"/>
        <v/>
      </c>
      <c r="O1549" t="str">
        <f t="shared" si="800"/>
        <v/>
      </c>
      <c r="P1549" t="str">
        <f t="shared" si="793"/>
        <v/>
      </c>
      <c r="Q1549" t="str">
        <f t="shared" si="801"/>
        <v/>
      </c>
      <c r="R1549" t="str">
        <f t="shared" si="802"/>
        <v/>
      </c>
      <c r="S1549" t="str">
        <f t="shared" si="803"/>
        <v/>
      </c>
      <c r="T1549" t="str">
        <f t="shared" si="804"/>
        <v/>
      </c>
      <c r="U1549" t="str">
        <f t="shared" si="805"/>
        <v/>
      </c>
      <c r="V1549" t="str">
        <f>IF(MID(I1549,6,1)="T",VLOOKUP(H1549,DATA!$B$2:$H$526,7,FALSE),"")</f>
        <v/>
      </c>
      <c r="W1549" t="str">
        <f t="shared" si="806"/>
        <v/>
      </c>
      <c r="X1549" t="str">
        <f>IF(LEN(H1549)&gt;0,VLOOKUP(H1549,DATA!$B$2:$F$526,5,FALSE),"")</f>
        <v/>
      </c>
      <c r="Y1549" t="str">
        <f t="shared" si="807"/>
        <v/>
      </c>
      <c r="Z1549" t="str">
        <f t="shared" si="808"/>
        <v/>
      </c>
      <c r="AA1549" t="str">
        <f t="shared" si="809"/>
        <v/>
      </c>
      <c r="AB1549" t="str">
        <f>IF(LEN(Z1549)&gt;0,VLOOKUP(Z1549,DATA!$K$25:$L$69,2,FALSE)&amp;IF(LEN(AA1549)&gt;0,VLOOKUP(AA1549,DATA!$O$25:$P$29,2,FALSE),""),"")</f>
        <v/>
      </c>
      <c r="AC1549" t="str">
        <f>IF(LEN(Z1549)&gt;0,VLOOKUP(Z1549,DATA!$K$25:$M$69,3,FALSE),"")</f>
        <v/>
      </c>
      <c r="AD1549" t="str">
        <f t="shared" si="810"/>
        <v/>
      </c>
      <c r="AE1549" t="str">
        <f t="shared" si="811"/>
        <v/>
      </c>
      <c r="AF1549" t="str">
        <f t="shared" si="812"/>
        <v/>
      </c>
      <c r="AG1549" t="str">
        <f t="shared" si="813"/>
        <v/>
      </c>
      <c r="AH1549" t="str">
        <f t="shared" si="814"/>
        <v/>
      </c>
      <c r="AI1549" t="str">
        <f>IF(LEN(Q1549)&gt;0,REPT("0",IF(IF(MID(I1549,12,1)="F",VLOOKUP(J1549,DATA!$K$2:$Y$20,14,FALSE),0)&gt;10,IF(MID(I1549,12,1)="F",VLOOKUP(J1549,DATA!$K$2:$Y$20,14,FALSE),0)-10,0)-LEN(X1549))&amp;DEC2BIN(Q1549,IF(MID(I1549,12,1)="F",VLOOKUP(J1549,DATA!$K$2:$Y$20,14,FALSE),0)-IF(IF(MID(I1549,12,1)="F",VLOOKUP(J1549,DATA!$K$2:$Y$20,14,FALSE),0)&gt;10,IF(MID(I1549,12,1)="F",VLOOKUP(J1549,DATA!$K$2:$Y$20,14,FALSE),0)-10,0)),"")</f>
        <v/>
      </c>
      <c r="AJ1549" t="str">
        <f>IF(LEN(H1549)&gt;0,IF(H1549&lt;&gt;"CALL_PAL",VLOOKUP(H1549,DATA!$B$2:$E$526,4,FALSE),VLOOKUP(K1549,DATA!$K$72:$M$161,3,FALSE)),"")</f>
        <v/>
      </c>
      <c r="AK1549" t="str">
        <f>IF(LEN(H1549)&gt;0,VLOOKUP(H1549,DATA!$B$2:$D$526,3,FALSE),"")</f>
        <v/>
      </c>
      <c r="AL1549" t="str">
        <f t="shared" si="815"/>
        <v/>
      </c>
      <c r="AM1549" t="str">
        <f t="shared" si="816"/>
        <v/>
      </c>
      <c r="AN1549" t="str">
        <f t="shared" si="794"/>
        <v/>
      </c>
      <c r="AO1549" t="str">
        <f t="shared" si="820"/>
        <v/>
      </c>
      <c r="AP1549" t="str">
        <f t="shared" si="821"/>
        <v/>
      </c>
      <c r="AQ1549" t="str">
        <f t="shared" si="818"/>
        <v/>
      </c>
    </row>
    <row r="1550" spans="1:43" x14ac:dyDescent="0.25">
      <c r="A1550" t="str">
        <f t="shared" si="822"/>
        <v/>
      </c>
      <c r="C1550" t="str">
        <f t="shared" si="796"/>
        <v/>
      </c>
      <c r="D1550" t="str">
        <f t="shared" si="823"/>
        <v/>
      </c>
      <c r="E1550" t="str">
        <f t="shared" si="824"/>
        <v/>
      </c>
      <c r="F1550" t="str">
        <f t="shared" si="795"/>
        <v/>
      </c>
      <c r="G1550" t="str">
        <f t="shared" si="819"/>
        <v/>
      </c>
      <c r="H1550" t="str">
        <f t="shared" si="797"/>
        <v/>
      </c>
      <c r="I1550" s="3" t="str">
        <f>IF(LEN(H1550)&gt;0,VLOOKUP(H1550,DATA!$B$2:$G$526,6,FALSE),"")</f>
        <v/>
      </c>
      <c r="J1550" t="str">
        <f>IF(LEN(H1550)&gt;0,VLOOKUP(H1550,DATA!$B$2:$G$526,2,FALSE),"")</f>
        <v/>
      </c>
      <c r="K1550" t="str">
        <f>IF(LEN(H1550)&gt;0,IF(MID(IF(MID(MID(C1550,LEN(H1550)+2,99),1,1)="(",MID(MID(C1550,LEN(H1550)+2,99),2,LEN(MID(C1550,LEN(H1550)+2,99))-2),MID(C1550,LEN(H1550)+2,99)),1,1)=VLOOKUP(H1550,DATA!$B$2:$I$526,8,FALSE),MID(IF(MID(MID(C1550,LEN(H1550)+2,99),1,1)="(",MID(MID(C1550,LEN(H1550)+2,99),2,LEN(MID(C1550,LEN(H1550)+2,99))-2),MID(C1550,LEN(H1550)+2,99)),1,3),IF(MID(MID(C1550,LEN(H1550)+2,99),1,1)="(",MID(MID(C1550,LEN(H1550)+2,99),2,LEN(MID(C1550,LEN(H1550)+2,99))-2),MID(C1550,LEN(H1550)+2,99))),"")</f>
        <v/>
      </c>
      <c r="L1550" t="str">
        <f t="shared" si="798"/>
        <v/>
      </c>
      <c r="M1550" t="str">
        <f t="shared" si="817"/>
        <v/>
      </c>
      <c r="N1550" t="str">
        <f t="shared" si="799"/>
        <v/>
      </c>
      <c r="O1550" t="str">
        <f t="shared" si="800"/>
        <v/>
      </c>
      <c r="P1550" t="str">
        <f t="shared" ref="P1550:P1613" si="825">IF(MID(I1550,12,1)="F",IFERROR(VLOOKUP(L1550&amp;":",C:G,5,FALSE),""),"")</f>
        <v/>
      </c>
      <c r="Q1550" t="str">
        <f t="shared" si="801"/>
        <v/>
      </c>
      <c r="R1550" t="str">
        <f t="shared" si="802"/>
        <v/>
      </c>
      <c r="S1550" t="str">
        <f t="shared" si="803"/>
        <v/>
      </c>
      <c r="T1550" t="str">
        <f t="shared" si="804"/>
        <v/>
      </c>
      <c r="U1550" t="str">
        <f t="shared" si="805"/>
        <v/>
      </c>
      <c r="V1550" t="str">
        <f>IF(MID(I1550,6,1)="T",VLOOKUP(H1550,DATA!$B$2:$H$526,7,FALSE),"")</f>
        <v/>
      </c>
      <c r="W1550" t="str">
        <f t="shared" si="806"/>
        <v/>
      </c>
      <c r="X1550" t="str">
        <f>IF(LEN(H1550)&gt;0,VLOOKUP(H1550,DATA!$B$2:$F$526,5,FALSE),"")</f>
        <v/>
      </c>
      <c r="Y1550" t="str">
        <f t="shared" si="807"/>
        <v/>
      </c>
      <c r="Z1550" t="str">
        <f t="shared" si="808"/>
        <v/>
      </c>
      <c r="AA1550" t="str">
        <f t="shared" si="809"/>
        <v/>
      </c>
      <c r="AB1550" t="str">
        <f>IF(LEN(Z1550)&gt;0,VLOOKUP(Z1550,DATA!$K$25:$L$69,2,FALSE)&amp;IF(LEN(AA1550)&gt;0,VLOOKUP(AA1550,DATA!$O$25:$P$29,2,FALSE),""),"")</f>
        <v/>
      </c>
      <c r="AC1550" t="str">
        <f>IF(LEN(Z1550)&gt;0,VLOOKUP(Z1550,DATA!$K$25:$M$69,3,FALSE),"")</f>
        <v/>
      </c>
      <c r="AD1550" t="str">
        <f t="shared" si="810"/>
        <v/>
      </c>
      <c r="AE1550" t="str">
        <f t="shared" si="811"/>
        <v/>
      </c>
      <c r="AF1550" t="str">
        <f t="shared" si="812"/>
        <v/>
      </c>
      <c r="AG1550" t="str">
        <f t="shared" si="813"/>
        <v/>
      </c>
      <c r="AH1550" t="str">
        <f t="shared" si="814"/>
        <v/>
      </c>
      <c r="AI1550" t="str">
        <f>IF(LEN(Q1550)&gt;0,REPT("0",IF(IF(MID(I1550,12,1)="F",VLOOKUP(J1550,DATA!$K$2:$Y$20,14,FALSE),0)&gt;10,IF(MID(I1550,12,1)="F",VLOOKUP(J1550,DATA!$K$2:$Y$20,14,FALSE),0)-10,0)-LEN(X1550))&amp;DEC2BIN(Q1550,IF(MID(I1550,12,1)="F",VLOOKUP(J1550,DATA!$K$2:$Y$20,14,FALSE),0)-IF(IF(MID(I1550,12,1)="F",VLOOKUP(J1550,DATA!$K$2:$Y$20,14,FALSE),0)&gt;10,IF(MID(I1550,12,1)="F",VLOOKUP(J1550,DATA!$K$2:$Y$20,14,FALSE),0)-10,0)),"")</f>
        <v/>
      </c>
      <c r="AJ1550" t="str">
        <f>IF(LEN(H1550)&gt;0,IF(H1550&lt;&gt;"CALL_PAL",VLOOKUP(H1550,DATA!$B$2:$E$526,4,FALSE),VLOOKUP(K1550,DATA!$K$72:$M$161,3,FALSE)),"")</f>
        <v/>
      </c>
      <c r="AK1550" t="str">
        <f>IF(LEN(H1550)&gt;0,VLOOKUP(H1550,DATA!$B$2:$D$526,3,FALSE),"")</f>
        <v/>
      </c>
      <c r="AL1550" t="str">
        <f t="shared" si="815"/>
        <v/>
      </c>
      <c r="AM1550" t="str">
        <f t="shared" si="816"/>
        <v/>
      </c>
      <c r="AN1550" t="str">
        <f t="shared" si="794"/>
        <v/>
      </c>
      <c r="AO1550" t="str">
        <f t="shared" si="820"/>
        <v/>
      </c>
      <c r="AP1550" t="str">
        <f t="shared" si="821"/>
        <v/>
      </c>
      <c r="AQ1550" t="str">
        <f t="shared" si="818"/>
        <v/>
      </c>
    </row>
    <row r="1551" spans="1:43" x14ac:dyDescent="0.25">
      <c r="A1551" t="str">
        <f t="shared" si="822"/>
        <v/>
      </c>
      <c r="C1551" t="str">
        <f t="shared" si="796"/>
        <v/>
      </c>
      <c r="D1551" t="str">
        <f t="shared" si="823"/>
        <v/>
      </c>
      <c r="E1551" t="str">
        <f t="shared" si="824"/>
        <v/>
      </c>
      <c r="F1551" t="str">
        <f t="shared" si="795"/>
        <v/>
      </c>
      <c r="G1551" t="str">
        <f t="shared" si="819"/>
        <v/>
      </c>
      <c r="H1551" t="str">
        <f t="shared" si="797"/>
        <v/>
      </c>
      <c r="I1551" s="3" t="str">
        <f>IF(LEN(H1551)&gt;0,VLOOKUP(H1551,DATA!$B$2:$G$526,6,FALSE),"")</f>
        <v/>
      </c>
      <c r="J1551" t="str">
        <f>IF(LEN(H1551)&gt;0,VLOOKUP(H1551,DATA!$B$2:$G$526,2,FALSE),"")</f>
        <v/>
      </c>
      <c r="K1551" t="str">
        <f>IF(LEN(H1551)&gt;0,IF(MID(IF(MID(MID(C1551,LEN(H1551)+2,99),1,1)="(",MID(MID(C1551,LEN(H1551)+2,99),2,LEN(MID(C1551,LEN(H1551)+2,99))-2),MID(C1551,LEN(H1551)+2,99)),1,1)=VLOOKUP(H1551,DATA!$B$2:$I$526,8,FALSE),MID(IF(MID(MID(C1551,LEN(H1551)+2,99),1,1)="(",MID(MID(C1551,LEN(H1551)+2,99),2,LEN(MID(C1551,LEN(H1551)+2,99))-2),MID(C1551,LEN(H1551)+2,99)),1,3),IF(MID(MID(C1551,LEN(H1551)+2,99),1,1)="(",MID(MID(C1551,LEN(H1551)+2,99),2,LEN(MID(C1551,LEN(H1551)+2,99))-2),MID(C1551,LEN(H1551)+2,99))),"")</f>
        <v/>
      </c>
      <c r="L1551" t="str">
        <f t="shared" si="798"/>
        <v/>
      </c>
      <c r="M1551" t="str">
        <f t="shared" si="817"/>
        <v/>
      </c>
      <c r="N1551" t="str">
        <f t="shared" si="799"/>
        <v/>
      </c>
      <c r="O1551" t="str">
        <f t="shared" si="800"/>
        <v/>
      </c>
      <c r="P1551" t="str">
        <f t="shared" si="825"/>
        <v/>
      </c>
      <c r="Q1551" t="str">
        <f t="shared" si="801"/>
        <v/>
      </c>
      <c r="R1551" t="str">
        <f t="shared" si="802"/>
        <v/>
      </c>
      <c r="S1551" t="str">
        <f t="shared" si="803"/>
        <v/>
      </c>
      <c r="T1551" t="str">
        <f t="shared" si="804"/>
        <v/>
      </c>
      <c r="U1551" t="str">
        <f t="shared" si="805"/>
        <v/>
      </c>
      <c r="V1551" t="str">
        <f>IF(MID(I1551,6,1)="T",VLOOKUP(H1551,DATA!$B$2:$H$526,7,FALSE),"")</f>
        <v/>
      </c>
      <c r="W1551" t="str">
        <f t="shared" si="806"/>
        <v/>
      </c>
      <c r="X1551" t="str">
        <f>IF(LEN(H1551)&gt;0,VLOOKUP(H1551,DATA!$B$2:$F$526,5,FALSE),"")</f>
        <v/>
      </c>
      <c r="Y1551" t="str">
        <f t="shared" si="807"/>
        <v/>
      </c>
      <c r="Z1551" t="str">
        <f t="shared" si="808"/>
        <v/>
      </c>
      <c r="AA1551" t="str">
        <f t="shared" si="809"/>
        <v/>
      </c>
      <c r="AB1551" t="str">
        <f>IF(LEN(Z1551)&gt;0,VLOOKUP(Z1551,DATA!$K$25:$L$69,2,FALSE)&amp;IF(LEN(AA1551)&gt;0,VLOOKUP(AA1551,DATA!$O$25:$P$29,2,FALSE),""),"")</f>
        <v/>
      </c>
      <c r="AC1551" t="str">
        <f>IF(LEN(Z1551)&gt;0,VLOOKUP(Z1551,DATA!$K$25:$M$69,3,FALSE),"")</f>
        <v/>
      </c>
      <c r="AD1551" t="str">
        <f t="shared" si="810"/>
        <v/>
      </c>
      <c r="AE1551" t="str">
        <f t="shared" si="811"/>
        <v/>
      </c>
      <c r="AF1551" t="str">
        <f t="shared" si="812"/>
        <v/>
      </c>
      <c r="AG1551" t="str">
        <f t="shared" si="813"/>
        <v/>
      </c>
      <c r="AH1551" t="str">
        <f t="shared" si="814"/>
        <v/>
      </c>
      <c r="AI1551" t="str">
        <f>IF(LEN(Q1551)&gt;0,REPT("0",IF(IF(MID(I1551,12,1)="F",VLOOKUP(J1551,DATA!$K$2:$Y$20,14,FALSE),0)&gt;10,IF(MID(I1551,12,1)="F",VLOOKUP(J1551,DATA!$K$2:$Y$20,14,FALSE),0)-10,0)-LEN(X1551))&amp;DEC2BIN(Q1551,IF(MID(I1551,12,1)="F",VLOOKUP(J1551,DATA!$K$2:$Y$20,14,FALSE),0)-IF(IF(MID(I1551,12,1)="F",VLOOKUP(J1551,DATA!$K$2:$Y$20,14,FALSE),0)&gt;10,IF(MID(I1551,12,1)="F",VLOOKUP(J1551,DATA!$K$2:$Y$20,14,FALSE),0)-10,0)),"")</f>
        <v/>
      </c>
      <c r="AJ1551" t="str">
        <f>IF(LEN(H1551)&gt;0,IF(H1551&lt;&gt;"CALL_PAL",VLOOKUP(H1551,DATA!$B$2:$E$526,4,FALSE),VLOOKUP(K1551,DATA!$K$72:$M$161,3,FALSE)),"")</f>
        <v/>
      </c>
      <c r="AK1551" t="str">
        <f>IF(LEN(H1551)&gt;0,VLOOKUP(H1551,DATA!$B$2:$D$526,3,FALSE),"")</f>
        <v/>
      </c>
      <c r="AL1551" t="str">
        <f t="shared" si="815"/>
        <v/>
      </c>
      <c r="AM1551" t="str">
        <f t="shared" si="816"/>
        <v/>
      </c>
      <c r="AN1551" t="str">
        <f t="shared" si="794"/>
        <v/>
      </c>
      <c r="AO1551" t="str">
        <f t="shared" si="820"/>
        <v/>
      </c>
      <c r="AP1551" t="str">
        <f t="shared" si="821"/>
        <v/>
      </c>
      <c r="AQ1551" t="str">
        <f t="shared" si="818"/>
        <v/>
      </c>
    </row>
    <row r="1552" spans="1:43" x14ac:dyDescent="0.25">
      <c r="A1552" t="str">
        <f t="shared" si="822"/>
        <v/>
      </c>
      <c r="C1552" t="str">
        <f t="shared" si="796"/>
        <v/>
      </c>
      <c r="D1552" t="str">
        <f t="shared" si="823"/>
        <v/>
      </c>
      <c r="E1552" t="str">
        <f t="shared" si="824"/>
        <v/>
      </c>
      <c r="F1552" t="str">
        <f t="shared" si="795"/>
        <v/>
      </c>
      <c r="G1552" t="str">
        <f t="shared" si="819"/>
        <v/>
      </c>
      <c r="H1552" t="str">
        <f t="shared" si="797"/>
        <v/>
      </c>
      <c r="I1552" s="3" t="str">
        <f>IF(LEN(H1552)&gt;0,VLOOKUP(H1552,DATA!$B$2:$G$526,6,FALSE),"")</f>
        <v/>
      </c>
      <c r="J1552" t="str">
        <f>IF(LEN(H1552)&gt;0,VLOOKUP(H1552,DATA!$B$2:$G$526,2,FALSE),"")</f>
        <v/>
      </c>
      <c r="K1552" t="str">
        <f>IF(LEN(H1552)&gt;0,IF(MID(IF(MID(MID(C1552,LEN(H1552)+2,99),1,1)="(",MID(MID(C1552,LEN(H1552)+2,99),2,LEN(MID(C1552,LEN(H1552)+2,99))-2),MID(C1552,LEN(H1552)+2,99)),1,1)=VLOOKUP(H1552,DATA!$B$2:$I$526,8,FALSE),MID(IF(MID(MID(C1552,LEN(H1552)+2,99),1,1)="(",MID(MID(C1552,LEN(H1552)+2,99),2,LEN(MID(C1552,LEN(H1552)+2,99))-2),MID(C1552,LEN(H1552)+2,99)),1,3),IF(MID(MID(C1552,LEN(H1552)+2,99),1,1)="(",MID(MID(C1552,LEN(H1552)+2,99),2,LEN(MID(C1552,LEN(H1552)+2,99))-2),MID(C1552,LEN(H1552)+2,99))),"")</f>
        <v/>
      </c>
      <c r="L1552" t="str">
        <f t="shared" si="798"/>
        <v/>
      </c>
      <c r="M1552" t="str">
        <f t="shared" si="817"/>
        <v/>
      </c>
      <c r="N1552" t="str">
        <f t="shared" si="799"/>
        <v/>
      </c>
      <c r="O1552" t="str">
        <f t="shared" si="800"/>
        <v/>
      </c>
      <c r="P1552" t="str">
        <f t="shared" si="825"/>
        <v/>
      </c>
      <c r="Q1552" t="str">
        <f t="shared" si="801"/>
        <v/>
      </c>
      <c r="R1552" t="str">
        <f t="shared" si="802"/>
        <v/>
      </c>
      <c r="S1552" t="str">
        <f t="shared" si="803"/>
        <v/>
      </c>
      <c r="T1552" t="str">
        <f t="shared" si="804"/>
        <v/>
      </c>
      <c r="U1552" t="str">
        <f t="shared" si="805"/>
        <v/>
      </c>
      <c r="V1552" t="str">
        <f>IF(MID(I1552,6,1)="T",VLOOKUP(H1552,DATA!$B$2:$H$526,7,FALSE),"")</f>
        <v/>
      </c>
      <c r="W1552" t="str">
        <f t="shared" si="806"/>
        <v/>
      </c>
      <c r="X1552" t="str">
        <f>IF(LEN(H1552)&gt;0,VLOOKUP(H1552,DATA!$B$2:$F$526,5,FALSE),"")</f>
        <v/>
      </c>
      <c r="Y1552" t="str">
        <f t="shared" si="807"/>
        <v/>
      </c>
      <c r="Z1552" t="str">
        <f t="shared" si="808"/>
        <v/>
      </c>
      <c r="AA1552" t="str">
        <f t="shared" si="809"/>
        <v/>
      </c>
      <c r="AB1552" t="str">
        <f>IF(LEN(Z1552)&gt;0,VLOOKUP(Z1552,DATA!$K$25:$L$69,2,FALSE)&amp;IF(LEN(AA1552)&gt;0,VLOOKUP(AA1552,DATA!$O$25:$P$29,2,FALSE),""),"")</f>
        <v/>
      </c>
      <c r="AC1552" t="str">
        <f>IF(LEN(Z1552)&gt;0,VLOOKUP(Z1552,DATA!$K$25:$M$69,3,FALSE),"")</f>
        <v/>
      </c>
      <c r="AD1552" t="str">
        <f t="shared" si="810"/>
        <v/>
      </c>
      <c r="AE1552" t="str">
        <f t="shared" si="811"/>
        <v/>
      </c>
      <c r="AF1552" t="str">
        <f t="shared" si="812"/>
        <v/>
      </c>
      <c r="AG1552" t="str">
        <f t="shared" si="813"/>
        <v/>
      </c>
      <c r="AH1552" t="str">
        <f t="shared" si="814"/>
        <v/>
      </c>
      <c r="AI1552" t="str">
        <f>IF(LEN(Q1552)&gt;0,REPT("0",IF(IF(MID(I1552,12,1)="F",VLOOKUP(J1552,DATA!$K$2:$Y$20,14,FALSE),0)&gt;10,IF(MID(I1552,12,1)="F",VLOOKUP(J1552,DATA!$K$2:$Y$20,14,FALSE),0)-10,0)-LEN(X1552))&amp;DEC2BIN(Q1552,IF(MID(I1552,12,1)="F",VLOOKUP(J1552,DATA!$K$2:$Y$20,14,FALSE),0)-IF(IF(MID(I1552,12,1)="F",VLOOKUP(J1552,DATA!$K$2:$Y$20,14,FALSE),0)&gt;10,IF(MID(I1552,12,1)="F",VLOOKUP(J1552,DATA!$K$2:$Y$20,14,FALSE),0)-10,0)),"")</f>
        <v/>
      </c>
      <c r="AJ1552" t="str">
        <f>IF(LEN(H1552)&gt;0,IF(H1552&lt;&gt;"CALL_PAL",VLOOKUP(H1552,DATA!$B$2:$E$526,4,FALSE),VLOOKUP(K1552,DATA!$K$72:$M$161,3,FALSE)),"")</f>
        <v/>
      </c>
      <c r="AK1552" t="str">
        <f>IF(LEN(H1552)&gt;0,VLOOKUP(H1552,DATA!$B$2:$D$526,3,FALSE),"")</f>
        <v/>
      </c>
      <c r="AL1552" t="str">
        <f t="shared" si="815"/>
        <v/>
      </c>
      <c r="AM1552" t="str">
        <f t="shared" si="816"/>
        <v/>
      </c>
      <c r="AN1552" t="str">
        <f t="shared" si="794"/>
        <v/>
      </c>
      <c r="AO1552" t="str">
        <f t="shared" si="820"/>
        <v/>
      </c>
      <c r="AP1552" t="str">
        <f t="shared" si="821"/>
        <v/>
      </c>
      <c r="AQ1552" t="str">
        <f t="shared" si="818"/>
        <v/>
      </c>
    </row>
    <row r="1553" spans="1:43" x14ac:dyDescent="0.25">
      <c r="A1553" t="str">
        <f t="shared" si="822"/>
        <v/>
      </c>
      <c r="C1553" t="str">
        <f t="shared" si="796"/>
        <v/>
      </c>
      <c r="D1553" t="str">
        <f t="shared" si="823"/>
        <v/>
      </c>
      <c r="E1553" t="str">
        <f t="shared" si="824"/>
        <v/>
      </c>
      <c r="F1553" t="str">
        <f t="shared" si="795"/>
        <v/>
      </c>
      <c r="G1553" t="str">
        <f t="shared" si="819"/>
        <v/>
      </c>
      <c r="H1553" t="str">
        <f t="shared" si="797"/>
        <v/>
      </c>
      <c r="I1553" s="3" t="str">
        <f>IF(LEN(H1553)&gt;0,VLOOKUP(H1553,DATA!$B$2:$G$526,6,FALSE),"")</f>
        <v/>
      </c>
      <c r="J1553" t="str">
        <f>IF(LEN(H1553)&gt;0,VLOOKUP(H1553,DATA!$B$2:$G$526,2,FALSE),"")</f>
        <v/>
      </c>
      <c r="K1553" t="str">
        <f>IF(LEN(H1553)&gt;0,IF(MID(IF(MID(MID(C1553,LEN(H1553)+2,99),1,1)="(",MID(MID(C1553,LEN(H1553)+2,99),2,LEN(MID(C1553,LEN(H1553)+2,99))-2),MID(C1553,LEN(H1553)+2,99)),1,1)=VLOOKUP(H1553,DATA!$B$2:$I$526,8,FALSE),MID(IF(MID(MID(C1553,LEN(H1553)+2,99),1,1)="(",MID(MID(C1553,LEN(H1553)+2,99),2,LEN(MID(C1553,LEN(H1553)+2,99))-2),MID(C1553,LEN(H1553)+2,99)),1,3),IF(MID(MID(C1553,LEN(H1553)+2,99),1,1)="(",MID(MID(C1553,LEN(H1553)+2,99),2,LEN(MID(C1553,LEN(H1553)+2,99))-2),MID(C1553,LEN(H1553)+2,99))),"")</f>
        <v/>
      </c>
      <c r="L1553" t="str">
        <f t="shared" si="798"/>
        <v/>
      </c>
      <c r="M1553" t="str">
        <f t="shared" si="817"/>
        <v/>
      </c>
      <c r="N1553" t="str">
        <f t="shared" si="799"/>
        <v/>
      </c>
      <c r="O1553" t="str">
        <f t="shared" si="800"/>
        <v/>
      </c>
      <c r="P1553" t="str">
        <f t="shared" si="825"/>
        <v/>
      </c>
      <c r="Q1553" t="str">
        <f t="shared" si="801"/>
        <v/>
      </c>
      <c r="R1553" t="str">
        <f t="shared" si="802"/>
        <v/>
      </c>
      <c r="S1553" t="str">
        <f t="shared" si="803"/>
        <v/>
      </c>
      <c r="T1553" t="str">
        <f t="shared" si="804"/>
        <v/>
      </c>
      <c r="U1553" t="str">
        <f t="shared" si="805"/>
        <v/>
      </c>
      <c r="V1553" t="str">
        <f>IF(MID(I1553,6,1)="T",VLOOKUP(H1553,DATA!$B$2:$H$526,7,FALSE),"")</f>
        <v/>
      </c>
      <c r="W1553" t="str">
        <f t="shared" si="806"/>
        <v/>
      </c>
      <c r="X1553" t="str">
        <f>IF(LEN(H1553)&gt;0,VLOOKUP(H1553,DATA!$B$2:$F$526,5,FALSE),"")</f>
        <v/>
      </c>
      <c r="Y1553" t="str">
        <f t="shared" si="807"/>
        <v/>
      </c>
      <c r="Z1553" t="str">
        <f t="shared" si="808"/>
        <v/>
      </c>
      <c r="AA1553" t="str">
        <f t="shared" si="809"/>
        <v/>
      </c>
      <c r="AB1553" t="str">
        <f>IF(LEN(Z1553)&gt;0,VLOOKUP(Z1553,DATA!$K$25:$L$69,2,FALSE)&amp;IF(LEN(AA1553)&gt;0,VLOOKUP(AA1553,DATA!$O$25:$P$29,2,FALSE),""),"")</f>
        <v/>
      </c>
      <c r="AC1553" t="str">
        <f>IF(LEN(Z1553)&gt;0,VLOOKUP(Z1553,DATA!$K$25:$M$69,3,FALSE),"")</f>
        <v/>
      </c>
      <c r="AD1553" t="str">
        <f t="shared" si="810"/>
        <v/>
      </c>
      <c r="AE1553" t="str">
        <f t="shared" si="811"/>
        <v/>
      </c>
      <c r="AF1553" t="str">
        <f t="shared" si="812"/>
        <v/>
      </c>
      <c r="AG1553" t="str">
        <f t="shared" si="813"/>
        <v/>
      </c>
      <c r="AH1553" t="str">
        <f t="shared" si="814"/>
        <v/>
      </c>
      <c r="AI1553" t="str">
        <f>IF(LEN(Q1553)&gt;0,REPT("0",IF(IF(MID(I1553,12,1)="F",VLOOKUP(J1553,DATA!$K$2:$Y$20,14,FALSE),0)&gt;10,IF(MID(I1553,12,1)="F",VLOOKUP(J1553,DATA!$K$2:$Y$20,14,FALSE),0)-10,0)-LEN(X1553))&amp;DEC2BIN(Q1553,IF(MID(I1553,12,1)="F",VLOOKUP(J1553,DATA!$K$2:$Y$20,14,FALSE),0)-IF(IF(MID(I1553,12,1)="F",VLOOKUP(J1553,DATA!$K$2:$Y$20,14,FALSE),0)&gt;10,IF(MID(I1553,12,1)="F",VLOOKUP(J1553,DATA!$K$2:$Y$20,14,FALSE),0)-10,0)),"")</f>
        <v/>
      </c>
      <c r="AJ1553" t="str">
        <f>IF(LEN(H1553)&gt;0,IF(H1553&lt;&gt;"CALL_PAL",VLOOKUP(H1553,DATA!$B$2:$E$526,4,FALSE),VLOOKUP(K1553,DATA!$K$72:$M$161,3,FALSE)),"")</f>
        <v/>
      </c>
      <c r="AK1553" t="str">
        <f>IF(LEN(H1553)&gt;0,VLOOKUP(H1553,DATA!$B$2:$D$526,3,FALSE),"")</f>
        <v/>
      </c>
      <c r="AL1553" t="str">
        <f t="shared" si="815"/>
        <v/>
      </c>
      <c r="AM1553" t="str">
        <f t="shared" si="816"/>
        <v/>
      </c>
      <c r="AN1553" t="str">
        <f t="shared" si="794"/>
        <v/>
      </c>
      <c r="AO1553" t="str">
        <f t="shared" si="820"/>
        <v/>
      </c>
      <c r="AP1553" t="str">
        <f t="shared" si="821"/>
        <v/>
      </c>
      <c r="AQ1553" t="str">
        <f t="shared" si="818"/>
        <v/>
      </c>
    </row>
    <row r="1554" spans="1:43" x14ac:dyDescent="0.25">
      <c r="A1554" t="str">
        <f t="shared" si="822"/>
        <v/>
      </c>
      <c r="C1554" t="str">
        <f t="shared" si="796"/>
        <v/>
      </c>
      <c r="D1554" t="str">
        <f t="shared" si="823"/>
        <v/>
      </c>
      <c r="E1554" t="str">
        <f t="shared" si="824"/>
        <v/>
      </c>
      <c r="F1554" t="str">
        <f t="shared" si="795"/>
        <v/>
      </c>
      <c r="G1554" t="str">
        <f t="shared" si="819"/>
        <v/>
      </c>
      <c r="H1554" t="str">
        <f t="shared" si="797"/>
        <v/>
      </c>
      <c r="I1554" s="3" t="str">
        <f>IF(LEN(H1554)&gt;0,VLOOKUP(H1554,DATA!$B$2:$G$526,6,FALSE),"")</f>
        <v/>
      </c>
      <c r="J1554" t="str">
        <f>IF(LEN(H1554)&gt;0,VLOOKUP(H1554,DATA!$B$2:$G$526,2,FALSE),"")</f>
        <v/>
      </c>
      <c r="K1554" t="str">
        <f>IF(LEN(H1554)&gt;0,IF(MID(IF(MID(MID(C1554,LEN(H1554)+2,99),1,1)="(",MID(MID(C1554,LEN(H1554)+2,99),2,LEN(MID(C1554,LEN(H1554)+2,99))-2),MID(C1554,LEN(H1554)+2,99)),1,1)=VLOOKUP(H1554,DATA!$B$2:$I$526,8,FALSE),MID(IF(MID(MID(C1554,LEN(H1554)+2,99),1,1)="(",MID(MID(C1554,LEN(H1554)+2,99),2,LEN(MID(C1554,LEN(H1554)+2,99))-2),MID(C1554,LEN(H1554)+2,99)),1,3),IF(MID(MID(C1554,LEN(H1554)+2,99),1,1)="(",MID(MID(C1554,LEN(H1554)+2,99),2,LEN(MID(C1554,LEN(H1554)+2,99))-2),MID(C1554,LEN(H1554)+2,99))),"")</f>
        <v/>
      </c>
      <c r="L1554" t="str">
        <f t="shared" si="798"/>
        <v/>
      </c>
      <c r="M1554" t="str">
        <f t="shared" si="817"/>
        <v/>
      </c>
      <c r="N1554" t="str">
        <f t="shared" si="799"/>
        <v/>
      </c>
      <c r="O1554" t="str">
        <f t="shared" si="800"/>
        <v/>
      </c>
      <c r="P1554" t="str">
        <f t="shared" si="825"/>
        <v/>
      </c>
      <c r="Q1554" t="str">
        <f t="shared" si="801"/>
        <v/>
      </c>
      <c r="R1554" t="str">
        <f t="shared" si="802"/>
        <v/>
      </c>
      <c r="S1554" t="str">
        <f t="shared" si="803"/>
        <v/>
      </c>
      <c r="T1554" t="str">
        <f t="shared" si="804"/>
        <v/>
      </c>
      <c r="U1554" t="str">
        <f t="shared" si="805"/>
        <v/>
      </c>
      <c r="V1554" t="str">
        <f>IF(MID(I1554,6,1)="T",VLOOKUP(H1554,DATA!$B$2:$H$526,7,FALSE),"")</f>
        <v/>
      </c>
      <c r="W1554" t="str">
        <f t="shared" si="806"/>
        <v/>
      </c>
      <c r="X1554" t="str">
        <f>IF(LEN(H1554)&gt;0,VLOOKUP(H1554,DATA!$B$2:$F$526,5,FALSE),"")</f>
        <v/>
      </c>
      <c r="Y1554" t="str">
        <f t="shared" si="807"/>
        <v/>
      </c>
      <c r="Z1554" t="str">
        <f t="shared" si="808"/>
        <v/>
      </c>
      <c r="AA1554" t="str">
        <f t="shared" si="809"/>
        <v/>
      </c>
      <c r="AB1554" t="str">
        <f>IF(LEN(Z1554)&gt;0,VLOOKUP(Z1554,DATA!$K$25:$L$69,2,FALSE)&amp;IF(LEN(AA1554)&gt;0,VLOOKUP(AA1554,DATA!$O$25:$P$29,2,FALSE),""),"")</f>
        <v/>
      </c>
      <c r="AC1554" t="str">
        <f>IF(LEN(Z1554)&gt;0,VLOOKUP(Z1554,DATA!$K$25:$M$69,3,FALSE),"")</f>
        <v/>
      </c>
      <c r="AD1554" t="str">
        <f t="shared" si="810"/>
        <v/>
      </c>
      <c r="AE1554" t="str">
        <f t="shared" si="811"/>
        <v/>
      </c>
      <c r="AF1554" t="str">
        <f t="shared" si="812"/>
        <v/>
      </c>
      <c r="AG1554" t="str">
        <f t="shared" si="813"/>
        <v/>
      </c>
      <c r="AH1554" t="str">
        <f t="shared" si="814"/>
        <v/>
      </c>
      <c r="AI1554" t="str">
        <f>IF(LEN(Q1554)&gt;0,REPT("0",IF(IF(MID(I1554,12,1)="F",VLOOKUP(J1554,DATA!$K$2:$Y$20,14,FALSE),0)&gt;10,IF(MID(I1554,12,1)="F",VLOOKUP(J1554,DATA!$K$2:$Y$20,14,FALSE),0)-10,0)-LEN(X1554))&amp;DEC2BIN(Q1554,IF(MID(I1554,12,1)="F",VLOOKUP(J1554,DATA!$K$2:$Y$20,14,FALSE),0)-IF(IF(MID(I1554,12,1)="F",VLOOKUP(J1554,DATA!$K$2:$Y$20,14,FALSE),0)&gt;10,IF(MID(I1554,12,1)="F",VLOOKUP(J1554,DATA!$K$2:$Y$20,14,FALSE),0)-10,0)),"")</f>
        <v/>
      </c>
      <c r="AJ1554" t="str">
        <f>IF(LEN(H1554)&gt;0,IF(H1554&lt;&gt;"CALL_PAL",VLOOKUP(H1554,DATA!$B$2:$E$526,4,FALSE),VLOOKUP(K1554,DATA!$K$72:$M$161,3,FALSE)),"")</f>
        <v/>
      </c>
      <c r="AK1554" t="str">
        <f>IF(LEN(H1554)&gt;0,VLOOKUP(H1554,DATA!$B$2:$D$526,3,FALSE),"")</f>
        <v/>
      </c>
      <c r="AL1554" t="str">
        <f t="shared" si="815"/>
        <v/>
      </c>
      <c r="AM1554" t="str">
        <f t="shared" si="816"/>
        <v/>
      </c>
      <c r="AN1554" t="str">
        <f t="shared" si="794"/>
        <v/>
      </c>
      <c r="AO1554" t="str">
        <f t="shared" si="820"/>
        <v/>
      </c>
      <c r="AP1554" t="str">
        <f t="shared" si="821"/>
        <v/>
      </c>
      <c r="AQ1554" t="str">
        <f t="shared" si="818"/>
        <v/>
      </c>
    </row>
    <row r="1555" spans="1:43" x14ac:dyDescent="0.25">
      <c r="A1555" t="str">
        <f t="shared" si="822"/>
        <v/>
      </c>
      <c r="C1555" t="str">
        <f t="shared" si="796"/>
        <v/>
      </c>
      <c r="D1555" t="str">
        <f t="shared" si="823"/>
        <v/>
      </c>
      <c r="E1555" t="str">
        <f t="shared" si="824"/>
        <v/>
      </c>
      <c r="F1555" t="str">
        <f t="shared" si="795"/>
        <v/>
      </c>
      <c r="G1555" t="str">
        <f t="shared" si="819"/>
        <v/>
      </c>
      <c r="H1555" t="str">
        <f t="shared" si="797"/>
        <v/>
      </c>
      <c r="I1555" s="3" t="str">
        <f>IF(LEN(H1555)&gt;0,VLOOKUP(H1555,DATA!$B$2:$G$526,6,FALSE),"")</f>
        <v/>
      </c>
      <c r="J1555" t="str">
        <f>IF(LEN(H1555)&gt;0,VLOOKUP(H1555,DATA!$B$2:$G$526,2,FALSE),"")</f>
        <v/>
      </c>
      <c r="K1555" t="str">
        <f>IF(LEN(H1555)&gt;0,IF(MID(IF(MID(MID(C1555,LEN(H1555)+2,99),1,1)="(",MID(MID(C1555,LEN(H1555)+2,99),2,LEN(MID(C1555,LEN(H1555)+2,99))-2),MID(C1555,LEN(H1555)+2,99)),1,1)=VLOOKUP(H1555,DATA!$B$2:$I$526,8,FALSE),MID(IF(MID(MID(C1555,LEN(H1555)+2,99),1,1)="(",MID(MID(C1555,LEN(H1555)+2,99),2,LEN(MID(C1555,LEN(H1555)+2,99))-2),MID(C1555,LEN(H1555)+2,99)),1,3),IF(MID(MID(C1555,LEN(H1555)+2,99),1,1)="(",MID(MID(C1555,LEN(H1555)+2,99),2,LEN(MID(C1555,LEN(H1555)+2,99))-2),MID(C1555,LEN(H1555)+2,99))),"")</f>
        <v/>
      </c>
      <c r="L1555" t="str">
        <f t="shared" si="798"/>
        <v/>
      </c>
      <c r="M1555" t="str">
        <f t="shared" si="817"/>
        <v/>
      </c>
      <c r="N1555" t="str">
        <f t="shared" si="799"/>
        <v/>
      </c>
      <c r="O1555" t="str">
        <f t="shared" si="800"/>
        <v/>
      </c>
      <c r="P1555" t="str">
        <f t="shared" si="825"/>
        <v/>
      </c>
      <c r="Q1555" t="str">
        <f t="shared" si="801"/>
        <v/>
      </c>
      <c r="R1555" t="str">
        <f t="shared" si="802"/>
        <v/>
      </c>
      <c r="S1555" t="str">
        <f t="shared" si="803"/>
        <v/>
      </c>
      <c r="T1555" t="str">
        <f t="shared" si="804"/>
        <v/>
      </c>
      <c r="U1555" t="str">
        <f t="shared" si="805"/>
        <v/>
      </c>
      <c r="V1555" t="str">
        <f>IF(MID(I1555,6,1)="T",VLOOKUP(H1555,DATA!$B$2:$H$526,7,FALSE),"")</f>
        <v/>
      </c>
      <c r="W1555" t="str">
        <f t="shared" si="806"/>
        <v/>
      </c>
      <c r="X1555" t="str">
        <f>IF(LEN(H1555)&gt;0,VLOOKUP(H1555,DATA!$B$2:$F$526,5,FALSE),"")</f>
        <v/>
      </c>
      <c r="Y1555" t="str">
        <f t="shared" si="807"/>
        <v/>
      </c>
      <c r="Z1555" t="str">
        <f t="shared" si="808"/>
        <v/>
      </c>
      <c r="AA1555" t="str">
        <f t="shared" si="809"/>
        <v/>
      </c>
      <c r="AB1555" t="str">
        <f>IF(LEN(Z1555)&gt;0,VLOOKUP(Z1555,DATA!$K$25:$L$69,2,FALSE)&amp;IF(LEN(AA1555)&gt;0,VLOOKUP(AA1555,DATA!$O$25:$P$29,2,FALSE),""),"")</f>
        <v/>
      </c>
      <c r="AC1555" t="str">
        <f>IF(LEN(Z1555)&gt;0,VLOOKUP(Z1555,DATA!$K$25:$M$69,3,FALSE),"")</f>
        <v/>
      </c>
      <c r="AD1555" t="str">
        <f t="shared" si="810"/>
        <v/>
      </c>
      <c r="AE1555" t="str">
        <f t="shared" si="811"/>
        <v/>
      </c>
      <c r="AF1555" t="str">
        <f t="shared" si="812"/>
        <v/>
      </c>
      <c r="AG1555" t="str">
        <f t="shared" si="813"/>
        <v/>
      </c>
      <c r="AH1555" t="str">
        <f t="shared" si="814"/>
        <v/>
      </c>
      <c r="AI1555" t="str">
        <f>IF(LEN(Q1555)&gt;0,REPT("0",IF(IF(MID(I1555,12,1)="F",VLOOKUP(J1555,DATA!$K$2:$Y$20,14,FALSE),0)&gt;10,IF(MID(I1555,12,1)="F",VLOOKUP(J1555,DATA!$K$2:$Y$20,14,FALSE),0)-10,0)-LEN(X1555))&amp;DEC2BIN(Q1555,IF(MID(I1555,12,1)="F",VLOOKUP(J1555,DATA!$K$2:$Y$20,14,FALSE),0)-IF(IF(MID(I1555,12,1)="F",VLOOKUP(J1555,DATA!$K$2:$Y$20,14,FALSE),0)&gt;10,IF(MID(I1555,12,1)="F",VLOOKUP(J1555,DATA!$K$2:$Y$20,14,FALSE),0)-10,0)),"")</f>
        <v/>
      </c>
      <c r="AJ1555" t="str">
        <f>IF(LEN(H1555)&gt;0,IF(H1555&lt;&gt;"CALL_PAL",VLOOKUP(H1555,DATA!$B$2:$E$526,4,FALSE),VLOOKUP(K1555,DATA!$K$72:$M$161,3,FALSE)),"")</f>
        <v/>
      </c>
      <c r="AK1555" t="str">
        <f>IF(LEN(H1555)&gt;0,VLOOKUP(H1555,DATA!$B$2:$D$526,3,FALSE),"")</f>
        <v/>
      </c>
      <c r="AL1555" t="str">
        <f t="shared" si="815"/>
        <v/>
      </c>
      <c r="AM1555" t="str">
        <f t="shared" si="816"/>
        <v/>
      </c>
      <c r="AN1555" t="str">
        <f t="shared" si="794"/>
        <v/>
      </c>
      <c r="AO1555" t="str">
        <f t="shared" si="820"/>
        <v/>
      </c>
      <c r="AP1555" t="str">
        <f t="shared" si="821"/>
        <v/>
      </c>
      <c r="AQ1555" t="str">
        <f t="shared" si="818"/>
        <v/>
      </c>
    </row>
    <row r="1556" spans="1:43" x14ac:dyDescent="0.25">
      <c r="A1556" t="str">
        <f t="shared" si="822"/>
        <v/>
      </c>
      <c r="C1556" t="str">
        <f t="shared" si="796"/>
        <v/>
      </c>
      <c r="D1556" t="str">
        <f t="shared" si="823"/>
        <v/>
      </c>
      <c r="E1556" t="str">
        <f t="shared" si="824"/>
        <v/>
      </c>
      <c r="F1556" t="str">
        <f t="shared" si="795"/>
        <v/>
      </c>
      <c r="G1556" t="str">
        <f t="shared" si="819"/>
        <v/>
      </c>
      <c r="H1556" t="str">
        <f t="shared" si="797"/>
        <v/>
      </c>
      <c r="I1556" s="3" t="str">
        <f>IF(LEN(H1556)&gt;0,VLOOKUP(H1556,DATA!$B$2:$G$526,6,FALSE),"")</f>
        <v/>
      </c>
      <c r="J1556" t="str">
        <f>IF(LEN(H1556)&gt;0,VLOOKUP(H1556,DATA!$B$2:$G$526,2,FALSE),"")</f>
        <v/>
      </c>
      <c r="K1556" t="str">
        <f>IF(LEN(H1556)&gt;0,IF(MID(IF(MID(MID(C1556,LEN(H1556)+2,99),1,1)="(",MID(MID(C1556,LEN(H1556)+2,99),2,LEN(MID(C1556,LEN(H1556)+2,99))-2),MID(C1556,LEN(H1556)+2,99)),1,1)=VLOOKUP(H1556,DATA!$B$2:$I$526,8,FALSE),MID(IF(MID(MID(C1556,LEN(H1556)+2,99),1,1)="(",MID(MID(C1556,LEN(H1556)+2,99),2,LEN(MID(C1556,LEN(H1556)+2,99))-2),MID(C1556,LEN(H1556)+2,99)),1,3),IF(MID(MID(C1556,LEN(H1556)+2,99),1,1)="(",MID(MID(C1556,LEN(H1556)+2,99),2,LEN(MID(C1556,LEN(H1556)+2,99))-2),MID(C1556,LEN(H1556)+2,99))),"")</f>
        <v/>
      </c>
      <c r="L1556" t="str">
        <f t="shared" si="798"/>
        <v/>
      </c>
      <c r="M1556" t="str">
        <f t="shared" si="817"/>
        <v/>
      </c>
      <c r="N1556" t="str">
        <f t="shared" si="799"/>
        <v/>
      </c>
      <c r="O1556" t="str">
        <f t="shared" si="800"/>
        <v/>
      </c>
      <c r="P1556" t="str">
        <f t="shared" si="825"/>
        <v/>
      </c>
      <c r="Q1556" t="str">
        <f t="shared" si="801"/>
        <v/>
      </c>
      <c r="R1556" t="str">
        <f t="shared" si="802"/>
        <v/>
      </c>
      <c r="S1556" t="str">
        <f t="shared" si="803"/>
        <v/>
      </c>
      <c r="T1556" t="str">
        <f t="shared" si="804"/>
        <v/>
      </c>
      <c r="U1556" t="str">
        <f t="shared" si="805"/>
        <v/>
      </c>
      <c r="V1556" t="str">
        <f>IF(MID(I1556,6,1)="T",VLOOKUP(H1556,DATA!$B$2:$H$526,7,FALSE),"")</f>
        <v/>
      </c>
      <c r="W1556" t="str">
        <f t="shared" si="806"/>
        <v/>
      </c>
      <c r="X1556" t="str">
        <f>IF(LEN(H1556)&gt;0,VLOOKUP(H1556,DATA!$B$2:$F$526,5,FALSE),"")</f>
        <v/>
      </c>
      <c r="Y1556" t="str">
        <f t="shared" si="807"/>
        <v/>
      </c>
      <c r="Z1556" t="str">
        <f t="shared" si="808"/>
        <v/>
      </c>
      <c r="AA1556" t="str">
        <f t="shared" si="809"/>
        <v/>
      </c>
      <c r="AB1556" t="str">
        <f>IF(LEN(Z1556)&gt;0,VLOOKUP(Z1556,DATA!$K$25:$L$69,2,FALSE)&amp;IF(LEN(AA1556)&gt;0,VLOOKUP(AA1556,DATA!$O$25:$P$29,2,FALSE),""),"")</f>
        <v/>
      </c>
      <c r="AC1556" t="str">
        <f>IF(LEN(Z1556)&gt;0,VLOOKUP(Z1556,DATA!$K$25:$M$69,3,FALSE),"")</f>
        <v/>
      </c>
      <c r="AD1556" t="str">
        <f t="shared" si="810"/>
        <v/>
      </c>
      <c r="AE1556" t="str">
        <f t="shared" si="811"/>
        <v/>
      </c>
      <c r="AF1556" t="str">
        <f t="shared" si="812"/>
        <v/>
      </c>
      <c r="AG1556" t="str">
        <f t="shared" si="813"/>
        <v/>
      </c>
      <c r="AH1556" t="str">
        <f t="shared" si="814"/>
        <v/>
      </c>
      <c r="AI1556" t="str">
        <f>IF(LEN(Q1556)&gt;0,REPT("0",IF(IF(MID(I1556,12,1)="F",VLOOKUP(J1556,DATA!$K$2:$Y$20,14,FALSE),0)&gt;10,IF(MID(I1556,12,1)="F",VLOOKUP(J1556,DATA!$K$2:$Y$20,14,FALSE),0)-10,0)-LEN(X1556))&amp;DEC2BIN(Q1556,IF(MID(I1556,12,1)="F",VLOOKUP(J1556,DATA!$K$2:$Y$20,14,FALSE),0)-IF(IF(MID(I1556,12,1)="F",VLOOKUP(J1556,DATA!$K$2:$Y$20,14,FALSE),0)&gt;10,IF(MID(I1556,12,1)="F",VLOOKUP(J1556,DATA!$K$2:$Y$20,14,FALSE),0)-10,0)),"")</f>
        <v/>
      </c>
      <c r="AJ1556" t="str">
        <f>IF(LEN(H1556)&gt;0,IF(H1556&lt;&gt;"CALL_PAL",VLOOKUP(H1556,DATA!$B$2:$E$526,4,FALSE),VLOOKUP(K1556,DATA!$K$72:$M$161,3,FALSE)),"")</f>
        <v/>
      </c>
      <c r="AK1556" t="str">
        <f>IF(LEN(H1556)&gt;0,VLOOKUP(H1556,DATA!$B$2:$D$526,3,FALSE),"")</f>
        <v/>
      </c>
      <c r="AL1556" t="str">
        <f t="shared" si="815"/>
        <v/>
      </c>
      <c r="AM1556" t="str">
        <f t="shared" si="816"/>
        <v/>
      </c>
      <c r="AN1556" t="str">
        <f t="shared" si="794"/>
        <v/>
      </c>
      <c r="AO1556" t="str">
        <f t="shared" si="820"/>
        <v/>
      </c>
      <c r="AP1556" t="str">
        <f t="shared" si="821"/>
        <v/>
      </c>
      <c r="AQ1556" t="str">
        <f t="shared" si="818"/>
        <v/>
      </c>
    </row>
    <row r="1557" spans="1:43" x14ac:dyDescent="0.25">
      <c r="A1557" t="str">
        <f t="shared" si="822"/>
        <v/>
      </c>
      <c r="C1557" t="str">
        <f t="shared" si="796"/>
        <v/>
      </c>
      <c r="D1557" t="str">
        <f t="shared" si="823"/>
        <v/>
      </c>
      <c r="E1557" t="str">
        <f t="shared" si="824"/>
        <v/>
      </c>
      <c r="F1557" t="str">
        <f t="shared" si="795"/>
        <v/>
      </c>
      <c r="G1557" t="str">
        <f t="shared" si="819"/>
        <v/>
      </c>
      <c r="H1557" t="str">
        <f t="shared" si="797"/>
        <v/>
      </c>
      <c r="I1557" s="3" t="str">
        <f>IF(LEN(H1557)&gt;0,VLOOKUP(H1557,DATA!$B$2:$G$526,6,FALSE),"")</f>
        <v/>
      </c>
      <c r="J1557" t="str">
        <f>IF(LEN(H1557)&gt;0,VLOOKUP(H1557,DATA!$B$2:$G$526,2,FALSE),"")</f>
        <v/>
      </c>
      <c r="K1557" t="str">
        <f>IF(LEN(H1557)&gt;0,IF(MID(IF(MID(MID(C1557,LEN(H1557)+2,99),1,1)="(",MID(MID(C1557,LEN(H1557)+2,99),2,LEN(MID(C1557,LEN(H1557)+2,99))-2),MID(C1557,LEN(H1557)+2,99)),1,1)=VLOOKUP(H1557,DATA!$B$2:$I$526,8,FALSE),MID(IF(MID(MID(C1557,LEN(H1557)+2,99),1,1)="(",MID(MID(C1557,LEN(H1557)+2,99),2,LEN(MID(C1557,LEN(H1557)+2,99))-2),MID(C1557,LEN(H1557)+2,99)),1,3),IF(MID(MID(C1557,LEN(H1557)+2,99),1,1)="(",MID(MID(C1557,LEN(H1557)+2,99),2,LEN(MID(C1557,LEN(H1557)+2,99))-2),MID(C1557,LEN(H1557)+2,99))),"")</f>
        <v/>
      </c>
      <c r="L1557" t="str">
        <f t="shared" si="798"/>
        <v/>
      </c>
      <c r="M1557" t="str">
        <f t="shared" si="817"/>
        <v/>
      </c>
      <c r="N1557" t="str">
        <f t="shared" si="799"/>
        <v/>
      </c>
      <c r="O1557" t="str">
        <f t="shared" si="800"/>
        <v/>
      </c>
      <c r="P1557" t="str">
        <f t="shared" si="825"/>
        <v/>
      </c>
      <c r="Q1557" t="str">
        <f t="shared" si="801"/>
        <v/>
      </c>
      <c r="R1557" t="str">
        <f t="shared" si="802"/>
        <v/>
      </c>
      <c r="S1557" t="str">
        <f t="shared" si="803"/>
        <v/>
      </c>
      <c r="T1557" t="str">
        <f t="shared" si="804"/>
        <v/>
      </c>
      <c r="U1557" t="str">
        <f t="shared" si="805"/>
        <v/>
      </c>
      <c r="V1557" t="str">
        <f>IF(MID(I1557,6,1)="T",VLOOKUP(H1557,DATA!$B$2:$H$526,7,FALSE),"")</f>
        <v/>
      </c>
      <c r="W1557" t="str">
        <f t="shared" si="806"/>
        <v/>
      </c>
      <c r="X1557" t="str">
        <f>IF(LEN(H1557)&gt;0,VLOOKUP(H1557,DATA!$B$2:$F$526,5,FALSE),"")</f>
        <v/>
      </c>
      <c r="Y1557" t="str">
        <f t="shared" si="807"/>
        <v/>
      </c>
      <c r="Z1557" t="str">
        <f t="shared" si="808"/>
        <v/>
      </c>
      <c r="AA1557" t="str">
        <f t="shared" si="809"/>
        <v/>
      </c>
      <c r="AB1557" t="str">
        <f>IF(LEN(Z1557)&gt;0,VLOOKUP(Z1557,DATA!$K$25:$L$69,2,FALSE)&amp;IF(LEN(AA1557)&gt;0,VLOOKUP(AA1557,DATA!$O$25:$P$29,2,FALSE),""),"")</f>
        <v/>
      </c>
      <c r="AC1557" t="str">
        <f>IF(LEN(Z1557)&gt;0,VLOOKUP(Z1557,DATA!$K$25:$M$69,3,FALSE),"")</f>
        <v/>
      </c>
      <c r="AD1557" t="str">
        <f t="shared" si="810"/>
        <v/>
      </c>
      <c r="AE1557" t="str">
        <f t="shared" si="811"/>
        <v/>
      </c>
      <c r="AF1557" t="str">
        <f t="shared" si="812"/>
        <v/>
      </c>
      <c r="AG1557" t="str">
        <f t="shared" si="813"/>
        <v/>
      </c>
      <c r="AH1557" t="str">
        <f t="shared" si="814"/>
        <v/>
      </c>
      <c r="AI1557" t="str">
        <f>IF(LEN(Q1557)&gt;0,REPT("0",IF(IF(MID(I1557,12,1)="F",VLOOKUP(J1557,DATA!$K$2:$Y$20,14,FALSE),0)&gt;10,IF(MID(I1557,12,1)="F",VLOOKUP(J1557,DATA!$K$2:$Y$20,14,FALSE),0)-10,0)-LEN(X1557))&amp;DEC2BIN(Q1557,IF(MID(I1557,12,1)="F",VLOOKUP(J1557,DATA!$K$2:$Y$20,14,FALSE),0)-IF(IF(MID(I1557,12,1)="F",VLOOKUP(J1557,DATA!$K$2:$Y$20,14,FALSE),0)&gt;10,IF(MID(I1557,12,1)="F",VLOOKUP(J1557,DATA!$K$2:$Y$20,14,FALSE),0)-10,0)),"")</f>
        <v/>
      </c>
      <c r="AJ1557" t="str">
        <f>IF(LEN(H1557)&gt;0,IF(H1557&lt;&gt;"CALL_PAL",VLOOKUP(H1557,DATA!$B$2:$E$526,4,FALSE),VLOOKUP(K1557,DATA!$K$72:$M$161,3,FALSE)),"")</f>
        <v/>
      </c>
      <c r="AK1557" t="str">
        <f>IF(LEN(H1557)&gt;0,VLOOKUP(H1557,DATA!$B$2:$D$526,3,FALSE),"")</f>
        <v/>
      </c>
      <c r="AL1557" t="str">
        <f t="shared" si="815"/>
        <v/>
      </c>
      <c r="AM1557" t="str">
        <f t="shared" si="816"/>
        <v/>
      </c>
      <c r="AN1557" t="str">
        <f t="shared" si="794"/>
        <v/>
      </c>
      <c r="AO1557" t="str">
        <f t="shared" si="820"/>
        <v/>
      </c>
      <c r="AP1557" t="str">
        <f t="shared" si="821"/>
        <v/>
      </c>
      <c r="AQ1557" t="str">
        <f t="shared" si="818"/>
        <v/>
      </c>
    </row>
    <row r="1558" spans="1:43" x14ac:dyDescent="0.25">
      <c r="A1558" t="str">
        <f t="shared" si="822"/>
        <v/>
      </c>
      <c r="C1558" t="str">
        <f t="shared" si="796"/>
        <v/>
      </c>
      <c r="D1558" t="str">
        <f t="shared" si="823"/>
        <v/>
      </c>
      <c r="E1558" t="str">
        <f t="shared" si="824"/>
        <v/>
      </c>
      <c r="F1558" t="str">
        <f t="shared" si="795"/>
        <v/>
      </c>
      <c r="G1558" t="str">
        <f t="shared" si="819"/>
        <v/>
      </c>
      <c r="H1558" t="str">
        <f t="shared" si="797"/>
        <v/>
      </c>
      <c r="I1558" s="3" t="str">
        <f>IF(LEN(H1558)&gt;0,VLOOKUP(H1558,DATA!$B$2:$G$526,6,FALSE),"")</f>
        <v/>
      </c>
      <c r="J1558" t="str">
        <f>IF(LEN(H1558)&gt;0,VLOOKUP(H1558,DATA!$B$2:$G$526,2,FALSE),"")</f>
        <v/>
      </c>
      <c r="K1558" t="str">
        <f>IF(LEN(H1558)&gt;0,IF(MID(IF(MID(MID(C1558,LEN(H1558)+2,99),1,1)="(",MID(MID(C1558,LEN(H1558)+2,99),2,LEN(MID(C1558,LEN(H1558)+2,99))-2),MID(C1558,LEN(H1558)+2,99)),1,1)=VLOOKUP(H1558,DATA!$B$2:$I$526,8,FALSE),MID(IF(MID(MID(C1558,LEN(H1558)+2,99),1,1)="(",MID(MID(C1558,LEN(H1558)+2,99),2,LEN(MID(C1558,LEN(H1558)+2,99))-2),MID(C1558,LEN(H1558)+2,99)),1,3),IF(MID(MID(C1558,LEN(H1558)+2,99),1,1)="(",MID(MID(C1558,LEN(H1558)+2,99),2,LEN(MID(C1558,LEN(H1558)+2,99))-2),MID(C1558,LEN(H1558)+2,99))),"")</f>
        <v/>
      </c>
      <c r="L1558" t="str">
        <f t="shared" si="798"/>
        <v/>
      </c>
      <c r="M1558" t="str">
        <f t="shared" si="817"/>
        <v/>
      </c>
      <c r="N1558" t="str">
        <f t="shared" si="799"/>
        <v/>
      </c>
      <c r="O1558" t="str">
        <f t="shared" si="800"/>
        <v/>
      </c>
      <c r="P1558" t="str">
        <f t="shared" si="825"/>
        <v/>
      </c>
      <c r="Q1558" t="str">
        <f t="shared" si="801"/>
        <v/>
      </c>
      <c r="R1558" t="str">
        <f t="shared" si="802"/>
        <v/>
      </c>
      <c r="S1558" t="str">
        <f t="shared" si="803"/>
        <v/>
      </c>
      <c r="T1558" t="str">
        <f t="shared" si="804"/>
        <v/>
      </c>
      <c r="U1558" t="str">
        <f t="shared" si="805"/>
        <v/>
      </c>
      <c r="V1558" t="str">
        <f>IF(MID(I1558,6,1)="T",VLOOKUP(H1558,DATA!$B$2:$H$526,7,FALSE),"")</f>
        <v/>
      </c>
      <c r="W1558" t="str">
        <f t="shared" si="806"/>
        <v/>
      </c>
      <c r="X1558" t="str">
        <f>IF(LEN(H1558)&gt;0,VLOOKUP(H1558,DATA!$B$2:$F$526,5,FALSE),"")</f>
        <v/>
      </c>
      <c r="Y1558" t="str">
        <f t="shared" si="807"/>
        <v/>
      </c>
      <c r="Z1558" t="str">
        <f t="shared" si="808"/>
        <v/>
      </c>
      <c r="AA1558" t="str">
        <f t="shared" si="809"/>
        <v/>
      </c>
      <c r="AB1558" t="str">
        <f>IF(LEN(Z1558)&gt;0,VLOOKUP(Z1558,DATA!$K$25:$L$69,2,FALSE)&amp;IF(LEN(AA1558)&gt;0,VLOOKUP(AA1558,DATA!$O$25:$P$29,2,FALSE),""),"")</f>
        <v/>
      </c>
      <c r="AC1558" t="str">
        <f>IF(LEN(Z1558)&gt;0,VLOOKUP(Z1558,DATA!$K$25:$M$69,3,FALSE),"")</f>
        <v/>
      </c>
      <c r="AD1558" t="str">
        <f t="shared" si="810"/>
        <v/>
      </c>
      <c r="AE1558" t="str">
        <f t="shared" si="811"/>
        <v/>
      </c>
      <c r="AF1558" t="str">
        <f t="shared" si="812"/>
        <v/>
      </c>
      <c r="AG1558" t="str">
        <f t="shared" si="813"/>
        <v/>
      </c>
      <c r="AH1558" t="str">
        <f t="shared" si="814"/>
        <v/>
      </c>
      <c r="AI1558" t="str">
        <f>IF(LEN(Q1558)&gt;0,REPT("0",IF(IF(MID(I1558,12,1)="F",VLOOKUP(J1558,DATA!$K$2:$Y$20,14,FALSE),0)&gt;10,IF(MID(I1558,12,1)="F",VLOOKUP(J1558,DATA!$K$2:$Y$20,14,FALSE),0)-10,0)-LEN(X1558))&amp;DEC2BIN(Q1558,IF(MID(I1558,12,1)="F",VLOOKUP(J1558,DATA!$K$2:$Y$20,14,FALSE),0)-IF(IF(MID(I1558,12,1)="F",VLOOKUP(J1558,DATA!$K$2:$Y$20,14,FALSE),0)&gt;10,IF(MID(I1558,12,1)="F",VLOOKUP(J1558,DATA!$K$2:$Y$20,14,FALSE),0)-10,0)),"")</f>
        <v/>
      </c>
      <c r="AJ1558" t="str">
        <f>IF(LEN(H1558)&gt;0,IF(H1558&lt;&gt;"CALL_PAL",VLOOKUP(H1558,DATA!$B$2:$E$526,4,FALSE),VLOOKUP(K1558,DATA!$K$72:$M$161,3,FALSE)),"")</f>
        <v/>
      </c>
      <c r="AK1558" t="str">
        <f>IF(LEN(H1558)&gt;0,VLOOKUP(H1558,DATA!$B$2:$D$526,3,FALSE),"")</f>
        <v/>
      </c>
      <c r="AL1558" t="str">
        <f t="shared" si="815"/>
        <v/>
      </c>
      <c r="AM1558" t="str">
        <f t="shared" si="816"/>
        <v/>
      </c>
      <c r="AN1558" t="str">
        <f t="shared" ref="AN1558:AN1621" si="826">IF(LEN(C1558)&gt;0,IF(C1558=".PAL ON",TRUE,IF(C1558=".PAL OFF",FALSE,IF(ROW()&lt;&gt;2,AN1557,FALSE))),"")</f>
        <v/>
      </c>
      <c r="AO1558" t="str">
        <f t="shared" si="820"/>
        <v/>
      </c>
      <c r="AP1558" t="str">
        <f t="shared" si="821"/>
        <v/>
      </c>
      <c r="AQ1558" t="str">
        <f t="shared" si="818"/>
        <v/>
      </c>
    </row>
    <row r="1559" spans="1:43" x14ac:dyDescent="0.25">
      <c r="A1559" t="str">
        <f t="shared" si="822"/>
        <v/>
      </c>
      <c r="C1559" t="str">
        <f t="shared" si="796"/>
        <v/>
      </c>
      <c r="D1559" t="str">
        <f t="shared" si="823"/>
        <v/>
      </c>
      <c r="E1559" t="str">
        <f t="shared" si="824"/>
        <v/>
      </c>
      <c r="F1559" t="str">
        <f t="shared" si="795"/>
        <v/>
      </c>
      <c r="G1559" t="str">
        <f t="shared" si="819"/>
        <v/>
      </c>
      <c r="H1559" t="str">
        <f t="shared" si="797"/>
        <v/>
      </c>
      <c r="I1559" s="3" t="str">
        <f>IF(LEN(H1559)&gt;0,VLOOKUP(H1559,DATA!$B$2:$G$526,6,FALSE),"")</f>
        <v/>
      </c>
      <c r="J1559" t="str">
        <f>IF(LEN(H1559)&gt;0,VLOOKUP(H1559,DATA!$B$2:$G$526,2,FALSE),"")</f>
        <v/>
      </c>
      <c r="K1559" t="str">
        <f>IF(LEN(H1559)&gt;0,IF(MID(IF(MID(MID(C1559,LEN(H1559)+2,99),1,1)="(",MID(MID(C1559,LEN(H1559)+2,99),2,LEN(MID(C1559,LEN(H1559)+2,99))-2),MID(C1559,LEN(H1559)+2,99)),1,1)=VLOOKUP(H1559,DATA!$B$2:$I$526,8,FALSE),MID(IF(MID(MID(C1559,LEN(H1559)+2,99),1,1)="(",MID(MID(C1559,LEN(H1559)+2,99),2,LEN(MID(C1559,LEN(H1559)+2,99))-2),MID(C1559,LEN(H1559)+2,99)),1,3),IF(MID(MID(C1559,LEN(H1559)+2,99),1,1)="(",MID(MID(C1559,LEN(H1559)+2,99),2,LEN(MID(C1559,LEN(H1559)+2,99))-2),MID(C1559,LEN(H1559)+2,99))),"")</f>
        <v/>
      </c>
      <c r="L1559" t="str">
        <f t="shared" si="798"/>
        <v/>
      </c>
      <c r="M1559" t="str">
        <f t="shared" si="817"/>
        <v/>
      </c>
      <c r="N1559" t="str">
        <f t="shared" si="799"/>
        <v/>
      </c>
      <c r="O1559" t="str">
        <f t="shared" si="800"/>
        <v/>
      </c>
      <c r="P1559" t="str">
        <f t="shared" si="825"/>
        <v/>
      </c>
      <c r="Q1559" t="str">
        <f t="shared" si="801"/>
        <v/>
      </c>
      <c r="R1559" t="str">
        <f t="shared" si="802"/>
        <v/>
      </c>
      <c r="S1559" t="str">
        <f t="shared" si="803"/>
        <v/>
      </c>
      <c r="T1559" t="str">
        <f t="shared" si="804"/>
        <v/>
      </c>
      <c r="U1559" t="str">
        <f t="shared" si="805"/>
        <v/>
      </c>
      <c r="V1559" t="str">
        <f>IF(MID(I1559,6,1)="T",VLOOKUP(H1559,DATA!$B$2:$H$526,7,FALSE),"")</f>
        <v/>
      </c>
      <c r="W1559" t="str">
        <f t="shared" si="806"/>
        <v/>
      </c>
      <c r="X1559" t="str">
        <f>IF(LEN(H1559)&gt;0,VLOOKUP(H1559,DATA!$B$2:$F$526,5,FALSE),"")</f>
        <v/>
      </c>
      <c r="Y1559" t="str">
        <f t="shared" si="807"/>
        <v/>
      </c>
      <c r="Z1559" t="str">
        <f t="shared" si="808"/>
        <v/>
      </c>
      <c r="AA1559" t="str">
        <f t="shared" si="809"/>
        <v/>
      </c>
      <c r="AB1559" t="str">
        <f>IF(LEN(Z1559)&gt;0,VLOOKUP(Z1559,DATA!$K$25:$L$69,2,FALSE)&amp;IF(LEN(AA1559)&gt;0,VLOOKUP(AA1559,DATA!$O$25:$P$29,2,FALSE),""),"")</f>
        <v/>
      </c>
      <c r="AC1559" t="str">
        <f>IF(LEN(Z1559)&gt;0,VLOOKUP(Z1559,DATA!$K$25:$M$69,3,FALSE),"")</f>
        <v/>
      </c>
      <c r="AD1559" t="str">
        <f t="shared" si="810"/>
        <v/>
      </c>
      <c r="AE1559" t="str">
        <f t="shared" si="811"/>
        <v/>
      </c>
      <c r="AF1559" t="str">
        <f t="shared" si="812"/>
        <v/>
      </c>
      <c r="AG1559" t="str">
        <f t="shared" si="813"/>
        <v/>
      </c>
      <c r="AH1559" t="str">
        <f t="shared" si="814"/>
        <v/>
      </c>
      <c r="AI1559" t="str">
        <f>IF(LEN(Q1559)&gt;0,REPT("0",IF(IF(MID(I1559,12,1)="F",VLOOKUP(J1559,DATA!$K$2:$Y$20,14,FALSE),0)&gt;10,IF(MID(I1559,12,1)="F",VLOOKUP(J1559,DATA!$K$2:$Y$20,14,FALSE),0)-10,0)-LEN(X1559))&amp;DEC2BIN(Q1559,IF(MID(I1559,12,1)="F",VLOOKUP(J1559,DATA!$K$2:$Y$20,14,FALSE),0)-IF(IF(MID(I1559,12,1)="F",VLOOKUP(J1559,DATA!$K$2:$Y$20,14,FALSE),0)&gt;10,IF(MID(I1559,12,1)="F",VLOOKUP(J1559,DATA!$K$2:$Y$20,14,FALSE),0)-10,0)),"")</f>
        <v/>
      </c>
      <c r="AJ1559" t="str">
        <f>IF(LEN(H1559)&gt;0,IF(H1559&lt;&gt;"CALL_PAL",VLOOKUP(H1559,DATA!$B$2:$E$526,4,FALSE),VLOOKUP(K1559,DATA!$K$72:$M$161,3,FALSE)),"")</f>
        <v/>
      </c>
      <c r="AK1559" t="str">
        <f>IF(LEN(H1559)&gt;0,VLOOKUP(H1559,DATA!$B$2:$D$526,3,FALSE),"")</f>
        <v/>
      </c>
      <c r="AL1559" t="str">
        <f t="shared" si="815"/>
        <v/>
      </c>
      <c r="AM1559" t="str">
        <f t="shared" si="816"/>
        <v/>
      </c>
      <c r="AN1559" t="str">
        <f t="shared" si="826"/>
        <v/>
      </c>
      <c r="AO1559" t="str">
        <f t="shared" si="820"/>
        <v/>
      </c>
      <c r="AP1559" t="str">
        <f t="shared" si="821"/>
        <v/>
      </c>
      <c r="AQ1559" t="str">
        <f t="shared" si="818"/>
        <v/>
      </c>
    </row>
    <row r="1560" spans="1:43" x14ac:dyDescent="0.25">
      <c r="A1560" t="str">
        <f t="shared" si="822"/>
        <v/>
      </c>
      <c r="C1560" t="str">
        <f t="shared" si="796"/>
        <v/>
      </c>
      <c r="D1560" t="str">
        <f t="shared" si="823"/>
        <v/>
      </c>
      <c r="E1560" t="str">
        <f t="shared" si="824"/>
        <v/>
      </c>
      <c r="F1560" t="str">
        <f t="shared" si="795"/>
        <v/>
      </c>
      <c r="G1560" t="str">
        <f t="shared" si="819"/>
        <v/>
      </c>
      <c r="H1560" t="str">
        <f t="shared" si="797"/>
        <v/>
      </c>
      <c r="I1560" s="3" t="str">
        <f>IF(LEN(H1560)&gt;0,VLOOKUP(H1560,DATA!$B$2:$G$526,6,FALSE),"")</f>
        <v/>
      </c>
      <c r="J1560" t="str">
        <f>IF(LEN(H1560)&gt;0,VLOOKUP(H1560,DATA!$B$2:$G$526,2,FALSE),"")</f>
        <v/>
      </c>
      <c r="K1560" t="str">
        <f>IF(LEN(H1560)&gt;0,IF(MID(IF(MID(MID(C1560,LEN(H1560)+2,99),1,1)="(",MID(MID(C1560,LEN(H1560)+2,99),2,LEN(MID(C1560,LEN(H1560)+2,99))-2),MID(C1560,LEN(H1560)+2,99)),1,1)=VLOOKUP(H1560,DATA!$B$2:$I$526,8,FALSE),MID(IF(MID(MID(C1560,LEN(H1560)+2,99),1,1)="(",MID(MID(C1560,LEN(H1560)+2,99),2,LEN(MID(C1560,LEN(H1560)+2,99))-2),MID(C1560,LEN(H1560)+2,99)),1,3),IF(MID(MID(C1560,LEN(H1560)+2,99),1,1)="(",MID(MID(C1560,LEN(H1560)+2,99),2,LEN(MID(C1560,LEN(H1560)+2,99))-2),MID(C1560,LEN(H1560)+2,99))),"")</f>
        <v/>
      </c>
      <c r="L1560" t="str">
        <f t="shared" si="798"/>
        <v/>
      </c>
      <c r="M1560" t="str">
        <f t="shared" si="817"/>
        <v/>
      </c>
      <c r="N1560" t="str">
        <f t="shared" si="799"/>
        <v/>
      </c>
      <c r="O1560" t="str">
        <f t="shared" si="800"/>
        <v/>
      </c>
      <c r="P1560" t="str">
        <f t="shared" si="825"/>
        <v/>
      </c>
      <c r="Q1560" t="str">
        <f t="shared" si="801"/>
        <v/>
      </c>
      <c r="R1560" t="str">
        <f t="shared" si="802"/>
        <v/>
      </c>
      <c r="S1560" t="str">
        <f t="shared" si="803"/>
        <v/>
      </c>
      <c r="T1560" t="str">
        <f t="shared" si="804"/>
        <v/>
      </c>
      <c r="U1560" t="str">
        <f t="shared" si="805"/>
        <v/>
      </c>
      <c r="V1560" t="str">
        <f>IF(MID(I1560,6,1)="T",VLOOKUP(H1560,DATA!$B$2:$H$526,7,FALSE),"")</f>
        <v/>
      </c>
      <c r="W1560" t="str">
        <f t="shared" si="806"/>
        <v/>
      </c>
      <c r="X1560" t="str">
        <f>IF(LEN(H1560)&gt;0,VLOOKUP(H1560,DATA!$B$2:$F$526,5,FALSE),"")</f>
        <v/>
      </c>
      <c r="Y1560" t="str">
        <f t="shared" si="807"/>
        <v/>
      </c>
      <c r="Z1560" t="str">
        <f t="shared" si="808"/>
        <v/>
      </c>
      <c r="AA1560" t="str">
        <f t="shared" si="809"/>
        <v/>
      </c>
      <c r="AB1560" t="str">
        <f>IF(LEN(Z1560)&gt;0,VLOOKUP(Z1560,DATA!$K$25:$L$69,2,FALSE)&amp;IF(LEN(AA1560)&gt;0,VLOOKUP(AA1560,DATA!$O$25:$P$29,2,FALSE),""),"")</f>
        <v/>
      </c>
      <c r="AC1560" t="str">
        <f>IF(LEN(Z1560)&gt;0,VLOOKUP(Z1560,DATA!$K$25:$M$69,3,FALSE),"")</f>
        <v/>
      </c>
      <c r="AD1560" t="str">
        <f t="shared" si="810"/>
        <v/>
      </c>
      <c r="AE1560" t="str">
        <f t="shared" si="811"/>
        <v/>
      </c>
      <c r="AF1560" t="str">
        <f t="shared" si="812"/>
        <v/>
      </c>
      <c r="AG1560" t="str">
        <f t="shared" si="813"/>
        <v/>
      </c>
      <c r="AH1560" t="str">
        <f t="shared" si="814"/>
        <v/>
      </c>
      <c r="AI1560" t="str">
        <f>IF(LEN(Q1560)&gt;0,REPT("0",IF(IF(MID(I1560,12,1)="F",VLOOKUP(J1560,DATA!$K$2:$Y$20,14,FALSE),0)&gt;10,IF(MID(I1560,12,1)="F",VLOOKUP(J1560,DATA!$K$2:$Y$20,14,FALSE),0)-10,0)-LEN(X1560))&amp;DEC2BIN(Q1560,IF(MID(I1560,12,1)="F",VLOOKUP(J1560,DATA!$K$2:$Y$20,14,FALSE),0)-IF(IF(MID(I1560,12,1)="F",VLOOKUP(J1560,DATA!$K$2:$Y$20,14,FALSE),0)&gt;10,IF(MID(I1560,12,1)="F",VLOOKUP(J1560,DATA!$K$2:$Y$20,14,FALSE),0)-10,0)),"")</f>
        <v/>
      </c>
      <c r="AJ1560" t="str">
        <f>IF(LEN(H1560)&gt;0,IF(H1560&lt;&gt;"CALL_PAL",VLOOKUP(H1560,DATA!$B$2:$E$526,4,FALSE),VLOOKUP(K1560,DATA!$K$72:$M$161,3,FALSE)),"")</f>
        <v/>
      </c>
      <c r="AK1560" t="str">
        <f>IF(LEN(H1560)&gt;0,VLOOKUP(H1560,DATA!$B$2:$D$526,3,FALSE),"")</f>
        <v/>
      </c>
      <c r="AL1560" t="str">
        <f t="shared" si="815"/>
        <v/>
      </c>
      <c r="AM1560" t="str">
        <f t="shared" si="816"/>
        <v/>
      </c>
      <c r="AN1560" t="str">
        <f t="shared" si="826"/>
        <v/>
      </c>
      <c r="AO1560" t="str">
        <f t="shared" si="820"/>
        <v/>
      </c>
      <c r="AP1560" t="str">
        <f t="shared" si="821"/>
        <v/>
      </c>
      <c r="AQ1560" t="str">
        <f t="shared" si="818"/>
        <v/>
      </c>
    </row>
    <row r="1561" spans="1:43" x14ac:dyDescent="0.25">
      <c r="A1561" t="str">
        <f t="shared" si="822"/>
        <v/>
      </c>
      <c r="C1561" t="str">
        <f t="shared" si="796"/>
        <v/>
      </c>
      <c r="D1561" t="str">
        <f t="shared" si="823"/>
        <v/>
      </c>
      <c r="E1561" t="str">
        <f t="shared" si="824"/>
        <v/>
      </c>
      <c r="F1561" t="str">
        <f t="shared" si="795"/>
        <v/>
      </c>
      <c r="G1561" t="str">
        <f t="shared" si="819"/>
        <v/>
      </c>
      <c r="H1561" t="str">
        <f t="shared" si="797"/>
        <v/>
      </c>
      <c r="I1561" s="3" t="str">
        <f>IF(LEN(H1561)&gt;0,VLOOKUP(H1561,DATA!$B$2:$G$526,6,FALSE),"")</f>
        <v/>
      </c>
      <c r="J1561" t="str">
        <f>IF(LEN(H1561)&gt;0,VLOOKUP(H1561,DATA!$B$2:$G$526,2,FALSE),"")</f>
        <v/>
      </c>
      <c r="K1561" t="str">
        <f>IF(LEN(H1561)&gt;0,IF(MID(IF(MID(MID(C1561,LEN(H1561)+2,99),1,1)="(",MID(MID(C1561,LEN(H1561)+2,99),2,LEN(MID(C1561,LEN(H1561)+2,99))-2),MID(C1561,LEN(H1561)+2,99)),1,1)=VLOOKUP(H1561,DATA!$B$2:$I$526,8,FALSE),MID(IF(MID(MID(C1561,LEN(H1561)+2,99),1,1)="(",MID(MID(C1561,LEN(H1561)+2,99),2,LEN(MID(C1561,LEN(H1561)+2,99))-2),MID(C1561,LEN(H1561)+2,99)),1,3),IF(MID(MID(C1561,LEN(H1561)+2,99),1,1)="(",MID(MID(C1561,LEN(H1561)+2,99),2,LEN(MID(C1561,LEN(H1561)+2,99))-2),MID(C1561,LEN(H1561)+2,99))),"")</f>
        <v/>
      </c>
      <c r="L1561" t="str">
        <f t="shared" si="798"/>
        <v/>
      </c>
      <c r="M1561" t="str">
        <f t="shared" si="817"/>
        <v/>
      </c>
      <c r="N1561" t="str">
        <f t="shared" si="799"/>
        <v/>
      </c>
      <c r="O1561" t="str">
        <f t="shared" si="800"/>
        <v/>
      </c>
      <c r="P1561" t="str">
        <f t="shared" si="825"/>
        <v/>
      </c>
      <c r="Q1561" t="str">
        <f t="shared" si="801"/>
        <v/>
      </c>
      <c r="R1561" t="str">
        <f t="shared" si="802"/>
        <v/>
      </c>
      <c r="S1561" t="str">
        <f t="shared" si="803"/>
        <v/>
      </c>
      <c r="T1561" t="str">
        <f t="shared" si="804"/>
        <v/>
      </c>
      <c r="U1561" t="str">
        <f t="shared" si="805"/>
        <v/>
      </c>
      <c r="V1561" t="str">
        <f>IF(MID(I1561,6,1)="T",VLOOKUP(H1561,DATA!$B$2:$H$526,7,FALSE),"")</f>
        <v/>
      </c>
      <c r="W1561" t="str">
        <f t="shared" si="806"/>
        <v/>
      </c>
      <c r="X1561" t="str">
        <f>IF(LEN(H1561)&gt;0,VLOOKUP(H1561,DATA!$B$2:$F$526,5,FALSE),"")</f>
        <v/>
      </c>
      <c r="Y1561" t="str">
        <f t="shared" si="807"/>
        <v/>
      </c>
      <c r="Z1561" t="str">
        <f t="shared" si="808"/>
        <v/>
      </c>
      <c r="AA1561" t="str">
        <f t="shared" si="809"/>
        <v/>
      </c>
      <c r="AB1561" t="str">
        <f>IF(LEN(Z1561)&gt;0,VLOOKUP(Z1561,DATA!$K$25:$L$69,2,FALSE)&amp;IF(LEN(AA1561)&gt;0,VLOOKUP(AA1561,DATA!$O$25:$P$29,2,FALSE),""),"")</f>
        <v/>
      </c>
      <c r="AC1561" t="str">
        <f>IF(LEN(Z1561)&gt;0,VLOOKUP(Z1561,DATA!$K$25:$M$69,3,FALSE),"")</f>
        <v/>
      </c>
      <c r="AD1561" t="str">
        <f t="shared" si="810"/>
        <v/>
      </c>
      <c r="AE1561" t="str">
        <f t="shared" si="811"/>
        <v/>
      </c>
      <c r="AF1561" t="str">
        <f t="shared" si="812"/>
        <v/>
      </c>
      <c r="AG1561" t="str">
        <f t="shared" si="813"/>
        <v/>
      </c>
      <c r="AH1561" t="str">
        <f t="shared" si="814"/>
        <v/>
      </c>
      <c r="AI1561" t="str">
        <f>IF(LEN(Q1561)&gt;0,REPT("0",IF(IF(MID(I1561,12,1)="F",VLOOKUP(J1561,DATA!$K$2:$Y$20,14,FALSE),0)&gt;10,IF(MID(I1561,12,1)="F",VLOOKUP(J1561,DATA!$K$2:$Y$20,14,FALSE),0)-10,0)-LEN(X1561))&amp;DEC2BIN(Q1561,IF(MID(I1561,12,1)="F",VLOOKUP(J1561,DATA!$K$2:$Y$20,14,FALSE),0)-IF(IF(MID(I1561,12,1)="F",VLOOKUP(J1561,DATA!$K$2:$Y$20,14,FALSE),0)&gt;10,IF(MID(I1561,12,1)="F",VLOOKUP(J1561,DATA!$K$2:$Y$20,14,FALSE),0)-10,0)),"")</f>
        <v/>
      </c>
      <c r="AJ1561" t="str">
        <f>IF(LEN(H1561)&gt;0,IF(H1561&lt;&gt;"CALL_PAL",VLOOKUP(H1561,DATA!$B$2:$E$526,4,FALSE),VLOOKUP(K1561,DATA!$K$72:$M$161,3,FALSE)),"")</f>
        <v/>
      </c>
      <c r="AK1561" t="str">
        <f>IF(LEN(H1561)&gt;0,VLOOKUP(H1561,DATA!$B$2:$D$526,3,FALSE),"")</f>
        <v/>
      </c>
      <c r="AL1561" t="str">
        <f t="shared" si="815"/>
        <v/>
      </c>
      <c r="AM1561" t="str">
        <f t="shared" si="816"/>
        <v/>
      </c>
      <c r="AN1561" t="str">
        <f t="shared" si="826"/>
        <v/>
      </c>
      <c r="AO1561" t="str">
        <f t="shared" si="820"/>
        <v/>
      </c>
      <c r="AP1561" t="str">
        <f t="shared" si="821"/>
        <v/>
      </c>
      <c r="AQ1561" t="str">
        <f t="shared" si="818"/>
        <v/>
      </c>
    </row>
    <row r="1562" spans="1:43" x14ac:dyDescent="0.25">
      <c r="A1562" t="str">
        <f t="shared" si="822"/>
        <v/>
      </c>
      <c r="C1562" t="str">
        <f t="shared" si="796"/>
        <v/>
      </c>
      <c r="D1562" t="str">
        <f t="shared" si="823"/>
        <v/>
      </c>
      <c r="E1562" t="str">
        <f t="shared" si="824"/>
        <v/>
      </c>
      <c r="F1562" t="str">
        <f t="shared" ref="F1562:F1625" si="827">IF(LEN(C1562)&gt;0,IF(MID(C1562,1,2)=".V",IF(MID(C1562,6,1)="B",1,IF(MID(C1562,6,1)="W",2,IF(MID(C1562,6,1)="L",4,IF(MID(C1562,6,1)="Q",8,4)))),IF(MID(C1562,1,2)=".P",0,4)),"")</f>
        <v/>
      </c>
      <c r="G1562" t="str">
        <f t="shared" si="819"/>
        <v/>
      </c>
      <c r="H1562" t="str">
        <f t="shared" si="797"/>
        <v/>
      </c>
      <c r="I1562" s="3" t="str">
        <f>IF(LEN(H1562)&gt;0,VLOOKUP(H1562,DATA!$B$2:$G$526,6,FALSE),"")</f>
        <v/>
      </c>
      <c r="J1562" t="str">
        <f>IF(LEN(H1562)&gt;0,VLOOKUP(H1562,DATA!$B$2:$G$526,2,FALSE),"")</f>
        <v/>
      </c>
      <c r="K1562" t="str">
        <f>IF(LEN(H1562)&gt;0,IF(MID(IF(MID(MID(C1562,LEN(H1562)+2,99),1,1)="(",MID(MID(C1562,LEN(H1562)+2,99),2,LEN(MID(C1562,LEN(H1562)+2,99))-2),MID(C1562,LEN(H1562)+2,99)),1,1)=VLOOKUP(H1562,DATA!$B$2:$I$526,8,FALSE),MID(IF(MID(MID(C1562,LEN(H1562)+2,99),1,1)="(",MID(MID(C1562,LEN(H1562)+2,99),2,LEN(MID(C1562,LEN(H1562)+2,99))-2),MID(C1562,LEN(H1562)+2,99)),1,3),IF(MID(MID(C1562,LEN(H1562)+2,99),1,1)="(",MID(MID(C1562,LEN(H1562)+2,99),2,LEN(MID(C1562,LEN(H1562)+2,99))-2),MID(C1562,LEN(H1562)+2,99))),"")</f>
        <v/>
      </c>
      <c r="L1562" t="str">
        <f t="shared" si="798"/>
        <v/>
      </c>
      <c r="M1562" t="str">
        <f t="shared" si="817"/>
        <v/>
      </c>
      <c r="N1562" t="str">
        <f t="shared" si="799"/>
        <v/>
      </c>
      <c r="O1562" t="str">
        <f t="shared" si="800"/>
        <v/>
      </c>
      <c r="P1562" t="str">
        <f t="shared" si="825"/>
        <v/>
      </c>
      <c r="Q1562" t="str">
        <f t="shared" si="801"/>
        <v/>
      </c>
      <c r="R1562" t="str">
        <f t="shared" si="802"/>
        <v/>
      </c>
      <c r="S1562" t="str">
        <f t="shared" si="803"/>
        <v/>
      </c>
      <c r="T1562" t="str">
        <f t="shared" si="804"/>
        <v/>
      </c>
      <c r="U1562" t="str">
        <f t="shared" si="805"/>
        <v/>
      </c>
      <c r="V1562" t="str">
        <f>IF(MID(I1562,6,1)="T",VLOOKUP(H1562,DATA!$B$2:$H$526,7,FALSE),"")</f>
        <v/>
      </c>
      <c r="W1562" t="str">
        <f t="shared" si="806"/>
        <v/>
      </c>
      <c r="X1562" t="str">
        <f>IF(LEN(H1562)&gt;0,VLOOKUP(H1562,DATA!$B$2:$F$526,5,FALSE),"")</f>
        <v/>
      </c>
      <c r="Y1562" t="str">
        <f t="shared" si="807"/>
        <v/>
      </c>
      <c r="Z1562" t="str">
        <f t="shared" si="808"/>
        <v/>
      </c>
      <c r="AA1562" t="str">
        <f t="shared" si="809"/>
        <v/>
      </c>
      <c r="AB1562" t="str">
        <f>IF(LEN(Z1562)&gt;0,VLOOKUP(Z1562,DATA!$K$25:$L$69,2,FALSE)&amp;IF(LEN(AA1562)&gt;0,VLOOKUP(AA1562,DATA!$O$25:$P$29,2,FALSE),""),"")</f>
        <v/>
      </c>
      <c r="AC1562" t="str">
        <f>IF(LEN(Z1562)&gt;0,VLOOKUP(Z1562,DATA!$K$25:$M$69,3,FALSE),"")</f>
        <v/>
      </c>
      <c r="AD1562" t="str">
        <f t="shared" si="810"/>
        <v/>
      </c>
      <c r="AE1562" t="str">
        <f t="shared" si="811"/>
        <v/>
      </c>
      <c r="AF1562" t="str">
        <f t="shared" si="812"/>
        <v/>
      </c>
      <c r="AG1562" t="str">
        <f t="shared" si="813"/>
        <v/>
      </c>
      <c r="AH1562" t="str">
        <f t="shared" si="814"/>
        <v/>
      </c>
      <c r="AI1562" t="str">
        <f>IF(LEN(Q1562)&gt;0,REPT("0",IF(IF(MID(I1562,12,1)="F",VLOOKUP(J1562,DATA!$K$2:$Y$20,14,FALSE),0)&gt;10,IF(MID(I1562,12,1)="F",VLOOKUP(J1562,DATA!$K$2:$Y$20,14,FALSE),0)-10,0)-LEN(X1562))&amp;DEC2BIN(Q1562,IF(MID(I1562,12,1)="F",VLOOKUP(J1562,DATA!$K$2:$Y$20,14,FALSE),0)-IF(IF(MID(I1562,12,1)="F",VLOOKUP(J1562,DATA!$K$2:$Y$20,14,FALSE),0)&gt;10,IF(MID(I1562,12,1)="F",VLOOKUP(J1562,DATA!$K$2:$Y$20,14,FALSE),0)-10,0)),"")</f>
        <v/>
      </c>
      <c r="AJ1562" t="str">
        <f>IF(LEN(H1562)&gt;0,IF(H1562&lt;&gt;"CALL_PAL",VLOOKUP(H1562,DATA!$B$2:$E$526,4,FALSE),VLOOKUP(K1562,DATA!$K$72:$M$161,3,FALSE)),"")</f>
        <v/>
      </c>
      <c r="AK1562" t="str">
        <f>IF(LEN(H1562)&gt;0,VLOOKUP(H1562,DATA!$B$2:$D$526,3,FALSE),"")</f>
        <v/>
      </c>
      <c r="AL1562" t="str">
        <f t="shared" si="815"/>
        <v/>
      </c>
      <c r="AM1562" t="str">
        <f t="shared" si="816"/>
        <v/>
      </c>
      <c r="AN1562" t="str">
        <f t="shared" si="826"/>
        <v/>
      </c>
      <c r="AO1562" t="str">
        <f t="shared" si="820"/>
        <v/>
      </c>
      <c r="AP1562" t="str">
        <f t="shared" si="821"/>
        <v/>
      </c>
      <c r="AQ1562" t="str">
        <f t="shared" si="818"/>
        <v/>
      </c>
    </row>
    <row r="1563" spans="1:43" x14ac:dyDescent="0.25">
      <c r="A1563" t="str">
        <f t="shared" si="822"/>
        <v/>
      </c>
      <c r="C1563" t="str">
        <f t="shared" si="796"/>
        <v/>
      </c>
      <c r="D1563" t="str">
        <f t="shared" si="823"/>
        <v/>
      </c>
      <c r="E1563" t="str">
        <f t="shared" si="824"/>
        <v/>
      </c>
      <c r="F1563" t="str">
        <f t="shared" si="827"/>
        <v/>
      </c>
      <c r="G1563" t="str">
        <f t="shared" si="819"/>
        <v/>
      </c>
      <c r="H1563" t="str">
        <f t="shared" si="797"/>
        <v/>
      </c>
      <c r="I1563" s="3" t="str">
        <f>IF(LEN(H1563)&gt;0,VLOOKUP(H1563,DATA!$B$2:$G$526,6,FALSE),"")</f>
        <v/>
      </c>
      <c r="J1563" t="str">
        <f>IF(LEN(H1563)&gt;0,VLOOKUP(H1563,DATA!$B$2:$G$526,2,FALSE),"")</f>
        <v/>
      </c>
      <c r="K1563" t="str">
        <f>IF(LEN(H1563)&gt;0,IF(MID(IF(MID(MID(C1563,LEN(H1563)+2,99),1,1)="(",MID(MID(C1563,LEN(H1563)+2,99),2,LEN(MID(C1563,LEN(H1563)+2,99))-2),MID(C1563,LEN(H1563)+2,99)),1,1)=VLOOKUP(H1563,DATA!$B$2:$I$526,8,FALSE),MID(IF(MID(MID(C1563,LEN(H1563)+2,99),1,1)="(",MID(MID(C1563,LEN(H1563)+2,99),2,LEN(MID(C1563,LEN(H1563)+2,99))-2),MID(C1563,LEN(H1563)+2,99)),1,3),IF(MID(MID(C1563,LEN(H1563)+2,99),1,1)="(",MID(MID(C1563,LEN(H1563)+2,99),2,LEN(MID(C1563,LEN(H1563)+2,99))-2),MID(C1563,LEN(H1563)+2,99))),"")</f>
        <v/>
      </c>
      <c r="L1563" t="str">
        <f t="shared" si="798"/>
        <v/>
      </c>
      <c r="M1563" t="str">
        <f t="shared" si="817"/>
        <v/>
      </c>
      <c r="N1563" t="str">
        <f t="shared" si="799"/>
        <v/>
      </c>
      <c r="O1563" t="str">
        <f t="shared" si="800"/>
        <v/>
      </c>
      <c r="P1563" t="str">
        <f t="shared" si="825"/>
        <v/>
      </c>
      <c r="Q1563" t="str">
        <f t="shared" si="801"/>
        <v/>
      </c>
      <c r="R1563" t="str">
        <f t="shared" si="802"/>
        <v/>
      </c>
      <c r="S1563" t="str">
        <f t="shared" si="803"/>
        <v/>
      </c>
      <c r="T1563" t="str">
        <f t="shared" si="804"/>
        <v/>
      </c>
      <c r="U1563" t="str">
        <f t="shared" si="805"/>
        <v/>
      </c>
      <c r="V1563" t="str">
        <f>IF(MID(I1563,6,1)="T",VLOOKUP(H1563,DATA!$B$2:$H$526,7,FALSE),"")</f>
        <v/>
      </c>
      <c r="W1563" t="str">
        <f t="shared" si="806"/>
        <v/>
      </c>
      <c r="X1563" t="str">
        <f>IF(LEN(H1563)&gt;0,VLOOKUP(H1563,DATA!$B$2:$F$526,5,FALSE),"")</f>
        <v/>
      </c>
      <c r="Y1563" t="str">
        <f t="shared" si="807"/>
        <v/>
      </c>
      <c r="Z1563" t="str">
        <f t="shared" si="808"/>
        <v/>
      </c>
      <c r="AA1563" t="str">
        <f t="shared" si="809"/>
        <v/>
      </c>
      <c r="AB1563" t="str">
        <f>IF(LEN(Z1563)&gt;0,VLOOKUP(Z1563,DATA!$K$25:$L$69,2,FALSE)&amp;IF(LEN(AA1563)&gt;0,VLOOKUP(AA1563,DATA!$O$25:$P$29,2,FALSE),""),"")</f>
        <v/>
      </c>
      <c r="AC1563" t="str">
        <f>IF(LEN(Z1563)&gt;0,VLOOKUP(Z1563,DATA!$K$25:$M$69,3,FALSE),"")</f>
        <v/>
      </c>
      <c r="AD1563" t="str">
        <f t="shared" si="810"/>
        <v/>
      </c>
      <c r="AE1563" t="str">
        <f t="shared" si="811"/>
        <v/>
      </c>
      <c r="AF1563" t="str">
        <f t="shared" si="812"/>
        <v/>
      </c>
      <c r="AG1563" t="str">
        <f t="shared" si="813"/>
        <v/>
      </c>
      <c r="AH1563" t="str">
        <f t="shared" si="814"/>
        <v/>
      </c>
      <c r="AI1563" t="str">
        <f>IF(LEN(Q1563)&gt;0,REPT("0",IF(IF(MID(I1563,12,1)="F",VLOOKUP(J1563,DATA!$K$2:$Y$20,14,FALSE),0)&gt;10,IF(MID(I1563,12,1)="F",VLOOKUP(J1563,DATA!$K$2:$Y$20,14,FALSE),0)-10,0)-LEN(X1563))&amp;DEC2BIN(Q1563,IF(MID(I1563,12,1)="F",VLOOKUP(J1563,DATA!$K$2:$Y$20,14,FALSE),0)-IF(IF(MID(I1563,12,1)="F",VLOOKUP(J1563,DATA!$K$2:$Y$20,14,FALSE),0)&gt;10,IF(MID(I1563,12,1)="F",VLOOKUP(J1563,DATA!$K$2:$Y$20,14,FALSE),0)-10,0)),"")</f>
        <v/>
      </c>
      <c r="AJ1563" t="str">
        <f>IF(LEN(H1563)&gt;0,IF(H1563&lt;&gt;"CALL_PAL",VLOOKUP(H1563,DATA!$B$2:$E$526,4,FALSE),VLOOKUP(K1563,DATA!$K$72:$M$161,3,FALSE)),"")</f>
        <v/>
      </c>
      <c r="AK1563" t="str">
        <f>IF(LEN(H1563)&gt;0,VLOOKUP(H1563,DATA!$B$2:$D$526,3,FALSE),"")</f>
        <v/>
      </c>
      <c r="AL1563" t="str">
        <f t="shared" si="815"/>
        <v/>
      </c>
      <c r="AM1563" t="str">
        <f t="shared" si="816"/>
        <v/>
      </c>
      <c r="AN1563" t="str">
        <f t="shared" si="826"/>
        <v/>
      </c>
      <c r="AO1563" t="str">
        <f t="shared" si="820"/>
        <v/>
      </c>
      <c r="AP1563" t="str">
        <f t="shared" si="821"/>
        <v/>
      </c>
      <c r="AQ1563" t="str">
        <f t="shared" si="818"/>
        <v/>
      </c>
    </row>
    <row r="1564" spans="1:43" x14ac:dyDescent="0.25">
      <c r="A1564" t="str">
        <f t="shared" si="822"/>
        <v/>
      </c>
      <c r="C1564" t="str">
        <f t="shared" ref="C1564:C1627" si="828">IF(LEN(B1564)&gt;0,TRIM(B1564),"")</f>
        <v/>
      </c>
      <c r="D1564" t="str">
        <f t="shared" si="823"/>
        <v/>
      </c>
      <c r="E1564" t="str">
        <f t="shared" si="824"/>
        <v/>
      </c>
      <c r="F1564" t="str">
        <f t="shared" si="827"/>
        <v/>
      </c>
      <c r="G1564" t="str">
        <f t="shared" si="819"/>
        <v/>
      </c>
      <c r="H1564" t="str">
        <f t="shared" ref="H1564:H1627" si="829">IF(LEN(C1564)&gt;0,IF(IFERROR(FIND(":",C1564)&gt;0,FALSE),"",IF(MID(C1564,1,1)=".","",TRIM(MID(C1564,1,IFERROR(FIND(" ",C1564)-1,LEN(C1564)))))),"")</f>
        <v/>
      </c>
      <c r="I1564" s="3" t="str">
        <f>IF(LEN(H1564)&gt;0,VLOOKUP(H1564,DATA!$B$2:$G$526,6,FALSE),"")</f>
        <v/>
      </c>
      <c r="J1564" t="str">
        <f>IF(LEN(H1564)&gt;0,VLOOKUP(H1564,DATA!$B$2:$G$526,2,FALSE),"")</f>
        <v/>
      </c>
      <c r="K1564" t="str">
        <f>IF(LEN(H1564)&gt;0,IF(MID(IF(MID(MID(C1564,LEN(H1564)+2,99),1,1)="(",MID(MID(C1564,LEN(H1564)+2,99),2,LEN(MID(C1564,LEN(H1564)+2,99))-2),MID(C1564,LEN(H1564)+2,99)),1,1)=VLOOKUP(H1564,DATA!$B$2:$I$526,8,FALSE),MID(IF(MID(MID(C1564,LEN(H1564)+2,99),1,1)="(",MID(MID(C1564,LEN(H1564)+2,99),2,LEN(MID(C1564,LEN(H1564)+2,99))-2),MID(C1564,LEN(H1564)+2,99)),1,3),IF(MID(MID(C1564,LEN(H1564)+2,99),1,1)="(",MID(MID(C1564,LEN(H1564)+2,99),2,LEN(MID(C1564,LEN(H1564)+2,99))-2),MID(C1564,LEN(H1564)+2,99))),"")</f>
        <v/>
      </c>
      <c r="L1564" t="str">
        <f t="shared" ref="L1564:L1627" si="830">TRIM(MID(IF(LEN(H1564)&gt;0,IF(FIND(K1564,C1564)+LEN(K1564)+1&lt;LEN(C1564),MID(C1564,FIND(K1564,C1564)+LEN(K1564)+1,99),""),""), 1, IFERROR(FIND(",",IF(LEN(H1564)&gt;0,IF(FIND(K1564,C1564)+LEN(K1564)+1&lt;LEN(C1564),MID(C1564,FIND(K1564,C1564)+LEN(K1564)+1,99),""),""))-1,LEN(IF(LEN(H1564)&gt;0,IF(FIND(K1564,C1564)+LEN(K1564)+1&lt;LEN(C1564),MID(C1564,FIND(K1564,C1564)+LEN(K1564)+1,99),""),"")))))</f>
        <v/>
      </c>
      <c r="M1564" t="str">
        <f t="shared" si="817"/>
        <v/>
      </c>
      <c r="N1564" t="str">
        <f t="shared" ref="N1564:N1627" si="831">IF(MID(I1564,5,1)="L",IFERROR(FIND("#",L1564)=1,FALSE),"")</f>
        <v/>
      </c>
      <c r="O1564" t="str">
        <f t="shared" ref="O1564:O1627" si="832">IF(MID(I1564,4,1)="Z",IF(N1564,FALSE,TRUE),"")</f>
        <v/>
      </c>
      <c r="P1564" t="str">
        <f t="shared" si="825"/>
        <v/>
      </c>
      <c r="Q1564" t="str">
        <f t="shared" ref="Q1564:Q1627" si="833">IF(LEN(P1564)&gt;0,P1564-(G1564+4),IF(AND(MID(I1564,12,1)="F",LEN(L1564)&gt;0,MID(L1564,1,1)&lt;&gt;"R",MID(L1564,1,1)&lt;&gt;"F",MID(L1564,1,1)&lt;&gt;"#"),INT(MID(L1564,1,FIND("(",L1564)-1)),""))</f>
        <v/>
      </c>
      <c r="R1564" t="str">
        <f t="shared" ref="R1564:R1627" si="834">IF(AND(MID(I1564,3,1)="B",LEN(P1564)=0,LEN(Q1564)&lt;&gt;0),MID(L1564,LEN(Q1564)+2,3),"")</f>
        <v/>
      </c>
      <c r="S1564" t="str">
        <f t="shared" ref="S1564:S1627" si="835">IF(LEN(I1564)&gt;0,IF(MID(I1564,2,1)="A",IFERROR(FIND("A31",J1564)&gt;0,FALSE),""),"")</f>
        <v/>
      </c>
      <c r="T1564" t="str">
        <f t="shared" ref="T1564:T1627" si="836">IF(LEN(I1564)&gt;0,IF(MID(I1564,3,1)="B",IFERROR(FIND("B31",J1564)&gt;0,IF(H1564="HW_MFPR",TRUE,FALSE)),""),"")</f>
        <v/>
      </c>
      <c r="U1564" t="str">
        <f t="shared" ref="U1564:U1627" si="837">IF(LEN(I1564)&gt;0,IF(MID(I1564,13,1)="C",IFERROR(FIND("C31",J1564)&gt;0,FALSE),""),"")</f>
        <v/>
      </c>
      <c r="V1564" t="str">
        <f>IF(MID(I1564,6,1)="T",VLOOKUP(H1564,DATA!$B$2:$H$526,7,FALSE),"")</f>
        <v/>
      </c>
      <c r="W1564" t="str">
        <f t="shared" ref="W1564:W1627" si="838">IF(MID(I1564,7,1)="E",DEC2BIN(IF(M1564="L",0,1),1),"")</f>
        <v/>
      </c>
      <c r="X1564" t="str">
        <f>IF(LEN(H1564)&gt;0,VLOOKUP(H1564,DATA!$B$2:$F$526,5,FALSE),"")</f>
        <v/>
      </c>
      <c r="Y1564" t="str">
        <f t="shared" ref="Y1564:Y1627" si="839">IF(LEN(X1564)&gt;0,DEC2BIN(IF(AND(LEN(M1564)&gt;0,MID(M1564,1,1)="S"),1,0),1),"")</f>
        <v/>
      </c>
      <c r="Z1564" t="str">
        <f t="shared" ref="Z1564:Z1627" si="840">IF(MID(I1564,10,1)="I",MID(L1564,1,IFERROR(FIND("(",L1564)-1,LEN(L1564))),"")</f>
        <v/>
      </c>
      <c r="AA1564" t="str">
        <f t="shared" ref="AA1564:AA1627" si="841">IF(AND(LEN(Z1564)&gt;0,LEN(Z1564)&lt;&gt;LEN(L1564)),MID(L1564,LEN(Z1564)+2,LEN(L1564)-LEN(Z1564)-2),"")</f>
        <v/>
      </c>
      <c r="AB1564" t="str">
        <f>IF(LEN(Z1564)&gt;0,VLOOKUP(Z1564,DATA!$K$25:$L$69,2,FALSE)&amp;IF(LEN(AA1564)&gt;0,VLOOKUP(AA1564,DATA!$O$25:$P$29,2,FALSE),""),"")</f>
        <v/>
      </c>
      <c r="AC1564" t="str">
        <f>IF(LEN(Z1564)&gt;0,VLOOKUP(Z1564,DATA!$K$25:$M$69,3,FALSE),"")</f>
        <v/>
      </c>
      <c r="AD1564" t="str">
        <f t="shared" ref="AD1564:AD1627" si="842">IF(MID(I1564,2,1)="A",DEC2BIN(IF(S1564,"31",MID(K1564,2,2)),5),"")</f>
        <v/>
      </c>
      <c r="AE1564" t="str">
        <f t="shared" ref="AE1564:AE1627" si="843">IF(MID(I1564,3,1)="B",IF(T1564,DEC2BIN("31",5),IF(S1564,DEC2BIN(MID(K1564,2,2),5),IF(LEN(R1564)&gt;0,DEC2BIN(MID(R1564,2,2),5),IF(OR(LEN(P1564)&gt;0,LEN(Z1564)&gt;0,N1564),"",DEC2BIN(MID(L1564,2,2),5))))),"")</f>
        <v/>
      </c>
      <c r="AF1564" t="str">
        <f t="shared" ref="AF1564:AF1627" si="844">IF(AND(LEN(O1564)&gt;0,O1564),"0000","")</f>
        <v/>
      </c>
      <c r="AG1564" t="str">
        <f t="shared" ref="AG1564:AG1627" si="845">IF(AND(LEN(N1564)&gt;0,N1564),DEC2BIN(MID(L1564,2,LEN(L1564)-1),8)&amp;"1","")</f>
        <v/>
      </c>
      <c r="AH1564" t="str">
        <f t="shared" ref="AH1564:AH1627" si="846">IF(MID(I1564,13,1)="C",DEC2BIN(IF(U1564,31,MID(M1564,2,2)),5),"")</f>
        <v/>
      </c>
      <c r="AI1564" t="str">
        <f>IF(LEN(Q1564)&gt;0,REPT("0",IF(IF(MID(I1564,12,1)="F",VLOOKUP(J1564,DATA!$K$2:$Y$20,14,FALSE),0)&gt;10,IF(MID(I1564,12,1)="F",VLOOKUP(J1564,DATA!$K$2:$Y$20,14,FALSE),0)-10,0)-LEN(X1564))&amp;DEC2BIN(Q1564,IF(MID(I1564,12,1)="F",VLOOKUP(J1564,DATA!$K$2:$Y$20,14,FALSE),0)-IF(IF(MID(I1564,12,1)="F",VLOOKUP(J1564,DATA!$K$2:$Y$20,14,FALSE),0)&gt;10,IF(MID(I1564,12,1)="F",VLOOKUP(J1564,DATA!$K$2:$Y$20,14,FALSE),0)-10,0)),"")</f>
        <v/>
      </c>
      <c r="AJ1564" t="str">
        <f>IF(LEN(H1564)&gt;0,IF(H1564&lt;&gt;"CALL_PAL",VLOOKUP(H1564,DATA!$B$2:$E$526,4,FALSE),VLOOKUP(K1564,DATA!$K$72:$M$161,3,FALSE)),"")</f>
        <v/>
      </c>
      <c r="AK1564" t="str">
        <f>IF(LEN(H1564)&gt;0,VLOOKUP(H1564,DATA!$B$2:$D$526,3,FALSE),"")</f>
        <v/>
      </c>
      <c r="AL1564" t="str">
        <f t="shared" ref="AL1564:AL1627" si="847">AK1564&amp;AD1564&amp;AE1564&amp;V1564&amp;W1564&amp;X1564&amp;Y1564&amp;AB1564&amp;AC1564&amp;AF1564&amp;AG1564&amp;AI1564&amp;AJ1564&amp;AH1564</f>
        <v/>
      </c>
      <c r="AM1564" t="str">
        <f t="shared" ref="AM1564:AM1627" si="848">IF(LEN(AL1564)&gt;0,BIN2HEX(MID(AL1564,1,8),2)&amp;BIN2HEX(MID(AL1564,9,8),2)&amp;BIN2HEX(MID(AL1564,17,8),2)&amp;BIN2HEX(MID(AL1564,25,8),2),"")</f>
        <v/>
      </c>
      <c r="AN1564" t="str">
        <f t="shared" si="826"/>
        <v/>
      </c>
      <c r="AO1564" t="str">
        <f t="shared" si="820"/>
        <v/>
      </c>
      <c r="AP1564" t="str">
        <f t="shared" si="821"/>
        <v/>
      </c>
      <c r="AQ1564" t="str">
        <f t="shared" si="818"/>
        <v/>
      </c>
    </row>
    <row r="1565" spans="1:43" x14ac:dyDescent="0.25">
      <c r="A1565" t="str">
        <f t="shared" si="822"/>
        <v/>
      </c>
      <c r="C1565" t="str">
        <f t="shared" si="828"/>
        <v/>
      </c>
      <c r="D1565" t="str">
        <f t="shared" si="823"/>
        <v/>
      </c>
      <c r="E1565" t="str">
        <f t="shared" si="824"/>
        <v/>
      </c>
      <c r="F1565" t="str">
        <f t="shared" si="827"/>
        <v/>
      </c>
      <c r="G1565" t="str">
        <f t="shared" si="819"/>
        <v/>
      </c>
      <c r="H1565" t="str">
        <f t="shared" si="829"/>
        <v/>
      </c>
      <c r="I1565" s="3" t="str">
        <f>IF(LEN(H1565)&gt;0,VLOOKUP(H1565,DATA!$B$2:$G$526,6,FALSE),"")</f>
        <v/>
      </c>
      <c r="J1565" t="str">
        <f>IF(LEN(H1565)&gt;0,VLOOKUP(H1565,DATA!$B$2:$G$526,2,FALSE),"")</f>
        <v/>
      </c>
      <c r="K1565" t="str">
        <f>IF(LEN(H1565)&gt;0,IF(MID(IF(MID(MID(C1565,LEN(H1565)+2,99),1,1)="(",MID(MID(C1565,LEN(H1565)+2,99),2,LEN(MID(C1565,LEN(H1565)+2,99))-2),MID(C1565,LEN(H1565)+2,99)),1,1)=VLOOKUP(H1565,DATA!$B$2:$I$526,8,FALSE),MID(IF(MID(MID(C1565,LEN(H1565)+2,99),1,1)="(",MID(MID(C1565,LEN(H1565)+2,99),2,LEN(MID(C1565,LEN(H1565)+2,99))-2),MID(C1565,LEN(H1565)+2,99)),1,3),IF(MID(MID(C1565,LEN(H1565)+2,99),1,1)="(",MID(MID(C1565,LEN(H1565)+2,99),2,LEN(MID(C1565,LEN(H1565)+2,99))-2),MID(C1565,LEN(H1565)+2,99))),"")</f>
        <v/>
      </c>
      <c r="L1565" t="str">
        <f t="shared" si="830"/>
        <v/>
      </c>
      <c r="M1565" t="str">
        <f t="shared" si="817"/>
        <v/>
      </c>
      <c r="N1565" t="str">
        <f t="shared" si="831"/>
        <v/>
      </c>
      <c r="O1565" t="str">
        <f t="shared" si="832"/>
        <v/>
      </c>
      <c r="P1565" t="str">
        <f t="shared" si="825"/>
        <v/>
      </c>
      <c r="Q1565" t="str">
        <f t="shared" si="833"/>
        <v/>
      </c>
      <c r="R1565" t="str">
        <f t="shared" si="834"/>
        <v/>
      </c>
      <c r="S1565" t="str">
        <f t="shared" si="835"/>
        <v/>
      </c>
      <c r="T1565" t="str">
        <f t="shared" si="836"/>
        <v/>
      </c>
      <c r="U1565" t="str">
        <f t="shared" si="837"/>
        <v/>
      </c>
      <c r="V1565" t="str">
        <f>IF(MID(I1565,6,1)="T",VLOOKUP(H1565,DATA!$B$2:$H$526,7,FALSE),"")</f>
        <v/>
      </c>
      <c r="W1565" t="str">
        <f t="shared" si="838"/>
        <v/>
      </c>
      <c r="X1565" t="str">
        <f>IF(LEN(H1565)&gt;0,VLOOKUP(H1565,DATA!$B$2:$F$526,5,FALSE),"")</f>
        <v/>
      </c>
      <c r="Y1565" t="str">
        <f t="shared" si="839"/>
        <v/>
      </c>
      <c r="Z1565" t="str">
        <f t="shared" si="840"/>
        <v/>
      </c>
      <c r="AA1565" t="str">
        <f t="shared" si="841"/>
        <v/>
      </c>
      <c r="AB1565" t="str">
        <f>IF(LEN(Z1565)&gt;0,VLOOKUP(Z1565,DATA!$K$25:$L$69,2,FALSE)&amp;IF(LEN(AA1565)&gt;0,VLOOKUP(AA1565,DATA!$O$25:$P$29,2,FALSE),""),"")</f>
        <v/>
      </c>
      <c r="AC1565" t="str">
        <f>IF(LEN(Z1565)&gt;0,VLOOKUP(Z1565,DATA!$K$25:$M$69,3,FALSE),"")</f>
        <v/>
      </c>
      <c r="AD1565" t="str">
        <f t="shared" si="842"/>
        <v/>
      </c>
      <c r="AE1565" t="str">
        <f t="shared" si="843"/>
        <v/>
      </c>
      <c r="AF1565" t="str">
        <f t="shared" si="844"/>
        <v/>
      </c>
      <c r="AG1565" t="str">
        <f t="shared" si="845"/>
        <v/>
      </c>
      <c r="AH1565" t="str">
        <f t="shared" si="846"/>
        <v/>
      </c>
      <c r="AI1565" t="str">
        <f>IF(LEN(Q1565)&gt;0,REPT("0",IF(IF(MID(I1565,12,1)="F",VLOOKUP(J1565,DATA!$K$2:$Y$20,14,FALSE),0)&gt;10,IF(MID(I1565,12,1)="F",VLOOKUP(J1565,DATA!$K$2:$Y$20,14,FALSE),0)-10,0)-LEN(X1565))&amp;DEC2BIN(Q1565,IF(MID(I1565,12,1)="F",VLOOKUP(J1565,DATA!$K$2:$Y$20,14,FALSE),0)-IF(IF(MID(I1565,12,1)="F",VLOOKUP(J1565,DATA!$K$2:$Y$20,14,FALSE),0)&gt;10,IF(MID(I1565,12,1)="F",VLOOKUP(J1565,DATA!$K$2:$Y$20,14,FALSE),0)-10,0)),"")</f>
        <v/>
      </c>
      <c r="AJ1565" t="str">
        <f>IF(LEN(H1565)&gt;0,IF(H1565&lt;&gt;"CALL_PAL",VLOOKUP(H1565,DATA!$B$2:$E$526,4,FALSE),VLOOKUP(K1565,DATA!$K$72:$M$161,3,FALSE)),"")</f>
        <v/>
      </c>
      <c r="AK1565" t="str">
        <f>IF(LEN(H1565)&gt;0,VLOOKUP(H1565,DATA!$B$2:$D$526,3,FALSE),"")</f>
        <v/>
      </c>
      <c r="AL1565" t="str">
        <f t="shared" si="847"/>
        <v/>
      </c>
      <c r="AM1565" t="str">
        <f t="shared" si="848"/>
        <v/>
      </c>
      <c r="AN1565" t="str">
        <f t="shared" si="826"/>
        <v/>
      </c>
      <c r="AO1565" t="str">
        <f t="shared" si="820"/>
        <v/>
      </c>
      <c r="AP1565" t="str">
        <f t="shared" si="821"/>
        <v/>
      </c>
      <c r="AQ1565" t="str">
        <f t="shared" si="818"/>
        <v/>
      </c>
    </row>
    <row r="1566" spans="1:43" x14ac:dyDescent="0.25">
      <c r="A1566" t="str">
        <f t="shared" si="822"/>
        <v/>
      </c>
      <c r="C1566" t="str">
        <f t="shared" si="828"/>
        <v/>
      </c>
      <c r="D1566" t="str">
        <f t="shared" si="823"/>
        <v/>
      </c>
      <c r="E1566" t="str">
        <f t="shared" si="824"/>
        <v/>
      </c>
      <c r="F1566" t="str">
        <f t="shared" si="827"/>
        <v/>
      </c>
      <c r="G1566" t="str">
        <f t="shared" si="819"/>
        <v/>
      </c>
      <c r="H1566" t="str">
        <f t="shared" si="829"/>
        <v/>
      </c>
      <c r="I1566" s="3" t="str">
        <f>IF(LEN(H1566)&gt;0,VLOOKUP(H1566,DATA!$B$2:$G$526,6,FALSE),"")</f>
        <v/>
      </c>
      <c r="J1566" t="str">
        <f>IF(LEN(H1566)&gt;0,VLOOKUP(H1566,DATA!$B$2:$G$526,2,FALSE),"")</f>
        <v/>
      </c>
      <c r="K1566" t="str">
        <f>IF(LEN(H1566)&gt;0,IF(MID(IF(MID(MID(C1566,LEN(H1566)+2,99),1,1)="(",MID(MID(C1566,LEN(H1566)+2,99),2,LEN(MID(C1566,LEN(H1566)+2,99))-2),MID(C1566,LEN(H1566)+2,99)),1,1)=VLOOKUP(H1566,DATA!$B$2:$I$526,8,FALSE),MID(IF(MID(MID(C1566,LEN(H1566)+2,99),1,1)="(",MID(MID(C1566,LEN(H1566)+2,99),2,LEN(MID(C1566,LEN(H1566)+2,99))-2),MID(C1566,LEN(H1566)+2,99)),1,3),IF(MID(MID(C1566,LEN(H1566)+2,99),1,1)="(",MID(MID(C1566,LEN(H1566)+2,99),2,LEN(MID(C1566,LEN(H1566)+2,99))-2),MID(C1566,LEN(H1566)+2,99))),"")</f>
        <v/>
      </c>
      <c r="L1566" t="str">
        <f t="shared" si="830"/>
        <v/>
      </c>
      <c r="M1566" t="str">
        <f t="shared" si="817"/>
        <v/>
      </c>
      <c r="N1566" t="str">
        <f t="shared" si="831"/>
        <v/>
      </c>
      <c r="O1566" t="str">
        <f t="shared" si="832"/>
        <v/>
      </c>
      <c r="P1566" t="str">
        <f t="shared" si="825"/>
        <v/>
      </c>
      <c r="Q1566" t="str">
        <f t="shared" si="833"/>
        <v/>
      </c>
      <c r="R1566" t="str">
        <f t="shared" si="834"/>
        <v/>
      </c>
      <c r="S1566" t="str">
        <f t="shared" si="835"/>
        <v/>
      </c>
      <c r="T1566" t="str">
        <f t="shared" si="836"/>
        <v/>
      </c>
      <c r="U1566" t="str">
        <f t="shared" si="837"/>
        <v/>
      </c>
      <c r="V1566" t="str">
        <f>IF(MID(I1566,6,1)="T",VLOOKUP(H1566,DATA!$B$2:$H$526,7,FALSE),"")</f>
        <v/>
      </c>
      <c r="W1566" t="str">
        <f t="shared" si="838"/>
        <v/>
      </c>
      <c r="X1566" t="str">
        <f>IF(LEN(H1566)&gt;0,VLOOKUP(H1566,DATA!$B$2:$F$526,5,FALSE),"")</f>
        <v/>
      </c>
      <c r="Y1566" t="str">
        <f t="shared" si="839"/>
        <v/>
      </c>
      <c r="Z1566" t="str">
        <f t="shared" si="840"/>
        <v/>
      </c>
      <c r="AA1566" t="str">
        <f t="shared" si="841"/>
        <v/>
      </c>
      <c r="AB1566" t="str">
        <f>IF(LEN(Z1566)&gt;0,VLOOKUP(Z1566,DATA!$K$25:$L$69,2,FALSE)&amp;IF(LEN(AA1566)&gt;0,VLOOKUP(AA1566,DATA!$O$25:$P$29,2,FALSE),""),"")</f>
        <v/>
      </c>
      <c r="AC1566" t="str">
        <f>IF(LEN(Z1566)&gt;0,VLOOKUP(Z1566,DATA!$K$25:$M$69,3,FALSE),"")</f>
        <v/>
      </c>
      <c r="AD1566" t="str">
        <f t="shared" si="842"/>
        <v/>
      </c>
      <c r="AE1566" t="str">
        <f t="shared" si="843"/>
        <v/>
      </c>
      <c r="AF1566" t="str">
        <f t="shared" si="844"/>
        <v/>
      </c>
      <c r="AG1566" t="str">
        <f t="shared" si="845"/>
        <v/>
      </c>
      <c r="AH1566" t="str">
        <f t="shared" si="846"/>
        <v/>
      </c>
      <c r="AI1566" t="str">
        <f>IF(LEN(Q1566)&gt;0,REPT("0",IF(IF(MID(I1566,12,1)="F",VLOOKUP(J1566,DATA!$K$2:$Y$20,14,FALSE),0)&gt;10,IF(MID(I1566,12,1)="F",VLOOKUP(J1566,DATA!$K$2:$Y$20,14,FALSE),0)-10,0)-LEN(X1566))&amp;DEC2BIN(Q1566,IF(MID(I1566,12,1)="F",VLOOKUP(J1566,DATA!$K$2:$Y$20,14,FALSE),0)-IF(IF(MID(I1566,12,1)="F",VLOOKUP(J1566,DATA!$K$2:$Y$20,14,FALSE),0)&gt;10,IF(MID(I1566,12,1)="F",VLOOKUP(J1566,DATA!$K$2:$Y$20,14,FALSE),0)-10,0)),"")</f>
        <v/>
      </c>
      <c r="AJ1566" t="str">
        <f>IF(LEN(H1566)&gt;0,IF(H1566&lt;&gt;"CALL_PAL",VLOOKUP(H1566,DATA!$B$2:$E$526,4,FALSE),VLOOKUP(K1566,DATA!$K$72:$M$161,3,FALSE)),"")</f>
        <v/>
      </c>
      <c r="AK1566" t="str">
        <f>IF(LEN(H1566)&gt;0,VLOOKUP(H1566,DATA!$B$2:$D$526,3,FALSE),"")</f>
        <v/>
      </c>
      <c r="AL1566" t="str">
        <f t="shared" si="847"/>
        <v/>
      </c>
      <c r="AM1566" t="str">
        <f t="shared" si="848"/>
        <v/>
      </c>
      <c r="AN1566" t="str">
        <f t="shared" si="826"/>
        <v/>
      </c>
      <c r="AO1566" t="str">
        <f t="shared" si="820"/>
        <v/>
      </c>
      <c r="AP1566" t="str">
        <f t="shared" si="821"/>
        <v/>
      </c>
      <c r="AQ1566" t="str">
        <f t="shared" si="818"/>
        <v/>
      </c>
    </row>
    <row r="1567" spans="1:43" x14ac:dyDescent="0.25">
      <c r="A1567" t="str">
        <f t="shared" si="822"/>
        <v/>
      </c>
      <c r="C1567" t="str">
        <f t="shared" si="828"/>
        <v/>
      </c>
      <c r="D1567" t="str">
        <f t="shared" si="823"/>
        <v/>
      </c>
      <c r="E1567" t="str">
        <f t="shared" si="824"/>
        <v/>
      </c>
      <c r="F1567" t="str">
        <f t="shared" si="827"/>
        <v/>
      </c>
      <c r="G1567" t="str">
        <f t="shared" si="819"/>
        <v/>
      </c>
      <c r="H1567" t="str">
        <f t="shared" si="829"/>
        <v/>
      </c>
      <c r="I1567" s="3" t="str">
        <f>IF(LEN(H1567)&gt;0,VLOOKUP(H1567,DATA!$B$2:$G$526,6,FALSE),"")</f>
        <v/>
      </c>
      <c r="J1567" t="str">
        <f>IF(LEN(H1567)&gt;0,VLOOKUP(H1567,DATA!$B$2:$G$526,2,FALSE),"")</f>
        <v/>
      </c>
      <c r="K1567" t="str">
        <f>IF(LEN(H1567)&gt;0,IF(MID(IF(MID(MID(C1567,LEN(H1567)+2,99),1,1)="(",MID(MID(C1567,LEN(H1567)+2,99),2,LEN(MID(C1567,LEN(H1567)+2,99))-2),MID(C1567,LEN(H1567)+2,99)),1,1)=VLOOKUP(H1567,DATA!$B$2:$I$526,8,FALSE),MID(IF(MID(MID(C1567,LEN(H1567)+2,99),1,1)="(",MID(MID(C1567,LEN(H1567)+2,99),2,LEN(MID(C1567,LEN(H1567)+2,99))-2),MID(C1567,LEN(H1567)+2,99)),1,3),IF(MID(MID(C1567,LEN(H1567)+2,99),1,1)="(",MID(MID(C1567,LEN(H1567)+2,99),2,LEN(MID(C1567,LEN(H1567)+2,99))-2),MID(C1567,LEN(H1567)+2,99))),"")</f>
        <v/>
      </c>
      <c r="L1567" t="str">
        <f t="shared" si="830"/>
        <v/>
      </c>
      <c r="M1567" t="str">
        <f t="shared" si="817"/>
        <v/>
      </c>
      <c r="N1567" t="str">
        <f t="shared" si="831"/>
        <v/>
      </c>
      <c r="O1567" t="str">
        <f t="shared" si="832"/>
        <v/>
      </c>
      <c r="P1567" t="str">
        <f t="shared" si="825"/>
        <v/>
      </c>
      <c r="Q1567" t="str">
        <f t="shared" si="833"/>
        <v/>
      </c>
      <c r="R1567" t="str">
        <f t="shared" si="834"/>
        <v/>
      </c>
      <c r="S1567" t="str">
        <f t="shared" si="835"/>
        <v/>
      </c>
      <c r="T1567" t="str">
        <f t="shared" si="836"/>
        <v/>
      </c>
      <c r="U1567" t="str">
        <f t="shared" si="837"/>
        <v/>
      </c>
      <c r="V1567" t="str">
        <f>IF(MID(I1567,6,1)="T",VLOOKUP(H1567,DATA!$B$2:$H$526,7,FALSE),"")</f>
        <v/>
      </c>
      <c r="W1567" t="str">
        <f t="shared" si="838"/>
        <v/>
      </c>
      <c r="X1567" t="str">
        <f>IF(LEN(H1567)&gt;0,VLOOKUP(H1567,DATA!$B$2:$F$526,5,FALSE),"")</f>
        <v/>
      </c>
      <c r="Y1567" t="str">
        <f t="shared" si="839"/>
        <v/>
      </c>
      <c r="Z1567" t="str">
        <f t="shared" si="840"/>
        <v/>
      </c>
      <c r="AA1567" t="str">
        <f t="shared" si="841"/>
        <v/>
      </c>
      <c r="AB1567" t="str">
        <f>IF(LEN(Z1567)&gt;0,VLOOKUP(Z1567,DATA!$K$25:$L$69,2,FALSE)&amp;IF(LEN(AA1567)&gt;0,VLOOKUP(AA1567,DATA!$O$25:$P$29,2,FALSE),""),"")</f>
        <v/>
      </c>
      <c r="AC1567" t="str">
        <f>IF(LEN(Z1567)&gt;0,VLOOKUP(Z1567,DATA!$K$25:$M$69,3,FALSE),"")</f>
        <v/>
      </c>
      <c r="AD1567" t="str">
        <f t="shared" si="842"/>
        <v/>
      </c>
      <c r="AE1567" t="str">
        <f t="shared" si="843"/>
        <v/>
      </c>
      <c r="AF1567" t="str">
        <f t="shared" si="844"/>
        <v/>
      </c>
      <c r="AG1567" t="str">
        <f t="shared" si="845"/>
        <v/>
      </c>
      <c r="AH1567" t="str">
        <f t="shared" si="846"/>
        <v/>
      </c>
      <c r="AI1567" t="str">
        <f>IF(LEN(Q1567)&gt;0,REPT("0",IF(IF(MID(I1567,12,1)="F",VLOOKUP(J1567,DATA!$K$2:$Y$20,14,FALSE),0)&gt;10,IF(MID(I1567,12,1)="F",VLOOKUP(J1567,DATA!$K$2:$Y$20,14,FALSE),0)-10,0)-LEN(X1567))&amp;DEC2BIN(Q1567,IF(MID(I1567,12,1)="F",VLOOKUP(J1567,DATA!$K$2:$Y$20,14,FALSE),0)-IF(IF(MID(I1567,12,1)="F",VLOOKUP(J1567,DATA!$K$2:$Y$20,14,FALSE),0)&gt;10,IF(MID(I1567,12,1)="F",VLOOKUP(J1567,DATA!$K$2:$Y$20,14,FALSE),0)-10,0)),"")</f>
        <v/>
      </c>
      <c r="AJ1567" t="str">
        <f>IF(LEN(H1567)&gt;0,IF(H1567&lt;&gt;"CALL_PAL",VLOOKUP(H1567,DATA!$B$2:$E$526,4,FALSE),VLOOKUP(K1567,DATA!$K$72:$M$161,3,FALSE)),"")</f>
        <v/>
      </c>
      <c r="AK1567" t="str">
        <f>IF(LEN(H1567)&gt;0,VLOOKUP(H1567,DATA!$B$2:$D$526,3,FALSE),"")</f>
        <v/>
      </c>
      <c r="AL1567" t="str">
        <f t="shared" si="847"/>
        <v/>
      </c>
      <c r="AM1567" t="str">
        <f t="shared" si="848"/>
        <v/>
      </c>
      <c r="AN1567" t="str">
        <f t="shared" si="826"/>
        <v/>
      </c>
      <c r="AO1567" t="str">
        <f t="shared" si="820"/>
        <v/>
      </c>
      <c r="AP1567" t="str">
        <f t="shared" si="821"/>
        <v/>
      </c>
      <c r="AQ1567" t="str">
        <f t="shared" si="818"/>
        <v/>
      </c>
    </row>
    <row r="1568" spans="1:43" x14ac:dyDescent="0.25">
      <c r="A1568" t="str">
        <f t="shared" si="822"/>
        <v/>
      </c>
      <c r="C1568" t="str">
        <f t="shared" si="828"/>
        <v/>
      </c>
      <c r="D1568" t="str">
        <f t="shared" si="823"/>
        <v/>
      </c>
      <c r="E1568" t="str">
        <f t="shared" si="824"/>
        <v/>
      </c>
      <c r="F1568" t="str">
        <f t="shared" si="827"/>
        <v/>
      </c>
      <c r="G1568" t="str">
        <f t="shared" si="819"/>
        <v/>
      </c>
      <c r="H1568" t="str">
        <f t="shared" si="829"/>
        <v/>
      </c>
      <c r="I1568" s="3" t="str">
        <f>IF(LEN(H1568)&gt;0,VLOOKUP(H1568,DATA!$B$2:$G$526,6,FALSE),"")</f>
        <v/>
      </c>
      <c r="J1568" t="str">
        <f>IF(LEN(H1568)&gt;0,VLOOKUP(H1568,DATA!$B$2:$G$526,2,FALSE),"")</f>
        <v/>
      </c>
      <c r="K1568" t="str">
        <f>IF(LEN(H1568)&gt;0,IF(MID(IF(MID(MID(C1568,LEN(H1568)+2,99),1,1)="(",MID(MID(C1568,LEN(H1568)+2,99),2,LEN(MID(C1568,LEN(H1568)+2,99))-2),MID(C1568,LEN(H1568)+2,99)),1,1)=VLOOKUP(H1568,DATA!$B$2:$I$526,8,FALSE),MID(IF(MID(MID(C1568,LEN(H1568)+2,99),1,1)="(",MID(MID(C1568,LEN(H1568)+2,99),2,LEN(MID(C1568,LEN(H1568)+2,99))-2),MID(C1568,LEN(H1568)+2,99)),1,3),IF(MID(MID(C1568,LEN(H1568)+2,99),1,1)="(",MID(MID(C1568,LEN(H1568)+2,99),2,LEN(MID(C1568,LEN(H1568)+2,99))-2),MID(C1568,LEN(H1568)+2,99))),"")</f>
        <v/>
      </c>
      <c r="L1568" t="str">
        <f t="shared" si="830"/>
        <v/>
      </c>
      <c r="M1568" t="str">
        <f t="shared" si="817"/>
        <v/>
      </c>
      <c r="N1568" t="str">
        <f t="shared" si="831"/>
        <v/>
      </c>
      <c r="O1568" t="str">
        <f t="shared" si="832"/>
        <v/>
      </c>
      <c r="P1568" t="str">
        <f t="shared" si="825"/>
        <v/>
      </c>
      <c r="Q1568" t="str">
        <f t="shared" si="833"/>
        <v/>
      </c>
      <c r="R1568" t="str">
        <f t="shared" si="834"/>
        <v/>
      </c>
      <c r="S1568" t="str">
        <f t="shared" si="835"/>
        <v/>
      </c>
      <c r="T1568" t="str">
        <f t="shared" si="836"/>
        <v/>
      </c>
      <c r="U1568" t="str">
        <f t="shared" si="837"/>
        <v/>
      </c>
      <c r="V1568" t="str">
        <f>IF(MID(I1568,6,1)="T",VLOOKUP(H1568,DATA!$B$2:$H$526,7,FALSE),"")</f>
        <v/>
      </c>
      <c r="W1568" t="str">
        <f t="shared" si="838"/>
        <v/>
      </c>
      <c r="X1568" t="str">
        <f>IF(LEN(H1568)&gt;0,VLOOKUP(H1568,DATA!$B$2:$F$526,5,FALSE),"")</f>
        <v/>
      </c>
      <c r="Y1568" t="str">
        <f t="shared" si="839"/>
        <v/>
      </c>
      <c r="Z1568" t="str">
        <f t="shared" si="840"/>
        <v/>
      </c>
      <c r="AA1568" t="str">
        <f t="shared" si="841"/>
        <v/>
      </c>
      <c r="AB1568" t="str">
        <f>IF(LEN(Z1568)&gt;0,VLOOKUP(Z1568,DATA!$K$25:$L$69,2,FALSE)&amp;IF(LEN(AA1568)&gt;0,VLOOKUP(AA1568,DATA!$O$25:$P$29,2,FALSE),""),"")</f>
        <v/>
      </c>
      <c r="AC1568" t="str">
        <f>IF(LEN(Z1568)&gt;0,VLOOKUP(Z1568,DATA!$K$25:$M$69,3,FALSE),"")</f>
        <v/>
      </c>
      <c r="AD1568" t="str">
        <f t="shared" si="842"/>
        <v/>
      </c>
      <c r="AE1568" t="str">
        <f t="shared" si="843"/>
        <v/>
      </c>
      <c r="AF1568" t="str">
        <f t="shared" si="844"/>
        <v/>
      </c>
      <c r="AG1568" t="str">
        <f t="shared" si="845"/>
        <v/>
      </c>
      <c r="AH1568" t="str">
        <f t="shared" si="846"/>
        <v/>
      </c>
      <c r="AI1568" t="str">
        <f>IF(LEN(Q1568)&gt;0,REPT("0",IF(IF(MID(I1568,12,1)="F",VLOOKUP(J1568,DATA!$K$2:$Y$20,14,FALSE),0)&gt;10,IF(MID(I1568,12,1)="F",VLOOKUP(J1568,DATA!$K$2:$Y$20,14,FALSE),0)-10,0)-LEN(X1568))&amp;DEC2BIN(Q1568,IF(MID(I1568,12,1)="F",VLOOKUP(J1568,DATA!$K$2:$Y$20,14,FALSE),0)-IF(IF(MID(I1568,12,1)="F",VLOOKUP(J1568,DATA!$K$2:$Y$20,14,FALSE),0)&gt;10,IF(MID(I1568,12,1)="F",VLOOKUP(J1568,DATA!$K$2:$Y$20,14,FALSE),0)-10,0)),"")</f>
        <v/>
      </c>
      <c r="AJ1568" t="str">
        <f>IF(LEN(H1568)&gt;0,IF(H1568&lt;&gt;"CALL_PAL",VLOOKUP(H1568,DATA!$B$2:$E$526,4,FALSE),VLOOKUP(K1568,DATA!$K$72:$M$161,3,FALSE)),"")</f>
        <v/>
      </c>
      <c r="AK1568" t="str">
        <f>IF(LEN(H1568)&gt;0,VLOOKUP(H1568,DATA!$B$2:$D$526,3,FALSE),"")</f>
        <v/>
      </c>
      <c r="AL1568" t="str">
        <f t="shared" si="847"/>
        <v/>
      </c>
      <c r="AM1568" t="str">
        <f t="shared" si="848"/>
        <v/>
      </c>
      <c r="AN1568" t="str">
        <f t="shared" si="826"/>
        <v/>
      </c>
      <c r="AO1568" t="str">
        <f t="shared" si="820"/>
        <v/>
      </c>
      <c r="AP1568" t="str">
        <f t="shared" si="821"/>
        <v/>
      </c>
      <c r="AQ1568" t="str">
        <f t="shared" si="818"/>
        <v/>
      </c>
    </row>
    <row r="1569" spans="1:43" x14ac:dyDescent="0.25">
      <c r="A1569" t="str">
        <f t="shared" si="822"/>
        <v/>
      </c>
      <c r="C1569" t="str">
        <f t="shared" si="828"/>
        <v/>
      </c>
      <c r="D1569" t="str">
        <f t="shared" si="823"/>
        <v/>
      </c>
      <c r="E1569" t="str">
        <f t="shared" si="824"/>
        <v/>
      </c>
      <c r="F1569" t="str">
        <f t="shared" si="827"/>
        <v/>
      </c>
      <c r="G1569" t="str">
        <f t="shared" si="819"/>
        <v/>
      </c>
      <c r="H1569" t="str">
        <f t="shared" si="829"/>
        <v/>
      </c>
      <c r="I1569" s="3" t="str">
        <f>IF(LEN(H1569)&gt;0,VLOOKUP(H1569,DATA!$B$2:$G$526,6,FALSE),"")</f>
        <v/>
      </c>
      <c r="J1569" t="str">
        <f>IF(LEN(H1569)&gt;0,VLOOKUP(H1569,DATA!$B$2:$G$526,2,FALSE),"")</f>
        <v/>
      </c>
      <c r="K1569" t="str">
        <f>IF(LEN(H1569)&gt;0,IF(MID(IF(MID(MID(C1569,LEN(H1569)+2,99),1,1)="(",MID(MID(C1569,LEN(H1569)+2,99),2,LEN(MID(C1569,LEN(H1569)+2,99))-2),MID(C1569,LEN(H1569)+2,99)),1,1)=VLOOKUP(H1569,DATA!$B$2:$I$526,8,FALSE),MID(IF(MID(MID(C1569,LEN(H1569)+2,99),1,1)="(",MID(MID(C1569,LEN(H1569)+2,99),2,LEN(MID(C1569,LEN(H1569)+2,99))-2),MID(C1569,LEN(H1569)+2,99)),1,3),IF(MID(MID(C1569,LEN(H1569)+2,99),1,1)="(",MID(MID(C1569,LEN(H1569)+2,99),2,LEN(MID(C1569,LEN(H1569)+2,99))-2),MID(C1569,LEN(H1569)+2,99))),"")</f>
        <v/>
      </c>
      <c r="L1569" t="str">
        <f t="shared" si="830"/>
        <v/>
      </c>
      <c r="M1569" t="str">
        <f t="shared" si="817"/>
        <v/>
      </c>
      <c r="N1569" t="str">
        <f t="shared" si="831"/>
        <v/>
      </c>
      <c r="O1569" t="str">
        <f t="shared" si="832"/>
        <v/>
      </c>
      <c r="P1569" t="str">
        <f t="shared" si="825"/>
        <v/>
      </c>
      <c r="Q1569" t="str">
        <f t="shared" si="833"/>
        <v/>
      </c>
      <c r="R1569" t="str">
        <f t="shared" si="834"/>
        <v/>
      </c>
      <c r="S1569" t="str">
        <f t="shared" si="835"/>
        <v/>
      </c>
      <c r="T1569" t="str">
        <f t="shared" si="836"/>
        <v/>
      </c>
      <c r="U1569" t="str">
        <f t="shared" si="837"/>
        <v/>
      </c>
      <c r="V1569" t="str">
        <f>IF(MID(I1569,6,1)="T",VLOOKUP(H1569,DATA!$B$2:$H$526,7,FALSE),"")</f>
        <v/>
      </c>
      <c r="W1569" t="str">
        <f t="shared" si="838"/>
        <v/>
      </c>
      <c r="X1569" t="str">
        <f>IF(LEN(H1569)&gt;0,VLOOKUP(H1569,DATA!$B$2:$F$526,5,FALSE),"")</f>
        <v/>
      </c>
      <c r="Y1569" t="str">
        <f t="shared" si="839"/>
        <v/>
      </c>
      <c r="Z1569" t="str">
        <f t="shared" si="840"/>
        <v/>
      </c>
      <c r="AA1569" t="str">
        <f t="shared" si="841"/>
        <v/>
      </c>
      <c r="AB1569" t="str">
        <f>IF(LEN(Z1569)&gt;0,VLOOKUP(Z1569,DATA!$K$25:$L$69,2,FALSE)&amp;IF(LEN(AA1569)&gt;0,VLOOKUP(AA1569,DATA!$O$25:$P$29,2,FALSE),""),"")</f>
        <v/>
      </c>
      <c r="AC1569" t="str">
        <f>IF(LEN(Z1569)&gt;0,VLOOKUP(Z1569,DATA!$K$25:$M$69,3,FALSE),"")</f>
        <v/>
      </c>
      <c r="AD1569" t="str">
        <f t="shared" si="842"/>
        <v/>
      </c>
      <c r="AE1569" t="str">
        <f t="shared" si="843"/>
        <v/>
      </c>
      <c r="AF1569" t="str">
        <f t="shared" si="844"/>
        <v/>
      </c>
      <c r="AG1569" t="str">
        <f t="shared" si="845"/>
        <v/>
      </c>
      <c r="AH1569" t="str">
        <f t="shared" si="846"/>
        <v/>
      </c>
      <c r="AI1569" t="str">
        <f>IF(LEN(Q1569)&gt;0,REPT("0",IF(IF(MID(I1569,12,1)="F",VLOOKUP(J1569,DATA!$K$2:$Y$20,14,FALSE),0)&gt;10,IF(MID(I1569,12,1)="F",VLOOKUP(J1569,DATA!$K$2:$Y$20,14,FALSE),0)-10,0)-LEN(X1569))&amp;DEC2BIN(Q1569,IF(MID(I1569,12,1)="F",VLOOKUP(J1569,DATA!$K$2:$Y$20,14,FALSE),0)-IF(IF(MID(I1569,12,1)="F",VLOOKUP(J1569,DATA!$K$2:$Y$20,14,FALSE),0)&gt;10,IF(MID(I1569,12,1)="F",VLOOKUP(J1569,DATA!$K$2:$Y$20,14,FALSE),0)-10,0)),"")</f>
        <v/>
      </c>
      <c r="AJ1569" t="str">
        <f>IF(LEN(H1569)&gt;0,IF(H1569&lt;&gt;"CALL_PAL",VLOOKUP(H1569,DATA!$B$2:$E$526,4,FALSE),VLOOKUP(K1569,DATA!$K$72:$M$161,3,FALSE)),"")</f>
        <v/>
      </c>
      <c r="AK1569" t="str">
        <f>IF(LEN(H1569)&gt;0,VLOOKUP(H1569,DATA!$B$2:$D$526,3,FALSE),"")</f>
        <v/>
      </c>
      <c r="AL1569" t="str">
        <f t="shared" si="847"/>
        <v/>
      </c>
      <c r="AM1569" t="str">
        <f t="shared" si="848"/>
        <v/>
      </c>
      <c r="AN1569" t="str">
        <f t="shared" si="826"/>
        <v/>
      </c>
      <c r="AO1569" t="str">
        <f t="shared" si="820"/>
        <v/>
      </c>
      <c r="AP1569" t="str">
        <f t="shared" si="821"/>
        <v/>
      </c>
      <c r="AQ1569" t="str">
        <f t="shared" si="818"/>
        <v/>
      </c>
    </row>
    <row r="1570" spans="1:43" x14ac:dyDescent="0.25">
      <c r="A1570" t="str">
        <f t="shared" si="822"/>
        <v/>
      </c>
      <c r="C1570" t="str">
        <f t="shared" si="828"/>
        <v/>
      </c>
      <c r="D1570" t="str">
        <f t="shared" si="823"/>
        <v/>
      </c>
      <c r="E1570" t="str">
        <f t="shared" si="824"/>
        <v/>
      </c>
      <c r="F1570" t="str">
        <f t="shared" si="827"/>
        <v/>
      </c>
      <c r="G1570" t="str">
        <f t="shared" si="819"/>
        <v/>
      </c>
      <c r="H1570" t="str">
        <f t="shared" si="829"/>
        <v/>
      </c>
      <c r="I1570" s="3" t="str">
        <f>IF(LEN(H1570)&gt;0,VLOOKUP(H1570,DATA!$B$2:$G$526,6,FALSE),"")</f>
        <v/>
      </c>
      <c r="J1570" t="str">
        <f>IF(LEN(H1570)&gt;0,VLOOKUP(H1570,DATA!$B$2:$G$526,2,FALSE),"")</f>
        <v/>
      </c>
      <c r="K1570" t="str">
        <f>IF(LEN(H1570)&gt;0,IF(MID(IF(MID(MID(C1570,LEN(H1570)+2,99),1,1)="(",MID(MID(C1570,LEN(H1570)+2,99),2,LEN(MID(C1570,LEN(H1570)+2,99))-2),MID(C1570,LEN(H1570)+2,99)),1,1)=VLOOKUP(H1570,DATA!$B$2:$I$526,8,FALSE),MID(IF(MID(MID(C1570,LEN(H1570)+2,99),1,1)="(",MID(MID(C1570,LEN(H1570)+2,99),2,LEN(MID(C1570,LEN(H1570)+2,99))-2),MID(C1570,LEN(H1570)+2,99)),1,3),IF(MID(MID(C1570,LEN(H1570)+2,99),1,1)="(",MID(MID(C1570,LEN(H1570)+2,99),2,LEN(MID(C1570,LEN(H1570)+2,99))-2),MID(C1570,LEN(H1570)+2,99))),"")</f>
        <v/>
      </c>
      <c r="L1570" t="str">
        <f t="shared" si="830"/>
        <v/>
      </c>
      <c r="M1570" t="str">
        <f t="shared" si="817"/>
        <v/>
      </c>
      <c r="N1570" t="str">
        <f t="shared" si="831"/>
        <v/>
      </c>
      <c r="O1570" t="str">
        <f t="shared" si="832"/>
        <v/>
      </c>
      <c r="P1570" t="str">
        <f t="shared" si="825"/>
        <v/>
      </c>
      <c r="Q1570" t="str">
        <f t="shared" si="833"/>
        <v/>
      </c>
      <c r="R1570" t="str">
        <f t="shared" si="834"/>
        <v/>
      </c>
      <c r="S1570" t="str">
        <f t="shared" si="835"/>
        <v/>
      </c>
      <c r="T1570" t="str">
        <f t="shared" si="836"/>
        <v/>
      </c>
      <c r="U1570" t="str">
        <f t="shared" si="837"/>
        <v/>
      </c>
      <c r="V1570" t="str">
        <f>IF(MID(I1570,6,1)="T",VLOOKUP(H1570,DATA!$B$2:$H$526,7,FALSE),"")</f>
        <v/>
      </c>
      <c r="W1570" t="str">
        <f t="shared" si="838"/>
        <v/>
      </c>
      <c r="X1570" t="str">
        <f>IF(LEN(H1570)&gt;0,VLOOKUP(H1570,DATA!$B$2:$F$526,5,FALSE),"")</f>
        <v/>
      </c>
      <c r="Y1570" t="str">
        <f t="shared" si="839"/>
        <v/>
      </c>
      <c r="Z1570" t="str">
        <f t="shared" si="840"/>
        <v/>
      </c>
      <c r="AA1570" t="str">
        <f t="shared" si="841"/>
        <v/>
      </c>
      <c r="AB1570" t="str">
        <f>IF(LEN(Z1570)&gt;0,VLOOKUP(Z1570,DATA!$K$25:$L$69,2,FALSE)&amp;IF(LEN(AA1570)&gt;0,VLOOKUP(AA1570,DATA!$O$25:$P$29,2,FALSE),""),"")</f>
        <v/>
      </c>
      <c r="AC1570" t="str">
        <f>IF(LEN(Z1570)&gt;0,VLOOKUP(Z1570,DATA!$K$25:$M$69,3,FALSE),"")</f>
        <v/>
      </c>
      <c r="AD1570" t="str">
        <f t="shared" si="842"/>
        <v/>
      </c>
      <c r="AE1570" t="str">
        <f t="shared" si="843"/>
        <v/>
      </c>
      <c r="AF1570" t="str">
        <f t="shared" si="844"/>
        <v/>
      </c>
      <c r="AG1570" t="str">
        <f t="shared" si="845"/>
        <v/>
      </c>
      <c r="AH1570" t="str">
        <f t="shared" si="846"/>
        <v/>
      </c>
      <c r="AI1570" t="str">
        <f>IF(LEN(Q1570)&gt;0,REPT("0",IF(IF(MID(I1570,12,1)="F",VLOOKUP(J1570,DATA!$K$2:$Y$20,14,FALSE),0)&gt;10,IF(MID(I1570,12,1)="F",VLOOKUP(J1570,DATA!$K$2:$Y$20,14,FALSE),0)-10,0)-LEN(X1570))&amp;DEC2BIN(Q1570,IF(MID(I1570,12,1)="F",VLOOKUP(J1570,DATA!$K$2:$Y$20,14,FALSE),0)-IF(IF(MID(I1570,12,1)="F",VLOOKUP(J1570,DATA!$K$2:$Y$20,14,FALSE),0)&gt;10,IF(MID(I1570,12,1)="F",VLOOKUP(J1570,DATA!$K$2:$Y$20,14,FALSE),0)-10,0)),"")</f>
        <v/>
      </c>
      <c r="AJ1570" t="str">
        <f>IF(LEN(H1570)&gt;0,IF(H1570&lt;&gt;"CALL_PAL",VLOOKUP(H1570,DATA!$B$2:$E$526,4,FALSE),VLOOKUP(K1570,DATA!$K$72:$M$161,3,FALSE)),"")</f>
        <v/>
      </c>
      <c r="AK1570" t="str">
        <f>IF(LEN(H1570)&gt;0,VLOOKUP(H1570,DATA!$B$2:$D$526,3,FALSE),"")</f>
        <v/>
      </c>
      <c r="AL1570" t="str">
        <f t="shared" si="847"/>
        <v/>
      </c>
      <c r="AM1570" t="str">
        <f t="shared" si="848"/>
        <v/>
      </c>
      <c r="AN1570" t="str">
        <f t="shared" si="826"/>
        <v/>
      </c>
      <c r="AO1570" t="str">
        <f t="shared" si="820"/>
        <v/>
      </c>
      <c r="AP1570" t="str">
        <f t="shared" si="821"/>
        <v/>
      </c>
      <c r="AQ1570" t="str">
        <f t="shared" si="818"/>
        <v/>
      </c>
    </row>
    <row r="1571" spans="1:43" x14ac:dyDescent="0.25">
      <c r="A1571" t="str">
        <f t="shared" si="822"/>
        <v/>
      </c>
      <c r="C1571" t="str">
        <f t="shared" si="828"/>
        <v/>
      </c>
      <c r="D1571" t="str">
        <f t="shared" si="823"/>
        <v/>
      </c>
      <c r="E1571" t="str">
        <f t="shared" si="824"/>
        <v/>
      </c>
      <c r="F1571" t="str">
        <f t="shared" si="827"/>
        <v/>
      </c>
      <c r="G1571" t="str">
        <f t="shared" si="819"/>
        <v/>
      </c>
      <c r="H1571" t="str">
        <f t="shared" si="829"/>
        <v/>
      </c>
      <c r="I1571" s="3" t="str">
        <f>IF(LEN(H1571)&gt;0,VLOOKUP(H1571,DATA!$B$2:$G$526,6,FALSE),"")</f>
        <v/>
      </c>
      <c r="J1571" t="str">
        <f>IF(LEN(H1571)&gt;0,VLOOKUP(H1571,DATA!$B$2:$G$526,2,FALSE),"")</f>
        <v/>
      </c>
      <c r="K1571" t="str">
        <f>IF(LEN(H1571)&gt;0,IF(MID(IF(MID(MID(C1571,LEN(H1571)+2,99),1,1)="(",MID(MID(C1571,LEN(H1571)+2,99),2,LEN(MID(C1571,LEN(H1571)+2,99))-2),MID(C1571,LEN(H1571)+2,99)),1,1)=VLOOKUP(H1571,DATA!$B$2:$I$526,8,FALSE),MID(IF(MID(MID(C1571,LEN(H1571)+2,99),1,1)="(",MID(MID(C1571,LEN(H1571)+2,99),2,LEN(MID(C1571,LEN(H1571)+2,99))-2),MID(C1571,LEN(H1571)+2,99)),1,3),IF(MID(MID(C1571,LEN(H1571)+2,99),1,1)="(",MID(MID(C1571,LEN(H1571)+2,99),2,LEN(MID(C1571,LEN(H1571)+2,99))-2),MID(C1571,LEN(H1571)+2,99))),"")</f>
        <v/>
      </c>
      <c r="L1571" t="str">
        <f t="shared" si="830"/>
        <v/>
      </c>
      <c r="M1571" t="str">
        <f t="shared" si="817"/>
        <v/>
      </c>
      <c r="N1571" t="str">
        <f t="shared" si="831"/>
        <v/>
      </c>
      <c r="O1571" t="str">
        <f t="shared" si="832"/>
        <v/>
      </c>
      <c r="P1571" t="str">
        <f t="shared" si="825"/>
        <v/>
      </c>
      <c r="Q1571" t="str">
        <f t="shared" si="833"/>
        <v/>
      </c>
      <c r="R1571" t="str">
        <f t="shared" si="834"/>
        <v/>
      </c>
      <c r="S1571" t="str">
        <f t="shared" si="835"/>
        <v/>
      </c>
      <c r="T1571" t="str">
        <f t="shared" si="836"/>
        <v/>
      </c>
      <c r="U1571" t="str">
        <f t="shared" si="837"/>
        <v/>
      </c>
      <c r="V1571" t="str">
        <f>IF(MID(I1571,6,1)="T",VLOOKUP(H1571,DATA!$B$2:$H$526,7,FALSE),"")</f>
        <v/>
      </c>
      <c r="W1571" t="str">
        <f t="shared" si="838"/>
        <v/>
      </c>
      <c r="X1571" t="str">
        <f>IF(LEN(H1571)&gt;0,VLOOKUP(H1571,DATA!$B$2:$F$526,5,FALSE),"")</f>
        <v/>
      </c>
      <c r="Y1571" t="str">
        <f t="shared" si="839"/>
        <v/>
      </c>
      <c r="Z1571" t="str">
        <f t="shared" si="840"/>
        <v/>
      </c>
      <c r="AA1571" t="str">
        <f t="shared" si="841"/>
        <v/>
      </c>
      <c r="AB1571" t="str">
        <f>IF(LEN(Z1571)&gt;0,VLOOKUP(Z1571,DATA!$K$25:$L$69,2,FALSE)&amp;IF(LEN(AA1571)&gt;0,VLOOKUP(AA1571,DATA!$O$25:$P$29,2,FALSE),""),"")</f>
        <v/>
      </c>
      <c r="AC1571" t="str">
        <f>IF(LEN(Z1571)&gt;0,VLOOKUP(Z1571,DATA!$K$25:$M$69,3,FALSE),"")</f>
        <v/>
      </c>
      <c r="AD1571" t="str">
        <f t="shared" si="842"/>
        <v/>
      </c>
      <c r="AE1571" t="str">
        <f t="shared" si="843"/>
        <v/>
      </c>
      <c r="AF1571" t="str">
        <f t="shared" si="844"/>
        <v/>
      </c>
      <c r="AG1571" t="str">
        <f t="shared" si="845"/>
        <v/>
      </c>
      <c r="AH1571" t="str">
        <f t="shared" si="846"/>
        <v/>
      </c>
      <c r="AI1571" t="str">
        <f>IF(LEN(Q1571)&gt;0,REPT("0",IF(IF(MID(I1571,12,1)="F",VLOOKUP(J1571,DATA!$K$2:$Y$20,14,FALSE),0)&gt;10,IF(MID(I1571,12,1)="F",VLOOKUP(J1571,DATA!$K$2:$Y$20,14,FALSE),0)-10,0)-LEN(X1571))&amp;DEC2BIN(Q1571,IF(MID(I1571,12,1)="F",VLOOKUP(J1571,DATA!$K$2:$Y$20,14,FALSE),0)-IF(IF(MID(I1571,12,1)="F",VLOOKUP(J1571,DATA!$K$2:$Y$20,14,FALSE),0)&gt;10,IF(MID(I1571,12,1)="F",VLOOKUP(J1571,DATA!$K$2:$Y$20,14,FALSE),0)-10,0)),"")</f>
        <v/>
      </c>
      <c r="AJ1571" t="str">
        <f>IF(LEN(H1571)&gt;0,IF(H1571&lt;&gt;"CALL_PAL",VLOOKUP(H1571,DATA!$B$2:$E$526,4,FALSE),VLOOKUP(K1571,DATA!$K$72:$M$161,3,FALSE)),"")</f>
        <v/>
      </c>
      <c r="AK1571" t="str">
        <f>IF(LEN(H1571)&gt;0,VLOOKUP(H1571,DATA!$B$2:$D$526,3,FALSE),"")</f>
        <v/>
      </c>
      <c r="AL1571" t="str">
        <f t="shared" si="847"/>
        <v/>
      </c>
      <c r="AM1571" t="str">
        <f t="shared" si="848"/>
        <v/>
      </c>
      <c r="AN1571" t="str">
        <f t="shared" si="826"/>
        <v/>
      </c>
      <c r="AO1571" t="str">
        <f t="shared" si="820"/>
        <v/>
      </c>
      <c r="AP1571" t="str">
        <f t="shared" si="821"/>
        <v/>
      </c>
      <c r="AQ1571" t="str">
        <f t="shared" si="818"/>
        <v/>
      </c>
    </row>
    <row r="1572" spans="1:43" x14ac:dyDescent="0.25">
      <c r="A1572" t="str">
        <f t="shared" si="822"/>
        <v/>
      </c>
      <c r="C1572" t="str">
        <f t="shared" si="828"/>
        <v/>
      </c>
      <c r="D1572" t="str">
        <f t="shared" si="823"/>
        <v/>
      </c>
      <c r="E1572" t="str">
        <f t="shared" si="824"/>
        <v/>
      </c>
      <c r="F1572" t="str">
        <f t="shared" si="827"/>
        <v/>
      </c>
      <c r="G1572" t="str">
        <f t="shared" si="819"/>
        <v/>
      </c>
      <c r="H1572" t="str">
        <f t="shared" si="829"/>
        <v/>
      </c>
      <c r="I1572" s="3" t="str">
        <f>IF(LEN(H1572)&gt;0,VLOOKUP(H1572,DATA!$B$2:$G$526,6,FALSE),"")</f>
        <v/>
      </c>
      <c r="J1572" t="str">
        <f>IF(LEN(H1572)&gt;0,VLOOKUP(H1572,DATA!$B$2:$G$526,2,FALSE),"")</f>
        <v/>
      </c>
      <c r="K1572" t="str">
        <f>IF(LEN(H1572)&gt;0,IF(MID(IF(MID(MID(C1572,LEN(H1572)+2,99),1,1)="(",MID(MID(C1572,LEN(H1572)+2,99),2,LEN(MID(C1572,LEN(H1572)+2,99))-2),MID(C1572,LEN(H1572)+2,99)),1,1)=VLOOKUP(H1572,DATA!$B$2:$I$526,8,FALSE),MID(IF(MID(MID(C1572,LEN(H1572)+2,99),1,1)="(",MID(MID(C1572,LEN(H1572)+2,99),2,LEN(MID(C1572,LEN(H1572)+2,99))-2),MID(C1572,LEN(H1572)+2,99)),1,3),IF(MID(MID(C1572,LEN(H1572)+2,99),1,1)="(",MID(MID(C1572,LEN(H1572)+2,99),2,LEN(MID(C1572,LEN(H1572)+2,99))-2),MID(C1572,LEN(H1572)+2,99))),"")</f>
        <v/>
      </c>
      <c r="L1572" t="str">
        <f t="shared" si="830"/>
        <v/>
      </c>
      <c r="M1572" t="str">
        <f t="shared" ref="M1572:M1635" si="849">TRIM(IF(LEN(L1572)&gt;0,MID(C1572,FIND(L1572,C1572,LEN(H1572)+LEN(K1572)+1)+LEN(L1572)+1,LEN(C1572)),""))</f>
        <v/>
      </c>
      <c r="N1572" t="str">
        <f t="shared" si="831"/>
        <v/>
      </c>
      <c r="O1572" t="str">
        <f t="shared" si="832"/>
        <v/>
      </c>
      <c r="P1572" t="str">
        <f t="shared" si="825"/>
        <v/>
      </c>
      <c r="Q1572" t="str">
        <f t="shared" si="833"/>
        <v/>
      </c>
      <c r="R1572" t="str">
        <f t="shared" si="834"/>
        <v/>
      </c>
      <c r="S1572" t="str">
        <f t="shared" si="835"/>
        <v/>
      </c>
      <c r="T1572" t="str">
        <f t="shared" si="836"/>
        <v/>
      </c>
      <c r="U1572" t="str">
        <f t="shared" si="837"/>
        <v/>
      </c>
      <c r="V1572" t="str">
        <f>IF(MID(I1572,6,1)="T",VLOOKUP(H1572,DATA!$B$2:$H$526,7,FALSE),"")</f>
        <v/>
      </c>
      <c r="W1572" t="str">
        <f t="shared" si="838"/>
        <v/>
      </c>
      <c r="X1572" t="str">
        <f>IF(LEN(H1572)&gt;0,VLOOKUP(H1572,DATA!$B$2:$F$526,5,FALSE),"")</f>
        <v/>
      </c>
      <c r="Y1572" t="str">
        <f t="shared" si="839"/>
        <v/>
      </c>
      <c r="Z1572" t="str">
        <f t="shared" si="840"/>
        <v/>
      </c>
      <c r="AA1572" t="str">
        <f t="shared" si="841"/>
        <v/>
      </c>
      <c r="AB1572" t="str">
        <f>IF(LEN(Z1572)&gt;0,VLOOKUP(Z1572,DATA!$K$25:$L$69,2,FALSE)&amp;IF(LEN(AA1572)&gt;0,VLOOKUP(AA1572,DATA!$O$25:$P$29,2,FALSE),""),"")</f>
        <v/>
      </c>
      <c r="AC1572" t="str">
        <f>IF(LEN(Z1572)&gt;0,VLOOKUP(Z1572,DATA!$K$25:$M$69,3,FALSE),"")</f>
        <v/>
      </c>
      <c r="AD1572" t="str">
        <f t="shared" si="842"/>
        <v/>
      </c>
      <c r="AE1572" t="str">
        <f t="shared" si="843"/>
        <v/>
      </c>
      <c r="AF1572" t="str">
        <f t="shared" si="844"/>
        <v/>
      </c>
      <c r="AG1572" t="str">
        <f t="shared" si="845"/>
        <v/>
      </c>
      <c r="AH1572" t="str">
        <f t="shared" si="846"/>
        <v/>
      </c>
      <c r="AI1572" t="str">
        <f>IF(LEN(Q1572)&gt;0,REPT("0",IF(IF(MID(I1572,12,1)="F",VLOOKUP(J1572,DATA!$K$2:$Y$20,14,FALSE),0)&gt;10,IF(MID(I1572,12,1)="F",VLOOKUP(J1572,DATA!$K$2:$Y$20,14,FALSE),0)-10,0)-LEN(X1572))&amp;DEC2BIN(Q1572,IF(MID(I1572,12,1)="F",VLOOKUP(J1572,DATA!$K$2:$Y$20,14,FALSE),0)-IF(IF(MID(I1572,12,1)="F",VLOOKUP(J1572,DATA!$K$2:$Y$20,14,FALSE),0)&gt;10,IF(MID(I1572,12,1)="F",VLOOKUP(J1572,DATA!$K$2:$Y$20,14,FALSE),0)-10,0)),"")</f>
        <v/>
      </c>
      <c r="AJ1572" t="str">
        <f>IF(LEN(H1572)&gt;0,IF(H1572&lt;&gt;"CALL_PAL",VLOOKUP(H1572,DATA!$B$2:$E$526,4,FALSE),VLOOKUP(K1572,DATA!$K$72:$M$161,3,FALSE)),"")</f>
        <v/>
      </c>
      <c r="AK1572" t="str">
        <f>IF(LEN(H1572)&gt;0,VLOOKUP(H1572,DATA!$B$2:$D$526,3,FALSE),"")</f>
        <v/>
      </c>
      <c r="AL1572" t="str">
        <f t="shared" si="847"/>
        <v/>
      </c>
      <c r="AM1572" t="str">
        <f t="shared" si="848"/>
        <v/>
      </c>
      <c r="AN1572" t="str">
        <f t="shared" si="826"/>
        <v/>
      </c>
      <c r="AO1572" t="str">
        <f t="shared" si="820"/>
        <v/>
      </c>
      <c r="AP1572" t="str">
        <f t="shared" si="821"/>
        <v/>
      </c>
      <c r="AQ1572" t="str">
        <f t="shared" si="818"/>
        <v/>
      </c>
    </row>
    <row r="1573" spans="1:43" x14ac:dyDescent="0.25">
      <c r="A1573" t="str">
        <f t="shared" si="822"/>
        <v/>
      </c>
      <c r="C1573" t="str">
        <f t="shared" si="828"/>
        <v/>
      </c>
      <c r="D1573" t="str">
        <f t="shared" si="823"/>
        <v/>
      </c>
      <c r="E1573" t="str">
        <f t="shared" si="824"/>
        <v/>
      </c>
      <c r="F1573" t="str">
        <f t="shared" si="827"/>
        <v/>
      </c>
      <c r="G1573" t="str">
        <f t="shared" si="819"/>
        <v/>
      </c>
      <c r="H1573" t="str">
        <f t="shared" si="829"/>
        <v/>
      </c>
      <c r="I1573" s="3" t="str">
        <f>IF(LEN(H1573)&gt;0,VLOOKUP(H1573,DATA!$B$2:$G$526,6,FALSE),"")</f>
        <v/>
      </c>
      <c r="J1573" t="str">
        <f>IF(LEN(H1573)&gt;0,VLOOKUP(H1573,DATA!$B$2:$G$526,2,FALSE),"")</f>
        <v/>
      </c>
      <c r="K1573" t="str">
        <f>IF(LEN(H1573)&gt;0,IF(MID(IF(MID(MID(C1573,LEN(H1573)+2,99),1,1)="(",MID(MID(C1573,LEN(H1573)+2,99),2,LEN(MID(C1573,LEN(H1573)+2,99))-2),MID(C1573,LEN(H1573)+2,99)),1,1)=VLOOKUP(H1573,DATA!$B$2:$I$526,8,FALSE),MID(IF(MID(MID(C1573,LEN(H1573)+2,99),1,1)="(",MID(MID(C1573,LEN(H1573)+2,99),2,LEN(MID(C1573,LEN(H1573)+2,99))-2),MID(C1573,LEN(H1573)+2,99)),1,3),IF(MID(MID(C1573,LEN(H1573)+2,99),1,1)="(",MID(MID(C1573,LEN(H1573)+2,99),2,LEN(MID(C1573,LEN(H1573)+2,99))-2),MID(C1573,LEN(H1573)+2,99))),"")</f>
        <v/>
      </c>
      <c r="L1573" t="str">
        <f t="shared" si="830"/>
        <v/>
      </c>
      <c r="M1573" t="str">
        <f t="shared" si="849"/>
        <v/>
      </c>
      <c r="N1573" t="str">
        <f t="shared" si="831"/>
        <v/>
      </c>
      <c r="O1573" t="str">
        <f t="shared" si="832"/>
        <v/>
      </c>
      <c r="P1573" t="str">
        <f t="shared" si="825"/>
        <v/>
      </c>
      <c r="Q1573" t="str">
        <f t="shared" si="833"/>
        <v/>
      </c>
      <c r="R1573" t="str">
        <f t="shared" si="834"/>
        <v/>
      </c>
      <c r="S1573" t="str">
        <f t="shared" si="835"/>
        <v/>
      </c>
      <c r="T1573" t="str">
        <f t="shared" si="836"/>
        <v/>
      </c>
      <c r="U1573" t="str">
        <f t="shared" si="837"/>
        <v/>
      </c>
      <c r="V1573" t="str">
        <f>IF(MID(I1573,6,1)="T",VLOOKUP(H1573,DATA!$B$2:$H$526,7,FALSE),"")</f>
        <v/>
      </c>
      <c r="W1573" t="str">
        <f t="shared" si="838"/>
        <v/>
      </c>
      <c r="X1573" t="str">
        <f>IF(LEN(H1573)&gt;0,VLOOKUP(H1573,DATA!$B$2:$F$526,5,FALSE),"")</f>
        <v/>
      </c>
      <c r="Y1573" t="str">
        <f t="shared" si="839"/>
        <v/>
      </c>
      <c r="Z1573" t="str">
        <f t="shared" si="840"/>
        <v/>
      </c>
      <c r="AA1573" t="str">
        <f t="shared" si="841"/>
        <v/>
      </c>
      <c r="AB1573" t="str">
        <f>IF(LEN(Z1573)&gt;0,VLOOKUP(Z1573,DATA!$K$25:$L$69,2,FALSE)&amp;IF(LEN(AA1573)&gt;0,VLOOKUP(AA1573,DATA!$O$25:$P$29,2,FALSE),""),"")</f>
        <v/>
      </c>
      <c r="AC1573" t="str">
        <f>IF(LEN(Z1573)&gt;0,VLOOKUP(Z1573,DATA!$K$25:$M$69,3,FALSE),"")</f>
        <v/>
      </c>
      <c r="AD1573" t="str">
        <f t="shared" si="842"/>
        <v/>
      </c>
      <c r="AE1573" t="str">
        <f t="shared" si="843"/>
        <v/>
      </c>
      <c r="AF1573" t="str">
        <f t="shared" si="844"/>
        <v/>
      </c>
      <c r="AG1573" t="str">
        <f t="shared" si="845"/>
        <v/>
      </c>
      <c r="AH1573" t="str">
        <f t="shared" si="846"/>
        <v/>
      </c>
      <c r="AI1573" t="str">
        <f>IF(LEN(Q1573)&gt;0,REPT("0",IF(IF(MID(I1573,12,1)="F",VLOOKUP(J1573,DATA!$K$2:$Y$20,14,FALSE),0)&gt;10,IF(MID(I1573,12,1)="F",VLOOKUP(J1573,DATA!$K$2:$Y$20,14,FALSE),0)-10,0)-LEN(X1573))&amp;DEC2BIN(Q1573,IF(MID(I1573,12,1)="F",VLOOKUP(J1573,DATA!$K$2:$Y$20,14,FALSE),0)-IF(IF(MID(I1573,12,1)="F",VLOOKUP(J1573,DATA!$K$2:$Y$20,14,FALSE),0)&gt;10,IF(MID(I1573,12,1)="F",VLOOKUP(J1573,DATA!$K$2:$Y$20,14,FALSE),0)-10,0)),"")</f>
        <v/>
      </c>
      <c r="AJ1573" t="str">
        <f>IF(LEN(H1573)&gt;0,IF(H1573&lt;&gt;"CALL_PAL",VLOOKUP(H1573,DATA!$B$2:$E$526,4,FALSE),VLOOKUP(K1573,DATA!$K$72:$M$161,3,FALSE)),"")</f>
        <v/>
      </c>
      <c r="AK1573" t="str">
        <f>IF(LEN(H1573)&gt;0,VLOOKUP(H1573,DATA!$B$2:$D$526,3,FALSE),"")</f>
        <v/>
      </c>
      <c r="AL1573" t="str">
        <f t="shared" si="847"/>
        <v/>
      </c>
      <c r="AM1573" t="str">
        <f t="shared" si="848"/>
        <v/>
      </c>
      <c r="AN1573" t="str">
        <f t="shared" si="826"/>
        <v/>
      </c>
      <c r="AO1573" t="str">
        <f t="shared" si="820"/>
        <v/>
      </c>
      <c r="AP1573" t="str">
        <f t="shared" si="821"/>
        <v/>
      </c>
      <c r="AQ1573" t="str">
        <f t="shared" si="818"/>
        <v/>
      </c>
    </row>
    <row r="1574" spans="1:43" x14ac:dyDescent="0.25">
      <c r="A1574" t="str">
        <f t="shared" si="822"/>
        <v/>
      </c>
      <c r="C1574" t="str">
        <f t="shared" si="828"/>
        <v/>
      </c>
      <c r="D1574" t="str">
        <f t="shared" si="823"/>
        <v/>
      </c>
      <c r="E1574" t="str">
        <f t="shared" si="824"/>
        <v/>
      </c>
      <c r="F1574" t="str">
        <f t="shared" si="827"/>
        <v/>
      </c>
      <c r="G1574" t="str">
        <f t="shared" si="819"/>
        <v/>
      </c>
      <c r="H1574" t="str">
        <f t="shared" si="829"/>
        <v/>
      </c>
      <c r="I1574" s="3" t="str">
        <f>IF(LEN(H1574)&gt;0,VLOOKUP(H1574,DATA!$B$2:$G$526,6,FALSE),"")</f>
        <v/>
      </c>
      <c r="J1574" t="str">
        <f>IF(LEN(H1574)&gt;0,VLOOKUP(H1574,DATA!$B$2:$G$526,2,FALSE),"")</f>
        <v/>
      </c>
      <c r="K1574" t="str">
        <f>IF(LEN(H1574)&gt;0,IF(MID(IF(MID(MID(C1574,LEN(H1574)+2,99),1,1)="(",MID(MID(C1574,LEN(H1574)+2,99),2,LEN(MID(C1574,LEN(H1574)+2,99))-2),MID(C1574,LEN(H1574)+2,99)),1,1)=VLOOKUP(H1574,DATA!$B$2:$I$526,8,FALSE),MID(IF(MID(MID(C1574,LEN(H1574)+2,99),1,1)="(",MID(MID(C1574,LEN(H1574)+2,99),2,LEN(MID(C1574,LEN(H1574)+2,99))-2),MID(C1574,LEN(H1574)+2,99)),1,3),IF(MID(MID(C1574,LEN(H1574)+2,99),1,1)="(",MID(MID(C1574,LEN(H1574)+2,99),2,LEN(MID(C1574,LEN(H1574)+2,99))-2),MID(C1574,LEN(H1574)+2,99))),"")</f>
        <v/>
      </c>
      <c r="L1574" t="str">
        <f t="shared" si="830"/>
        <v/>
      </c>
      <c r="M1574" t="str">
        <f t="shared" si="849"/>
        <v/>
      </c>
      <c r="N1574" t="str">
        <f t="shared" si="831"/>
        <v/>
      </c>
      <c r="O1574" t="str">
        <f t="shared" si="832"/>
        <v/>
      </c>
      <c r="P1574" t="str">
        <f t="shared" si="825"/>
        <v/>
      </c>
      <c r="Q1574" t="str">
        <f t="shared" si="833"/>
        <v/>
      </c>
      <c r="R1574" t="str">
        <f t="shared" si="834"/>
        <v/>
      </c>
      <c r="S1574" t="str">
        <f t="shared" si="835"/>
        <v/>
      </c>
      <c r="T1574" t="str">
        <f t="shared" si="836"/>
        <v/>
      </c>
      <c r="U1574" t="str">
        <f t="shared" si="837"/>
        <v/>
      </c>
      <c r="V1574" t="str">
        <f>IF(MID(I1574,6,1)="T",VLOOKUP(H1574,DATA!$B$2:$H$526,7,FALSE),"")</f>
        <v/>
      </c>
      <c r="W1574" t="str">
        <f t="shared" si="838"/>
        <v/>
      </c>
      <c r="X1574" t="str">
        <f>IF(LEN(H1574)&gt;0,VLOOKUP(H1574,DATA!$B$2:$F$526,5,FALSE),"")</f>
        <v/>
      </c>
      <c r="Y1574" t="str">
        <f t="shared" si="839"/>
        <v/>
      </c>
      <c r="Z1574" t="str">
        <f t="shared" si="840"/>
        <v/>
      </c>
      <c r="AA1574" t="str">
        <f t="shared" si="841"/>
        <v/>
      </c>
      <c r="AB1574" t="str">
        <f>IF(LEN(Z1574)&gt;0,VLOOKUP(Z1574,DATA!$K$25:$L$69,2,FALSE)&amp;IF(LEN(AA1574)&gt;0,VLOOKUP(AA1574,DATA!$O$25:$P$29,2,FALSE),""),"")</f>
        <v/>
      </c>
      <c r="AC1574" t="str">
        <f>IF(LEN(Z1574)&gt;0,VLOOKUP(Z1574,DATA!$K$25:$M$69,3,FALSE),"")</f>
        <v/>
      </c>
      <c r="AD1574" t="str">
        <f t="shared" si="842"/>
        <v/>
      </c>
      <c r="AE1574" t="str">
        <f t="shared" si="843"/>
        <v/>
      </c>
      <c r="AF1574" t="str">
        <f t="shared" si="844"/>
        <v/>
      </c>
      <c r="AG1574" t="str">
        <f t="shared" si="845"/>
        <v/>
      </c>
      <c r="AH1574" t="str">
        <f t="shared" si="846"/>
        <v/>
      </c>
      <c r="AI1574" t="str">
        <f>IF(LEN(Q1574)&gt;0,REPT("0",IF(IF(MID(I1574,12,1)="F",VLOOKUP(J1574,DATA!$K$2:$Y$20,14,FALSE),0)&gt;10,IF(MID(I1574,12,1)="F",VLOOKUP(J1574,DATA!$K$2:$Y$20,14,FALSE),0)-10,0)-LEN(X1574))&amp;DEC2BIN(Q1574,IF(MID(I1574,12,1)="F",VLOOKUP(J1574,DATA!$K$2:$Y$20,14,FALSE),0)-IF(IF(MID(I1574,12,1)="F",VLOOKUP(J1574,DATA!$K$2:$Y$20,14,FALSE),0)&gt;10,IF(MID(I1574,12,1)="F",VLOOKUP(J1574,DATA!$K$2:$Y$20,14,FALSE),0)-10,0)),"")</f>
        <v/>
      </c>
      <c r="AJ1574" t="str">
        <f>IF(LEN(H1574)&gt;0,IF(H1574&lt;&gt;"CALL_PAL",VLOOKUP(H1574,DATA!$B$2:$E$526,4,FALSE),VLOOKUP(K1574,DATA!$K$72:$M$161,3,FALSE)),"")</f>
        <v/>
      </c>
      <c r="AK1574" t="str">
        <f>IF(LEN(H1574)&gt;0,VLOOKUP(H1574,DATA!$B$2:$D$526,3,FALSE),"")</f>
        <v/>
      </c>
      <c r="AL1574" t="str">
        <f t="shared" si="847"/>
        <v/>
      </c>
      <c r="AM1574" t="str">
        <f t="shared" si="848"/>
        <v/>
      </c>
      <c r="AN1574" t="str">
        <f t="shared" si="826"/>
        <v/>
      </c>
      <c r="AO1574" t="str">
        <f t="shared" si="820"/>
        <v/>
      </c>
      <c r="AP1574" t="str">
        <f t="shared" si="821"/>
        <v/>
      </c>
      <c r="AQ1574" t="str">
        <f t="shared" si="818"/>
        <v/>
      </c>
    </row>
    <row r="1575" spans="1:43" x14ac:dyDescent="0.25">
      <c r="A1575" t="str">
        <f t="shared" si="822"/>
        <v/>
      </c>
      <c r="C1575" t="str">
        <f t="shared" si="828"/>
        <v/>
      </c>
      <c r="D1575" t="str">
        <f t="shared" si="823"/>
        <v/>
      </c>
      <c r="E1575" t="str">
        <f t="shared" si="824"/>
        <v/>
      </c>
      <c r="F1575" t="str">
        <f t="shared" si="827"/>
        <v/>
      </c>
      <c r="G1575" t="str">
        <f t="shared" si="819"/>
        <v/>
      </c>
      <c r="H1575" t="str">
        <f t="shared" si="829"/>
        <v/>
      </c>
      <c r="I1575" s="3" t="str">
        <f>IF(LEN(H1575)&gt;0,VLOOKUP(H1575,DATA!$B$2:$G$526,6,FALSE),"")</f>
        <v/>
      </c>
      <c r="J1575" t="str">
        <f>IF(LEN(H1575)&gt;0,VLOOKUP(H1575,DATA!$B$2:$G$526,2,FALSE),"")</f>
        <v/>
      </c>
      <c r="K1575" t="str">
        <f>IF(LEN(H1575)&gt;0,IF(MID(IF(MID(MID(C1575,LEN(H1575)+2,99),1,1)="(",MID(MID(C1575,LEN(H1575)+2,99),2,LEN(MID(C1575,LEN(H1575)+2,99))-2),MID(C1575,LEN(H1575)+2,99)),1,1)=VLOOKUP(H1575,DATA!$B$2:$I$526,8,FALSE),MID(IF(MID(MID(C1575,LEN(H1575)+2,99),1,1)="(",MID(MID(C1575,LEN(H1575)+2,99),2,LEN(MID(C1575,LEN(H1575)+2,99))-2),MID(C1575,LEN(H1575)+2,99)),1,3),IF(MID(MID(C1575,LEN(H1575)+2,99),1,1)="(",MID(MID(C1575,LEN(H1575)+2,99),2,LEN(MID(C1575,LEN(H1575)+2,99))-2),MID(C1575,LEN(H1575)+2,99))),"")</f>
        <v/>
      </c>
      <c r="L1575" t="str">
        <f t="shared" si="830"/>
        <v/>
      </c>
      <c r="M1575" t="str">
        <f t="shared" si="849"/>
        <v/>
      </c>
      <c r="N1575" t="str">
        <f t="shared" si="831"/>
        <v/>
      </c>
      <c r="O1575" t="str">
        <f t="shared" si="832"/>
        <v/>
      </c>
      <c r="P1575" t="str">
        <f t="shared" si="825"/>
        <v/>
      </c>
      <c r="Q1575" t="str">
        <f t="shared" si="833"/>
        <v/>
      </c>
      <c r="R1575" t="str">
        <f t="shared" si="834"/>
        <v/>
      </c>
      <c r="S1575" t="str">
        <f t="shared" si="835"/>
        <v/>
      </c>
      <c r="T1575" t="str">
        <f t="shared" si="836"/>
        <v/>
      </c>
      <c r="U1575" t="str">
        <f t="shared" si="837"/>
        <v/>
      </c>
      <c r="V1575" t="str">
        <f>IF(MID(I1575,6,1)="T",VLOOKUP(H1575,DATA!$B$2:$H$526,7,FALSE),"")</f>
        <v/>
      </c>
      <c r="W1575" t="str">
        <f t="shared" si="838"/>
        <v/>
      </c>
      <c r="X1575" t="str">
        <f>IF(LEN(H1575)&gt;0,VLOOKUP(H1575,DATA!$B$2:$F$526,5,FALSE),"")</f>
        <v/>
      </c>
      <c r="Y1575" t="str">
        <f t="shared" si="839"/>
        <v/>
      </c>
      <c r="Z1575" t="str">
        <f t="shared" si="840"/>
        <v/>
      </c>
      <c r="AA1575" t="str">
        <f t="shared" si="841"/>
        <v/>
      </c>
      <c r="AB1575" t="str">
        <f>IF(LEN(Z1575)&gt;0,VLOOKUP(Z1575,DATA!$K$25:$L$69,2,FALSE)&amp;IF(LEN(AA1575)&gt;0,VLOOKUP(AA1575,DATA!$O$25:$P$29,2,FALSE),""),"")</f>
        <v/>
      </c>
      <c r="AC1575" t="str">
        <f>IF(LEN(Z1575)&gt;0,VLOOKUP(Z1575,DATA!$K$25:$M$69,3,FALSE),"")</f>
        <v/>
      </c>
      <c r="AD1575" t="str">
        <f t="shared" si="842"/>
        <v/>
      </c>
      <c r="AE1575" t="str">
        <f t="shared" si="843"/>
        <v/>
      </c>
      <c r="AF1575" t="str">
        <f t="shared" si="844"/>
        <v/>
      </c>
      <c r="AG1575" t="str">
        <f t="shared" si="845"/>
        <v/>
      </c>
      <c r="AH1575" t="str">
        <f t="shared" si="846"/>
        <v/>
      </c>
      <c r="AI1575" t="str">
        <f>IF(LEN(Q1575)&gt;0,REPT("0",IF(IF(MID(I1575,12,1)="F",VLOOKUP(J1575,DATA!$K$2:$Y$20,14,FALSE),0)&gt;10,IF(MID(I1575,12,1)="F",VLOOKUP(J1575,DATA!$K$2:$Y$20,14,FALSE),0)-10,0)-LEN(X1575))&amp;DEC2BIN(Q1575,IF(MID(I1575,12,1)="F",VLOOKUP(J1575,DATA!$K$2:$Y$20,14,FALSE),0)-IF(IF(MID(I1575,12,1)="F",VLOOKUP(J1575,DATA!$K$2:$Y$20,14,FALSE),0)&gt;10,IF(MID(I1575,12,1)="F",VLOOKUP(J1575,DATA!$K$2:$Y$20,14,FALSE),0)-10,0)),"")</f>
        <v/>
      </c>
      <c r="AJ1575" t="str">
        <f>IF(LEN(H1575)&gt;0,IF(H1575&lt;&gt;"CALL_PAL",VLOOKUP(H1575,DATA!$B$2:$E$526,4,FALSE),VLOOKUP(K1575,DATA!$K$72:$M$161,3,FALSE)),"")</f>
        <v/>
      </c>
      <c r="AK1575" t="str">
        <f>IF(LEN(H1575)&gt;0,VLOOKUP(H1575,DATA!$B$2:$D$526,3,FALSE),"")</f>
        <v/>
      </c>
      <c r="AL1575" t="str">
        <f t="shared" si="847"/>
        <v/>
      </c>
      <c r="AM1575" t="str">
        <f t="shared" si="848"/>
        <v/>
      </c>
      <c r="AN1575" t="str">
        <f t="shared" si="826"/>
        <v/>
      </c>
      <c r="AO1575" t="str">
        <f t="shared" si="820"/>
        <v/>
      </c>
      <c r="AP1575" t="str">
        <f t="shared" si="821"/>
        <v/>
      </c>
      <c r="AQ1575" t="str">
        <f t="shared" si="818"/>
        <v/>
      </c>
    </row>
    <row r="1576" spans="1:43" x14ac:dyDescent="0.25">
      <c r="A1576" t="str">
        <f t="shared" si="822"/>
        <v/>
      </c>
      <c r="C1576" t="str">
        <f t="shared" si="828"/>
        <v/>
      </c>
      <c r="D1576" t="str">
        <f t="shared" si="823"/>
        <v/>
      </c>
      <c r="E1576" t="str">
        <f t="shared" si="824"/>
        <v/>
      </c>
      <c r="F1576" t="str">
        <f t="shared" si="827"/>
        <v/>
      </c>
      <c r="G1576" t="str">
        <f t="shared" si="819"/>
        <v/>
      </c>
      <c r="H1576" t="str">
        <f t="shared" si="829"/>
        <v/>
      </c>
      <c r="I1576" s="3" t="str">
        <f>IF(LEN(H1576)&gt;0,VLOOKUP(H1576,DATA!$B$2:$G$526,6,FALSE),"")</f>
        <v/>
      </c>
      <c r="J1576" t="str">
        <f>IF(LEN(H1576)&gt;0,VLOOKUP(H1576,DATA!$B$2:$G$526,2,FALSE),"")</f>
        <v/>
      </c>
      <c r="K1576" t="str">
        <f>IF(LEN(H1576)&gt;0,IF(MID(IF(MID(MID(C1576,LEN(H1576)+2,99),1,1)="(",MID(MID(C1576,LEN(H1576)+2,99),2,LEN(MID(C1576,LEN(H1576)+2,99))-2),MID(C1576,LEN(H1576)+2,99)),1,1)=VLOOKUP(H1576,DATA!$B$2:$I$526,8,FALSE),MID(IF(MID(MID(C1576,LEN(H1576)+2,99),1,1)="(",MID(MID(C1576,LEN(H1576)+2,99),2,LEN(MID(C1576,LEN(H1576)+2,99))-2),MID(C1576,LEN(H1576)+2,99)),1,3),IF(MID(MID(C1576,LEN(H1576)+2,99),1,1)="(",MID(MID(C1576,LEN(H1576)+2,99),2,LEN(MID(C1576,LEN(H1576)+2,99))-2),MID(C1576,LEN(H1576)+2,99))),"")</f>
        <v/>
      </c>
      <c r="L1576" t="str">
        <f t="shared" si="830"/>
        <v/>
      </c>
      <c r="M1576" t="str">
        <f t="shared" si="849"/>
        <v/>
      </c>
      <c r="N1576" t="str">
        <f t="shared" si="831"/>
        <v/>
      </c>
      <c r="O1576" t="str">
        <f t="shared" si="832"/>
        <v/>
      </c>
      <c r="P1576" t="str">
        <f t="shared" si="825"/>
        <v/>
      </c>
      <c r="Q1576" t="str">
        <f t="shared" si="833"/>
        <v/>
      </c>
      <c r="R1576" t="str">
        <f t="shared" si="834"/>
        <v/>
      </c>
      <c r="S1576" t="str">
        <f t="shared" si="835"/>
        <v/>
      </c>
      <c r="T1576" t="str">
        <f t="shared" si="836"/>
        <v/>
      </c>
      <c r="U1576" t="str">
        <f t="shared" si="837"/>
        <v/>
      </c>
      <c r="V1576" t="str">
        <f>IF(MID(I1576,6,1)="T",VLOOKUP(H1576,DATA!$B$2:$H$526,7,FALSE),"")</f>
        <v/>
      </c>
      <c r="W1576" t="str">
        <f t="shared" si="838"/>
        <v/>
      </c>
      <c r="X1576" t="str">
        <f>IF(LEN(H1576)&gt;0,VLOOKUP(H1576,DATA!$B$2:$F$526,5,FALSE),"")</f>
        <v/>
      </c>
      <c r="Y1576" t="str">
        <f t="shared" si="839"/>
        <v/>
      </c>
      <c r="Z1576" t="str">
        <f t="shared" si="840"/>
        <v/>
      </c>
      <c r="AA1576" t="str">
        <f t="shared" si="841"/>
        <v/>
      </c>
      <c r="AB1576" t="str">
        <f>IF(LEN(Z1576)&gt;0,VLOOKUP(Z1576,DATA!$K$25:$L$69,2,FALSE)&amp;IF(LEN(AA1576)&gt;0,VLOOKUP(AA1576,DATA!$O$25:$P$29,2,FALSE),""),"")</f>
        <v/>
      </c>
      <c r="AC1576" t="str">
        <f>IF(LEN(Z1576)&gt;0,VLOOKUP(Z1576,DATA!$K$25:$M$69,3,FALSE),"")</f>
        <v/>
      </c>
      <c r="AD1576" t="str">
        <f t="shared" si="842"/>
        <v/>
      </c>
      <c r="AE1576" t="str">
        <f t="shared" si="843"/>
        <v/>
      </c>
      <c r="AF1576" t="str">
        <f t="shared" si="844"/>
        <v/>
      </c>
      <c r="AG1576" t="str">
        <f t="shared" si="845"/>
        <v/>
      </c>
      <c r="AH1576" t="str">
        <f t="shared" si="846"/>
        <v/>
      </c>
      <c r="AI1576" t="str">
        <f>IF(LEN(Q1576)&gt;0,REPT("0",IF(IF(MID(I1576,12,1)="F",VLOOKUP(J1576,DATA!$K$2:$Y$20,14,FALSE),0)&gt;10,IF(MID(I1576,12,1)="F",VLOOKUP(J1576,DATA!$K$2:$Y$20,14,FALSE),0)-10,0)-LEN(X1576))&amp;DEC2BIN(Q1576,IF(MID(I1576,12,1)="F",VLOOKUP(J1576,DATA!$K$2:$Y$20,14,FALSE),0)-IF(IF(MID(I1576,12,1)="F",VLOOKUP(J1576,DATA!$K$2:$Y$20,14,FALSE),0)&gt;10,IF(MID(I1576,12,1)="F",VLOOKUP(J1576,DATA!$K$2:$Y$20,14,FALSE),0)-10,0)),"")</f>
        <v/>
      </c>
      <c r="AJ1576" t="str">
        <f>IF(LEN(H1576)&gt;0,IF(H1576&lt;&gt;"CALL_PAL",VLOOKUP(H1576,DATA!$B$2:$E$526,4,FALSE),VLOOKUP(K1576,DATA!$K$72:$M$161,3,FALSE)),"")</f>
        <v/>
      </c>
      <c r="AK1576" t="str">
        <f>IF(LEN(H1576)&gt;0,VLOOKUP(H1576,DATA!$B$2:$D$526,3,FALSE),"")</f>
        <v/>
      </c>
      <c r="AL1576" t="str">
        <f t="shared" si="847"/>
        <v/>
      </c>
      <c r="AM1576" t="str">
        <f t="shared" si="848"/>
        <v/>
      </c>
      <c r="AN1576" t="str">
        <f t="shared" si="826"/>
        <v/>
      </c>
      <c r="AO1576" t="str">
        <f t="shared" si="820"/>
        <v/>
      </c>
      <c r="AP1576" t="str">
        <f t="shared" si="821"/>
        <v/>
      </c>
      <c r="AQ1576" t="str">
        <f t="shared" si="818"/>
        <v/>
      </c>
    </row>
    <row r="1577" spans="1:43" x14ac:dyDescent="0.25">
      <c r="A1577" t="str">
        <f t="shared" si="822"/>
        <v/>
      </c>
      <c r="C1577" t="str">
        <f t="shared" si="828"/>
        <v/>
      </c>
      <c r="D1577" t="str">
        <f t="shared" si="823"/>
        <v/>
      </c>
      <c r="E1577" t="str">
        <f t="shared" si="824"/>
        <v/>
      </c>
      <c r="F1577" t="str">
        <f t="shared" si="827"/>
        <v/>
      </c>
      <c r="G1577" t="str">
        <f t="shared" si="819"/>
        <v/>
      </c>
      <c r="H1577" t="str">
        <f t="shared" si="829"/>
        <v/>
      </c>
      <c r="I1577" s="3" t="str">
        <f>IF(LEN(H1577)&gt;0,VLOOKUP(H1577,DATA!$B$2:$G$526,6,FALSE),"")</f>
        <v/>
      </c>
      <c r="J1577" t="str">
        <f>IF(LEN(H1577)&gt;0,VLOOKUP(H1577,DATA!$B$2:$G$526,2,FALSE),"")</f>
        <v/>
      </c>
      <c r="K1577" t="str">
        <f>IF(LEN(H1577)&gt;0,IF(MID(IF(MID(MID(C1577,LEN(H1577)+2,99),1,1)="(",MID(MID(C1577,LEN(H1577)+2,99),2,LEN(MID(C1577,LEN(H1577)+2,99))-2),MID(C1577,LEN(H1577)+2,99)),1,1)=VLOOKUP(H1577,DATA!$B$2:$I$526,8,FALSE),MID(IF(MID(MID(C1577,LEN(H1577)+2,99),1,1)="(",MID(MID(C1577,LEN(H1577)+2,99),2,LEN(MID(C1577,LEN(H1577)+2,99))-2),MID(C1577,LEN(H1577)+2,99)),1,3),IF(MID(MID(C1577,LEN(H1577)+2,99),1,1)="(",MID(MID(C1577,LEN(H1577)+2,99),2,LEN(MID(C1577,LEN(H1577)+2,99))-2),MID(C1577,LEN(H1577)+2,99))),"")</f>
        <v/>
      </c>
      <c r="L1577" t="str">
        <f t="shared" si="830"/>
        <v/>
      </c>
      <c r="M1577" t="str">
        <f t="shared" si="849"/>
        <v/>
      </c>
      <c r="N1577" t="str">
        <f t="shared" si="831"/>
        <v/>
      </c>
      <c r="O1577" t="str">
        <f t="shared" si="832"/>
        <v/>
      </c>
      <c r="P1577" t="str">
        <f t="shared" si="825"/>
        <v/>
      </c>
      <c r="Q1577" t="str">
        <f t="shared" si="833"/>
        <v/>
      </c>
      <c r="R1577" t="str">
        <f t="shared" si="834"/>
        <v/>
      </c>
      <c r="S1577" t="str">
        <f t="shared" si="835"/>
        <v/>
      </c>
      <c r="T1577" t="str">
        <f t="shared" si="836"/>
        <v/>
      </c>
      <c r="U1577" t="str">
        <f t="shared" si="837"/>
        <v/>
      </c>
      <c r="V1577" t="str">
        <f>IF(MID(I1577,6,1)="T",VLOOKUP(H1577,DATA!$B$2:$H$526,7,FALSE),"")</f>
        <v/>
      </c>
      <c r="W1577" t="str">
        <f t="shared" si="838"/>
        <v/>
      </c>
      <c r="X1577" t="str">
        <f>IF(LEN(H1577)&gt;0,VLOOKUP(H1577,DATA!$B$2:$F$526,5,FALSE),"")</f>
        <v/>
      </c>
      <c r="Y1577" t="str">
        <f t="shared" si="839"/>
        <v/>
      </c>
      <c r="Z1577" t="str">
        <f t="shared" si="840"/>
        <v/>
      </c>
      <c r="AA1577" t="str">
        <f t="shared" si="841"/>
        <v/>
      </c>
      <c r="AB1577" t="str">
        <f>IF(LEN(Z1577)&gt;0,VLOOKUP(Z1577,DATA!$K$25:$L$69,2,FALSE)&amp;IF(LEN(AA1577)&gt;0,VLOOKUP(AA1577,DATA!$O$25:$P$29,2,FALSE),""),"")</f>
        <v/>
      </c>
      <c r="AC1577" t="str">
        <f>IF(LEN(Z1577)&gt;0,VLOOKUP(Z1577,DATA!$K$25:$M$69,3,FALSE),"")</f>
        <v/>
      </c>
      <c r="AD1577" t="str">
        <f t="shared" si="842"/>
        <v/>
      </c>
      <c r="AE1577" t="str">
        <f t="shared" si="843"/>
        <v/>
      </c>
      <c r="AF1577" t="str">
        <f t="shared" si="844"/>
        <v/>
      </c>
      <c r="AG1577" t="str">
        <f t="shared" si="845"/>
        <v/>
      </c>
      <c r="AH1577" t="str">
        <f t="shared" si="846"/>
        <v/>
      </c>
      <c r="AI1577" t="str">
        <f>IF(LEN(Q1577)&gt;0,REPT("0",IF(IF(MID(I1577,12,1)="F",VLOOKUP(J1577,DATA!$K$2:$Y$20,14,FALSE),0)&gt;10,IF(MID(I1577,12,1)="F",VLOOKUP(J1577,DATA!$K$2:$Y$20,14,FALSE),0)-10,0)-LEN(X1577))&amp;DEC2BIN(Q1577,IF(MID(I1577,12,1)="F",VLOOKUP(J1577,DATA!$K$2:$Y$20,14,FALSE),0)-IF(IF(MID(I1577,12,1)="F",VLOOKUP(J1577,DATA!$K$2:$Y$20,14,FALSE),0)&gt;10,IF(MID(I1577,12,1)="F",VLOOKUP(J1577,DATA!$K$2:$Y$20,14,FALSE),0)-10,0)),"")</f>
        <v/>
      </c>
      <c r="AJ1577" t="str">
        <f>IF(LEN(H1577)&gt;0,IF(H1577&lt;&gt;"CALL_PAL",VLOOKUP(H1577,DATA!$B$2:$E$526,4,FALSE),VLOOKUP(K1577,DATA!$K$72:$M$161,3,FALSE)),"")</f>
        <v/>
      </c>
      <c r="AK1577" t="str">
        <f>IF(LEN(H1577)&gt;0,VLOOKUP(H1577,DATA!$B$2:$D$526,3,FALSE),"")</f>
        <v/>
      </c>
      <c r="AL1577" t="str">
        <f t="shared" si="847"/>
        <v/>
      </c>
      <c r="AM1577" t="str">
        <f t="shared" si="848"/>
        <v/>
      </c>
      <c r="AN1577" t="str">
        <f t="shared" si="826"/>
        <v/>
      </c>
      <c r="AO1577" t="str">
        <f t="shared" si="820"/>
        <v/>
      </c>
      <c r="AP1577" t="str">
        <f t="shared" si="821"/>
        <v/>
      </c>
      <c r="AQ1577" t="str">
        <f t="shared" si="818"/>
        <v/>
      </c>
    </row>
    <row r="1578" spans="1:43" x14ac:dyDescent="0.25">
      <c r="A1578" t="str">
        <f t="shared" si="822"/>
        <v/>
      </c>
      <c r="C1578" t="str">
        <f t="shared" si="828"/>
        <v/>
      </c>
      <c r="D1578" t="str">
        <f t="shared" si="823"/>
        <v/>
      </c>
      <c r="E1578" t="str">
        <f t="shared" si="824"/>
        <v/>
      </c>
      <c r="F1578" t="str">
        <f t="shared" si="827"/>
        <v/>
      </c>
      <c r="G1578" t="str">
        <f t="shared" si="819"/>
        <v/>
      </c>
      <c r="H1578" t="str">
        <f t="shared" si="829"/>
        <v/>
      </c>
      <c r="I1578" s="3" t="str">
        <f>IF(LEN(H1578)&gt;0,VLOOKUP(H1578,DATA!$B$2:$G$526,6,FALSE),"")</f>
        <v/>
      </c>
      <c r="J1578" t="str">
        <f>IF(LEN(H1578)&gt;0,VLOOKUP(H1578,DATA!$B$2:$G$526,2,FALSE),"")</f>
        <v/>
      </c>
      <c r="K1578" t="str">
        <f>IF(LEN(H1578)&gt;0,IF(MID(IF(MID(MID(C1578,LEN(H1578)+2,99),1,1)="(",MID(MID(C1578,LEN(H1578)+2,99),2,LEN(MID(C1578,LEN(H1578)+2,99))-2),MID(C1578,LEN(H1578)+2,99)),1,1)=VLOOKUP(H1578,DATA!$B$2:$I$526,8,FALSE),MID(IF(MID(MID(C1578,LEN(H1578)+2,99),1,1)="(",MID(MID(C1578,LEN(H1578)+2,99),2,LEN(MID(C1578,LEN(H1578)+2,99))-2),MID(C1578,LEN(H1578)+2,99)),1,3),IF(MID(MID(C1578,LEN(H1578)+2,99),1,1)="(",MID(MID(C1578,LEN(H1578)+2,99),2,LEN(MID(C1578,LEN(H1578)+2,99))-2),MID(C1578,LEN(H1578)+2,99))),"")</f>
        <v/>
      </c>
      <c r="L1578" t="str">
        <f t="shared" si="830"/>
        <v/>
      </c>
      <c r="M1578" t="str">
        <f t="shared" si="849"/>
        <v/>
      </c>
      <c r="N1578" t="str">
        <f t="shared" si="831"/>
        <v/>
      </c>
      <c r="O1578" t="str">
        <f t="shared" si="832"/>
        <v/>
      </c>
      <c r="P1578" t="str">
        <f t="shared" si="825"/>
        <v/>
      </c>
      <c r="Q1578" t="str">
        <f t="shared" si="833"/>
        <v/>
      </c>
      <c r="R1578" t="str">
        <f t="shared" si="834"/>
        <v/>
      </c>
      <c r="S1578" t="str">
        <f t="shared" si="835"/>
        <v/>
      </c>
      <c r="T1578" t="str">
        <f t="shared" si="836"/>
        <v/>
      </c>
      <c r="U1578" t="str">
        <f t="shared" si="837"/>
        <v/>
      </c>
      <c r="V1578" t="str">
        <f>IF(MID(I1578,6,1)="T",VLOOKUP(H1578,DATA!$B$2:$H$526,7,FALSE),"")</f>
        <v/>
      </c>
      <c r="W1578" t="str">
        <f t="shared" si="838"/>
        <v/>
      </c>
      <c r="X1578" t="str">
        <f>IF(LEN(H1578)&gt;0,VLOOKUP(H1578,DATA!$B$2:$F$526,5,FALSE),"")</f>
        <v/>
      </c>
      <c r="Y1578" t="str">
        <f t="shared" si="839"/>
        <v/>
      </c>
      <c r="Z1578" t="str">
        <f t="shared" si="840"/>
        <v/>
      </c>
      <c r="AA1578" t="str">
        <f t="shared" si="841"/>
        <v/>
      </c>
      <c r="AB1578" t="str">
        <f>IF(LEN(Z1578)&gt;0,VLOOKUP(Z1578,DATA!$K$25:$L$69,2,FALSE)&amp;IF(LEN(AA1578)&gt;0,VLOOKUP(AA1578,DATA!$O$25:$P$29,2,FALSE),""),"")</f>
        <v/>
      </c>
      <c r="AC1578" t="str">
        <f>IF(LEN(Z1578)&gt;0,VLOOKUP(Z1578,DATA!$K$25:$M$69,3,FALSE),"")</f>
        <v/>
      </c>
      <c r="AD1578" t="str">
        <f t="shared" si="842"/>
        <v/>
      </c>
      <c r="AE1578" t="str">
        <f t="shared" si="843"/>
        <v/>
      </c>
      <c r="AF1578" t="str">
        <f t="shared" si="844"/>
        <v/>
      </c>
      <c r="AG1578" t="str">
        <f t="shared" si="845"/>
        <v/>
      </c>
      <c r="AH1578" t="str">
        <f t="shared" si="846"/>
        <v/>
      </c>
      <c r="AI1578" t="str">
        <f>IF(LEN(Q1578)&gt;0,REPT("0",IF(IF(MID(I1578,12,1)="F",VLOOKUP(J1578,DATA!$K$2:$Y$20,14,FALSE),0)&gt;10,IF(MID(I1578,12,1)="F",VLOOKUP(J1578,DATA!$K$2:$Y$20,14,FALSE),0)-10,0)-LEN(X1578))&amp;DEC2BIN(Q1578,IF(MID(I1578,12,1)="F",VLOOKUP(J1578,DATA!$K$2:$Y$20,14,FALSE),0)-IF(IF(MID(I1578,12,1)="F",VLOOKUP(J1578,DATA!$K$2:$Y$20,14,FALSE),0)&gt;10,IF(MID(I1578,12,1)="F",VLOOKUP(J1578,DATA!$K$2:$Y$20,14,FALSE),0)-10,0)),"")</f>
        <v/>
      </c>
      <c r="AJ1578" t="str">
        <f>IF(LEN(H1578)&gt;0,IF(H1578&lt;&gt;"CALL_PAL",VLOOKUP(H1578,DATA!$B$2:$E$526,4,FALSE),VLOOKUP(K1578,DATA!$K$72:$M$161,3,FALSE)),"")</f>
        <v/>
      </c>
      <c r="AK1578" t="str">
        <f>IF(LEN(H1578)&gt;0,VLOOKUP(H1578,DATA!$B$2:$D$526,3,FALSE),"")</f>
        <v/>
      </c>
      <c r="AL1578" t="str">
        <f t="shared" si="847"/>
        <v/>
      </c>
      <c r="AM1578" t="str">
        <f t="shared" si="848"/>
        <v/>
      </c>
      <c r="AN1578" t="str">
        <f t="shared" si="826"/>
        <v/>
      </c>
      <c r="AO1578" t="str">
        <f t="shared" si="820"/>
        <v/>
      </c>
      <c r="AP1578" t="str">
        <f t="shared" si="821"/>
        <v/>
      </c>
      <c r="AQ1578" t="str">
        <f t="shared" si="818"/>
        <v/>
      </c>
    </row>
    <row r="1579" spans="1:43" x14ac:dyDescent="0.25">
      <c r="A1579" t="str">
        <f t="shared" si="822"/>
        <v/>
      </c>
      <c r="C1579" t="str">
        <f t="shared" si="828"/>
        <v/>
      </c>
      <c r="D1579" t="str">
        <f t="shared" si="823"/>
        <v/>
      </c>
      <c r="E1579" t="str">
        <f t="shared" si="824"/>
        <v/>
      </c>
      <c r="F1579" t="str">
        <f t="shared" si="827"/>
        <v/>
      </c>
      <c r="G1579" t="str">
        <f t="shared" si="819"/>
        <v/>
      </c>
      <c r="H1579" t="str">
        <f t="shared" si="829"/>
        <v/>
      </c>
      <c r="I1579" s="3" t="str">
        <f>IF(LEN(H1579)&gt;0,VLOOKUP(H1579,DATA!$B$2:$G$526,6,FALSE),"")</f>
        <v/>
      </c>
      <c r="J1579" t="str">
        <f>IF(LEN(H1579)&gt;0,VLOOKUP(H1579,DATA!$B$2:$G$526,2,FALSE),"")</f>
        <v/>
      </c>
      <c r="K1579" t="str">
        <f>IF(LEN(H1579)&gt;0,IF(MID(IF(MID(MID(C1579,LEN(H1579)+2,99),1,1)="(",MID(MID(C1579,LEN(H1579)+2,99),2,LEN(MID(C1579,LEN(H1579)+2,99))-2),MID(C1579,LEN(H1579)+2,99)),1,1)=VLOOKUP(H1579,DATA!$B$2:$I$526,8,FALSE),MID(IF(MID(MID(C1579,LEN(H1579)+2,99),1,1)="(",MID(MID(C1579,LEN(H1579)+2,99),2,LEN(MID(C1579,LEN(H1579)+2,99))-2),MID(C1579,LEN(H1579)+2,99)),1,3),IF(MID(MID(C1579,LEN(H1579)+2,99),1,1)="(",MID(MID(C1579,LEN(H1579)+2,99),2,LEN(MID(C1579,LEN(H1579)+2,99))-2),MID(C1579,LEN(H1579)+2,99))),"")</f>
        <v/>
      </c>
      <c r="L1579" t="str">
        <f t="shared" si="830"/>
        <v/>
      </c>
      <c r="M1579" t="str">
        <f t="shared" si="849"/>
        <v/>
      </c>
      <c r="N1579" t="str">
        <f t="shared" si="831"/>
        <v/>
      </c>
      <c r="O1579" t="str">
        <f t="shared" si="832"/>
        <v/>
      </c>
      <c r="P1579" t="str">
        <f t="shared" si="825"/>
        <v/>
      </c>
      <c r="Q1579" t="str">
        <f t="shared" si="833"/>
        <v/>
      </c>
      <c r="R1579" t="str">
        <f t="shared" si="834"/>
        <v/>
      </c>
      <c r="S1579" t="str">
        <f t="shared" si="835"/>
        <v/>
      </c>
      <c r="T1579" t="str">
        <f t="shared" si="836"/>
        <v/>
      </c>
      <c r="U1579" t="str">
        <f t="shared" si="837"/>
        <v/>
      </c>
      <c r="V1579" t="str">
        <f>IF(MID(I1579,6,1)="T",VLOOKUP(H1579,DATA!$B$2:$H$526,7,FALSE),"")</f>
        <v/>
      </c>
      <c r="W1579" t="str">
        <f t="shared" si="838"/>
        <v/>
      </c>
      <c r="X1579" t="str">
        <f>IF(LEN(H1579)&gt;0,VLOOKUP(H1579,DATA!$B$2:$F$526,5,FALSE),"")</f>
        <v/>
      </c>
      <c r="Y1579" t="str">
        <f t="shared" si="839"/>
        <v/>
      </c>
      <c r="Z1579" t="str">
        <f t="shared" si="840"/>
        <v/>
      </c>
      <c r="AA1579" t="str">
        <f t="shared" si="841"/>
        <v/>
      </c>
      <c r="AB1579" t="str">
        <f>IF(LEN(Z1579)&gt;0,VLOOKUP(Z1579,DATA!$K$25:$L$69,2,FALSE)&amp;IF(LEN(AA1579)&gt;0,VLOOKUP(AA1579,DATA!$O$25:$P$29,2,FALSE),""),"")</f>
        <v/>
      </c>
      <c r="AC1579" t="str">
        <f>IF(LEN(Z1579)&gt;0,VLOOKUP(Z1579,DATA!$K$25:$M$69,3,FALSE),"")</f>
        <v/>
      </c>
      <c r="AD1579" t="str">
        <f t="shared" si="842"/>
        <v/>
      </c>
      <c r="AE1579" t="str">
        <f t="shared" si="843"/>
        <v/>
      </c>
      <c r="AF1579" t="str">
        <f t="shared" si="844"/>
        <v/>
      </c>
      <c r="AG1579" t="str">
        <f t="shared" si="845"/>
        <v/>
      </c>
      <c r="AH1579" t="str">
        <f t="shared" si="846"/>
        <v/>
      </c>
      <c r="AI1579" t="str">
        <f>IF(LEN(Q1579)&gt;0,REPT("0",IF(IF(MID(I1579,12,1)="F",VLOOKUP(J1579,DATA!$K$2:$Y$20,14,FALSE),0)&gt;10,IF(MID(I1579,12,1)="F",VLOOKUP(J1579,DATA!$K$2:$Y$20,14,FALSE),0)-10,0)-LEN(X1579))&amp;DEC2BIN(Q1579,IF(MID(I1579,12,1)="F",VLOOKUP(J1579,DATA!$K$2:$Y$20,14,FALSE),0)-IF(IF(MID(I1579,12,1)="F",VLOOKUP(J1579,DATA!$K$2:$Y$20,14,FALSE),0)&gt;10,IF(MID(I1579,12,1)="F",VLOOKUP(J1579,DATA!$K$2:$Y$20,14,FALSE),0)-10,0)),"")</f>
        <v/>
      </c>
      <c r="AJ1579" t="str">
        <f>IF(LEN(H1579)&gt;0,IF(H1579&lt;&gt;"CALL_PAL",VLOOKUP(H1579,DATA!$B$2:$E$526,4,FALSE),VLOOKUP(K1579,DATA!$K$72:$M$161,3,FALSE)),"")</f>
        <v/>
      </c>
      <c r="AK1579" t="str">
        <f>IF(LEN(H1579)&gt;0,VLOOKUP(H1579,DATA!$B$2:$D$526,3,FALSE),"")</f>
        <v/>
      </c>
      <c r="AL1579" t="str">
        <f t="shared" si="847"/>
        <v/>
      </c>
      <c r="AM1579" t="str">
        <f t="shared" si="848"/>
        <v/>
      </c>
      <c r="AN1579" t="str">
        <f t="shared" si="826"/>
        <v/>
      </c>
      <c r="AO1579" t="str">
        <f t="shared" si="820"/>
        <v/>
      </c>
      <c r="AP1579" t="str">
        <f t="shared" si="821"/>
        <v/>
      </c>
      <c r="AQ1579" t="str">
        <f t="shared" si="818"/>
        <v/>
      </c>
    </row>
    <row r="1580" spans="1:43" x14ac:dyDescent="0.25">
      <c r="A1580" t="str">
        <f t="shared" si="822"/>
        <v/>
      </c>
      <c r="C1580" t="str">
        <f t="shared" si="828"/>
        <v/>
      </c>
      <c r="D1580" t="str">
        <f t="shared" si="823"/>
        <v/>
      </c>
      <c r="E1580" t="str">
        <f t="shared" si="824"/>
        <v/>
      </c>
      <c r="F1580" t="str">
        <f t="shared" si="827"/>
        <v/>
      </c>
      <c r="G1580" t="str">
        <f t="shared" si="819"/>
        <v/>
      </c>
      <c r="H1580" t="str">
        <f t="shared" si="829"/>
        <v/>
      </c>
      <c r="I1580" s="3" t="str">
        <f>IF(LEN(H1580)&gt;0,VLOOKUP(H1580,DATA!$B$2:$G$526,6,FALSE),"")</f>
        <v/>
      </c>
      <c r="J1580" t="str">
        <f>IF(LEN(H1580)&gt;0,VLOOKUP(H1580,DATA!$B$2:$G$526,2,FALSE),"")</f>
        <v/>
      </c>
      <c r="K1580" t="str">
        <f>IF(LEN(H1580)&gt;0,IF(MID(IF(MID(MID(C1580,LEN(H1580)+2,99),1,1)="(",MID(MID(C1580,LEN(H1580)+2,99),2,LEN(MID(C1580,LEN(H1580)+2,99))-2),MID(C1580,LEN(H1580)+2,99)),1,1)=VLOOKUP(H1580,DATA!$B$2:$I$526,8,FALSE),MID(IF(MID(MID(C1580,LEN(H1580)+2,99),1,1)="(",MID(MID(C1580,LEN(H1580)+2,99),2,LEN(MID(C1580,LEN(H1580)+2,99))-2),MID(C1580,LEN(H1580)+2,99)),1,3),IF(MID(MID(C1580,LEN(H1580)+2,99),1,1)="(",MID(MID(C1580,LEN(H1580)+2,99),2,LEN(MID(C1580,LEN(H1580)+2,99))-2),MID(C1580,LEN(H1580)+2,99))),"")</f>
        <v/>
      </c>
      <c r="L1580" t="str">
        <f t="shared" si="830"/>
        <v/>
      </c>
      <c r="M1580" t="str">
        <f t="shared" si="849"/>
        <v/>
      </c>
      <c r="N1580" t="str">
        <f t="shared" si="831"/>
        <v/>
      </c>
      <c r="O1580" t="str">
        <f t="shared" si="832"/>
        <v/>
      </c>
      <c r="P1580" t="str">
        <f t="shared" si="825"/>
        <v/>
      </c>
      <c r="Q1580" t="str">
        <f t="shared" si="833"/>
        <v/>
      </c>
      <c r="R1580" t="str">
        <f t="shared" si="834"/>
        <v/>
      </c>
      <c r="S1580" t="str">
        <f t="shared" si="835"/>
        <v/>
      </c>
      <c r="T1580" t="str">
        <f t="shared" si="836"/>
        <v/>
      </c>
      <c r="U1580" t="str">
        <f t="shared" si="837"/>
        <v/>
      </c>
      <c r="V1580" t="str">
        <f>IF(MID(I1580,6,1)="T",VLOOKUP(H1580,DATA!$B$2:$H$526,7,FALSE),"")</f>
        <v/>
      </c>
      <c r="W1580" t="str">
        <f t="shared" si="838"/>
        <v/>
      </c>
      <c r="X1580" t="str">
        <f>IF(LEN(H1580)&gt;0,VLOOKUP(H1580,DATA!$B$2:$F$526,5,FALSE),"")</f>
        <v/>
      </c>
      <c r="Y1580" t="str">
        <f t="shared" si="839"/>
        <v/>
      </c>
      <c r="Z1580" t="str">
        <f t="shared" si="840"/>
        <v/>
      </c>
      <c r="AA1580" t="str">
        <f t="shared" si="841"/>
        <v/>
      </c>
      <c r="AB1580" t="str">
        <f>IF(LEN(Z1580)&gt;0,VLOOKUP(Z1580,DATA!$K$25:$L$69,2,FALSE)&amp;IF(LEN(AA1580)&gt;0,VLOOKUP(AA1580,DATA!$O$25:$P$29,2,FALSE),""),"")</f>
        <v/>
      </c>
      <c r="AC1580" t="str">
        <f>IF(LEN(Z1580)&gt;0,VLOOKUP(Z1580,DATA!$K$25:$M$69,3,FALSE),"")</f>
        <v/>
      </c>
      <c r="AD1580" t="str">
        <f t="shared" si="842"/>
        <v/>
      </c>
      <c r="AE1580" t="str">
        <f t="shared" si="843"/>
        <v/>
      </c>
      <c r="AF1580" t="str">
        <f t="shared" si="844"/>
        <v/>
      </c>
      <c r="AG1580" t="str">
        <f t="shared" si="845"/>
        <v/>
      </c>
      <c r="AH1580" t="str">
        <f t="shared" si="846"/>
        <v/>
      </c>
      <c r="AI1580" t="str">
        <f>IF(LEN(Q1580)&gt;0,REPT("0",IF(IF(MID(I1580,12,1)="F",VLOOKUP(J1580,DATA!$K$2:$Y$20,14,FALSE),0)&gt;10,IF(MID(I1580,12,1)="F",VLOOKUP(J1580,DATA!$K$2:$Y$20,14,FALSE),0)-10,0)-LEN(X1580))&amp;DEC2BIN(Q1580,IF(MID(I1580,12,1)="F",VLOOKUP(J1580,DATA!$K$2:$Y$20,14,FALSE),0)-IF(IF(MID(I1580,12,1)="F",VLOOKUP(J1580,DATA!$K$2:$Y$20,14,FALSE),0)&gt;10,IF(MID(I1580,12,1)="F",VLOOKUP(J1580,DATA!$K$2:$Y$20,14,FALSE),0)-10,0)),"")</f>
        <v/>
      </c>
      <c r="AJ1580" t="str">
        <f>IF(LEN(H1580)&gt;0,IF(H1580&lt;&gt;"CALL_PAL",VLOOKUP(H1580,DATA!$B$2:$E$526,4,FALSE),VLOOKUP(K1580,DATA!$K$72:$M$161,3,FALSE)),"")</f>
        <v/>
      </c>
      <c r="AK1580" t="str">
        <f>IF(LEN(H1580)&gt;0,VLOOKUP(H1580,DATA!$B$2:$D$526,3,FALSE),"")</f>
        <v/>
      </c>
      <c r="AL1580" t="str">
        <f t="shared" si="847"/>
        <v/>
      </c>
      <c r="AM1580" t="str">
        <f t="shared" si="848"/>
        <v/>
      </c>
      <c r="AN1580" t="str">
        <f t="shared" si="826"/>
        <v/>
      </c>
      <c r="AO1580" t="str">
        <f t="shared" si="820"/>
        <v/>
      </c>
      <c r="AP1580" t="str">
        <f t="shared" si="821"/>
        <v/>
      </c>
      <c r="AQ1580" t="str">
        <f t="shared" si="818"/>
        <v/>
      </c>
    </row>
    <row r="1581" spans="1:43" x14ac:dyDescent="0.25">
      <c r="A1581" t="str">
        <f t="shared" si="822"/>
        <v/>
      </c>
      <c r="C1581" t="str">
        <f t="shared" si="828"/>
        <v/>
      </c>
      <c r="D1581" t="str">
        <f t="shared" si="823"/>
        <v/>
      </c>
      <c r="E1581" t="str">
        <f t="shared" si="824"/>
        <v/>
      </c>
      <c r="F1581" t="str">
        <f t="shared" si="827"/>
        <v/>
      </c>
      <c r="G1581" t="str">
        <f t="shared" si="819"/>
        <v/>
      </c>
      <c r="H1581" t="str">
        <f t="shared" si="829"/>
        <v/>
      </c>
      <c r="I1581" s="3" t="str">
        <f>IF(LEN(H1581)&gt;0,VLOOKUP(H1581,DATA!$B$2:$G$526,6,FALSE),"")</f>
        <v/>
      </c>
      <c r="J1581" t="str">
        <f>IF(LEN(H1581)&gt;0,VLOOKUP(H1581,DATA!$B$2:$G$526,2,FALSE),"")</f>
        <v/>
      </c>
      <c r="K1581" t="str">
        <f>IF(LEN(H1581)&gt;0,IF(MID(IF(MID(MID(C1581,LEN(H1581)+2,99),1,1)="(",MID(MID(C1581,LEN(H1581)+2,99),2,LEN(MID(C1581,LEN(H1581)+2,99))-2),MID(C1581,LEN(H1581)+2,99)),1,1)=VLOOKUP(H1581,DATA!$B$2:$I$526,8,FALSE),MID(IF(MID(MID(C1581,LEN(H1581)+2,99),1,1)="(",MID(MID(C1581,LEN(H1581)+2,99),2,LEN(MID(C1581,LEN(H1581)+2,99))-2),MID(C1581,LEN(H1581)+2,99)),1,3),IF(MID(MID(C1581,LEN(H1581)+2,99),1,1)="(",MID(MID(C1581,LEN(H1581)+2,99),2,LEN(MID(C1581,LEN(H1581)+2,99))-2),MID(C1581,LEN(H1581)+2,99))),"")</f>
        <v/>
      </c>
      <c r="L1581" t="str">
        <f t="shared" si="830"/>
        <v/>
      </c>
      <c r="M1581" t="str">
        <f t="shared" si="849"/>
        <v/>
      </c>
      <c r="N1581" t="str">
        <f t="shared" si="831"/>
        <v/>
      </c>
      <c r="O1581" t="str">
        <f t="shared" si="832"/>
        <v/>
      </c>
      <c r="P1581" t="str">
        <f t="shared" si="825"/>
        <v/>
      </c>
      <c r="Q1581" t="str">
        <f t="shared" si="833"/>
        <v/>
      </c>
      <c r="R1581" t="str">
        <f t="shared" si="834"/>
        <v/>
      </c>
      <c r="S1581" t="str">
        <f t="shared" si="835"/>
        <v/>
      </c>
      <c r="T1581" t="str">
        <f t="shared" si="836"/>
        <v/>
      </c>
      <c r="U1581" t="str">
        <f t="shared" si="837"/>
        <v/>
      </c>
      <c r="V1581" t="str">
        <f>IF(MID(I1581,6,1)="T",VLOOKUP(H1581,DATA!$B$2:$H$526,7,FALSE),"")</f>
        <v/>
      </c>
      <c r="W1581" t="str">
        <f t="shared" si="838"/>
        <v/>
      </c>
      <c r="X1581" t="str">
        <f>IF(LEN(H1581)&gt;0,VLOOKUP(H1581,DATA!$B$2:$F$526,5,FALSE),"")</f>
        <v/>
      </c>
      <c r="Y1581" t="str">
        <f t="shared" si="839"/>
        <v/>
      </c>
      <c r="Z1581" t="str">
        <f t="shared" si="840"/>
        <v/>
      </c>
      <c r="AA1581" t="str">
        <f t="shared" si="841"/>
        <v/>
      </c>
      <c r="AB1581" t="str">
        <f>IF(LEN(Z1581)&gt;0,VLOOKUP(Z1581,DATA!$K$25:$L$69,2,FALSE)&amp;IF(LEN(AA1581)&gt;0,VLOOKUP(AA1581,DATA!$O$25:$P$29,2,FALSE),""),"")</f>
        <v/>
      </c>
      <c r="AC1581" t="str">
        <f>IF(LEN(Z1581)&gt;0,VLOOKUP(Z1581,DATA!$K$25:$M$69,3,FALSE),"")</f>
        <v/>
      </c>
      <c r="AD1581" t="str">
        <f t="shared" si="842"/>
        <v/>
      </c>
      <c r="AE1581" t="str">
        <f t="shared" si="843"/>
        <v/>
      </c>
      <c r="AF1581" t="str">
        <f t="shared" si="844"/>
        <v/>
      </c>
      <c r="AG1581" t="str">
        <f t="shared" si="845"/>
        <v/>
      </c>
      <c r="AH1581" t="str">
        <f t="shared" si="846"/>
        <v/>
      </c>
      <c r="AI1581" t="str">
        <f>IF(LEN(Q1581)&gt;0,REPT("0",IF(IF(MID(I1581,12,1)="F",VLOOKUP(J1581,DATA!$K$2:$Y$20,14,FALSE),0)&gt;10,IF(MID(I1581,12,1)="F",VLOOKUP(J1581,DATA!$K$2:$Y$20,14,FALSE),0)-10,0)-LEN(X1581))&amp;DEC2BIN(Q1581,IF(MID(I1581,12,1)="F",VLOOKUP(J1581,DATA!$K$2:$Y$20,14,FALSE),0)-IF(IF(MID(I1581,12,1)="F",VLOOKUP(J1581,DATA!$K$2:$Y$20,14,FALSE),0)&gt;10,IF(MID(I1581,12,1)="F",VLOOKUP(J1581,DATA!$K$2:$Y$20,14,FALSE),0)-10,0)),"")</f>
        <v/>
      </c>
      <c r="AJ1581" t="str">
        <f>IF(LEN(H1581)&gt;0,IF(H1581&lt;&gt;"CALL_PAL",VLOOKUP(H1581,DATA!$B$2:$E$526,4,FALSE),VLOOKUP(K1581,DATA!$K$72:$M$161,3,FALSE)),"")</f>
        <v/>
      </c>
      <c r="AK1581" t="str">
        <f>IF(LEN(H1581)&gt;0,VLOOKUP(H1581,DATA!$B$2:$D$526,3,FALSE),"")</f>
        <v/>
      </c>
      <c r="AL1581" t="str">
        <f t="shared" si="847"/>
        <v/>
      </c>
      <c r="AM1581" t="str">
        <f t="shared" si="848"/>
        <v/>
      </c>
      <c r="AN1581" t="str">
        <f t="shared" si="826"/>
        <v/>
      </c>
      <c r="AO1581" t="str">
        <f t="shared" si="820"/>
        <v/>
      </c>
      <c r="AP1581" t="str">
        <f t="shared" si="821"/>
        <v/>
      </c>
      <c r="AQ1581" t="str">
        <f t="shared" si="818"/>
        <v/>
      </c>
    </row>
    <row r="1582" spans="1:43" x14ac:dyDescent="0.25">
      <c r="A1582" t="str">
        <f t="shared" si="822"/>
        <v/>
      </c>
      <c r="C1582" t="str">
        <f t="shared" si="828"/>
        <v/>
      </c>
      <c r="D1582" t="str">
        <f t="shared" si="823"/>
        <v/>
      </c>
      <c r="E1582" t="str">
        <f t="shared" si="824"/>
        <v/>
      </c>
      <c r="F1582" t="str">
        <f t="shared" si="827"/>
        <v/>
      </c>
      <c r="G1582" t="str">
        <f t="shared" si="819"/>
        <v/>
      </c>
      <c r="H1582" t="str">
        <f t="shared" si="829"/>
        <v/>
      </c>
      <c r="I1582" s="3" t="str">
        <f>IF(LEN(H1582)&gt;0,VLOOKUP(H1582,DATA!$B$2:$G$526,6,FALSE),"")</f>
        <v/>
      </c>
      <c r="J1582" t="str">
        <f>IF(LEN(H1582)&gt;0,VLOOKUP(H1582,DATA!$B$2:$G$526,2,FALSE),"")</f>
        <v/>
      </c>
      <c r="K1582" t="str">
        <f>IF(LEN(H1582)&gt;0,IF(MID(IF(MID(MID(C1582,LEN(H1582)+2,99),1,1)="(",MID(MID(C1582,LEN(H1582)+2,99),2,LEN(MID(C1582,LEN(H1582)+2,99))-2),MID(C1582,LEN(H1582)+2,99)),1,1)=VLOOKUP(H1582,DATA!$B$2:$I$526,8,FALSE),MID(IF(MID(MID(C1582,LEN(H1582)+2,99),1,1)="(",MID(MID(C1582,LEN(H1582)+2,99),2,LEN(MID(C1582,LEN(H1582)+2,99))-2),MID(C1582,LEN(H1582)+2,99)),1,3),IF(MID(MID(C1582,LEN(H1582)+2,99),1,1)="(",MID(MID(C1582,LEN(H1582)+2,99),2,LEN(MID(C1582,LEN(H1582)+2,99))-2),MID(C1582,LEN(H1582)+2,99))),"")</f>
        <v/>
      </c>
      <c r="L1582" t="str">
        <f t="shared" si="830"/>
        <v/>
      </c>
      <c r="M1582" t="str">
        <f t="shared" si="849"/>
        <v/>
      </c>
      <c r="N1582" t="str">
        <f t="shared" si="831"/>
        <v/>
      </c>
      <c r="O1582" t="str">
        <f t="shared" si="832"/>
        <v/>
      </c>
      <c r="P1582" t="str">
        <f t="shared" si="825"/>
        <v/>
      </c>
      <c r="Q1582" t="str">
        <f t="shared" si="833"/>
        <v/>
      </c>
      <c r="R1582" t="str">
        <f t="shared" si="834"/>
        <v/>
      </c>
      <c r="S1582" t="str">
        <f t="shared" si="835"/>
        <v/>
      </c>
      <c r="T1582" t="str">
        <f t="shared" si="836"/>
        <v/>
      </c>
      <c r="U1582" t="str">
        <f t="shared" si="837"/>
        <v/>
      </c>
      <c r="V1582" t="str">
        <f>IF(MID(I1582,6,1)="T",VLOOKUP(H1582,DATA!$B$2:$H$526,7,FALSE),"")</f>
        <v/>
      </c>
      <c r="W1582" t="str">
        <f t="shared" si="838"/>
        <v/>
      </c>
      <c r="X1582" t="str">
        <f>IF(LEN(H1582)&gt;0,VLOOKUP(H1582,DATA!$B$2:$F$526,5,FALSE),"")</f>
        <v/>
      </c>
      <c r="Y1582" t="str">
        <f t="shared" si="839"/>
        <v/>
      </c>
      <c r="Z1582" t="str">
        <f t="shared" si="840"/>
        <v/>
      </c>
      <c r="AA1582" t="str">
        <f t="shared" si="841"/>
        <v/>
      </c>
      <c r="AB1582" t="str">
        <f>IF(LEN(Z1582)&gt;0,VLOOKUP(Z1582,DATA!$K$25:$L$69,2,FALSE)&amp;IF(LEN(AA1582)&gt;0,VLOOKUP(AA1582,DATA!$O$25:$P$29,2,FALSE),""),"")</f>
        <v/>
      </c>
      <c r="AC1582" t="str">
        <f>IF(LEN(Z1582)&gt;0,VLOOKUP(Z1582,DATA!$K$25:$M$69,3,FALSE),"")</f>
        <v/>
      </c>
      <c r="AD1582" t="str">
        <f t="shared" si="842"/>
        <v/>
      </c>
      <c r="AE1582" t="str">
        <f t="shared" si="843"/>
        <v/>
      </c>
      <c r="AF1582" t="str">
        <f t="shared" si="844"/>
        <v/>
      </c>
      <c r="AG1582" t="str">
        <f t="shared" si="845"/>
        <v/>
      </c>
      <c r="AH1582" t="str">
        <f t="shared" si="846"/>
        <v/>
      </c>
      <c r="AI1582" t="str">
        <f>IF(LEN(Q1582)&gt;0,REPT("0",IF(IF(MID(I1582,12,1)="F",VLOOKUP(J1582,DATA!$K$2:$Y$20,14,FALSE),0)&gt;10,IF(MID(I1582,12,1)="F",VLOOKUP(J1582,DATA!$K$2:$Y$20,14,FALSE),0)-10,0)-LEN(X1582))&amp;DEC2BIN(Q1582,IF(MID(I1582,12,1)="F",VLOOKUP(J1582,DATA!$K$2:$Y$20,14,FALSE),0)-IF(IF(MID(I1582,12,1)="F",VLOOKUP(J1582,DATA!$K$2:$Y$20,14,FALSE),0)&gt;10,IF(MID(I1582,12,1)="F",VLOOKUP(J1582,DATA!$K$2:$Y$20,14,FALSE),0)-10,0)),"")</f>
        <v/>
      </c>
      <c r="AJ1582" t="str">
        <f>IF(LEN(H1582)&gt;0,IF(H1582&lt;&gt;"CALL_PAL",VLOOKUP(H1582,DATA!$B$2:$E$526,4,FALSE),VLOOKUP(K1582,DATA!$K$72:$M$161,3,FALSE)),"")</f>
        <v/>
      </c>
      <c r="AK1582" t="str">
        <f>IF(LEN(H1582)&gt;0,VLOOKUP(H1582,DATA!$B$2:$D$526,3,FALSE),"")</f>
        <v/>
      </c>
      <c r="AL1582" t="str">
        <f t="shared" si="847"/>
        <v/>
      </c>
      <c r="AM1582" t="str">
        <f t="shared" si="848"/>
        <v/>
      </c>
      <c r="AN1582" t="str">
        <f t="shared" si="826"/>
        <v/>
      </c>
      <c r="AO1582" t="str">
        <f t="shared" si="820"/>
        <v/>
      </c>
      <c r="AP1582" t="str">
        <f t="shared" si="821"/>
        <v/>
      </c>
      <c r="AQ1582" t="str">
        <f t="shared" si="818"/>
        <v/>
      </c>
    </row>
    <row r="1583" spans="1:43" x14ac:dyDescent="0.25">
      <c r="A1583" t="str">
        <f t="shared" si="822"/>
        <v/>
      </c>
      <c r="C1583" t="str">
        <f t="shared" si="828"/>
        <v/>
      </c>
      <c r="D1583" t="str">
        <f t="shared" si="823"/>
        <v/>
      </c>
      <c r="E1583" t="str">
        <f t="shared" si="824"/>
        <v/>
      </c>
      <c r="F1583" t="str">
        <f t="shared" si="827"/>
        <v/>
      </c>
      <c r="G1583" t="str">
        <f t="shared" si="819"/>
        <v/>
      </c>
      <c r="H1583" t="str">
        <f t="shared" si="829"/>
        <v/>
      </c>
      <c r="I1583" s="3" t="str">
        <f>IF(LEN(H1583)&gt;0,VLOOKUP(H1583,DATA!$B$2:$G$526,6,FALSE),"")</f>
        <v/>
      </c>
      <c r="J1583" t="str">
        <f>IF(LEN(H1583)&gt;0,VLOOKUP(H1583,DATA!$B$2:$G$526,2,FALSE),"")</f>
        <v/>
      </c>
      <c r="K1583" t="str">
        <f>IF(LEN(H1583)&gt;0,IF(MID(IF(MID(MID(C1583,LEN(H1583)+2,99),1,1)="(",MID(MID(C1583,LEN(H1583)+2,99),2,LEN(MID(C1583,LEN(H1583)+2,99))-2),MID(C1583,LEN(H1583)+2,99)),1,1)=VLOOKUP(H1583,DATA!$B$2:$I$526,8,FALSE),MID(IF(MID(MID(C1583,LEN(H1583)+2,99),1,1)="(",MID(MID(C1583,LEN(H1583)+2,99),2,LEN(MID(C1583,LEN(H1583)+2,99))-2),MID(C1583,LEN(H1583)+2,99)),1,3),IF(MID(MID(C1583,LEN(H1583)+2,99),1,1)="(",MID(MID(C1583,LEN(H1583)+2,99),2,LEN(MID(C1583,LEN(H1583)+2,99))-2),MID(C1583,LEN(H1583)+2,99))),"")</f>
        <v/>
      </c>
      <c r="L1583" t="str">
        <f t="shared" si="830"/>
        <v/>
      </c>
      <c r="M1583" t="str">
        <f t="shared" si="849"/>
        <v/>
      </c>
      <c r="N1583" t="str">
        <f t="shared" si="831"/>
        <v/>
      </c>
      <c r="O1583" t="str">
        <f t="shared" si="832"/>
        <v/>
      </c>
      <c r="P1583" t="str">
        <f t="shared" si="825"/>
        <v/>
      </c>
      <c r="Q1583" t="str">
        <f t="shared" si="833"/>
        <v/>
      </c>
      <c r="R1583" t="str">
        <f t="shared" si="834"/>
        <v/>
      </c>
      <c r="S1583" t="str">
        <f t="shared" si="835"/>
        <v/>
      </c>
      <c r="T1583" t="str">
        <f t="shared" si="836"/>
        <v/>
      </c>
      <c r="U1583" t="str">
        <f t="shared" si="837"/>
        <v/>
      </c>
      <c r="V1583" t="str">
        <f>IF(MID(I1583,6,1)="T",VLOOKUP(H1583,DATA!$B$2:$H$526,7,FALSE),"")</f>
        <v/>
      </c>
      <c r="W1583" t="str">
        <f t="shared" si="838"/>
        <v/>
      </c>
      <c r="X1583" t="str">
        <f>IF(LEN(H1583)&gt;0,VLOOKUP(H1583,DATA!$B$2:$F$526,5,FALSE),"")</f>
        <v/>
      </c>
      <c r="Y1583" t="str">
        <f t="shared" si="839"/>
        <v/>
      </c>
      <c r="Z1583" t="str">
        <f t="shared" si="840"/>
        <v/>
      </c>
      <c r="AA1583" t="str">
        <f t="shared" si="841"/>
        <v/>
      </c>
      <c r="AB1583" t="str">
        <f>IF(LEN(Z1583)&gt;0,VLOOKUP(Z1583,DATA!$K$25:$L$69,2,FALSE)&amp;IF(LEN(AA1583)&gt;0,VLOOKUP(AA1583,DATA!$O$25:$P$29,2,FALSE),""),"")</f>
        <v/>
      </c>
      <c r="AC1583" t="str">
        <f>IF(LEN(Z1583)&gt;0,VLOOKUP(Z1583,DATA!$K$25:$M$69,3,FALSE),"")</f>
        <v/>
      </c>
      <c r="AD1583" t="str">
        <f t="shared" si="842"/>
        <v/>
      </c>
      <c r="AE1583" t="str">
        <f t="shared" si="843"/>
        <v/>
      </c>
      <c r="AF1583" t="str">
        <f t="shared" si="844"/>
        <v/>
      </c>
      <c r="AG1583" t="str">
        <f t="shared" si="845"/>
        <v/>
      </c>
      <c r="AH1583" t="str">
        <f t="shared" si="846"/>
        <v/>
      </c>
      <c r="AI1583" t="str">
        <f>IF(LEN(Q1583)&gt;0,REPT("0",IF(IF(MID(I1583,12,1)="F",VLOOKUP(J1583,DATA!$K$2:$Y$20,14,FALSE),0)&gt;10,IF(MID(I1583,12,1)="F",VLOOKUP(J1583,DATA!$K$2:$Y$20,14,FALSE),0)-10,0)-LEN(X1583))&amp;DEC2BIN(Q1583,IF(MID(I1583,12,1)="F",VLOOKUP(J1583,DATA!$K$2:$Y$20,14,FALSE),0)-IF(IF(MID(I1583,12,1)="F",VLOOKUP(J1583,DATA!$K$2:$Y$20,14,FALSE),0)&gt;10,IF(MID(I1583,12,1)="F",VLOOKUP(J1583,DATA!$K$2:$Y$20,14,FALSE),0)-10,0)),"")</f>
        <v/>
      </c>
      <c r="AJ1583" t="str">
        <f>IF(LEN(H1583)&gt;0,IF(H1583&lt;&gt;"CALL_PAL",VLOOKUP(H1583,DATA!$B$2:$E$526,4,FALSE),VLOOKUP(K1583,DATA!$K$72:$M$161,3,FALSE)),"")</f>
        <v/>
      </c>
      <c r="AK1583" t="str">
        <f>IF(LEN(H1583)&gt;0,VLOOKUP(H1583,DATA!$B$2:$D$526,3,FALSE),"")</f>
        <v/>
      </c>
      <c r="AL1583" t="str">
        <f t="shared" si="847"/>
        <v/>
      </c>
      <c r="AM1583" t="str">
        <f t="shared" si="848"/>
        <v/>
      </c>
      <c r="AN1583" t="str">
        <f t="shared" si="826"/>
        <v/>
      </c>
      <c r="AO1583" t="str">
        <f t="shared" si="820"/>
        <v/>
      </c>
      <c r="AP1583" t="str">
        <f t="shared" si="821"/>
        <v/>
      </c>
      <c r="AQ1583" t="str">
        <f t="shared" si="818"/>
        <v/>
      </c>
    </row>
    <row r="1584" spans="1:43" x14ac:dyDescent="0.25">
      <c r="A1584" t="str">
        <f t="shared" si="822"/>
        <v/>
      </c>
      <c r="C1584" t="str">
        <f t="shared" si="828"/>
        <v/>
      </c>
      <c r="D1584" t="str">
        <f t="shared" si="823"/>
        <v/>
      </c>
      <c r="E1584" t="str">
        <f t="shared" si="824"/>
        <v/>
      </c>
      <c r="F1584" t="str">
        <f t="shared" si="827"/>
        <v/>
      </c>
      <c r="G1584" t="str">
        <f t="shared" si="819"/>
        <v/>
      </c>
      <c r="H1584" t="str">
        <f t="shared" si="829"/>
        <v/>
      </c>
      <c r="I1584" s="3" t="str">
        <f>IF(LEN(H1584)&gt;0,VLOOKUP(H1584,DATA!$B$2:$G$526,6,FALSE),"")</f>
        <v/>
      </c>
      <c r="J1584" t="str">
        <f>IF(LEN(H1584)&gt;0,VLOOKUP(H1584,DATA!$B$2:$G$526,2,FALSE),"")</f>
        <v/>
      </c>
      <c r="K1584" t="str">
        <f>IF(LEN(H1584)&gt;0,IF(MID(IF(MID(MID(C1584,LEN(H1584)+2,99),1,1)="(",MID(MID(C1584,LEN(H1584)+2,99),2,LEN(MID(C1584,LEN(H1584)+2,99))-2),MID(C1584,LEN(H1584)+2,99)),1,1)=VLOOKUP(H1584,DATA!$B$2:$I$526,8,FALSE),MID(IF(MID(MID(C1584,LEN(H1584)+2,99),1,1)="(",MID(MID(C1584,LEN(H1584)+2,99),2,LEN(MID(C1584,LEN(H1584)+2,99))-2),MID(C1584,LEN(H1584)+2,99)),1,3),IF(MID(MID(C1584,LEN(H1584)+2,99),1,1)="(",MID(MID(C1584,LEN(H1584)+2,99),2,LEN(MID(C1584,LEN(H1584)+2,99))-2),MID(C1584,LEN(H1584)+2,99))),"")</f>
        <v/>
      </c>
      <c r="L1584" t="str">
        <f t="shared" si="830"/>
        <v/>
      </c>
      <c r="M1584" t="str">
        <f t="shared" si="849"/>
        <v/>
      </c>
      <c r="N1584" t="str">
        <f t="shared" si="831"/>
        <v/>
      </c>
      <c r="O1584" t="str">
        <f t="shared" si="832"/>
        <v/>
      </c>
      <c r="P1584" t="str">
        <f t="shared" si="825"/>
        <v/>
      </c>
      <c r="Q1584" t="str">
        <f t="shared" si="833"/>
        <v/>
      </c>
      <c r="R1584" t="str">
        <f t="shared" si="834"/>
        <v/>
      </c>
      <c r="S1584" t="str">
        <f t="shared" si="835"/>
        <v/>
      </c>
      <c r="T1584" t="str">
        <f t="shared" si="836"/>
        <v/>
      </c>
      <c r="U1584" t="str">
        <f t="shared" si="837"/>
        <v/>
      </c>
      <c r="V1584" t="str">
        <f>IF(MID(I1584,6,1)="T",VLOOKUP(H1584,DATA!$B$2:$H$526,7,FALSE),"")</f>
        <v/>
      </c>
      <c r="W1584" t="str">
        <f t="shared" si="838"/>
        <v/>
      </c>
      <c r="X1584" t="str">
        <f>IF(LEN(H1584)&gt;0,VLOOKUP(H1584,DATA!$B$2:$F$526,5,FALSE),"")</f>
        <v/>
      </c>
      <c r="Y1584" t="str">
        <f t="shared" si="839"/>
        <v/>
      </c>
      <c r="Z1584" t="str">
        <f t="shared" si="840"/>
        <v/>
      </c>
      <c r="AA1584" t="str">
        <f t="shared" si="841"/>
        <v/>
      </c>
      <c r="AB1584" t="str">
        <f>IF(LEN(Z1584)&gt;0,VLOOKUP(Z1584,DATA!$K$25:$L$69,2,FALSE)&amp;IF(LEN(AA1584)&gt;0,VLOOKUP(AA1584,DATA!$O$25:$P$29,2,FALSE),""),"")</f>
        <v/>
      </c>
      <c r="AC1584" t="str">
        <f>IF(LEN(Z1584)&gt;0,VLOOKUP(Z1584,DATA!$K$25:$M$69,3,FALSE),"")</f>
        <v/>
      </c>
      <c r="AD1584" t="str">
        <f t="shared" si="842"/>
        <v/>
      </c>
      <c r="AE1584" t="str">
        <f t="shared" si="843"/>
        <v/>
      </c>
      <c r="AF1584" t="str">
        <f t="shared" si="844"/>
        <v/>
      </c>
      <c r="AG1584" t="str">
        <f t="shared" si="845"/>
        <v/>
      </c>
      <c r="AH1584" t="str">
        <f t="shared" si="846"/>
        <v/>
      </c>
      <c r="AI1584" t="str">
        <f>IF(LEN(Q1584)&gt;0,REPT("0",IF(IF(MID(I1584,12,1)="F",VLOOKUP(J1584,DATA!$K$2:$Y$20,14,FALSE),0)&gt;10,IF(MID(I1584,12,1)="F",VLOOKUP(J1584,DATA!$K$2:$Y$20,14,FALSE),0)-10,0)-LEN(X1584))&amp;DEC2BIN(Q1584,IF(MID(I1584,12,1)="F",VLOOKUP(J1584,DATA!$K$2:$Y$20,14,FALSE),0)-IF(IF(MID(I1584,12,1)="F",VLOOKUP(J1584,DATA!$K$2:$Y$20,14,FALSE),0)&gt;10,IF(MID(I1584,12,1)="F",VLOOKUP(J1584,DATA!$K$2:$Y$20,14,FALSE),0)-10,0)),"")</f>
        <v/>
      </c>
      <c r="AJ1584" t="str">
        <f>IF(LEN(H1584)&gt;0,IF(H1584&lt;&gt;"CALL_PAL",VLOOKUP(H1584,DATA!$B$2:$E$526,4,FALSE),VLOOKUP(K1584,DATA!$K$72:$M$161,3,FALSE)),"")</f>
        <v/>
      </c>
      <c r="AK1584" t="str">
        <f>IF(LEN(H1584)&gt;0,VLOOKUP(H1584,DATA!$B$2:$D$526,3,FALSE),"")</f>
        <v/>
      </c>
      <c r="AL1584" t="str">
        <f t="shared" si="847"/>
        <v/>
      </c>
      <c r="AM1584" t="str">
        <f t="shared" si="848"/>
        <v/>
      </c>
      <c r="AN1584" t="str">
        <f t="shared" si="826"/>
        <v/>
      </c>
      <c r="AO1584" t="str">
        <f t="shared" si="820"/>
        <v/>
      </c>
      <c r="AP1584" t="str">
        <f t="shared" si="821"/>
        <v/>
      </c>
      <c r="AQ1584" t="str">
        <f t="shared" si="818"/>
        <v/>
      </c>
    </row>
    <row r="1585" spans="1:43" x14ac:dyDescent="0.25">
      <c r="A1585" t="str">
        <f t="shared" si="822"/>
        <v/>
      </c>
      <c r="C1585" t="str">
        <f t="shared" si="828"/>
        <v/>
      </c>
      <c r="D1585" t="str">
        <f t="shared" si="823"/>
        <v/>
      </c>
      <c r="E1585" t="str">
        <f t="shared" si="824"/>
        <v/>
      </c>
      <c r="F1585" t="str">
        <f t="shared" si="827"/>
        <v/>
      </c>
      <c r="G1585" t="str">
        <f t="shared" si="819"/>
        <v/>
      </c>
      <c r="H1585" t="str">
        <f t="shared" si="829"/>
        <v/>
      </c>
      <c r="I1585" s="3" t="str">
        <f>IF(LEN(H1585)&gt;0,VLOOKUP(H1585,DATA!$B$2:$G$526,6,FALSE),"")</f>
        <v/>
      </c>
      <c r="J1585" t="str">
        <f>IF(LEN(H1585)&gt;0,VLOOKUP(H1585,DATA!$B$2:$G$526,2,FALSE),"")</f>
        <v/>
      </c>
      <c r="K1585" t="str">
        <f>IF(LEN(H1585)&gt;0,IF(MID(IF(MID(MID(C1585,LEN(H1585)+2,99),1,1)="(",MID(MID(C1585,LEN(H1585)+2,99),2,LEN(MID(C1585,LEN(H1585)+2,99))-2),MID(C1585,LEN(H1585)+2,99)),1,1)=VLOOKUP(H1585,DATA!$B$2:$I$526,8,FALSE),MID(IF(MID(MID(C1585,LEN(H1585)+2,99),1,1)="(",MID(MID(C1585,LEN(H1585)+2,99),2,LEN(MID(C1585,LEN(H1585)+2,99))-2),MID(C1585,LEN(H1585)+2,99)),1,3),IF(MID(MID(C1585,LEN(H1585)+2,99),1,1)="(",MID(MID(C1585,LEN(H1585)+2,99),2,LEN(MID(C1585,LEN(H1585)+2,99))-2),MID(C1585,LEN(H1585)+2,99))),"")</f>
        <v/>
      </c>
      <c r="L1585" t="str">
        <f t="shared" si="830"/>
        <v/>
      </c>
      <c r="M1585" t="str">
        <f t="shared" si="849"/>
        <v/>
      </c>
      <c r="N1585" t="str">
        <f t="shared" si="831"/>
        <v/>
      </c>
      <c r="O1585" t="str">
        <f t="shared" si="832"/>
        <v/>
      </c>
      <c r="P1585" t="str">
        <f t="shared" si="825"/>
        <v/>
      </c>
      <c r="Q1585" t="str">
        <f t="shared" si="833"/>
        <v/>
      </c>
      <c r="R1585" t="str">
        <f t="shared" si="834"/>
        <v/>
      </c>
      <c r="S1585" t="str">
        <f t="shared" si="835"/>
        <v/>
      </c>
      <c r="T1585" t="str">
        <f t="shared" si="836"/>
        <v/>
      </c>
      <c r="U1585" t="str">
        <f t="shared" si="837"/>
        <v/>
      </c>
      <c r="V1585" t="str">
        <f>IF(MID(I1585,6,1)="T",VLOOKUP(H1585,DATA!$B$2:$H$526,7,FALSE),"")</f>
        <v/>
      </c>
      <c r="W1585" t="str">
        <f t="shared" si="838"/>
        <v/>
      </c>
      <c r="X1585" t="str">
        <f>IF(LEN(H1585)&gt;0,VLOOKUP(H1585,DATA!$B$2:$F$526,5,FALSE),"")</f>
        <v/>
      </c>
      <c r="Y1585" t="str">
        <f t="shared" si="839"/>
        <v/>
      </c>
      <c r="Z1585" t="str">
        <f t="shared" si="840"/>
        <v/>
      </c>
      <c r="AA1585" t="str">
        <f t="shared" si="841"/>
        <v/>
      </c>
      <c r="AB1585" t="str">
        <f>IF(LEN(Z1585)&gt;0,VLOOKUP(Z1585,DATA!$K$25:$L$69,2,FALSE)&amp;IF(LEN(AA1585)&gt;0,VLOOKUP(AA1585,DATA!$O$25:$P$29,2,FALSE),""),"")</f>
        <v/>
      </c>
      <c r="AC1585" t="str">
        <f>IF(LEN(Z1585)&gt;0,VLOOKUP(Z1585,DATA!$K$25:$M$69,3,FALSE),"")</f>
        <v/>
      </c>
      <c r="AD1585" t="str">
        <f t="shared" si="842"/>
        <v/>
      </c>
      <c r="AE1585" t="str">
        <f t="shared" si="843"/>
        <v/>
      </c>
      <c r="AF1585" t="str">
        <f t="shared" si="844"/>
        <v/>
      </c>
      <c r="AG1585" t="str">
        <f t="shared" si="845"/>
        <v/>
      </c>
      <c r="AH1585" t="str">
        <f t="shared" si="846"/>
        <v/>
      </c>
      <c r="AI1585" t="str">
        <f>IF(LEN(Q1585)&gt;0,REPT("0",IF(IF(MID(I1585,12,1)="F",VLOOKUP(J1585,DATA!$K$2:$Y$20,14,FALSE),0)&gt;10,IF(MID(I1585,12,1)="F",VLOOKUP(J1585,DATA!$K$2:$Y$20,14,FALSE),0)-10,0)-LEN(X1585))&amp;DEC2BIN(Q1585,IF(MID(I1585,12,1)="F",VLOOKUP(J1585,DATA!$K$2:$Y$20,14,FALSE),0)-IF(IF(MID(I1585,12,1)="F",VLOOKUP(J1585,DATA!$K$2:$Y$20,14,FALSE),0)&gt;10,IF(MID(I1585,12,1)="F",VLOOKUP(J1585,DATA!$K$2:$Y$20,14,FALSE),0)-10,0)),"")</f>
        <v/>
      </c>
      <c r="AJ1585" t="str">
        <f>IF(LEN(H1585)&gt;0,IF(H1585&lt;&gt;"CALL_PAL",VLOOKUP(H1585,DATA!$B$2:$E$526,4,FALSE),VLOOKUP(K1585,DATA!$K$72:$M$161,3,FALSE)),"")</f>
        <v/>
      </c>
      <c r="AK1585" t="str">
        <f>IF(LEN(H1585)&gt;0,VLOOKUP(H1585,DATA!$B$2:$D$526,3,FALSE),"")</f>
        <v/>
      </c>
      <c r="AL1585" t="str">
        <f t="shared" si="847"/>
        <v/>
      </c>
      <c r="AM1585" t="str">
        <f t="shared" si="848"/>
        <v/>
      </c>
      <c r="AN1585" t="str">
        <f t="shared" si="826"/>
        <v/>
      </c>
      <c r="AO1585" t="str">
        <f t="shared" si="820"/>
        <v/>
      </c>
      <c r="AP1585" t="str">
        <f t="shared" si="821"/>
        <v/>
      </c>
      <c r="AQ1585" t="str">
        <f t="shared" si="818"/>
        <v/>
      </c>
    </row>
    <row r="1586" spans="1:43" x14ac:dyDescent="0.25">
      <c r="A1586" t="str">
        <f t="shared" si="822"/>
        <v/>
      </c>
      <c r="C1586" t="str">
        <f t="shared" si="828"/>
        <v/>
      </c>
      <c r="D1586" t="str">
        <f t="shared" si="823"/>
        <v/>
      </c>
      <c r="E1586" t="str">
        <f t="shared" si="824"/>
        <v/>
      </c>
      <c r="F1586" t="str">
        <f t="shared" si="827"/>
        <v/>
      </c>
      <c r="G1586" t="str">
        <f t="shared" si="819"/>
        <v/>
      </c>
      <c r="H1586" t="str">
        <f t="shared" si="829"/>
        <v/>
      </c>
      <c r="I1586" s="3" t="str">
        <f>IF(LEN(H1586)&gt;0,VLOOKUP(H1586,DATA!$B$2:$G$526,6,FALSE),"")</f>
        <v/>
      </c>
      <c r="J1586" t="str">
        <f>IF(LEN(H1586)&gt;0,VLOOKUP(H1586,DATA!$B$2:$G$526,2,FALSE),"")</f>
        <v/>
      </c>
      <c r="K1586" t="str">
        <f>IF(LEN(H1586)&gt;0,IF(MID(IF(MID(MID(C1586,LEN(H1586)+2,99),1,1)="(",MID(MID(C1586,LEN(H1586)+2,99),2,LEN(MID(C1586,LEN(H1586)+2,99))-2),MID(C1586,LEN(H1586)+2,99)),1,1)=VLOOKUP(H1586,DATA!$B$2:$I$526,8,FALSE),MID(IF(MID(MID(C1586,LEN(H1586)+2,99),1,1)="(",MID(MID(C1586,LEN(H1586)+2,99),2,LEN(MID(C1586,LEN(H1586)+2,99))-2),MID(C1586,LEN(H1586)+2,99)),1,3),IF(MID(MID(C1586,LEN(H1586)+2,99),1,1)="(",MID(MID(C1586,LEN(H1586)+2,99),2,LEN(MID(C1586,LEN(H1586)+2,99))-2),MID(C1586,LEN(H1586)+2,99))),"")</f>
        <v/>
      </c>
      <c r="L1586" t="str">
        <f t="shared" si="830"/>
        <v/>
      </c>
      <c r="M1586" t="str">
        <f t="shared" si="849"/>
        <v/>
      </c>
      <c r="N1586" t="str">
        <f t="shared" si="831"/>
        <v/>
      </c>
      <c r="O1586" t="str">
        <f t="shared" si="832"/>
        <v/>
      </c>
      <c r="P1586" t="str">
        <f t="shared" si="825"/>
        <v/>
      </c>
      <c r="Q1586" t="str">
        <f t="shared" si="833"/>
        <v/>
      </c>
      <c r="R1586" t="str">
        <f t="shared" si="834"/>
        <v/>
      </c>
      <c r="S1586" t="str">
        <f t="shared" si="835"/>
        <v/>
      </c>
      <c r="T1586" t="str">
        <f t="shared" si="836"/>
        <v/>
      </c>
      <c r="U1586" t="str">
        <f t="shared" si="837"/>
        <v/>
      </c>
      <c r="V1586" t="str">
        <f>IF(MID(I1586,6,1)="T",VLOOKUP(H1586,DATA!$B$2:$H$526,7,FALSE),"")</f>
        <v/>
      </c>
      <c r="W1586" t="str">
        <f t="shared" si="838"/>
        <v/>
      </c>
      <c r="X1586" t="str">
        <f>IF(LEN(H1586)&gt;0,VLOOKUP(H1586,DATA!$B$2:$F$526,5,FALSE),"")</f>
        <v/>
      </c>
      <c r="Y1586" t="str">
        <f t="shared" si="839"/>
        <v/>
      </c>
      <c r="Z1586" t="str">
        <f t="shared" si="840"/>
        <v/>
      </c>
      <c r="AA1586" t="str">
        <f t="shared" si="841"/>
        <v/>
      </c>
      <c r="AB1586" t="str">
        <f>IF(LEN(Z1586)&gt;0,VLOOKUP(Z1586,DATA!$K$25:$L$69,2,FALSE)&amp;IF(LEN(AA1586)&gt;0,VLOOKUP(AA1586,DATA!$O$25:$P$29,2,FALSE),""),"")</f>
        <v/>
      </c>
      <c r="AC1586" t="str">
        <f>IF(LEN(Z1586)&gt;0,VLOOKUP(Z1586,DATA!$K$25:$M$69,3,FALSE),"")</f>
        <v/>
      </c>
      <c r="AD1586" t="str">
        <f t="shared" si="842"/>
        <v/>
      </c>
      <c r="AE1586" t="str">
        <f t="shared" si="843"/>
        <v/>
      </c>
      <c r="AF1586" t="str">
        <f t="shared" si="844"/>
        <v/>
      </c>
      <c r="AG1586" t="str">
        <f t="shared" si="845"/>
        <v/>
      </c>
      <c r="AH1586" t="str">
        <f t="shared" si="846"/>
        <v/>
      </c>
      <c r="AI1586" t="str">
        <f>IF(LEN(Q1586)&gt;0,REPT("0",IF(IF(MID(I1586,12,1)="F",VLOOKUP(J1586,DATA!$K$2:$Y$20,14,FALSE),0)&gt;10,IF(MID(I1586,12,1)="F",VLOOKUP(J1586,DATA!$K$2:$Y$20,14,FALSE),0)-10,0)-LEN(X1586))&amp;DEC2BIN(Q1586,IF(MID(I1586,12,1)="F",VLOOKUP(J1586,DATA!$K$2:$Y$20,14,FALSE),0)-IF(IF(MID(I1586,12,1)="F",VLOOKUP(J1586,DATA!$K$2:$Y$20,14,FALSE),0)&gt;10,IF(MID(I1586,12,1)="F",VLOOKUP(J1586,DATA!$K$2:$Y$20,14,FALSE),0)-10,0)),"")</f>
        <v/>
      </c>
      <c r="AJ1586" t="str">
        <f>IF(LEN(H1586)&gt;0,IF(H1586&lt;&gt;"CALL_PAL",VLOOKUP(H1586,DATA!$B$2:$E$526,4,FALSE),VLOOKUP(K1586,DATA!$K$72:$M$161,3,FALSE)),"")</f>
        <v/>
      </c>
      <c r="AK1586" t="str">
        <f>IF(LEN(H1586)&gt;0,VLOOKUP(H1586,DATA!$B$2:$D$526,3,FALSE),"")</f>
        <v/>
      </c>
      <c r="AL1586" t="str">
        <f t="shared" si="847"/>
        <v/>
      </c>
      <c r="AM1586" t="str">
        <f t="shared" si="848"/>
        <v/>
      </c>
      <c r="AN1586" t="str">
        <f t="shared" si="826"/>
        <v/>
      </c>
      <c r="AO1586" t="str">
        <f t="shared" si="820"/>
        <v/>
      </c>
      <c r="AP1586" t="str">
        <f t="shared" si="821"/>
        <v/>
      </c>
      <c r="AQ1586" t="str">
        <f t="shared" si="818"/>
        <v/>
      </c>
    </row>
    <row r="1587" spans="1:43" x14ac:dyDescent="0.25">
      <c r="A1587" t="str">
        <f t="shared" si="822"/>
        <v/>
      </c>
      <c r="C1587" t="str">
        <f t="shared" si="828"/>
        <v/>
      </c>
      <c r="D1587" t="str">
        <f t="shared" si="823"/>
        <v/>
      </c>
      <c r="E1587" t="str">
        <f t="shared" si="824"/>
        <v/>
      </c>
      <c r="F1587" t="str">
        <f t="shared" si="827"/>
        <v/>
      </c>
      <c r="G1587" t="str">
        <f t="shared" si="819"/>
        <v/>
      </c>
      <c r="H1587" t="str">
        <f t="shared" si="829"/>
        <v/>
      </c>
      <c r="I1587" s="3" t="str">
        <f>IF(LEN(H1587)&gt;0,VLOOKUP(H1587,DATA!$B$2:$G$526,6,FALSE),"")</f>
        <v/>
      </c>
      <c r="J1587" t="str">
        <f>IF(LEN(H1587)&gt;0,VLOOKUP(H1587,DATA!$B$2:$G$526,2,FALSE),"")</f>
        <v/>
      </c>
      <c r="K1587" t="str">
        <f>IF(LEN(H1587)&gt;0,IF(MID(IF(MID(MID(C1587,LEN(H1587)+2,99),1,1)="(",MID(MID(C1587,LEN(H1587)+2,99),2,LEN(MID(C1587,LEN(H1587)+2,99))-2),MID(C1587,LEN(H1587)+2,99)),1,1)=VLOOKUP(H1587,DATA!$B$2:$I$526,8,FALSE),MID(IF(MID(MID(C1587,LEN(H1587)+2,99),1,1)="(",MID(MID(C1587,LEN(H1587)+2,99),2,LEN(MID(C1587,LEN(H1587)+2,99))-2),MID(C1587,LEN(H1587)+2,99)),1,3),IF(MID(MID(C1587,LEN(H1587)+2,99),1,1)="(",MID(MID(C1587,LEN(H1587)+2,99),2,LEN(MID(C1587,LEN(H1587)+2,99))-2),MID(C1587,LEN(H1587)+2,99))),"")</f>
        <v/>
      </c>
      <c r="L1587" t="str">
        <f t="shared" si="830"/>
        <v/>
      </c>
      <c r="M1587" t="str">
        <f t="shared" si="849"/>
        <v/>
      </c>
      <c r="N1587" t="str">
        <f t="shared" si="831"/>
        <v/>
      </c>
      <c r="O1587" t="str">
        <f t="shared" si="832"/>
        <v/>
      </c>
      <c r="P1587" t="str">
        <f t="shared" si="825"/>
        <v/>
      </c>
      <c r="Q1587" t="str">
        <f t="shared" si="833"/>
        <v/>
      </c>
      <c r="R1587" t="str">
        <f t="shared" si="834"/>
        <v/>
      </c>
      <c r="S1587" t="str">
        <f t="shared" si="835"/>
        <v/>
      </c>
      <c r="T1587" t="str">
        <f t="shared" si="836"/>
        <v/>
      </c>
      <c r="U1587" t="str">
        <f t="shared" si="837"/>
        <v/>
      </c>
      <c r="V1587" t="str">
        <f>IF(MID(I1587,6,1)="T",VLOOKUP(H1587,DATA!$B$2:$H$526,7,FALSE),"")</f>
        <v/>
      </c>
      <c r="W1587" t="str">
        <f t="shared" si="838"/>
        <v/>
      </c>
      <c r="X1587" t="str">
        <f>IF(LEN(H1587)&gt;0,VLOOKUP(H1587,DATA!$B$2:$F$526,5,FALSE),"")</f>
        <v/>
      </c>
      <c r="Y1587" t="str">
        <f t="shared" si="839"/>
        <v/>
      </c>
      <c r="Z1587" t="str">
        <f t="shared" si="840"/>
        <v/>
      </c>
      <c r="AA1587" t="str">
        <f t="shared" si="841"/>
        <v/>
      </c>
      <c r="AB1587" t="str">
        <f>IF(LEN(Z1587)&gt;0,VLOOKUP(Z1587,DATA!$K$25:$L$69,2,FALSE)&amp;IF(LEN(AA1587)&gt;0,VLOOKUP(AA1587,DATA!$O$25:$P$29,2,FALSE),""),"")</f>
        <v/>
      </c>
      <c r="AC1587" t="str">
        <f>IF(LEN(Z1587)&gt;0,VLOOKUP(Z1587,DATA!$K$25:$M$69,3,FALSE),"")</f>
        <v/>
      </c>
      <c r="AD1587" t="str">
        <f t="shared" si="842"/>
        <v/>
      </c>
      <c r="AE1587" t="str">
        <f t="shared" si="843"/>
        <v/>
      </c>
      <c r="AF1587" t="str">
        <f t="shared" si="844"/>
        <v/>
      </c>
      <c r="AG1587" t="str">
        <f t="shared" si="845"/>
        <v/>
      </c>
      <c r="AH1587" t="str">
        <f t="shared" si="846"/>
        <v/>
      </c>
      <c r="AI1587" t="str">
        <f>IF(LEN(Q1587)&gt;0,REPT("0",IF(IF(MID(I1587,12,1)="F",VLOOKUP(J1587,DATA!$K$2:$Y$20,14,FALSE),0)&gt;10,IF(MID(I1587,12,1)="F",VLOOKUP(J1587,DATA!$K$2:$Y$20,14,FALSE),0)-10,0)-LEN(X1587))&amp;DEC2BIN(Q1587,IF(MID(I1587,12,1)="F",VLOOKUP(J1587,DATA!$K$2:$Y$20,14,FALSE),0)-IF(IF(MID(I1587,12,1)="F",VLOOKUP(J1587,DATA!$K$2:$Y$20,14,FALSE),0)&gt;10,IF(MID(I1587,12,1)="F",VLOOKUP(J1587,DATA!$K$2:$Y$20,14,FALSE),0)-10,0)),"")</f>
        <v/>
      </c>
      <c r="AJ1587" t="str">
        <f>IF(LEN(H1587)&gt;0,IF(H1587&lt;&gt;"CALL_PAL",VLOOKUP(H1587,DATA!$B$2:$E$526,4,FALSE),VLOOKUP(K1587,DATA!$K$72:$M$161,3,FALSE)),"")</f>
        <v/>
      </c>
      <c r="AK1587" t="str">
        <f>IF(LEN(H1587)&gt;0,VLOOKUP(H1587,DATA!$B$2:$D$526,3,FALSE),"")</f>
        <v/>
      </c>
      <c r="AL1587" t="str">
        <f t="shared" si="847"/>
        <v/>
      </c>
      <c r="AM1587" t="str">
        <f t="shared" si="848"/>
        <v/>
      </c>
      <c r="AN1587" t="str">
        <f t="shared" si="826"/>
        <v/>
      </c>
      <c r="AO1587" t="str">
        <f t="shared" si="820"/>
        <v/>
      </c>
      <c r="AP1587" t="str">
        <f t="shared" si="821"/>
        <v/>
      </c>
      <c r="AQ1587" t="str">
        <f t="shared" si="818"/>
        <v/>
      </c>
    </row>
    <row r="1588" spans="1:43" x14ac:dyDescent="0.25">
      <c r="A1588" t="str">
        <f t="shared" si="822"/>
        <v/>
      </c>
      <c r="C1588" t="str">
        <f t="shared" si="828"/>
        <v/>
      </c>
      <c r="D1588" t="str">
        <f t="shared" si="823"/>
        <v/>
      </c>
      <c r="E1588" t="str">
        <f t="shared" si="824"/>
        <v/>
      </c>
      <c r="F1588" t="str">
        <f t="shared" si="827"/>
        <v/>
      </c>
      <c r="G1588" t="str">
        <f t="shared" si="819"/>
        <v/>
      </c>
      <c r="H1588" t="str">
        <f t="shared" si="829"/>
        <v/>
      </c>
      <c r="I1588" s="3" t="str">
        <f>IF(LEN(H1588)&gt;0,VLOOKUP(H1588,DATA!$B$2:$G$526,6,FALSE),"")</f>
        <v/>
      </c>
      <c r="J1588" t="str">
        <f>IF(LEN(H1588)&gt;0,VLOOKUP(H1588,DATA!$B$2:$G$526,2,FALSE),"")</f>
        <v/>
      </c>
      <c r="K1588" t="str">
        <f>IF(LEN(H1588)&gt;0,IF(MID(IF(MID(MID(C1588,LEN(H1588)+2,99),1,1)="(",MID(MID(C1588,LEN(H1588)+2,99),2,LEN(MID(C1588,LEN(H1588)+2,99))-2),MID(C1588,LEN(H1588)+2,99)),1,1)=VLOOKUP(H1588,DATA!$B$2:$I$526,8,FALSE),MID(IF(MID(MID(C1588,LEN(H1588)+2,99),1,1)="(",MID(MID(C1588,LEN(H1588)+2,99),2,LEN(MID(C1588,LEN(H1588)+2,99))-2),MID(C1588,LEN(H1588)+2,99)),1,3),IF(MID(MID(C1588,LEN(H1588)+2,99),1,1)="(",MID(MID(C1588,LEN(H1588)+2,99),2,LEN(MID(C1588,LEN(H1588)+2,99))-2),MID(C1588,LEN(H1588)+2,99))),"")</f>
        <v/>
      </c>
      <c r="L1588" t="str">
        <f t="shared" si="830"/>
        <v/>
      </c>
      <c r="M1588" t="str">
        <f t="shared" si="849"/>
        <v/>
      </c>
      <c r="N1588" t="str">
        <f t="shared" si="831"/>
        <v/>
      </c>
      <c r="O1588" t="str">
        <f t="shared" si="832"/>
        <v/>
      </c>
      <c r="P1588" t="str">
        <f t="shared" si="825"/>
        <v/>
      </c>
      <c r="Q1588" t="str">
        <f t="shared" si="833"/>
        <v/>
      </c>
      <c r="R1588" t="str">
        <f t="shared" si="834"/>
        <v/>
      </c>
      <c r="S1588" t="str">
        <f t="shared" si="835"/>
        <v/>
      </c>
      <c r="T1588" t="str">
        <f t="shared" si="836"/>
        <v/>
      </c>
      <c r="U1588" t="str">
        <f t="shared" si="837"/>
        <v/>
      </c>
      <c r="V1588" t="str">
        <f>IF(MID(I1588,6,1)="T",VLOOKUP(H1588,DATA!$B$2:$H$526,7,FALSE),"")</f>
        <v/>
      </c>
      <c r="W1588" t="str">
        <f t="shared" si="838"/>
        <v/>
      </c>
      <c r="X1588" t="str">
        <f>IF(LEN(H1588)&gt;0,VLOOKUP(H1588,DATA!$B$2:$F$526,5,FALSE),"")</f>
        <v/>
      </c>
      <c r="Y1588" t="str">
        <f t="shared" si="839"/>
        <v/>
      </c>
      <c r="Z1588" t="str">
        <f t="shared" si="840"/>
        <v/>
      </c>
      <c r="AA1588" t="str">
        <f t="shared" si="841"/>
        <v/>
      </c>
      <c r="AB1588" t="str">
        <f>IF(LEN(Z1588)&gt;0,VLOOKUP(Z1588,DATA!$K$25:$L$69,2,FALSE)&amp;IF(LEN(AA1588)&gt;0,VLOOKUP(AA1588,DATA!$O$25:$P$29,2,FALSE),""),"")</f>
        <v/>
      </c>
      <c r="AC1588" t="str">
        <f>IF(LEN(Z1588)&gt;0,VLOOKUP(Z1588,DATA!$K$25:$M$69,3,FALSE),"")</f>
        <v/>
      </c>
      <c r="AD1588" t="str">
        <f t="shared" si="842"/>
        <v/>
      </c>
      <c r="AE1588" t="str">
        <f t="shared" si="843"/>
        <v/>
      </c>
      <c r="AF1588" t="str">
        <f t="shared" si="844"/>
        <v/>
      </c>
      <c r="AG1588" t="str">
        <f t="shared" si="845"/>
        <v/>
      </c>
      <c r="AH1588" t="str">
        <f t="shared" si="846"/>
        <v/>
      </c>
      <c r="AI1588" t="str">
        <f>IF(LEN(Q1588)&gt;0,REPT("0",IF(IF(MID(I1588,12,1)="F",VLOOKUP(J1588,DATA!$K$2:$Y$20,14,FALSE),0)&gt;10,IF(MID(I1588,12,1)="F",VLOOKUP(J1588,DATA!$K$2:$Y$20,14,FALSE),0)-10,0)-LEN(X1588))&amp;DEC2BIN(Q1588,IF(MID(I1588,12,1)="F",VLOOKUP(J1588,DATA!$K$2:$Y$20,14,FALSE),0)-IF(IF(MID(I1588,12,1)="F",VLOOKUP(J1588,DATA!$K$2:$Y$20,14,FALSE),0)&gt;10,IF(MID(I1588,12,1)="F",VLOOKUP(J1588,DATA!$K$2:$Y$20,14,FALSE),0)-10,0)),"")</f>
        <v/>
      </c>
      <c r="AJ1588" t="str">
        <f>IF(LEN(H1588)&gt;0,IF(H1588&lt;&gt;"CALL_PAL",VLOOKUP(H1588,DATA!$B$2:$E$526,4,FALSE),VLOOKUP(K1588,DATA!$K$72:$M$161,3,FALSE)),"")</f>
        <v/>
      </c>
      <c r="AK1588" t="str">
        <f>IF(LEN(H1588)&gt;0,VLOOKUP(H1588,DATA!$B$2:$D$526,3,FALSE),"")</f>
        <v/>
      </c>
      <c r="AL1588" t="str">
        <f t="shared" si="847"/>
        <v/>
      </c>
      <c r="AM1588" t="str">
        <f t="shared" si="848"/>
        <v/>
      </c>
      <c r="AN1588" t="str">
        <f t="shared" si="826"/>
        <v/>
      </c>
      <c r="AO1588" t="str">
        <f t="shared" si="820"/>
        <v/>
      </c>
      <c r="AP1588" t="str">
        <f t="shared" si="821"/>
        <v/>
      </c>
      <c r="AQ1588" t="str">
        <f t="shared" si="818"/>
        <v/>
      </c>
    </row>
    <row r="1589" spans="1:43" x14ac:dyDescent="0.25">
      <c r="A1589" t="str">
        <f t="shared" si="822"/>
        <v/>
      </c>
      <c r="C1589" t="str">
        <f t="shared" si="828"/>
        <v/>
      </c>
      <c r="D1589" t="str">
        <f t="shared" si="823"/>
        <v/>
      </c>
      <c r="E1589" t="str">
        <f t="shared" si="824"/>
        <v/>
      </c>
      <c r="F1589" t="str">
        <f t="shared" si="827"/>
        <v/>
      </c>
      <c r="G1589" t="str">
        <f t="shared" si="819"/>
        <v/>
      </c>
      <c r="H1589" t="str">
        <f t="shared" si="829"/>
        <v/>
      </c>
      <c r="I1589" s="3" t="str">
        <f>IF(LEN(H1589)&gt;0,VLOOKUP(H1589,DATA!$B$2:$G$526,6,FALSE),"")</f>
        <v/>
      </c>
      <c r="J1589" t="str">
        <f>IF(LEN(H1589)&gt;0,VLOOKUP(H1589,DATA!$B$2:$G$526,2,FALSE),"")</f>
        <v/>
      </c>
      <c r="K1589" t="str">
        <f>IF(LEN(H1589)&gt;0,IF(MID(IF(MID(MID(C1589,LEN(H1589)+2,99),1,1)="(",MID(MID(C1589,LEN(H1589)+2,99),2,LEN(MID(C1589,LEN(H1589)+2,99))-2),MID(C1589,LEN(H1589)+2,99)),1,1)=VLOOKUP(H1589,DATA!$B$2:$I$526,8,FALSE),MID(IF(MID(MID(C1589,LEN(H1589)+2,99),1,1)="(",MID(MID(C1589,LEN(H1589)+2,99),2,LEN(MID(C1589,LEN(H1589)+2,99))-2),MID(C1589,LEN(H1589)+2,99)),1,3),IF(MID(MID(C1589,LEN(H1589)+2,99),1,1)="(",MID(MID(C1589,LEN(H1589)+2,99),2,LEN(MID(C1589,LEN(H1589)+2,99))-2),MID(C1589,LEN(H1589)+2,99))),"")</f>
        <v/>
      </c>
      <c r="L1589" t="str">
        <f t="shared" si="830"/>
        <v/>
      </c>
      <c r="M1589" t="str">
        <f t="shared" si="849"/>
        <v/>
      </c>
      <c r="N1589" t="str">
        <f t="shared" si="831"/>
        <v/>
      </c>
      <c r="O1589" t="str">
        <f t="shared" si="832"/>
        <v/>
      </c>
      <c r="P1589" t="str">
        <f t="shared" si="825"/>
        <v/>
      </c>
      <c r="Q1589" t="str">
        <f t="shared" si="833"/>
        <v/>
      </c>
      <c r="R1589" t="str">
        <f t="shared" si="834"/>
        <v/>
      </c>
      <c r="S1589" t="str">
        <f t="shared" si="835"/>
        <v/>
      </c>
      <c r="T1589" t="str">
        <f t="shared" si="836"/>
        <v/>
      </c>
      <c r="U1589" t="str">
        <f t="shared" si="837"/>
        <v/>
      </c>
      <c r="V1589" t="str">
        <f>IF(MID(I1589,6,1)="T",VLOOKUP(H1589,DATA!$B$2:$H$526,7,FALSE),"")</f>
        <v/>
      </c>
      <c r="W1589" t="str">
        <f t="shared" si="838"/>
        <v/>
      </c>
      <c r="X1589" t="str">
        <f>IF(LEN(H1589)&gt;0,VLOOKUP(H1589,DATA!$B$2:$F$526,5,FALSE),"")</f>
        <v/>
      </c>
      <c r="Y1589" t="str">
        <f t="shared" si="839"/>
        <v/>
      </c>
      <c r="Z1589" t="str">
        <f t="shared" si="840"/>
        <v/>
      </c>
      <c r="AA1589" t="str">
        <f t="shared" si="841"/>
        <v/>
      </c>
      <c r="AB1589" t="str">
        <f>IF(LEN(Z1589)&gt;0,VLOOKUP(Z1589,DATA!$K$25:$L$69,2,FALSE)&amp;IF(LEN(AA1589)&gt;0,VLOOKUP(AA1589,DATA!$O$25:$P$29,2,FALSE),""),"")</f>
        <v/>
      </c>
      <c r="AC1589" t="str">
        <f>IF(LEN(Z1589)&gt;0,VLOOKUP(Z1589,DATA!$K$25:$M$69,3,FALSE),"")</f>
        <v/>
      </c>
      <c r="AD1589" t="str">
        <f t="shared" si="842"/>
        <v/>
      </c>
      <c r="AE1589" t="str">
        <f t="shared" si="843"/>
        <v/>
      </c>
      <c r="AF1589" t="str">
        <f t="shared" si="844"/>
        <v/>
      </c>
      <c r="AG1589" t="str">
        <f t="shared" si="845"/>
        <v/>
      </c>
      <c r="AH1589" t="str">
        <f t="shared" si="846"/>
        <v/>
      </c>
      <c r="AI1589" t="str">
        <f>IF(LEN(Q1589)&gt;0,REPT("0",IF(IF(MID(I1589,12,1)="F",VLOOKUP(J1589,DATA!$K$2:$Y$20,14,FALSE),0)&gt;10,IF(MID(I1589,12,1)="F",VLOOKUP(J1589,DATA!$K$2:$Y$20,14,FALSE),0)-10,0)-LEN(X1589))&amp;DEC2BIN(Q1589,IF(MID(I1589,12,1)="F",VLOOKUP(J1589,DATA!$K$2:$Y$20,14,FALSE),0)-IF(IF(MID(I1589,12,1)="F",VLOOKUP(J1589,DATA!$K$2:$Y$20,14,FALSE),0)&gt;10,IF(MID(I1589,12,1)="F",VLOOKUP(J1589,DATA!$K$2:$Y$20,14,FALSE),0)-10,0)),"")</f>
        <v/>
      </c>
      <c r="AJ1589" t="str">
        <f>IF(LEN(H1589)&gt;0,IF(H1589&lt;&gt;"CALL_PAL",VLOOKUP(H1589,DATA!$B$2:$E$526,4,FALSE),VLOOKUP(K1589,DATA!$K$72:$M$161,3,FALSE)),"")</f>
        <v/>
      </c>
      <c r="AK1589" t="str">
        <f>IF(LEN(H1589)&gt;0,VLOOKUP(H1589,DATA!$B$2:$D$526,3,FALSE),"")</f>
        <v/>
      </c>
      <c r="AL1589" t="str">
        <f t="shared" si="847"/>
        <v/>
      </c>
      <c r="AM1589" t="str">
        <f t="shared" si="848"/>
        <v/>
      </c>
      <c r="AN1589" t="str">
        <f t="shared" si="826"/>
        <v/>
      </c>
      <c r="AO1589" t="str">
        <f t="shared" si="820"/>
        <v/>
      </c>
      <c r="AP1589" t="str">
        <f t="shared" si="821"/>
        <v/>
      </c>
      <c r="AQ1589" t="str">
        <f t="shared" si="818"/>
        <v/>
      </c>
    </row>
    <row r="1590" spans="1:43" x14ac:dyDescent="0.25">
      <c r="A1590" t="str">
        <f t="shared" si="822"/>
        <v/>
      </c>
      <c r="C1590" t="str">
        <f t="shared" si="828"/>
        <v/>
      </c>
      <c r="D1590" t="str">
        <f t="shared" si="823"/>
        <v/>
      </c>
      <c r="E1590" t="str">
        <f t="shared" si="824"/>
        <v/>
      </c>
      <c r="F1590" t="str">
        <f t="shared" si="827"/>
        <v/>
      </c>
      <c r="G1590" t="str">
        <f t="shared" si="819"/>
        <v/>
      </c>
      <c r="H1590" t="str">
        <f t="shared" si="829"/>
        <v/>
      </c>
      <c r="I1590" s="3" t="str">
        <f>IF(LEN(H1590)&gt;0,VLOOKUP(H1590,DATA!$B$2:$G$526,6,FALSE),"")</f>
        <v/>
      </c>
      <c r="J1590" t="str">
        <f>IF(LEN(H1590)&gt;0,VLOOKUP(H1590,DATA!$B$2:$G$526,2,FALSE),"")</f>
        <v/>
      </c>
      <c r="K1590" t="str">
        <f>IF(LEN(H1590)&gt;0,IF(MID(IF(MID(MID(C1590,LEN(H1590)+2,99),1,1)="(",MID(MID(C1590,LEN(H1590)+2,99),2,LEN(MID(C1590,LEN(H1590)+2,99))-2),MID(C1590,LEN(H1590)+2,99)),1,1)=VLOOKUP(H1590,DATA!$B$2:$I$526,8,FALSE),MID(IF(MID(MID(C1590,LEN(H1590)+2,99),1,1)="(",MID(MID(C1590,LEN(H1590)+2,99),2,LEN(MID(C1590,LEN(H1590)+2,99))-2),MID(C1590,LEN(H1590)+2,99)),1,3),IF(MID(MID(C1590,LEN(H1590)+2,99),1,1)="(",MID(MID(C1590,LEN(H1590)+2,99),2,LEN(MID(C1590,LEN(H1590)+2,99))-2),MID(C1590,LEN(H1590)+2,99))),"")</f>
        <v/>
      </c>
      <c r="L1590" t="str">
        <f t="shared" si="830"/>
        <v/>
      </c>
      <c r="M1590" t="str">
        <f t="shared" si="849"/>
        <v/>
      </c>
      <c r="N1590" t="str">
        <f t="shared" si="831"/>
        <v/>
      </c>
      <c r="O1590" t="str">
        <f t="shared" si="832"/>
        <v/>
      </c>
      <c r="P1590" t="str">
        <f t="shared" si="825"/>
        <v/>
      </c>
      <c r="Q1590" t="str">
        <f t="shared" si="833"/>
        <v/>
      </c>
      <c r="R1590" t="str">
        <f t="shared" si="834"/>
        <v/>
      </c>
      <c r="S1590" t="str">
        <f t="shared" si="835"/>
        <v/>
      </c>
      <c r="T1590" t="str">
        <f t="shared" si="836"/>
        <v/>
      </c>
      <c r="U1590" t="str">
        <f t="shared" si="837"/>
        <v/>
      </c>
      <c r="V1590" t="str">
        <f>IF(MID(I1590,6,1)="T",VLOOKUP(H1590,DATA!$B$2:$H$526,7,FALSE),"")</f>
        <v/>
      </c>
      <c r="W1590" t="str">
        <f t="shared" si="838"/>
        <v/>
      </c>
      <c r="X1590" t="str">
        <f>IF(LEN(H1590)&gt;0,VLOOKUP(H1590,DATA!$B$2:$F$526,5,FALSE),"")</f>
        <v/>
      </c>
      <c r="Y1590" t="str">
        <f t="shared" si="839"/>
        <v/>
      </c>
      <c r="Z1590" t="str">
        <f t="shared" si="840"/>
        <v/>
      </c>
      <c r="AA1590" t="str">
        <f t="shared" si="841"/>
        <v/>
      </c>
      <c r="AB1590" t="str">
        <f>IF(LEN(Z1590)&gt;0,VLOOKUP(Z1590,DATA!$K$25:$L$69,2,FALSE)&amp;IF(LEN(AA1590)&gt;0,VLOOKUP(AA1590,DATA!$O$25:$P$29,2,FALSE),""),"")</f>
        <v/>
      </c>
      <c r="AC1590" t="str">
        <f>IF(LEN(Z1590)&gt;0,VLOOKUP(Z1590,DATA!$K$25:$M$69,3,FALSE),"")</f>
        <v/>
      </c>
      <c r="AD1590" t="str">
        <f t="shared" si="842"/>
        <v/>
      </c>
      <c r="AE1590" t="str">
        <f t="shared" si="843"/>
        <v/>
      </c>
      <c r="AF1590" t="str">
        <f t="shared" si="844"/>
        <v/>
      </c>
      <c r="AG1590" t="str">
        <f t="shared" si="845"/>
        <v/>
      </c>
      <c r="AH1590" t="str">
        <f t="shared" si="846"/>
        <v/>
      </c>
      <c r="AI1590" t="str">
        <f>IF(LEN(Q1590)&gt;0,REPT("0",IF(IF(MID(I1590,12,1)="F",VLOOKUP(J1590,DATA!$K$2:$Y$20,14,FALSE),0)&gt;10,IF(MID(I1590,12,1)="F",VLOOKUP(J1590,DATA!$K$2:$Y$20,14,FALSE),0)-10,0)-LEN(X1590))&amp;DEC2BIN(Q1590,IF(MID(I1590,12,1)="F",VLOOKUP(J1590,DATA!$K$2:$Y$20,14,FALSE),0)-IF(IF(MID(I1590,12,1)="F",VLOOKUP(J1590,DATA!$K$2:$Y$20,14,FALSE),0)&gt;10,IF(MID(I1590,12,1)="F",VLOOKUP(J1590,DATA!$K$2:$Y$20,14,FALSE),0)-10,0)),"")</f>
        <v/>
      </c>
      <c r="AJ1590" t="str">
        <f>IF(LEN(H1590)&gt;0,IF(H1590&lt;&gt;"CALL_PAL",VLOOKUP(H1590,DATA!$B$2:$E$526,4,FALSE),VLOOKUP(K1590,DATA!$K$72:$M$161,3,FALSE)),"")</f>
        <v/>
      </c>
      <c r="AK1590" t="str">
        <f>IF(LEN(H1590)&gt;0,VLOOKUP(H1590,DATA!$B$2:$D$526,3,FALSE),"")</f>
        <v/>
      </c>
      <c r="AL1590" t="str">
        <f t="shared" si="847"/>
        <v/>
      </c>
      <c r="AM1590" t="str">
        <f t="shared" si="848"/>
        <v/>
      </c>
      <c r="AN1590" t="str">
        <f t="shared" si="826"/>
        <v/>
      </c>
      <c r="AO1590" t="str">
        <f t="shared" si="820"/>
        <v/>
      </c>
      <c r="AP1590" t="str">
        <f t="shared" si="821"/>
        <v/>
      </c>
      <c r="AQ1590" t="str">
        <f t="shared" si="818"/>
        <v/>
      </c>
    </row>
    <row r="1591" spans="1:43" x14ac:dyDescent="0.25">
      <c r="A1591" t="str">
        <f t="shared" si="822"/>
        <v/>
      </c>
      <c r="C1591" t="str">
        <f t="shared" si="828"/>
        <v/>
      </c>
      <c r="D1591" t="str">
        <f t="shared" si="823"/>
        <v/>
      </c>
      <c r="E1591" t="str">
        <f t="shared" si="824"/>
        <v/>
      </c>
      <c r="F1591" t="str">
        <f t="shared" si="827"/>
        <v/>
      </c>
      <c r="G1591" t="str">
        <f t="shared" si="819"/>
        <v/>
      </c>
      <c r="H1591" t="str">
        <f t="shared" si="829"/>
        <v/>
      </c>
      <c r="I1591" s="3" t="str">
        <f>IF(LEN(H1591)&gt;0,VLOOKUP(H1591,DATA!$B$2:$G$526,6,FALSE),"")</f>
        <v/>
      </c>
      <c r="J1591" t="str">
        <f>IF(LEN(H1591)&gt;0,VLOOKUP(H1591,DATA!$B$2:$G$526,2,FALSE),"")</f>
        <v/>
      </c>
      <c r="K1591" t="str">
        <f>IF(LEN(H1591)&gt;0,IF(MID(IF(MID(MID(C1591,LEN(H1591)+2,99),1,1)="(",MID(MID(C1591,LEN(H1591)+2,99),2,LEN(MID(C1591,LEN(H1591)+2,99))-2),MID(C1591,LEN(H1591)+2,99)),1,1)=VLOOKUP(H1591,DATA!$B$2:$I$526,8,FALSE),MID(IF(MID(MID(C1591,LEN(H1591)+2,99),1,1)="(",MID(MID(C1591,LEN(H1591)+2,99),2,LEN(MID(C1591,LEN(H1591)+2,99))-2),MID(C1591,LEN(H1591)+2,99)),1,3),IF(MID(MID(C1591,LEN(H1591)+2,99),1,1)="(",MID(MID(C1591,LEN(H1591)+2,99),2,LEN(MID(C1591,LEN(H1591)+2,99))-2),MID(C1591,LEN(H1591)+2,99))),"")</f>
        <v/>
      </c>
      <c r="L1591" t="str">
        <f t="shared" si="830"/>
        <v/>
      </c>
      <c r="M1591" t="str">
        <f t="shared" si="849"/>
        <v/>
      </c>
      <c r="N1591" t="str">
        <f t="shared" si="831"/>
        <v/>
      </c>
      <c r="O1591" t="str">
        <f t="shared" si="832"/>
        <v/>
      </c>
      <c r="P1591" t="str">
        <f t="shared" si="825"/>
        <v/>
      </c>
      <c r="Q1591" t="str">
        <f t="shared" si="833"/>
        <v/>
      </c>
      <c r="R1591" t="str">
        <f t="shared" si="834"/>
        <v/>
      </c>
      <c r="S1591" t="str">
        <f t="shared" si="835"/>
        <v/>
      </c>
      <c r="T1591" t="str">
        <f t="shared" si="836"/>
        <v/>
      </c>
      <c r="U1591" t="str">
        <f t="shared" si="837"/>
        <v/>
      </c>
      <c r="V1591" t="str">
        <f>IF(MID(I1591,6,1)="T",VLOOKUP(H1591,DATA!$B$2:$H$526,7,FALSE),"")</f>
        <v/>
      </c>
      <c r="W1591" t="str">
        <f t="shared" si="838"/>
        <v/>
      </c>
      <c r="X1591" t="str">
        <f>IF(LEN(H1591)&gt;0,VLOOKUP(H1591,DATA!$B$2:$F$526,5,FALSE),"")</f>
        <v/>
      </c>
      <c r="Y1591" t="str">
        <f t="shared" si="839"/>
        <v/>
      </c>
      <c r="Z1591" t="str">
        <f t="shared" si="840"/>
        <v/>
      </c>
      <c r="AA1591" t="str">
        <f t="shared" si="841"/>
        <v/>
      </c>
      <c r="AB1591" t="str">
        <f>IF(LEN(Z1591)&gt;0,VLOOKUP(Z1591,DATA!$K$25:$L$69,2,FALSE)&amp;IF(LEN(AA1591)&gt;0,VLOOKUP(AA1591,DATA!$O$25:$P$29,2,FALSE),""),"")</f>
        <v/>
      </c>
      <c r="AC1591" t="str">
        <f>IF(LEN(Z1591)&gt;0,VLOOKUP(Z1591,DATA!$K$25:$M$69,3,FALSE),"")</f>
        <v/>
      </c>
      <c r="AD1591" t="str">
        <f t="shared" si="842"/>
        <v/>
      </c>
      <c r="AE1591" t="str">
        <f t="shared" si="843"/>
        <v/>
      </c>
      <c r="AF1591" t="str">
        <f t="shared" si="844"/>
        <v/>
      </c>
      <c r="AG1591" t="str">
        <f t="shared" si="845"/>
        <v/>
      </c>
      <c r="AH1591" t="str">
        <f t="shared" si="846"/>
        <v/>
      </c>
      <c r="AI1591" t="str">
        <f>IF(LEN(Q1591)&gt;0,REPT("0",IF(IF(MID(I1591,12,1)="F",VLOOKUP(J1591,DATA!$K$2:$Y$20,14,FALSE),0)&gt;10,IF(MID(I1591,12,1)="F",VLOOKUP(J1591,DATA!$K$2:$Y$20,14,FALSE),0)-10,0)-LEN(X1591))&amp;DEC2BIN(Q1591,IF(MID(I1591,12,1)="F",VLOOKUP(J1591,DATA!$K$2:$Y$20,14,FALSE),0)-IF(IF(MID(I1591,12,1)="F",VLOOKUP(J1591,DATA!$K$2:$Y$20,14,FALSE),0)&gt;10,IF(MID(I1591,12,1)="F",VLOOKUP(J1591,DATA!$K$2:$Y$20,14,FALSE),0)-10,0)),"")</f>
        <v/>
      </c>
      <c r="AJ1591" t="str">
        <f>IF(LEN(H1591)&gt;0,IF(H1591&lt;&gt;"CALL_PAL",VLOOKUP(H1591,DATA!$B$2:$E$526,4,FALSE),VLOOKUP(K1591,DATA!$K$72:$M$161,3,FALSE)),"")</f>
        <v/>
      </c>
      <c r="AK1591" t="str">
        <f>IF(LEN(H1591)&gt;0,VLOOKUP(H1591,DATA!$B$2:$D$526,3,FALSE),"")</f>
        <v/>
      </c>
      <c r="AL1591" t="str">
        <f t="shared" si="847"/>
        <v/>
      </c>
      <c r="AM1591" t="str">
        <f t="shared" si="848"/>
        <v/>
      </c>
      <c r="AN1591" t="str">
        <f t="shared" si="826"/>
        <v/>
      </c>
      <c r="AO1591" t="str">
        <f t="shared" si="820"/>
        <v/>
      </c>
      <c r="AP1591" t="str">
        <f t="shared" si="821"/>
        <v/>
      </c>
      <c r="AQ1591" t="str">
        <f t="shared" si="818"/>
        <v/>
      </c>
    </row>
    <row r="1592" spans="1:43" x14ac:dyDescent="0.25">
      <c r="A1592" t="str">
        <f t="shared" si="822"/>
        <v/>
      </c>
      <c r="C1592" t="str">
        <f t="shared" si="828"/>
        <v/>
      </c>
      <c r="D1592" t="str">
        <f t="shared" si="823"/>
        <v/>
      </c>
      <c r="E1592" t="str">
        <f t="shared" si="824"/>
        <v/>
      </c>
      <c r="F1592" t="str">
        <f t="shared" si="827"/>
        <v/>
      </c>
      <c r="G1592" t="str">
        <f t="shared" si="819"/>
        <v/>
      </c>
      <c r="H1592" t="str">
        <f t="shared" si="829"/>
        <v/>
      </c>
      <c r="I1592" s="3" t="str">
        <f>IF(LEN(H1592)&gt;0,VLOOKUP(H1592,DATA!$B$2:$G$526,6,FALSE),"")</f>
        <v/>
      </c>
      <c r="J1592" t="str">
        <f>IF(LEN(H1592)&gt;0,VLOOKUP(H1592,DATA!$B$2:$G$526,2,FALSE),"")</f>
        <v/>
      </c>
      <c r="K1592" t="str">
        <f>IF(LEN(H1592)&gt;0,IF(MID(IF(MID(MID(C1592,LEN(H1592)+2,99),1,1)="(",MID(MID(C1592,LEN(H1592)+2,99),2,LEN(MID(C1592,LEN(H1592)+2,99))-2),MID(C1592,LEN(H1592)+2,99)),1,1)=VLOOKUP(H1592,DATA!$B$2:$I$526,8,FALSE),MID(IF(MID(MID(C1592,LEN(H1592)+2,99),1,1)="(",MID(MID(C1592,LEN(H1592)+2,99),2,LEN(MID(C1592,LEN(H1592)+2,99))-2),MID(C1592,LEN(H1592)+2,99)),1,3),IF(MID(MID(C1592,LEN(H1592)+2,99),1,1)="(",MID(MID(C1592,LEN(H1592)+2,99),2,LEN(MID(C1592,LEN(H1592)+2,99))-2),MID(C1592,LEN(H1592)+2,99))),"")</f>
        <v/>
      </c>
      <c r="L1592" t="str">
        <f t="shared" si="830"/>
        <v/>
      </c>
      <c r="M1592" t="str">
        <f t="shared" si="849"/>
        <v/>
      </c>
      <c r="N1592" t="str">
        <f t="shared" si="831"/>
        <v/>
      </c>
      <c r="O1592" t="str">
        <f t="shared" si="832"/>
        <v/>
      </c>
      <c r="P1592" t="str">
        <f t="shared" si="825"/>
        <v/>
      </c>
      <c r="Q1592" t="str">
        <f t="shared" si="833"/>
        <v/>
      </c>
      <c r="R1592" t="str">
        <f t="shared" si="834"/>
        <v/>
      </c>
      <c r="S1592" t="str">
        <f t="shared" si="835"/>
        <v/>
      </c>
      <c r="T1592" t="str">
        <f t="shared" si="836"/>
        <v/>
      </c>
      <c r="U1592" t="str">
        <f t="shared" si="837"/>
        <v/>
      </c>
      <c r="V1592" t="str">
        <f>IF(MID(I1592,6,1)="T",VLOOKUP(H1592,DATA!$B$2:$H$526,7,FALSE),"")</f>
        <v/>
      </c>
      <c r="W1592" t="str">
        <f t="shared" si="838"/>
        <v/>
      </c>
      <c r="X1592" t="str">
        <f>IF(LEN(H1592)&gt;0,VLOOKUP(H1592,DATA!$B$2:$F$526,5,FALSE),"")</f>
        <v/>
      </c>
      <c r="Y1592" t="str">
        <f t="shared" si="839"/>
        <v/>
      </c>
      <c r="Z1592" t="str">
        <f t="shared" si="840"/>
        <v/>
      </c>
      <c r="AA1592" t="str">
        <f t="shared" si="841"/>
        <v/>
      </c>
      <c r="AB1592" t="str">
        <f>IF(LEN(Z1592)&gt;0,VLOOKUP(Z1592,DATA!$K$25:$L$69,2,FALSE)&amp;IF(LEN(AA1592)&gt;0,VLOOKUP(AA1592,DATA!$O$25:$P$29,2,FALSE),""),"")</f>
        <v/>
      </c>
      <c r="AC1592" t="str">
        <f>IF(LEN(Z1592)&gt;0,VLOOKUP(Z1592,DATA!$K$25:$M$69,3,FALSE),"")</f>
        <v/>
      </c>
      <c r="AD1592" t="str">
        <f t="shared" si="842"/>
        <v/>
      </c>
      <c r="AE1592" t="str">
        <f t="shared" si="843"/>
        <v/>
      </c>
      <c r="AF1592" t="str">
        <f t="shared" si="844"/>
        <v/>
      </c>
      <c r="AG1592" t="str">
        <f t="shared" si="845"/>
        <v/>
      </c>
      <c r="AH1592" t="str">
        <f t="shared" si="846"/>
        <v/>
      </c>
      <c r="AI1592" t="str">
        <f>IF(LEN(Q1592)&gt;0,REPT("0",IF(IF(MID(I1592,12,1)="F",VLOOKUP(J1592,DATA!$K$2:$Y$20,14,FALSE),0)&gt;10,IF(MID(I1592,12,1)="F",VLOOKUP(J1592,DATA!$K$2:$Y$20,14,FALSE),0)-10,0)-LEN(X1592))&amp;DEC2BIN(Q1592,IF(MID(I1592,12,1)="F",VLOOKUP(J1592,DATA!$K$2:$Y$20,14,FALSE),0)-IF(IF(MID(I1592,12,1)="F",VLOOKUP(J1592,DATA!$K$2:$Y$20,14,FALSE),0)&gt;10,IF(MID(I1592,12,1)="F",VLOOKUP(J1592,DATA!$K$2:$Y$20,14,FALSE),0)-10,0)),"")</f>
        <v/>
      </c>
      <c r="AJ1592" t="str">
        <f>IF(LEN(H1592)&gt;0,IF(H1592&lt;&gt;"CALL_PAL",VLOOKUP(H1592,DATA!$B$2:$E$526,4,FALSE),VLOOKUP(K1592,DATA!$K$72:$M$161,3,FALSE)),"")</f>
        <v/>
      </c>
      <c r="AK1592" t="str">
        <f>IF(LEN(H1592)&gt;0,VLOOKUP(H1592,DATA!$B$2:$D$526,3,FALSE),"")</f>
        <v/>
      </c>
      <c r="AL1592" t="str">
        <f t="shared" si="847"/>
        <v/>
      </c>
      <c r="AM1592" t="str">
        <f t="shared" si="848"/>
        <v/>
      </c>
      <c r="AN1592" t="str">
        <f t="shared" si="826"/>
        <v/>
      </c>
      <c r="AO1592" t="str">
        <f t="shared" si="820"/>
        <v/>
      </c>
      <c r="AP1592" t="str">
        <f t="shared" si="821"/>
        <v/>
      </c>
      <c r="AQ1592" t="str">
        <f t="shared" si="818"/>
        <v/>
      </c>
    </row>
    <row r="1593" spans="1:43" x14ac:dyDescent="0.25">
      <c r="A1593" t="str">
        <f t="shared" si="822"/>
        <v/>
      </c>
      <c r="C1593" t="str">
        <f t="shared" si="828"/>
        <v/>
      </c>
      <c r="D1593" t="str">
        <f t="shared" si="823"/>
        <v/>
      </c>
      <c r="E1593" t="str">
        <f t="shared" si="824"/>
        <v/>
      </c>
      <c r="F1593" t="str">
        <f t="shared" si="827"/>
        <v/>
      </c>
      <c r="G1593" t="str">
        <f t="shared" si="819"/>
        <v/>
      </c>
      <c r="H1593" t="str">
        <f t="shared" si="829"/>
        <v/>
      </c>
      <c r="I1593" s="3" t="str">
        <f>IF(LEN(H1593)&gt;0,VLOOKUP(H1593,DATA!$B$2:$G$526,6,FALSE),"")</f>
        <v/>
      </c>
      <c r="J1593" t="str">
        <f>IF(LEN(H1593)&gt;0,VLOOKUP(H1593,DATA!$B$2:$G$526,2,FALSE),"")</f>
        <v/>
      </c>
      <c r="K1593" t="str">
        <f>IF(LEN(H1593)&gt;0,IF(MID(IF(MID(MID(C1593,LEN(H1593)+2,99),1,1)="(",MID(MID(C1593,LEN(H1593)+2,99),2,LEN(MID(C1593,LEN(H1593)+2,99))-2),MID(C1593,LEN(H1593)+2,99)),1,1)=VLOOKUP(H1593,DATA!$B$2:$I$526,8,FALSE),MID(IF(MID(MID(C1593,LEN(H1593)+2,99),1,1)="(",MID(MID(C1593,LEN(H1593)+2,99),2,LEN(MID(C1593,LEN(H1593)+2,99))-2),MID(C1593,LEN(H1593)+2,99)),1,3),IF(MID(MID(C1593,LEN(H1593)+2,99),1,1)="(",MID(MID(C1593,LEN(H1593)+2,99),2,LEN(MID(C1593,LEN(H1593)+2,99))-2),MID(C1593,LEN(H1593)+2,99))),"")</f>
        <v/>
      </c>
      <c r="L1593" t="str">
        <f t="shared" si="830"/>
        <v/>
      </c>
      <c r="M1593" t="str">
        <f t="shared" si="849"/>
        <v/>
      </c>
      <c r="N1593" t="str">
        <f t="shared" si="831"/>
        <v/>
      </c>
      <c r="O1593" t="str">
        <f t="shared" si="832"/>
        <v/>
      </c>
      <c r="P1593" t="str">
        <f t="shared" si="825"/>
        <v/>
      </c>
      <c r="Q1593" t="str">
        <f t="shared" si="833"/>
        <v/>
      </c>
      <c r="R1593" t="str">
        <f t="shared" si="834"/>
        <v/>
      </c>
      <c r="S1593" t="str">
        <f t="shared" si="835"/>
        <v/>
      </c>
      <c r="T1593" t="str">
        <f t="shared" si="836"/>
        <v/>
      </c>
      <c r="U1593" t="str">
        <f t="shared" si="837"/>
        <v/>
      </c>
      <c r="V1593" t="str">
        <f>IF(MID(I1593,6,1)="T",VLOOKUP(H1593,DATA!$B$2:$H$526,7,FALSE),"")</f>
        <v/>
      </c>
      <c r="W1593" t="str">
        <f t="shared" si="838"/>
        <v/>
      </c>
      <c r="X1593" t="str">
        <f>IF(LEN(H1593)&gt;0,VLOOKUP(H1593,DATA!$B$2:$F$526,5,FALSE),"")</f>
        <v/>
      </c>
      <c r="Y1593" t="str">
        <f t="shared" si="839"/>
        <v/>
      </c>
      <c r="Z1593" t="str">
        <f t="shared" si="840"/>
        <v/>
      </c>
      <c r="AA1593" t="str">
        <f t="shared" si="841"/>
        <v/>
      </c>
      <c r="AB1593" t="str">
        <f>IF(LEN(Z1593)&gt;0,VLOOKUP(Z1593,DATA!$K$25:$L$69,2,FALSE)&amp;IF(LEN(AA1593)&gt;0,VLOOKUP(AA1593,DATA!$O$25:$P$29,2,FALSE),""),"")</f>
        <v/>
      </c>
      <c r="AC1593" t="str">
        <f>IF(LEN(Z1593)&gt;0,VLOOKUP(Z1593,DATA!$K$25:$M$69,3,FALSE),"")</f>
        <v/>
      </c>
      <c r="AD1593" t="str">
        <f t="shared" si="842"/>
        <v/>
      </c>
      <c r="AE1593" t="str">
        <f t="shared" si="843"/>
        <v/>
      </c>
      <c r="AF1593" t="str">
        <f t="shared" si="844"/>
        <v/>
      </c>
      <c r="AG1593" t="str">
        <f t="shared" si="845"/>
        <v/>
      </c>
      <c r="AH1593" t="str">
        <f t="shared" si="846"/>
        <v/>
      </c>
      <c r="AI1593" t="str">
        <f>IF(LEN(Q1593)&gt;0,REPT("0",IF(IF(MID(I1593,12,1)="F",VLOOKUP(J1593,DATA!$K$2:$Y$20,14,FALSE),0)&gt;10,IF(MID(I1593,12,1)="F",VLOOKUP(J1593,DATA!$K$2:$Y$20,14,FALSE),0)-10,0)-LEN(X1593))&amp;DEC2BIN(Q1593,IF(MID(I1593,12,1)="F",VLOOKUP(J1593,DATA!$K$2:$Y$20,14,FALSE),0)-IF(IF(MID(I1593,12,1)="F",VLOOKUP(J1593,DATA!$K$2:$Y$20,14,FALSE),0)&gt;10,IF(MID(I1593,12,1)="F",VLOOKUP(J1593,DATA!$K$2:$Y$20,14,FALSE),0)-10,0)),"")</f>
        <v/>
      </c>
      <c r="AJ1593" t="str">
        <f>IF(LEN(H1593)&gt;0,IF(H1593&lt;&gt;"CALL_PAL",VLOOKUP(H1593,DATA!$B$2:$E$526,4,FALSE),VLOOKUP(K1593,DATA!$K$72:$M$161,3,FALSE)),"")</f>
        <v/>
      </c>
      <c r="AK1593" t="str">
        <f>IF(LEN(H1593)&gt;0,VLOOKUP(H1593,DATA!$B$2:$D$526,3,FALSE),"")</f>
        <v/>
      </c>
      <c r="AL1593" t="str">
        <f t="shared" si="847"/>
        <v/>
      </c>
      <c r="AM1593" t="str">
        <f t="shared" si="848"/>
        <v/>
      </c>
      <c r="AN1593" t="str">
        <f t="shared" si="826"/>
        <v/>
      </c>
      <c r="AO1593" t="str">
        <f t="shared" si="820"/>
        <v/>
      </c>
      <c r="AP1593" t="str">
        <f t="shared" si="821"/>
        <v/>
      </c>
      <c r="AQ1593" t="str">
        <f t="shared" si="818"/>
        <v/>
      </c>
    </row>
    <row r="1594" spans="1:43" x14ac:dyDescent="0.25">
      <c r="A1594" t="str">
        <f t="shared" si="822"/>
        <v/>
      </c>
      <c r="C1594" t="str">
        <f t="shared" si="828"/>
        <v/>
      </c>
      <c r="D1594" t="str">
        <f t="shared" si="823"/>
        <v/>
      </c>
      <c r="E1594" t="str">
        <f t="shared" si="824"/>
        <v/>
      </c>
      <c r="F1594" t="str">
        <f t="shared" si="827"/>
        <v/>
      </c>
      <c r="G1594" t="str">
        <f t="shared" si="819"/>
        <v/>
      </c>
      <c r="H1594" t="str">
        <f t="shared" si="829"/>
        <v/>
      </c>
      <c r="I1594" s="3" t="str">
        <f>IF(LEN(H1594)&gt;0,VLOOKUP(H1594,DATA!$B$2:$G$526,6,FALSE),"")</f>
        <v/>
      </c>
      <c r="J1594" t="str">
        <f>IF(LEN(H1594)&gt;0,VLOOKUP(H1594,DATA!$B$2:$G$526,2,FALSE),"")</f>
        <v/>
      </c>
      <c r="K1594" t="str">
        <f>IF(LEN(H1594)&gt;0,IF(MID(IF(MID(MID(C1594,LEN(H1594)+2,99),1,1)="(",MID(MID(C1594,LEN(H1594)+2,99),2,LEN(MID(C1594,LEN(H1594)+2,99))-2),MID(C1594,LEN(H1594)+2,99)),1,1)=VLOOKUP(H1594,DATA!$B$2:$I$526,8,FALSE),MID(IF(MID(MID(C1594,LEN(H1594)+2,99),1,1)="(",MID(MID(C1594,LEN(H1594)+2,99),2,LEN(MID(C1594,LEN(H1594)+2,99))-2),MID(C1594,LEN(H1594)+2,99)),1,3),IF(MID(MID(C1594,LEN(H1594)+2,99),1,1)="(",MID(MID(C1594,LEN(H1594)+2,99),2,LEN(MID(C1594,LEN(H1594)+2,99))-2),MID(C1594,LEN(H1594)+2,99))),"")</f>
        <v/>
      </c>
      <c r="L1594" t="str">
        <f t="shared" si="830"/>
        <v/>
      </c>
      <c r="M1594" t="str">
        <f t="shared" si="849"/>
        <v/>
      </c>
      <c r="N1594" t="str">
        <f t="shared" si="831"/>
        <v/>
      </c>
      <c r="O1594" t="str">
        <f t="shared" si="832"/>
        <v/>
      </c>
      <c r="P1594" t="str">
        <f t="shared" si="825"/>
        <v/>
      </c>
      <c r="Q1594" t="str">
        <f t="shared" si="833"/>
        <v/>
      </c>
      <c r="R1594" t="str">
        <f t="shared" si="834"/>
        <v/>
      </c>
      <c r="S1594" t="str">
        <f t="shared" si="835"/>
        <v/>
      </c>
      <c r="T1594" t="str">
        <f t="shared" si="836"/>
        <v/>
      </c>
      <c r="U1594" t="str">
        <f t="shared" si="837"/>
        <v/>
      </c>
      <c r="V1594" t="str">
        <f>IF(MID(I1594,6,1)="T",VLOOKUP(H1594,DATA!$B$2:$H$526,7,FALSE),"")</f>
        <v/>
      </c>
      <c r="W1594" t="str">
        <f t="shared" si="838"/>
        <v/>
      </c>
      <c r="X1594" t="str">
        <f>IF(LEN(H1594)&gt;0,VLOOKUP(H1594,DATA!$B$2:$F$526,5,FALSE),"")</f>
        <v/>
      </c>
      <c r="Y1594" t="str">
        <f t="shared" si="839"/>
        <v/>
      </c>
      <c r="Z1594" t="str">
        <f t="shared" si="840"/>
        <v/>
      </c>
      <c r="AA1594" t="str">
        <f t="shared" si="841"/>
        <v/>
      </c>
      <c r="AB1594" t="str">
        <f>IF(LEN(Z1594)&gt;0,VLOOKUP(Z1594,DATA!$K$25:$L$69,2,FALSE)&amp;IF(LEN(AA1594)&gt;0,VLOOKUP(AA1594,DATA!$O$25:$P$29,2,FALSE),""),"")</f>
        <v/>
      </c>
      <c r="AC1594" t="str">
        <f>IF(LEN(Z1594)&gt;0,VLOOKUP(Z1594,DATA!$K$25:$M$69,3,FALSE),"")</f>
        <v/>
      </c>
      <c r="AD1594" t="str">
        <f t="shared" si="842"/>
        <v/>
      </c>
      <c r="AE1594" t="str">
        <f t="shared" si="843"/>
        <v/>
      </c>
      <c r="AF1594" t="str">
        <f t="shared" si="844"/>
        <v/>
      </c>
      <c r="AG1594" t="str">
        <f t="shared" si="845"/>
        <v/>
      </c>
      <c r="AH1594" t="str">
        <f t="shared" si="846"/>
        <v/>
      </c>
      <c r="AI1594" t="str">
        <f>IF(LEN(Q1594)&gt;0,REPT("0",IF(IF(MID(I1594,12,1)="F",VLOOKUP(J1594,DATA!$K$2:$Y$20,14,FALSE),0)&gt;10,IF(MID(I1594,12,1)="F",VLOOKUP(J1594,DATA!$K$2:$Y$20,14,FALSE),0)-10,0)-LEN(X1594))&amp;DEC2BIN(Q1594,IF(MID(I1594,12,1)="F",VLOOKUP(J1594,DATA!$K$2:$Y$20,14,FALSE),0)-IF(IF(MID(I1594,12,1)="F",VLOOKUP(J1594,DATA!$K$2:$Y$20,14,FALSE),0)&gt;10,IF(MID(I1594,12,1)="F",VLOOKUP(J1594,DATA!$K$2:$Y$20,14,FALSE),0)-10,0)),"")</f>
        <v/>
      </c>
      <c r="AJ1594" t="str">
        <f>IF(LEN(H1594)&gt;0,IF(H1594&lt;&gt;"CALL_PAL",VLOOKUP(H1594,DATA!$B$2:$E$526,4,FALSE),VLOOKUP(K1594,DATA!$K$72:$M$161,3,FALSE)),"")</f>
        <v/>
      </c>
      <c r="AK1594" t="str">
        <f>IF(LEN(H1594)&gt;0,VLOOKUP(H1594,DATA!$B$2:$D$526,3,FALSE),"")</f>
        <v/>
      </c>
      <c r="AL1594" t="str">
        <f t="shared" si="847"/>
        <v/>
      </c>
      <c r="AM1594" t="str">
        <f t="shared" si="848"/>
        <v/>
      </c>
      <c r="AN1594" t="str">
        <f t="shared" si="826"/>
        <v/>
      </c>
      <c r="AO1594" t="str">
        <f t="shared" si="820"/>
        <v/>
      </c>
      <c r="AP1594" t="str">
        <f t="shared" si="821"/>
        <v/>
      </c>
      <c r="AQ1594" t="str">
        <f t="shared" si="818"/>
        <v/>
      </c>
    </row>
    <row r="1595" spans="1:43" x14ac:dyDescent="0.25">
      <c r="A1595" t="str">
        <f t="shared" si="822"/>
        <v/>
      </c>
      <c r="C1595" t="str">
        <f t="shared" si="828"/>
        <v/>
      </c>
      <c r="D1595" t="str">
        <f t="shared" si="823"/>
        <v/>
      </c>
      <c r="E1595" t="str">
        <f t="shared" si="824"/>
        <v/>
      </c>
      <c r="F1595" t="str">
        <f t="shared" si="827"/>
        <v/>
      </c>
      <c r="G1595" t="str">
        <f t="shared" si="819"/>
        <v/>
      </c>
      <c r="H1595" t="str">
        <f t="shared" si="829"/>
        <v/>
      </c>
      <c r="I1595" s="3" t="str">
        <f>IF(LEN(H1595)&gt;0,VLOOKUP(H1595,DATA!$B$2:$G$526,6,FALSE),"")</f>
        <v/>
      </c>
      <c r="J1595" t="str">
        <f>IF(LEN(H1595)&gt;0,VLOOKUP(H1595,DATA!$B$2:$G$526,2,FALSE),"")</f>
        <v/>
      </c>
      <c r="K1595" t="str">
        <f>IF(LEN(H1595)&gt;0,IF(MID(IF(MID(MID(C1595,LEN(H1595)+2,99),1,1)="(",MID(MID(C1595,LEN(H1595)+2,99),2,LEN(MID(C1595,LEN(H1595)+2,99))-2),MID(C1595,LEN(H1595)+2,99)),1,1)=VLOOKUP(H1595,DATA!$B$2:$I$526,8,FALSE),MID(IF(MID(MID(C1595,LEN(H1595)+2,99),1,1)="(",MID(MID(C1595,LEN(H1595)+2,99),2,LEN(MID(C1595,LEN(H1595)+2,99))-2),MID(C1595,LEN(H1595)+2,99)),1,3),IF(MID(MID(C1595,LEN(H1595)+2,99),1,1)="(",MID(MID(C1595,LEN(H1595)+2,99),2,LEN(MID(C1595,LEN(H1595)+2,99))-2),MID(C1595,LEN(H1595)+2,99))),"")</f>
        <v/>
      </c>
      <c r="L1595" t="str">
        <f t="shared" si="830"/>
        <v/>
      </c>
      <c r="M1595" t="str">
        <f t="shared" si="849"/>
        <v/>
      </c>
      <c r="N1595" t="str">
        <f t="shared" si="831"/>
        <v/>
      </c>
      <c r="O1595" t="str">
        <f t="shared" si="832"/>
        <v/>
      </c>
      <c r="P1595" t="str">
        <f t="shared" si="825"/>
        <v/>
      </c>
      <c r="Q1595" t="str">
        <f t="shared" si="833"/>
        <v/>
      </c>
      <c r="R1595" t="str">
        <f t="shared" si="834"/>
        <v/>
      </c>
      <c r="S1595" t="str">
        <f t="shared" si="835"/>
        <v/>
      </c>
      <c r="T1595" t="str">
        <f t="shared" si="836"/>
        <v/>
      </c>
      <c r="U1595" t="str">
        <f t="shared" si="837"/>
        <v/>
      </c>
      <c r="V1595" t="str">
        <f>IF(MID(I1595,6,1)="T",VLOOKUP(H1595,DATA!$B$2:$H$526,7,FALSE),"")</f>
        <v/>
      </c>
      <c r="W1595" t="str">
        <f t="shared" si="838"/>
        <v/>
      </c>
      <c r="X1595" t="str">
        <f>IF(LEN(H1595)&gt;0,VLOOKUP(H1595,DATA!$B$2:$F$526,5,FALSE),"")</f>
        <v/>
      </c>
      <c r="Y1595" t="str">
        <f t="shared" si="839"/>
        <v/>
      </c>
      <c r="Z1595" t="str">
        <f t="shared" si="840"/>
        <v/>
      </c>
      <c r="AA1595" t="str">
        <f t="shared" si="841"/>
        <v/>
      </c>
      <c r="AB1595" t="str">
        <f>IF(LEN(Z1595)&gt;0,VLOOKUP(Z1595,DATA!$K$25:$L$69,2,FALSE)&amp;IF(LEN(AA1595)&gt;0,VLOOKUP(AA1595,DATA!$O$25:$P$29,2,FALSE),""),"")</f>
        <v/>
      </c>
      <c r="AC1595" t="str">
        <f>IF(LEN(Z1595)&gt;0,VLOOKUP(Z1595,DATA!$K$25:$M$69,3,FALSE),"")</f>
        <v/>
      </c>
      <c r="AD1595" t="str">
        <f t="shared" si="842"/>
        <v/>
      </c>
      <c r="AE1595" t="str">
        <f t="shared" si="843"/>
        <v/>
      </c>
      <c r="AF1595" t="str">
        <f t="shared" si="844"/>
        <v/>
      </c>
      <c r="AG1595" t="str">
        <f t="shared" si="845"/>
        <v/>
      </c>
      <c r="AH1595" t="str">
        <f t="shared" si="846"/>
        <v/>
      </c>
      <c r="AI1595" t="str">
        <f>IF(LEN(Q1595)&gt;0,REPT("0",IF(IF(MID(I1595,12,1)="F",VLOOKUP(J1595,DATA!$K$2:$Y$20,14,FALSE),0)&gt;10,IF(MID(I1595,12,1)="F",VLOOKUP(J1595,DATA!$K$2:$Y$20,14,FALSE),0)-10,0)-LEN(X1595))&amp;DEC2BIN(Q1595,IF(MID(I1595,12,1)="F",VLOOKUP(J1595,DATA!$K$2:$Y$20,14,FALSE),0)-IF(IF(MID(I1595,12,1)="F",VLOOKUP(J1595,DATA!$K$2:$Y$20,14,FALSE),0)&gt;10,IF(MID(I1595,12,1)="F",VLOOKUP(J1595,DATA!$K$2:$Y$20,14,FALSE),0)-10,0)),"")</f>
        <v/>
      </c>
      <c r="AJ1595" t="str">
        <f>IF(LEN(H1595)&gt;0,IF(H1595&lt;&gt;"CALL_PAL",VLOOKUP(H1595,DATA!$B$2:$E$526,4,FALSE),VLOOKUP(K1595,DATA!$K$72:$M$161,3,FALSE)),"")</f>
        <v/>
      </c>
      <c r="AK1595" t="str">
        <f>IF(LEN(H1595)&gt;0,VLOOKUP(H1595,DATA!$B$2:$D$526,3,FALSE),"")</f>
        <v/>
      </c>
      <c r="AL1595" t="str">
        <f t="shared" si="847"/>
        <v/>
      </c>
      <c r="AM1595" t="str">
        <f t="shared" si="848"/>
        <v/>
      </c>
      <c r="AN1595" t="str">
        <f t="shared" si="826"/>
        <v/>
      </c>
      <c r="AO1595" t="str">
        <f t="shared" si="820"/>
        <v/>
      </c>
      <c r="AP1595" t="str">
        <f t="shared" si="821"/>
        <v/>
      </c>
      <c r="AQ1595" t="str">
        <f t="shared" si="818"/>
        <v/>
      </c>
    </row>
    <row r="1596" spans="1:43" x14ac:dyDescent="0.25">
      <c r="A1596" t="str">
        <f t="shared" si="822"/>
        <v/>
      </c>
      <c r="C1596" t="str">
        <f t="shared" si="828"/>
        <v/>
      </c>
      <c r="D1596" t="str">
        <f t="shared" si="823"/>
        <v/>
      </c>
      <c r="E1596" t="str">
        <f t="shared" si="824"/>
        <v/>
      </c>
      <c r="F1596" t="str">
        <f t="shared" si="827"/>
        <v/>
      </c>
      <c r="G1596" t="str">
        <f t="shared" si="819"/>
        <v/>
      </c>
      <c r="H1596" t="str">
        <f t="shared" si="829"/>
        <v/>
      </c>
      <c r="I1596" s="3" t="str">
        <f>IF(LEN(H1596)&gt;0,VLOOKUP(H1596,DATA!$B$2:$G$526,6,FALSE),"")</f>
        <v/>
      </c>
      <c r="J1596" t="str">
        <f>IF(LEN(H1596)&gt;0,VLOOKUP(H1596,DATA!$B$2:$G$526,2,FALSE),"")</f>
        <v/>
      </c>
      <c r="K1596" t="str">
        <f>IF(LEN(H1596)&gt;0,IF(MID(IF(MID(MID(C1596,LEN(H1596)+2,99),1,1)="(",MID(MID(C1596,LEN(H1596)+2,99),2,LEN(MID(C1596,LEN(H1596)+2,99))-2),MID(C1596,LEN(H1596)+2,99)),1,1)=VLOOKUP(H1596,DATA!$B$2:$I$526,8,FALSE),MID(IF(MID(MID(C1596,LEN(H1596)+2,99),1,1)="(",MID(MID(C1596,LEN(H1596)+2,99),2,LEN(MID(C1596,LEN(H1596)+2,99))-2),MID(C1596,LEN(H1596)+2,99)),1,3),IF(MID(MID(C1596,LEN(H1596)+2,99),1,1)="(",MID(MID(C1596,LEN(H1596)+2,99),2,LEN(MID(C1596,LEN(H1596)+2,99))-2),MID(C1596,LEN(H1596)+2,99))),"")</f>
        <v/>
      </c>
      <c r="L1596" t="str">
        <f t="shared" si="830"/>
        <v/>
      </c>
      <c r="M1596" t="str">
        <f t="shared" si="849"/>
        <v/>
      </c>
      <c r="N1596" t="str">
        <f t="shared" si="831"/>
        <v/>
      </c>
      <c r="O1596" t="str">
        <f t="shared" si="832"/>
        <v/>
      </c>
      <c r="P1596" t="str">
        <f t="shared" si="825"/>
        <v/>
      </c>
      <c r="Q1596" t="str">
        <f t="shared" si="833"/>
        <v/>
      </c>
      <c r="R1596" t="str">
        <f t="shared" si="834"/>
        <v/>
      </c>
      <c r="S1596" t="str">
        <f t="shared" si="835"/>
        <v/>
      </c>
      <c r="T1596" t="str">
        <f t="shared" si="836"/>
        <v/>
      </c>
      <c r="U1596" t="str">
        <f t="shared" si="837"/>
        <v/>
      </c>
      <c r="V1596" t="str">
        <f>IF(MID(I1596,6,1)="T",VLOOKUP(H1596,DATA!$B$2:$H$526,7,FALSE),"")</f>
        <v/>
      </c>
      <c r="W1596" t="str">
        <f t="shared" si="838"/>
        <v/>
      </c>
      <c r="X1596" t="str">
        <f>IF(LEN(H1596)&gt;0,VLOOKUP(H1596,DATA!$B$2:$F$526,5,FALSE),"")</f>
        <v/>
      </c>
      <c r="Y1596" t="str">
        <f t="shared" si="839"/>
        <v/>
      </c>
      <c r="Z1596" t="str">
        <f t="shared" si="840"/>
        <v/>
      </c>
      <c r="AA1596" t="str">
        <f t="shared" si="841"/>
        <v/>
      </c>
      <c r="AB1596" t="str">
        <f>IF(LEN(Z1596)&gt;0,VLOOKUP(Z1596,DATA!$K$25:$L$69,2,FALSE)&amp;IF(LEN(AA1596)&gt;0,VLOOKUP(AA1596,DATA!$O$25:$P$29,2,FALSE),""),"")</f>
        <v/>
      </c>
      <c r="AC1596" t="str">
        <f>IF(LEN(Z1596)&gt;0,VLOOKUP(Z1596,DATA!$K$25:$M$69,3,FALSE),"")</f>
        <v/>
      </c>
      <c r="AD1596" t="str">
        <f t="shared" si="842"/>
        <v/>
      </c>
      <c r="AE1596" t="str">
        <f t="shared" si="843"/>
        <v/>
      </c>
      <c r="AF1596" t="str">
        <f t="shared" si="844"/>
        <v/>
      </c>
      <c r="AG1596" t="str">
        <f t="shared" si="845"/>
        <v/>
      </c>
      <c r="AH1596" t="str">
        <f t="shared" si="846"/>
        <v/>
      </c>
      <c r="AI1596" t="str">
        <f>IF(LEN(Q1596)&gt;0,REPT("0",IF(IF(MID(I1596,12,1)="F",VLOOKUP(J1596,DATA!$K$2:$Y$20,14,FALSE),0)&gt;10,IF(MID(I1596,12,1)="F",VLOOKUP(J1596,DATA!$K$2:$Y$20,14,FALSE),0)-10,0)-LEN(X1596))&amp;DEC2BIN(Q1596,IF(MID(I1596,12,1)="F",VLOOKUP(J1596,DATA!$K$2:$Y$20,14,FALSE),0)-IF(IF(MID(I1596,12,1)="F",VLOOKUP(J1596,DATA!$K$2:$Y$20,14,FALSE),0)&gt;10,IF(MID(I1596,12,1)="F",VLOOKUP(J1596,DATA!$K$2:$Y$20,14,FALSE),0)-10,0)),"")</f>
        <v/>
      </c>
      <c r="AJ1596" t="str">
        <f>IF(LEN(H1596)&gt;0,IF(H1596&lt;&gt;"CALL_PAL",VLOOKUP(H1596,DATA!$B$2:$E$526,4,FALSE),VLOOKUP(K1596,DATA!$K$72:$M$161,3,FALSE)),"")</f>
        <v/>
      </c>
      <c r="AK1596" t="str">
        <f>IF(LEN(H1596)&gt;0,VLOOKUP(H1596,DATA!$B$2:$D$526,3,FALSE),"")</f>
        <v/>
      </c>
      <c r="AL1596" t="str">
        <f t="shared" si="847"/>
        <v/>
      </c>
      <c r="AM1596" t="str">
        <f t="shared" si="848"/>
        <v/>
      </c>
      <c r="AN1596" t="str">
        <f t="shared" si="826"/>
        <v/>
      </c>
      <c r="AO1596" t="str">
        <f t="shared" si="820"/>
        <v/>
      </c>
      <c r="AP1596" t="str">
        <f t="shared" si="821"/>
        <v/>
      </c>
      <c r="AQ1596" t="str">
        <f t="shared" si="818"/>
        <v/>
      </c>
    </row>
    <row r="1597" spans="1:43" x14ac:dyDescent="0.25">
      <c r="A1597" t="str">
        <f t="shared" si="822"/>
        <v/>
      </c>
      <c r="C1597" t="str">
        <f t="shared" si="828"/>
        <v/>
      </c>
      <c r="D1597" t="str">
        <f t="shared" si="823"/>
        <v/>
      </c>
      <c r="E1597" t="str">
        <f t="shared" si="824"/>
        <v/>
      </c>
      <c r="F1597" t="str">
        <f t="shared" si="827"/>
        <v/>
      </c>
      <c r="G1597" t="str">
        <f t="shared" si="819"/>
        <v/>
      </c>
      <c r="H1597" t="str">
        <f t="shared" si="829"/>
        <v/>
      </c>
      <c r="I1597" s="3" t="str">
        <f>IF(LEN(H1597)&gt;0,VLOOKUP(H1597,DATA!$B$2:$G$526,6,FALSE),"")</f>
        <v/>
      </c>
      <c r="J1597" t="str">
        <f>IF(LEN(H1597)&gt;0,VLOOKUP(H1597,DATA!$B$2:$G$526,2,FALSE),"")</f>
        <v/>
      </c>
      <c r="K1597" t="str">
        <f>IF(LEN(H1597)&gt;0,IF(MID(IF(MID(MID(C1597,LEN(H1597)+2,99),1,1)="(",MID(MID(C1597,LEN(H1597)+2,99),2,LEN(MID(C1597,LEN(H1597)+2,99))-2),MID(C1597,LEN(H1597)+2,99)),1,1)=VLOOKUP(H1597,DATA!$B$2:$I$526,8,FALSE),MID(IF(MID(MID(C1597,LEN(H1597)+2,99),1,1)="(",MID(MID(C1597,LEN(H1597)+2,99),2,LEN(MID(C1597,LEN(H1597)+2,99))-2),MID(C1597,LEN(H1597)+2,99)),1,3),IF(MID(MID(C1597,LEN(H1597)+2,99),1,1)="(",MID(MID(C1597,LEN(H1597)+2,99),2,LEN(MID(C1597,LEN(H1597)+2,99))-2),MID(C1597,LEN(H1597)+2,99))),"")</f>
        <v/>
      </c>
      <c r="L1597" t="str">
        <f t="shared" si="830"/>
        <v/>
      </c>
      <c r="M1597" t="str">
        <f t="shared" si="849"/>
        <v/>
      </c>
      <c r="N1597" t="str">
        <f t="shared" si="831"/>
        <v/>
      </c>
      <c r="O1597" t="str">
        <f t="shared" si="832"/>
        <v/>
      </c>
      <c r="P1597" t="str">
        <f t="shared" si="825"/>
        <v/>
      </c>
      <c r="Q1597" t="str">
        <f t="shared" si="833"/>
        <v/>
      </c>
      <c r="R1597" t="str">
        <f t="shared" si="834"/>
        <v/>
      </c>
      <c r="S1597" t="str">
        <f t="shared" si="835"/>
        <v/>
      </c>
      <c r="T1597" t="str">
        <f t="shared" si="836"/>
        <v/>
      </c>
      <c r="U1597" t="str">
        <f t="shared" si="837"/>
        <v/>
      </c>
      <c r="V1597" t="str">
        <f>IF(MID(I1597,6,1)="T",VLOOKUP(H1597,DATA!$B$2:$H$526,7,FALSE),"")</f>
        <v/>
      </c>
      <c r="W1597" t="str">
        <f t="shared" si="838"/>
        <v/>
      </c>
      <c r="X1597" t="str">
        <f>IF(LEN(H1597)&gt;0,VLOOKUP(H1597,DATA!$B$2:$F$526,5,FALSE),"")</f>
        <v/>
      </c>
      <c r="Y1597" t="str">
        <f t="shared" si="839"/>
        <v/>
      </c>
      <c r="Z1597" t="str">
        <f t="shared" si="840"/>
        <v/>
      </c>
      <c r="AA1597" t="str">
        <f t="shared" si="841"/>
        <v/>
      </c>
      <c r="AB1597" t="str">
        <f>IF(LEN(Z1597)&gt;0,VLOOKUP(Z1597,DATA!$K$25:$L$69,2,FALSE)&amp;IF(LEN(AA1597)&gt;0,VLOOKUP(AA1597,DATA!$O$25:$P$29,2,FALSE),""),"")</f>
        <v/>
      </c>
      <c r="AC1597" t="str">
        <f>IF(LEN(Z1597)&gt;0,VLOOKUP(Z1597,DATA!$K$25:$M$69,3,FALSE),"")</f>
        <v/>
      </c>
      <c r="AD1597" t="str">
        <f t="shared" si="842"/>
        <v/>
      </c>
      <c r="AE1597" t="str">
        <f t="shared" si="843"/>
        <v/>
      </c>
      <c r="AF1597" t="str">
        <f t="shared" si="844"/>
        <v/>
      </c>
      <c r="AG1597" t="str">
        <f t="shared" si="845"/>
        <v/>
      </c>
      <c r="AH1597" t="str">
        <f t="shared" si="846"/>
        <v/>
      </c>
      <c r="AI1597" t="str">
        <f>IF(LEN(Q1597)&gt;0,REPT("0",IF(IF(MID(I1597,12,1)="F",VLOOKUP(J1597,DATA!$K$2:$Y$20,14,FALSE),0)&gt;10,IF(MID(I1597,12,1)="F",VLOOKUP(J1597,DATA!$K$2:$Y$20,14,FALSE),0)-10,0)-LEN(X1597))&amp;DEC2BIN(Q1597,IF(MID(I1597,12,1)="F",VLOOKUP(J1597,DATA!$K$2:$Y$20,14,FALSE),0)-IF(IF(MID(I1597,12,1)="F",VLOOKUP(J1597,DATA!$K$2:$Y$20,14,FALSE),0)&gt;10,IF(MID(I1597,12,1)="F",VLOOKUP(J1597,DATA!$K$2:$Y$20,14,FALSE),0)-10,0)),"")</f>
        <v/>
      </c>
      <c r="AJ1597" t="str">
        <f>IF(LEN(H1597)&gt;0,IF(H1597&lt;&gt;"CALL_PAL",VLOOKUP(H1597,DATA!$B$2:$E$526,4,FALSE),VLOOKUP(K1597,DATA!$K$72:$M$161,3,FALSE)),"")</f>
        <v/>
      </c>
      <c r="AK1597" t="str">
        <f>IF(LEN(H1597)&gt;0,VLOOKUP(H1597,DATA!$B$2:$D$526,3,FALSE),"")</f>
        <v/>
      </c>
      <c r="AL1597" t="str">
        <f t="shared" si="847"/>
        <v/>
      </c>
      <c r="AM1597" t="str">
        <f t="shared" si="848"/>
        <v/>
      </c>
      <c r="AN1597" t="str">
        <f t="shared" si="826"/>
        <v/>
      </c>
      <c r="AO1597" t="str">
        <f t="shared" si="820"/>
        <v/>
      </c>
      <c r="AP1597" t="str">
        <f t="shared" si="821"/>
        <v/>
      </c>
      <c r="AQ1597" t="str">
        <f t="shared" si="818"/>
        <v/>
      </c>
    </row>
    <row r="1598" spans="1:43" x14ac:dyDescent="0.25">
      <c r="A1598" t="str">
        <f t="shared" si="822"/>
        <v/>
      </c>
      <c r="C1598" t="str">
        <f t="shared" si="828"/>
        <v/>
      </c>
      <c r="D1598" t="str">
        <f t="shared" si="823"/>
        <v/>
      </c>
      <c r="E1598" t="str">
        <f t="shared" si="824"/>
        <v/>
      </c>
      <c r="F1598" t="str">
        <f t="shared" si="827"/>
        <v/>
      </c>
      <c r="G1598" t="str">
        <f t="shared" si="819"/>
        <v/>
      </c>
      <c r="H1598" t="str">
        <f t="shared" si="829"/>
        <v/>
      </c>
      <c r="I1598" s="3" t="str">
        <f>IF(LEN(H1598)&gt;0,VLOOKUP(H1598,DATA!$B$2:$G$526,6,FALSE),"")</f>
        <v/>
      </c>
      <c r="J1598" t="str">
        <f>IF(LEN(H1598)&gt;0,VLOOKUP(H1598,DATA!$B$2:$G$526,2,FALSE),"")</f>
        <v/>
      </c>
      <c r="K1598" t="str">
        <f>IF(LEN(H1598)&gt;0,IF(MID(IF(MID(MID(C1598,LEN(H1598)+2,99),1,1)="(",MID(MID(C1598,LEN(H1598)+2,99),2,LEN(MID(C1598,LEN(H1598)+2,99))-2),MID(C1598,LEN(H1598)+2,99)),1,1)=VLOOKUP(H1598,DATA!$B$2:$I$526,8,FALSE),MID(IF(MID(MID(C1598,LEN(H1598)+2,99),1,1)="(",MID(MID(C1598,LEN(H1598)+2,99),2,LEN(MID(C1598,LEN(H1598)+2,99))-2),MID(C1598,LEN(H1598)+2,99)),1,3),IF(MID(MID(C1598,LEN(H1598)+2,99),1,1)="(",MID(MID(C1598,LEN(H1598)+2,99),2,LEN(MID(C1598,LEN(H1598)+2,99))-2),MID(C1598,LEN(H1598)+2,99))),"")</f>
        <v/>
      </c>
      <c r="L1598" t="str">
        <f t="shared" si="830"/>
        <v/>
      </c>
      <c r="M1598" t="str">
        <f t="shared" si="849"/>
        <v/>
      </c>
      <c r="N1598" t="str">
        <f t="shared" si="831"/>
        <v/>
      </c>
      <c r="O1598" t="str">
        <f t="shared" si="832"/>
        <v/>
      </c>
      <c r="P1598" t="str">
        <f t="shared" si="825"/>
        <v/>
      </c>
      <c r="Q1598" t="str">
        <f t="shared" si="833"/>
        <v/>
      </c>
      <c r="R1598" t="str">
        <f t="shared" si="834"/>
        <v/>
      </c>
      <c r="S1598" t="str">
        <f t="shared" si="835"/>
        <v/>
      </c>
      <c r="T1598" t="str">
        <f t="shared" si="836"/>
        <v/>
      </c>
      <c r="U1598" t="str">
        <f t="shared" si="837"/>
        <v/>
      </c>
      <c r="V1598" t="str">
        <f>IF(MID(I1598,6,1)="T",VLOOKUP(H1598,DATA!$B$2:$H$526,7,FALSE),"")</f>
        <v/>
      </c>
      <c r="W1598" t="str">
        <f t="shared" si="838"/>
        <v/>
      </c>
      <c r="X1598" t="str">
        <f>IF(LEN(H1598)&gt;0,VLOOKUP(H1598,DATA!$B$2:$F$526,5,FALSE),"")</f>
        <v/>
      </c>
      <c r="Y1598" t="str">
        <f t="shared" si="839"/>
        <v/>
      </c>
      <c r="Z1598" t="str">
        <f t="shared" si="840"/>
        <v/>
      </c>
      <c r="AA1598" t="str">
        <f t="shared" si="841"/>
        <v/>
      </c>
      <c r="AB1598" t="str">
        <f>IF(LEN(Z1598)&gt;0,VLOOKUP(Z1598,DATA!$K$25:$L$69,2,FALSE)&amp;IF(LEN(AA1598)&gt;0,VLOOKUP(AA1598,DATA!$O$25:$P$29,2,FALSE),""),"")</f>
        <v/>
      </c>
      <c r="AC1598" t="str">
        <f>IF(LEN(Z1598)&gt;0,VLOOKUP(Z1598,DATA!$K$25:$M$69,3,FALSE),"")</f>
        <v/>
      </c>
      <c r="AD1598" t="str">
        <f t="shared" si="842"/>
        <v/>
      </c>
      <c r="AE1598" t="str">
        <f t="shared" si="843"/>
        <v/>
      </c>
      <c r="AF1598" t="str">
        <f t="shared" si="844"/>
        <v/>
      </c>
      <c r="AG1598" t="str">
        <f t="shared" si="845"/>
        <v/>
      </c>
      <c r="AH1598" t="str">
        <f t="shared" si="846"/>
        <v/>
      </c>
      <c r="AI1598" t="str">
        <f>IF(LEN(Q1598)&gt;0,REPT("0",IF(IF(MID(I1598,12,1)="F",VLOOKUP(J1598,DATA!$K$2:$Y$20,14,FALSE),0)&gt;10,IF(MID(I1598,12,1)="F",VLOOKUP(J1598,DATA!$K$2:$Y$20,14,FALSE),0)-10,0)-LEN(X1598))&amp;DEC2BIN(Q1598,IF(MID(I1598,12,1)="F",VLOOKUP(J1598,DATA!$K$2:$Y$20,14,FALSE),0)-IF(IF(MID(I1598,12,1)="F",VLOOKUP(J1598,DATA!$K$2:$Y$20,14,FALSE),0)&gt;10,IF(MID(I1598,12,1)="F",VLOOKUP(J1598,DATA!$K$2:$Y$20,14,FALSE),0)-10,0)),"")</f>
        <v/>
      </c>
      <c r="AJ1598" t="str">
        <f>IF(LEN(H1598)&gt;0,IF(H1598&lt;&gt;"CALL_PAL",VLOOKUP(H1598,DATA!$B$2:$E$526,4,FALSE),VLOOKUP(K1598,DATA!$K$72:$M$161,3,FALSE)),"")</f>
        <v/>
      </c>
      <c r="AK1598" t="str">
        <f>IF(LEN(H1598)&gt;0,VLOOKUP(H1598,DATA!$B$2:$D$526,3,FALSE),"")</f>
        <v/>
      </c>
      <c r="AL1598" t="str">
        <f t="shared" si="847"/>
        <v/>
      </c>
      <c r="AM1598" t="str">
        <f t="shared" si="848"/>
        <v/>
      </c>
      <c r="AN1598" t="str">
        <f t="shared" si="826"/>
        <v/>
      </c>
      <c r="AO1598" t="str">
        <f t="shared" si="820"/>
        <v/>
      </c>
      <c r="AP1598" t="str">
        <f t="shared" si="821"/>
        <v/>
      </c>
      <c r="AQ1598" t="str">
        <f t="shared" si="818"/>
        <v/>
      </c>
    </row>
    <row r="1599" spans="1:43" x14ac:dyDescent="0.25">
      <c r="A1599" t="str">
        <f t="shared" si="822"/>
        <v/>
      </c>
      <c r="C1599" t="str">
        <f t="shared" si="828"/>
        <v/>
      </c>
      <c r="D1599" t="str">
        <f t="shared" si="823"/>
        <v/>
      </c>
      <c r="E1599" t="str">
        <f t="shared" si="824"/>
        <v/>
      </c>
      <c r="F1599" t="str">
        <f t="shared" si="827"/>
        <v/>
      </c>
      <c r="G1599" t="str">
        <f t="shared" si="819"/>
        <v/>
      </c>
      <c r="H1599" t="str">
        <f t="shared" si="829"/>
        <v/>
      </c>
      <c r="I1599" s="3" t="str">
        <f>IF(LEN(H1599)&gt;0,VLOOKUP(H1599,DATA!$B$2:$G$526,6,FALSE),"")</f>
        <v/>
      </c>
      <c r="J1599" t="str">
        <f>IF(LEN(H1599)&gt;0,VLOOKUP(H1599,DATA!$B$2:$G$526,2,FALSE),"")</f>
        <v/>
      </c>
      <c r="K1599" t="str">
        <f>IF(LEN(H1599)&gt;0,IF(MID(IF(MID(MID(C1599,LEN(H1599)+2,99),1,1)="(",MID(MID(C1599,LEN(H1599)+2,99),2,LEN(MID(C1599,LEN(H1599)+2,99))-2),MID(C1599,LEN(H1599)+2,99)),1,1)=VLOOKUP(H1599,DATA!$B$2:$I$526,8,FALSE),MID(IF(MID(MID(C1599,LEN(H1599)+2,99),1,1)="(",MID(MID(C1599,LEN(H1599)+2,99),2,LEN(MID(C1599,LEN(H1599)+2,99))-2),MID(C1599,LEN(H1599)+2,99)),1,3),IF(MID(MID(C1599,LEN(H1599)+2,99),1,1)="(",MID(MID(C1599,LEN(H1599)+2,99),2,LEN(MID(C1599,LEN(H1599)+2,99))-2),MID(C1599,LEN(H1599)+2,99))),"")</f>
        <v/>
      </c>
      <c r="L1599" t="str">
        <f t="shared" si="830"/>
        <v/>
      </c>
      <c r="M1599" t="str">
        <f t="shared" si="849"/>
        <v/>
      </c>
      <c r="N1599" t="str">
        <f t="shared" si="831"/>
        <v/>
      </c>
      <c r="O1599" t="str">
        <f t="shared" si="832"/>
        <v/>
      </c>
      <c r="P1599" t="str">
        <f t="shared" si="825"/>
        <v/>
      </c>
      <c r="Q1599" t="str">
        <f t="shared" si="833"/>
        <v/>
      </c>
      <c r="R1599" t="str">
        <f t="shared" si="834"/>
        <v/>
      </c>
      <c r="S1599" t="str">
        <f t="shared" si="835"/>
        <v/>
      </c>
      <c r="T1599" t="str">
        <f t="shared" si="836"/>
        <v/>
      </c>
      <c r="U1599" t="str">
        <f t="shared" si="837"/>
        <v/>
      </c>
      <c r="V1599" t="str">
        <f>IF(MID(I1599,6,1)="T",VLOOKUP(H1599,DATA!$B$2:$H$526,7,FALSE),"")</f>
        <v/>
      </c>
      <c r="W1599" t="str">
        <f t="shared" si="838"/>
        <v/>
      </c>
      <c r="X1599" t="str">
        <f>IF(LEN(H1599)&gt;0,VLOOKUP(H1599,DATA!$B$2:$F$526,5,FALSE),"")</f>
        <v/>
      </c>
      <c r="Y1599" t="str">
        <f t="shared" si="839"/>
        <v/>
      </c>
      <c r="Z1599" t="str">
        <f t="shared" si="840"/>
        <v/>
      </c>
      <c r="AA1599" t="str">
        <f t="shared" si="841"/>
        <v/>
      </c>
      <c r="AB1599" t="str">
        <f>IF(LEN(Z1599)&gt;0,VLOOKUP(Z1599,DATA!$K$25:$L$69,2,FALSE)&amp;IF(LEN(AA1599)&gt;0,VLOOKUP(AA1599,DATA!$O$25:$P$29,2,FALSE),""),"")</f>
        <v/>
      </c>
      <c r="AC1599" t="str">
        <f>IF(LEN(Z1599)&gt;0,VLOOKUP(Z1599,DATA!$K$25:$M$69,3,FALSE),"")</f>
        <v/>
      </c>
      <c r="AD1599" t="str">
        <f t="shared" si="842"/>
        <v/>
      </c>
      <c r="AE1599" t="str">
        <f t="shared" si="843"/>
        <v/>
      </c>
      <c r="AF1599" t="str">
        <f t="shared" si="844"/>
        <v/>
      </c>
      <c r="AG1599" t="str">
        <f t="shared" si="845"/>
        <v/>
      </c>
      <c r="AH1599" t="str">
        <f t="shared" si="846"/>
        <v/>
      </c>
      <c r="AI1599" t="str">
        <f>IF(LEN(Q1599)&gt;0,REPT("0",IF(IF(MID(I1599,12,1)="F",VLOOKUP(J1599,DATA!$K$2:$Y$20,14,FALSE),0)&gt;10,IF(MID(I1599,12,1)="F",VLOOKUP(J1599,DATA!$K$2:$Y$20,14,FALSE),0)-10,0)-LEN(X1599))&amp;DEC2BIN(Q1599,IF(MID(I1599,12,1)="F",VLOOKUP(J1599,DATA!$K$2:$Y$20,14,FALSE),0)-IF(IF(MID(I1599,12,1)="F",VLOOKUP(J1599,DATA!$K$2:$Y$20,14,FALSE),0)&gt;10,IF(MID(I1599,12,1)="F",VLOOKUP(J1599,DATA!$K$2:$Y$20,14,FALSE),0)-10,0)),"")</f>
        <v/>
      </c>
      <c r="AJ1599" t="str">
        <f>IF(LEN(H1599)&gt;0,IF(H1599&lt;&gt;"CALL_PAL",VLOOKUP(H1599,DATA!$B$2:$E$526,4,FALSE),VLOOKUP(K1599,DATA!$K$72:$M$161,3,FALSE)),"")</f>
        <v/>
      </c>
      <c r="AK1599" t="str">
        <f>IF(LEN(H1599)&gt;0,VLOOKUP(H1599,DATA!$B$2:$D$526,3,FALSE),"")</f>
        <v/>
      </c>
      <c r="AL1599" t="str">
        <f t="shared" si="847"/>
        <v/>
      </c>
      <c r="AM1599" t="str">
        <f t="shared" si="848"/>
        <v/>
      </c>
      <c r="AN1599" t="str">
        <f t="shared" si="826"/>
        <v/>
      </c>
      <c r="AO1599" t="str">
        <f t="shared" si="820"/>
        <v/>
      </c>
      <c r="AP1599" t="str">
        <f t="shared" si="821"/>
        <v/>
      </c>
      <c r="AQ1599" t="str">
        <f t="shared" si="818"/>
        <v/>
      </c>
    </row>
    <row r="1600" spans="1:43" x14ac:dyDescent="0.25">
      <c r="A1600" t="str">
        <f t="shared" si="822"/>
        <v/>
      </c>
      <c r="C1600" t="str">
        <f t="shared" si="828"/>
        <v/>
      </c>
      <c r="D1600" t="str">
        <f t="shared" si="823"/>
        <v/>
      </c>
      <c r="E1600" t="str">
        <f t="shared" si="824"/>
        <v/>
      </c>
      <c r="F1600" t="str">
        <f t="shared" si="827"/>
        <v/>
      </c>
      <c r="G1600" t="str">
        <f t="shared" si="819"/>
        <v/>
      </c>
      <c r="H1600" t="str">
        <f t="shared" si="829"/>
        <v/>
      </c>
      <c r="I1600" s="3" t="str">
        <f>IF(LEN(H1600)&gt;0,VLOOKUP(H1600,DATA!$B$2:$G$526,6,FALSE),"")</f>
        <v/>
      </c>
      <c r="J1600" t="str">
        <f>IF(LEN(H1600)&gt;0,VLOOKUP(H1600,DATA!$B$2:$G$526,2,FALSE),"")</f>
        <v/>
      </c>
      <c r="K1600" t="str">
        <f>IF(LEN(H1600)&gt;0,IF(MID(IF(MID(MID(C1600,LEN(H1600)+2,99),1,1)="(",MID(MID(C1600,LEN(H1600)+2,99),2,LEN(MID(C1600,LEN(H1600)+2,99))-2),MID(C1600,LEN(H1600)+2,99)),1,1)=VLOOKUP(H1600,DATA!$B$2:$I$526,8,FALSE),MID(IF(MID(MID(C1600,LEN(H1600)+2,99),1,1)="(",MID(MID(C1600,LEN(H1600)+2,99),2,LEN(MID(C1600,LEN(H1600)+2,99))-2),MID(C1600,LEN(H1600)+2,99)),1,3),IF(MID(MID(C1600,LEN(H1600)+2,99),1,1)="(",MID(MID(C1600,LEN(H1600)+2,99),2,LEN(MID(C1600,LEN(H1600)+2,99))-2),MID(C1600,LEN(H1600)+2,99))),"")</f>
        <v/>
      </c>
      <c r="L1600" t="str">
        <f t="shared" si="830"/>
        <v/>
      </c>
      <c r="M1600" t="str">
        <f t="shared" si="849"/>
        <v/>
      </c>
      <c r="N1600" t="str">
        <f t="shared" si="831"/>
        <v/>
      </c>
      <c r="O1600" t="str">
        <f t="shared" si="832"/>
        <v/>
      </c>
      <c r="P1600" t="str">
        <f t="shared" si="825"/>
        <v/>
      </c>
      <c r="Q1600" t="str">
        <f t="shared" si="833"/>
        <v/>
      </c>
      <c r="R1600" t="str">
        <f t="shared" si="834"/>
        <v/>
      </c>
      <c r="S1600" t="str">
        <f t="shared" si="835"/>
        <v/>
      </c>
      <c r="T1600" t="str">
        <f t="shared" si="836"/>
        <v/>
      </c>
      <c r="U1600" t="str">
        <f t="shared" si="837"/>
        <v/>
      </c>
      <c r="V1600" t="str">
        <f>IF(MID(I1600,6,1)="T",VLOOKUP(H1600,DATA!$B$2:$H$526,7,FALSE),"")</f>
        <v/>
      </c>
      <c r="W1600" t="str">
        <f t="shared" si="838"/>
        <v/>
      </c>
      <c r="X1600" t="str">
        <f>IF(LEN(H1600)&gt;0,VLOOKUP(H1600,DATA!$B$2:$F$526,5,FALSE),"")</f>
        <v/>
      </c>
      <c r="Y1600" t="str">
        <f t="shared" si="839"/>
        <v/>
      </c>
      <c r="Z1600" t="str">
        <f t="shared" si="840"/>
        <v/>
      </c>
      <c r="AA1600" t="str">
        <f t="shared" si="841"/>
        <v/>
      </c>
      <c r="AB1600" t="str">
        <f>IF(LEN(Z1600)&gt;0,VLOOKUP(Z1600,DATA!$K$25:$L$69,2,FALSE)&amp;IF(LEN(AA1600)&gt;0,VLOOKUP(AA1600,DATA!$O$25:$P$29,2,FALSE),""),"")</f>
        <v/>
      </c>
      <c r="AC1600" t="str">
        <f>IF(LEN(Z1600)&gt;0,VLOOKUP(Z1600,DATA!$K$25:$M$69,3,FALSE),"")</f>
        <v/>
      </c>
      <c r="AD1600" t="str">
        <f t="shared" si="842"/>
        <v/>
      </c>
      <c r="AE1600" t="str">
        <f t="shared" si="843"/>
        <v/>
      </c>
      <c r="AF1600" t="str">
        <f t="shared" si="844"/>
        <v/>
      </c>
      <c r="AG1600" t="str">
        <f t="shared" si="845"/>
        <v/>
      </c>
      <c r="AH1600" t="str">
        <f t="shared" si="846"/>
        <v/>
      </c>
      <c r="AI1600" t="str">
        <f>IF(LEN(Q1600)&gt;0,REPT("0",IF(IF(MID(I1600,12,1)="F",VLOOKUP(J1600,DATA!$K$2:$Y$20,14,FALSE),0)&gt;10,IF(MID(I1600,12,1)="F",VLOOKUP(J1600,DATA!$K$2:$Y$20,14,FALSE),0)-10,0)-LEN(X1600))&amp;DEC2BIN(Q1600,IF(MID(I1600,12,1)="F",VLOOKUP(J1600,DATA!$K$2:$Y$20,14,FALSE),0)-IF(IF(MID(I1600,12,1)="F",VLOOKUP(J1600,DATA!$K$2:$Y$20,14,FALSE),0)&gt;10,IF(MID(I1600,12,1)="F",VLOOKUP(J1600,DATA!$K$2:$Y$20,14,FALSE),0)-10,0)),"")</f>
        <v/>
      </c>
      <c r="AJ1600" t="str">
        <f>IF(LEN(H1600)&gt;0,IF(H1600&lt;&gt;"CALL_PAL",VLOOKUP(H1600,DATA!$B$2:$E$526,4,FALSE),VLOOKUP(K1600,DATA!$K$72:$M$161,3,FALSE)),"")</f>
        <v/>
      </c>
      <c r="AK1600" t="str">
        <f>IF(LEN(H1600)&gt;0,VLOOKUP(H1600,DATA!$B$2:$D$526,3,FALSE),"")</f>
        <v/>
      </c>
      <c r="AL1600" t="str">
        <f t="shared" si="847"/>
        <v/>
      </c>
      <c r="AM1600" t="str">
        <f t="shared" si="848"/>
        <v/>
      </c>
      <c r="AN1600" t="str">
        <f t="shared" si="826"/>
        <v/>
      </c>
      <c r="AO1600" t="str">
        <f t="shared" si="820"/>
        <v/>
      </c>
      <c r="AP1600" t="str">
        <f t="shared" si="821"/>
        <v/>
      </c>
      <c r="AQ1600" t="str">
        <f t="shared" si="818"/>
        <v/>
      </c>
    </row>
    <row r="1601" spans="1:43" x14ac:dyDescent="0.25">
      <c r="A1601" t="str">
        <f t="shared" si="822"/>
        <v/>
      </c>
      <c r="C1601" t="str">
        <f t="shared" si="828"/>
        <v/>
      </c>
      <c r="D1601" t="str">
        <f t="shared" si="823"/>
        <v/>
      </c>
      <c r="E1601" t="str">
        <f t="shared" si="824"/>
        <v/>
      </c>
      <c r="F1601" t="str">
        <f t="shared" si="827"/>
        <v/>
      </c>
      <c r="G1601" t="str">
        <f t="shared" si="819"/>
        <v/>
      </c>
      <c r="H1601" t="str">
        <f t="shared" si="829"/>
        <v/>
      </c>
      <c r="I1601" s="3" t="str">
        <f>IF(LEN(H1601)&gt;0,VLOOKUP(H1601,DATA!$B$2:$G$526,6,FALSE),"")</f>
        <v/>
      </c>
      <c r="J1601" t="str">
        <f>IF(LEN(H1601)&gt;0,VLOOKUP(H1601,DATA!$B$2:$G$526,2,FALSE),"")</f>
        <v/>
      </c>
      <c r="K1601" t="str">
        <f>IF(LEN(H1601)&gt;0,IF(MID(IF(MID(MID(C1601,LEN(H1601)+2,99),1,1)="(",MID(MID(C1601,LEN(H1601)+2,99),2,LEN(MID(C1601,LEN(H1601)+2,99))-2),MID(C1601,LEN(H1601)+2,99)),1,1)=VLOOKUP(H1601,DATA!$B$2:$I$526,8,FALSE),MID(IF(MID(MID(C1601,LEN(H1601)+2,99),1,1)="(",MID(MID(C1601,LEN(H1601)+2,99),2,LEN(MID(C1601,LEN(H1601)+2,99))-2),MID(C1601,LEN(H1601)+2,99)),1,3),IF(MID(MID(C1601,LEN(H1601)+2,99),1,1)="(",MID(MID(C1601,LEN(H1601)+2,99),2,LEN(MID(C1601,LEN(H1601)+2,99))-2),MID(C1601,LEN(H1601)+2,99))),"")</f>
        <v/>
      </c>
      <c r="L1601" t="str">
        <f t="shared" si="830"/>
        <v/>
      </c>
      <c r="M1601" t="str">
        <f t="shared" si="849"/>
        <v/>
      </c>
      <c r="N1601" t="str">
        <f t="shared" si="831"/>
        <v/>
      </c>
      <c r="O1601" t="str">
        <f t="shared" si="832"/>
        <v/>
      </c>
      <c r="P1601" t="str">
        <f t="shared" si="825"/>
        <v/>
      </c>
      <c r="Q1601" t="str">
        <f t="shared" si="833"/>
        <v/>
      </c>
      <c r="R1601" t="str">
        <f t="shared" si="834"/>
        <v/>
      </c>
      <c r="S1601" t="str">
        <f t="shared" si="835"/>
        <v/>
      </c>
      <c r="T1601" t="str">
        <f t="shared" si="836"/>
        <v/>
      </c>
      <c r="U1601" t="str">
        <f t="shared" si="837"/>
        <v/>
      </c>
      <c r="V1601" t="str">
        <f>IF(MID(I1601,6,1)="T",VLOOKUP(H1601,DATA!$B$2:$H$526,7,FALSE),"")</f>
        <v/>
      </c>
      <c r="W1601" t="str">
        <f t="shared" si="838"/>
        <v/>
      </c>
      <c r="X1601" t="str">
        <f>IF(LEN(H1601)&gt;0,VLOOKUP(H1601,DATA!$B$2:$F$526,5,FALSE),"")</f>
        <v/>
      </c>
      <c r="Y1601" t="str">
        <f t="shared" si="839"/>
        <v/>
      </c>
      <c r="Z1601" t="str">
        <f t="shared" si="840"/>
        <v/>
      </c>
      <c r="AA1601" t="str">
        <f t="shared" si="841"/>
        <v/>
      </c>
      <c r="AB1601" t="str">
        <f>IF(LEN(Z1601)&gt;0,VLOOKUP(Z1601,DATA!$K$25:$L$69,2,FALSE)&amp;IF(LEN(AA1601)&gt;0,VLOOKUP(AA1601,DATA!$O$25:$P$29,2,FALSE),""),"")</f>
        <v/>
      </c>
      <c r="AC1601" t="str">
        <f>IF(LEN(Z1601)&gt;0,VLOOKUP(Z1601,DATA!$K$25:$M$69,3,FALSE),"")</f>
        <v/>
      </c>
      <c r="AD1601" t="str">
        <f t="shared" si="842"/>
        <v/>
      </c>
      <c r="AE1601" t="str">
        <f t="shared" si="843"/>
        <v/>
      </c>
      <c r="AF1601" t="str">
        <f t="shared" si="844"/>
        <v/>
      </c>
      <c r="AG1601" t="str">
        <f t="shared" si="845"/>
        <v/>
      </c>
      <c r="AH1601" t="str">
        <f t="shared" si="846"/>
        <v/>
      </c>
      <c r="AI1601" t="str">
        <f>IF(LEN(Q1601)&gt;0,REPT("0",IF(IF(MID(I1601,12,1)="F",VLOOKUP(J1601,DATA!$K$2:$Y$20,14,FALSE),0)&gt;10,IF(MID(I1601,12,1)="F",VLOOKUP(J1601,DATA!$K$2:$Y$20,14,FALSE),0)-10,0)-LEN(X1601))&amp;DEC2BIN(Q1601,IF(MID(I1601,12,1)="F",VLOOKUP(J1601,DATA!$K$2:$Y$20,14,FALSE),0)-IF(IF(MID(I1601,12,1)="F",VLOOKUP(J1601,DATA!$K$2:$Y$20,14,FALSE),0)&gt;10,IF(MID(I1601,12,1)="F",VLOOKUP(J1601,DATA!$K$2:$Y$20,14,FALSE),0)-10,0)),"")</f>
        <v/>
      </c>
      <c r="AJ1601" t="str">
        <f>IF(LEN(H1601)&gt;0,IF(H1601&lt;&gt;"CALL_PAL",VLOOKUP(H1601,DATA!$B$2:$E$526,4,FALSE),VLOOKUP(K1601,DATA!$K$72:$M$161,3,FALSE)),"")</f>
        <v/>
      </c>
      <c r="AK1601" t="str">
        <f>IF(LEN(H1601)&gt;0,VLOOKUP(H1601,DATA!$B$2:$D$526,3,FALSE),"")</f>
        <v/>
      </c>
      <c r="AL1601" t="str">
        <f t="shared" si="847"/>
        <v/>
      </c>
      <c r="AM1601" t="str">
        <f t="shared" si="848"/>
        <v/>
      </c>
      <c r="AN1601" t="str">
        <f t="shared" si="826"/>
        <v/>
      </c>
      <c r="AO1601" t="str">
        <f t="shared" si="820"/>
        <v/>
      </c>
      <c r="AP1601" t="str">
        <f t="shared" si="821"/>
        <v/>
      </c>
      <c r="AQ1601" t="str">
        <f t="shared" si="818"/>
        <v/>
      </c>
    </row>
    <row r="1602" spans="1:43" x14ac:dyDescent="0.25">
      <c r="A1602" t="str">
        <f t="shared" si="822"/>
        <v/>
      </c>
      <c r="C1602" t="str">
        <f t="shared" si="828"/>
        <v/>
      </c>
      <c r="D1602" t="str">
        <f t="shared" si="823"/>
        <v/>
      </c>
      <c r="E1602" t="str">
        <f t="shared" si="824"/>
        <v/>
      </c>
      <c r="F1602" t="str">
        <f t="shared" si="827"/>
        <v/>
      </c>
      <c r="G1602" t="str">
        <f t="shared" si="819"/>
        <v/>
      </c>
      <c r="H1602" t="str">
        <f t="shared" si="829"/>
        <v/>
      </c>
      <c r="I1602" s="3" t="str">
        <f>IF(LEN(H1602)&gt;0,VLOOKUP(H1602,DATA!$B$2:$G$526,6,FALSE),"")</f>
        <v/>
      </c>
      <c r="J1602" t="str">
        <f>IF(LEN(H1602)&gt;0,VLOOKUP(H1602,DATA!$B$2:$G$526,2,FALSE),"")</f>
        <v/>
      </c>
      <c r="K1602" t="str">
        <f>IF(LEN(H1602)&gt;0,IF(MID(IF(MID(MID(C1602,LEN(H1602)+2,99),1,1)="(",MID(MID(C1602,LEN(H1602)+2,99),2,LEN(MID(C1602,LEN(H1602)+2,99))-2),MID(C1602,LEN(H1602)+2,99)),1,1)=VLOOKUP(H1602,DATA!$B$2:$I$526,8,FALSE),MID(IF(MID(MID(C1602,LEN(H1602)+2,99),1,1)="(",MID(MID(C1602,LEN(H1602)+2,99),2,LEN(MID(C1602,LEN(H1602)+2,99))-2),MID(C1602,LEN(H1602)+2,99)),1,3),IF(MID(MID(C1602,LEN(H1602)+2,99),1,1)="(",MID(MID(C1602,LEN(H1602)+2,99),2,LEN(MID(C1602,LEN(H1602)+2,99))-2),MID(C1602,LEN(H1602)+2,99))),"")</f>
        <v/>
      </c>
      <c r="L1602" t="str">
        <f t="shared" si="830"/>
        <v/>
      </c>
      <c r="M1602" t="str">
        <f t="shared" si="849"/>
        <v/>
      </c>
      <c r="N1602" t="str">
        <f t="shared" si="831"/>
        <v/>
      </c>
      <c r="O1602" t="str">
        <f t="shared" si="832"/>
        <v/>
      </c>
      <c r="P1602" t="str">
        <f t="shared" si="825"/>
        <v/>
      </c>
      <c r="Q1602" t="str">
        <f t="shared" si="833"/>
        <v/>
      </c>
      <c r="R1602" t="str">
        <f t="shared" si="834"/>
        <v/>
      </c>
      <c r="S1602" t="str">
        <f t="shared" si="835"/>
        <v/>
      </c>
      <c r="T1602" t="str">
        <f t="shared" si="836"/>
        <v/>
      </c>
      <c r="U1602" t="str">
        <f t="shared" si="837"/>
        <v/>
      </c>
      <c r="V1602" t="str">
        <f>IF(MID(I1602,6,1)="T",VLOOKUP(H1602,DATA!$B$2:$H$526,7,FALSE),"")</f>
        <v/>
      </c>
      <c r="W1602" t="str">
        <f t="shared" si="838"/>
        <v/>
      </c>
      <c r="X1602" t="str">
        <f>IF(LEN(H1602)&gt;0,VLOOKUP(H1602,DATA!$B$2:$F$526,5,FALSE),"")</f>
        <v/>
      </c>
      <c r="Y1602" t="str">
        <f t="shared" si="839"/>
        <v/>
      </c>
      <c r="Z1602" t="str">
        <f t="shared" si="840"/>
        <v/>
      </c>
      <c r="AA1602" t="str">
        <f t="shared" si="841"/>
        <v/>
      </c>
      <c r="AB1602" t="str">
        <f>IF(LEN(Z1602)&gt;0,VLOOKUP(Z1602,DATA!$K$25:$L$69,2,FALSE)&amp;IF(LEN(AA1602)&gt;0,VLOOKUP(AA1602,DATA!$O$25:$P$29,2,FALSE),""),"")</f>
        <v/>
      </c>
      <c r="AC1602" t="str">
        <f>IF(LEN(Z1602)&gt;0,VLOOKUP(Z1602,DATA!$K$25:$M$69,3,FALSE),"")</f>
        <v/>
      </c>
      <c r="AD1602" t="str">
        <f t="shared" si="842"/>
        <v/>
      </c>
      <c r="AE1602" t="str">
        <f t="shared" si="843"/>
        <v/>
      </c>
      <c r="AF1602" t="str">
        <f t="shared" si="844"/>
        <v/>
      </c>
      <c r="AG1602" t="str">
        <f t="shared" si="845"/>
        <v/>
      </c>
      <c r="AH1602" t="str">
        <f t="shared" si="846"/>
        <v/>
      </c>
      <c r="AI1602" t="str">
        <f>IF(LEN(Q1602)&gt;0,REPT("0",IF(IF(MID(I1602,12,1)="F",VLOOKUP(J1602,DATA!$K$2:$Y$20,14,FALSE),0)&gt;10,IF(MID(I1602,12,1)="F",VLOOKUP(J1602,DATA!$K$2:$Y$20,14,FALSE),0)-10,0)-LEN(X1602))&amp;DEC2BIN(Q1602,IF(MID(I1602,12,1)="F",VLOOKUP(J1602,DATA!$K$2:$Y$20,14,FALSE),0)-IF(IF(MID(I1602,12,1)="F",VLOOKUP(J1602,DATA!$K$2:$Y$20,14,FALSE),0)&gt;10,IF(MID(I1602,12,1)="F",VLOOKUP(J1602,DATA!$K$2:$Y$20,14,FALSE),0)-10,0)),"")</f>
        <v/>
      </c>
      <c r="AJ1602" t="str">
        <f>IF(LEN(H1602)&gt;0,IF(H1602&lt;&gt;"CALL_PAL",VLOOKUP(H1602,DATA!$B$2:$E$526,4,FALSE),VLOOKUP(K1602,DATA!$K$72:$M$161,3,FALSE)),"")</f>
        <v/>
      </c>
      <c r="AK1602" t="str">
        <f>IF(LEN(H1602)&gt;0,VLOOKUP(H1602,DATA!$B$2:$D$526,3,FALSE),"")</f>
        <v/>
      </c>
      <c r="AL1602" t="str">
        <f t="shared" si="847"/>
        <v/>
      </c>
      <c r="AM1602" t="str">
        <f t="shared" si="848"/>
        <v/>
      </c>
      <c r="AN1602" t="str">
        <f t="shared" si="826"/>
        <v/>
      </c>
      <c r="AO1602" t="str">
        <f t="shared" si="820"/>
        <v/>
      </c>
      <c r="AP1602" t="str">
        <f t="shared" si="821"/>
        <v/>
      </c>
      <c r="AQ1602" t="str">
        <f t="shared" si="818"/>
        <v/>
      </c>
    </row>
    <row r="1603" spans="1:43" x14ac:dyDescent="0.25">
      <c r="A1603" t="str">
        <f t="shared" si="822"/>
        <v/>
      </c>
      <c r="C1603" t="str">
        <f t="shared" si="828"/>
        <v/>
      </c>
      <c r="D1603" t="str">
        <f t="shared" si="823"/>
        <v/>
      </c>
      <c r="E1603" t="str">
        <f t="shared" si="824"/>
        <v/>
      </c>
      <c r="F1603" t="str">
        <f t="shared" si="827"/>
        <v/>
      </c>
      <c r="G1603" t="str">
        <f t="shared" si="819"/>
        <v/>
      </c>
      <c r="H1603" t="str">
        <f t="shared" si="829"/>
        <v/>
      </c>
      <c r="I1603" s="3" t="str">
        <f>IF(LEN(H1603)&gt;0,VLOOKUP(H1603,DATA!$B$2:$G$526,6,FALSE),"")</f>
        <v/>
      </c>
      <c r="J1603" t="str">
        <f>IF(LEN(H1603)&gt;0,VLOOKUP(H1603,DATA!$B$2:$G$526,2,FALSE),"")</f>
        <v/>
      </c>
      <c r="K1603" t="str">
        <f>IF(LEN(H1603)&gt;0,IF(MID(IF(MID(MID(C1603,LEN(H1603)+2,99),1,1)="(",MID(MID(C1603,LEN(H1603)+2,99),2,LEN(MID(C1603,LEN(H1603)+2,99))-2),MID(C1603,LEN(H1603)+2,99)),1,1)=VLOOKUP(H1603,DATA!$B$2:$I$526,8,FALSE),MID(IF(MID(MID(C1603,LEN(H1603)+2,99),1,1)="(",MID(MID(C1603,LEN(H1603)+2,99),2,LEN(MID(C1603,LEN(H1603)+2,99))-2),MID(C1603,LEN(H1603)+2,99)),1,3),IF(MID(MID(C1603,LEN(H1603)+2,99),1,1)="(",MID(MID(C1603,LEN(H1603)+2,99),2,LEN(MID(C1603,LEN(H1603)+2,99))-2),MID(C1603,LEN(H1603)+2,99))),"")</f>
        <v/>
      </c>
      <c r="L1603" t="str">
        <f t="shared" si="830"/>
        <v/>
      </c>
      <c r="M1603" t="str">
        <f t="shared" si="849"/>
        <v/>
      </c>
      <c r="N1603" t="str">
        <f t="shared" si="831"/>
        <v/>
      </c>
      <c r="O1603" t="str">
        <f t="shared" si="832"/>
        <v/>
      </c>
      <c r="P1603" t="str">
        <f t="shared" si="825"/>
        <v/>
      </c>
      <c r="Q1603" t="str">
        <f t="shared" si="833"/>
        <v/>
      </c>
      <c r="R1603" t="str">
        <f t="shared" si="834"/>
        <v/>
      </c>
      <c r="S1603" t="str">
        <f t="shared" si="835"/>
        <v/>
      </c>
      <c r="T1603" t="str">
        <f t="shared" si="836"/>
        <v/>
      </c>
      <c r="U1603" t="str">
        <f t="shared" si="837"/>
        <v/>
      </c>
      <c r="V1603" t="str">
        <f>IF(MID(I1603,6,1)="T",VLOOKUP(H1603,DATA!$B$2:$H$526,7,FALSE),"")</f>
        <v/>
      </c>
      <c r="W1603" t="str">
        <f t="shared" si="838"/>
        <v/>
      </c>
      <c r="X1603" t="str">
        <f>IF(LEN(H1603)&gt;0,VLOOKUP(H1603,DATA!$B$2:$F$526,5,FALSE),"")</f>
        <v/>
      </c>
      <c r="Y1603" t="str">
        <f t="shared" si="839"/>
        <v/>
      </c>
      <c r="Z1603" t="str">
        <f t="shared" si="840"/>
        <v/>
      </c>
      <c r="AA1603" t="str">
        <f t="shared" si="841"/>
        <v/>
      </c>
      <c r="AB1603" t="str">
        <f>IF(LEN(Z1603)&gt;0,VLOOKUP(Z1603,DATA!$K$25:$L$69,2,FALSE)&amp;IF(LEN(AA1603)&gt;0,VLOOKUP(AA1603,DATA!$O$25:$P$29,2,FALSE),""),"")</f>
        <v/>
      </c>
      <c r="AC1603" t="str">
        <f>IF(LEN(Z1603)&gt;0,VLOOKUP(Z1603,DATA!$K$25:$M$69,3,FALSE),"")</f>
        <v/>
      </c>
      <c r="AD1603" t="str">
        <f t="shared" si="842"/>
        <v/>
      </c>
      <c r="AE1603" t="str">
        <f t="shared" si="843"/>
        <v/>
      </c>
      <c r="AF1603" t="str">
        <f t="shared" si="844"/>
        <v/>
      </c>
      <c r="AG1603" t="str">
        <f t="shared" si="845"/>
        <v/>
      </c>
      <c r="AH1603" t="str">
        <f t="shared" si="846"/>
        <v/>
      </c>
      <c r="AI1603" t="str">
        <f>IF(LEN(Q1603)&gt;0,REPT("0",IF(IF(MID(I1603,12,1)="F",VLOOKUP(J1603,DATA!$K$2:$Y$20,14,FALSE),0)&gt;10,IF(MID(I1603,12,1)="F",VLOOKUP(J1603,DATA!$K$2:$Y$20,14,FALSE),0)-10,0)-LEN(X1603))&amp;DEC2BIN(Q1603,IF(MID(I1603,12,1)="F",VLOOKUP(J1603,DATA!$K$2:$Y$20,14,FALSE),0)-IF(IF(MID(I1603,12,1)="F",VLOOKUP(J1603,DATA!$K$2:$Y$20,14,FALSE),0)&gt;10,IF(MID(I1603,12,1)="F",VLOOKUP(J1603,DATA!$K$2:$Y$20,14,FALSE),0)-10,0)),"")</f>
        <v/>
      </c>
      <c r="AJ1603" t="str">
        <f>IF(LEN(H1603)&gt;0,IF(H1603&lt;&gt;"CALL_PAL",VLOOKUP(H1603,DATA!$B$2:$E$526,4,FALSE),VLOOKUP(K1603,DATA!$K$72:$M$161,3,FALSE)),"")</f>
        <v/>
      </c>
      <c r="AK1603" t="str">
        <f>IF(LEN(H1603)&gt;0,VLOOKUP(H1603,DATA!$B$2:$D$526,3,FALSE),"")</f>
        <v/>
      </c>
      <c r="AL1603" t="str">
        <f t="shared" si="847"/>
        <v/>
      </c>
      <c r="AM1603" t="str">
        <f t="shared" si="848"/>
        <v/>
      </c>
      <c r="AN1603" t="str">
        <f t="shared" si="826"/>
        <v/>
      </c>
      <c r="AO1603" t="str">
        <f t="shared" si="820"/>
        <v/>
      </c>
      <c r="AP1603" t="str">
        <f t="shared" si="821"/>
        <v/>
      </c>
      <c r="AQ1603" t="str">
        <f t="shared" ref="AQ1603:AQ1666" si="850">IF(B1603="","",IF(G1603=G1604,"",INT(G1603/64)*64=G1603))</f>
        <v/>
      </c>
    </row>
    <row r="1604" spans="1:43" x14ac:dyDescent="0.25">
      <c r="A1604" t="str">
        <f t="shared" si="822"/>
        <v/>
      </c>
      <c r="C1604" t="str">
        <f t="shared" si="828"/>
        <v/>
      </c>
      <c r="D1604" t="str">
        <f t="shared" si="823"/>
        <v/>
      </c>
      <c r="E1604" t="str">
        <f t="shared" si="824"/>
        <v/>
      </c>
      <c r="F1604" t="str">
        <f t="shared" si="827"/>
        <v/>
      </c>
      <c r="G1604" t="str">
        <f t="shared" ref="G1604:G1667" si="851">IF(LEN(C1604)&gt;0,IF(IFERROR(FIND(":",C1604)&gt;0,FALSE),G1603+16-MOD(G1603+16,16),IF(E1604,G1603+F1603-MOD(G1603+F1603,F1603),G1603)),"")</f>
        <v/>
      </c>
      <c r="H1604" t="str">
        <f t="shared" si="829"/>
        <v/>
      </c>
      <c r="I1604" s="3" t="str">
        <f>IF(LEN(H1604)&gt;0,VLOOKUP(H1604,DATA!$B$2:$G$526,6,FALSE),"")</f>
        <v/>
      </c>
      <c r="J1604" t="str">
        <f>IF(LEN(H1604)&gt;0,VLOOKUP(H1604,DATA!$B$2:$G$526,2,FALSE),"")</f>
        <v/>
      </c>
      <c r="K1604" t="str">
        <f>IF(LEN(H1604)&gt;0,IF(MID(IF(MID(MID(C1604,LEN(H1604)+2,99),1,1)="(",MID(MID(C1604,LEN(H1604)+2,99),2,LEN(MID(C1604,LEN(H1604)+2,99))-2),MID(C1604,LEN(H1604)+2,99)),1,1)=VLOOKUP(H1604,DATA!$B$2:$I$526,8,FALSE),MID(IF(MID(MID(C1604,LEN(H1604)+2,99),1,1)="(",MID(MID(C1604,LEN(H1604)+2,99),2,LEN(MID(C1604,LEN(H1604)+2,99))-2),MID(C1604,LEN(H1604)+2,99)),1,3),IF(MID(MID(C1604,LEN(H1604)+2,99),1,1)="(",MID(MID(C1604,LEN(H1604)+2,99),2,LEN(MID(C1604,LEN(H1604)+2,99))-2),MID(C1604,LEN(H1604)+2,99))),"")</f>
        <v/>
      </c>
      <c r="L1604" t="str">
        <f t="shared" si="830"/>
        <v/>
      </c>
      <c r="M1604" t="str">
        <f t="shared" si="849"/>
        <v/>
      </c>
      <c r="N1604" t="str">
        <f t="shared" si="831"/>
        <v/>
      </c>
      <c r="O1604" t="str">
        <f t="shared" si="832"/>
        <v/>
      </c>
      <c r="P1604" t="str">
        <f t="shared" si="825"/>
        <v/>
      </c>
      <c r="Q1604" t="str">
        <f t="shared" si="833"/>
        <v/>
      </c>
      <c r="R1604" t="str">
        <f t="shared" si="834"/>
        <v/>
      </c>
      <c r="S1604" t="str">
        <f t="shared" si="835"/>
        <v/>
      </c>
      <c r="T1604" t="str">
        <f t="shared" si="836"/>
        <v/>
      </c>
      <c r="U1604" t="str">
        <f t="shared" si="837"/>
        <v/>
      </c>
      <c r="V1604" t="str">
        <f>IF(MID(I1604,6,1)="T",VLOOKUP(H1604,DATA!$B$2:$H$526,7,FALSE),"")</f>
        <v/>
      </c>
      <c r="W1604" t="str">
        <f t="shared" si="838"/>
        <v/>
      </c>
      <c r="X1604" t="str">
        <f>IF(LEN(H1604)&gt;0,VLOOKUP(H1604,DATA!$B$2:$F$526,5,FALSE),"")</f>
        <v/>
      </c>
      <c r="Y1604" t="str">
        <f t="shared" si="839"/>
        <v/>
      </c>
      <c r="Z1604" t="str">
        <f t="shared" si="840"/>
        <v/>
      </c>
      <c r="AA1604" t="str">
        <f t="shared" si="841"/>
        <v/>
      </c>
      <c r="AB1604" t="str">
        <f>IF(LEN(Z1604)&gt;0,VLOOKUP(Z1604,DATA!$K$25:$L$69,2,FALSE)&amp;IF(LEN(AA1604)&gt;0,VLOOKUP(AA1604,DATA!$O$25:$P$29,2,FALSE),""),"")</f>
        <v/>
      </c>
      <c r="AC1604" t="str">
        <f>IF(LEN(Z1604)&gt;0,VLOOKUP(Z1604,DATA!$K$25:$M$69,3,FALSE),"")</f>
        <v/>
      </c>
      <c r="AD1604" t="str">
        <f t="shared" si="842"/>
        <v/>
      </c>
      <c r="AE1604" t="str">
        <f t="shared" si="843"/>
        <v/>
      </c>
      <c r="AF1604" t="str">
        <f t="shared" si="844"/>
        <v/>
      </c>
      <c r="AG1604" t="str">
        <f t="shared" si="845"/>
        <v/>
      </c>
      <c r="AH1604" t="str">
        <f t="shared" si="846"/>
        <v/>
      </c>
      <c r="AI1604" t="str">
        <f>IF(LEN(Q1604)&gt;0,REPT("0",IF(IF(MID(I1604,12,1)="F",VLOOKUP(J1604,DATA!$K$2:$Y$20,14,FALSE),0)&gt;10,IF(MID(I1604,12,1)="F",VLOOKUP(J1604,DATA!$K$2:$Y$20,14,FALSE),0)-10,0)-LEN(X1604))&amp;DEC2BIN(Q1604,IF(MID(I1604,12,1)="F",VLOOKUP(J1604,DATA!$K$2:$Y$20,14,FALSE),0)-IF(IF(MID(I1604,12,1)="F",VLOOKUP(J1604,DATA!$K$2:$Y$20,14,FALSE),0)&gt;10,IF(MID(I1604,12,1)="F",VLOOKUP(J1604,DATA!$K$2:$Y$20,14,FALSE),0)-10,0)),"")</f>
        <v/>
      </c>
      <c r="AJ1604" t="str">
        <f>IF(LEN(H1604)&gt;0,IF(H1604&lt;&gt;"CALL_PAL",VLOOKUP(H1604,DATA!$B$2:$E$526,4,FALSE),VLOOKUP(K1604,DATA!$K$72:$M$161,3,FALSE)),"")</f>
        <v/>
      </c>
      <c r="AK1604" t="str">
        <f>IF(LEN(H1604)&gt;0,VLOOKUP(H1604,DATA!$B$2:$D$526,3,FALSE),"")</f>
        <v/>
      </c>
      <c r="AL1604" t="str">
        <f t="shared" si="847"/>
        <v/>
      </c>
      <c r="AM1604" t="str">
        <f t="shared" si="848"/>
        <v/>
      </c>
      <c r="AN1604" t="str">
        <f t="shared" si="826"/>
        <v/>
      </c>
      <c r="AO1604" t="str">
        <f t="shared" ref="AO1604:AO1667" si="852">IF(B1604&lt;&gt;"",G1604-G1603,"")</f>
        <v/>
      </c>
      <c r="AP1604" t="str">
        <f t="shared" si="821"/>
        <v/>
      </c>
      <c r="AQ1604" t="str">
        <f t="shared" si="850"/>
        <v/>
      </c>
    </row>
    <row r="1605" spans="1:43" x14ac:dyDescent="0.25">
      <c r="A1605" t="str">
        <f t="shared" si="822"/>
        <v/>
      </c>
      <c r="C1605" t="str">
        <f t="shared" si="828"/>
        <v/>
      </c>
      <c r="D1605" t="str">
        <f t="shared" si="823"/>
        <v/>
      </c>
      <c r="E1605" t="str">
        <f t="shared" si="824"/>
        <v/>
      </c>
      <c r="F1605" t="str">
        <f t="shared" si="827"/>
        <v/>
      </c>
      <c r="G1605" t="str">
        <f t="shared" si="851"/>
        <v/>
      </c>
      <c r="H1605" t="str">
        <f t="shared" si="829"/>
        <v/>
      </c>
      <c r="I1605" s="3" t="str">
        <f>IF(LEN(H1605)&gt;0,VLOOKUP(H1605,DATA!$B$2:$G$526,6,FALSE),"")</f>
        <v/>
      </c>
      <c r="J1605" t="str">
        <f>IF(LEN(H1605)&gt;0,VLOOKUP(H1605,DATA!$B$2:$G$526,2,FALSE),"")</f>
        <v/>
      </c>
      <c r="K1605" t="str">
        <f>IF(LEN(H1605)&gt;0,IF(MID(IF(MID(MID(C1605,LEN(H1605)+2,99),1,1)="(",MID(MID(C1605,LEN(H1605)+2,99),2,LEN(MID(C1605,LEN(H1605)+2,99))-2),MID(C1605,LEN(H1605)+2,99)),1,1)=VLOOKUP(H1605,DATA!$B$2:$I$526,8,FALSE),MID(IF(MID(MID(C1605,LEN(H1605)+2,99),1,1)="(",MID(MID(C1605,LEN(H1605)+2,99),2,LEN(MID(C1605,LEN(H1605)+2,99))-2),MID(C1605,LEN(H1605)+2,99)),1,3),IF(MID(MID(C1605,LEN(H1605)+2,99),1,1)="(",MID(MID(C1605,LEN(H1605)+2,99),2,LEN(MID(C1605,LEN(H1605)+2,99))-2),MID(C1605,LEN(H1605)+2,99))),"")</f>
        <v/>
      </c>
      <c r="L1605" t="str">
        <f t="shared" si="830"/>
        <v/>
      </c>
      <c r="M1605" t="str">
        <f t="shared" si="849"/>
        <v/>
      </c>
      <c r="N1605" t="str">
        <f t="shared" si="831"/>
        <v/>
      </c>
      <c r="O1605" t="str">
        <f t="shared" si="832"/>
        <v/>
      </c>
      <c r="P1605" t="str">
        <f t="shared" si="825"/>
        <v/>
      </c>
      <c r="Q1605" t="str">
        <f t="shared" si="833"/>
        <v/>
      </c>
      <c r="R1605" t="str">
        <f t="shared" si="834"/>
        <v/>
      </c>
      <c r="S1605" t="str">
        <f t="shared" si="835"/>
        <v/>
      </c>
      <c r="T1605" t="str">
        <f t="shared" si="836"/>
        <v/>
      </c>
      <c r="U1605" t="str">
        <f t="shared" si="837"/>
        <v/>
      </c>
      <c r="V1605" t="str">
        <f>IF(MID(I1605,6,1)="T",VLOOKUP(H1605,DATA!$B$2:$H$526,7,FALSE),"")</f>
        <v/>
      </c>
      <c r="W1605" t="str">
        <f t="shared" si="838"/>
        <v/>
      </c>
      <c r="X1605" t="str">
        <f>IF(LEN(H1605)&gt;0,VLOOKUP(H1605,DATA!$B$2:$F$526,5,FALSE),"")</f>
        <v/>
      </c>
      <c r="Y1605" t="str">
        <f t="shared" si="839"/>
        <v/>
      </c>
      <c r="Z1605" t="str">
        <f t="shared" si="840"/>
        <v/>
      </c>
      <c r="AA1605" t="str">
        <f t="shared" si="841"/>
        <v/>
      </c>
      <c r="AB1605" t="str">
        <f>IF(LEN(Z1605)&gt;0,VLOOKUP(Z1605,DATA!$K$25:$L$69,2,FALSE)&amp;IF(LEN(AA1605)&gt;0,VLOOKUP(AA1605,DATA!$O$25:$P$29,2,FALSE),""),"")</f>
        <v/>
      </c>
      <c r="AC1605" t="str">
        <f>IF(LEN(Z1605)&gt;0,VLOOKUP(Z1605,DATA!$K$25:$M$69,3,FALSE),"")</f>
        <v/>
      </c>
      <c r="AD1605" t="str">
        <f t="shared" si="842"/>
        <v/>
      </c>
      <c r="AE1605" t="str">
        <f t="shared" si="843"/>
        <v/>
      </c>
      <c r="AF1605" t="str">
        <f t="shared" si="844"/>
        <v/>
      </c>
      <c r="AG1605" t="str">
        <f t="shared" si="845"/>
        <v/>
      </c>
      <c r="AH1605" t="str">
        <f t="shared" si="846"/>
        <v/>
      </c>
      <c r="AI1605" t="str">
        <f>IF(LEN(Q1605)&gt;0,REPT("0",IF(IF(MID(I1605,12,1)="F",VLOOKUP(J1605,DATA!$K$2:$Y$20,14,FALSE),0)&gt;10,IF(MID(I1605,12,1)="F",VLOOKUP(J1605,DATA!$K$2:$Y$20,14,FALSE),0)-10,0)-LEN(X1605))&amp;DEC2BIN(Q1605,IF(MID(I1605,12,1)="F",VLOOKUP(J1605,DATA!$K$2:$Y$20,14,FALSE),0)-IF(IF(MID(I1605,12,1)="F",VLOOKUP(J1605,DATA!$K$2:$Y$20,14,FALSE),0)&gt;10,IF(MID(I1605,12,1)="F",VLOOKUP(J1605,DATA!$K$2:$Y$20,14,FALSE),0)-10,0)),"")</f>
        <v/>
      </c>
      <c r="AJ1605" t="str">
        <f>IF(LEN(H1605)&gt;0,IF(H1605&lt;&gt;"CALL_PAL",VLOOKUP(H1605,DATA!$B$2:$E$526,4,FALSE),VLOOKUP(K1605,DATA!$K$72:$M$161,3,FALSE)),"")</f>
        <v/>
      </c>
      <c r="AK1605" t="str">
        <f>IF(LEN(H1605)&gt;0,VLOOKUP(H1605,DATA!$B$2:$D$526,3,FALSE),"")</f>
        <v/>
      </c>
      <c r="AL1605" t="str">
        <f t="shared" si="847"/>
        <v/>
      </c>
      <c r="AM1605" t="str">
        <f t="shared" si="848"/>
        <v/>
      </c>
      <c r="AN1605" t="str">
        <f t="shared" si="826"/>
        <v/>
      </c>
      <c r="AO1605" t="str">
        <f t="shared" si="852"/>
        <v/>
      </c>
      <c r="AP1605" t="str">
        <f t="shared" ref="AP1605:AP1668" si="853">IF(B1605="","",IF(G1605=G1606,"",INT(G1605/16)*16=G1605))</f>
        <v/>
      </c>
      <c r="AQ1605" t="str">
        <f t="shared" si="850"/>
        <v/>
      </c>
    </row>
    <row r="1606" spans="1:43" x14ac:dyDescent="0.25">
      <c r="A1606" t="str">
        <f t="shared" ref="A1606:A1669" si="854">IF(LEN(G1606)&gt;0,DEC2HEX(G1606+IF(AN1605,1,0),8),"")</f>
        <v/>
      </c>
      <c r="C1606" t="str">
        <f t="shared" si="828"/>
        <v/>
      </c>
      <c r="D1606" t="str">
        <f t="shared" ref="D1606:D1669" si="855">IF(LEN(C1606)&gt;0,IF(MID(C1606,1,IFERROR(FIND(" ",C1606),2)-1)=".BASE","",IF(MID(C1606,1,4)=".VAR",MID(C1606,FIND(" ",C1606)+1,99),"")),"")</f>
        <v/>
      </c>
      <c r="E1606" t="str">
        <f t="shared" si="824"/>
        <v/>
      </c>
      <c r="F1606" t="str">
        <f t="shared" si="827"/>
        <v/>
      </c>
      <c r="G1606" t="str">
        <f t="shared" si="851"/>
        <v/>
      </c>
      <c r="H1606" t="str">
        <f t="shared" si="829"/>
        <v/>
      </c>
      <c r="I1606" s="3" t="str">
        <f>IF(LEN(H1606)&gt;0,VLOOKUP(H1606,DATA!$B$2:$G$526,6,FALSE),"")</f>
        <v/>
      </c>
      <c r="J1606" t="str">
        <f>IF(LEN(H1606)&gt;0,VLOOKUP(H1606,DATA!$B$2:$G$526,2,FALSE),"")</f>
        <v/>
      </c>
      <c r="K1606" t="str">
        <f>IF(LEN(H1606)&gt;0,IF(MID(IF(MID(MID(C1606,LEN(H1606)+2,99),1,1)="(",MID(MID(C1606,LEN(H1606)+2,99),2,LEN(MID(C1606,LEN(H1606)+2,99))-2),MID(C1606,LEN(H1606)+2,99)),1,1)=VLOOKUP(H1606,DATA!$B$2:$I$526,8,FALSE),MID(IF(MID(MID(C1606,LEN(H1606)+2,99),1,1)="(",MID(MID(C1606,LEN(H1606)+2,99),2,LEN(MID(C1606,LEN(H1606)+2,99))-2),MID(C1606,LEN(H1606)+2,99)),1,3),IF(MID(MID(C1606,LEN(H1606)+2,99),1,1)="(",MID(MID(C1606,LEN(H1606)+2,99),2,LEN(MID(C1606,LEN(H1606)+2,99))-2),MID(C1606,LEN(H1606)+2,99))),"")</f>
        <v/>
      </c>
      <c r="L1606" t="str">
        <f t="shared" si="830"/>
        <v/>
      </c>
      <c r="M1606" t="str">
        <f t="shared" si="849"/>
        <v/>
      </c>
      <c r="N1606" t="str">
        <f t="shared" si="831"/>
        <v/>
      </c>
      <c r="O1606" t="str">
        <f t="shared" si="832"/>
        <v/>
      </c>
      <c r="P1606" t="str">
        <f t="shared" si="825"/>
        <v/>
      </c>
      <c r="Q1606" t="str">
        <f t="shared" si="833"/>
        <v/>
      </c>
      <c r="R1606" t="str">
        <f t="shared" si="834"/>
        <v/>
      </c>
      <c r="S1606" t="str">
        <f t="shared" si="835"/>
        <v/>
      </c>
      <c r="T1606" t="str">
        <f t="shared" si="836"/>
        <v/>
      </c>
      <c r="U1606" t="str">
        <f t="shared" si="837"/>
        <v/>
      </c>
      <c r="V1606" t="str">
        <f>IF(MID(I1606,6,1)="T",VLOOKUP(H1606,DATA!$B$2:$H$526,7,FALSE),"")</f>
        <v/>
      </c>
      <c r="W1606" t="str">
        <f t="shared" si="838"/>
        <v/>
      </c>
      <c r="X1606" t="str">
        <f>IF(LEN(H1606)&gt;0,VLOOKUP(H1606,DATA!$B$2:$F$526,5,FALSE),"")</f>
        <v/>
      </c>
      <c r="Y1606" t="str">
        <f t="shared" si="839"/>
        <v/>
      </c>
      <c r="Z1606" t="str">
        <f t="shared" si="840"/>
        <v/>
      </c>
      <c r="AA1606" t="str">
        <f t="shared" si="841"/>
        <v/>
      </c>
      <c r="AB1606" t="str">
        <f>IF(LEN(Z1606)&gt;0,VLOOKUP(Z1606,DATA!$K$25:$L$69,2,FALSE)&amp;IF(LEN(AA1606)&gt;0,VLOOKUP(AA1606,DATA!$O$25:$P$29,2,FALSE),""),"")</f>
        <v/>
      </c>
      <c r="AC1606" t="str">
        <f>IF(LEN(Z1606)&gt;0,VLOOKUP(Z1606,DATA!$K$25:$M$69,3,FALSE),"")</f>
        <v/>
      </c>
      <c r="AD1606" t="str">
        <f t="shared" si="842"/>
        <v/>
      </c>
      <c r="AE1606" t="str">
        <f t="shared" si="843"/>
        <v/>
      </c>
      <c r="AF1606" t="str">
        <f t="shared" si="844"/>
        <v/>
      </c>
      <c r="AG1606" t="str">
        <f t="shared" si="845"/>
        <v/>
      </c>
      <c r="AH1606" t="str">
        <f t="shared" si="846"/>
        <v/>
      </c>
      <c r="AI1606" t="str">
        <f>IF(LEN(Q1606)&gt;0,REPT("0",IF(IF(MID(I1606,12,1)="F",VLOOKUP(J1606,DATA!$K$2:$Y$20,14,FALSE),0)&gt;10,IF(MID(I1606,12,1)="F",VLOOKUP(J1606,DATA!$K$2:$Y$20,14,FALSE),0)-10,0)-LEN(X1606))&amp;DEC2BIN(Q1606,IF(MID(I1606,12,1)="F",VLOOKUP(J1606,DATA!$K$2:$Y$20,14,FALSE),0)-IF(IF(MID(I1606,12,1)="F",VLOOKUP(J1606,DATA!$K$2:$Y$20,14,FALSE),0)&gt;10,IF(MID(I1606,12,1)="F",VLOOKUP(J1606,DATA!$K$2:$Y$20,14,FALSE),0)-10,0)),"")</f>
        <v/>
      </c>
      <c r="AJ1606" t="str">
        <f>IF(LEN(H1606)&gt;0,IF(H1606&lt;&gt;"CALL_PAL",VLOOKUP(H1606,DATA!$B$2:$E$526,4,FALSE),VLOOKUP(K1606,DATA!$K$72:$M$161,3,FALSE)),"")</f>
        <v/>
      </c>
      <c r="AK1606" t="str">
        <f>IF(LEN(H1606)&gt;0,VLOOKUP(H1606,DATA!$B$2:$D$526,3,FALSE),"")</f>
        <v/>
      </c>
      <c r="AL1606" t="str">
        <f t="shared" si="847"/>
        <v/>
      </c>
      <c r="AM1606" t="str">
        <f t="shared" si="848"/>
        <v/>
      </c>
      <c r="AN1606" t="str">
        <f t="shared" si="826"/>
        <v/>
      </c>
      <c r="AO1606" t="str">
        <f t="shared" si="852"/>
        <v/>
      </c>
      <c r="AP1606" t="str">
        <f t="shared" si="853"/>
        <v/>
      </c>
      <c r="AQ1606" t="str">
        <f t="shared" si="850"/>
        <v/>
      </c>
    </row>
    <row r="1607" spans="1:43" x14ac:dyDescent="0.25">
      <c r="A1607" t="str">
        <f t="shared" si="854"/>
        <v/>
      </c>
      <c r="C1607" t="str">
        <f t="shared" si="828"/>
        <v/>
      </c>
      <c r="D1607" t="str">
        <f t="shared" si="855"/>
        <v/>
      </c>
      <c r="E1607" t="str">
        <f t="shared" si="824"/>
        <v/>
      </c>
      <c r="F1607" t="str">
        <f t="shared" si="827"/>
        <v/>
      </c>
      <c r="G1607" t="str">
        <f t="shared" si="851"/>
        <v/>
      </c>
      <c r="H1607" t="str">
        <f t="shared" si="829"/>
        <v/>
      </c>
      <c r="I1607" s="3" t="str">
        <f>IF(LEN(H1607)&gt;0,VLOOKUP(H1607,DATA!$B$2:$G$526,6,FALSE),"")</f>
        <v/>
      </c>
      <c r="J1607" t="str">
        <f>IF(LEN(H1607)&gt;0,VLOOKUP(H1607,DATA!$B$2:$G$526,2,FALSE),"")</f>
        <v/>
      </c>
      <c r="K1607" t="str">
        <f>IF(LEN(H1607)&gt;0,IF(MID(IF(MID(MID(C1607,LEN(H1607)+2,99),1,1)="(",MID(MID(C1607,LEN(H1607)+2,99),2,LEN(MID(C1607,LEN(H1607)+2,99))-2),MID(C1607,LEN(H1607)+2,99)),1,1)=VLOOKUP(H1607,DATA!$B$2:$I$526,8,FALSE),MID(IF(MID(MID(C1607,LEN(H1607)+2,99),1,1)="(",MID(MID(C1607,LEN(H1607)+2,99),2,LEN(MID(C1607,LEN(H1607)+2,99))-2),MID(C1607,LEN(H1607)+2,99)),1,3),IF(MID(MID(C1607,LEN(H1607)+2,99),1,1)="(",MID(MID(C1607,LEN(H1607)+2,99),2,LEN(MID(C1607,LEN(H1607)+2,99))-2),MID(C1607,LEN(H1607)+2,99))),"")</f>
        <v/>
      </c>
      <c r="L1607" t="str">
        <f t="shared" si="830"/>
        <v/>
      </c>
      <c r="M1607" t="str">
        <f t="shared" si="849"/>
        <v/>
      </c>
      <c r="N1607" t="str">
        <f t="shared" si="831"/>
        <v/>
      </c>
      <c r="O1607" t="str">
        <f t="shared" si="832"/>
        <v/>
      </c>
      <c r="P1607" t="str">
        <f t="shared" si="825"/>
        <v/>
      </c>
      <c r="Q1607" t="str">
        <f t="shared" si="833"/>
        <v/>
      </c>
      <c r="R1607" t="str">
        <f t="shared" si="834"/>
        <v/>
      </c>
      <c r="S1607" t="str">
        <f t="shared" si="835"/>
        <v/>
      </c>
      <c r="T1607" t="str">
        <f t="shared" si="836"/>
        <v/>
      </c>
      <c r="U1607" t="str">
        <f t="shared" si="837"/>
        <v/>
      </c>
      <c r="V1607" t="str">
        <f>IF(MID(I1607,6,1)="T",VLOOKUP(H1607,DATA!$B$2:$H$526,7,FALSE),"")</f>
        <v/>
      </c>
      <c r="W1607" t="str">
        <f t="shared" si="838"/>
        <v/>
      </c>
      <c r="X1607" t="str">
        <f>IF(LEN(H1607)&gt;0,VLOOKUP(H1607,DATA!$B$2:$F$526,5,FALSE),"")</f>
        <v/>
      </c>
      <c r="Y1607" t="str">
        <f t="shared" si="839"/>
        <v/>
      </c>
      <c r="Z1607" t="str">
        <f t="shared" si="840"/>
        <v/>
      </c>
      <c r="AA1607" t="str">
        <f t="shared" si="841"/>
        <v/>
      </c>
      <c r="AB1607" t="str">
        <f>IF(LEN(Z1607)&gt;0,VLOOKUP(Z1607,DATA!$K$25:$L$69,2,FALSE)&amp;IF(LEN(AA1607)&gt;0,VLOOKUP(AA1607,DATA!$O$25:$P$29,2,FALSE),""),"")</f>
        <v/>
      </c>
      <c r="AC1607" t="str">
        <f>IF(LEN(Z1607)&gt;0,VLOOKUP(Z1607,DATA!$K$25:$M$69,3,FALSE),"")</f>
        <v/>
      </c>
      <c r="AD1607" t="str">
        <f t="shared" si="842"/>
        <v/>
      </c>
      <c r="AE1607" t="str">
        <f t="shared" si="843"/>
        <v/>
      </c>
      <c r="AF1607" t="str">
        <f t="shared" si="844"/>
        <v/>
      </c>
      <c r="AG1607" t="str">
        <f t="shared" si="845"/>
        <v/>
      </c>
      <c r="AH1607" t="str">
        <f t="shared" si="846"/>
        <v/>
      </c>
      <c r="AI1607" t="str">
        <f>IF(LEN(Q1607)&gt;0,REPT("0",IF(IF(MID(I1607,12,1)="F",VLOOKUP(J1607,DATA!$K$2:$Y$20,14,FALSE),0)&gt;10,IF(MID(I1607,12,1)="F",VLOOKUP(J1607,DATA!$K$2:$Y$20,14,FALSE),0)-10,0)-LEN(X1607))&amp;DEC2BIN(Q1607,IF(MID(I1607,12,1)="F",VLOOKUP(J1607,DATA!$K$2:$Y$20,14,FALSE),0)-IF(IF(MID(I1607,12,1)="F",VLOOKUP(J1607,DATA!$K$2:$Y$20,14,FALSE),0)&gt;10,IF(MID(I1607,12,1)="F",VLOOKUP(J1607,DATA!$K$2:$Y$20,14,FALSE),0)-10,0)),"")</f>
        <v/>
      </c>
      <c r="AJ1607" t="str">
        <f>IF(LEN(H1607)&gt;0,IF(H1607&lt;&gt;"CALL_PAL",VLOOKUP(H1607,DATA!$B$2:$E$526,4,FALSE),VLOOKUP(K1607,DATA!$K$72:$M$161,3,FALSE)),"")</f>
        <v/>
      </c>
      <c r="AK1607" t="str">
        <f>IF(LEN(H1607)&gt;0,VLOOKUP(H1607,DATA!$B$2:$D$526,3,FALSE),"")</f>
        <v/>
      </c>
      <c r="AL1607" t="str">
        <f t="shared" si="847"/>
        <v/>
      </c>
      <c r="AM1607" t="str">
        <f t="shared" si="848"/>
        <v/>
      </c>
      <c r="AN1607" t="str">
        <f t="shared" si="826"/>
        <v/>
      </c>
      <c r="AO1607" t="str">
        <f t="shared" si="852"/>
        <v/>
      </c>
      <c r="AP1607" t="str">
        <f t="shared" si="853"/>
        <v/>
      </c>
      <c r="AQ1607" t="str">
        <f t="shared" si="850"/>
        <v/>
      </c>
    </row>
    <row r="1608" spans="1:43" x14ac:dyDescent="0.25">
      <c r="A1608" t="str">
        <f t="shared" si="854"/>
        <v/>
      </c>
      <c r="C1608" t="str">
        <f t="shared" si="828"/>
        <v/>
      </c>
      <c r="D1608" t="str">
        <f t="shared" si="855"/>
        <v/>
      </c>
      <c r="E1608" t="str">
        <f t="shared" ref="E1608:E1671" si="856">IF(LEN(C1608)&gt;0,AND(MID(C1607,1,2)&lt;&gt;".B",MID(C1607,1,2)&lt;&gt;".P",NOT(IFERROR(FIND(":",C1607)&gt;0,FALSE))),"")</f>
        <v/>
      </c>
      <c r="F1608" t="str">
        <f t="shared" si="827"/>
        <v/>
      </c>
      <c r="G1608" t="str">
        <f t="shared" si="851"/>
        <v/>
      </c>
      <c r="H1608" t="str">
        <f t="shared" si="829"/>
        <v/>
      </c>
      <c r="I1608" s="3" t="str">
        <f>IF(LEN(H1608)&gt;0,VLOOKUP(H1608,DATA!$B$2:$G$526,6,FALSE),"")</f>
        <v/>
      </c>
      <c r="J1608" t="str">
        <f>IF(LEN(H1608)&gt;0,VLOOKUP(H1608,DATA!$B$2:$G$526,2,FALSE),"")</f>
        <v/>
      </c>
      <c r="K1608" t="str">
        <f>IF(LEN(H1608)&gt;0,IF(MID(IF(MID(MID(C1608,LEN(H1608)+2,99),1,1)="(",MID(MID(C1608,LEN(H1608)+2,99),2,LEN(MID(C1608,LEN(H1608)+2,99))-2),MID(C1608,LEN(H1608)+2,99)),1,1)=VLOOKUP(H1608,DATA!$B$2:$I$526,8,FALSE),MID(IF(MID(MID(C1608,LEN(H1608)+2,99),1,1)="(",MID(MID(C1608,LEN(H1608)+2,99),2,LEN(MID(C1608,LEN(H1608)+2,99))-2),MID(C1608,LEN(H1608)+2,99)),1,3),IF(MID(MID(C1608,LEN(H1608)+2,99),1,1)="(",MID(MID(C1608,LEN(H1608)+2,99),2,LEN(MID(C1608,LEN(H1608)+2,99))-2),MID(C1608,LEN(H1608)+2,99))),"")</f>
        <v/>
      </c>
      <c r="L1608" t="str">
        <f t="shared" si="830"/>
        <v/>
      </c>
      <c r="M1608" t="str">
        <f t="shared" si="849"/>
        <v/>
      </c>
      <c r="N1608" t="str">
        <f t="shared" si="831"/>
        <v/>
      </c>
      <c r="O1608" t="str">
        <f t="shared" si="832"/>
        <v/>
      </c>
      <c r="P1608" t="str">
        <f t="shared" si="825"/>
        <v/>
      </c>
      <c r="Q1608" t="str">
        <f t="shared" si="833"/>
        <v/>
      </c>
      <c r="R1608" t="str">
        <f t="shared" si="834"/>
        <v/>
      </c>
      <c r="S1608" t="str">
        <f t="shared" si="835"/>
        <v/>
      </c>
      <c r="T1608" t="str">
        <f t="shared" si="836"/>
        <v/>
      </c>
      <c r="U1608" t="str">
        <f t="shared" si="837"/>
        <v/>
      </c>
      <c r="V1608" t="str">
        <f>IF(MID(I1608,6,1)="T",VLOOKUP(H1608,DATA!$B$2:$H$526,7,FALSE),"")</f>
        <v/>
      </c>
      <c r="W1608" t="str">
        <f t="shared" si="838"/>
        <v/>
      </c>
      <c r="X1608" t="str">
        <f>IF(LEN(H1608)&gt;0,VLOOKUP(H1608,DATA!$B$2:$F$526,5,FALSE),"")</f>
        <v/>
      </c>
      <c r="Y1608" t="str">
        <f t="shared" si="839"/>
        <v/>
      </c>
      <c r="Z1608" t="str">
        <f t="shared" si="840"/>
        <v/>
      </c>
      <c r="AA1608" t="str">
        <f t="shared" si="841"/>
        <v/>
      </c>
      <c r="AB1608" t="str">
        <f>IF(LEN(Z1608)&gt;0,VLOOKUP(Z1608,DATA!$K$25:$L$69,2,FALSE)&amp;IF(LEN(AA1608)&gt;0,VLOOKUP(AA1608,DATA!$O$25:$P$29,2,FALSE),""),"")</f>
        <v/>
      </c>
      <c r="AC1608" t="str">
        <f>IF(LEN(Z1608)&gt;0,VLOOKUP(Z1608,DATA!$K$25:$M$69,3,FALSE),"")</f>
        <v/>
      </c>
      <c r="AD1608" t="str">
        <f t="shared" si="842"/>
        <v/>
      </c>
      <c r="AE1608" t="str">
        <f t="shared" si="843"/>
        <v/>
      </c>
      <c r="AF1608" t="str">
        <f t="shared" si="844"/>
        <v/>
      </c>
      <c r="AG1608" t="str">
        <f t="shared" si="845"/>
        <v/>
      </c>
      <c r="AH1608" t="str">
        <f t="shared" si="846"/>
        <v/>
      </c>
      <c r="AI1608" t="str">
        <f>IF(LEN(Q1608)&gt;0,REPT("0",IF(IF(MID(I1608,12,1)="F",VLOOKUP(J1608,DATA!$K$2:$Y$20,14,FALSE),0)&gt;10,IF(MID(I1608,12,1)="F",VLOOKUP(J1608,DATA!$K$2:$Y$20,14,FALSE),0)-10,0)-LEN(X1608))&amp;DEC2BIN(Q1608,IF(MID(I1608,12,1)="F",VLOOKUP(J1608,DATA!$K$2:$Y$20,14,FALSE),0)-IF(IF(MID(I1608,12,1)="F",VLOOKUP(J1608,DATA!$K$2:$Y$20,14,FALSE),0)&gt;10,IF(MID(I1608,12,1)="F",VLOOKUP(J1608,DATA!$K$2:$Y$20,14,FALSE),0)-10,0)),"")</f>
        <v/>
      </c>
      <c r="AJ1608" t="str">
        <f>IF(LEN(H1608)&gt;0,IF(H1608&lt;&gt;"CALL_PAL",VLOOKUP(H1608,DATA!$B$2:$E$526,4,FALSE),VLOOKUP(K1608,DATA!$K$72:$M$161,3,FALSE)),"")</f>
        <v/>
      </c>
      <c r="AK1608" t="str">
        <f>IF(LEN(H1608)&gt;0,VLOOKUP(H1608,DATA!$B$2:$D$526,3,FALSE),"")</f>
        <v/>
      </c>
      <c r="AL1608" t="str">
        <f t="shared" si="847"/>
        <v/>
      </c>
      <c r="AM1608" t="str">
        <f t="shared" si="848"/>
        <v/>
      </c>
      <c r="AN1608" t="str">
        <f t="shared" si="826"/>
        <v/>
      </c>
      <c r="AO1608" t="str">
        <f t="shared" si="852"/>
        <v/>
      </c>
      <c r="AP1608" t="str">
        <f t="shared" si="853"/>
        <v/>
      </c>
      <c r="AQ1608" t="str">
        <f t="shared" si="850"/>
        <v/>
      </c>
    </row>
    <row r="1609" spans="1:43" x14ac:dyDescent="0.25">
      <c r="A1609" t="str">
        <f t="shared" si="854"/>
        <v/>
      </c>
      <c r="C1609" t="str">
        <f t="shared" si="828"/>
        <v/>
      </c>
      <c r="D1609" t="str">
        <f t="shared" si="855"/>
        <v/>
      </c>
      <c r="E1609" t="str">
        <f t="shared" si="856"/>
        <v/>
      </c>
      <c r="F1609" t="str">
        <f t="shared" si="827"/>
        <v/>
      </c>
      <c r="G1609" t="str">
        <f t="shared" si="851"/>
        <v/>
      </c>
      <c r="H1609" t="str">
        <f t="shared" si="829"/>
        <v/>
      </c>
      <c r="I1609" s="3" t="str">
        <f>IF(LEN(H1609)&gt;0,VLOOKUP(H1609,DATA!$B$2:$G$526,6,FALSE),"")</f>
        <v/>
      </c>
      <c r="J1609" t="str">
        <f>IF(LEN(H1609)&gt;0,VLOOKUP(H1609,DATA!$B$2:$G$526,2,FALSE),"")</f>
        <v/>
      </c>
      <c r="K1609" t="str">
        <f>IF(LEN(H1609)&gt;0,IF(MID(IF(MID(MID(C1609,LEN(H1609)+2,99),1,1)="(",MID(MID(C1609,LEN(H1609)+2,99),2,LEN(MID(C1609,LEN(H1609)+2,99))-2),MID(C1609,LEN(H1609)+2,99)),1,1)=VLOOKUP(H1609,DATA!$B$2:$I$526,8,FALSE),MID(IF(MID(MID(C1609,LEN(H1609)+2,99),1,1)="(",MID(MID(C1609,LEN(H1609)+2,99),2,LEN(MID(C1609,LEN(H1609)+2,99))-2),MID(C1609,LEN(H1609)+2,99)),1,3),IF(MID(MID(C1609,LEN(H1609)+2,99),1,1)="(",MID(MID(C1609,LEN(H1609)+2,99),2,LEN(MID(C1609,LEN(H1609)+2,99))-2),MID(C1609,LEN(H1609)+2,99))),"")</f>
        <v/>
      </c>
      <c r="L1609" t="str">
        <f t="shared" si="830"/>
        <v/>
      </c>
      <c r="M1609" t="str">
        <f t="shared" si="849"/>
        <v/>
      </c>
      <c r="N1609" t="str">
        <f t="shared" si="831"/>
        <v/>
      </c>
      <c r="O1609" t="str">
        <f t="shared" si="832"/>
        <v/>
      </c>
      <c r="P1609" t="str">
        <f t="shared" si="825"/>
        <v/>
      </c>
      <c r="Q1609" t="str">
        <f t="shared" si="833"/>
        <v/>
      </c>
      <c r="R1609" t="str">
        <f t="shared" si="834"/>
        <v/>
      </c>
      <c r="S1609" t="str">
        <f t="shared" si="835"/>
        <v/>
      </c>
      <c r="T1609" t="str">
        <f t="shared" si="836"/>
        <v/>
      </c>
      <c r="U1609" t="str">
        <f t="shared" si="837"/>
        <v/>
      </c>
      <c r="V1609" t="str">
        <f>IF(MID(I1609,6,1)="T",VLOOKUP(H1609,DATA!$B$2:$H$526,7,FALSE),"")</f>
        <v/>
      </c>
      <c r="W1609" t="str">
        <f t="shared" si="838"/>
        <v/>
      </c>
      <c r="X1609" t="str">
        <f>IF(LEN(H1609)&gt;0,VLOOKUP(H1609,DATA!$B$2:$F$526,5,FALSE),"")</f>
        <v/>
      </c>
      <c r="Y1609" t="str">
        <f t="shared" si="839"/>
        <v/>
      </c>
      <c r="Z1609" t="str">
        <f t="shared" si="840"/>
        <v/>
      </c>
      <c r="AA1609" t="str">
        <f t="shared" si="841"/>
        <v/>
      </c>
      <c r="AB1609" t="str">
        <f>IF(LEN(Z1609)&gt;0,VLOOKUP(Z1609,DATA!$K$25:$L$69,2,FALSE)&amp;IF(LEN(AA1609)&gt;0,VLOOKUP(AA1609,DATA!$O$25:$P$29,2,FALSE),""),"")</f>
        <v/>
      </c>
      <c r="AC1609" t="str">
        <f>IF(LEN(Z1609)&gt;0,VLOOKUP(Z1609,DATA!$K$25:$M$69,3,FALSE),"")</f>
        <v/>
      </c>
      <c r="AD1609" t="str">
        <f t="shared" si="842"/>
        <v/>
      </c>
      <c r="AE1609" t="str">
        <f t="shared" si="843"/>
        <v/>
      </c>
      <c r="AF1609" t="str">
        <f t="shared" si="844"/>
        <v/>
      </c>
      <c r="AG1609" t="str">
        <f t="shared" si="845"/>
        <v/>
      </c>
      <c r="AH1609" t="str">
        <f t="shared" si="846"/>
        <v/>
      </c>
      <c r="AI1609" t="str">
        <f>IF(LEN(Q1609)&gt;0,REPT("0",IF(IF(MID(I1609,12,1)="F",VLOOKUP(J1609,DATA!$K$2:$Y$20,14,FALSE),0)&gt;10,IF(MID(I1609,12,1)="F",VLOOKUP(J1609,DATA!$K$2:$Y$20,14,FALSE),0)-10,0)-LEN(X1609))&amp;DEC2BIN(Q1609,IF(MID(I1609,12,1)="F",VLOOKUP(J1609,DATA!$K$2:$Y$20,14,FALSE),0)-IF(IF(MID(I1609,12,1)="F",VLOOKUP(J1609,DATA!$K$2:$Y$20,14,FALSE),0)&gt;10,IF(MID(I1609,12,1)="F",VLOOKUP(J1609,DATA!$K$2:$Y$20,14,FALSE),0)-10,0)),"")</f>
        <v/>
      </c>
      <c r="AJ1609" t="str">
        <f>IF(LEN(H1609)&gt;0,IF(H1609&lt;&gt;"CALL_PAL",VLOOKUP(H1609,DATA!$B$2:$E$526,4,FALSE),VLOOKUP(K1609,DATA!$K$72:$M$161,3,FALSE)),"")</f>
        <v/>
      </c>
      <c r="AK1609" t="str">
        <f>IF(LEN(H1609)&gt;0,VLOOKUP(H1609,DATA!$B$2:$D$526,3,FALSE),"")</f>
        <v/>
      </c>
      <c r="AL1609" t="str">
        <f t="shared" si="847"/>
        <v/>
      </c>
      <c r="AM1609" t="str">
        <f t="shared" si="848"/>
        <v/>
      </c>
      <c r="AN1609" t="str">
        <f t="shared" si="826"/>
        <v/>
      </c>
      <c r="AO1609" t="str">
        <f t="shared" si="852"/>
        <v/>
      </c>
      <c r="AP1609" t="str">
        <f t="shared" si="853"/>
        <v/>
      </c>
      <c r="AQ1609" t="str">
        <f t="shared" si="850"/>
        <v/>
      </c>
    </row>
    <row r="1610" spans="1:43" x14ac:dyDescent="0.25">
      <c r="A1610" t="str">
        <f t="shared" si="854"/>
        <v/>
      </c>
      <c r="C1610" t="str">
        <f t="shared" si="828"/>
        <v/>
      </c>
      <c r="D1610" t="str">
        <f t="shared" si="855"/>
        <v/>
      </c>
      <c r="E1610" t="str">
        <f t="shared" si="856"/>
        <v/>
      </c>
      <c r="F1610" t="str">
        <f t="shared" si="827"/>
        <v/>
      </c>
      <c r="G1610" t="str">
        <f t="shared" si="851"/>
        <v/>
      </c>
      <c r="H1610" t="str">
        <f t="shared" si="829"/>
        <v/>
      </c>
      <c r="I1610" s="3" t="str">
        <f>IF(LEN(H1610)&gt;0,VLOOKUP(H1610,DATA!$B$2:$G$526,6,FALSE),"")</f>
        <v/>
      </c>
      <c r="J1610" t="str">
        <f>IF(LEN(H1610)&gt;0,VLOOKUP(H1610,DATA!$B$2:$G$526,2,FALSE),"")</f>
        <v/>
      </c>
      <c r="K1610" t="str">
        <f>IF(LEN(H1610)&gt;0,IF(MID(IF(MID(MID(C1610,LEN(H1610)+2,99),1,1)="(",MID(MID(C1610,LEN(H1610)+2,99),2,LEN(MID(C1610,LEN(H1610)+2,99))-2),MID(C1610,LEN(H1610)+2,99)),1,1)=VLOOKUP(H1610,DATA!$B$2:$I$526,8,FALSE),MID(IF(MID(MID(C1610,LEN(H1610)+2,99),1,1)="(",MID(MID(C1610,LEN(H1610)+2,99),2,LEN(MID(C1610,LEN(H1610)+2,99))-2),MID(C1610,LEN(H1610)+2,99)),1,3),IF(MID(MID(C1610,LEN(H1610)+2,99),1,1)="(",MID(MID(C1610,LEN(H1610)+2,99),2,LEN(MID(C1610,LEN(H1610)+2,99))-2),MID(C1610,LEN(H1610)+2,99))),"")</f>
        <v/>
      </c>
      <c r="L1610" t="str">
        <f t="shared" si="830"/>
        <v/>
      </c>
      <c r="M1610" t="str">
        <f t="shared" si="849"/>
        <v/>
      </c>
      <c r="N1610" t="str">
        <f t="shared" si="831"/>
        <v/>
      </c>
      <c r="O1610" t="str">
        <f t="shared" si="832"/>
        <v/>
      </c>
      <c r="P1610" t="str">
        <f t="shared" si="825"/>
        <v/>
      </c>
      <c r="Q1610" t="str">
        <f t="shared" si="833"/>
        <v/>
      </c>
      <c r="R1610" t="str">
        <f t="shared" si="834"/>
        <v/>
      </c>
      <c r="S1610" t="str">
        <f t="shared" si="835"/>
        <v/>
      </c>
      <c r="T1610" t="str">
        <f t="shared" si="836"/>
        <v/>
      </c>
      <c r="U1610" t="str">
        <f t="shared" si="837"/>
        <v/>
      </c>
      <c r="V1610" t="str">
        <f>IF(MID(I1610,6,1)="T",VLOOKUP(H1610,DATA!$B$2:$H$526,7,FALSE),"")</f>
        <v/>
      </c>
      <c r="W1610" t="str">
        <f t="shared" si="838"/>
        <v/>
      </c>
      <c r="X1610" t="str">
        <f>IF(LEN(H1610)&gt;0,VLOOKUP(H1610,DATA!$B$2:$F$526,5,FALSE),"")</f>
        <v/>
      </c>
      <c r="Y1610" t="str">
        <f t="shared" si="839"/>
        <v/>
      </c>
      <c r="Z1610" t="str">
        <f t="shared" si="840"/>
        <v/>
      </c>
      <c r="AA1610" t="str">
        <f t="shared" si="841"/>
        <v/>
      </c>
      <c r="AB1610" t="str">
        <f>IF(LEN(Z1610)&gt;0,VLOOKUP(Z1610,DATA!$K$25:$L$69,2,FALSE)&amp;IF(LEN(AA1610)&gt;0,VLOOKUP(AA1610,DATA!$O$25:$P$29,2,FALSE),""),"")</f>
        <v/>
      </c>
      <c r="AC1610" t="str">
        <f>IF(LEN(Z1610)&gt;0,VLOOKUP(Z1610,DATA!$K$25:$M$69,3,FALSE),"")</f>
        <v/>
      </c>
      <c r="AD1610" t="str">
        <f t="shared" si="842"/>
        <v/>
      </c>
      <c r="AE1610" t="str">
        <f t="shared" si="843"/>
        <v/>
      </c>
      <c r="AF1610" t="str">
        <f t="shared" si="844"/>
        <v/>
      </c>
      <c r="AG1610" t="str">
        <f t="shared" si="845"/>
        <v/>
      </c>
      <c r="AH1610" t="str">
        <f t="shared" si="846"/>
        <v/>
      </c>
      <c r="AI1610" t="str">
        <f>IF(LEN(Q1610)&gt;0,REPT("0",IF(IF(MID(I1610,12,1)="F",VLOOKUP(J1610,DATA!$K$2:$Y$20,14,FALSE),0)&gt;10,IF(MID(I1610,12,1)="F",VLOOKUP(J1610,DATA!$K$2:$Y$20,14,FALSE),0)-10,0)-LEN(X1610))&amp;DEC2BIN(Q1610,IF(MID(I1610,12,1)="F",VLOOKUP(J1610,DATA!$K$2:$Y$20,14,FALSE),0)-IF(IF(MID(I1610,12,1)="F",VLOOKUP(J1610,DATA!$K$2:$Y$20,14,FALSE),0)&gt;10,IF(MID(I1610,12,1)="F",VLOOKUP(J1610,DATA!$K$2:$Y$20,14,FALSE),0)-10,0)),"")</f>
        <v/>
      </c>
      <c r="AJ1610" t="str">
        <f>IF(LEN(H1610)&gt;0,IF(H1610&lt;&gt;"CALL_PAL",VLOOKUP(H1610,DATA!$B$2:$E$526,4,FALSE),VLOOKUP(K1610,DATA!$K$72:$M$161,3,FALSE)),"")</f>
        <v/>
      </c>
      <c r="AK1610" t="str">
        <f>IF(LEN(H1610)&gt;0,VLOOKUP(H1610,DATA!$B$2:$D$526,3,FALSE),"")</f>
        <v/>
      </c>
      <c r="AL1610" t="str">
        <f t="shared" si="847"/>
        <v/>
      </c>
      <c r="AM1610" t="str">
        <f t="shared" si="848"/>
        <v/>
      </c>
      <c r="AN1610" t="str">
        <f t="shared" si="826"/>
        <v/>
      </c>
      <c r="AO1610" t="str">
        <f t="shared" si="852"/>
        <v/>
      </c>
      <c r="AP1610" t="str">
        <f t="shared" si="853"/>
        <v/>
      </c>
      <c r="AQ1610" t="str">
        <f t="shared" si="850"/>
        <v/>
      </c>
    </row>
    <row r="1611" spans="1:43" x14ac:dyDescent="0.25">
      <c r="A1611" t="str">
        <f t="shared" si="854"/>
        <v/>
      </c>
      <c r="C1611" t="str">
        <f t="shared" si="828"/>
        <v/>
      </c>
      <c r="D1611" t="str">
        <f t="shared" si="855"/>
        <v/>
      </c>
      <c r="E1611" t="str">
        <f t="shared" si="856"/>
        <v/>
      </c>
      <c r="F1611" t="str">
        <f t="shared" si="827"/>
        <v/>
      </c>
      <c r="G1611" t="str">
        <f t="shared" si="851"/>
        <v/>
      </c>
      <c r="H1611" t="str">
        <f t="shared" si="829"/>
        <v/>
      </c>
      <c r="I1611" s="3" t="str">
        <f>IF(LEN(H1611)&gt;0,VLOOKUP(H1611,DATA!$B$2:$G$526,6,FALSE),"")</f>
        <v/>
      </c>
      <c r="J1611" t="str">
        <f>IF(LEN(H1611)&gt;0,VLOOKUP(H1611,DATA!$B$2:$G$526,2,FALSE),"")</f>
        <v/>
      </c>
      <c r="K1611" t="str">
        <f>IF(LEN(H1611)&gt;0,IF(MID(IF(MID(MID(C1611,LEN(H1611)+2,99),1,1)="(",MID(MID(C1611,LEN(H1611)+2,99),2,LEN(MID(C1611,LEN(H1611)+2,99))-2),MID(C1611,LEN(H1611)+2,99)),1,1)=VLOOKUP(H1611,DATA!$B$2:$I$526,8,FALSE),MID(IF(MID(MID(C1611,LEN(H1611)+2,99),1,1)="(",MID(MID(C1611,LEN(H1611)+2,99),2,LEN(MID(C1611,LEN(H1611)+2,99))-2),MID(C1611,LEN(H1611)+2,99)),1,3),IF(MID(MID(C1611,LEN(H1611)+2,99),1,1)="(",MID(MID(C1611,LEN(H1611)+2,99),2,LEN(MID(C1611,LEN(H1611)+2,99))-2),MID(C1611,LEN(H1611)+2,99))),"")</f>
        <v/>
      </c>
      <c r="L1611" t="str">
        <f t="shared" si="830"/>
        <v/>
      </c>
      <c r="M1611" t="str">
        <f t="shared" si="849"/>
        <v/>
      </c>
      <c r="N1611" t="str">
        <f t="shared" si="831"/>
        <v/>
      </c>
      <c r="O1611" t="str">
        <f t="shared" si="832"/>
        <v/>
      </c>
      <c r="P1611" t="str">
        <f t="shared" si="825"/>
        <v/>
      </c>
      <c r="Q1611" t="str">
        <f t="shared" si="833"/>
        <v/>
      </c>
      <c r="R1611" t="str">
        <f t="shared" si="834"/>
        <v/>
      </c>
      <c r="S1611" t="str">
        <f t="shared" si="835"/>
        <v/>
      </c>
      <c r="T1611" t="str">
        <f t="shared" si="836"/>
        <v/>
      </c>
      <c r="U1611" t="str">
        <f t="shared" si="837"/>
        <v/>
      </c>
      <c r="V1611" t="str">
        <f>IF(MID(I1611,6,1)="T",VLOOKUP(H1611,DATA!$B$2:$H$526,7,FALSE),"")</f>
        <v/>
      </c>
      <c r="W1611" t="str">
        <f t="shared" si="838"/>
        <v/>
      </c>
      <c r="X1611" t="str">
        <f>IF(LEN(H1611)&gt;0,VLOOKUP(H1611,DATA!$B$2:$F$526,5,FALSE),"")</f>
        <v/>
      </c>
      <c r="Y1611" t="str">
        <f t="shared" si="839"/>
        <v/>
      </c>
      <c r="Z1611" t="str">
        <f t="shared" si="840"/>
        <v/>
      </c>
      <c r="AA1611" t="str">
        <f t="shared" si="841"/>
        <v/>
      </c>
      <c r="AB1611" t="str">
        <f>IF(LEN(Z1611)&gt;0,VLOOKUP(Z1611,DATA!$K$25:$L$69,2,FALSE)&amp;IF(LEN(AA1611)&gt;0,VLOOKUP(AA1611,DATA!$O$25:$P$29,2,FALSE),""),"")</f>
        <v/>
      </c>
      <c r="AC1611" t="str">
        <f>IF(LEN(Z1611)&gt;0,VLOOKUP(Z1611,DATA!$K$25:$M$69,3,FALSE),"")</f>
        <v/>
      </c>
      <c r="AD1611" t="str">
        <f t="shared" si="842"/>
        <v/>
      </c>
      <c r="AE1611" t="str">
        <f t="shared" si="843"/>
        <v/>
      </c>
      <c r="AF1611" t="str">
        <f t="shared" si="844"/>
        <v/>
      </c>
      <c r="AG1611" t="str">
        <f t="shared" si="845"/>
        <v/>
      </c>
      <c r="AH1611" t="str">
        <f t="shared" si="846"/>
        <v/>
      </c>
      <c r="AI1611" t="str">
        <f>IF(LEN(Q1611)&gt;0,REPT("0",IF(IF(MID(I1611,12,1)="F",VLOOKUP(J1611,DATA!$K$2:$Y$20,14,FALSE),0)&gt;10,IF(MID(I1611,12,1)="F",VLOOKUP(J1611,DATA!$K$2:$Y$20,14,FALSE),0)-10,0)-LEN(X1611))&amp;DEC2BIN(Q1611,IF(MID(I1611,12,1)="F",VLOOKUP(J1611,DATA!$K$2:$Y$20,14,FALSE),0)-IF(IF(MID(I1611,12,1)="F",VLOOKUP(J1611,DATA!$K$2:$Y$20,14,FALSE),0)&gt;10,IF(MID(I1611,12,1)="F",VLOOKUP(J1611,DATA!$K$2:$Y$20,14,FALSE),0)-10,0)),"")</f>
        <v/>
      </c>
      <c r="AJ1611" t="str">
        <f>IF(LEN(H1611)&gt;0,IF(H1611&lt;&gt;"CALL_PAL",VLOOKUP(H1611,DATA!$B$2:$E$526,4,FALSE),VLOOKUP(K1611,DATA!$K$72:$M$161,3,FALSE)),"")</f>
        <v/>
      </c>
      <c r="AK1611" t="str">
        <f>IF(LEN(H1611)&gt;0,VLOOKUP(H1611,DATA!$B$2:$D$526,3,FALSE),"")</f>
        <v/>
      </c>
      <c r="AL1611" t="str">
        <f t="shared" si="847"/>
        <v/>
      </c>
      <c r="AM1611" t="str">
        <f t="shared" si="848"/>
        <v/>
      </c>
      <c r="AN1611" t="str">
        <f t="shared" si="826"/>
        <v/>
      </c>
      <c r="AO1611" t="str">
        <f t="shared" si="852"/>
        <v/>
      </c>
      <c r="AP1611" t="str">
        <f t="shared" si="853"/>
        <v/>
      </c>
      <c r="AQ1611" t="str">
        <f t="shared" si="850"/>
        <v/>
      </c>
    </row>
    <row r="1612" spans="1:43" x14ac:dyDescent="0.25">
      <c r="A1612" t="str">
        <f t="shared" si="854"/>
        <v/>
      </c>
      <c r="C1612" t="str">
        <f t="shared" si="828"/>
        <v/>
      </c>
      <c r="D1612" t="str">
        <f t="shared" si="855"/>
        <v/>
      </c>
      <c r="E1612" t="str">
        <f t="shared" si="856"/>
        <v/>
      </c>
      <c r="F1612" t="str">
        <f t="shared" si="827"/>
        <v/>
      </c>
      <c r="G1612" t="str">
        <f t="shared" si="851"/>
        <v/>
      </c>
      <c r="H1612" t="str">
        <f t="shared" si="829"/>
        <v/>
      </c>
      <c r="I1612" s="3" t="str">
        <f>IF(LEN(H1612)&gt;0,VLOOKUP(H1612,DATA!$B$2:$G$526,6,FALSE),"")</f>
        <v/>
      </c>
      <c r="J1612" t="str">
        <f>IF(LEN(H1612)&gt;0,VLOOKUP(H1612,DATA!$B$2:$G$526,2,FALSE),"")</f>
        <v/>
      </c>
      <c r="K1612" t="str">
        <f>IF(LEN(H1612)&gt;0,IF(MID(IF(MID(MID(C1612,LEN(H1612)+2,99),1,1)="(",MID(MID(C1612,LEN(H1612)+2,99),2,LEN(MID(C1612,LEN(H1612)+2,99))-2),MID(C1612,LEN(H1612)+2,99)),1,1)=VLOOKUP(H1612,DATA!$B$2:$I$526,8,FALSE),MID(IF(MID(MID(C1612,LEN(H1612)+2,99),1,1)="(",MID(MID(C1612,LEN(H1612)+2,99),2,LEN(MID(C1612,LEN(H1612)+2,99))-2),MID(C1612,LEN(H1612)+2,99)),1,3),IF(MID(MID(C1612,LEN(H1612)+2,99),1,1)="(",MID(MID(C1612,LEN(H1612)+2,99),2,LEN(MID(C1612,LEN(H1612)+2,99))-2),MID(C1612,LEN(H1612)+2,99))),"")</f>
        <v/>
      </c>
      <c r="L1612" t="str">
        <f t="shared" si="830"/>
        <v/>
      </c>
      <c r="M1612" t="str">
        <f t="shared" si="849"/>
        <v/>
      </c>
      <c r="N1612" t="str">
        <f t="shared" si="831"/>
        <v/>
      </c>
      <c r="O1612" t="str">
        <f t="shared" si="832"/>
        <v/>
      </c>
      <c r="P1612" t="str">
        <f t="shared" si="825"/>
        <v/>
      </c>
      <c r="Q1612" t="str">
        <f t="shared" si="833"/>
        <v/>
      </c>
      <c r="R1612" t="str">
        <f t="shared" si="834"/>
        <v/>
      </c>
      <c r="S1612" t="str">
        <f t="shared" si="835"/>
        <v/>
      </c>
      <c r="T1612" t="str">
        <f t="shared" si="836"/>
        <v/>
      </c>
      <c r="U1612" t="str">
        <f t="shared" si="837"/>
        <v/>
      </c>
      <c r="V1612" t="str">
        <f>IF(MID(I1612,6,1)="T",VLOOKUP(H1612,DATA!$B$2:$H$526,7,FALSE),"")</f>
        <v/>
      </c>
      <c r="W1612" t="str">
        <f t="shared" si="838"/>
        <v/>
      </c>
      <c r="X1612" t="str">
        <f>IF(LEN(H1612)&gt;0,VLOOKUP(H1612,DATA!$B$2:$F$526,5,FALSE),"")</f>
        <v/>
      </c>
      <c r="Y1612" t="str">
        <f t="shared" si="839"/>
        <v/>
      </c>
      <c r="Z1612" t="str">
        <f t="shared" si="840"/>
        <v/>
      </c>
      <c r="AA1612" t="str">
        <f t="shared" si="841"/>
        <v/>
      </c>
      <c r="AB1612" t="str">
        <f>IF(LEN(Z1612)&gt;0,VLOOKUP(Z1612,DATA!$K$25:$L$69,2,FALSE)&amp;IF(LEN(AA1612)&gt;0,VLOOKUP(AA1612,DATA!$O$25:$P$29,2,FALSE),""),"")</f>
        <v/>
      </c>
      <c r="AC1612" t="str">
        <f>IF(LEN(Z1612)&gt;0,VLOOKUP(Z1612,DATA!$K$25:$M$69,3,FALSE),"")</f>
        <v/>
      </c>
      <c r="AD1612" t="str">
        <f t="shared" si="842"/>
        <v/>
      </c>
      <c r="AE1612" t="str">
        <f t="shared" si="843"/>
        <v/>
      </c>
      <c r="AF1612" t="str">
        <f t="shared" si="844"/>
        <v/>
      </c>
      <c r="AG1612" t="str">
        <f t="shared" si="845"/>
        <v/>
      </c>
      <c r="AH1612" t="str">
        <f t="shared" si="846"/>
        <v/>
      </c>
      <c r="AI1612" t="str">
        <f>IF(LEN(Q1612)&gt;0,REPT("0",IF(IF(MID(I1612,12,1)="F",VLOOKUP(J1612,DATA!$K$2:$Y$20,14,FALSE),0)&gt;10,IF(MID(I1612,12,1)="F",VLOOKUP(J1612,DATA!$K$2:$Y$20,14,FALSE),0)-10,0)-LEN(X1612))&amp;DEC2BIN(Q1612,IF(MID(I1612,12,1)="F",VLOOKUP(J1612,DATA!$K$2:$Y$20,14,FALSE),0)-IF(IF(MID(I1612,12,1)="F",VLOOKUP(J1612,DATA!$K$2:$Y$20,14,FALSE),0)&gt;10,IF(MID(I1612,12,1)="F",VLOOKUP(J1612,DATA!$K$2:$Y$20,14,FALSE),0)-10,0)),"")</f>
        <v/>
      </c>
      <c r="AJ1612" t="str">
        <f>IF(LEN(H1612)&gt;0,IF(H1612&lt;&gt;"CALL_PAL",VLOOKUP(H1612,DATA!$B$2:$E$526,4,FALSE),VLOOKUP(K1612,DATA!$K$72:$M$161,3,FALSE)),"")</f>
        <v/>
      </c>
      <c r="AK1612" t="str">
        <f>IF(LEN(H1612)&gt;0,VLOOKUP(H1612,DATA!$B$2:$D$526,3,FALSE),"")</f>
        <v/>
      </c>
      <c r="AL1612" t="str">
        <f t="shared" si="847"/>
        <v/>
      </c>
      <c r="AM1612" t="str">
        <f t="shared" si="848"/>
        <v/>
      </c>
      <c r="AN1612" t="str">
        <f t="shared" si="826"/>
        <v/>
      </c>
      <c r="AO1612" t="str">
        <f t="shared" si="852"/>
        <v/>
      </c>
      <c r="AP1612" t="str">
        <f t="shared" si="853"/>
        <v/>
      </c>
      <c r="AQ1612" t="str">
        <f t="shared" si="850"/>
        <v/>
      </c>
    </row>
    <row r="1613" spans="1:43" x14ac:dyDescent="0.25">
      <c r="A1613" t="str">
        <f t="shared" si="854"/>
        <v/>
      </c>
      <c r="C1613" t="str">
        <f t="shared" si="828"/>
        <v/>
      </c>
      <c r="D1613" t="str">
        <f t="shared" si="855"/>
        <v/>
      </c>
      <c r="E1613" t="str">
        <f t="shared" si="856"/>
        <v/>
      </c>
      <c r="F1613" t="str">
        <f t="shared" si="827"/>
        <v/>
      </c>
      <c r="G1613" t="str">
        <f t="shared" si="851"/>
        <v/>
      </c>
      <c r="H1613" t="str">
        <f t="shared" si="829"/>
        <v/>
      </c>
      <c r="I1613" s="3" t="str">
        <f>IF(LEN(H1613)&gt;0,VLOOKUP(H1613,DATA!$B$2:$G$526,6,FALSE),"")</f>
        <v/>
      </c>
      <c r="J1613" t="str">
        <f>IF(LEN(H1613)&gt;0,VLOOKUP(H1613,DATA!$B$2:$G$526,2,FALSE),"")</f>
        <v/>
      </c>
      <c r="K1613" t="str">
        <f>IF(LEN(H1613)&gt;0,IF(MID(IF(MID(MID(C1613,LEN(H1613)+2,99),1,1)="(",MID(MID(C1613,LEN(H1613)+2,99),2,LEN(MID(C1613,LEN(H1613)+2,99))-2),MID(C1613,LEN(H1613)+2,99)),1,1)=VLOOKUP(H1613,DATA!$B$2:$I$526,8,FALSE),MID(IF(MID(MID(C1613,LEN(H1613)+2,99),1,1)="(",MID(MID(C1613,LEN(H1613)+2,99),2,LEN(MID(C1613,LEN(H1613)+2,99))-2),MID(C1613,LEN(H1613)+2,99)),1,3),IF(MID(MID(C1613,LEN(H1613)+2,99),1,1)="(",MID(MID(C1613,LEN(H1613)+2,99),2,LEN(MID(C1613,LEN(H1613)+2,99))-2),MID(C1613,LEN(H1613)+2,99))),"")</f>
        <v/>
      </c>
      <c r="L1613" t="str">
        <f t="shared" si="830"/>
        <v/>
      </c>
      <c r="M1613" t="str">
        <f t="shared" si="849"/>
        <v/>
      </c>
      <c r="N1613" t="str">
        <f t="shared" si="831"/>
        <v/>
      </c>
      <c r="O1613" t="str">
        <f t="shared" si="832"/>
        <v/>
      </c>
      <c r="P1613" t="str">
        <f t="shared" si="825"/>
        <v/>
      </c>
      <c r="Q1613" t="str">
        <f t="shared" si="833"/>
        <v/>
      </c>
      <c r="R1613" t="str">
        <f t="shared" si="834"/>
        <v/>
      </c>
      <c r="S1613" t="str">
        <f t="shared" si="835"/>
        <v/>
      </c>
      <c r="T1613" t="str">
        <f t="shared" si="836"/>
        <v/>
      </c>
      <c r="U1613" t="str">
        <f t="shared" si="837"/>
        <v/>
      </c>
      <c r="V1613" t="str">
        <f>IF(MID(I1613,6,1)="T",VLOOKUP(H1613,DATA!$B$2:$H$526,7,FALSE),"")</f>
        <v/>
      </c>
      <c r="W1613" t="str">
        <f t="shared" si="838"/>
        <v/>
      </c>
      <c r="X1613" t="str">
        <f>IF(LEN(H1613)&gt;0,VLOOKUP(H1613,DATA!$B$2:$F$526,5,FALSE),"")</f>
        <v/>
      </c>
      <c r="Y1613" t="str">
        <f t="shared" si="839"/>
        <v/>
      </c>
      <c r="Z1613" t="str">
        <f t="shared" si="840"/>
        <v/>
      </c>
      <c r="AA1613" t="str">
        <f t="shared" si="841"/>
        <v/>
      </c>
      <c r="AB1613" t="str">
        <f>IF(LEN(Z1613)&gt;0,VLOOKUP(Z1613,DATA!$K$25:$L$69,2,FALSE)&amp;IF(LEN(AA1613)&gt;0,VLOOKUP(AA1613,DATA!$O$25:$P$29,2,FALSE),""),"")</f>
        <v/>
      </c>
      <c r="AC1613" t="str">
        <f>IF(LEN(Z1613)&gt;0,VLOOKUP(Z1613,DATA!$K$25:$M$69,3,FALSE),"")</f>
        <v/>
      </c>
      <c r="AD1613" t="str">
        <f t="shared" si="842"/>
        <v/>
      </c>
      <c r="AE1613" t="str">
        <f t="shared" si="843"/>
        <v/>
      </c>
      <c r="AF1613" t="str">
        <f t="shared" si="844"/>
        <v/>
      </c>
      <c r="AG1613" t="str">
        <f t="shared" si="845"/>
        <v/>
      </c>
      <c r="AH1613" t="str">
        <f t="shared" si="846"/>
        <v/>
      </c>
      <c r="AI1613" t="str">
        <f>IF(LEN(Q1613)&gt;0,REPT("0",IF(IF(MID(I1613,12,1)="F",VLOOKUP(J1613,DATA!$K$2:$Y$20,14,FALSE),0)&gt;10,IF(MID(I1613,12,1)="F",VLOOKUP(J1613,DATA!$K$2:$Y$20,14,FALSE),0)-10,0)-LEN(X1613))&amp;DEC2BIN(Q1613,IF(MID(I1613,12,1)="F",VLOOKUP(J1613,DATA!$K$2:$Y$20,14,FALSE),0)-IF(IF(MID(I1613,12,1)="F",VLOOKUP(J1613,DATA!$K$2:$Y$20,14,FALSE),0)&gt;10,IF(MID(I1613,12,1)="F",VLOOKUP(J1613,DATA!$K$2:$Y$20,14,FALSE),0)-10,0)),"")</f>
        <v/>
      </c>
      <c r="AJ1613" t="str">
        <f>IF(LEN(H1613)&gt;0,IF(H1613&lt;&gt;"CALL_PAL",VLOOKUP(H1613,DATA!$B$2:$E$526,4,FALSE),VLOOKUP(K1613,DATA!$K$72:$M$161,3,FALSE)),"")</f>
        <v/>
      </c>
      <c r="AK1613" t="str">
        <f>IF(LEN(H1613)&gt;0,VLOOKUP(H1613,DATA!$B$2:$D$526,3,FALSE),"")</f>
        <v/>
      </c>
      <c r="AL1613" t="str">
        <f t="shared" si="847"/>
        <v/>
      </c>
      <c r="AM1613" t="str">
        <f t="shared" si="848"/>
        <v/>
      </c>
      <c r="AN1613" t="str">
        <f t="shared" si="826"/>
        <v/>
      </c>
      <c r="AO1613" t="str">
        <f t="shared" si="852"/>
        <v/>
      </c>
      <c r="AP1613" t="str">
        <f t="shared" si="853"/>
        <v/>
      </c>
      <c r="AQ1613" t="str">
        <f t="shared" si="850"/>
        <v/>
      </c>
    </row>
    <row r="1614" spans="1:43" x14ac:dyDescent="0.25">
      <c r="A1614" t="str">
        <f t="shared" si="854"/>
        <v/>
      </c>
      <c r="C1614" t="str">
        <f t="shared" si="828"/>
        <v/>
      </c>
      <c r="D1614" t="str">
        <f t="shared" si="855"/>
        <v/>
      </c>
      <c r="E1614" t="str">
        <f t="shared" si="856"/>
        <v/>
      </c>
      <c r="F1614" t="str">
        <f t="shared" si="827"/>
        <v/>
      </c>
      <c r="G1614" t="str">
        <f t="shared" si="851"/>
        <v/>
      </c>
      <c r="H1614" t="str">
        <f t="shared" si="829"/>
        <v/>
      </c>
      <c r="I1614" s="3" t="str">
        <f>IF(LEN(H1614)&gt;0,VLOOKUP(H1614,DATA!$B$2:$G$526,6,FALSE),"")</f>
        <v/>
      </c>
      <c r="J1614" t="str">
        <f>IF(LEN(H1614)&gt;0,VLOOKUP(H1614,DATA!$B$2:$G$526,2,FALSE),"")</f>
        <v/>
      </c>
      <c r="K1614" t="str">
        <f>IF(LEN(H1614)&gt;0,IF(MID(IF(MID(MID(C1614,LEN(H1614)+2,99),1,1)="(",MID(MID(C1614,LEN(H1614)+2,99),2,LEN(MID(C1614,LEN(H1614)+2,99))-2),MID(C1614,LEN(H1614)+2,99)),1,1)=VLOOKUP(H1614,DATA!$B$2:$I$526,8,FALSE),MID(IF(MID(MID(C1614,LEN(H1614)+2,99),1,1)="(",MID(MID(C1614,LEN(H1614)+2,99),2,LEN(MID(C1614,LEN(H1614)+2,99))-2),MID(C1614,LEN(H1614)+2,99)),1,3),IF(MID(MID(C1614,LEN(H1614)+2,99),1,1)="(",MID(MID(C1614,LEN(H1614)+2,99),2,LEN(MID(C1614,LEN(H1614)+2,99))-2),MID(C1614,LEN(H1614)+2,99))),"")</f>
        <v/>
      </c>
      <c r="L1614" t="str">
        <f t="shared" si="830"/>
        <v/>
      </c>
      <c r="M1614" t="str">
        <f t="shared" si="849"/>
        <v/>
      </c>
      <c r="N1614" t="str">
        <f t="shared" si="831"/>
        <v/>
      </c>
      <c r="O1614" t="str">
        <f t="shared" si="832"/>
        <v/>
      </c>
      <c r="P1614" t="str">
        <f t="shared" ref="P1614:P1677" si="857">IF(MID(I1614,12,1)="F",IFERROR(VLOOKUP(L1614&amp;":",C:G,5,FALSE),""),"")</f>
        <v/>
      </c>
      <c r="Q1614" t="str">
        <f t="shared" si="833"/>
        <v/>
      </c>
      <c r="R1614" t="str">
        <f t="shared" si="834"/>
        <v/>
      </c>
      <c r="S1614" t="str">
        <f t="shared" si="835"/>
        <v/>
      </c>
      <c r="T1614" t="str">
        <f t="shared" si="836"/>
        <v/>
      </c>
      <c r="U1614" t="str">
        <f t="shared" si="837"/>
        <v/>
      </c>
      <c r="V1614" t="str">
        <f>IF(MID(I1614,6,1)="T",VLOOKUP(H1614,DATA!$B$2:$H$526,7,FALSE),"")</f>
        <v/>
      </c>
      <c r="W1614" t="str">
        <f t="shared" si="838"/>
        <v/>
      </c>
      <c r="X1614" t="str">
        <f>IF(LEN(H1614)&gt;0,VLOOKUP(H1614,DATA!$B$2:$F$526,5,FALSE),"")</f>
        <v/>
      </c>
      <c r="Y1614" t="str">
        <f t="shared" si="839"/>
        <v/>
      </c>
      <c r="Z1614" t="str">
        <f t="shared" si="840"/>
        <v/>
      </c>
      <c r="AA1614" t="str">
        <f t="shared" si="841"/>
        <v/>
      </c>
      <c r="AB1614" t="str">
        <f>IF(LEN(Z1614)&gt;0,VLOOKUP(Z1614,DATA!$K$25:$L$69,2,FALSE)&amp;IF(LEN(AA1614)&gt;0,VLOOKUP(AA1614,DATA!$O$25:$P$29,2,FALSE),""),"")</f>
        <v/>
      </c>
      <c r="AC1614" t="str">
        <f>IF(LEN(Z1614)&gt;0,VLOOKUP(Z1614,DATA!$K$25:$M$69,3,FALSE),"")</f>
        <v/>
      </c>
      <c r="AD1614" t="str">
        <f t="shared" si="842"/>
        <v/>
      </c>
      <c r="AE1614" t="str">
        <f t="shared" si="843"/>
        <v/>
      </c>
      <c r="AF1614" t="str">
        <f t="shared" si="844"/>
        <v/>
      </c>
      <c r="AG1614" t="str">
        <f t="shared" si="845"/>
        <v/>
      </c>
      <c r="AH1614" t="str">
        <f t="shared" si="846"/>
        <v/>
      </c>
      <c r="AI1614" t="str">
        <f>IF(LEN(Q1614)&gt;0,REPT("0",IF(IF(MID(I1614,12,1)="F",VLOOKUP(J1614,DATA!$K$2:$Y$20,14,FALSE),0)&gt;10,IF(MID(I1614,12,1)="F",VLOOKUP(J1614,DATA!$K$2:$Y$20,14,FALSE),0)-10,0)-LEN(X1614))&amp;DEC2BIN(Q1614,IF(MID(I1614,12,1)="F",VLOOKUP(J1614,DATA!$K$2:$Y$20,14,FALSE),0)-IF(IF(MID(I1614,12,1)="F",VLOOKUP(J1614,DATA!$K$2:$Y$20,14,FALSE),0)&gt;10,IF(MID(I1614,12,1)="F",VLOOKUP(J1614,DATA!$K$2:$Y$20,14,FALSE),0)-10,0)),"")</f>
        <v/>
      </c>
      <c r="AJ1614" t="str">
        <f>IF(LEN(H1614)&gt;0,IF(H1614&lt;&gt;"CALL_PAL",VLOOKUP(H1614,DATA!$B$2:$E$526,4,FALSE),VLOOKUP(K1614,DATA!$K$72:$M$161,3,FALSE)),"")</f>
        <v/>
      </c>
      <c r="AK1614" t="str">
        <f>IF(LEN(H1614)&gt;0,VLOOKUP(H1614,DATA!$B$2:$D$526,3,FALSE),"")</f>
        <v/>
      </c>
      <c r="AL1614" t="str">
        <f t="shared" si="847"/>
        <v/>
      </c>
      <c r="AM1614" t="str">
        <f t="shared" si="848"/>
        <v/>
      </c>
      <c r="AN1614" t="str">
        <f t="shared" si="826"/>
        <v/>
      </c>
      <c r="AO1614" t="str">
        <f t="shared" si="852"/>
        <v/>
      </c>
      <c r="AP1614" t="str">
        <f t="shared" si="853"/>
        <v/>
      </c>
      <c r="AQ1614" t="str">
        <f t="shared" si="850"/>
        <v/>
      </c>
    </row>
    <row r="1615" spans="1:43" x14ac:dyDescent="0.25">
      <c r="A1615" t="str">
        <f t="shared" si="854"/>
        <v/>
      </c>
      <c r="C1615" t="str">
        <f t="shared" si="828"/>
        <v/>
      </c>
      <c r="D1615" t="str">
        <f t="shared" si="855"/>
        <v/>
      </c>
      <c r="E1615" t="str">
        <f t="shared" si="856"/>
        <v/>
      </c>
      <c r="F1615" t="str">
        <f t="shared" si="827"/>
        <v/>
      </c>
      <c r="G1615" t="str">
        <f t="shared" si="851"/>
        <v/>
      </c>
      <c r="H1615" t="str">
        <f t="shared" si="829"/>
        <v/>
      </c>
      <c r="I1615" s="3" t="str">
        <f>IF(LEN(H1615)&gt;0,VLOOKUP(H1615,DATA!$B$2:$G$526,6,FALSE),"")</f>
        <v/>
      </c>
      <c r="J1615" t="str">
        <f>IF(LEN(H1615)&gt;0,VLOOKUP(H1615,DATA!$B$2:$G$526,2,FALSE),"")</f>
        <v/>
      </c>
      <c r="K1615" t="str">
        <f>IF(LEN(H1615)&gt;0,IF(MID(IF(MID(MID(C1615,LEN(H1615)+2,99),1,1)="(",MID(MID(C1615,LEN(H1615)+2,99),2,LEN(MID(C1615,LEN(H1615)+2,99))-2),MID(C1615,LEN(H1615)+2,99)),1,1)=VLOOKUP(H1615,DATA!$B$2:$I$526,8,FALSE),MID(IF(MID(MID(C1615,LEN(H1615)+2,99),1,1)="(",MID(MID(C1615,LEN(H1615)+2,99),2,LEN(MID(C1615,LEN(H1615)+2,99))-2),MID(C1615,LEN(H1615)+2,99)),1,3),IF(MID(MID(C1615,LEN(H1615)+2,99),1,1)="(",MID(MID(C1615,LEN(H1615)+2,99),2,LEN(MID(C1615,LEN(H1615)+2,99))-2),MID(C1615,LEN(H1615)+2,99))),"")</f>
        <v/>
      </c>
      <c r="L1615" t="str">
        <f t="shared" si="830"/>
        <v/>
      </c>
      <c r="M1615" t="str">
        <f t="shared" si="849"/>
        <v/>
      </c>
      <c r="N1615" t="str">
        <f t="shared" si="831"/>
        <v/>
      </c>
      <c r="O1615" t="str">
        <f t="shared" si="832"/>
        <v/>
      </c>
      <c r="P1615" t="str">
        <f t="shared" si="857"/>
        <v/>
      </c>
      <c r="Q1615" t="str">
        <f t="shared" si="833"/>
        <v/>
      </c>
      <c r="R1615" t="str">
        <f t="shared" si="834"/>
        <v/>
      </c>
      <c r="S1615" t="str">
        <f t="shared" si="835"/>
        <v/>
      </c>
      <c r="T1615" t="str">
        <f t="shared" si="836"/>
        <v/>
      </c>
      <c r="U1615" t="str">
        <f t="shared" si="837"/>
        <v/>
      </c>
      <c r="V1615" t="str">
        <f>IF(MID(I1615,6,1)="T",VLOOKUP(H1615,DATA!$B$2:$H$526,7,FALSE),"")</f>
        <v/>
      </c>
      <c r="W1615" t="str">
        <f t="shared" si="838"/>
        <v/>
      </c>
      <c r="X1615" t="str">
        <f>IF(LEN(H1615)&gt;0,VLOOKUP(H1615,DATA!$B$2:$F$526,5,FALSE),"")</f>
        <v/>
      </c>
      <c r="Y1615" t="str">
        <f t="shared" si="839"/>
        <v/>
      </c>
      <c r="Z1615" t="str">
        <f t="shared" si="840"/>
        <v/>
      </c>
      <c r="AA1615" t="str">
        <f t="shared" si="841"/>
        <v/>
      </c>
      <c r="AB1615" t="str">
        <f>IF(LEN(Z1615)&gt;0,VLOOKUP(Z1615,DATA!$K$25:$L$69,2,FALSE)&amp;IF(LEN(AA1615)&gt;0,VLOOKUP(AA1615,DATA!$O$25:$P$29,2,FALSE),""),"")</f>
        <v/>
      </c>
      <c r="AC1615" t="str">
        <f>IF(LEN(Z1615)&gt;0,VLOOKUP(Z1615,DATA!$K$25:$M$69,3,FALSE),"")</f>
        <v/>
      </c>
      <c r="AD1615" t="str">
        <f t="shared" si="842"/>
        <v/>
      </c>
      <c r="AE1615" t="str">
        <f t="shared" si="843"/>
        <v/>
      </c>
      <c r="AF1615" t="str">
        <f t="shared" si="844"/>
        <v/>
      </c>
      <c r="AG1615" t="str">
        <f t="shared" si="845"/>
        <v/>
      </c>
      <c r="AH1615" t="str">
        <f t="shared" si="846"/>
        <v/>
      </c>
      <c r="AI1615" t="str">
        <f>IF(LEN(Q1615)&gt;0,REPT("0",IF(IF(MID(I1615,12,1)="F",VLOOKUP(J1615,DATA!$K$2:$Y$20,14,FALSE),0)&gt;10,IF(MID(I1615,12,1)="F",VLOOKUP(J1615,DATA!$K$2:$Y$20,14,FALSE),0)-10,0)-LEN(X1615))&amp;DEC2BIN(Q1615,IF(MID(I1615,12,1)="F",VLOOKUP(J1615,DATA!$K$2:$Y$20,14,FALSE),0)-IF(IF(MID(I1615,12,1)="F",VLOOKUP(J1615,DATA!$K$2:$Y$20,14,FALSE),0)&gt;10,IF(MID(I1615,12,1)="F",VLOOKUP(J1615,DATA!$K$2:$Y$20,14,FALSE),0)-10,0)),"")</f>
        <v/>
      </c>
      <c r="AJ1615" t="str">
        <f>IF(LEN(H1615)&gt;0,IF(H1615&lt;&gt;"CALL_PAL",VLOOKUP(H1615,DATA!$B$2:$E$526,4,FALSE),VLOOKUP(K1615,DATA!$K$72:$M$161,3,FALSE)),"")</f>
        <v/>
      </c>
      <c r="AK1615" t="str">
        <f>IF(LEN(H1615)&gt;0,VLOOKUP(H1615,DATA!$B$2:$D$526,3,FALSE),"")</f>
        <v/>
      </c>
      <c r="AL1615" t="str">
        <f t="shared" si="847"/>
        <v/>
      </c>
      <c r="AM1615" t="str">
        <f t="shared" si="848"/>
        <v/>
      </c>
      <c r="AN1615" t="str">
        <f t="shared" si="826"/>
        <v/>
      </c>
      <c r="AO1615" t="str">
        <f t="shared" si="852"/>
        <v/>
      </c>
      <c r="AP1615" t="str">
        <f t="shared" si="853"/>
        <v/>
      </c>
      <c r="AQ1615" t="str">
        <f t="shared" si="850"/>
        <v/>
      </c>
    </row>
    <row r="1616" spans="1:43" x14ac:dyDescent="0.25">
      <c r="A1616" t="str">
        <f t="shared" si="854"/>
        <v/>
      </c>
      <c r="C1616" t="str">
        <f t="shared" si="828"/>
        <v/>
      </c>
      <c r="D1616" t="str">
        <f t="shared" si="855"/>
        <v/>
      </c>
      <c r="E1616" t="str">
        <f t="shared" si="856"/>
        <v/>
      </c>
      <c r="F1616" t="str">
        <f t="shared" si="827"/>
        <v/>
      </c>
      <c r="G1616" t="str">
        <f t="shared" si="851"/>
        <v/>
      </c>
      <c r="H1616" t="str">
        <f t="shared" si="829"/>
        <v/>
      </c>
      <c r="I1616" s="3" t="str">
        <f>IF(LEN(H1616)&gt;0,VLOOKUP(H1616,DATA!$B$2:$G$526,6,FALSE),"")</f>
        <v/>
      </c>
      <c r="J1616" t="str">
        <f>IF(LEN(H1616)&gt;0,VLOOKUP(H1616,DATA!$B$2:$G$526,2,FALSE),"")</f>
        <v/>
      </c>
      <c r="K1616" t="str">
        <f>IF(LEN(H1616)&gt;0,IF(MID(IF(MID(MID(C1616,LEN(H1616)+2,99),1,1)="(",MID(MID(C1616,LEN(H1616)+2,99),2,LEN(MID(C1616,LEN(H1616)+2,99))-2),MID(C1616,LEN(H1616)+2,99)),1,1)=VLOOKUP(H1616,DATA!$B$2:$I$526,8,FALSE),MID(IF(MID(MID(C1616,LEN(H1616)+2,99),1,1)="(",MID(MID(C1616,LEN(H1616)+2,99),2,LEN(MID(C1616,LEN(H1616)+2,99))-2),MID(C1616,LEN(H1616)+2,99)),1,3),IF(MID(MID(C1616,LEN(H1616)+2,99),1,1)="(",MID(MID(C1616,LEN(H1616)+2,99),2,LEN(MID(C1616,LEN(H1616)+2,99))-2),MID(C1616,LEN(H1616)+2,99))),"")</f>
        <v/>
      </c>
      <c r="L1616" t="str">
        <f t="shared" si="830"/>
        <v/>
      </c>
      <c r="M1616" t="str">
        <f t="shared" si="849"/>
        <v/>
      </c>
      <c r="N1616" t="str">
        <f t="shared" si="831"/>
        <v/>
      </c>
      <c r="O1616" t="str">
        <f t="shared" si="832"/>
        <v/>
      </c>
      <c r="P1616" t="str">
        <f t="shared" si="857"/>
        <v/>
      </c>
      <c r="Q1616" t="str">
        <f t="shared" si="833"/>
        <v/>
      </c>
      <c r="R1616" t="str">
        <f t="shared" si="834"/>
        <v/>
      </c>
      <c r="S1616" t="str">
        <f t="shared" si="835"/>
        <v/>
      </c>
      <c r="T1616" t="str">
        <f t="shared" si="836"/>
        <v/>
      </c>
      <c r="U1616" t="str">
        <f t="shared" si="837"/>
        <v/>
      </c>
      <c r="V1616" t="str">
        <f>IF(MID(I1616,6,1)="T",VLOOKUP(H1616,DATA!$B$2:$H$526,7,FALSE),"")</f>
        <v/>
      </c>
      <c r="W1616" t="str">
        <f t="shared" si="838"/>
        <v/>
      </c>
      <c r="X1616" t="str">
        <f>IF(LEN(H1616)&gt;0,VLOOKUP(H1616,DATA!$B$2:$F$526,5,FALSE),"")</f>
        <v/>
      </c>
      <c r="Y1616" t="str">
        <f t="shared" si="839"/>
        <v/>
      </c>
      <c r="Z1616" t="str">
        <f t="shared" si="840"/>
        <v/>
      </c>
      <c r="AA1616" t="str">
        <f t="shared" si="841"/>
        <v/>
      </c>
      <c r="AB1616" t="str">
        <f>IF(LEN(Z1616)&gt;0,VLOOKUP(Z1616,DATA!$K$25:$L$69,2,FALSE)&amp;IF(LEN(AA1616)&gt;0,VLOOKUP(AA1616,DATA!$O$25:$P$29,2,FALSE),""),"")</f>
        <v/>
      </c>
      <c r="AC1616" t="str">
        <f>IF(LEN(Z1616)&gt;0,VLOOKUP(Z1616,DATA!$K$25:$M$69,3,FALSE),"")</f>
        <v/>
      </c>
      <c r="AD1616" t="str">
        <f t="shared" si="842"/>
        <v/>
      </c>
      <c r="AE1616" t="str">
        <f t="shared" si="843"/>
        <v/>
      </c>
      <c r="AF1616" t="str">
        <f t="shared" si="844"/>
        <v/>
      </c>
      <c r="AG1616" t="str">
        <f t="shared" si="845"/>
        <v/>
      </c>
      <c r="AH1616" t="str">
        <f t="shared" si="846"/>
        <v/>
      </c>
      <c r="AI1616" t="str">
        <f>IF(LEN(Q1616)&gt;0,REPT("0",IF(IF(MID(I1616,12,1)="F",VLOOKUP(J1616,DATA!$K$2:$Y$20,14,FALSE),0)&gt;10,IF(MID(I1616,12,1)="F",VLOOKUP(J1616,DATA!$K$2:$Y$20,14,FALSE),0)-10,0)-LEN(X1616))&amp;DEC2BIN(Q1616,IF(MID(I1616,12,1)="F",VLOOKUP(J1616,DATA!$K$2:$Y$20,14,FALSE),0)-IF(IF(MID(I1616,12,1)="F",VLOOKUP(J1616,DATA!$K$2:$Y$20,14,FALSE),0)&gt;10,IF(MID(I1616,12,1)="F",VLOOKUP(J1616,DATA!$K$2:$Y$20,14,FALSE),0)-10,0)),"")</f>
        <v/>
      </c>
      <c r="AJ1616" t="str">
        <f>IF(LEN(H1616)&gt;0,IF(H1616&lt;&gt;"CALL_PAL",VLOOKUP(H1616,DATA!$B$2:$E$526,4,FALSE),VLOOKUP(K1616,DATA!$K$72:$M$161,3,FALSE)),"")</f>
        <v/>
      </c>
      <c r="AK1616" t="str">
        <f>IF(LEN(H1616)&gt;0,VLOOKUP(H1616,DATA!$B$2:$D$526,3,FALSE),"")</f>
        <v/>
      </c>
      <c r="AL1616" t="str">
        <f t="shared" si="847"/>
        <v/>
      </c>
      <c r="AM1616" t="str">
        <f t="shared" si="848"/>
        <v/>
      </c>
      <c r="AN1616" t="str">
        <f t="shared" si="826"/>
        <v/>
      </c>
      <c r="AO1616" t="str">
        <f t="shared" si="852"/>
        <v/>
      </c>
      <c r="AP1616" t="str">
        <f t="shared" si="853"/>
        <v/>
      </c>
      <c r="AQ1616" t="str">
        <f t="shared" si="850"/>
        <v/>
      </c>
    </row>
    <row r="1617" spans="1:43" x14ac:dyDescent="0.25">
      <c r="A1617" t="str">
        <f t="shared" si="854"/>
        <v/>
      </c>
      <c r="C1617" t="str">
        <f t="shared" si="828"/>
        <v/>
      </c>
      <c r="D1617" t="str">
        <f t="shared" si="855"/>
        <v/>
      </c>
      <c r="E1617" t="str">
        <f t="shared" si="856"/>
        <v/>
      </c>
      <c r="F1617" t="str">
        <f t="shared" si="827"/>
        <v/>
      </c>
      <c r="G1617" t="str">
        <f t="shared" si="851"/>
        <v/>
      </c>
      <c r="H1617" t="str">
        <f t="shared" si="829"/>
        <v/>
      </c>
      <c r="I1617" s="3" t="str">
        <f>IF(LEN(H1617)&gt;0,VLOOKUP(H1617,DATA!$B$2:$G$526,6,FALSE),"")</f>
        <v/>
      </c>
      <c r="J1617" t="str">
        <f>IF(LEN(H1617)&gt;0,VLOOKUP(H1617,DATA!$B$2:$G$526,2,FALSE),"")</f>
        <v/>
      </c>
      <c r="K1617" t="str">
        <f>IF(LEN(H1617)&gt;0,IF(MID(IF(MID(MID(C1617,LEN(H1617)+2,99),1,1)="(",MID(MID(C1617,LEN(H1617)+2,99),2,LEN(MID(C1617,LEN(H1617)+2,99))-2),MID(C1617,LEN(H1617)+2,99)),1,1)=VLOOKUP(H1617,DATA!$B$2:$I$526,8,FALSE),MID(IF(MID(MID(C1617,LEN(H1617)+2,99),1,1)="(",MID(MID(C1617,LEN(H1617)+2,99),2,LEN(MID(C1617,LEN(H1617)+2,99))-2),MID(C1617,LEN(H1617)+2,99)),1,3),IF(MID(MID(C1617,LEN(H1617)+2,99),1,1)="(",MID(MID(C1617,LEN(H1617)+2,99),2,LEN(MID(C1617,LEN(H1617)+2,99))-2),MID(C1617,LEN(H1617)+2,99))),"")</f>
        <v/>
      </c>
      <c r="L1617" t="str">
        <f t="shared" si="830"/>
        <v/>
      </c>
      <c r="M1617" t="str">
        <f t="shared" si="849"/>
        <v/>
      </c>
      <c r="N1617" t="str">
        <f t="shared" si="831"/>
        <v/>
      </c>
      <c r="O1617" t="str">
        <f t="shared" si="832"/>
        <v/>
      </c>
      <c r="P1617" t="str">
        <f t="shared" si="857"/>
        <v/>
      </c>
      <c r="Q1617" t="str">
        <f t="shared" si="833"/>
        <v/>
      </c>
      <c r="R1617" t="str">
        <f t="shared" si="834"/>
        <v/>
      </c>
      <c r="S1617" t="str">
        <f t="shared" si="835"/>
        <v/>
      </c>
      <c r="T1617" t="str">
        <f t="shared" si="836"/>
        <v/>
      </c>
      <c r="U1617" t="str">
        <f t="shared" si="837"/>
        <v/>
      </c>
      <c r="V1617" t="str">
        <f>IF(MID(I1617,6,1)="T",VLOOKUP(H1617,DATA!$B$2:$H$526,7,FALSE),"")</f>
        <v/>
      </c>
      <c r="W1617" t="str">
        <f t="shared" si="838"/>
        <v/>
      </c>
      <c r="X1617" t="str">
        <f>IF(LEN(H1617)&gt;0,VLOOKUP(H1617,DATA!$B$2:$F$526,5,FALSE),"")</f>
        <v/>
      </c>
      <c r="Y1617" t="str">
        <f t="shared" si="839"/>
        <v/>
      </c>
      <c r="Z1617" t="str">
        <f t="shared" si="840"/>
        <v/>
      </c>
      <c r="AA1617" t="str">
        <f t="shared" si="841"/>
        <v/>
      </c>
      <c r="AB1617" t="str">
        <f>IF(LEN(Z1617)&gt;0,VLOOKUP(Z1617,DATA!$K$25:$L$69,2,FALSE)&amp;IF(LEN(AA1617)&gt;0,VLOOKUP(AA1617,DATA!$O$25:$P$29,2,FALSE),""),"")</f>
        <v/>
      </c>
      <c r="AC1617" t="str">
        <f>IF(LEN(Z1617)&gt;0,VLOOKUP(Z1617,DATA!$K$25:$M$69,3,FALSE),"")</f>
        <v/>
      </c>
      <c r="AD1617" t="str">
        <f t="shared" si="842"/>
        <v/>
      </c>
      <c r="AE1617" t="str">
        <f t="shared" si="843"/>
        <v/>
      </c>
      <c r="AF1617" t="str">
        <f t="shared" si="844"/>
        <v/>
      </c>
      <c r="AG1617" t="str">
        <f t="shared" si="845"/>
        <v/>
      </c>
      <c r="AH1617" t="str">
        <f t="shared" si="846"/>
        <v/>
      </c>
      <c r="AI1617" t="str">
        <f>IF(LEN(Q1617)&gt;0,REPT("0",IF(IF(MID(I1617,12,1)="F",VLOOKUP(J1617,DATA!$K$2:$Y$20,14,FALSE),0)&gt;10,IF(MID(I1617,12,1)="F",VLOOKUP(J1617,DATA!$K$2:$Y$20,14,FALSE),0)-10,0)-LEN(X1617))&amp;DEC2BIN(Q1617,IF(MID(I1617,12,1)="F",VLOOKUP(J1617,DATA!$K$2:$Y$20,14,FALSE),0)-IF(IF(MID(I1617,12,1)="F",VLOOKUP(J1617,DATA!$K$2:$Y$20,14,FALSE),0)&gt;10,IF(MID(I1617,12,1)="F",VLOOKUP(J1617,DATA!$K$2:$Y$20,14,FALSE),0)-10,0)),"")</f>
        <v/>
      </c>
      <c r="AJ1617" t="str">
        <f>IF(LEN(H1617)&gt;0,IF(H1617&lt;&gt;"CALL_PAL",VLOOKUP(H1617,DATA!$B$2:$E$526,4,FALSE),VLOOKUP(K1617,DATA!$K$72:$M$161,3,FALSE)),"")</f>
        <v/>
      </c>
      <c r="AK1617" t="str">
        <f>IF(LEN(H1617)&gt;0,VLOOKUP(H1617,DATA!$B$2:$D$526,3,FALSE),"")</f>
        <v/>
      </c>
      <c r="AL1617" t="str">
        <f t="shared" si="847"/>
        <v/>
      </c>
      <c r="AM1617" t="str">
        <f t="shared" si="848"/>
        <v/>
      </c>
      <c r="AN1617" t="str">
        <f t="shared" si="826"/>
        <v/>
      </c>
      <c r="AO1617" t="str">
        <f t="shared" si="852"/>
        <v/>
      </c>
      <c r="AP1617" t="str">
        <f t="shared" si="853"/>
        <v/>
      </c>
      <c r="AQ1617" t="str">
        <f t="shared" si="850"/>
        <v/>
      </c>
    </row>
    <row r="1618" spans="1:43" x14ac:dyDescent="0.25">
      <c r="A1618" t="str">
        <f t="shared" si="854"/>
        <v/>
      </c>
      <c r="C1618" t="str">
        <f t="shared" si="828"/>
        <v/>
      </c>
      <c r="D1618" t="str">
        <f t="shared" si="855"/>
        <v/>
      </c>
      <c r="E1618" t="str">
        <f t="shared" si="856"/>
        <v/>
      </c>
      <c r="F1618" t="str">
        <f t="shared" si="827"/>
        <v/>
      </c>
      <c r="G1618" t="str">
        <f t="shared" si="851"/>
        <v/>
      </c>
      <c r="H1618" t="str">
        <f t="shared" si="829"/>
        <v/>
      </c>
      <c r="I1618" s="3" t="str">
        <f>IF(LEN(H1618)&gt;0,VLOOKUP(H1618,DATA!$B$2:$G$526,6,FALSE),"")</f>
        <v/>
      </c>
      <c r="J1618" t="str">
        <f>IF(LEN(H1618)&gt;0,VLOOKUP(H1618,DATA!$B$2:$G$526,2,FALSE),"")</f>
        <v/>
      </c>
      <c r="K1618" t="str">
        <f>IF(LEN(H1618)&gt;0,IF(MID(IF(MID(MID(C1618,LEN(H1618)+2,99),1,1)="(",MID(MID(C1618,LEN(H1618)+2,99),2,LEN(MID(C1618,LEN(H1618)+2,99))-2),MID(C1618,LEN(H1618)+2,99)),1,1)=VLOOKUP(H1618,DATA!$B$2:$I$526,8,FALSE),MID(IF(MID(MID(C1618,LEN(H1618)+2,99),1,1)="(",MID(MID(C1618,LEN(H1618)+2,99),2,LEN(MID(C1618,LEN(H1618)+2,99))-2),MID(C1618,LEN(H1618)+2,99)),1,3),IF(MID(MID(C1618,LEN(H1618)+2,99),1,1)="(",MID(MID(C1618,LEN(H1618)+2,99),2,LEN(MID(C1618,LEN(H1618)+2,99))-2),MID(C1618,LEN(H1618)+2,99))),"")</f>
        <v/>
      </c>
      <c r="L1618" t="str">
        <f t="shared" si="830"/>
        <v/>
      </c>
      <c r="M1618" t="str">
        <f t="shared" si="849"/>
        <v/>
      </c>
      <c r="N1618" t="str">
        <f t="shared" si="831"/>
        <v/>
      </c>
      <c r="O1618" t="str">
        <f t="shared" si="832"/>
        <v/>
      </c>
      <c r="P1618" t="str">
        <f t="shared" si="857"/>
        <v/>
      </c>
      <c r="Q1618" t="str">
        <f t="shared" si="833"/>
        <v/>
      </c>
      <c r="R1618" t="str">
        <f t="shared" si="834"/>
        <v/>
      </c>
      <c r="S1618" t="str">
        <f t="shared" si="835"/>
        <v/>
      </c>
      <c r="T1618" t="str">
        <f t="shared" si="836"/>
        <v/>
      </c>
      <c r="U1618" t="str">
        <f t="shared" si="837"/>
        <v/>
      </c>
      <c r="V1618" t="str">
        <f>IF(MID(I1618,6,1)="T",VLOOKUP(H1618,DATA!$B$2:$H$526,7,FALSE),"")</f>
        <v/>
      </c>
      <c r="W1618" t="str">
        <f t="shared" si="838"/>
        <v/>
      </c>
      <c r="X1618" t="str">
        <f>IF(LEN(H1618)&gt;0,VLOOKUP(H1618,DATA!$B$2:$F$526,5,FALSE),"")</f>
        <v/>
      </c>
      <c r="Y1618" t="str">
        <f t="shared" si="839"/>
        <v/>
      </c>
      <c r="Z1618" t="str">
        <f t="shared" si="840"/>
        <v/>
      </c>
      <c r="AA1618" t="str">
        <f t="shared" si="841"/>
        <v/>
      </c>
      <c r="AB1618" t="str">
        <f>IF(LEN(Z1618)&gt;0,VLOOKUP(Z1618,DATA!$K$25:$L$69,2,FALSE)&amp;IF(LEN(AA1618)&gt;0,VLOOKUP(AA1618,DATA!$O$25:$P$29,2,FALSE),""),"")</f>
        <v/>
      </c>
      <c r="AC1618" t="str">
        <f>IF(LEN(Z1618)&gt;0,VLOOKUP(Z1618,DATA!$K$25:$M$69,3,FALSE),"")</f>
        <v/>
      </c>
      <c r="AD1618" t="str">
        <f t="shared" si="842"/>
        <v/>
      </c>
      <c r="AE1618" t="str">
        <f t="shared" si="843"/>
        <v/>
      </c>
      <c r="AF1618" t="str">
        <f t="shared" si="844"/>
        <v/>
      </c>
      <c r="AG1618" t="str">
        <f t="shared" si="845"/>
        <v/>
      </c>
      <c r="AH1618" t="str">
        <f t="shared" si="846"/>
        <v/>
      </c>
      <c r="AI1618" t="str">
        <f>IF(LEN(Q1618)&gt;0,REPT("0",IF(IF(MID(I1618,12,1)="F",VLOOKUP(J1618,DATA!$K$2:$Y$20,14,FALSE),0)&gt;10,IF(MID(I1618,12,1)="F",VLOOKUP(J1618,DATA!$K$2:$Y$20,14,FALSE),0)-10,0)-LEN(X1618))&amp;DEC2BIN(Q1618,IF(MID(I1618,12,1)="F",VLOOKUP(J1618,DATA!$K$2:$Y$20,14,FALSE),0)-IF(IF(MID(I1618,12,1)="F",VLOOKUP(J1618,DATA!$K$2:$Y$20,14,FALSE),0)&gt;10,IF(MID(I1618,12,1)="F",VLOOKUP(J1618,DATA!$K$2:$Y$20,14,FALSE),0)-10,0)),"")</f>
        <v/>
      </c>
      <c r="AJ1618" t="str">
        <f>IF(LEN(H1618)&gt;0,IF(H1618&lt;&gt;"CALL_PAL",VLOOKUP(H1618,DATA!$B$2:$E$526,4,FALSE),VLOOKUP(K1618,DATA!$K$72:$M$161,3,FALSE)),"")</f>
        <v/>
      </c>
      <c r="AK1618" t="str">
        <f>IF(LEN(H1618)&gt;0,VLOOKUP(H1618,DATA!$B$2:$D$526,3,FALSE),"")</f>
        <v/>
      </c>
      <c r="AL1618" t="str">
        <f t="shared" si="847"/>
        <v/>
      </c>
      <c r="AM1618" t="str">
        <f t="shared" si="848"/>
        <v/>
      </c>
      <c r="AN1618" t="str">
        <f t="shared" si="826"/>
        <v/>
      </c>
      <c r="AO1618" t="str">
        <f t="shared" si="852"/>
        <v/>
      </c>
      <c r="AP1618" t="str">
        <f t="shared" si="853"/>
        <v/>
      </c>
      <c r="AQ1618" t="str">
        <f t="shared" si="850"/>
        <v/>
      </c>
    </row>
    <row r="1619" spans="1:43" x14ac:dyDescent="0.25">
      <c r="A1619" t="str">
        <f t="shared" si="854"/>
        <v/>
      </c>
      <c r="C1619" t="str">
        <f t="shared" si="828"/>
        <v/>
      </c>
      <c r="D1619" t="str">
        <f t="shared" si="855"/>
        <v/>
      </c>
      <c r="E1619" t="str">
        <f t="shared" si="856"/>
        <v/>
      </c>
      <c r="F1619" t="str">
        <f t="shared" si="827"/>
        <v/>
      </c>
      <c r="G1619" t="str">
        <f t="shared" si="851"/>
        <v/>
      </c>
      <c r="H1619" t="str">
        <f t="shared" si="829"/>
        <v/>
      </c>
      <c r="I1619" s="3" t="str">
        <f>IF(LEN(H1619)&gt;0,VLOOKUP(H1619,DATA!$B$2:$G$526,6,FALSE),"")</f>
        <v/>
      </c>
      <c r="J1619" t="str">
        <f>IF(LEN(H1619)&gt;0,VLOOKUP(H1619,DATA!$B$2:$G$526,2,FALSE),"")</f>
        <v/>
      </c>
      <c r="K1619" t="str">
        <f>IF(LEN(H1619)&gt;0,IF(MID(IF(MID(MID(C1619,LEN(H1619)+2,99),1,1)="(",MID(MID(C1619,LEN(H1619)+2,99),2,LEN(MID(C1619,LEN(H1619)+2,99))-2),MID(C1619,LEN(H1619)+2,99)),1,1)=VLOOKUP(H1619,DATA!$B$2:$I$526,8,FALSE),MID(IF(MID(MID(C1619,LEN(H1619)+2,99),1,1)="(",MID(MID(C1619,LEN(H1619)+2,99),2,LEN(MID(C1619,LEN(H1619)+2,99))-2),MID(C1619,LEN(H1619)+2,99)),1,3),IF(MID(MID(C1619,LEN(H1619)+2,99),1,1)="(",MID(MID(C1619,LEN(H1619)+2,99),2,LEN(MID(C1619,LEN(H1619)+2,99))-2),MID(C1619,LEN(H1619)+2,99))),"")</f>
        <v/>
      </c>
      <c r="L1619" t="str">
        <f t="shared" si="830"/>
        <v/>
      </c>
      <c r="M1619" t="str">
        <f t="shared" si="849"/>
        <v/>
      </c>
      <c r="N1619" t="str">
        <f t="shared" si="831"/>
        <v/>
      </c>
      <c r="O1619" t="str">
        <f t="shared" si="832"/>
        <v/>
      </c>
      <c r="P1619" t="str">
        <f t="shared" si="857"/>
        <v/>
      </c>
      <c r="Q1619" t="str">
        <f t="shared" si="833"/>
        <v/>
      </c>
      <c r="R1619" t="str">
        <f t="shared" si="834"/>
        <v/>
      </c>
      <c r="S1619" t="str">
        <f t="shared" si="835"/>
        <v/>
      </c>
      <c r="T1619" t="str">
        <f t="shared" si="836"/>
        <v/>
      </c>
      <c r="U1619" t="str">
        <f t="shared" si="837"/>
        <v/>
      </c>
      <c r="V1619" t="str">
        <f>IF(MID(I1619,6,1)="T",VLOOKUP(H1619,DATA!$B$2:$H$526,7,FALSE),"")</f>
        <v/>
      </c>
      <c r="W1619" t="str">
        <f t="shared" si="838"/>
        <v/>
      </c>
      <c r="X1619" t="str">
        <f>IF(LEN(H1619)&gt;0,VLOOKUP(H1619,DATA!$B$2:$F$526,5,FALSE),"")</f>
        <v/>
      </c>
      <c r="Y1619" t="str">
        <f t="shared" si="839"/>
        <v/>
      </c>
      <c r="Z1619" t="str">
        <f t="shared" si="840"/>
        <v/>
      </c>
      <c r="AA1619" t="str">
        <f t="shared" si="841"/>
        <v/>
      </c>
      <c r="AB1619" t="str">
        <f>IF(LEN(Z1619)&gt;0,VLOOKUP(Z1619,DATA!$K$25:$L$69,2,FALSE)&amp;IF(LEN(AA1619)&gt;0,VLOOKUP(AA1619,DATA!$O$25:$P$29,2,FALSE),""),"")</f>
        <v/>
      </c>
      <c r="AC1619" t="str">
        <f>IF(LEN(Z1619)&gt;0,VLOOKUP(Z1619,DATA!$K$25:$M$69,3,FALSE),"")</f>
        <v/>
      </c>
      <c r="AD1619" t="str">
        <f t="shared" si="842"/>
        <v/>
      </c>
      <c r="AE1619" t="str">
        <f t="shared" si="843"/>
        <v/>
      </c>
      <c r="AF1619" t="str">
        <f t="shared" si="844"/>
        <v/>
      </c>
      <c r="AG1619" t="str">
        <f t="shared" si="845"/>
        <v/>
      </c>
      <c r="AH1619" t="str">
        <f t="shared" si="846"/>
        <v/>
      </c>
      <c r="AI1619" t="str">
        <f>IF(LEN(Q1619)&gt;0,REPT("0",IF(IF(MID(I1619,12,1)="F",VLOOKUP(J1619,DATA!$K$2:$Y$20,14,FALSE),0)&gt;10,IF(MID(I1619,12,1)="F",VLOOKUP(J1619,DATA!$K$2:$Y$20,14,FALSE),0)-10,0)-LEN(X1619))&amp;DEC2BIN(Q1619,IF(MID(I1619,12,1)="F",VLOOKUP(J1619,DATA!$K$2:$Y$20,14,FALSE),0)-IF(IF(MID(I1619,12,1)="F",VLOOKUP(J1619,DATA!$K$2:$Y$20,14,FALSE),0)&gt;10,IF(MID(I1619,12,1)="F",VLOOKUP(J1619,DATA!$K$2:$Y$20,14,FALSE),0)-10,0)),"")</f>
        <v/>
      </c>
      <c r="AJ1619" t="str">
        <f>IF(LEN(H1619)&gt;0,IF(H1619&lt;&gt;"CALL_PAL",VLOOKUP(H1619,DATA!$B$2:$E$526,4,FALSE),VLOOKUP(K1619,DATA!$K$72:$M$161,3,FALSE)),"")</f>
        <v/>
      </c>
      <c r="AK1619" t="str">
        <f>IF(LEN(H1619)&gt;0,VLOOKUP(H1619,DATA!$B$2:$D$526,3,FALSE),"")</f>
        <v/>
      </c>
      <c r="AL1619" t="str">
        <f t="shared" si="847"/>
        <v/>
      </c>
      <c r="AM1619" t="str">
        <f t="shared" si="848"/>
        <v/>
      </c>
      <c r="AN1619" t="str">
        <f t="shared" si="826"/>
        <v/>
      </c>
      <c r="AO1619" t="str">
        <f t="shared" si="852"/>
        <v/>
      </c>
      <c r="AP1619" t="str">
        <f t="shared" si="853"/>
        <v/>
      </c>
      <c r="AQ1619" t="str">
        <f t="shared" si="850"/>
        <v/>
      </c>
    </row>
    <row r="1620" spans="1:43" x14ac:dyDescent="0.25">
      <c r="A1620" t="str">
        <f t="shared" si="854"/>
        <v/>
      </c>
      <c r="C1620" t="str">
        <f t="shared" si="828"/>
        <v/>
      </c>
      <c r="D1620" t="str">
        <f t="shared" si="855"/>
        <v/>
      </c>
      <c r="E1620" t="str">
        <f t="shared" si="856"/>
        <v/>
      </c>
      <c r="F1620" t="str">
        <f t="shared" si="827"/>
        <v/>
      </c>
      <c r="G1620" t="str">
        <f t="shared" si="851"/>
        <v/>
      </c>
      <c r="H1620" t="str">
        <f t="shared" si="829"/>
        <v/>
      </c>
      <c r="I1620" s="3" t="str">
        <f>IF(LEN(H1620)&gt;0,VLOOKUP(H1620,DATA!$B$2:$G$526,6,FALSE),"")</f>
        <v/>
      </c>
      <c r="J1620" t="str">
        <f>IF(LEN(H1620)&gt;0,VLOOKUP(H1620,DATA!$B$2:$G$526,2,FALSE),"")</f>
        <v/>
      </c>
      <c r="K1620" t="str">
        <f>IF(LEN(H1620)&gt;0,IF(MID(IF(MID(MID(C1620,LEN(H1620)+2,99),1,1)="(",MID(MID(C1620,LEN(H1620)+2,99),2,LEN(MID(C1620,LEN(H1620)+2,99))-2),MID(C1620,LEN(H1620)+2,99)),1,1)=VLOOKUP(H1620,DATA!$B$2:$I$526,8,FALSE),MID(IF(MID(MID(C1620,LEN(H1620)+2,99),1,1)="(",MID(MID(C1620,LEN(H1620)+2,99),2,LEN(MID(C1620,LEN(H1620)+2,99))-2),MID(C1620,LEN(H1620)+2,99)),1,3),IF(MID(MID(C1620,LEN(H1620)+2,99),1,1)="(",MID(MID(C1620,LEN(H1620)+2,99),2,LEN(MID(C1620,LEN(H1620)+2,99))-2),MID(C1620,LEN(H1620)+2,99))),"")</f>
        <v/>
      </c>
      <c r="L1620" t="str">
        <f t="shared" si="830"/>
        <v/>
      </c>
      <c r="M1620" t="str">
        <f t="shared" si="849"/>
        <v/>
      </c>
      <c r="N1620" t="str">
        <f t="shared" si="831"/>
        <v/>
      </c>
      <c r="O1620" t="str">
        <f t="shared" si="832"/>
        <v/>
      </c>
      <c r="P1620" t="str">
        <f t="shared" si="857"/>
        <v/>
      </c>
      <c r="Q1620" t="str">
        <f t="shared" si="833"/>
        <v/>
      </c>
      <c r="R1620" t="str">
        <f t="shared" si="834"/>
        <v/>
      </c>
      <c r="S1620" t="str">
        <f t="shared" si="835"/>
        <v/>
      </c>
      <c r="T1620" t="str">
        <f t="shared" si="836"/>
        <v/>
      </c>
      <c r="U1620" t="str">
        <f t="shared" si="837"/>
        <v/>
      </c>
      <c r="V1620" t="str">
        <f>IF(MID(I1620,6,1)="T",VLOOKUP(H1620,DATA!$B$2:$H$526,7,FALSE),"")</f>
        <v/>
      </c>
      <c r="W1620" t="str">
        <f t="shared" si="838"/>
        <v/>
      </c>
      <c r="X1620" t="str">
        <f>IF(LEN(H1620)&gt;0,VLOOKUP(H1620,DATA!$B$2:$F$526,5,FALSE),"")</f>
        <v/>
      </c>
      <c r="Y1620" t="str">
        <f t="shared" si="839"/>
        <v/>
      </c>
      <c r="Z1620" t="str">
        <f t="shared" si="840"/>
        <v/>
      </c>
      <c r="AA1620" t="str">
        <f t="shared" si="841"/>
        <v/>
      </c>
      <c r="AB1620" t="str">
        <f>IF(LEN(Z1620)&gt;0,VLOOKUP(Z1620,DATA!$K$25:$L$69,2,FALSE)&amp;IF(LEN(AA1620)&gt;0,VLOOKUP(AA1620,DATA!$O$25:$P$29,2,FALSE),""),"")</f>
        <v/>
      </c>
      <c r="AC1620" t="str">
        <f>IF(LEN(Z1620)&gt;0,VLOOKUP(Z1620,DATA!$K$25:$M$69,3,FALSE),"")</f>
        <v/>
      </c>
      <c r="AD1620" t="str">
        <f t="shared" si="842"/>
        <v/>
      </c>
      <c r="AE1620" t="str">
        <f t="shared" si="843"/>
        <v/>
      </c>
      <c r="AF1620" t="str">
        <f t="shared" si="844"/>
        <v/>
      </c>
      <c r="AG1620" t="str">
        <f t="shared" si="845"/>
        <v/>
      </c>
      <c r="AH1620" t="str">
        <f t="shared" si="846"/>
        <v/>
      </c>
      <c r="AI1620" t="str">
        <f>IF(LEN(Q1620)&gt;0,REPT("0",IF(IF(MID(I1620,12,1)="F",VLOOKUP(J1620,DATA!$K$2:$Y$20,14,FALSE),0)&gt;10,IF(MID(I1620,12,1)="F",VLOOKUP(J1620,DATA!$K$2:$Y$20,14,FALSE),0)-10,0)-LEN(X1620))&amp;DEC2BIN(Q1620,IF(MID(I1620,12,1)="F",VLOOKUP(J1620,DATA!$K$2:$Y$20,14,FALSE),0)-IF(IF(MID(I1620,12,1)="F",VLOOKUP(J1620,DATA!$K$2:$Y$20,14,FALSE),0)&gt;10,IF(MID(I1620,12,1)="F",VLOOKUP(J1620,DATA!$K$2:$Y$20,14,FALSE),0)-10,0)),"")</f>
        <v/>
      </c>
      <c r="AJ1620" t="str">
        <f>IF(LEN(H1620)&gt;0,IF(H1620&lt;&gt;"CALL_PAL",VLOOKUP(H1620,DATA!$B$2:$E$526,4,FALSE),VLOOKUP(K1620,DATA!$K$72:$M$161,3,FALSE)),"")</f>
        <v/>
      </c>
      <c r="AK1620" t="str">
        <f>IF(LEN(H1620)&gt;0,VLOOKUP(H1620,DATA!$B$2:$D$526,3,FALSE),"")</f>
        <v/>
      </c>
      <c r="AL1620" t="str">
        <f t="shared" si="847"/>
        <v/>
      </c>
      <c r="AM1620" t="str">
        <f t="shared" si="848"/>
        <v/>
      </c>
      <c r="AN1620" t="str">
        <f t="shared" si="826"/>
        <v/>
      </c>
      <c r="AO1620" t="str">
        <f t="shared" si="852"/>
        <v/>
      </c>
      <c r="AP1620" t="str">
        <f t="shared" si="853"/>
        <v/>
      </c>
      <c r="AQ1620" t="str">
        <f t="shared" si="850"/>
        <v/>
      </c>
    </row>
    <row r="1621" spans="1:43" x14ac:dyDescent="0.25">
      <c r="A1621" t="str">
        <f t="shared" si="854"/>
        <v/>
      </c>
      <c r="C1621" t="str">
        <f t="shared" si="828"/>
        <v/>
      </c>
      <c r="D1621" t="str">
        <f t="shared" si="855"/>
        <v/>
      </c>
      <c r="E1621" t="str">
        <f t="shared" si="856"/>
        <v/>
      </c>
      <c r="F1621" t="str">
        <f t="shared" si="827"/>
        <v/>
      </c>
      <c r="G1621" t="str">
        <f t="shared" si="851"/>
        <v/>
      </c>
      <c r="H1621" t="str">
        <f t="shared" si="829"/>
        <v/>
      </c>
      <c r="I1621" s="3" t="str">
        <f>IF(LEN(H1621)&gt;0,VLOOKUP(H1621,DATA!$B$2:$G$526,6,FALSE),"")</f>
        <v/>
      </c>
      <c r="J1621" t="str">
        <f>IF(LEN(H1621)&gt;0,VLOOKUP(H1621,DATA!$B$2:$G$526,2,FALSE),"")</f>
        <v/>
      </c>
      <c r="K1621" t="str">
        <f>IF(LEN(H1621)&gt;0,IF(MID(IF(MID(MID(C1621,LEN(H1621)+2,99),1,1)="(",MID(MID(C1621,LEN(H1621)+2,99),2,LEN(MID(C1621,LEN(H1621)+2,99))-2),MID(C1621,LEN(H1621)+2,99)),1,1)=VLOOKUP(H1621,DATA!$B$2:$I$526,8,FALSE),MID(IF(MID(MID(C1621,LEN(H1621)+2,99),1,1)="(",MID(MID(C1621,LEN(H1621)+2,99),2,LEN(MID(C1621,LEN(H1621)+2,99))-2),MID(C1621,LEN(H1621)+2,99)),1,3),IF(MID(MID(C1621,LEN(H1621)+2,99),1,1)="(",MID(MID(C1621,LEN(H1621)+2,99),2,LEN(MID(C1621,LEN(H1621)+2,99))-2),MID(C1621,LEN(H1621)+2,99))),"")</f>
        <v/>
      </c>
      <c r="L1621" t="str">
        <f t="shared" si="830"/>
        <v/>
      </c>
      <c r="M1621" t="str">
        <f t="shared" si="849"/>
        <v/>
      </c>
      <c r="N1621" t="str">
        <f t="shared" si="831"/>
        <v/>
      </c>
      <c r="O1621" t="str">
        <f t="shared" si="832"/>
        <v/>
      </c>
      <c r="P1621" t="str">
        <f t="shared" si="857"/>
        <v/>
      </c>
      <c r="Q1621" t="str">
        <f t="shared" si="833"/>
        <v/>
      </c>
      <c r="R1621" t="str">
        <f t="shared" si="834"/>
        <v/>
      </c>
      <c r="S1621" t="str">
        <f t="shared" si="835"/>
        <v/>
      </c>
      <c r="T1621" t="str">
        <f t="shared" si="836"/>
        <v/>
      </c>
      <c r="U1621" t="str">
        <f t="shared" si="837"/>
        <v/>
      </c>
      <c r="V1621" t="str">
        <f>IF(MID(I1621,6,1)="T",VLOOKUP(H1621,DATA!$B$2:$H$526,7,FALSE),"")</f>
        <v/>
      </c>
      <c r="W1621" t="str">
        <f t="shared" si="838"/>
        <v/>
      </c>
      <c r="X1621" t="str">
        <f>IF(LEN(H1621)&gt;0,VLOOKUP(H1621,DATA!$B$2:$F$526,5,FALSE),"")</f>
        <v/>
      </c>
      <c r="Y1621" t="str">
        <f t="shared" si="839"/>
        <v/>
      </c>
      <c r="Z1621" t="str">
        <f t="shared" si="840"/>
        <v/>
      </c>
      <c r="AA1621" t="str">
        <f t="shared" si="841"/>
        <v/>
      </c>
      <c r="AB1621" t="str">
        <f>IF(LEN(Z1621)&gt;0,VLOOKUP(Z1621,DATA!$K$25:$L$69,2,FALSE)&amp;IF(LEN(AA1621)&gt;0,VLOOKUP(AA1621,DATA!$O$25:$P$29,2,FALSE),""),"")</f>
        <v/>
      </c>
      <c r="AC1621" t="str">
        <f>IF(LEN(Z1621)&gt;0,VLOOKUP(Z1621,DATA!$K$25:$M$69,3,FALSE),"")</f>
        <v/>
      </c>
      <c r="AD1621" t="str">
        <f t="shared" si="842"/>
        <v/>
      </c>
      <c r="AE1621" t="str">
        <f t="shared" si="843"/>
        <v/>
      </c>
      <c r="AF1621" t="str">
        <f t="shared" si="844"/>
        <v/>
      </c>
      <c r="AG1621" t="str">
        <f t="shared" si="845"/>
        <v/>
      </c>
      <c r="AH1621" t="str">
        <f t="shared" si="846"/>
        <v/>
      </c>
      <c r="AI1621" t="str">
        <f>IF(LEN(Q1621)&gt;0,REPT("0",IF(IF(MID(I1621,12,1)="F",VLOOKUP(J1621,DATA!$K$2:$Y$20,14,FALSE),0)&gt;10,IF(MID(I1621,12,1)="F",VLOOKUP(J1621,DATA!$K$2:$Y$20,14,FALSE),0)-10,0)-LEN(X1621))&amp;DEC2BIN(Q1621,IF(MID(I1621,12,1)="F",VLOOKUP(J1621,DATA!$K$2:$Y$20,14,FALSE),0)-IF(IF(MID(I1621,12,1)="F",VLOOKUP(J1621,DATA!$K$2:$Y$20,14,FALSE),0)&gt;10,IF(MID(I1621,12,1)="F",VLOOKUP(J1621,DATA!$K$2:$Y$20,14,FALSE),0)-10,0)),"")</f>
        <v/>
      </c>
      <c r="AJ1621" t="str">
        <f>IF(LEN(H1621)&gt;0,IF(H1621&lt;&gt;"CALL_PAL",VLOOKUP(H1621,DATA!$B$2:$E$526,4,FALSE),VLOOKUP(K1621,DATA!$K$72:$M$161,3,FALSE)),"")</f>
        <v/>
      </c>
      <c r="AK1621" t="str">
        <f>IF(LEN(H1621)&gt;0,VLOOKUP(H1621,DATA!$B$2:$D$526,3,FALSE),"")</f>
        <v/>
      </c>
      <c r="AL1621" t="str">
        <f t="shared" si="847"/>
        <v/>
      </c>
      <c r="AM1621" t="str">
        <f t="shared" si="848"/>
        <v/>
      </c>
      <c r="AN1621" t="str">
        <f t="shared" si="826"/>
        <v/>
      </c>
      <c r="AO1621" t="str">
        <f t="shared" si="852"/>
        <v/>
      </c>
      <c r="AP1621" t="str">
        <f t="shared" si="853"/>
        <v/>
      </c>
      <c r="AQ1621" t="str">
        <f t="shared" si="850"/>
        <v/>
      </c>
    </row>
    <row r="1622" spans="1:43" x14ac:dyDescent="0.25">
      <c r="A1622" t="str">
        <f t="shared" si="854"/>
        <v/>
      </c>
      <c r="C1622" t="str">
        <f t="shared" si="828"/>
        <v/>
      </c>
      <c r="D1622" t="str">
        <f t="shared" si="855"/>
        <v/>
      </c>
      <c r="E1622" t="str">
        <f t="shared" si="856"/>
        <v/>
      </c>
      <c r="F1622" t="str">
        <f t="shared" si="827"/>
        <v/>
      </c>
      <c r="G1622" t="str">
        <f t="shared" si="851"/>
        <v/>
      </c>
      <c r="H1622" t="str">
        <f t="shared" si="829"/>
        <v/>
      </c>
      <c r="I1622" s="3" t="str">
        <f>IF(LEN(H1622)&gt;0,VLOOKUP(H1622,DATA!$B$2:$G$526,6,FALSE),"")</f>
        <v/>
      </c>
      <c r="J1622" t="str">
        <f>IF(LEN(H1622)&gt;0,VLOOKUP(H1622,DATA!$B$2:$G$526,2,FALSE),"")</f>
        <v/>
      </c>
      <c r="K1622" t="str">
        <f>IF(LEN(H1622)&gt;0,IF(MID(IF(MID(MID(C1622,LEN(H1622)+2,99),1,1)="(",MID(MID(C1622,LEN(H1622)+2,99),2,LEN(MID(C1622,LEN(H1622)+2,99))-2),MID(C1622,LEN(H1622)+2,99)),1,1)=VLOOKUP(H1622,DATA!$B$2:$I$526,8,FALSE),MID(IF(MID(MID(C1622,LEN(H1622)+2,99),1,1)="(",MID(MID(C1622,LEN(H1622)+2,99),2,LEN(MID(C1622,LEN(H1622)+2,99))-2),MID(C1622,LEN(H1622)+2,99)),1,3),IF(MID(MID(C1622,LEN(H1622)+2,99),1,1)="(",MID(MID(C1622,LEN(H1622)+2,99),2,LEN(MID(C1622,LEN(H1622)+2,99))-2),MID(C1622,LEN(H1622)+2,99))),"")</f>
        <v/>
      </c>
      <c r="L1622" t="str">
        <f t="shared" si="830"/>
        <v/>
      </c>
      <c r="M1622" t="str">
        <f t="shared" si="849"/>
        <v/>
      </c>
      <c r="N1622" t="str">
        <f t="shared" si="831"/>
        <v/>
      </c>
      <c r="O1622" t="str">
        <f t="shared" si="832"/>
        <v/>
      </c>
      <c r="P1622" t="str">
        <f t="shared" si="857"/>
        <v/>
      </c>
      <c r="Q1622" t="str">
        <f t="shared" si="833"/>
        <v/>
      </c>
      <c r="R1622" t="str">
        <f t="shared" si="834"/>
        <v/>
      </c>
      <c r="S1622" t="str">
        <f t="shared" si="835"/>
        <v/>
      </c>
      <c r="T1622" t="str">
        <f t="shared" si="836"/>
        <v/>
      </c>
      <c r="U1622" t="str">
        <f t="shared" si="837"/>
        <v/>
      </c>
      <c r="V1622" t="str">
        <f>IF(MID(I1622,6,1)="T",VLOOKUP(H1622,DATA!$B$2:$H$526,7,FALSE),"")</f>
        <v/>
      </c>
      <c r="W1622" t="str">
        <f t="shared" si="838"/>
        <v/>
      </c>
      <c r="X1622" t="str">
        <f>IF(LEN(H1622)&gt;0,VLOOKUP(H1622,DATA!$B$2:$F$526,5,FALSE),"")</f>
        <v/>
      </c>
      <c r="Y1622" t="str">
        <f t="shared" si="839"/>
        <v/>
      </c>
      <c r="Z1622" t="str">
        <f t="shared" si="840"/>
        <v/>
      </c>
      <c r="AA1622" t="str">
        <f t="shared" si="841"/>
        <v/>
      </c>
      <c r="AB1622" t="str">
        <f>IF(LEN(Z1622)&gt;0,VLOOKUP(Z1622,DATA!$K$25:$L$69,2,FALSE)&amp;IF(LEN(AA1622)&gt;0,VLOOKUP(AA1622,DATA!$O$25:$P$29,2,FALSE),""),"")</f>
        <v/>
      </c>
      <c r="AC1622" t="str">
        <f>IF(LEN(Z1622)&gt;0,VLOOKUP(Z1622,DATA!$K$25:$M$69,3,FALSE),"")</f>
        <v/>
      </c>
      <c r="AD1622" t="str">
        <f t="shared" si="842"/>
        <v/>
      </c>
      <c r="AE1622" t="str">
        <f t="shared" si="843"/>
        <v/>
      </c>
      <c r="AF1622" t="str">
        <f t="shared" si="844"/>
        <v/>
      </c>
      <c r="AG1622" t="str">
        <f t="shared" si="845"/>
        <v/>
      </c>
      <c r="AH1622" t="str">
        <f t="shared" si="846"/>
        <v/>
      </c>
      <c r="AI1622" t="str">
        <f>IF(LEN(Q1622)&gt;0,REPT("0",IF(IF(MID(I1622,12,1)="F",VLOOKUP(J1622,DATA!$K$2:$Y$20,14,FALSE),0)&gt;10,IF(MID(I1622,12,1)="F",VLOOKUP(J1622,DATA!$K$2:$Y$20,14,FALSE),0)-10,0)-LEN(X1622))&amp;DEC2BIN(Q1622,IF(MID(I1622,12,1)="F",VLOOKUP(J1622,DATA!$K$2:$Y$20,14,FALSE),0)-IF(IF(MID(I1622,12,1)="F",VLOOKUP(J1622,DATA!$K$2:$Y$20,14,FALSE),0)&gt;10,IF(MID(I1622,12,1)="F",VLOOKUP(J1622,DATA!$K$2:$Y$20,14,FALSE),0)-10,0)),"")</f>
        <v/>
      </c>
      <c r="AJ1622" t="str">
        <f>IF(LEN(H1622)&gt;0,IF(H1622&lt;&gt;"CALL_PAL",VLOOKUP(H1622,DATA!$B$2:$E$526,4,FALSE),VLOOKUP(K1622,DATA!$K$72:$M$161,3,FALSE)),"")</f>
        <v/>
      </c>
      <c r="AK1622" t="str">
        <f>IF(LEN(H1622)&gt;0,VLOOKUP(H1622,DATA!$B$2:$D$526,3,FALSE),"")</f>
        <v/>
      </c>
      <c r="AL1622" t="str">
        <f t="shared" si="847"/>
        <v/>
      </c>
      <c r="AM1622" t="str">
        <f t="shared" si="848"/>
        <v/>
      </c>
      <c r="AN1622" t="str">
        <f t="shared" ref="AN1622:AN1685" si="858">IF(LEN(C1622)&gt;0,IF(C1622=".PAL ON",TRUE,IF(C1622=".PAL OFF",FALSE,IF(ROW()&lt;&gt;2,AN1621,FALSE))),"")</f>
        <v/>
      </c>
      <c r="AO1622" t="str">
        <f t="shared" si="852"/>
        <v/>
      </c>
      <c r="AP1622" t="str">
        <f t="shared" si="853"/>
        <v/>
      </c>
      <c r="AQ1622" t="str">
        <f t="shared" si="850"/>
        <v/>
      </c>
    </row>
    <row r="1623" spans="1:43" x14ac:dyDescent="0.25">
      <c r="A1623" t="str">
        <f t="shared" si="854"/>
        <v/>
      </c>
      <c r="C1623" t="str">
        <f t="shared" si="828"/>
        <v/>
      </c>
      <c r="D1623" t="str">
        <f t="shared" si="855"/>
        <v/>
      </c>
      <c r="E1623" t="str">
        <f t="shared" si="856"/>
        <v/>
      </c>
      <c r="F1623" t="str">
        <f t="shared" si="827"/>
        <v/>
      </c>
      <c r="G1623" t="str">
        <f t="shared" si="851"/>
        <v/>
      </c>
      <c r="H1623" t="str">
        <f t="shared" si="829"/>
        <v/>
      </c>
      <c r="I1623" s="3" t="str">
        <f>IF(LEN(H1623)&gt;0,VLOOKUP(H1623,DATA!$B$2:$G$526,6,FALSE),"")</f>
        <v/>
      </c>
      <c r="J1623" t="str">
        <f>IF(LEN(H1623)&gt;0,VLOOKUP(H1623,DATA!$B$2:$G$526,2,FALSE),"")</f>
        <v/>
      </c>
      <c r="K1623" t="str">
        <f>IF(LEN(H1623)&gt;0,IF(MID(IF(MID(MID(C1623,LEN(H1623)+2,99),1,1)="(",MID(MID(C1623,LEN(H1623)+2,99),2,LEN(MID(C1623,LEN(H1623)+2,99))-2),MID(C1623,LEN(H1623)+2,99)),1,1)=VLOOKUP(H1623,DATA!$B$2:$I$526,8,FALSE),MID(IF(MID(MID(C1623,LEN(H1623)+2,99),1,1)="(",MID(MID(C1623,LEN(H1623)+2,99),2,LEN(MID(C1623,LEN(H1623)+2,99))-2),MID(C1623,LEN(H1623)+2,99)),1,3),IF(MID(MID(C1623,LEN(H1623)+2,99),1,1)="(",MID(MID(C1623,LEN(H1623)+2,99),2,LEN(MID(C1623,LEN(H1623)+2,99))-2),MID(C1623,LEN(H1623)+2,99))),"")</f>
        <v/>
      </c>
      <c r="L1623" t="str">
        <f t="shared" si="830"/>
        <v/>
      </c>
      <c r="M1623" t="str">
        <f t="shared" si="849"/>
        <v/>
      </c>
      <c r="N1623" t="str">
        <f t="shared" si="831"/>
        <v/>
      </c>
      <c r="O1623" t="str">
        <f t="shared" si="832"/>
        <v/>
      </c>
      <c r="P1623" t="str">
        <f t="shared" si="857"/>
        <v/>
      </c>
      <c r="Q1623" t="str">
        <f t="shared" si="833"/>
        <v/>
      </c>
      <c r="R1623" t="str">
        <f t="shared" si="834"/>
        <v/>
      </c>
      <c r="S1623" t="str">
        <f t="shared" si="835"/>
        <v/>
      </c>
      <c r="T1623" t="str">
        <f t="shared" si="836"/>
        <v/>
      </c>
      <c r="U1623" t="str">
        <f t="shared" si="837"/>
        <v/>
      </c>
      <c r="V1623" t="str">
        <f>IF(MID(I1623,6,1)="T",VLOOKUP(H1623,DATA!$B$2:$H$526,7,FALSE),"")</f>
        <v/>
      </c>
      <c r="W1623" t="str">
        <f t="shared" si="838"/>
        <v/>
      </c>
      <c r="X1623" t="str">
        <f>IF(LEN(H1623)&gt;0,VLOOKUP(H1623,DATA!$B$2:$F$526,5,FALSE),"")</f>
        <v/>
      </c>
      <c r="Y1623" t="str">
        <f t="shared" si="839"/>
        <v/>
      </c>
      <c r="Z1623" t="str">
        <f t="shared" si="840"/>
        <v/>
      </c>
      <c r="AA1623" t="str">
        <f t="shared" si="841"/>
        <v/>
      </c>
      <c r="AB1623" t="str">
        <f>IF(LEN(Z1623)&gt;0,VLOOKUP(Z1623,DATA!$K$25:$L$69,2,FALSE)&amp;IF(LEN(AA1623)&gt;0,VLOOKUP(AA1623,DATA!$O$25:$P$29,2,FALSE),""),"")</f>
        <v/>
      </c>
      <c r="AC1623" t="str">
        <f>IF(LEN(Z1623)&gt;0,VLOOKUP(Z1623,DATA!$K$25:$M$69,3,FALSE),"")</f>
        <v/>
      </c>
      <c r="AD1623" t="str">
        <f t="shared" si="842"/>
        <v/>
      </c>
      <c r="AE1623" t="str">
        <f t="shared" si="843"/>
        <v/>
      </c>
      <c r="AF1623" t="str">
        <f t="shared" si="844"/>
        <v/>
      </c>
      <c r="AG1623" t="str">
        <f t="shared" si="845"/>
        <v/>
      </c>
      <c r="AH1623" t="str">
        <f t="shared" si="846"/>
        <v/>
      </c>
      <c r="AI1623" t="str">
        <f>IF(LEN(Q1623)&gt;0,REPT("0",IF(IF(MID(I1623,12,1)="F",VLOOKUP(J1623,DATA!$K$2:$Y$20,14,FALSE),0)&gt;10,IF(MID(I1623,12,1)="F",VLOOKUP(J1623,DATA!$K$2:$Y$20,14,FALSE),0)-10,0)-LEN(X1623))&amp;DEC2BIN(Q1623,IF(MID(I1623,12,1)="F",VLOOKUP(J1623,DATA!$K$2:$Y$20,14,FALSE),0)-IF(IF(MID(I1623,12,1)="F",VLOOKUP(J1623,DATA!$K$2:$Y$20,14,FALSE),0)&gt;10,IF(MID(I1623,12,1)="F",VLOOKUP(J1623,DATA!$K$2:$Y$20,14,FALSE),0)-10,0)),"")</f>
        <v/>
      </c>
      <c r="AJ1623" t="str">
        <f>IF(LEN(H1623)&gt;0,IF(H1623&lt;&gt;"CALL_PAL",VLOOKUP(H1623,DATA!$B$2:$E$526,4,FALSE),VLOOKUP(K1623,DATA!$K$72:$M$161,3,FALSE)),"")</f>
        <v/>
      </c>
      <c r="AK1623" t="str">
        <f>IF(LEN(H1623)&gt;0,VLOOKUP(H1623,DATA!$B$2:$D$526,3,FALSE),"")</f>
        <v/>
      </c>
      <c r="AL1623" t="str">
        <f t="shared" si="847"/>
        <v/>
      </c>
      <c r="AM1623" t="str">
        <f t="shared" si="848"/>
        <v/>
      </c>
      <c r="AN1623" t="str">
        <f t="shared" si="858"/>
        <v/>
      </c>
      <c r="AO1623" t="str">
        <f t="shared" si="852"/>
        <v/>
      </c>
      <c r="AP1623" t="str">
        <f t="shared" si="853"/>
        <v/>
      </c>
      <c r="AQ1623" t="str">
        <f t="shared" si="850"/>
        <v/>
      </c>
    </row>
    <row r="1624" spans="1:43" x14ac:dyDescent="0.25">
      <c r="A1624" t="str">
        <f t="shared" si="854"/>
        <v/>
      </c>
      <c r="C1624" t="str">
        <f t="shared" si="828"/>
        <v/>
      </c>
      <c r="D1624" t="str">
        <f t="shared" si="855"/>
        <v/>
      </c>
      <c r="E1624" t="str">
        <f t="shared" si="856"/>
        <v/>
      </c>
      <c r="F1624" t="str">
        <f t="shared" si="827"/>
        <v/>
      </c>
      <c r="G1624" t="str">
        <f t="shared" si="851"/>
        <v/>
      </c>
      <c r="H1624" t="str">
        <f t="shared" si="829"/>
        <v/>
      </c>
      <c r="I1624" s="3" t="str">
        <f>IF(LEN(H1624)&gt;0,VLOOKUP(H1624,DATA!$B$2:$G$526,6,FALSE),"")</f>
        <v/>
      </c>
      <c r="J1624" t="str">
        <f>IF(LEN(H1624)&gt;0,VLOOKUP(H1624,DATA!$B$2:$G$526,2,FALSE),"")</f>
        <v/>
      </c>
      <c r="K1624" t="str">
        <f>IF(LEN(H1624)&gt;0,IF(MID(IF(MID(MID(C1624,LEN(H1624)+2,99),1,1)="(",MID(MID(C1624,LEN(H1624)+2,99),2,LEN(MID(C1624,LEN(H1624)+2,99))-2),MID(C1624,LEN(H1624)+2,99)),1,1)=VLOOKUP(H1624,DATA!$B$2:$I$526,8,FALSE),MID(IF(MID(MID(C1624,LEN(H1624)+2,99),1,1)="(",MID(MID(C1624,LEN(H1624)+2,99),2,LEN(MID(C1624,LEN(H1624)+2,99))-2),MID(C1624,LEN(H1624)+2,99)),1,3),IF(MID(MID(C1624,LEN(H1624)+2,99),1,1)="(",MID(MID(C1624,LEN(H1624)+2,99),2,LEN(MID(C1624,LEN(H1624)+2,99))-2),MID(C1624,LEN(H1624)+2,99))),"")</f>
        <v/>
      </c>
      <c r="L1624" t="str">
        <f t="shared" si="830"/>
        <v/>
      </c>
      <c r="M1624" t="str">
        <f t="shared" si="849"/>
        <v/>
      </c>
      <c r="N1624" t="str">
        <f t="shared" si="831"/>
        <v/>
      </c>
      <c r="O1624" t="str">
        <f t="shared" si="832"/>
        <v/>
      </c>
      <c r="P1624" t="str">
        <f t="shared" si="857"/>
        <v/>
      </c>
      <c r="Q1624" t="str">
        <f t="shared" si="833"/>
        <v/>
      </c>
      <c r="R1624" t="str">
        <f t="shared" si="834"/>
        <v/>
      </c>
      <c r="S1624" t="str">
        <f t="shared" si="835"/>
        <v/>
      </c>
      <c r="T1624" t="str">
        <f t="shared" si="836"/>
        <v/>
      </c>
      <c r="U1624" t="str">
        <f t="shared" si="837"/>
        <v/>
      </c>
      <c r="V1624" t="str">
        <f>IF(MID(I1624,6,1)="T",VLOOKUP(H1624,DATA!$B$2:$H$526,7,FALSE),"")</f>
        <v/>
      </c>
      <c r="W1624" t="str">
        <f t="shared" si="838"/>
        <v/>
      </c>
      <c r="X1624" t="str">
        <f>IF(LEN(H1624)&gt;0,VLOOKUP(H1624,DATA!$B$2:$F$526,5,FALSE),"")</f>
        <v/>
      </c>
      <c r="Y1624" t="str">
        <f t="shared" si="839"/>
        <v/>
      </c>
      <c r="Z1624" t="str">
        <f t="shared" si="840"/>
        <v/>
      </c>
      <c r="AA1624" t="str">
        <f t="shared" si="841"/>
        <v/>
      </c>
      <c r="AB1624" t="str">
        <f>IF(LEN(Z1624)&gt;0,VLOOKUP(Z1624,DATA!$K$25:$L$69,2,FALSE)&amp;IF(LEN(AA1624)&gt;0,VLOOKUP(AA1624,DATA!$O$25:$P$29,2,FALSE),""),"")</f>
        <v/>
      </c>
      <c r="AC1624" t="str">
        <f>IF(LEN(Z1624)&gt;0,VLOOKUP(Z1624,DATA!$K$25:$M$69,3,FALSE),"")</f>
        <v/>
      </c>
      <c r="AD1624" t="str">
        <f t="shared" si="842"/>
        <v/>
      </c>
      <c r="AE1624" t="str">
        <f t="shared" si="843"/>
        <v/>
      </c>
      <c r="AF1624" t="str">
        <f t="shared" si="844"/>
        <v/>
      </c>
      <c r="AG1624" t="str">
        <f t="shared" si="845"/>
        <v/>
      </c>
      <c r="AH1624" t="str">
        <f t="shared" si="846"/>
        <v/>
      </c>
      <c r="AI1624" t="str">
        <f>IF(LEN(Q1624)&gt;0,REPT("0",IF(IF(MID(I1624,12,1)="F",VLOOKUP(J1624,DATA!$K$2:$Y$20,14,FALSE),0)&gt;10,IF(MID(I1624,12,1)="F",VLOOKUP(J1624,DATA!$K$2:$Y$20,14,FALSE),0)-10,0)-LEN(X1624))&amp;DEC2BIN(Q1624,IF(MID(I1624,12,1)="F",VLOOKUP(J1624,DATA!$K$2:$Y$20,14,FALSE),0)-IF(IF(MID(I1624,12,1)="F",VLOOKUP(J1624,DATA!$K$2:$Y$20,14,FALSE),0)&gt;10,IF(MID(I1624,12,1)="F",VLOOKUP(J1624,DATA!$K$2:$Y$20,14,FALSE),0)-10,0)),"")</f>
        <v/>
      </c>
      <c r="AJ1624" t="str">
        <f>IF(LEN(H1624)&gt;0,IF(H1624&lt;&gt;"CALL_PAL",VLOOKUP(H1624,DATA!$B$2:$E$526,4,FALSE),VLOOKUP(K1624,DATA!$K$72:$M$161,3,FALSE)),"")</f>
        <v/>
      </c>
      <c r="AK1624" t="str">
        <f>IF(LEN(H1624)&gt;0,VLOOKUP(H1624,DATA!$B$2:$D$526,3,FALSE),"")</f>
        <v/>
      </c>
      <c r="AL1624" t="str">
        <f t="shared" si="847"/>
        <v/>
      </c>
      <c r="AM1624" t="str">
        <f t="shared" si="848"/>
        <v/>
      </c>
      <c r="AN1624" t="str">
        <f t="shared" si="858"/>
        <v/>
      </c>
      <c r="AO1624" t="str">
        <f t="shared" si="852"/>
        <v/>
      </c>
      <c r="AP1624" t="str">
        <f t="shared" si="853"/>
        <v/>
      </c>
      <c r="AQ1624" t="str">
        <f t="shared" si="850"/>
        <v/>
      </c>
    </row>
    <row r="1625" spans="1:43" x14ac:dyDescent="0.25">
      <c r="A1625" t="str">
        <f t="shared" si="854"/>
        <v/>
      </c>
      <c r="C1625" t="str">
        <f t="shared" si="828"/>
        <v/>
      </c>
      <c r="D1625" t="str">
        <f t="shared" si="855"/>
        <v/>
      </c>
      <c r="E1625" t="str">
        <f t="shared" si="856"/>
        <v/>
      </c>
      <c r="F1625" t="str">
        <f t="shared" si="827"/>
        <v/>
      </c>
      <c r="G1625" t="str">
        <f t="shared" si="851"/>
        <v/>
      </c>
      <c r="H1625" t="str">
        <f t="shared" si="829"/>
        <v/>
      </c>
      <c r="I1625" s="3" t="str">
        <f>IF(LEN(H1625)&gt;0,VLOOKUP(H1625,DATA!$B$2:$G$526,6,FALSE),"")</f>
        <v/>
      </c>
      <c r="J1625" t="str">
        <f>IF(LEN(H1625)&gt;0,VLOOKUP(H1625,DATA!$B$2:$G$526,2,FALSE),"")</f>
        <v/>
      </c>
      <c r="K1625" t="str">
        <f>IF(LEN(H1625)&gt;0,IF(MID(IF(MID(MID(C1625,LEN(H1625)+2,99),1,1)="(",MID(MID(C1625,LEN(H1625)+2,99),2,LEN(MID(C1625,LEN(H1625)+2,99))-2),MID(C1625,LEN(H1625)+2,99)),1,1)=VLOOKUP(H1625,DATA!$B$2:$I$526,8,FALSE),MID(IF(MID(MID(C1625,LEN(H1625)+2,99),1,1)="(",MID(MID(C1625,LEN(H1625)+2,99),2,LEN(MID(C1625,LEN(H1625)+2,99))-2),MID(C1625,LEN(H1625)+2,99)),1,3),IF(MID(MID(C1625,LEN(H1625)+2,99),1,1)="(",MID(MID(C1625,LEN(H1625)+2,99),2,LEN(MID(C1625,LEN(H1625)+2,99))-2),MID(C1625,LEN(H1625)+2,99))),"")</f>
        <v/>
      </c>
      <c r="L1625" t="str">
        <f t="shared" si="830"/>
        <v/>
      </c>
      <c r="M1625" t="str">
        <f t="shared" si="849"/>
        <v/>
      </c>
      <c r="N1625" t="str">
        <f t="shared" si="831"/>
        <v/>
      </c>
      <c r="O1625" t="str">
        <f t="shared" si="832"/>
        <v/>
      </c>
      <c r="P1625" t="str">
        <f t="shared" si="857"/>
        <v/>
      </c>
      <c r="Q1625" t="str">
        <f t="shared" si="833"/>
        <v/>
      </c>
      <c r="R1625" t="str">
        <f t="shared" si="834"/>
        <v/>
      </c>
      <c r="S1625" t="str">
        <f t="shared" si="835"/>
        <v/>
      </c>
      <c r="T1625" t="str">
        <f t="shared" si="836"/>
        <v/>
      </c>
      <c r="U1625" t="str">
        <f t="shared" si="837"/>
        <v/>
      </c>
      <c r="V1625" t="str">
        <f>IF(MID(I1625,6,1)="T",VLOOKUP(H1625,DATA!$B$2:$H$526,7,FALSE),"")</f>
        <v/>
      </c>
      <c r="W1625" t="str">
        <f t="shared" si="838"/>
        <v/>
      </c>
      <c r="X1625" t="str">
        <f>IF(LEN(H1625)&gt;0,VLOOKUP(H1625,DATA!$B$2:$F$526,5,FALSE),"")</f>
        <v/>
      </c>
      <c r="Y1625" t="str">
        <f t="shared" si="839"/>
        <v/>
      </c>
      <c r="Z1625" t="str">
        <f t="shared" si="840"/>
        <v/>
      </c>
      <c r="AA1625" t="str">
        <f t="shared" si="841"/>
        <v/>
      </c>
      <c r="AB1625" t="str">
        <f>IF(LEN(Z1625)&gt;0,VLOOKUP(Z1625,DATA!$K$25:$L$69,2,FALSE)&amp;IF(LEN(AA1625)&gt;0,VLOOKUP(AA1625,DATA!$O$25:$P$29,2,FALSE),""),"")</f>
        <v/>
      </c>
      <c r="AC1625" t="str">
        <f>IF(LEN(Z1625)&gt;0,VLOOKUP(Z1625,DATA!$K$25:$M$69,3,FALSE),"")</f>
        <v/>
      </c>
      <c r="AD1625" t="str">
        <f t="shared" si="842"/>
        <v/>
      </c>
      <c r="AE1625" t="str">
        <f t="shared" si="843"/>
        <v/>
      </c>
      <c r="AF1625" t="str">
        <f t="shared" si="844"/>
        <v/>
      </c>
      <c r="AG1625" t="str">
        <f t="shared" si="845"/>
        <v/>
      </c>
      <c r="AH1625" t="str">
        <f t="shared" si="846"/>
        <v/>
      </c>
      <c r="AI1625" t="str">
        <f>IF(LEN(Q1625)&gt;0,REPT("0",IF(IF(MID(I1625,12,1)="F",VLOOKUP(J1625,DATA!$K$2:$Y$20,14,FALSE),0)&gt;10,IF(MID(I1625,12,1)="F",VLOOKUP(J1625,DATA!$K$2:$Y$20,14,FALSE),0)-10,0)-LEN(X1625))&amp;DEC2BIN(Q1625,IF(MID(I1625,12,1)="F",VLOOKUP(J1625,DATA!$K$2:$Y$20,14,FALSE),0)-IF(IF(MID(I1625,12,1)="F",VLOOKUP(J1625,DATA!$K$2:$Y$20,14,FALSE),0)&gt;10,IF(MID(I1625,12,1)="F",VLOOKUP(J1625,DATA!$K$2:$Y$20,14,FALSE),0)-10,0)),"")</f>
        <v/>
      </c>
      <c r="AJ1625" t="str">
        <f>IF(LEN(H1625)&gt;0,IF(H1625&lt;&gt;"CALL_PAL",VLOOKUP(H1625,DATA!$B$2:$E$526,4,FALSE),VLOOKUP(K1625,DATA!$K$72:$M$161,3,FALSE)),"")</f>
        <v/>
      </c>
      <c r="AK1625" t="str">
        <f>IF(LEN(H1625)&gt;0,VLOOKUP(H1625,DATA!$B$2:$D$526,3,FALSE),"")</f>
        <v/>
      </c>
      <c r="AL1625" t="str">
        <f t="shared" si="847"/>
        <v/>
      </c>
      <c r="AM1625" t="str">
        <f t="shared" si="848"/>
        <v/>
      </c>
      <c r="AN1625" t="str">
        <f t="shared" si="858"/>
        <v/>
      </c>
      <c r="AO1625" t="str">
        <f t="shared" si="852"/>
        <v/>
      </c>
      <c r="AP1625" t="str">
        <f t="shared" si="853"/>
        <v/>
      </c>
      <c r="AQ1625" t="str">
        <f t="shared" si="850"/>
        <v/>
      </c>
    </row>
    <row r="1626" spans="1:43" x14ac:dyDescent="0.25">
      <c r="A1626" t="str">
        <f t="shared" si="854"/>
        <v/>
      </c>
      <c r="C1626" t="str">
        <f t="shared" si="828"/>
        <v/>
      </c>
      <c r="D1626" t="str">
        <f t="shared" si="855"/>
        <v/>
      </c>
      <c r="E1626" t="str">
        <f t="shared" si="856"/>
        <v/>
      </c>
      <c r="F1626" t="str">
        <f t="shared" ref="F1626:F1689" si="859">IF(LEN(C1626)&gt;0,IF(MID(C1626,1,2)=".V",IF(MID(C1626,6,1)="B",1,IF(MID(C1626,6,1)="W",2,IF(MID(C1626,6,1)="L",4,IF(MID(C1626,6,1)="Q",8,4)))),IF(MID(C1626,1,2)=".P",0,4)),"")</f>
        <v/>
      </c>
      <c r="G1626" t="str">
        <f t="shared" si="851"/>
        <v/>
      </c>
      <c r="H1626" t="str">
        <f t="shared" si="829"/>
        <v/>
      </c>
      <c r="I1626" s="3" t="str">
        <f>IF(LEN(H1626)&gt;0,VLOOKUP(H1626,DATA!$B$2:$G$526,6,FALSE),"")</f>
        <v/>
      </c>
      <c r="J1626" t="str">
        <f>IF(LEN(H1626)&gt;0,VLOOKUP(H1626,DATA!$B$2:$G$526,2,FALSE),"")</f>
        <v/>
      </c>
      <c r="K1626" t="str">
        <f>IF(LEN(H1626)&gt;0,IF(MID(IF(MID(MID(C1626,LEN(H1626)+2,99),1,1)="(",MID(MID(C1626,LEN(H1626)+2,99),2,LEN(MID(C1626,LEN(H1626)+2,99))-2),MID(C1626,LEN(H1626)+2,99)),1,1)=VLOOKUP(H1626,DATA!$B$2:$I$526,8,FALSE),MID(IF(MID(MID(C1626,LEN(H1626)+2,99),1,1)="(",MID(MID(C1626,LEN(H1626)+2,99),2,LEN(MID(C1626,LEN(H1626)+2,99))-2),MID(C1626,LEN(H1626)+2,99)),1,3),IF(MID(MID(C1626,LEN(H1626)+2,99),1,1)="(",MID(MID(C1626,LEN(H1626)+2,99),2,LEN(MID(C1626,LEN(H1626)+2,99))-2),MID(C1626,LEN(H1626)+2,99))),"")</f>
        <v/>
      </c>
      <c r="L1626" t="str">
        <f t="shared" si="830"/>
        <v/>
      </c>
      <c r="M1626" t="str">
        <f t="shared" si="849"/>
        <v/>
      </c>
      <c r="N1626" t="str">
        <f t="shared" si="831"/>
        <v/>
      </c>
      <c r="O1626" t="str">
        <f t="shared" si="832"/>
        <v/>
      </c>
      <c r="P1626" t="str">
        <f t="shared" si="857"/>
        <v/>
      </c>
      <c r="Q1626" t="str">
        <f t="shared" si="833"/>
        <v/>
      </c>
      <c r="R1626" t="str">
        <f t="shared" si="834"/>
        <v/>
      </c>
      <c r="S1626" t="str">
        <f t="shared" si="835"/>
        <v/>
      </c>
      <c r="T1626" t="str">
        <f t="shared" si="836"/>
        <v/>
      </c>
      <c r="U1626" t="str">
        <f t="shared" si="837"/>
        <v/>
      </c>
      <c r="V1626" t="str">
        <f>IF(MID(I1626,6,1)="T",VLOOKUP(H1626,DATA!$B$2:$H$526,7,FALSE),"")</f>
        <v/>
      </c>
      <c r="W1626" t="str">
        <f t="shared" si="838"/>
        <v/>
      </c>
      <c r="X1626" t="str">
        <f>IF(LEN(H1626)&gt;0,VLOOKUP(H1626,DATA!$B$2:$F$526,5,FALSE),"")</f>
        <v/>
      </c>
      <c r="Y1626" t="str">
        <f t="shared" si="839"/>
        <v/>
      </c>
      <c r="Z1626" t="str">
        <f t="shared" si="840"/>
        <v/>
      </c>
      <c r="AA1626" t="str">
        <f t="shared" si="841"/>
        <v/>
      </c>
      <c r="AB1626" t="str">
        <f>IF(LEN(Z1626)&gt;0,VLOOKUP(Z1626,DATA!$K$25:$L$69,2,FALSE)&amp;IF(LEN(AA1626)&gt;0,VLOOKUP(AA1626,DATA!$O$25:$P$29,2,FALSE),""),"")</f>
        <v/>
      </c>
      <c r="AC1626" t="str">
        <f>IF(LEN(Z1626)&gt;0,VLOOKUP(Z1626,DATA!$K$25:$M$69,3,FALSE),"")</f>
        <v/>
      </c>
      <c r="AD1626" t="str">
        <f t="shared" si="842"/>
        <v/>
      </c>
      <c r="AE1626" t="str">
        <f t="shared" si="843"/>
        <v/>
      </c>
      <c r="AF1626" t="str">
        <f t="shared" si="844"/>
        <v/>
      </c>
      <c r="AG1626" t="str">
        <f t="shared" si="845"/>
        <v/>
      </c>
      <c r="AH1626" t="str">
        <f t="shared" si="846"/>
        <v/>
      </c>
      <c r="AI1626" t="str">
        <f>IF(LEN(Q1626)&gt;0,REPT("0",IF(IF(MID(I1626,12,1)="F",VLOOKUP(J1626,DATA!$K$2:$Y$20,14,FALSE),0)&gt;10,IF(MID(I1626,12,1)="F",VLOOKUP(J1626,DATA!$K$2:$Y$20,14,FALSE),0)-10,0)-LEN(X1626))&amp;DEC2BIN(Q1626,IF(MID(I1626,12,1)="F",VLOOKUP(J1626,DATA!$K$2:$Y$20,14,FALSE),0)-IF(IF(MID(I1626,12,1)="F",VLOOKUP(J1626,DATA!$K$2:$Y$20,14,FALSE),0)&gt;10,IF(MID(I1626,12,1)="F",VLOOKUP(J1626,DATA!$K$2:$Y$20,14,FALSE),0)-10,0)),"")</f>
        <v/>
      </c>
      <c r="AJ1626" t="str">
        <f>IF(LEN(H1626)&gt;0,IF(H1626&lt;&gt;"CALL_PAL",VLOOKUP(H1626,DATA!$B$2:$E$526,4,FALSE),VLOOKUP(K1626,DATA!$K$72:$M$161,3,FALSE)),"")</f>
        <v/>
      </c>
      <c r="AK1626" t="str">
        <f>IF(LEN(H1626)&gt;0,VLOOKUP(H1626,DATA!$B$2:$D$526,3,FALSE),"")</f>
        <v/>
      </c>
      <c r="AL1626" t="str">
        <f t="shared" si="847"/>
        <v/>
      </c>
      <c r="AM1626" t="str">
        <f t="shared" si="848"/>
        <v/>
      </c>
      <c r="AN1626" t="str">
        <f t="shared" si="858"/>
        <v/>
      </c>
      <c r="AO1626" t="str">
        <f t="shared" si="852"/>
        <v/>
      </c>
      <c r="AP1626" t="str">
        <f t="shared" si="853"/>
        <v/>
      </c>
      <c r="AQ1626" t="str">
        <f t="shared" si="850"/>
        <v/>
      </c>
    </row>
    <row r="1627" spans="1:43" x14ac:dyDescent="0.25">
      <c r="A1627" t="str">
        <f t="shared" si="854"/>
        <v/>
      </c>
      <c r="C1627" t="str">
        <f t="shared" si="828"/>
        <v/>
      </c>
      <c r="D1627" t="str">
        <f t="shared" si="855"/>
        <v/>
      </c>
      <c r="E1627" t="str">
        <f t="shared" si="856"/>
        <v/>
      </c>
      <c r="F1627" t="str">
        <f t="shared" si="859"/>
        <v/>
      </c>
      <c r="G1627" t="str">
        <f t="shared" si="851"/>
        <v/>
      </c>
      <c r="H1627" t="str">
        <f t="shared" si="829"/>
        <v/>
      </c>
      <c r="I1627" s="3" t="str">
        <f>IF(LEN(H1627)&gt;0,VLOOKUP(H1627,DATA!$B$2:$G$526,6,FALSE),"")</f>
        <v/>
      </c>
      <c r="J1627" t="str">
        <f>IF(LEN(H1627)&gt;0,VLOOKUP(H1627,DATA!$B$2:$G$526,2,FALSE),"")</f>
        <v/>
      </c>
      <c r="K1627" t="str">
        <f>IF(LEN(H1627)&gt;0,IF(MID(IF(MID(MID(C1627,LEN(H1627)+2,99),1,1)="(",MID(MID(C1627,LEN(H1627)+2,99),2,LEN(MID(C1627,LEN(H1627)+2,99))-2),MID(C1627,LEN(H1627)+2,99)),1,1)=VLOOKUP(H1627,DATA!$B$2:$I$526,8,FALSE),MID(IF(MID(MID(C1627,LEN(H1627)+2,99),1,1)="(",MID(MID(C1627,LEN(H1627)+2,99),2,LEN(MID(C1627,LEN(H1627)+2,99))-2),MID(C1627,LEN(H1627)+2,99)),1,3),IF(MID(MID(C1627,LEN(H1627)+2,99),1,1)="(",MID(MID(C1627,LEN(H1627)+2,99),2,LEN(MID(C1627,LEN(H1627)+2,99))-2),MID(C1627,LEN(H1627)+2,99))),"")</f>
        <v/>
      </c>
      <c r="L1627" t="str">
        <f t="shared" si="830"/>
        <v/>
      </c>
      <c r="M1627" t="str">
        <f t="shared" si="849"/>
        <v/>
      </c>
      <c r="N1627" t="str">
        <f t="shared" si="831"/>
        <v/>
      </c>
      <c r="O1627" t="str">
        <f t="shared" si="832"/>
        <v/>
      </c>
      <c r="P1627" t="str">
        <f t="shared" si="857"/>
        <v/>
      </c>
      <c r="Q1627" t="str">
        <f t="shared" si="833"/>
        <v/>
      </c>
      <c r="R1627" t="str">
        <f t="shared" si="834"/>
        <v/>
      </c>
      <c r="S1627" t="str">
        <f t="shared" si="835"/>
        <v/>
      </c>
      <c r="T1627" t="str">
        <f t="shared" si="836"/>
        <v/>
      </c>
      <c r="U1627" t="str">
        <f t="shared" si="837"/>
        <v/>
      </c>
      <c r="V1627" t="str">
        <f>IF(MID(I1627,6,1)="T",VLOOKUP(H1627,DATA!$B$2:$H$526,7,FALSE),"")</f>
        <v/>
      </c>
      <c r="W1627" t="str">
        <f t="shared" si="838"/>
        <v/>
      </c>
      <c r="X1627" t="str">
        <f>IF(LEN(H1627)&gt;0,VLOOKUP(H1627,DATA!$B$2:$F$526,5,FALSE),"")</f>
        <v/>
      </c>
      <c r="Y1627" t="str">
        <f t="shared" si="839"/>
        <v/>
      </c>
      <c r="Z1627" t="str">
        <f t="shared" si="840"/>
        <v/>
      </c>
      <c r="AA1627" t="str">
        <f t="shared" si="841"/>
        <v/>
      </c>
      <c r="AB1627" t="str">
        <f>IF(LEN(Z1627)&gt;0,VLOOKUP(Z1627,DATA!$K$25:$L$69,2,FALSE)&amp;IF(LEN(AA1627)&gt;0,VLOOKUP(AA1627,DATA!$O$25:$P$29,2,FALSE),""),"")</f>
        <v/>
      </c>
      <c r="AC1627" t="str">
        <f>IF(LEN(Z1627)&gt;0,VLOOKUP(Z1627,DATA!$K$25:$M$69,3,FALSE),"")</f>
        <v/>
      </c>
      <c r="AD1627" t="str">
        <f t="shared" si="842"/>
        <v/>
      </c>
      <c r="AE1627" t="str">
        <f t="shared" si="843"/>
        <v/>
      </c>
      <c r="AF1627" t="str">
        <f t="shared" si="844"/>
        <v/>
      </c>
      <c r="AG1627" t="str">
        <f t="shared" si="845"/>
        <v/>
      </c>
      <c r="AH1627" t="str">
        <f t="shared" si="846"/>
        <v/>
      </c>
      <c r="AI1627" t="str">
        <f>IF(LEN(Q1627)&gt;0,REPT("0",IF(IF(MID(I1627,12,1)="F",VLOOKUP(J1627,DATA!$K$2:$Y$20,14,FALSE),0)&gt;10,IF(MID(I1627,12,1)="F",VLOOKUP(J1627,DATA!$K$2:$Y$20,14,FALSE),0)-10,0)-LEN(X1627))&amp;DEC2BIN(Q1627,IF(MID(I1627,12,1)="F",VLOOKUP(J1627,DATA!$K$2:$Y$20,14,FALSE),0)-IF(IF(MID(I1627,12,1)="F",VLOOKUP(J1627,DATA!$K$2:$Y$20,14,FALSE),0)&gt;10,IF(MID(I1627,12,1)="F",VLOOKUP(J1627,DATA!$K$2:$Y$20,14,FALSE),0)-10,0)),"")</f>
        <v/>
      </c>
      <c r="AJ1627" t="str">
        <f>IF(LEN(H1627)&gt;0,IF(H1627&lt;&gt;"CALL_PAL",VLOOKUP(H1627,DATA!$B$2:$E$526,4,FALSE),VLOOKUP(K1627,DATA!$K$72:$M$161,3,FALSE)),"")</f>
        <v/>
      </c>
      <c r="AK1627" t="str">
        <f>IF(LEN(H1627)&gt;0,VLOOKUP(H1627,DATA!$B$2:$D$526,3,FALSE),"")</f>
        <v/>
      </c>
      <c r="AL1627" t="str">
        <f t="shared" si="847"/>
        <v/>
      </c>
      <c r="AM1627" t="str">
        <f t="shared" si="848"/>
        <v/>
      </c>
      <c r="AN1627" t="str">
        <f t="shared" si="858"/>
        <v/>
      </c>
      <c r="AO1627" t="str">
        <f t="shared" si="852"/>
        <v/>
      </c>
      <c r="AP1627" t="str">
        <f t="shared" si="853"/>
        <v/>
      </c>
      <c r="AQ1627" t="str">
        <f t="shared" si="850"/>
        <v/>
      </c>
    </row>
    <row r="1628" spans="1:43" x14ac:dyDescent="0.25">
      <c r="A1628" t="str">
        <f t="shared" si="854"/>
        <v/>
      </c>
      <c r="C1628" t="str">
        <f t="shared" ref="C1628:C1691" si="860">IF(LEN(B1628)&gt;0,TRIM(B1628),"")</f>
        <v/>
      </c>
      <c r="D1628" t="str">
        <f t="shared" si="855"/>
        <v/>
      </c>
      <c r="E1628" t="str">
        <f t="shared" si="856"/>
        <v/>
      </c>
      <c r="F1628" t="str">
        <f t="shared" si="859"/>
        <v/>
      </c>
      <c r="G1628" t="str">
        <f t="shared" si="851"/>
        <v/>
      </c>
      <c r="H1628" t="str">
        <f t="shared" ref="H1628:H1691" si="861">IF(LEN(C1628)&gt;0,IF(IFERROR(FIND(":",C1628)&gt;0,FALSE),"",IF(MID(C1628,1,1)=".","",TRIM(MID(C1628,1,IFERROR(FIND(" ",C1628)-1,LEN(C1628)))))),"")</f>
        <v/>
      </c>
      <c r="I1628" s="3" t="str">
        <f>IF(LEN(H1628)&gt;0,VLOOKUP(H1628,DATA!$B$2:$G$526,6,FALSE),"")</f>
        <v/>
      </c>
      <c r="J1628" t="str">
        <f>IF(LEN(H1628)&gt;0,VLOOKUP(H1628,DATA!$B$2:$G$526,2,FALSE),"")</f>
        <v/>
      </c>
      <c r="K1628" t="str">
        <f>IF(LEN(H1628)&gt;0,IF(MID(IF(MID(MID(C1628,LEN(H1628)+2,99),1,1)="(",MID(MID(C1628,LEN(H1628)+2,99),2,LEN(MID(C1628,LEN(H1628)+2,99))-2),MID(C1628,LEN(H1628)+2,99)),1,1)=VLOOKUP(H1628,DATA!$B$2:$I$526,8,FALSE),MID(IF(MID(MID(C1628,LEN(H1628)+2,99),1,1)="(",MID(MID(C1628,LEN(H1628)+2,99),2,LEN(MID(C1628,LEN(H1628)+2,99))-2),MID(C1628,LEN(H1628)+2,99)),1,3),IF(MID(MID(C1628,LEN(H1628)+2,99),1,1)="(",MID(MID(C1628,LEN(H1628)+2,99),2,LEN(MID(C1628,LEN(H1628)+2,99))-2),MID(C1628,LEN(H1628)+2,99))),"")</f>
        <v/>
      </c>
      <c r="L1628" t="str">
        <f t="shared" ref="L1628:L1691" si="862">TRIM(MID(IF(LEN(H1628)&gt;0,IF(FIND(K1628,C1628)+LEN(K1628)+1&lt;LEN(C1628),MID(C1628,FIND(K1628,C1628)+LEN(K1628)+1,99),""),""), 1, IFERROR(FIND(",",IF(LEN(H1628)&gt;0,IF(FIND(K1628,C1628)+LEN(K1628)+1&lt;LEN(C1628),MID(C1628,FIND(K1628,C1628)+LEN(K1628)+1,99),""),""))-1,LEN(IF(LEN(H1628)&gt;0,IF(FIND(K1628,C1628)+LEN(K1628)+1&lt;LEN(C1628),MID(C1628,FIND(K1628,C1628)+LEN(K1628)+1,99),""),"")))))</f>
        <v/>
      </c>
      <c r="M1628" t="str">
        <f t="shared" si="849"/>
        <v/>
      </c>
      <c r="N1628" t="str">
        <f t="shared" ref="N1628:N1691" si="863">IF(MID(I1628,5,1)="L",IFERROR(FIND("#",L1628)=1,FALSE),"")</f>
        <v/>
      </c>
      <c r="O1628" t="str">
        <f t="shared" ref="O1628:O1691" si="864">IF(MID(I1628,4,1)="Z",IF(N1628,FALSE,TRUE),"")</f>
        <v/>
      </c>
      <c r="P1628" t="str">
        <f t="shared" si="857"/>
        <v/>
      </c>
      <c r="Q1628" t="str">
        <f t="shared" ref="Q1628:Q1691" si="865">IF(LEN(P1628)&gt;0,P1628-(G1628+4),IF(AND(MID(I1628,12,1)="F",LEN(L1628)&gt;0,MID(L1628,1,1)&lt;&gt;"R",MID(L1628,1,1)&lt;&gt;"F",MID(L1628,1,1)&lt;&gt;"#"),INT(MID(L1628,1,FIND("(",L1628)-1)),""))</f>
        <v/>
      </c>
      <c r="R1628" t="str">
        <f t="shared" ref="R1628:R1691" si="866">IF(AND(MID(I1628,3,1)="B",LEN(P1628)=0,LEN(Q1628)&lt;&gt;0),MID(L1628,LEN(Q1628)+2,3),"")</f>
        <v/>
      </c>
      <c r="S1628" t="str">
        <f t="shared" ref="S1628:S1691" si="867">IF(LEN(I1628)&gt;0,IF(MID(I1628,2,1)="A",IFERROR(FIND("A31",J1628)&gt;0,FALSE),""),"")</f>
        <v/>
      </c>
      <c r="T1628" t="str">
        <f t="shared" ref="T1628:T1691" si="868">IF(LEN(I1628)&gt;0,IF(MID(I1628,3,1)="B",IFERROR(FIND("B31",J1628)&gt;0,IF(H1628="HW_MFPR",TRUE,FALSE)),""),"")</f>
        <v/>
      </c>
      <c r="U1628" t="str">
        <f t="shared" ref="U1628:U1691" si="869">IF(LEN(I1628)&gt;0,IF(MID(I1628,13,1)="C",IFERROR(FIND("C31",J1628)&gt;0,FALSE),""),"")</f>
        <v/>
      </c>
      <c r="V1628" t="str">
        <f>IF(MID(I1628,6,1)="T",VLOOKUP(H1628,DATA!$B$2:$H$526,7,FALSE),"")</f>
        <v/>
      </c>
      <c r="W1628" t="str">
        <f t="shared" ref="W1628:W1691" si="870">IF(MID(I1628,7,1)="E",DEC2BIN(IF(M1628="L",0,1),1),"")</f>
        <v/>
      </c>
      <c r="X1628" t="str">
        <f>IF(LEN(H1628)&gt;0,VLOOKUP(H1628,DATA!$B$2:$F$526,5,FALSE),"")</f>
        <v/>
      </c>
      <c r="Y1628" t="str">
        <f t="shared" ref="Y1628:Y1691" si="871">IF(LEN(X1628)&gt;0,DEC2BIN(IF(AND(LEN(M1628)&gt;0,MID(M1628,1,1)="S"),1,0),1),"")</f>
        <v/>
      </c>
      <c r="Z1628" t="str">
        <f t="shared" ref="Z1628:Z1691" si="872">IF(MID(I1628,10,1)="I",MID(L1628,1,IFERROR(FIND("(",L1628)-1,LEN(L1628))),"")</f>
        <v/>
      </c>
      <c r="AA1628" t="str">
        <f t="shared" ref="AA1628:AA1691" si="873">IF(AND(LEN(Z1628)&gt;0,LEN(Z1628)&lt;&gt;LEN(L1628)),MID(L1628,LEN(Z1628)+2,LEN(L1628)-LEN(Z1628)-2),"")</f>
        <v/>
      </c>
      <c r="AB1628" t="str">
        <f>IF(LEN(Z1628)&gt;0,VLOOKUP(Z1628,DATA!$K$25:$L$69,2,FALSE)&amp;IF(LEN(AA1628)&gt;0,VLOOKUP(AA1628,DATA!$O$25:$P$29,2,FALSE),""),"")</f>
        <v/>
      </c>
      <c r="AC1628" t="str">
        <f>IF(LEN(Z1628)&gt;0,VLOOKUP(Z1628,DATA!$K$25:$M$69,3,FALSE),"")</f>
        <v/>
      </c>
      <c r="AD1628" t="str">
        <f t="shared" ref="AD1628:AD1691" si="874">IF(MID(I1628,2,1)="A",DEC2BIN(IF(S1628,"31",MID(K1628,2,2)),5),"")</f>
        <v/>
      </c>
      <c r="AE1628" t="str">
        <f t="shared" ref="AE1628:AE1691" si="875">IF(MID(I1628,3,1)="B",IF(T1628,DEC2BIN("31",5),IF(S1628,DEC2BIN(MID(K1628,2,2),5),IF(LEN(R1628)&gt;0,DEC2BIN(MID(R1628,2,2),5),IF(OR(LEN(P1628)&gt;0,LEN(Z1628)&gt;0,N1628),"",DEC2BIN(MID(L1628,2,2),5))))),"")</f>
        <v/>
      </c>
      <c r="AF1628" t="str">
        <f t="shared" ref="AF1628:AF1691" si="876">IF(AND(LEN(O1628)&gt;0,O1628),"0000","")</f>
        <v/>
      </c>
      <c r="AG1628" t="str">
        <f t="shared" ref="AG1628:AG1691" si="877">IF(AND(LEN(N1628)&gt;0,N1628),DEC2BIN(MID(L1628,2,LEN(L1628)-1),8)&amp;"1","")</f>
        <v/>
      </c>
      <c r="AH1628" t="str">
        <f t="shared" ref="AH1628:AH1691" si="878">IF(MID(I1628,13,1)="C",DEC2BIN(IF(U1628,31,MID(M1628,2,2)),5),"")</f>
        <v/>
      </c>
      <c r="AI1628" t="str">
        <f>IF(LEN(Q1628)&gt;0,REPT("0",IF(IF(MID(I1628,12,1)="F",VLOOKUP(J1628,DATA!$K$2:$Y$20,14,FALSE),0)&gt;10,IF(MID(I1628,12,1)="F",VLOOKUP(J1628,DATA!$K$2:$Y$20,14,FALSE),0)-10,0)-LEN(X1628))&amp;DEC2BIN(Q1628,IF(MID(I1628,12,1)="F",VLOOKUP(J1628,DATA!$K$2:$Y$20,14,FALSE),0)-IF(IF(MID(I1628,12,1)="F",VLOOKUP(J1628,DATA!$K$2:$Y$20,14,FALSE),0)&gt;10,IF(MID(I1628,12,1)="F",VLOOKUP(J1628,DATA!$K$2:$Y$20,14,FALSE),0)-10,0)),"")</f>
        <v/>
      </c>
      <c r="AJ1628" t="str">
        <f>IF(LEN(H1628)&gt;0,IF(H1628&lt;&gt;"CALL_PAL",VLOOKUP(H1628,DATA!$B$2:$E$526,4,FALSE),VLOOKUP(K1628,DATA!$K$72:$M$161,3,FALSE)),"")</f>
        <v/>
      </c>
      <c r="AK1628" t="str">
        <f>IF(LEN(H1628)&gt;0,VLOOKUP(H1628,DATA!$B$2:$D$526,3,FALSE),"")</f>
        <v/>
      </c>
      <c r="AL1628" t="str">
        <f t="shared" ref="AL1628:AL1691" si="879">AK1628&amp;AD1628&amp;AE1628&amp;V1628&amp;W1628&amp;X1628&amp;Y1628&amp;AB1628&amp;AC1628&amp;AF1628&amp;AG1628&amp;AI1628&amp;AJ1628&amp;AH1628</f>
        <v/>
      </c>
      <c r="AM1628" t="str">
        <f t="shared" ref="AM1628:AM1691" si="880">IF(LEN(AL1628)&gt;0,BIN2HEX(MID(AL1628,1,8),2)&amp;BIN2HEX(MID(AL1628,9,8),2)&amp;BIN2HEX(MID(AL1628,17,8),2)&amp;BIN2HEX(MID(AL1628,25,8),2),"")</f>
        <v/>
      </c>
      <c r="AN1628" t="str">
        <f t="shared" si="858"/>
        <v/>
      </c>
      <c r="AO1628" t="str">
        <f t="shared" si="852"/>
        <v/>
      </c>
      <c r="AP1628" t="str">
        <f t="shared" si="853"/>
        <v/>
      </c>
      <c r="AQ1628" t="str">
        <f t="shared" si="850"/>
        <v/>
      </c>
    </row>
    <row r="1629" spans="1:43" x14ac:dyDescent="0.25">
      <c r="A1629" t="str">
        <f t="shared" si="854"/>
        <v/>
      </c>
      <c r="C1629" t="str">
        <f t="shared" si="860"/>
        <v/>
      </c>
      <c r="D1629" t="str">
        <f t="shared" si="855"/>
        <v/>
      </c>
      <c r="E1629" t="str">
        <f t="shared" si="856"/>
        <v/>
      </c>
      <c r="F1629" t="str">
        <f t="shared" si="859"/>
        <v/>
      </c>
      <c r="G1629" t="str">
        <f t="shared" si="851"/>
        <v/>
      </c>
      <c r="H1629" t="str">
        <f t="shared" si="861"/>
        <v/>
      </c>
      <c r="I1629" s="3" t="str">
        <f>IF(LEN(H1629)&gt;0,VLOOKUP(H1629,DATA!$B$2:$G$526,6,FALSE),"")</f>
        <v/>
      </c>
      <c r="J1629" t="str">
        <f>IF(LEN(H1629)&gt;0,VLOOKUP(H1629,DATA!$B$2:$G$526,2,FALSE),"")</f>
        <v/>
      </c>
      <c r="K1629" t="str">
        <f>IF(LEN(H1629)&gt;0,IF(MID(IF(MID(MID(C1629,LEN(H1629)+2,99),1,1)="(",MID(MID(C1629,LEN(H1629)+2,99),2,LEN(MID(C1629,LEN(H1629)+2,99))-2),MID(C1629,LEN(H1629)+2,99)),1,1)=VLOOKUP(H1629,DATA!$B$2:$I$526,8,FALSE),MID(IF(MID(MID(C1629,LEN(H1629)+2,99),1,1)="(",MID(MID(C1629,LEN(H1629)+2,99),2,LEN(MID(C1629,LEN(H1629)+2,99))-2),MID(C1629,LEN(H1629)+2,99)),1,3),IF(MID(MID(C1629,LEN(H1629)+2,99),1,1)="(",MID(MID(C1629,LEN(H1629)+2,99),2,LEN(MID(C1629,LEN(H1629)+2,99))-2),MID(C1629,LEN(H1629)+2,99))),"")</f>
        <v/>
      </c>
      <c r="L1629" t="str">
        <f t="shared" si="862"/>
        <v/>
      </c>
      <c r="M1629" t="str">
        <f t="shared" si="849"/>
        <v/>
      </c>
      <c r="N1629" t="str">
        <f t="shared" si="863"/>
        <v/>
      </c>
      <c r="O1629" t="str">
        <f t="shared" si="864"/>
        <v/>
      </c>
      <c r="P1629" t="str">
        <f t="shared" si="857"/>
        <v/>
      </c>
      <c r="Q1629" t="str">
        <f t="shared" si="865"/>
        <v/>
      </c>
      <c r="R1629" t="str">
        <f t="shared" si="866"/>
        <v/>
      </c>
      <c r="S1629" t="str">
        <f t="shared" si="867"/>
        <v/>
      </c>
      <c r="T1629" t="str">
        <f t="shared" si="868"/>
        <v/>
      </c>
      <c r="U1629" t="str">
        <f t="shared" si="869"/>
        <v/>
      </c>
      <c r="V1629" t="str">
        <f>IF(MID(I1629,6,1)="T",VLOOKUP(H1629,DATA!$B$2:$H$526,7,FALSE),"")</f>
        <v/>
      </c>
      <c r="W1629" t="str">
        <f t="shared" si="870"/>
        <v/>
      </c>
      <c r="X1629" t="str">
        <f>IF(LEN(H1629)&gt;0,VLOOKUP(H1629,DATA!$B$2:$F$526,5,FALSE),"")</f>
        <v/>
      </c>
      <c r="Y1629" t="str">
        <f t="shared" si="871"/>
        <v/>
      </c>
      <c r="Z1629" t="str">
        <f t="shared" si="872"/>
        <v/>
      </c>
      <c r="AA1629" t="str">
        <f t="shared" si="873"/>
        <v/>
      </c>
      <c r="AB1629" t="str">
        <f>IF(LEN(Z1629)&gt;0,VLOOKUP(Z1629,DATA!$K$25:$L$69,2,FALSE)&amp;IF(LEN(AA1629)&gt;0,VLOOKUP(AA1629,DATA!$O$25:$P$29,2,FALSE),""),"")</f>
        <v/>
      </c>
      <c r="AC1629" t="str">
        <f>IF(LEN(Z1629)&gt;0,VLOOKUP(Z1629,DATA!$K$25:$M$69,3,FALSE),"")</f>
        <v/>
      </c>
      <c r="AD1629" t="str">
        <f t="shared" si="874"/>
        <v/>
      </c>
      <c r="AE1629" t="str">
        <f t="shared" si="875"/>
        <v/>
      </c>
      <c r="AF1629" t="str">
        <f t="shared" si="876"/>
        <v/>
      </c>
      <c r="AG1629" t="str">
        <f t="shared" si="877"/>
        <v/>
      </c>
      <c r="AH1629" t="str">
        <f t="shared" si="878"/>
        <v/>
      </c>
      <c r="AI1629" t="str">
        <f>IF(LEN(Q1629)&gt;0,REPT("0",IF(IF(MID(I1629,12,1)="F",VLOOKUP(J1629,DATA!$K$2:$Y$20,14,FALSE),0)&gt;10,IF(MID(I1629,12,1)="F",VLOOKUP(J1629,DATA!$K$2:$Y$20,14,FALSE),0)-10,0)-LEN(X1629))&amp;DEC2BIN(Q1629,IF(MID(I1629,12,1)="F",VLOOKUP(J1629,DATA!$K$2:$Y$20,14,FALSE),0)-IF(IF(MID(I1629,12,1)="F",VLOOKUP(J1629,DATA!$K$2:$Y$20,14,FALSE),0)&gt;10,IF(MID(I1629,12,1)="F",VLOOKUP(J1629,DATA!$K$2:$Y$20,14,FALSE),0)-10,0)),"")</f>
        <v/>
      </c>
      <c r="AJ1629" t="str">
        <f>IF(LEN(H1629)&gt;0,IF(H1629&lt;&gt;"CALL_PAL",VLOOKUP(H1629,DATA!$B$2:$E$526,4,FALSE),VLOOKUP(K1629,DATA!$K$72:$M$161,3,FALSE)),"")</f>
        <v/>
      </c>
      <c r="AK1629" t="str">
        <f>IF(LEN(H1629)&gt;0,VLOOKUP(H1629,DATA!$B$2:$D$526,3,FALSE),"")</f>
        <v/>
      </c>
      <c r="AL1629" t="str">
        <f t="shared" si="879"/>
        <v/>
      </c>
      <c r="AM1629" t="str">
        <f t="shared" si="880"/>
        <v/>
      </c>
      <c r="AN1629" t="str">
        <f t="shared" si="858"/>
        <v/>
      </c>
      <c r="AO1629" t="str">
        <f t="shared" si="852"/>
        <v/>
      </c>
      <c r="AP1629" t="str">
        <f t="shared" si="853"/>
        <v/>
      </c>
      <c r="AQ1629" t="str">
        <f t="shared" si="850"/>
        <v/>
      </c>
    </row>
    <row r="1630" spans="1:43" x14ac:dyDescent="0.25">
      <c r="A1630" t="str">
        <f t="shared" si="854"/>
        <v/>
      </c>
      <c r="C1630" t="str">
        <f t="shared" si="860"/>
        <v/>
      </c>
      <c r="D1630" t="str">
        <f t="shared" si="855"/>
        <v/>
      </c>
      <c r="E1630" t="str">
        <f t="shared" si="856"/>
        <v/>
      </c>
      <c r="F1630" t="str">
        <f t="shared" si="859"/>
        <v/>
      </c>
      <c r="G1630" t="str">
        <f t="shared" si="851"/>
        <v/>
      </c>
      <c r="H1630" t="str">
        <f t="shared" si="861"/>
        <v/>
      </c>
      <c r="I1630" s="3" t="str">
        <f>IF(LEN(H1630)&gt;0,VLOOKUP(H1630,DATA!$B$2:$G$526,6,FALSE),"")</f>
        <v/>
      </c>
      <c r="J1630" t="str">
        <f>IF(LEN(H1630)&gt;0,VLOOKUP(H1630,DATA!$B$2:$G$526,2,FALSE),"")</f>
        <v/>
      </c>
      <c r="K1630" t="str">
        <f>IF(LEN(H1630)&gt;0,IF(MID(IF(MID(MID(C1630,LEN(H1630)+2,99),1,1)="(",MID(MID(C1630,LEN(H1630)+2,99),2,LEN(MID(C1630,LEN(H1630)+2,99))-2),MID(C1630,LEN(H1630)+2,99)),1,1)=VLOOKUP(H1630,DATA!$B$2:$I$526,8,FALSE),MID(IF(MID(MID(C1630,LEN(H1630)+2,99),1,1)="(",MID(MID(C1630,LEN(H1630)+2,99),2,LEN(MID(C1630,LEN(H1630)+2,99))-2),MID(C1630,LEN(H1630)+2,99)),1,3),IF(MID(MID(C1630,LEN(H1630)+2,99),1,1)="(",MID(MID(C1630,LEN(H1630)+2,99),2,LEN(MID(C1630,LEN(H1630)+2,99))-2),MID(C1630,LEN(H1630)+2,99))),"")</f>
        <v/>
      </c>
      <c r="L1630" t="str">
        <f t="shared" si="862"/>
        <v/>
      </c>
      <c r="M1630" t="str">
        <f t="shared" si="849"/>
        <v/>
      </c>
      <c r="N1630" t="str">
        <f t="shared" si="863"/>
        <v/>
      </c>
      <c r="O1630" t="str">
        <f t="shared" si="864"/>
        <v/>
      </c>
      <c r="P1630" t="str">
        <f t="shared" si="857"/>
        <v/>
      </c>
      <c r="Q1630" t="str">
        <f t="shared" si="865"/>
        <v/>
      </c>
      <c r="R1630" t="str">
        <f t="shared" si="866"/>
        <v/>
      </c>
      <c r="S1630" t="str">
        <f t="shared" si="867"/>
        <v/>
      </c>
      <c r="T1630" t="str">
        <f t="shared" si="868"/>
        <v/>
      </c>
      <c r="U1630" t="str">
        <f t="shared" si="869"/>
        <v/>
      </c>
      <c r="V1630" t="str">
        <f>IF(MID(I1630,6,1)="T",VLOOKUP(H1630,DATA!$B$2:$H$526,7,FALSE),"")</f>
        <v/>
      </c>
      <c r="W1630" t="str">
        <f t="shared" si="870"/>
        <v/>
      </c>
      <c r="X1630" t="str">
        <f>IF(LEN(H1630)&gt;0,VLOOKUP(H1630,DATA!$B$2:$F$526,5,FALSE),"")</f>
        <v/>
      </c>
      <c r="Y1630" t="str">
        <f t="shared" si="871"/>
        <v/>
      </c>
      <c r="Z1630" t="str">
        <f t="shared" si="872"/>
        <v/>
      </c>
      <c r="AA1630" t="str">
        <f t="shared" si="873"/>
        <v/>
      </c>
      <c r="AB1630" t="str">
        <f>IF(LEN(Z1630)&gt;0,VLOOKUP(Z1630,DATA!$K$25:$L$69,2,FALSE)&amp;IF(LEN(AA1630)&gt;0,VLOOKUP(AA1630,DATA!$O$25:$P$29,2,FALSE),""),"")</f>
        <v/>
      </c>
      <c r="AC1630" t="str">
        <f>IF(LEN(Z1630)&gt;0,VLOOKUP(Z1630,DATA!$K$25:$M$69,3,FALSE),"")</f>
        <v/>
      </c>
      <c r="AD1630" t="str">
        <f t="shared" si="874"/>
        <v/>
      </c>
      <c r="AE1630" t="str">
        <f t="shared" si="875"/>
        <v/>
      </c>
      <c r="AF1630" t="str">
        <f t="shared" si="876"/>
        <v/>
      </c>
      <c r="AG1630" t="str">
        <f t="shared" si="877"/>
        <v/>
      </c>
      <c r="AH1630" t="str">
        <f t="shared" si="878"/>
        <v/>
      </c>
      <c r="AI1630" t="str">
        <f>IF(LEN(Q1630)&gt;0,REPT("0",IF(IF(MID(I1630,12,1)="F",VLOOKUP(J1630,DATA!$K$2:$Y$20,14,FALSE),0)&gt;10,IF(MID(I1630,12,1)="F",VLOOKUP(J1630,DATA!$K$2:$Y$20,14,FALSE),0)-10,0)-LEN(X1630))&amp;DEC2BIN(Q1630,IF(MID(I1630,12,1)="F",VLOOKUP(J1630,DATA!$K$2:$Y$20,14,FALSE),0)-IF(IF(MID(I1630,12,1)="F",VLOOKUP(J1630,DATA!$K$2:$Y$20,14,FALSE),0)&gt;10,IF(MID(I1630,12,1)="F",VLOOKUP(J1630,DATA!$K$2:$Y$20,14,FALSE),0)-10,0)),"")</f>
        <v/>
      </c>
      <c r="AJ1630" t="str">
        <f>IF(LEN(H1630)&gt;0,IF(H1630&lt;&gt;"CALL_PAL",VLOOKUP(H1630,DATA!$B$2:$E$526,4,FALSE),VLOOKUP(K1630,DATA!$K$72:$M$161,3,FALSE)),"")</f>
        <v/>
      </c>
      <c r="AK1630" t="str">
        <f>IF(LEN(H1630)&gt;0,VLOOKUP(H1630,DATA!$B$2:$D$526,3,FALSE),"")</f>
        <v/>
      </c>
      <c r="AL1630" t="str">
        <f t="shared" si="879"/>
        <v/>
      </c>
      <c r="AM1630" t="str">
        <f t="shared" si="880"/>
        <v/>
      </c>
      <c r="AN1630" t="str">
        <f t="shared" si="858"/>
        <v/>
      </c>
      <c r="AO1630" t="str">
        <f t="shared" si="852"/>
        <v/>
      </c>
      <c r="AP1630" t="str">
        <f t="shared" si="853"/>
        <v/>
      </c>
      <c r="AQ1630" t="str">
        <f t="shared" si="850"/>
        <v/>
      </c>
    </row>
    <row r="1631" spans="1:43" x14ac:dyDescent="0.25">
      <c r="A1631" t="str">
        <f t="shared" si="854"/>
        <v/>
      </c>
      <c r="C1631" t="str">
        <f t="shared" si="860"/>
        <v/>
      </c>
      <c r="D1631" t="str">
        <f t="shared" si="855"/>
        <v/>
      </c>
      <c r="E1631" t="str">
        <f t="shared" si="856"/>
        <v/>
      </c>
      <c r="F1631" t="str">
        <f t="shared" si="859"/>
        <v/>
      </c>
      <c r="G1631" t="str">
        <f t="shared" si="851"/>
        <v/>
      </c>
      <c r="H1631" t="str">
        <f t="shared" si="861"/>
        <v/>
      </c>
      <c r="I1631" s="3" t="str">
        <f>IF(LEN(H1631)&gt;0,VLOOKUP(H1631,DATA!$B$2:$G$526,6,FALSE),"")</f>
        <v/>
      </c>
      <c r="J1631" t="str">
        <f>IF(LEN(H1631)&gt;0,VLOOKUP(H1631,DATA!$B$2:$G$526,2,FALSE),"")</f>
        <v/>
      </c>
      <c r="K1631" t="str">
        <f>IF(LEN(H1631)&gt;0,IF(MID(IF(MID(MID(C1631,LEN(H1631)+2,99),1,1)="(",MID(MID(C1631,LEN(H1631)+2,99),2,LEN(MID(C1631,LEN(H1631)+2,99))-2),MID(C1631,LEN(H1631)+2,99)),1,1)=VLOOKUP(H1631,DATA!$B$2:$I$526,8,FALSE),MID(IF(MID(MID(C1631,LEN(H1631)+2,99),1,1)="(",MID(MID(C1631,LEN(H1631)+2,99),2,LEN(MID(C1631,LEN(H1631)+2,99))-2),MID(C1631,LEN(H1631)+2,99)),1,3),IF(MID(MID(C1631,LEN(H1631)+2,99),1,1)="(",MID(MID(C1631,LEN(H1631)+2,99),2,LEN(MID(C1631,LEN(H1631)+2,99))-2),MID(C1631,LEN(H1631)+2,99))),"")</f>
        <v/>
      </c>
      <c r="L1631" t="str">
        <f t="shared" si="862"/>
        <v/>
      </c>
      <c r="M1631" t="str">
        <f t="shared" si="849"/>
        <v/>
      </c>
      <c r="N1631" t="str">
        <f t="shared" si="863"/>
        <v/>
      </c>
      <c r="O1631" t="str">
        <f t="shared" si="864"/>
        <v/>
      </c>
      <c r="P1631" t="str">
        <f t="shared" si="857"/>
        <v/>
      </c>
      <c r="Q1631" t="str">
        <f t="shared" si="865"/>
        <v/>
      </c>
      <c r="R1631" t="str">
        <f t="shared" si="866"/>
        <v/>
      </c>
      <c r="S1631" t="str">
        <f t="shared" si="867"/>
        <v/>
      </c>
      <c r="T1631" t="str">
        <f t="shared" si="868"/>
        <v/>
      </c>
      <c r="U1631" t="str">
        <f t="shared" si="869"/>
        <v/>
      </c>
      <c r="V1631" t="str">
        <f>IF(MID(I1631,6,1)="T",VLOOKUP(H1631,DATA!$B$2:$H$526,7,FALSE),"")</f>
        <v/>
      </c>
      <c r="W1631" t="str">
        <f t="shared" si="870"/>
        <v/>
      </c>
      <c r="X1631" t="str">
        <f>IF(LEN(H1631)&gt;0,VLOOKUP(H1631,DATA!$B$2:$F$526,5,FALSE),"")</f>
        <v/>
      </c>
      <c r="Y1631" t="str">
        <f t="shared" si="871"/>
        <v/>
      </c>
      <c r="Z1631" t="str">
        <f t="shared" si="872"/>
        <v/>
      </c>
      <c r="AA1631" t="str">
        <f t="shared" si="873"/>
        <v/>
      </c>
      <c r="AB1631" t="str">
        <f>IF(LEN(Z1631)&gt;0,VLOOKUP(Z1631,DATA!$K$25:$L$69,2,FALSE)&amp;IF(LEN(AA1631)&gt;0,VLOOKUP(AA1631,DATA!$O$25:$P$29,2,FALSE),""),"")</f>
        <v/>
      </c>
      <c r="AC1631" t="str">
        <f>IF(LEN(Z1631)&gt;0,VLOOKUP(Z1631,DATA!$K$25:$M$69,3,FALSE),"")</f>
        <v/>
      </c>
      <c r="AD1631" t="str">
        <f t="shared" si="874"/>
        <v/>
      </c>
      <c r="AE1631" t="str">
        <f t="shared" si="875"/>
        <v/>
      </c>
      <c r="AF1631" t="str">
        <f t="shared" si="876"/>
        <v/>
      </c>
      <c r="AG1631" t="str">
        <f t="shared" si="877"/>
        <v/>
      </c>
      <c r="AH1631" t="str">
        <f t="shared" si="878"/>
        <v/>
      </c>
      <c r="AI1631" t="str">
        <f>IF(LEN(Q1631)&gt;0,REPT("0",IF(IF(MID(I1631,12,1)="F",VLOOKUP(J1631,DATA!$K$2:$Y$20,14,FALSE),0)&gt;10,IF(MID(I1631,12,1)="F",VLOOKUP(J1631,DATA!$K$2:$Y$20,14,FALSE),0)-10,0)-LEN(X1631))&amp;DEC2BIN(Q1631,IF(MID(I1631,12,1)="F",VLOOKUP(J1631,DATA!$K$2:$Y$20,14,FALSE),0)-IF(IF(MID(I1631,12,1)="F",VLOOKUP(J1631,DATA!$K$2:$Y$20,14,FALSE),0)&gt;10,IF(MID(I1631,12,1)="F",VLOOKUP(J1631,DATA!$K$2:$Y$20,14,FALSE),0)-10,0)),"")</f>
        <v/>
      </c>
      <c r="AJ1631" t="str">
        <f>IF(LEN(H1631)&gt;0,IF(H1631&lt;&gt;"CALL_PAL",VLOOKUP(H1631,DATA!$B$2:$E$526,4,FALSE),VLOOKUP(K1631,DATA!$K$72:$M$161,3,FALSE)),"")</f>
        <v/>
      </c>
      <c r="AK1631" t="str">
        <f>IF(LEN(H1631)&gt;0,VLOOKUP(H1631,DATA!$B$2:$D$526,3,FALSE),"")</f>
        <v/>
      </c>
      <c r="AL1631" t="str">
        <f t="shared" si="879"/>
        <v/>
      </c>
      <c r="AM1631" t="str">
        <f t="shared" si="880"/>
        <v/>
      </c>
      <c r="AN1631" t="str">
        <f t="shared" si="858"/>
        <v/>
      </c>
      <c r="AO1631" t="str">
        <f t="shared" si="852"/>
        <v/>
      </c>
      <c r="AP1631" t="str">
        <f t="shared" si="853"/>
        <v/>
      </c>
      <c r="AQ1631" t="str">
        <f t="shared" si="850"/>
        <v/>
      </c>
    </row>
    <row r="1632" spans="1:43" x14ac:dyDescent="0.25">
      <c r="A1632" t="str">
        <f t="shared" si="854"/>
        <v/>
      </c>
      <c r="C1632" t="str">
        <f t="shared" si="860"/>
        <v/>
      </c>
      <c r="D1632" t="str">
        <f t="shared" si="855"/>
        <v/>
      </c>
      <c r="E1632" t="str">
        <f t="shared" si="856"/>
        <v/>
      </c>
      <c r="F1632" t="str">
        <f t="shared" si="859"/>
        <v/>
      </c>
      <c r="G1632" t="str">
        <f t="shared" si="851"/>
        <v/>
      </c>
      <c r="H1632" t="str">
        <f t="shared" si="861"/>
        <v/>
      </c>
      <c r="I1632" s="3" t="str">
        <f>IF(LEN(H1632)&gt;0,VLOOKUP(H1632,DATA!$B$2:$G$526,6,FALSE),"")</f>
        <v/>
      </c>
      <c r="J1632" t="str">
        <f>IF(LEN(H1632)&gt;0,VLOOKUP(H1632,DATA!$B$2:$G$526,2,FALSE),"")</f>
        <v/>
      </c>
      <c r="K1632" t="str">
        <f>IF(LEN(H1632)&gt;0,IF(MID(IF(MID(MID(C1632,LEN(H1632)+2,99),1,1)="(",MID(MID(C1632,LEN(H1632)+2,99),2,LEN(MID(C1632,LEN(H1632)+2,99))-2),MID(C1632,LEN(H1632)+2,99)),1,1)=VLOOKUP(H1632,DATA!$B$2:$I$526,8,FALSE),MID(IF(MID(MID(C1632,LEN(H1632)+2,99),1,1)="(",MID(MID(C1632,LEN(H1632)+2,99),2,LEN(MID(C1632,LEN(H1632)+2,99))-2),MID(C1632,LEN(H1632)+2,99)),1,3),IF(MID(MID(C1632,LEN(H1632)+2,99),1,1)="(",MID(MID(C1632,LEN(H1632)+2,99),2,LEN(MID(C1632,LEN(H1632)+2,99))-2),MID(C1632,LEN(H1632)+2,99))),"")</f>
        <v/>
      </c>
      <c r="L1632" t="str">
        <f t="shared" si="862"/>
        <v/>
      </c>
      <c r="M1632" t="str">
        <f t="shared" si="849"/>
        <v/>
      </c>
      <c r="N1632" t="str">
        <f t="shared" si="863"/>
        <v/>
      </c>
      <c r="O1632" t="str">
        <f t="shared" si="864"/>
        <v/>
      </c>
      <c r="P1632" t="str">
        <f t="shared" si="857"/>
        <v/>
      </c>
      <c r="Q1632" t="str">
        <f t="shared" si="865"/>
        <v/>
      </c>
      <c r="R1632" t="str">
        <f t="shared" si="866"/>
        <v/>
      </c>
      <c r="S1632" t="str">
        <f t="shared" si="867"/>
        <v/>
      </c>
      <c r="T1632" t="str">
        <f t="shared" si="868"/>
        <v/>
      </c>
      <c r="U1632" t="str">
        <f t="shared" si="869"/>
        <v/>
      </c>
      <c r="V1632" t="str">
        <f>IF(MID(I1632,6,1)="T",VLOOKUP(H1632,DATA!$B$2:$H$526,7,FALSE),"")</f>
        <v/>
      </c>
      <c r="W1632" t="str">
        <f t="shared" si="870"/>
        <v/>
      </c>
      <c r="X1632" t="str">
        <f>IF(LEN(H1632)&gt;0,VLOOKUP(H1632,DATA!$B$2:$F$526,5,FALSE),"")</f>
        <v/>
      </c>
      <c r="Y1632" t="str">
        <f t="shared" si="871"/>
        <v/>
      </c>
      <c r="Z1632" t="str">
        <f t="shared" si="872"/>
        <v/>
      </c>
      <c r="AA1632" t="str">
        <f t="shared" si="873"/>
        <v/>
      </c>
      <c r="AB1632" t="str">
        <f>IF(LEN(Z1632)&gt;0,VLOOKUP(Z1632,DATA!$K$25:$L$69,2,FALSE)&amp;IF(LEN(AA1632)&gt;0,VLOOKUP(AA1632,DATA!$O$25:$P$29,2,FALSE),""),"")</f>
        <v/>
      </c>
      <c r="AC1632" t="str">
        <f>IF(LEN(Z1632)&gt;0,VLOOKUP(Z1632,DATA!$K$25:$M$69,3,FALSE),"")</f>
        <v/>
      </c>
      <c r="AD1632" t="str">
        <f t="shared" si="874"/>
        <v/>
      </c>
      <c r="AE1632" t="str">
        <f t="shared" si="875"/>
        <v/>
      </c>
      <c r="AF1632" t="str">
        <f t="shared" si="876"/>
        <v/>
      </c>
      <c r="AG1632" t="str">
        <f t="shared" si="877"/>
        <v/>
      </c>
      <c r="AH1632" t="str">
        <f t="shared" si="878"/>
        <v/>
      </c>
      <c r="AI1632" t="str">
        <f>IF(LEN(Q1632)&gt;0,REPT("0",IF(IF(MID(I1632,12,1)="F",VLOOKUP(J1632,DATA!$K$2:$Y$20,14,FALSE),0)&gt;10,IF(MID(I1632,12,1)="F",VLOOKUP(J1632,DATA!$K$2:$Y$20,14,FALSE),0)-10,0)-LEN(X1632))&amp;DEC2BIN(Q1632,IF(MID(I1632,12,1)="F",VLOOKUP(J1632,DATA!$K$2:$Y$20,14,FALSE),0)-IF(IF(MID(I1632,12,1)="F",VLOOKUP(J1632,DATA!$K$2:$Y$20,14,FALSE),0)&gt;10,IF(MID(I1632,12,1)="F",VLOOKUP(J1632,DATA!$K$2:$Y$20,14,FALSE),0)-10,0)),"")</f>
        <v/>
      </c>
      <c r="AJ1632" t="str">
        <f>IF(LEN(H1632)&gt;0,IF(H1632&lt;&gt;"CALL_PAL",VLOOKUP(H1632,DATA!$B$2:$E$526,4,FALSE),VLOOKUP(K1632,DATA!$K$72:$M$161,3,FALSE)),"")</f>
        <v/>
      </c>
      <c r="AK1632" t="str">
        <f>IF(LEN(H1632)&gt;0,VLOOKUP(H1632,DATA!$B$2:$D$526,3,FALSE),"")</f>
        <v/>
      </c>
      <c r="AL1632" t="str">
        <f t="shared" si="879"/>
        <v/>
      </c>
      <c r="AM1632" t="str">
        <f t="shared" si="880"/>
        <v/>
      </c>
      <c r="AN1632" t="str">
        <f t="shared" si="858"/>
        <v/>
      </c>
      <c r="AO1632" t="str">
        <f t="shared" si="852"/>
        <v/>
      </c>
      <c r="AP1632" t="str">
        <f t="shared" si="853"/>
        <v/>
      </c>
      <c r="AQ1632" t="str">
        <f t="shared" si="850"/>
        <v/>
      </c>
    </row>
    <row r="1633" spans="1:43" x14ac:dyDescent="0.25">
      <c r="A1633" t="str">
        <f t="shared" si="854"/>
        <v/>
      </c>
      <c r="C1633" t="str">
        <f t="shared" si="860"/>
        <v/>
      </c>
      <c r="D1633" t="str">
        <f t="shared" si="855"/>
        <v/>
      </c>
      <c r="E1633" t="str">
        <f t="shared" si="856"/>
        <v/>
      </c>
      <c r="F1633" t="str">
        <f t="shared" si="859"/>
        <v/>
      </c>
      <c r="G1633" t="str">
        <f t="shared" si="851"/>
        <v/>
      </c>
      <c r="H1633" t="str">
        <f t="shared" si="861"/>
        <v/>
      </c>
      <c r="I1633" s="3" t="str">
        <f>IF(LEN(H1633)&gt;0,VLOOKUP(H1633,DATA!$B$2:$G$526,6,FALSE),"")</f>
        <v/>
      </c>
      <c r="J1633" t="str">
        <f>IF(LEN(H1633)&gt;0,VLOOKUP(H1633,DATA!$B$2:$G$526,2,FALSE),"")</f>
        <v/>
      </c>
      <c r="K1633" t="str">
        <f>IF(LEN(H1633)&gt;0,IF(MID(IF(MID(MID(C1633,LEN(H1633)+2,99),1,1)="(",MID(MID(C1633,LEN(H1633)+2,99),2,LEN(MID(C1633,LEN(H1633)+2,99))-2),MID(C1633,LEN(H1633)+2,99)),1,1)=VLOOKUP(H1633,DATA!$B$2:$I$526,8,FALSE),MID(IF(MID(MID(C1633,LEN(H1633)+2,99),1,1)="(",MID(MID(C1633,LEN(H1633)+2,99),2,LEN(MID(C1633,LEN(H1633)+2,99))-2),MID(C1633,LEN(H1633)+2,99)),1,3),IF(MID(MID(C1633,LEN(H1633)+2,99),1,1)="(",MID(MID(C1633,LEN(H1633)+2,99),2,LEN(MID(C1633,LEN(H1633)+2,99))-2),MID(C1633,LEN(H1633)+2,99))),"")</f>
        <v/>
      </c>
      <c r="L1633" t="str">
        <f t="shared" si="862"/>
        <v/>
      </c>
      <c r="M1633" t="str">
        <f t="shared" si="849"/>
        <v/>
      </c>
      <c r="N1633" t="str">
        <f t="shared" si="863"/>
        <v/>
      </c>
      <c r="O1633" t="str">
        <f t="shared" si="864"/>
        <v/>
      </c>
      <c r="P1633" t="str">
        <f t="shared" si="857"/>
        <v/>
      </c>
      <c r="Q1633" t="str">
        <f t="shared" si="865"/>
        <v/>
      </c>
      <c r="R1633" t="str">
        <f t="shared" si="866"/>
        <v/>
      </c>
      <c r="S1633" t="str">
        <f t="shared" si="867"/>
        <v/>
      </c>
      <c r="T1633" t="str">
        <f t="shared" si="868"/>
        <v/>
      </c>
      <c r="U1633" t="str">
        <f t="shared" si="869"/>
        <v/>
      </c>
      <c r="V1633" t="str">
        <f>IF(MID(I1633,6,1)="T",VLOOKUP(H1633,DATA!$B$2:$H$526,7,FALSE),"")</f>
        <v/>
      </c>
      <c r="W1633" t="str">
        <f t="shared" si="870"/>
        <v/>
      </c>
      <c r="X1633" t="str">
        <f>IF(LEN(H1633)&gt;0,VLOOKUP(H1633,DATA!$B$2:$F$526,5,FALSE),"")</f>
        <v/>
      </c>
      <c r="Y1633" t="str">
        <f t="shared" si="871"/>
        <v/>
      </c>
      <c r="Z1633" t="str">
        <f t="shared" si="872"/>
        <v/>
      </c>
      <c r="AA1633" t="str">
        <f t="shared" si="873"/>
        <v/>
      </c>
      <c r="AB1633" t="str">
        <f>IF(LEN(Z1633)&gt;0,VLOOKUP(Z1633,DATA!$K$25:$L$69,2,FALSE)&amp;IF(LEN(AA1633)&gt;0,VLOOKUP(AA1633,DATA!$O$25:$P$29,2,FALSE),""),"")</f>
        <v/>
      </c>
      <c r="AC1633" t="str">
        <f>IF(LEN(Z1633)&gt;0,VLOOKUP(Z1633,DATA!$K$25:$M$69,3,FALSE),"")</f>
        <v/>
      </c>
      <c r="AD1633" t="str">
        <f t="shared" si="874"/>
        <v/>
      </c>
      <c r="AE1633" t="str">
        <f t="shared" si="875"/>
        <v/>
      </c>
      <c r="AF1633" t="str">
        <f t="shared" si="876"/>
        <v/>
      </c>
      <c r="AG1633" t="str">
        <f t="shared" si="877"/>
        <v/>
      </c>
      <c r="AH1633" t="str">
        <f t="shared" si="878"/>
        <v/>
      </c>
      <c r="AI1633" t="str">
        <f>IF(LEN(Q1633)&gt;0,REPT("0",IF(IF(MID(I1633,12,1)="F",VLOOKUP(J1633,DATA!$K$2:$Y$20,14,FALSE),0)&gt;10,IF(MID(I1633,12,1)="F",VLOOKUP(J1633,DATA!$K$2:$Y$20,14,FALSE),0)-10,0)-LEN(X1633))&amp;DEC2BIN(Q1633,IF(MID(I1633,12,1)="F",VLOOKUP(J1633,DATA!$K$2:$Y$20,14,FALSE),0)-IF(IF(MID(I1633,12,1)="F",VLOOKUP(J1633,DATA!$K$2:$Y$20,14,FALSE),0)&gt;10,IF(MID(I1633,12,1)="F",VLOOKUP(J1633,DATA!$K$2:$Y$20,14,FALSE),0)-10,0)),"")</f>
        <v/>
      </c>
      <c r="AJ1633" t="str">
        <f>IF(LEN(H1633)&gt;0,IF(H1633&lt;&gt;"CALL_PAL",VLOOKUP(H1633,DATA!$B$2:$E$526,4,FALSE),VLOOKUP(K1633,DATA!$K$72:$M$161,3,FALSE)),"")</f>
        <v/>
      </c>
      <c r="AK1633" t="str">
        <f>IF(LEN(H1633)&gt;0,VLOOKUP(H1633,DATA!$B$2:$D$526,3,FALSE),"")</f>
        <v/>
      </c>
      <c r="AL1633" t="str">
        <f t="shared" si="879"/>
        <v/>
      </c>
      <c r="AM1633" t="str">
        <f t="shared" si="880"/>
        <v/>
      </c>
      <c r="AN1633" t="str">
        <f t="shared" si="858"/>
        <v/>
      </c>
      <c r="AO1633" t="str">
        <f t="shared" si="852"/>
        <v/>
      </c>
      <c r="AP1633" t="str">
        <f t="shared" si="853"/>
        <v/>
      </c>
      <c r="AQ1633" t="str">
        <f t="shared" si="850"/>
        <v/>
      </c>
    </row>
    <row r="1634" spans="1:43" x14ac:dyDescent="0.25">
      <c r="A1634" t="str">
        <f t="shared" si="854"/>
        <v/>
      </c>
      <c r="C1634" t="str">
        <f t="shared" si="860"/>
        <v/>
      </c>
      <c r="D1634" t="str">
        <f t="shared" si="855"/>
        <v/>
      </c>
      <c r="E1634" t="str">
        <f t="shared" si="856"/>
        <v/>
      </c>
      <c r="F1634" t="str">
        <f t="shared" si="859"/>
        <v/>
      </c>
      <c r="G1634" t="str">
        <f t="shared" si="851"/>
        <v/>
      </c>
      <c r="H1634" t="str">
        <f t="shared" si="861"/>
        <v/>
      </c>
      <c r="I1634" s="3" t="str">
        <f>IF(LEN(H1634)&gt;0,VLOOKUP(H1634,DATA!$B$2:$G$526,6,FALSE),"")</f>
        <v/>
      </c>
      <c r="J1634" t="str">
        <f>IF(LEN(H1634)&gt;0,VLOOKUP(H1634,DATA!$B$2:$G$526,2,FALSE),"")</f>
        <v/>
      </c>
      <c r="K1634" t="str">
        <f>IF(LEN(H1634)&gt;0,IF(MID(IF(MID(MID(C1634,LEN(H1634)+2,99),1,1)="(",MID(MID(C1634,LEN(H1634)+2,99),2,LEN(MID(C1634,LEN(H1634)+2,99))-2),MID(C1634,LEN(H1634)+2,99)),1,1)=VLOOKUP(H1634,DATA!$B$2:$I$526,8,FALSE),MID(IF(MID(MID(C1634,LEN(H1634)+2,99),1,1)="(",MID(MID(C1634,LEN(H1634)+2,99),2,LEN(MID(C1634,LEN(H1634)+2,99))-2),MID(C1634,LEN(H1634)+2,99)),1,3),IF(MID(MID(C1634,LEN(H1634)+2,99),1,1)="(",MID(MID(C1634,LEN(H1634)+2,99),2,LEN(MID(C1634,LEN(H1634)+2,99))-2),MID(C1634,LEN(H1634)+2,99))),"")</f>
        <v/>
      </c>
      <c r="L1634" t="str">
        <f t="shared" si="862"/>
        <v/>
      </c>
      <c r="M1634" t="str">
        <f t="shared" si="849"/>
        <v/>
      </c>
      <c r="N1634" t="str">
        <f t="shared" si="863"/>
        <v/>
      </c>
      <c r="O1634" t="str">
        <f t="shared" si="864"/>
        <v/>
      </c>
      <c r="P1634" t="str">
        <f t="shared" si="857"/>
        <v/>
      </c>
      <c r="Q1634" t="str">
        <f t="shared" si="865"/>
        <v/>
      </c>
      <c r="R1634" t="str">
        <f t="shared" si="866"/>
        <v/>
      </c>
      <c r="S1634" t="str">
        <f t="shared" si="867"/>
        <v/>
      </c>
      <c r="T1634" t="str">
        <f t="shared" si="868"/>
        <v/>
      </c>
      <c r="U1634" t="str">
        <f t="shared" si="869"/>
        <v/>
      </c>
      <c r="V1634" t="str">
        <f>IF(MID(I1634,6,1)="T",VLOOKUP(H1634,DATA!$B$2:$H$526,7,FALSE),"")</f>
        <v/>
      </c>
      <c r="W1634" t="str">
        <f t="shared" si="870"/>
        <v/>
      </c>
      <c r="X1634" t="str">
        <f>IF(LEN(H1634)&gt;0,VLOOKUP(H1634,DATA!$B$2:$F$526,5,FALSE),"")</f>
        <v/>
      </c>
      <c r="Y1634" t="str">
        <f t="shared" si="871"/>
        <v/>
      </c>
      <c r="Z1634" t="str">
        <f t="shared" si="872"/>
        <v/>
      </c>
      <c r="AA1634" t="str">
        <f t="shared" si="873"/>
        <v/>
      </c>
      <c r="AB1634" t="str">
        <f>IF(LEN(Z1634)&gt;0,VLOOKUP(Z1634,DATA!$K$25:$L$69,2,FALSE)&amp;IF(LEN(AA1634)&gt;0,VLOOKUP(AA1634,DATA!$O$25:$P$29,2,FALSE),""),"")</f>
        <v/>
      </c>
      <c r="AC1634" t="str">
        <f>IF(LEN(Z1634)&gt;0,VLOOKUP(Z1634,DATA!$K$25:$M$69,3,FALSE),"")</f>
        <v/>
      </c>
      <c r="AD1634" t="str">
        <f t="shared" si="874"/>
        <v/>
      </c>
      <c r="AE1634" t="str">
        <f t="shared" si="875"/>
        <v/>
      </c>
      <c r="AF1634" t="str">
        <f t="shared" si="876"/>
        <v/>
      </c>
      <c r="AG1634" t="str">
        <f t="shared" si="877"/>
        <v/>
      </c>
      <c r="AH1634" t="str">
        <f t="shared" si="878"/>
        <v/>
      </c>
      <c r="AI1634" t="str">
        <f>IF(LEN(Q1634)&gt;0,REPT("0",IF(IF(MID(I1634,12,1)="F",VLOOKUP(J1634,DATA!$K$2:$Y$20,14,FALSE),0)&gt;10,IF(MID(I1634,12,1)="F",VLOOKUP(J1634,DATA!$K$2:$Y$20,14,FALSE),0)-10,0)-LEN(X1634))&amp;DEC2BIN(Q1634,IF(MID(I1634,12,1)="F",VLOOKUP(J1634,DATA!$K$2:$Y$20,14,FALSE),0)-IF(IF(MID(I1634,12,1)="F",VLOOKUP(J1634,DATA!$K$2:$Y$20,14,FALSE),0)&gt;10,IF(MID(I1634,12,1)="F",VLOOKUP(J1634,DATA!$K$2:$Y$20,14,FALSE),0)-10,0)),"")</f>
        <v/>
      </c>
      <c r="AJ1634" t="str">
        <f>IF(LEN(H1634)&gt;0,IF(H1634&lt;&gt;"CALL_PAL",VLOOKUP(H1634,DATA!$B$2:$E$526,4,FALSE),VLOOKUP(K1634,DATA!$K$72:$M$161,3,FALSE)),"")</f>
        <v/>
      </c>
      <c r="AK1634" t="str">
        <f>IF(LEN(H1634)&gt;0,VLOOKUP(H1634,DATA!$B$2:$D$526,3,FALSE),"")</f>
        <v/>
      </c>
      <c r="AL1634" t="str">
        <f t="shared" si="879"/>
        <v/>
      </c>
      <c r="AM1634" t="str">
        <f t="shared" si="880"/>
        <v/>
      </c>
      <c r="AN1634" t="str">
        <f t="shared" si="858"/>
        <v/>
      </c>
      <c r="AO1634" t="str">
        <f t="shared" si="852"/>
        <v/>
      </c>
      <c r="AP1634" t="str">
        <f t="shared" si="853"/>
        <v/>
      </c>
      <c r="AQ1634" t="str">
        <f t="shared" si="850"/>
        <v/>
      </c>
    </row>
    <row r="1635" spans="1:43" x14ac:dyDescent="0.25">
      <c r="A1635" t="str">
        <f t="shared" si="854"/>
        <v/>
      </c>
      <c r="C1635" t="str">
        <f t="shared" si="860"/>
        <v/>
      </c>
      <c r="D1635" t="str">
        <f t="shared" si="855"/>
        <v/>
      </c>
      <c r="E1635" t="str">
        <f t="shared" si="856"/>
        <v/>
      </c>
      <c r="F1635" t="str">
        <f t="shared" si="859"/>
        <v/>
      </c>
      <c r="G1635" t="str">
        <f t="shared" si="851"/>
        <v/>
      </c>
      <c r="H1635" t="str">
        <f t="shared" si="861"/>
        <v/>
      </c>
      <c r="I1635" s="3" t="str">
        <f>IF(LEN(H1635)&gt;0,VLOOKUP(H1635,DATA!$B$2:$G$526,6,FALSE),"")</f>
        <v/>
      </c>
      <c r="J1635" t="str">
        <f>IF(LEN(H1635)&gt;0,VLOOKUP(H1635,DATA!$B$2:$G$526,2,FALSE),"")</f>
        <v/>
      </c>
      <c r="K1635" t="str">
        <f>IF(LEN(H1635)&gt;0,IF(MID(IF(MID(MID(C1635,LEN(H1635)+2,99),1,1)="(",MID(MID(C1635,LEN(H1635)+2,99),2,LEN(MID(C1635,LEN(H1635)+2,99))-2),MID(C1635,LEN(H1635)+2,99)),1,1)=VLOOKUP(H1635,DATA!$B$2:$I$526,8,FALSE),MID(IF(MID(MID(C1635,LEN(H1635)+2,99),1,1)="(",MID(MID(C1635,LEN(H1635)+2,99),2,LEN(MID(C1635,LEN(H1635)+2,99))-2),MID(C1635,LEN(H1635)+2,99)),1,3),IF(MID(MID(C1635,LEN(H1635)+2,99),1,1)="(",MID(MID(C1635,LEN(H1635)+2,99),2,LEN(MID(C1635,LEN(H1635)+2,99))-2),MID(C1635,LEN(H1635)+2,99))),"")</f>
        <v/>
      </c>
      <c r="L1635" t="str">
        <f t="shared" si="862"/>
        <v/>
      </c>
      <c r="M1635" t="str">
        <f t="shared" si="849"/>
        <v/>
      </c>
      <c r="N1635" t="str">
        <f t="shared" si="863"/>
        <v/>
      </c>
      <c r="O1635" t="str">
        <f t="shared" si="864"/>
        <v/>
      </c>
      <c r="P1635" t="str">
        <f t="shared" si="857"/>
        <v/>
      </c>
      <c r="Q1635" t="str">
        <f t="shared" si="865"/>
        <v/>
      </c>
      <c r="R1635" t="str">
        <f t="shared" si="866"/>
        <v/>
      </c>
      <c r="S1635" t="str">
        <f t="shared" si="867"/>
        <v/>
      </c>
      <c r="T1635" t="str">
        <f t="shared" si="868"/>
        <v/>
      </c>
      <c r="U1635" t="str">
        <f t="shared" si="869"/>
        <v/>
      </c>
      <c r="V1635" t="str">
        <f>IF(MID(I1635,6,1)="T",VLOOKUP(H1635,DATA!$B$2:$H$526,7,FALSE),"")</f>
        <v/>
      </c>
      <c r="W1635" t="str">
        <f t="shared" si="870"/>
        <v/>
      </c>
      <c r="X1635" t="str">
        <f>IF(LEN(H1635)&gt;0,VLOOKUP(H1635,DATA!$B$2:$F$526,5,FALSE),"")</f>
        <v/>
      </c>
      <c r="Y1635" t="str">
        <f t="shared" si="871"/>
        <v/>
      </c>
      <c r="Z1635" t="str">
        <f t="shared" si="872"/>
        <v/>
      </c>
      <c r="AA1635" t="str">
        <f t="shared" si="873"/>
        <v/>
      </c>
      <c r="AB1635" t="str">
        <f>IF(LEN(Z1635)&gt;0,VLOOKUP(Z1635,DATA!$K$25:$L$69,2,FALSE)&amp;IF(LEN(AA1635)&gt;0,VLOOKUP(AA1635,DATA!$O$25:$P$29,2,FALSE),""),"")</f>
        <v/>
      </c>
      <c r="AC1635" t="str">
        <f>IF(LEN(Z1635)&gt;0,VLOOKUP(Z1635,DATA!$K$25:$M$69,3,FALSE),"")</f>
        <v/>
      </c>
      <c r="AD1635" t="str">
        <f t="shared" si="874"/>
        <v/>
      </c>
      <c r="AE1635" t="str">
        <f t="shared" si="875"/>
        <v/>
      </c>
      <c r="AF1635" t="str">
        <f t="shared" si="876"/>
        <v/>
      </c>
      <c r="AG1635" t="str">
        <f t="shared" si="877"/>
        <v/>
      </c>
      <c r="AH1635" t="str">
        <f t="shared" si="878"/>
        <v/>
      </c>
      <c r="AI1635" t="str">
        <f>IF(LEN(Q1635)&gt;0,REPT("0",IF(IF(MID(I1635,12,1)="F",VLOOKUP(J1635,DATA!$K$2:$Y$20,14,FALSE),0)&gt;10,IF(MID(I1635,12,1)="F",VLOOKUP(J1635,DATA!$K$2:$Y$20,14,FALSE),0)-10,0)-LEN(X1635))&amp;DEC2BIN(Q1635,IF(MID(I1635,12,1)="F",VLOOKUP(J1635,DATA!$K$2:$Y$20,14,FALSE),0)-IF(IF(MID(I1635,12,1)="F",VLOOKUP(J1635,DATA!$K$2:$Y$20,14,FALSE),0)&gt;10,IF(MID(I1635,12,1)="F",VLOOKUP(J1635,DATA!$K$2:$Y$20,14,FALSE),0)-10,0)),"")</f>
        <v/>
      </c>
      <c r="AJ1635" t="str">
        <f>IF(LEN(H1635)&gt;0,IF(H1635&lt;&gt;"CALL_PAL",VLOOKUP(H1635,DATA!$B$2:$E$526,4,FALSE),VLOOKUP(K1635,DATA!$K$72:$M$161,3,FALSE)),"")</f>
        <v/>
      </c>
      <c r="AK1635" t="str">
        <f>IF(LEN(H1635)&gt;0,VLOOKUP(H1635,DATA!$B$2:$D$526,3,FALSE),"")</f>
        <v/>
      </c>
      <c r="AL1635" t="str">
        <f t="shared" si="879"/>
        <v/>
      </c>
      <c r="AM1635" t="str">
        <f t="shared" si="880"/>
        <v/>
      </c>
      <c r="AN1635" t="str">
        <f t="shared" si="858"/>
        <v/>
      </c>
      <c r="AO1635" t="str">
        <f t="shared" si="852"/>
        <v/>
      </c>
      <c r="AP1635" t="str">
        <f t="shared" si="853"/>
        <v/>
      </c>
      <c r="AQ1635" t="str">
        <f t="shared" si="850"/>
        <v/>
      </c>
    </row>
    <row r="1636" spans="1:43" x14ac:dyDescent="0.25">
      <c r="A1636" t="str">
        <f t="shared" si="854"/>
        <v/>
      </c>
      <c r="C1636" t="str">
        <f t="shared" si="860"/>
        <v/>
      </c>
      <c r="D1636" t="str">
        <f t="shared" si="855"/>
        <v/>
      </c>
      <c r="E1636" t="str">
        <f t="shared" si="856"/>
        <v/>
      </c>
      <c r="F1636" t="str">
        <f t="shared" si="859"/>
        <v/>
      </c>
      <c r="G1636" t="str">
        <f t="shared" si="851"/>
        <v/>
      </c>
      <c r="H1636" t="str">
        <f t="shared" si="861"/>
        <v/>
      </c>
      <c r="I1636" s="3" t="str">
        <f>IF(LEN(H1636)&gt;0,VLOOKUP(H1636,DATA!$B$2:$G$526,6,FALSE),"")</f>
        <v/>
      </c>
      <c r="J1636" t="str">
        <f>IF(LEN(H1636)&gt;0,VLOOKUP(H1636,DATA!$B$2:$G$526,2,FALSE),"")</f>
        <v/>
      </c>
      <c r="K1636" t="str">
        <f>IF(LEN(H1636)&gt;0,IF(MID(IF(MID(MID(C1636,LEN(H1636)+2,99),1,1)="(",MID(MID(C1636,LEN(H1636)+2,99),2,LEN(MID(C1636,LEN(H1636)+2,99))-2),MID(C1636,LEN(H1636)+2,99)),1,1)=VLOOKUP(H1636,DATA!$B$2:$I$526,8,FALSE),MID(IF(MID(MID(C1636,LEN(H1636)+2,99),1,1)="(",MID(MID(C1636,LEN(H1636)+2,99),2,LEN(MID(C1636,LEN(H1636)+2,99))-2),MID(C1636,LEN(H1636)+2,99)),1,3),IF(MID(MID(C1636,LEN(H1636)+2,99),1,1)="(",MID(MID(C1636,LEN(H1636)+2,99),2,LEN(MID(C1636,LEN(H1636)+2,99))-2),MID(C1636,LEN(H1636)+2,99))),"")</f>
        <v/>
      </c>
      <c r="L1636" t="str">
        <f t="shared" si="862"/>
        <v/>
      </c>
      <c r="M1636" t="str">
        <f t="shared" ref="M1636:M1699" si="881">TRIM(IF(LEN(L1636)&gt;0,MID(C1636,FIND(L1636,C1636,LEN(H1636)+LEN(K1636)+1)+LEN(L1636)+1,LEN(C1636)),""))</f>
        <v/>
      </c>
      <c r="N1636" t="str">
        <f t="shared" si="863"/>
        <v/>
      </c>
      <c r="O1636" t="str">
        <f t="shared" si="864"/>
        <v/>
      </c>
      <c r="P1636" t="str">
        <f t="shared" si="857"/>
        <v/>
      </c>
      <c r="Q1636" t="str">
        <f t="shared" si="865"/>
        <v/>
      </c>
      <c r="R1636" t="str">
        <f t="shared" si="866"/>
        <v/>
      </c>
      <c r="S1636" t="str">
        <f t="shared" si="867"/>
        <v/>
      </c>
      <c r="T1636" t="str">
        <f t="shared" si="868"/>
        <v/>
      </c>
      <c r="U1636" t="str">
        <f t="shared" si="869"/>
        <v/>
      </c>
      <c r="V1636" t="str">
        <f>IF(MID(I1636,6,1)="T",VLOOKUP(H1636,DATA!$B$2:$H$526,7,FALSE),"")</f>
        <v/>
      </c>
      <c r="W1636" t="str">
        <f t="shared" si="870"/>
        <v/>
      </c>
      <c r="X1636" t="str">
        <f>IF(LEN(H1636)&gt;0,VLOOKUP(H1636,DATA!$B$2:$F$526,5,FALSE),"")</f>
        <v/>
      </c>
      <c r="Y1636" t="str">
        <f t="shared" si="871"/>
        <v/>
      </c>
      <c r="Z1636" t="str">
        <f t="shared" si="872"/>
        <v/>
      </c>
      <c r="AA1636" t="str">
        <f t="shared" si="873"/>
        <v/>
      </c>
      <c r="AB1636" t="str">
        <f>IF(LEN(Z1636)&gt;0,VLOOKUP(Z1636,DATA!$K$25:$L$69,2,FALSE)&amp;IF(LEN(AA1636)&gt;0,VLOOKUP(AA1636,DATA!$O$25:$P$29,2,FALSE),""),"")</f>
        <v/>
      </c>
      <c r="AC1636" t="str">
        <f>IF(LEN(Z1636)&gt;0,VLOOKUP(Z1636,DATA!$K$25:$M$69,3,FALSE),"")</f>
        <v/>
      </c>
      <c r="AD1636" t="str">
        <f t="shared" si="874"/>
        <v/>
      </c>
      <c r="AE1636" t="str">
        <f t="shared" si="875"/>
        <v/>
      </c>
      <c r="AF1636" t="str">
        <f t="shared" si="876"/>
        <v/>
      </c>
      <c r="AG1636" t="str">
        <f t="shared" si="877"/>
        <v/>
      </c>
      <c r="AH1636" t="str">
        <f t="shared" si="878"/>
        <v/>
      </c>
      <c r="AI1636" t="str">
        <f>IF(LEN(Q1636)&gt;0,REPT("0",IF(IF(MID(I1636,12,1)="F",VLOOKUP(J1636,DATA!$K$2:$Y$20,14,FALSE),0)&gt;10,IF(MID(I1636,12,1)="F",VLOOKUP(J1636,DATA!$K$2:$Y$20,14,FALSE),0)-10,0)-LEN(X1636))&amp;DEC2BIN(Q1636,IF(MID(I1636,12,1)="F",VLOOKUP(J1636,DATA!$K$2:$Y$20,14,FALSE),0)-IF(IF(MID(I1636,12,1)="F",VLOOKUP(J1636,DATA!$K$2:$Y$20,14,FALSE),0)&gt;10,IF(MID(I1636,12,1)="F",VLOOKUP(J1636,DATA!$K$2:$Y$20,14,FALSE),0)-10,0)),"")</f>
        <v/>
      </c>
      <c r="AJ1636" t="str">
        <f>IF(LEN(H1636)&gt;0,IF(H1636&lt;&gt;"CALL_PAL",VLOOKUP(H1636,DATA!$B$2:$E$526,4,FALSE),VLOOKUP(K1636,DATA!$K$72:$M$161,3,FALSE)),"")</f>
        <v/>
      </c>
      <c r="AK1636" t="str">
        <f>IF(LEN(H1636)&gt;0,VLOOKUP(H1636,DATA!$B$2:$D$526,3,FALSE),"")</f>
        <v/>
      </c>
      <c r="AL1636" t="str">
        <f t="shared" si="879"/>
        <v/>
      </c>
      <c r="AM1636" t="str">
        <f t="shared" si="880"/>
        <v/>
      </c>
      <c r="AN1636" t="str">
        <f t="shared" si="858"/>
        <v/>
      </c>
      <c r="AO1636" t="str">
        <f t="shared" si="852"/>
        <v/>
      </c>
      <c r="AP1636" t="str">
        <f t="shared" si="853"/>
        <v/>
      </c>
      <c r="AQ1636" t="str">
        <f t="shared" si="850"/>
        <v/>
      </c>
    </row>
    <row r="1637" spans="1:43" x14ac:dyDescent="0.25">
      <c r="A1637" t="str">
        <f t="shared" si="854"/>
        <v/>
      </c>
      <c r="C1637" t="str">
        <f t="shared" si="860"/>
        <v/>
      </c>
      <c r="D1637" t="str">
        <f t="shared" si="855"/>
        <v/>
      </c>
      <c r="E1637" t="str">
        <f t="shared" si="856"/>
        <v/>
      </c>
      <c r="F1637" t="str">
        <f t="shared" si="859"/>
        <v/>
      </c>
      <c r="G1637" t="str">
        <f t="shared" si="851"/>
        <v/>
      </c>
      <c r="H1637" t="str">
        <f t="shared" si="861"/>
        <v/>
      </c>
      <c r="I1637" s="3" t="str">
        <f>IF(LEN(H1637)&gt;0,VLOOKUP(H1637,DATA!$B$2:$G$526,6,FALSE),"")</f>
        <v/>
      </c>
      <c r="J1637" t="str">
        <f>IF(LEN(H1637)&gt;0,VLOOKUP(H1637,DATA!$B$2:$G$526,2,FALSE),"")</f>
        <v/>
      </c>
      <c r="K1637" t="str">
        <f>IF(LEN(H1637)&gt;0,IF(MID(IF(MID(MID(C1637,LEN(H1637)+2,99),1,1)="(",MID(MID(C1637,LEN(H1637)+2,99),2,LEN(MID(C1637,LEN(H1637)+2,99))-2),MID(C1637,LEN(H1637)+2,99)),1,1)=VLOOKUP(H1637,DATA!$B$2:$I$526,8,FALSE),MID(IF(MID(MID(C1637,LEN(H1637)+2,99),1,1)="(",MID(MID(C1637,LEN(H1637)+2,99),2,LEN(MID(C1637,LEN(H1637)+2,99))-2),MID(C1637,LEN(H1637)+2,99)),1,3),IF(MID(MID(C1637,LEN(H1637)+2,99),1,1)="(",MID(MID(C1637,LEN(H1637)+2,99),2,LEN(MID(C1637,LEN(H1637)+2,99))-2),MID(C1637,LEN(H1637)+2,99))),"")</f>
        <v/>
      </c>
      <c r="L1637" t="str">
        <f t="shared" si="862"/>
        <v/>
      </c>
      <c r="M1637" t="str">
        <f t="shared" si="881"/>
        <v/>
      </c>
      <c r="N1637" t="str">
        <f t="shared" si="863"/>
        <v/>
      </c>
      <c r="O1637" t="str">
        <f t="shared" si="864"/>
        <v/>
      </c>
      <c r="P1637" t="str">
        <f t="shared" si="857"/>
        <v/>
      </c>
      <c r="Q1637" t="str">
        <f t="shared" si="865"/>
        <v/>
      </c>
      <c r="R1637" t="str">
        <f t="shared" si="866"/>
        <v/>
      </c>
      <c r="S1637" t="str">
        <f t="shared" si="867"/>
        <v/>
      </c>
      <c r="T1637" t="str">
        <f t="shared" si="868"/>
        <v/>
      </c>
      <c r="U1637" t="str">
        <f t="shared" si="869"/>
        <v/>
      </c>
      <c r="V1637" t="str">
        <f>IF(MID(I1637,6,1)="T",VLOOKUP(H1637,DATA!$B$2:$H$526,7,FALSE),"")</f>
        <v/>
      </c>
      <c r="W1637" t="str">
        <f t="shared" si="870"/>
        <v/>
      </c>
      <c r="X1637" t="str">
        <f>IF(LEN(H1637)&gt;0,VLOOKUP(H1637,DATA!$B$2:$F$526,5,FALSE),"")</f>
        <v/>
      </c>
      <c r="Y1637" t="str">
        <f t="shared" si="871"/>
        <v/>
      </c>
      <c r="Z1637" t="str">
        <f t="shared" si="872"/>
        <v/>
      </c>
      <c r="AA1637" t="str">
        <f t="shared" si="873"/>
        <v/>
      </c>
      <c r="AB1637" t="str">
        <f>IF(LEN(Z1637)&gt;0,VLOOKUP(Z1637,DATA!$K$25:$L$69,2,FALSE)&amp;IF(LEN(AA1637)&gt;0,VLOOKUP(AA1637,DATA!$O$25:$P$29,2,FALSE),""),"")</f>
        <v/>
      </c>
      <c r="AC1637" t="str">
        <f>IF(LEN(Z1637)&gt;0,VLOOKUP(Z1637,DATA!$K$25:$M$69,3,FALSE),"")</f>
        <v/>
      </c>
      <c r="AD1637" t="str">
        <f t="shared" si="874"/>
        <v/>
      </c>
      <c r="AE1637" t="str">
        <f t="shared" si="875"/>
        <v/>
      </c>
      <c r="AF1637" t="str">
        <f t="shared" si="876"/>
        <v/>
      </c>
      <c r="AG1637" t="str">
        <f t="shared" si="877"/>
        <v/>
      </c>
      <c r="AH1637" t="str">
        <f t="shared" si="878"/>
        <v/>
      </c>
      <c r="AI1637" t="str">
        <f>IF(LEN(Q1637)&gt;0,REPT("0",IF(IF(MID(I1637,12,1)="F",VLOOKUP(J1637,DATA!$K$2:$Y$20,14,FALSE),0)&gt;10,IF(MID(I1637,12,1)="F",VLOOKUP(J1637,DATA!$K$2:$Y$20,14,FALSE),0)-10,0)-LEN(X1637))&amp;DEC2BIN(Q1637,IF(MID(I1637,12,1)="F",VLOOKUP(J1637,DATA!$K$2:$Y$20,14,FALSE),0)-IF(IF(MID(I1637,12,1)="F",VLOOKUP(J1637,DATA!$K$2:$Y$20,14,FALSE),0)&gt;10,IF(MID(I1637,12,1)="F",VLOOKUP(J1637,DATA!$K$2:$Y$20,14,FALSE),0)-10,0)),"")</f>
        <v/>
      </c>
      <c r="AJ1637" t="str">
        <f>IF(LEN(H1637)&gt;0,IF(H1637&lt;&gt;"CALL_PAL",VLOOKUP(H1637,DATA!$B$2:$E$526,4,FALSE),VLOOKUP(K1637,DATA!$K$72:$M$161,3,FALSE)),"")</f>
        <v/>
      </c>
      <c r="AK1637" t="str">
        <f>IF(LEN(H1637)&gt;0,VLOOKUP(H1637,DATA!$B$2:$D$526,3,FALSE),"")</f>
        <v/>
      </c>
      <c r="AL1637" t="str">
        <f t="shared" si="879"/>
        <v/>
      </c>
      <c r="AM1637" t="str">
        <f t="shared" si="880"/>
        <v/>
      </c>
      <c r="AN1637" t="str">
        <f t="shared" si="858"/>
        <v/>
      </c>
      <c r="AO1637" t="str">
        <f t="shared" si="852"/>
        <v/>
      </c>
      <c r="AP1637" t="str">
        <f t="shared" si="853"/>
        <v/>
      </c>
      <c r="AQ1637" t="str">
        <f t="shared" si="850"/>
        <v/>
      </c>
    </row>
    <row r="1638" spans="1:43" x14ac:dyDescent="0.25">
      <c r="A1638" t="str">
        <f t="shared" si="854"/>
        <v/>
      </c>
      <c r="C1638" t="str">
        <f t="shared" si="860"/>
        <v/>
      </c>
      <c r="D1638" t="str">
        <f t="shared" si="855"/>
        <v/>
      </c>
      <c r="E1638" t="str">
        <f t="shared" si="856"/>
        <v/>
      </c>
      <c r="F1638" t="str">
        <f t="shared" si="859"/>
        <v/>
      </c>
      <c r="G1638" t="str">
        <f t="shared" si="851"/>
        <v/>
      </c>
      <c r="H1638" t="str">
        <f t="shared" si="861"/>
        <v/>
      </c>
      <c r="I1638" s="3" t="str">
        <f>IF(LEN(H1638)&gt;0,VLOOKUP(H1638,DATA!$B$2:$G$526,6,FALSE),"")</f>
        <v/>
      </c>
      <c r="J1638" t="str">
        <f>IF(LEN(H1638)&gt;0,VLOOKUP(H1638,DATA!$B$2:$G$526,2,FALSE),"")</f>
        <v/>
      </c>
      <c r="K1638" t="str">
        <f>IF(LEN(H1638)&gt;0,IF(MID(IF(MID(MID(C1638,LEN(H1638)+2,99),1,1)="(",MID(MID(C1638,LEN(H1638)+2,99),2,LEN(MID(C1638,LEN(H1638)+2,99))-2),MID(C1638,LEN(H1638)+2,99)),1,1)=VLOOKUP(H1638,DATA!$B$2:$I$526,8,FALSE),MID(IF(MID(MID(C1638,LEN(H1638)+2,99),1,1)="(",MID(MID(C1638,LEN(H1638)+2,99),2,LEN(MID(C1638,LEN(H1638)+2,99))-2),MID(C1638,LEN(H1638)+2,99)),1,3),IF(MID(MID(C1638,LEN(H1638)+2,99),1,1)="(",MID(MID(C1638,LEN(H1638)+2,99),2,LEN(MID(C1638,LEN(H1638)+2,99))-2),MID(C1638,LEN(H1638)+2,99))),"")</f>
        <v/>
      </c>
      <c r="L1638" t="str">
        <f t="shared" si="862"/>
        <v/>
      </c>
      <c r="M1638" t="str">
        <f t="shared" si="881"/>
        <v/>
      </c>
      <c r="N1638" t="str">
        <f t="shared" si="863"/>
        <v/>
      </c>
      <c r="O1638" t="str">
        <f t="shared" si="864"/>
        <v/>
      </c>
      <c r="P1638" t="str">
        <f t="shared" si="857"/>
        <v/>
      </c>
      <c r="Q1638" t="str">
        <f t="shared" si="865"/>
        <v/>
      </c>
      <c r="R1638" t="str">
        <f t="shared" si="866"/>
        <v/>
      </c>
      <c r="S1638" t="str">
        <f t="shared" si="867"/>
        <v/>
      </c>
      <c r="T1638" t="str">
        <f t="shared" si="868"/>
        <v/>
      </c>
      <c r="U1638" t="str">
        <f t="shared" si="869"/>
        <v/>
      </c>
      <c r="V1638" t="str">
        <f>IF(MID(I1638,6,1)="T",VLOOKUP(H1638,DATA!$B$2:$H$526,7,FALSE),"")</f>
        <v/>
      </c>
      <c r="W1638" t="str">
        <f t="shared" si="870"/>
        <v/>
      </c>
      <c r="X1638" t="str">
        <f>IF(LEN(H1638)&gt;0,VLOOKUP(H1638,DATA!$B$2:$F$526,5,FALSE),"")</f>
        <v/>
      </c>
      <c r="Y1638" t="str">
        <f t="shared" si="871"/>
        <v/>
      </c>
      <c r="Z1638" t="str">
        <f t="shared" si="872"/>
        <v/>
      </c>
      <c r="AA1638" t="str">
        <f t="shared" si="873"/>
        <v/>
      </c>
      <c r="AB1638" t="str">
        <f>IF(LEN(Z1638)&gt;0,VLOOKUP(Z1638,DATA!$K$25:$L$69,2,FALSE)&amp;IF(LEN(AA1638)&gt;0,VLOOKUP(AA1638,DATA!$O$25:$P$29,2,FALSE),""),"")</f>
        <v/>
      </c>
      <c r="AC1638" t="str">
        <f>IF(LEN(Z1638)&gt;0,VLOOKUP(Z1638,DATA!$K$25:$M$69,3,FALSE),"")</f>
        <v/>
      </c>
      <c r="AD1638" t="str">
        <f t="shared" si="874"/>
        <v/>
      </c>
      <c r="AE1638" t="str">
        <f t="shared" si="875"/>
        <v/>
      </c>
      <c r="AF1638" t="str">
        <f t="shared" si="876"/>
        <v/>
      </c>
      <c r="AG1638" t="str">
        <f t="shared" si="877"/>
        <v/>
      </c>
      <c r="AH1638" t="str">
        <f t="shared" si="878"/>
        <v/>
      </c>
      <c r="AI1638" t="str">
        <f>IF(LEN(Q1638)&gt;0,REPT("0",IF(IF(MID(I1638,12,1)="F",VLOOKUP(J1638,DATA!$K$2:$Y$20,14,FALSE),0)&gt;10,IF(MID(I1638,12,1)="F",VLOOKUP(J1638,DATA!$K$2:$Y$20,14,FALSE),0)-10,0)-LEN(X1638))&amp;DEC2BIN(Q1638,IF(MID(I1638,12,1)="F",VLOOKUP(J1638,DATA!$K$2:$Y$20,14,FALSE),0)-IF(IF(MID(I1638,12,1)="F",VLOOKUP(J1638,DATA!$K$2:$Y$20,14,FALSE),0)&gt;10,IF(MID(I1638,12,1)="F",VLOOKUP(J1638,DATA!$K$2:$Y$20,14,FALSE),0)-10,0)),"")</f>
        <v/>
      </c>
      <c r="AJ1638" t="str">
        <f>IF(LEN(H1638)&gt;0,IF(H1638&lt;&gt;"CALL_PAL",VLOOKUP(H1638,DATA!$B$2:$E$526,4,FALSE),VLOOKUP(K1638,DATA!$K$72:$M$161,3,FALSE)),"")</f>
        <v/>
      </c>
      <c r="AK1638" t="str">
        <f>IF(LEN(H1638)&gt;0,VLOOKUP(H1638,DATA!$B$2:$D$526,3,FALSE),"")</f>
        <v/>
      </c>
      <c r="AL1638" t="str">
        <f t="shared" si="879"/>
        <v/>
      </c>
      <c r="AM1638" t="str">
        <f t="shared" si="880"/>
        <v/>
      </c>
      <c r="AN1638" t="str">
        <f t="shared" si="858"/>
        <v/>
      </c>
      <c r="AO1638" t="str">
        <f t="shared" si="852"/>
        <v/>
      </c>
      <c r="AP1638" t="str">
        <f t="shared" si="853"/>
        <v/>
      </c>
      <c r="AQ1638" t="str">
        <f t="shared" si="850"/>
        <v/>
      </c>
    </row>
    <row r="1639" spans="1:43" x14ac:dyDescent="0.25">
      <c r="A1639" t="str">
        <f t="shared" si="854"/>
        <v/>
      </c>
      <c r="C1639" t="str">
        <f t="shared" si="860"/>
        <v/>
      </c>
      <c r="D1639" t="str">
        <f t="shared" si="855"/>
        <v/>
      </c>
      <c r="E1639" t="str">
        <f t="shared" si="856"/>
        <v/>
      </c>
      <c r="F1639" t="str">
        <f t="shared" si="859"/>
        <v/>
      </c>
      <c r="G1639" t="str">
        <f t="shared" si="851"/>
        <v/>
      </c>
      <c r="H1639" t="str">
        <f t="shared" si="861"/>
        <v/>
      </c>
      <c r="I1639" s="3" t="str">
        <f>IF(LEN(H1639)&gt;0,VLOOKUP(H1639,DATA!$B$2:$G$526,6,FALSE),"")</f>
        <v/>
      </c>
      <c r="J1639" t="str">
        <f>IF(LEN(H1639)&gt;0,VLOOKUP(H1639,DATA!$B$2:$G$526,2,FALSE),"")</f>
        <v/>
      </c>
      <c r="K1639" t="str">
        <f>IF(LEN(H1639)&gt;0,IF(MID(IF(MID(MID(C1639,LEN(H1639)+2,99),1,1)="(",MID(MID(C1639,LEN(H1639)+2,99),2,LEN(MID(C1639,LEN(H1639)+2,99))-2),MID(C1639,LEN(H1639)+2,99)),1,1)=VLOOKUP(H1639,DATA!$B$2:$I$526,8,FALSE),MID(IF(MID(MID(C1639,LEN(H1639)+2,99),1,1)="(",MID(MID(C1639,LEN(H1639)+2,99),2,LEN(MID(C1639,LEN(H1639)+2,99))-2),MID(C1639,LEN(H1639)+2,99)),1,3),IF(MID(MID(C1639,LEN(H1639)+2,99),1,1)="(",MID(MID(C1639,LEN(H1639)+2,99),2,LEN(MID(C1639,LEN(H1639)+2,99))-2),MID(C1639,LEN(H1639)+2,99))),"")</f>
        <v/>
      </c>
      <c r="L1639" t="str">
        <f t="shared" si="862"/>
        <v/>
      </c>
      <c r="M1639" t="str">
        <f t="shared" si="881"/>
        <v/>
      </c>
      <c r="N1639" t="str">
        <f t="shared" si="863"/>
        <v/>
      </c>
      <c r="O1639" t="str">
        <f t="shared" si="864"/>
        <v/>
      </c>
      <c r="P1639" t="str">
        <f t="shared" si="857"/>
        <v/>
      </c>
      <c r="Q1639" t="str">
        <f t="shared" si="865"/>
        <v/>
      </c>
      <c r="R1639" t="str">
        <f t="shared" si="866"/>
        <v/>
      </c>
      <c r="S1639" t="str">
        <f t="shared" si="867"/>
        <v/>
      </c>
      <c r="T1639" t="str">
        <f t="shared" si="868"/>
        <v/>
      </c>
      <c r="U1639" t="str">
        <f t="shared" si="869"/>
        <v/>
      </c>
      <c r="V1639" t="str">
        <f>IF(MID(I1639,6,1)="T",VLOOKUP(H1639,DATA!$B$2:$H$526,7,FALSE),"")</f>
        <v/>
      </c>
      <c r="W1639" t="str">
        <f t="shared" si="870"/>
        <v/>
      </c>
      <c r="X1639" t="str">
        <f>IF(LEN(H1639)&gt;0,VLOOKUP(H1639,DATA!$B$2:$F$526,5,FALSE),"")</f>
        <v/>
      </c>
      <c r="Y1639" t="str">
        <f t="shared" si="871"/>
        <v/>
      </c>
      <c r="Z1639" t="str">
        <f t="shared" si="872"/>
        <v/>
      </c>
      <c r="AA1639" t="str">
        <f t="shared" si="873"/>
        <v/>
      </c>
      <c r="AB1639" t="str">
        <f>IF(LEN(Z1639)&gt;0,VLOOKUP(Z1639,DATA!$K$25:$L$69,2,FALSE)&amp;IF(LEN(AA1639)&gt;0,VLOOKUP(AA1639,DATA!$O$25:$P$29,2,FALSE),""),"")</f>
        <v/>
      </c>
      <c r="AC1639" t="str">
        <f>IF(LEN(Z1639)&gt;0,VLOOKUP(Z1639,DATA!$K$25:$M$69,3,FALSE),"")</f>
        <v/>
      </c>
      <c r="AD1639" t="str">
        <f t="shared" si="874"/>
        <v/>
      </c>
      <c r="AE1639" t="str">
        <f t="shared" si="875"/>
        <v/>
      </c>
      <c r="AF1639" t="str">
        <f t="shared" si="876"/>
        <v/>
      </c>
      <c r="AG1639" t="str">
        <f t="shared" si="877"/>
        <v/>
      </c>
      <c r="AH1639" t="str">
        <f t="shared" si="878"/>
        <v/>
      </c>
      <c r="AI1639" t="str">
        <f>IF(LEN(Q1639)&gt;0,REPT("0",IF(IF(MID(I1639,12,1)="F",VLOOKUP(J1639,DATA!$K$2:$Y$20,14,FALSE),0)&gt;10,IF(MID(I1639,12,1)="F",VLOOKUP(J1639,DATA!$K$2:$Y$20,14,FALSE),0)-10,0)-LEN(X1639))&amp;DEC2BIN(Q1639,IF(MID(I1639,12,1)="F",VLOOKUP(J1639,DATA!$K$2:$Y$20,14,FALSE),0)-IF(IF(MID(I1639,12,1)="F",VLOOKUP(J1639,DATA!$K$2:$Y$20,14,FALSE),0)&gt;10,IF(MID(I1639,12,1)="F",VLOOKUP(J1639,DATA!$K$2:$Y$20,14,FALSE),0)-10,0)),"")</f>
        <v/>
      </c>
      <c r="AJ1639" t="str">
        <f>IF(LEN(H1639)&gt;0,IF(H1639&lt;&gt;"CALL_PAL",VLOOKUP(H1639,DATA!$B$2:$E$526,4,FALSE),VLOOKUP(K1639,DATA!$K$72:$M$161,3,FALSE)),"")</f>
        <v/>
      </c>
      <c r="AK1639" t="str">
        <f>IF(LEN(H1639)&gt;0,VLOOKUP(H1639,DATA!$B$2:$D$526,3,FALSE),"")</f>
        <v/>
      </c>
      <c r="AL1639" t="str">
        <f t="shared" si="879"/>
        <v/>
      </c>
      <c r="AM1639" t="str">
        <f t="shared" si="880"/>
        <v/>
      </c>
      <c r="AN1639" t="str">
        <f t="shared" si="858"/>
        <v/>
      </c>
      <c r="AO1639" t="str">
        <f t="shared" si="852"/>
        <v/>
      </c>
      <c r="AP1639" t="str">
        <f t="shared" si="853"/>
        <v/>
      </c>
      <c r="AQ1639" t="str">
        <f t="shared" si="850"/>
        <v/>
      </c>
    </row>
    <row r="1640" spans="1:43" x14ac:dyDescent="0.25">
      <c r="A1640" t="str">
        <f t="shared" si="854"/>
        <v/>
      </c>
      <c r="C1640" t="str">
        <f t="shared" si="860"/>
        <v/>
      </c>
      <c r="D1640" t="str">
        <f t="shared" si="855"/>
        <v/>
      </c>
      <c r="E1640" t="str">
        <f t="shared" si="856"/>
        <v/>
      </c>
      <c r="F1640" t="str">
        <f t="shared" si="859"/>
        <v/>
      </c>
      <c r="G1640" t="str">
        <f t="shared" si="851"/>
        <v/>
      </c>
      <c r="H1640" t="str">
        <f t="shared" si="861"/>
        <v/>
      </c>
      <c r="I1640" s="3" t="str">
        <f>IF(LEN(H1640)&gt;0,VLOOKUP(H1640,DATA!$B$2:$G$526,6,FALSE),"")</f>
        <v/>
      </c>
      <c r="J1640" t="str">
        <f>IF(LEN(H1640)&gt;0,VLOOKUP(H1640,DATA!$B$2:$G$526,2,FALSE),"")</f>
        <v/>
      </c>
      <c r="K1640" t="str">
        <f>IF(LEN(H1640)&gt;0,IF(MID(IF(MID(MID(C1640,LEN(H1640)+2,99),1,1)="(",MID(MID(C1640,LEN(H1640)+2,99),2,LEN(MID(C1640,LEN(H1640)+2,99))-2),MID(C1640,LEN(H1640)+2,99)),1,1)=VLOOKUP(H1640,DATA!$B$2:$I$526,8,FALSE),MID(IF(MID(MID(C1640,LEN(H1640)+2,99),1,1)="(",MID(MID(C1640,LEN(H1640)+2,99),2,LEN(MID(C1640,LEN(H1640)+2,99))-2),MID(C1640,LEN(H1640)+2,99)),1,3),IF(MID(MID(C1640,LEN(H1640)+2,99),1,1)="(",MID(MID(C1640,LEN(H1640)+2,99),2,LEN(MID(C1640,LEN(H1640)+2,99))-2),MID(C1640,LEN(H1640)+2,99))),"")</f>
        <v/>
      </c>
      <c r="L1640" t="str">
        <f t="shared" si="862"/>
        <v/>
      </c>
      <c r="M1640" t="str">
        <f t="shared" si="881"/>
        <v/>
      </c>
      <c r="N1640" t="str">
        <f t="shared" si="863"/>
        <v/>
      </c>
      <c r="O1640" t="str">
        <f t="shared" si="864"/>
        <v/>
      </c>
      <c r="P1640" t="str">
        <f t="shared" si="857"/>
        <v/>
      </c>
      <c r="Q1640" t="str">
        <f t="shared" si="865"/>
        <v/>
      </c>
      <c r="R1640" t="str">
        <f t="shared" si="866"/>
        <v/>
      </c>
      <c r="S1640" t="str">
        <f t="shared" si="867"/>
        <v/>
      </c>
      <c r="T1640" t="str">
        <f t="shared" si="868"/>
        <v/>
      </c>
      <c r="U1640" t="str">
        <f t="shared" si="869"/>
        <v/>
      </c>
      <c r="V1640" t="str">
        <f>IF(MID(I1640,6,1)="T",VLOOKUP(H1640,DATA!$B$2:$H$526,7,FALSE),"")</f>
        <v/>
      </c>
      <c r="W1640" t="str">
        <f t="shared" si="870"/>
        <v/>
      </c>
      <c r="X1640" t="str">
        <f>IF(LEN(H1640)&gt;0,VLOOKUP(H1640,DATA!$B$2:$F$526,5,FALSE),"")</f>
        <v/>
      </c>
      <c r="Y1640" t="str">
        <f t="shared" si="871"/>
        <v/>
      </c>
      <c r="Z1640" t="str">
        <f t="shared" si="872"/>
        <v/>
      </c>
      <c r="AA1640" t="str">
        <f t="shared" si="873"/>
        <v/>
      </c>
      <c r="AB1640" t="str">
        <f>IF(LEN(Z1640)&gt;0,VLOOKUP(Z1640,DATA!$K$25:$L$69,2,FALSE)&amp;IF(LEN(AA1640)&gt;0,VLOOKUP(AA1640,DATA!$O$25:$P$29,2,FALSE),""),"")</f>
        <v/>
      </c>
      <c r="AC1640" t="str">
        <f>IF(LEN(Z1640)&gt;0,VLOOKUP(Z1640,DATA!$K$25:$M$69,3,FALSE),"")</f>
        <v/>
      </c>
      <c r="AD1640" t="str">
        <f t="shared" si="874"/>
        <v/>
      </c>
      <c r="AE1640" t="str">
        <f t="shared" si="875"/>
        <v/>
      </c>
      <c r="AF1640" t="str">
        <f t="shared" si="876"/>
        <v/>
      </c>
      <c r="AG1640" t="str">
        <f t="shared" si="877"/>
        <v/>
      </c>
      <c r="AH1640" t="str">
        <f t="shared" si="878"/>
        <v/>
      </c>
      <c r="AI1640" t="str">
        <f>IF(LEN(Q1640)&gt;0,REPT("0",IF(IF(MID(I1640,12,1)="F",VLOOKUP(J1640,DATA!$K$2:$Y$20,14,FALSE),0)&gt;10,IF(MID(I1640,12,1)="F",VLOOKUP(J1640,DATA!$K$2:$Y$20,14,FALSE),0)-10,0)-LEN(X1640))&amp;DEC2BIN(Q1640,IF(MID(I1640,12,1)="F",VLOOKUP(J1640,DATA!$K$2:$Y$20,14,FALSE),0)-IF(IF(MID(I1640,12,1)="F",VLOOKUP(J1640,DATA!$K$2:$Y$20,14,FALSE),0)&gt;10,IF(MID(I1640,12,1)="F",VLOOKUP(J1640,DATA!$K$2:$Y$20,14,FALSE),0)-10,0)),"")</f>
        <v/>
      </c>
      <c r="AJ1640" t="str">
        <f>IF(LEN(H1640)&gt;0,IF(H1640&lt;&gt;"CALL_PAL",VLOOKUP(H1640,DATA!$B$2:$E$526,4,FALSE),VLOOKUP(K1640,DATA!$K$72:$M$161,3,FALSE)),"")</f>
        <v/>
      </c>
      <c r="AK1640" t="str">
        <f>IF(LEN(H1640)&gt;0,VLOOKUP(H1640,DATA!$B$2:$D$526,3,FALSE),"")</f>
        <v/>
      </c>
      <c r="AL1640" t="str">
        <f t="shared" si="879"/>
        <v/>
      </c>
      <c r="AM1640" t="str">
        <f t="shared" si="880"/>
        <v/>
      </c>
      <c r="AN1640" t="str">
        <f t="shared" si="858"/>
        <v/>
      </c>
      <c r="AO1640" t="str">
        <f t="shared" si="852"/>
        <v/>
      </c>
      <c r="AP1640" t="str">
        <f t="shared" si="853"/>
        <v/>
      </c>
      <c r="AQ1640" t="str">
        <f t="shared" si="850"/>
        <v/>
      </c>
    </row>
    <row r="1641" spans="1:43" x14ac:dyDescent="0.25">
      <c r="A1641" t="str">
        <f t="shared" si="854"/>
        <v/>
      </c>
      <c r="C1641" t="str">
        <f t="shared" si="860"/>
        <v/>
      </c>
      <c r="D1641" t="str">
        <f t="shared" si="855"/>
        <v/>
      </c>
      <c r="E1641" t="str">
        <f t="shared" si="856"/>
        <v/>
      </c>
      <c r="F1641" t="str">
        <f t="shared" si="859"/>
        <v/>
      </c>
      <c r="G1641" t="str">
        <f t="shared" si="851"/>
        <v/>
      </c>
      <c r="H1641" t="str">
        <f t="shared" si="861"/>
        <v/>
      </c>
      <c r="I1641" s="3" t="str">
        <f>IF(LEN(H1641)&gt;0,VLOOKUP(H1641,DATA!$B$2:$G$526,6,FALSE),"")</f>
        <v/>
      </c>
      <c r="J1641" t="str">
        <f>IF(LEN(H1641)&gt;0,VLOOKUP(H1641,DATA!$B$2:$G$526,2,FALSE),"")</f>
        <v/>
      </c>
      <c r="K1641" t="str">
        <f>IF(LEN(H1641)&gt;0,IF(MID(IF(MID(MID(C1641,LEN(H1641)+2,99),1,1)="(",MID(MID(C1641,LEN(H1641)+2,99),2,LEN(MID(C1641,LEN(H1641)+2,99))-2),MID(C1641,LEN(H1641)+2,99)),1,1)=VLOOKUP(H1641,DATA!$B$2:$I$526,8,FALSE),MID(IF(MID(MID(C1641,LEN(H1641)+2,99),1,1)="(",MID(MID(C1641,LEN(H1641)+2,99),2,LEN(MID(C1641,LEN(H1641)+2,99))-2),MID(C1641,LEN(H1641)+2,99)),1,3),IF(MID(MID(C1641,LEN(H1641)+2,99),1,1)="(",MID(MID(C1641,LEN(H1641)+2,99),2,LEN(MID(C1641,LEN(H1641)+2,99))-2),MID(C1641,LEN(H1641)+2,99))),"")</f>
        <v/>
      </c>
      <c r="L1641" t="str">
        <f t="shared" si="862"/>
        <v/>
      </c>
      <c r="M1641" t="str">
        <f t="shared" si="881"/>
        <v/>
      </c>
      <c r="N1641" t="str">
        <f t="shared" si="863"/>
        <v/>
      </c>
      <c r="O1641" t="str">
        <f t="shared" si="864"/>
        <v/>
      </c>
      <c r="P1641" t="str">
        <f t="shared" si="857"/>
        <v/>
      </c>
      <c r="Q1641" t="str">
        <f t="shared" si="865"/>
        <v/>
      </c>
      <c r="R1641" t="str">
        <f t="shared" si="866"/>
        <v/>
      </c>
      <c r="S1641" t="str">
        <f t="shared" si="867"/>
        <v/>
      </c>
      <c r="T1641" t="str">
        <f t="shared" si="868"/>
        <v/>
      </c>
      <c r="U1641" t="str">
        <f t="shared" si="869"/>
        <v/>
      </c>
      <c r="V1641" t="str">
        <f>IF(MID(I1641,6,1)="T",VLOOKUP(H1641,DATA!$B$2:$H$526,7,FALSE),"")</f>
        <v/>
      </c>
      <c r="W1641" t="str">
        <f t="shared" si="870"/>
        <v/>
      </c>
      <c r="X1641" t="str">
        <f>IF(LEN(H1641)&gt;0,VLOOKUP(H1641,DATA!$B$2:$F$526,5,FALSE),"")</f>
        <v/>
      </c>
      <c r="Y1641" t="str">
        <f t="shared" si="871"/>
        <v/>
      </c>
      <c r="Z1641" t="str">
        <f t="shared" si="872"/>
        <v/>
      </c>
      <c r="AA1641" t="str">
        <f t="shared" si="873"/>
        <v/>
      </c>
      <c r="AB1641" t="str">
        <f>IF(LEN(Z1641)&gt;0,VLOOKUP(Z1641,DATA!$K$25:$L$69,2,FALSE)&amp;IF(LEN(AA1641)&gt;0,VLOOKUP(AA1641,DATA!$O$25:$P$29,2,FALSE),""),"")</f>
        <v/>
      </c>
      <c r="AC1641" t="str">
        <f>IF(LEN(Z1641)&gt;0,VLOOKUP(Z1641,DATA!$K$25:$M$69,3,FALSE),"")</f>
        <v/>
      </c>
      <c r="AD1641" t="str">
        <f t="shared" si="874"/>
        <v/>
      </c>
      <c r="AE1641" t="str">
        <f t="shared" si="875"/>
        <v/>
      </c>
      <c r="AF1641" t="str">
        <f t="shared" si="876"/>
        <v/>
      </c>
      <c r="AG1641" t="str">
        <f t="shared" si="877"/>
        <v/>
      </c>
      <c r="AH1641" t="str">
        <f t="shared" si="878"/>
        <v/>
      </c>
      <c r="AI1641" t="str">
        <f>IF(LEN(Q1641)&gt;0,REPT("0",IF(IF(MID(I1641,12,1)="F",VLOOKUP(J1641,DATA!$K$2:$Y$20,14,FALSE),0)&gt;10,IF(MID(I1641,12,1)="F",VLOOKUP(J1641,DATA!$K$2:$Y$20,14,FALSE),0)-10,0)-LEN(X1641))&amp;DEC2BIN(Q1641,IF(MID(I1641,12,1)="F",VLOOKUP(J1641,DATA!$K$2:$Y$20,14,FALSE),0)-IF(IF(MID(I1641,12,1)="F",VLOOKUP(J1641,DATA!$K$2:$Y$20,14,FALSE),0)&gt;10,IF(MID(I1641,12,1)="F",VLOOKUP(J1641,DATA!$K$2:$Y$20,14,FALSE),0)-10,0)),"")</f>
        <v/>
      </c>
      <c r="AJ1641" t="str">
        <f>IF(LEN(H1641)&gt;0,IF(H1641&lt;&gt;"CALL_PAL",VLOOKUP(H1641,DATA!$B$2:$E$526,4,FALSE),VLOOKUP(K1641,DATA!$K$72:$M$161,3,FALSE)),"")</f>
        <v/>
      </c>
      <c r="AK1641" t="str">
        <f>IF(LEN(H1641)&gt;0,VLOOKUP(H1641,DATA!$B$2:$D$526,3,FALSE),"")</f>
        <v/>
      </c>
      <c r="AL1641" t="str">
        <f t="shared" si="879"/>
        <v/>
      </c>
      <c r="AM1641" t="str">
        <f t="shared" si="880"/>
        <v/>
      </c>
      <c r="AN1641" t="str">
        <f t="shared" si="858"/>
        <v/>
      </c>
      <c r="AO1641" t="str">
        <f t="shared" si="852"/>
        <v/>
      </c>
      <c r="AP1641" t="str">
        <f t="shared" si="853"/>
        <v/>
      </c>
      <c r="AQ1641" t="str">
        <f t="shared" si="850"/>
        <v/>
      </c>
    </row>
    <row r="1642" spans="1:43" x14ac:dyDescent="0.25">
      <c r="A1642" t="str">
        <f t="shared" si="854"/>
        <v/>
      </c>
      <c r="C1642" t="str">
        <f t="shared" si="860"/>
        <v/>
      </c>
      <c r="D1642" t="str">
        <f t="shared" si="855"/>
        <v/>
      </c>
      <c r="E1642" t="str">
        <f t="shared" si="856"/>
        <v/>
      </c>
      <c r="F1642" t="str">
        <f t="shared" si="859"/>
        <v/>
      </c>
      <c r="G1642" t="str">
        <f t="shared" si="851"/>
        <v/>
      </c>
      <c r="H1642" t="str">
        <f t="shared" si="861"/>
        <v/>
      </c>
      <c r="I1642" s="3" t="str">
        <f>IF(LEN(H1642)&gt;0,VLOOKUP(H1642,DATA!$B$2:$G$526,6,FALSE),"")</f>
        <v/>
      </c>
      <c r="J1642" t="str">
        <f>IF(LEN(H1642)&gt;0,VLOOKUP(H1642,DATA!$B$2:$G$526,2,FALSE),"")</f>
        <v/>
      </c>
      <c r="K1642" t="str">
        <f>IF(LEN(H1642)&gt;0,IF(MID(IF(MID(MID(C1642,LEN(H1642)+2,99),1,1)="(",MID(MID(C1642,LEN(H1642)+2,99),2,LEN(MID(C1642,LEN(H1642)+2,99))-2),MID(C1642,LEN(H1642)+2,99)),1,1)=VLOOKUP(H1642,DATA!$B$2:$I$526,8,FALSE),MID(IF(MID(MID(C1642,LEN(H1642)+2,99),1,1)="(",MID(MID(C1642,LEN(H1642)+2,99),2,LEN(MID(C1642,LEN(H1642)+2,99))-2),MID(C1642,LEN(H1642)+2,99)),1,3),IF(MID(MID(C1642,LEN(H1642)+2,99),1,1)="(",MID(MID(C1642,LEN(H1642)+2,99),2,LEN(MID(C1642,LEN(H1642)+2,99))-2),MID(C1642,LEN(H1642)+2,99))),"")</f>
        <v/>
      </c>
      <c r="L1642" t="str">
        <f t="shared" si="862"/>
        <v/>
      </c>
      <c r="M1642" t="str">
        <f t="shared" si="881"/>
        <v/>
      </c>
      <c r="N1642" t="str">
        <f t="shared" si="863"/>
        <v/>
      </c>
      <c r="O1642" t="str">
        <f t="shared" si="864"/>
        <v/>
      </c>
      <c r="P1642" t="str">
        <f t="shared" si="857"/>
        <v/>
      </c>
      <c r="Q1642" t="str">
        <f t="shared" si="865"/>
        <v/>
      </c>
      <c r="R1642" t="str">
        <f t="shared" si="866"/>
        <v/>
      </c>
      <c r="S1642" t="str">
        <f t="shared" si="867"/>
        <v/>
      </c>
      <c r="T1642" t="str">
        <f t="shared" si="868"/>
        <v/>
      </c>
      <c r="U1642" t="str">
        <f t="shared" si="869"/>
        <v/>
      </c>
      <c r="V1642" t="str">
        <f>IF(MID(I1642,6,1)="T",VLOOKUP(H1642,DATA!$B$2:$H$526,7,FALSE),"")</f>
        <v/>
      </c>
      <c r="W1642" t="str">
        <f t="shared" si="870"/>
        <v/>
      </c>
      <c r="X1642" t="str">
        <f>IF(LEN(H1642)&gt;0,VLOOKUP(H1642,DATA!$B$2:$F$526,5,FALSE),"")</f>
        <v/>
      </c>
      <c r="Y1642" t="str">
        <f t="shared" si="871"/>
        <v/>
      </c>
      <c r="Z1642" t="str">
        <f t="shared" si="872"/>
        <v/>
      </c>
      <c r="AA1642" t="str">
        <f t="shared" si="873"/>
        <v/>
      </c>
      <c r="AB1642" t="str">
        <f>IF(LEN(Z1642)&gt;0,VLOOKUP(Z1642,DATA!$K$25:$L$69,2,FALSE)&amp;IF(LEN(AA1642)&gt;0,VLOOKUP(AA1642,DATA!$O$25:$P$29,2,FALSE),""),"")</f>
        <v/>
      </c>
      <c r="AC1642" t="str">
        <f>IF(LEN(Z1642)&gt;0,VLOOKUP(Z1642,DATA!$K$25:$M$69,3,FALSE),"")</f>
        <v/>
      </c>
      <c r="AD1642" t="str">
        <f t="shared" si="874"/>
        <v/>
      </c>
      <c r="AE1642" t="str">
        <f t="shared" si="875"/>
        <v/>
      </c>
      <c r="AF1642" t="str">
        <f t="shared" si="876"/>
        <v/>
      </c>
      <c r="AG1642" t="str">
        <f t="shared" si="877"/>
        <v/>
      </c>
      <c r="AH1642" t="str">
        <f t="shared" si="878"/>
        <v/>
      </c>
      <c r="AI1642" t="str">
        <f>IF(LEN(Q1642)&gt;0,REPT("0",IF(IF(MID(I1642,12,1)="F",VLOOKUP(J1642,DATA!$K$2:$Y$20,14,FALSE),0)&gt;10,IF(MID(I1642,12,1)="F",VLOOKUP(J1642,DATA!$K$2:$Y$20,14,FALSE),0)-10,0)-LEN(X1642))&amp;DEC2BIN(Q1642,IF(MID(I1642,12,1)="F",VLOOKUP(J1642,DATA!$K$2:$Y$20,14,FALSE),0)-IF(IF(MID(I1642,12,1)="F",VLOOKUP(J1642,DATA!$K$2:$Y$20,14,FALSE),0)&gt;10,IF(MID(I1642,12,1)="F",VLOOKUP(J1642,DATA!$K$2:$Y$20,14,FALSE),0)-10,0)),"")</f>
        <v/>
      </c>
      <c r="AJ1642" t="str">
        <f>IF(LEN(H1642)&gt;0,IF(H1642&lt;&gt;"CALL_PAL",VLOOKUP(H1642,DATA!$B$2:$E$526,4,FALSE),VLOOKUP(K1642,DATA!$K$72:$M$161,3,FALSE)),"")</f>
        <v/>
      </c>
      <c r="AK1642" t="str">
        <f>IF(LEN(H1642)&gt;0,VLOOKUP(H1642,DATA!$B$2:$D$526,3,FALSE),"")</f>
        <v/>
      </c>
      <c r="AL1642" t="str">
        <f t="shared" si="879"/>
        <v/>
      </c>
      <c r="AM1642" t="str">
        <f t="shared" si="880"/>
        <v/>
      </c>
      <c r="AN1642" t="str">
        <f t="shared" si="858"/>
        <v/>
      </c>
      <c r="AO1642" t="str">
        <f t="shared" si="852"/>
        <v/>
      </c>
      <c r="AP1642" t="str">
        <f t="shared" si="853"/>
        <v/>
      </c>
      <c r="AQ1642" t="str">
        <f t="shared" si="850"/>
        <v/>
      </c>
    </row>
    <row r="1643" spans="1:43" x14ac:dyDescent="0.25">
      <c r="A1643" t="str">
        <f t="shared" si="854"/>
        <v/>
      </c>
      <c r="C1643" t="str">
        <f t="shared" si="860"/>
        <v/>
      </c>
      <c r="D1643" t="str">
        <f t="shared" si="855"/>
        <v/>
      </c>
      <c r="E1643" t="str">
        <f t="shared" si="856"/>
        <v/>
      </c>
      <c r="F1643" t="str">
        <f t="shared" si="859"/>
        <v/>
      </c>
      <c r="G1643" t="str">
        <f t="shared" si="851"/>
        <v/>
      </c>
      <c r="H1643" t="str">
        <f t="shared" si="861"/>
        <v/>
      </c>
      <c r="I1643" s="3" t="str">
        <f>IF(LEN(H1643)&gt;0,VLOOKUP(H1643,DATA!$B$2:$G$526,6,FALSE),"")</f>
        <v/>
      </c>
      <c r="J1643" t="str">
        <f>IF(LEN(H1643)&gt;0,VLOOKUP(H1643,DATA!$B$2:$G$526,2,FALSE),"")</f>
        <v/>
      </c>
      <c r="K1643" t="str">
        <f>IF(LEN(H1643)&gt;0,IF(MID(IF(MID(MID(C1643,LEN(H1643)+2,99),1,1)="(",MID(MID(C1643,LEN(H1643)+2,99),2,LEN(MID(C1643,LEN(H1643)+2,99))-2),MID(C1643,LEN(H1643)+2,99)),1,1)=VLOOKUP(H1643,DATA!$B$2:$I$526,8,FALSE),MID(IF(MID(MID(C1643,LEN(H1643)+2,99),1,1)="(",MID(MID(C1643,LEN(H1643)+2,99),2,LEN(MID(C1643,LEN(H1643)+2,99))-2),MID(C1643,LEN(H1643)+2,99)),1,3),IF(MID(MID(C1643,LEN(H1643)+2,99),1,1)="(",MID(MID(C1643,LEN(H1643)+2,99),2,LEN(MID(C1643,LEN(H1643)+2,99))-2),MID(C1643,LEN(H1643)+2,99))),"")</f>
        <v/>
      </c>
      <c r="L1643" t="str">
        <f t="shared" si="862"/>
        <v/>
      </c>
      <c r="M1643" t="str">
        <f t="shared" si="881"/>
        <v/>
      </c>
      <c r="N1643" t="str">
        <f t="shared" si="863"/>
        <v/>
      </c>
      <c r="O1643" t="str">
        <f t="shared" si="864"/>
        <v/>
      </c>
      <c r="P1643" t="str">
        <f t="shared" si="857"/>
        <v/>
      </c>
      <c r="Q1643" t="str">
        <f t="shared" si="865"/>
        <v/>
      </c>
      <c r="R1643" t="str">
        <f t="shared" si="866"/>
        <v/>
      </c>
      <c r="S1643" t="str">
        <f t="shared" si="867"/>
        <v/>
      </c>
      <c r="T1643" t="str">
        <f t="shared" si="868"/>
        <v/>
      </c>
      <c r="U1643" t="str">
        <f t="shared" si="869"/>
        <v/>
      </c>
      <c r="V1643" t="str">
        <f>IF(MID(I1643,6,1)="T",VLOOKUP(H1643,DATA!$B$2:$H$526,7,FALSE),"")</f>
        <v/>
      </c>
      <c r="W1643" t="str">
        <f t="shared" si="870"/>
        <v/>
      </c>
      <c r="X1643" t="str">
        <f>IF(LEN(H1643)&gt;0,VLOOKUP(H1643,DATA!$B$2:$F$526,5,FALSE),"")</f>
        <v/>
      </c>
      <c r="Y1643" t="str">
        <f t="shared" si="871"/>
        <v/>
      </c>
      <c r="Z1643" t="str">
        <f t="shared" si="872"/>
        <v/>
      </c>
      <c r="AA1643" t="str">
        <f t="shared" si="873"/>
        <v/>
      </c>
      <c r="AB1643" t="str">
        <f>IF(LEN(Z1643)&gt;0,VLOOKUP(Z1643,DATA!$K$25:$L$69,2,FALSE)&amp;IF(LEN(AA1643)&gt;0,VLOOKUP(AA1643,DATA!$O$25:$P$29,2,FALSE),""),"")</f>
        <v/>
      </c>
      <c r="AC1643" t="str">
        <f>IF(LEN(Z1643)&gt;0,VLOOKUP(Z1643,DATA!$K$25:$M$69,3,FALSE),"")</f>
        <v/>
      </c>
      <c r="AD1643" t="str">
        <f t="shared" si="874"/>
        <v/>
      </c>
      <c r="AE1643" t="str">
        <f t="shared" si="875"/>
        <v/>
      </c>
      <c r="AF1643" t="str">
        <f t="shared" si="876"/>
        <v/>
      </c>
      <c r="AG1643" t="str">
        <f t="shared" si="877"/>
        <v/>
      </c>
      <c r="AH1643" t="str">
        <f t="shared" si="878"/>
        <v/>
      </c>
      <c r="AI1643" t="str">
        <f>IF(LEN(Q1643)&gt;0,REPT("0",IF(IF(MID(I1643,12,1)="F",VLOOKUP(J1643,DATA!$K$2:$Y$20,14,FALSE),0)&gt;10,IF(MID(I1643,12,1)="F",VLOOKUP(J1643,DATA!$K$2:$Y$20,14,FALSE),0)-10,0)-LEN(X1643))&amp;DEC2BIN(Q1643,IF(MID(I1643,12,1)="F",VLOOKUP(J1643,DATA!$K$2:$Y$20,14,FALSE),0)-IF(IF(MID(I1643,12,1)="F",VLOOKUP(J1643,DATA!$K$2:$Y$20,14,FALSE),0)&gt;10,IF(MID(I1643,12,1)="F",VLOOKUP(J1643,DATA!$K$2:$Y$20,14,FALSE),0)-10,0)),"")</f>
        <v/>
      </c>
      <c r="AJ1643" t="str">
        <f>IF(LEN(H1643)&gt;0,IF(H1643&lt;&gt;"CALL_PAL",VLOOKUP(H1643,DATA!$B$2:$E$526,4,FALSE),VLOOKUP(K1643,DATA!$K$72:$M$161,3,FALSE)),"")</f>
        <v/>
      </c>
      <c r="AK1643" t="str">
        <f>IF(LEN(H1643)&gt;0,VLOOKUP(H1643,DATA!$B$2:$D$526,3,FALSE),"")</f>
        <v/>
      </c>
      <c r="AL1643" t="str">
        <f t="shared" si="879"/>
        <v/>
      </c>
      <c r="AM1643" t="str">
        <f t="shared" si="880"/>
        <v/>
      </c>
      <c r="AN1643" t="str">
        <f t="shared" si="858"/>
        <v/>
      </c>
      <c r="AO1643" t="str">
        <f t="shared" si="852"/>
        <v/>
      </c>
      <c r="AP1643" t="str">
        <f t="shared" si="853"/>
        <v/>
      </c>
      <c r="AQ1643" t="str">
        <f t="shared" si="850"/>
        <v/>
      </c>
    </row>
    <row r="1644" spans="1:43" x14ac:dyDescent="0.25">
      <c r="A1644" t="str">
        <f t="shared" si="854"/>
        <v/>
      </c>
      <c r="C1644" t="str">
        <f t="shared" si="860"/>
        <v/>
      </c>
      <c r="D1644" t="str">
        <f t="shared" si="855"/>
        <v/>
      </c>
      <c r="E1644" t="str">
        <f t="shared" si="856"/>
        <v/>
      </c>
      <c r="F1644" t="str">
        <f t="shared" si="859"/>
        <v/>
      </c>
      <c r="G1644" t="str">
        <f t="shared" si="851"/>
        <v/>
      </c>
      <c r="H1644" t="str">
        <f t="shared" si="861"/>
        <v/>
      </c>
      <c r="I1644" s="3" t="str">
        <f>IF(LEN(H1644)&gt;0,VLOOKUP(H1644,DATA!$B$2:$G$526,6,FALSE),"")</f>
        <v/>
      </c>
      <c r="J1644" t="str">
        <f>IF(LEN(H1644)&gt;0,VLOOKUP(H1644,DATA!$B$2:$G$526,2,FALSE),"")</f>
        <v/>
      </c>
      <c r="K1644" t="str">
        <f>IF(LEN(H1644)&gt;0,IF(MID(IF(MID(MID(C1644,LEN(H1644)+2,99),1,1)="(",MID(MID(C1644,LEN(H1644)+2,99),2,LEN(MID(C1644,LEN(H1644)+2,99))-2),MID(C1644,LEN(H1644)+2,99)),1,1)=VLOOKUP(H1644,DATA!$B$2:$I$526,8,FALSE),MID(IF(MID(MID(C1644,LEN(H1644)+2,99),1,1)="(",MID(MID(C1644,LEN(H1644)+2,99),2,LEN(MID(C1644,LEN(H1644)+2,99))-2),MID(C1644,LEN(H1644)+2,99)),1,3),IF(MID(MID(C1644,LEN(H1644)+2,99),1,1)="(",MID(MID(C1644,LEN(H1644)+2,99),2,LEN(MID(C1644,LEN(H1644)+2,99))-2),MID(C1644,LEN(H1644)+2,99))),"")</f>
        <v/>
      </c>
      <c r="L1644" t="str">
        <f t="shared" si="862"/>
        <v/>
      </c>
      <c r="M1644" t="str">
        <f t="shared" si="881"/>
        <v/>
      </c>
      <c r="N1644" t="str">
        <f t="shared" si="863"/>
        <v/>
      </c>
      <c r="O1644" t="str">
        <f t="shared" si="864"/>
        <v/>
      </c>
      <c r="P1644" t="str">
        <f t="shared" si="857"/>
        <v/>
      </c>
      <c r="Q1644" t="str">
        <f t="shared" si="865"/>
        <v/>
      </c>
      <c r="R1644" t="str">
        <f t="shared" si="866"/>
        <v/>
      </c>
      <c r="S1644" t="str">
        <f t="shared" si="867"/>
        <v/>
      </c>
      <c r="T1644" t="str">
        <f t="shared" si="868"/>
        <v/>
      </c>
      <c r="U1644" t="str">
        <f t="shared" si="869"/>
        <v/>
      </c>
      <c r="V1644" t="str">
        <f>IF(MID(I1644,6,1)="T",VLOOKUP(H1644,DATA!$B$2:$H$526,7,FALSE),"")</f>
        <v/>
      </c>
      <c r="W1644" t="str">
        <f t="shared" si="870"/>
        <v/>
      </c>
      <c r="X1644" t="str">
        <f>IF(LEN(H1644)&gt;0,VLOOKUP(H1644,DATA!$B$2:$F$526,5,FALSE),"")</f>
        <v/>
      </c>
      <c r="Y1644" t="str">
        <f t="shared" si="871"/>
        <v/>
      </c>
      <c r="Z1644" t="str">
        <f t="shared" si="872"/>
        <v/>
      </c>
      <c r="AA1644" t="str">
        <f t="shared" si="873"/>
        <v/>
      </c>
      <c r="AB1644" t="str">
        <f>IF(LEN(Z1644)&gt;0,VLOOKUP(Z1644,DATA!$K$25:$L$69,2,FALSE)&amp;IF(LEN(AA1644)&gt;0,VLOOKUP(AA1644,DATA!$O$25:$P$29,2,FALSE),""),"")</f>
        <v/>
      </c>
      <c r="AC1644" t="str">
        <f>IF(LEN(Z1644)&gt;0,VLOOKUP(Z1644,DATA!$K$25:$M$69,3,FALSE),"")</f>
        <v/>
      </c>
      <c r="AD1644" t="str">
        <f t="shared" si="874"/>
        <v/>
      </c>
      <c r="AE1644" t="str">
        <f t="shared" si="875"/>
        <v/>
      </c>
      <c r="AF1644" t="str">
        <f t="shared" si="876"/>
        <v/>
      </c>
      <c r="AG1644" t="str">
        <f t="shared" si="877"/>
        <v/>
      </c>
      <c r="AH1644" t="str">
        <f t="shared" si="878"/>
        <v/>
      </c>
      <c r="AI1644" t="str">
        <f>IF(LEN(Q1644)&gt;0,REPT("0",IF(IF(MID(I1644,12,1)="F",VLOOKUP(J1644,DATA!$K$2:$Y$20,14,FALSE),0)&gt;10,IF(MID(I1644,12,1)="F",VLOOKUP(J1644,DATA!$K$2:$Y$20,14,FALSE),0)-10,0)-LEN(X1644))&amp;DEC2BIN(Q1644,IF(MID(I1644,12,1)="F",VLOOKUP(J1644,DATA!$K$2:$Y$20,14,FALSE),0)-IF(IF(MID(I1644,12,1)="F",VLOOKUP(J1644,DATA!$K$2:$Y$20,14,FALSE),0)&gt;10,IF(MID(I1644,12,1)="F",VLOOKUP(J1644,DATA!$K$2:$Y$20,14,FALSE),0)-10,0)),"")</f>
        <v/>
      </c>
      <c r="AJ1644" t="str">
        <f>IF(LEN(H1644)&gt;0,IF(H1644&lt;&gt;"CALL_PAL",VLOOKUP(H1644,DATA!$B$2:$E$526,4,FALSE),VLOOKUP(K1644,DATA!$K$72:$M$161,3,FALSE)),"")</f>
        <v/>
      </c>
      <c r="AK1644" t="str">
        <f>IF(LEN(H1644)&gt;0,VLOOKUP(H1644,DATA!$B$2:$D$526,3,FALSE),"")</f>
        <v/>
      </c>
      <c r="AL1644" t="str">
        <f t="shared" si="879"/>
        <v/>
      </c>
      <c r="AM1644" t="str">
        <f t="shared" si="880"/>
        <v/>
      </c>
      <c r="AN1644" t="str">
        <f t="shared" si="858"/>
        <v/>
      </c>
      <c r="AO1644" t="str">
        <f t="shared" si="852"/>
        <v/>
      </c>
      <c r="AP1644" t="str">
        <f t="shared" si="853"/>
        <v/>
      </c>
      <c r="AQ1644" t="str">
        <f t="shared" si="850"/>
        <v/>
      </c>
    </row>
    <row r="1645" spans="1:43" x14ac:dyDescent="0.25">
      <c r="A1645" t="str">
        <f t="shared" si="854"/>
        <v/>
      </c>
      <c r="C1645" t="str">
        <f t="shared" si="860"/>
        <v/>
      </c>
      <c r="D1645" t="str">
        <f t="shared" si="855"/>
        <v/>
      </c>
      <c r="E1645" t="str">
        <f t="shared" si="856"/>
        <v/>
      </c>
      <c r="F1645" t="str">
        <f t="shared" si="859"/>
        <v/>
      </c>
      <c r="G1645" t="str">
        <f t="shared" si="851"/>
        <v/>
      </c>
      <c r="H1645" t="str">
        <f t="shared" si="861"/>
        <v/>
      </c>
      <c r="I1645" s="3" t="str">
        <f>IF(LEN(H1645)&gt;0,VLOOKUP(H1645,DATA!$B$2:$G$526,6,FALSE),"")</f>
        <v/>
      </c>
      <c r="J1645" t="str">
        <f>IF(LEN(H1645)&gt;0,VLOOKUP(H1645,DATA!$B$2:$G$526,2,FALSE),"")</f>
        <v/>
      </c>
      <c r="K1645" t="str">
        <f>IF(LEN(H1645)&gt;0,IF(MID(IF(MID(MID(C1645,LEN(H1645)+2,99),1,1)="(",MID(MID(C1645,LEN(H1645)+2,99),2,LEN(MID(C1645,LEN(H1645)+2,99))-2),MID(C1645,LEN(H1645)+2,99)),1,1)=VLOOKUP(H1645,DATA!$B$2:$I$526,8,FALSE),MID(IF(MID(MID(C1645,LEN(H1645)+2,99),1,1)="(",MID(MID(C1645,LEN(H1645)+2,99),2,LEN(MID(C1645,LEN(H1645)+2,99))-2),MID(C1645,LEN(H1645)+2,99)),1,3),IF(MID(MID(C1645,LEN(H1645)+2,99),1,1)="(",MID(MID(C1645,LEN(H1645)+2,99),2,LEN(MID(C1645,LEN(H1645)+2,99))-2),MID(C1645,LEN(H1645)+2,99))),"")</f>
        <v/>
      </c>
      <c r="L1645" t="str">
        <f t="shared" si="862"/>
        <v/>
      </c>
      <c r="M1645" t="str">
        <f t="shared" si="881"/>
        <v/>
      </c>
      <c r="N1645" t="str">
        <f t="shared" si="863"/>
        <v/>
      </c>
      <c r="O1645" t="str">
        <f t="shared" si="864"/>
        <v/>
      </c>
      <c r="P1645" t="str">
        <f t="shared" si="857"/>
        <v/>
      </c>
      <c r="Q1645" t="str">
        <f t="shared" si="865"/>
        <v/>
      </c>
      <c r="R1645" t="str">
        <f t="shared" si="866"/>
        <v/>
      </c>
      <c r="S1645" t="str">
        <f t="shared" si="867"/>
        <v/>
      </c>
      <c r="T1645" t="str">
        <f t="shared" si="868"/>
        <v/>
      </c>
      <c r="U1645" t="str">
        <f t="shared" si="869"/>
        <v/>
      </c>
      <c r="V1645" t="str">
        <f>IF(MID(I1645,6,1)="T",VLOOKUP(H1645,DATA!$B$2:$H$526,7,FALSE),"")</f>
        <v/>
      </c>
      <c r="W1645" t="str">
        <f t="shared" si="870"/>
        <v/>
      </c>
      <c r="X1645" t="str">
        <f>IF(LEN(H1645)&gt;0,VLOOKUP(H1645,DATA!$B$2:$F$526,5,FALSE),"")</f>
        <v/>
      </c>
      <c r="Y1645" t="str">
        <f t="shared" si="871"/>
        <v/>
      </c>
      <c r="Z1645" t="str">
        <f t="shared" si="872"/>
        <v/>
      </c>
      <c r="AA1645" t="str">
        <f t="shared" si="873"/>
        <v/>
      </c>
      <c r="AB1645" t="str">
        <f>IF(LEN(Z1645)&gt;0,VLOOKUP(Z1645,DATA!$K$25:$L$69,2,FALSE)&amp;IF(LEN(AA1645)&gt;0,VLOOKUP(AA1645,DATA!$O$25:$P$29,2,FALSE),""),"")</f>
        <v/>
      </c>
      <c r="AC1645" t="str">
        <f>IF(LEN(Z1645)&gt;0,VLOOKUP(Z1645,DATA!$K$25:$M$69,3,FALSE),"")</f>
        <v/>
      </c>
      <c r="AD1645" t="str">
        <f t="shared" si="874"/>
        <v/>
      </c>
      <c r="AE1645" t="str">
        <f t="shared" si="875"/>
        <v/>
      </c>
      <c r="AF1645" t="str">
        <f t="shared" si="876"/>
        <v/>
      </c>
      <c r="AG1645" t="str">
        <f t="shared" si="877"/>
        <v/>
      </c>
      <c r="AH1645" t="str">
        <f t="shared" si="878"/>
        <v/>
      </c>
      <c r="AI1645" t="str">
        <f>IF(LEN(Q1645)&gt;0,REPT("0",IF(IF(MID(I1645,12,1)="F",VLOOKUP(J1645,DATA!$K$2:$Y$20,14,FALSE),0)&gt;10,IF(MID(I1645,12,1)="F",VLOOKUP(J1645,DATA!$K$2:$Y$20,14,FALSE),0)-10,0)-LEN(X1645))&amp;DEC2BIN(Q1645,IF(MID(I1645,12,1)="F",VLOOKUP(J1645,DATA!$K$2:$Y$20,14,FALSE),0)-IF(IF(MID(I1645,12,1)="F",VLOOKUP(J1645,DATA!$K$2:$Y$20,14,FALSE),0)&gt;10,IF(MID(I1645,12,1)="F",VLOOKUP(J1645,DATA!$K$2:$Y$20,14,FALSE),0)-10,0)),"")</f>
        <v/>
      </c>
      <c r="AJ1645" t="str">
        <f>IF(LEN(H1645)&gt;0,IF(H1645&lt;&gt;"CALL_PAL",VLOOKUP(H1645,DATA!$B$2:$E$526,4,FALSE),VLOOKUP(K1645,DATA!$K$72:$M$161,3,FALSE)),"")</f>
        <v/>
      </c>
      <c r="AK1645" t="str">
        <f>IF(LEN(H1645)&gt;0,VLOOKUP(H1645,DATA!$B$2:$D$526,3,FALSE),"")</f>
        <v/>
      </c>
      <c r="AL1645" t="str">
        <f t="shared" si="879"/>
        <v/>
      </c>
      <c r="AM1645" t="str">
        <f t="shared" si="880"/>
        <v/>
      </c>
      <c r="AN1645" t="str">
        <f t="shared" si="858"/>
        <v/>
      </c>
      <c r="AO1645" t="str">
        <f t="shared" si="852"/>
        <v/>
      </c>
      <c r="AP1645" t="str">
        <f t="shared" si="853"/>
        <v/>
      </c>
      <c r="AQ1645" t="str">
        <f t="shared" si="850"/>
        <v/>
      </c>
    </row>
    <row r="1646" spans="1:43" x14ac:dyDescent="0.25">
      <c r="A1646" t="str">
        <f t="shared" si="854"/>
        <v/>
      </c>
      <c r="C1646" t="str">
        <f t="shared" si="860"/>
        <v/>
      </c>
      <c r="D1646" t="str">
        <f t="shared" si="855"/>
        <v/>
      </c>
      <c r="E1646" t="str">
        <f t="shared" si="856"/>
        <v/>
      </c>
      <c r="F1646" t="str">
        <f t="shared" si="859"/>
        <v/>
      </c>
      <c r="G1646" t="str">
        <f t="shared" si="851"/>
        <v/>
      </c>
      <c r="H1646" t="str">
        <f t="shared" si="861"/>
        <v/>
      </c>
      <c r="I1646" s="3" t="str">
        <f>IF(LEN(H1646)&gt;0,VLOOKUP(H1646,DATA!$B$2:$G$526,6,FALSE),"")</f>
        <v/>
      </c>
      <c r="J1646" t="str">
        <f>IF(LEN(H1646)&gt;0,VLOOKUP(H1646,DATA!$B$2:$G$526,2,FALSE),"")</f>
        <v/>
      </c>
      <c r="K1646" t="str">
        <f>IF(LEN(H1646)&gt;0,IF(MID(IF(MID(MID(C1646,LEN(H1646)+2,99),1,1)="(",MID(MID(C1646,LEN(H1646)+2,99),2,LEN(MID(C1646,LEN(H1646)+2,99))-2),MID(C1646,LEN(H1646)+2,99)),1,1)=VLOOKUP(H1646,DATA!$B$2:$I$526,8,FALSE),MID(IF(MID(MID(C1646,LEN(H1646)+2,99),1,1)="(",MID(MID(C1646,LEN(H1646)+2,99),2,LEN(MID(C1646,LEN(H1646)+2,99))-2),MID(C1646,LEN(H1646)+2,99)),1,3),IF(MID(MID(C1646,LEN(H1646)+2,99),1,1)="(",MID(MID(C1646,LEN(H1646)+2,99),2,LEN(MID(C1646,LEN(H1646)+2,99))-2),MID(C1646,LEN(H1646)+2,99))),"")</f>
        <v/>
      </c>
      <c r="L1646" t="str">
        <f t="shared" si="862"/>
        <v/>
      </c>
      <c r="M1646" t="str">
        <f t="shared" si="881"/>
        <v/>
      </c>
      <c r="N1646" t="str">
        <f t="shared" si="863"/>
        <v/>
      </c>
      <c r="O1646" t="str">
        <f t="shared" si="864"/>
        <v/>
      </c>
      <c r="P1646" t="str">
        <f t="shared" si="857"/>
        <v/>
      </c>
      <c r="Q1646" t="str">
        <f t="shared" si="865"/>
        <v/>
      </c>
      <c r="R1646" t="str">
        <f t="shared" si="866"/>
        <v/>
      </c>
      <c r="S1646" t="str">
        <f t="shared" si="867"/>
        <v/>
      </c>
      <c r="T1646" t="str">
        <f t="shared" si="868"/>
        <v/>
      </c>
      <c r="U1646" t="str">
        <f t="shared" si="869"/>
        <v/>
      </c>
      <c r="V1646" t="str">
        <f>IF(MID(I1646,6,1)="T",VLOOKUP(H1646,DATA!$B$2:$H$526,7,FALSE),"")</f>
        <v/>
      </c>
      <c r="W1646" t="str">
        <f t="shared" si="870"/>
        <v/>
      </c>
      <c r="X1646" t="str">
        <f>IF(LEN(H1646)&gt;0,VLOOKUP(H1646,DATA!$B$2:$F$526,5,FALSE),"")</f>
        <v/>
      </c>
      <c r="Y1646" t="str">
        <f t="shared" si="871"/>
        <v/>
      </c>
      <c r="Z1646" t="str">
        <f t="shared" si="872"/>
        <v/>
      </c>
      <c r="AA1646" t="str">
        <f t="shared" si="873"/>
        <v/>
      </c>
      <c r="AB1646" t="str">
        <f>IF(LEN(Z1646)&gt;0,VLOOKUP(Z1646,DATA!$K$25:$L$69,2,FALSE)&amp;IF(LEN(AA1646)&gt;0,VLOOKUP(AA1646,DATA!$O$25:$P$29,2,FALSE),""),"")</f>
        <v/>
      </c>
      <c r="AC1646" t="str">
        <f>IF(LEN(Z1646)&gt;0,VLOOKUP(Z1646,DATA!$K$25:$M$69,3,FALSE),"")</f>
        <v/>
      </c>
      <c r="AD1646" t="str">
        <f t="shared" si="874"/>
        <v/>
      </c>
      <c r="AE1646" t="str">
        <f t="shared" si="875"/>
        <v/>
      </c>
      <c r="AF1646" t="str">
        <f t="shared" si="876"/>
        <v/>
      </c>
      <c r="AG1646" t="str">
        <f t="shared" si="877"/>
        <v/>
      </c>
      <c r="AH1646" t="str">
        <f t="shared" si="878"/>
        <v/>
      </c>
      <c r="AI1646" t="str">
        <f>IF(LEN(Q1646)&gt;0,REPT("0",IF(IF(MID(I1646,12,1)="F",VLOOKUP(J1646,DATA!$K$2:$Y$20,14,FALSE),0)&gt;10,IF(MID(I1646,12,1)="F",VLOOKUP(J1646,DATA!$K$2:$Y$20,14,FALSE),0)-10,0)-LEN(X1646))&amp;DEC2BIN(Q1646,IF(MID(I1646,12,1)="F",VLOOKUP(J1646,DATA!$K$2:$Y$20,14,FALSE),0)-IF(IF(MID(I1646,12,1)="F",VLOOKUP(J1646,DATA!$K$2:$Y$20,14,FALSE),0)&gt;10,IF(MID(I1646,12,1)="F",VLOOKUP(J1646,DATA!$K$2:$Y$20,14,FALSE),0)-10,0)),"")</f>
        <v/>
      </c>
      <c r="AJ1646" t="str">
        <f>IF(LEN(H1646)&gt;0,IF(H1646&lt;&gt;"CALL_PAL",VLOOKUP(H1646,DATA!$B$2:$E$526,4,FALSE),VLOOKUP(K1646,DATA!$K$72:$M$161,3,FALSE)),"")</f>
        <v/>
      </c>
      <c r="AK1646" t="str">
        <f>IF(LEN(H1646)&gt;0,VLOOKUP(H1646,DATA!$B$2:$D$526,3,FALSE),"")</f>
        <v/>
      </c>
      <c r="AL1646" t="str">
        <f t="shared" si="879"/>
        <v/>
      </c>
      <c r="AM1646" t="str">
        <f t="shared" si="880"/>
        <v/>
      </c>
      <c r="AN1646" t="str">
        <f t="shared" si="858"/>
        <v/>
      </c>
      <c r="AO1646" t="str">
        <f t="shared" si="852"/>
        <v/>
      </c>
      <c r="AP1646" t="str">
        <f t="shared" si="853"/>
        <v/>
      </c>
      <c r="AQ1646" t="str">
        <f t="shared" si="850"/>
        <v/>
      </c>
    </row>
    <row r="1647" spans="1:43" x14ac:dyDescent="0.25">
      <c r="A1647" t="str">
        <f t="shared" si="854"/>
        <v/>
      </c>
      <c r="C1647" t="str">
        <f t="shared" si="860"/>
        <v/>
      </c>
      <c r="D1647" t="str">
        <f t="shared" si="855"/>
        <v/>
      </c>
      <c r="E1647" t="str">
        <f t="shared" si="856"/>
        <v/>
      </c>
      <c r="F1647" t="str">
        <f t="shared" si="859"/>
        <v/>
      </c>
      <c r="G1647" t="str">
        <f t="shared" si="851"/>
        <v/>
      </c>
      <c r="H1647" t="str">
        <f t="shared" si="861"/>
        <v/>
      </c>
      <c r="I1647" s="3" t="str">
        <f>IF(LEN(H1647)&gt;0,VLOOKUP(H1647,DATA!$B$2:$G$526,6,FALSE),"")</f>
        <v/>
      </c>
      <c r="J1647" t="str">
        <f>IF(LEN(H1647)&gt;0,VLOOKUP(H1647,DATA!$B$2:$G$526,2,FALSE),"")</f>
        <v/>
      </c>
      <c r="K1647" t="str">
        <f>IF(LEN(H1647)&gt;0,IF(MID(IF(MID(MID(C1647,LEN(H1647)+2,99),1,1)="(",MID(MID(C1647,LEN(H1647)+2,99),2,LEN(MID(C1647,LEN(H1647)+2,99))-2),MID(C1647,LEN(H1647)+2,99)),1,1)=VLOOKUP(H1647,DATA!$B$2:$I$526,8,FALSE),MID(IF(MID(MID(C1647,LEN(H1647)+2,99),1,1)="(",MID(MID(C1647,LEN(H1647)+2,99),2,LEN(MID(C1647,LEN(H1647)+2,99))-2),MID(C1647,LEN(H1647)+2,99)),1,3),IF(MID(MID(C1647,LEN(H1647)+2,99),1,1)="(",MID(MID(C1647,LEN(H1647)+2,99),2,LEN(MID(C1647,LEN(H1647)+2,99))-2),MID(C1647,LEN(H1647)+2,99))),"")</f>
        <v/>
      </c>
      <c r="L1647" t="str">
        <f t="shared" si="862"/>
        <v/>
      </c>
      <c r="M1647" t="str">
        <f t="shared" si="881"/>
        <v/>
      </c>
      <c r="N1647" t="str">
        <f t="shared" si="863"/>
        <v/>
      </c>
      <c r="O1647" t="str">
        <f t="shared" si="864"/>
        <v/>
      </c>
      <c r="P1647" t="str">
        <f t="shared" si="857"/>
        <v/>
      </c>
      <c r="Q1647" t="str">
        <f t="shared" si="865"/>
        <v/>
      </c>
      <c r="R1647" t="str">
        <f t="shared" si="866"/>
        <v/>
      </c>
      <c r="S1647" t="str">
        <f t="shared" si="867"/>
        <v/>
      </c>
      <c r="T1647" t="str">
        <f t="shared" si="868"/>
        <v/>
      </c>
      <c r="U1647" t="str">
        <f t="shared" si="869"/>
        <v/>
      </c>
      <c r="V1647" t="str">
        <f>IF(MID(I1647,6,1)="T",VLOOKUP(H1647,DATA!$B$2:$H$526,7,FALSE),"")</f>
        <v/>
      </c>
      <c r="W1647" t="str">
        <f t="shared" si="870"/>
        <v/>
      </c>
      <c r="X1647" t="str">
        <f>IF(LEN(H1647)&gt;0,VLOOKUP(H1647,DATA!$B$2:$F$526,5,FALSE),"")</f>
        <v/>
      </c>
      <c r="Y1647" t="str">
        <f t="shared" si="871"/>
        <v/>
      </c>
      <c r="Z1647" t="str">
        <f t="shared" si="872"/>
        <v/>
      </c>
      <c r="AA1647" t="str">
        <f t="shared" si="873"/>
        <v/>
      </c>
      <c r="AB1647" t="str">
        <f>IF(LEN(Z1647)&gt;0,VLOOKUP(Z1647,DATA!$K$25:$L$69,2,FALSE)&amp;IF(LEN(AA1647)&gt;0,VLOOKUP(AA1647,DATA!$O$25:$P$29,2,FALSE),""),"")</f>
        <v/>
      </c>
      <c r="AC1647" t="str">
        <f>IF(LEN(Z1647)&gt;0,VLOOKUP(Z1647,DATA!$K$25:$M$69,3,FALSE),"")</f>
        <v/>
      </c>
      <c r="AD1647" t="str">
        <f t="shared" si="874"/>
        <v/>
      </c>
      <c r="AE1647" t="str">
        <f t="shared" si="875"/>
        <v/>
      </c>
      <c r="AF1647" t="str">
        <f t="shared" si="876"/>
        <v/>
      </c>
      <c r="AG1647" t="str">
        <f t="shared" si="877"/>
        <v/>
      </c>
      <c r="AH1647" t="str">
        <f t="shared" si="878"/>
        <v/>
      </c>
      <c r="AI1647" t="str">
        <f>IF(LEN(Q1647)&gt;0,REPT("0",IF(IF(MID(I1647,12,1)="F",VLOOKUP(J1647,DATA!$K$2:$Y$20,14,FALSE),0)&gt;10,IF(MID(I1647,12,1)="F",VLOOKUP(J1647,DATA!$K$2:$Y$20,14,FALSE),0)-10,0)-LEN(X1647))&amp;DEC2BIN(Q1647,IF(MID(I1647,12,1)="F",VLOOKUP(J1647,DATA!$K$2:$Y$20,14,FALSE),0)-IF(IF(MID(I1647,12,1)="F",VLOOKUP(J1647,DATA!$K$2:$Y$20,14,FALSE),0)&gt;10,IF(MID(I1647,12,1)="F",VLOOKUP(J1647,DATA!$K$2:$Y$20,14,FALSE),0)-10,0)),"")</f>
        <v/>
      </c>
      <c r="AJ1647" t="str">
        <f>IF(LEN(H1647)&gt;0,IF(H1647&lt;&gt;"CALL_PAL",VLOOKUP(H1647,DATA!$B$2:$E$526,4,FALSE),VLOOKUP(K1647,DATA!$K$72:$M$161,3,FALSE)),"")</f>
        <v/>
      </c>
      <c r="AK1647" t="str">
        <f>IF(LEN(H1647)&gt;0,VLOOKUP(H1647,DATA!$B$2:$D$526,3,FALSE),"")</f>
        <v/>
      </c>
      <c r="AL1647" t="str">
        <f t="shared" si="879"/>
        <v/>
      </c>
      <c r="AM1647" t="str">
        <f t="shared" si="880"/>
        <v/>
      </c>
      <c r="AN1647" t="str">
        <f t="shared" si="858"/>
        <v/>
      </c>
      <c r="AO1647" t="str">
        <f t="shared" si="852"/>
        <v/>
      </c>
      <c r="AP1647" t="str">
        <f t="shared" si="853"/>
        <v/>
      </c>
      <c r="AQ1647" t="str">
        <f t="shared" si="850"/>
        <v/>
      </c>
    </row>
    <row r="1648" spans="1:43" x14ac:dyDescent="0.25">
      <c r="A1648" t="str">
        <f t="shared" si="854"/>
        <v/>
      </c>
      <c r="C1648" t="str">
        <f t="shared" si="860"/>
        <v/>
      </c>
      <c r="D1648" t="str">
        <f t="shared" si="855"/>
        <v/>
      </c>
      <c r="E1648" t="str">
        <f t="shared" si="856"/>
        <v/>
      </c>
      <c r="F1648" t="str">
        <f t="shared" si="859"/>
        <v/>
      </c>
      <c r="G1648" t="str">
        <f t="shared" si="851"/>
        <v/>
      </c>
      <c r="H1648" t="str">
        <f t="shared" si="861"/>
        <v/>
      </c>
      <c r="I1648" s="3" t="str">
        <f>IF(LEN(H1648)&gt;0,VLOOKUP(H1648,DATA!$B$2:$G$526,6,FALSE),"")</f>
        <v/>
      </c>
      <c r="J1648" t="str">
        <f>IF(LEN(H1648)&gt;0,VLOOKUP(H1648,DATA!$B$2:$G$526,2,FALSE),"")</f>
        <v/>
      </c>
      <c r="K1648" t="str">
        <f>IF(LEN(H1648)&gt;0,IF(MID(IF(MID(MID(C1648,LEN(H1648)+2,99),1,1)="(",MID(MID(C1648,LEN(H1648)+2,99),2,LEN(MID(C1648,LEN(H1648)+2,99))-2),MID(C1648,LEN(H1648)+2,99)),1,1)=VLOOKUP(H1648,DATA!$B$2:$I$526,8,FALSE),MID(IF(MID(MID(C1648,LEN(H1648)+2,99),1,1)="(",MID(MID(C1648,LEN(H1648)+2,99),2,LEN(MID(C1648,LEN(H1648)+2,99))-2),MID(C1648,LEN(H1648)+2,99)),1,3),IF(MID(MID(C1648,LEN(H1648)+2,99),1,1)="(",MID(MID(C1648,LEN(H1648)+2,99),2,LEN(MID(C1648,LEN(H1648)+2,99))-2),MID(C1648,LEN(H1648)+2,99))),"")</f>
        <v/>
      </c>
      <c r="L1648" t="str">
        <f t="shared" si="862"/>
        <v/>
      </c>
      <c r="M1648" t="str">
        <f t="shared" si="881"/>
        <v/>
      </c>
      <c r="N1648" t="str">
        <f t="shared" si="863"/>
        <v/>
      </c>
      <c r="O1648" t="str">
        <f t="shared" si="864"/>
        <v/>
      </c>
      <c r="P1648" t="str">
        <f t="shared" si="857"/>
        <v/>
      </c>
      <c r="Q1648" t="str">
        <f t="shared" si="865"/>
        <v/>
      </c>
      <c r="R1648" t="str">
        <f t="shared" si="866"/>
        <v/>
      </c>
      <c r="S1648" t="str">
        <f t="shared" si="867"/>
        <v/>
      </c>
      <c r="T1648" t="str">
        <f t="shared" si="868"/>
        <v/>
      </c>
      <c r="U1648" t="str">
        <f t="shared" si="869"/>
        <v/>
      </c>
      <c r="V1648" t="str">
        <f>IF(MID(I1648,6,1)="T",VLOOKUP(H1648,DATA!$B$2:$H$526,7,FALSE),"")</f>
        <v/>
      </c>
      <c r="W1648" t="str">
        <f t="shared" si="870"/>
        <v/>
      </c>
      <c r="X1648" t="str">
        <f>IF(LEN(H1648)&gt;0,VLOOKUP(H1648,DATA!$B$2:$F$526,5,FALSE),"")</f>
        <v/>
      </c>
      <c r="Y1648" t="str">
        <f t="shared" si="871"/>
        <v/>
      </c>
      <c r="Z1648" t="str">
        <f t="shared" si="872"/>
        <v/>
      </c>
      <c r="AA1648" t="str">
        <f t="shared" si="873"/>
        <v/>
      </c>
      <c r="AB1648" t="str">
        <f>IF(LEN(Z1648)&gt;0,VLOOKUP(Z1648,DATA!$K$25:$L$69,2,FALSE)&amp;IF(LEN(AA1648)&gt;0,VLOOKUP(AA1648,DATA!$O$25:$P$29,2,FALSE),""),"")</f>
        <v/>
      </c>
      <c r="AC1648" t="str">
        <f>IF(LEN(Z1648)&gt;0,VLOOKUP(Z1648,DATA!$K$25:$M$69,3,FALSE),"")</f>
        <v/>
      </c>
      <c r="AD1648" t="str">
        <f t="shared" si="874"/>
        <v/>
      </c>
      <c r="AE1648" t="str">
        <f t="shared" si="875"/>
        <v/>
      </c>
      <c r="AF1648" t="str">
        <f t="shared" si="876"/>
        <v/>
      </c>
      <c r="AG1648" t="str">
        <f t="shared" si="877"/>
        <v/>
      </c>
      <c r="AH1648" t="str">
        <f t="shared" si="878"/>
        <v/>
      </c>
      <c r="AI1648" t="str">
        <f>IF(LEN(Q1648)&gt;0,REPT("0",IF(IF(MID(I1648,12,1)="F",VLOOKUP(J1648,DATA!$K$2:$Y$20,14,FALSE),0)&gt;10,IF(MID(I1648,12,1)="F",VLOOKUP(J1648,DATA!$K$2:$Y$20,14,FALSE),0)-10,0)-LEN(X1648))&amp;DEC2BIN(Q1648,IF(MID(I1648,12,1)="F",VLOOKUP(J1648,DATA!$K$2:$Y$20,14,FALSE),0)-IF(IF(MID(I1648,12,1)="F",VLOOKUP(J1648,DATA!$K$2:$Y$20,14,FALSE),0)&gt;10,IF(MID(I1648,12,1)="F",VLOOKUP(J1648,DATA!$K$2:$Y$20,14,FALSE),0)-10,0)),"")</f>
        <v/>
      </c>
      <c r="AJ1648" t="str">
        <f>IF(LEN(H1648)&gt;0,IF(H1648&lt;&gt;"CALL_PAL",VLOOKUP(H1648,DATA!$B$2:$E$526,4,FALSE),VLOOKUP(K1648,DATA!$K$72:$M$161,3,FALSE)),"")</f>
        <v/>
      </c>
      <c r="AK1648" t="str">
        <f>IF(LEN(H1648)&gt;0,VLOOKUP(H1648,DATA!$B$2:$D$526,3,FALSE),"")</f>
        <v/>
      </c>
      <c r="AL1648" t="str">
        <f t="shared" si="879"/>
        <v/>
      </c>
      <c r="AM1648" t="str">
        <f t="shared" si="880"/>
        <v/>
      </c>
      <c r="AN1648" t="str">
        <f t="shared" si="858"/>
        <v/>
      </c>
      <c r="AO1648" t="str">
        <f t="shared" si="852"/>
        <v/>
      </c>
      <c r="AP1648" t="str">
        <f t="shared" si="853"/>
        <v/>
      </c>
      <c r="AQ1648" t="str">
        <f t="shared" si="850"/>
        <v/>
      </c>
    </row>
    <row r="1649" spans="1:43" x14ac:dyDescent="0.25">
      <c r="A1649" t="str">
        <f t="shared" si="854"/>
        <v/>
      </c>
      <c r="C1649" t="str">
        <f t="shared" si="860"/>
        <v/>
      </c>
      <c r="D1649" t="str">
        <f t="shared" si="855"/>
        <v/>
      </c>
      <c r="E1649" t="str">
        <f t="shared" si="856"/>
        <v/>
      </c>
      <c r="F1649" t="str">
        <f t="shared" si="859"/>
        <v/>
      </c>
      <c r="G1649" t="str">
        <f t="shared" si="851"/>
        <v/>
      </c>
      <c r="H1649" t="str">
        <f t="shared" si="861"/>
        <v/>
      </c>
      <c r="I1649" s="3" t="str">
        <f>IF(LEN(H1649)&gt;0,VLOOKUP(H1649,DATA!$B$2:$G$526,6,FALSE),"")</f>
        <v/>
      </c>
      <c r="J1649" t="str">
        <f>IF(LEN(H1649)&gt;0,VLOOKUP(H1649,DATA!$B$2:$G$526,2,FALSE),"")</f>
        <v/>
      </c>
      <c r="K1649" t="str">
        <f>IF(LEN(H1649)&gt;0,IF(MID(IF(MID(MID(C1649,LEN(H1649)+2,99),1,1)="(",MID(MID(C1649,LEN(H1649)+2,99),2,LEN(MID(C1649,LEN(H1649)+2,99))-2),MID(C1649,LEN(H1649)+2,99)),1,1)=VLOOKUP(H1649,DATA!$B$2:$I$526,8,FALSE),MID(IF(MID(MID(C1649,LEN(H1649)+2,99),1,1)="(",MID(MID(C1649,LEN(H1649)+2,99),2,LEN(MID(C1649,LEN(H1649)+2,99))-2),MID(C1649,LEN(H1649)+2,99)),1,3),IF(MID(MID(C1649,LEN(H1649)+2,99),1,1)="(",MID(MID(C1649,LEN(H1649)+2,99),2,LEN(MID(C1649,LEN(H1649)+2,99))-2),MID(C1649,LEN(H1649)+2,99))),"")</f>
        <v/>
      </c>
      <c r="L1649" t="str">
        <f t="shared" si="862"/>
        <v/>
      </c>
      <c r="M1649" t="str">
        <f t="shared" si="881"/>
        <v/>
      </c>
      <c r="N1649" t="str">
        <f t="shared" si="863"/>
        <v/>
      </c>
      <c r="O1649" t="str">
        <f t="shared" si="864"/>
        <v/>
      </c>
      <c r="P1649" t="str">
        <f t="shared" si="857"/>
        <v/>
      </c>
      <c r="Q1649" t="str">
        <f t="shared" si="865"/>
        <v/>
      </c>
      <c r="R1649" t="str">
        <f t="shared" si="866"/>
        <v/>
      </c>
      <c r="S1649" t="str">
        <f t="shared" si="867"/>
        <v/>
      </c>
      <c r="T1649" t="str">
        <f t="shared" si="868"/>
        <v/>
      </c>
      <c r="U1649" t="str">
        <f t="shared" si="869"/>
        <v/>
      </c>
      <c r="V1649" t="str">
        <f>IF(MID(I1649,6,1)="T",VLOOKUP(H1649,DATA!$B$2:$H$526,7,FALSE),"")</f>
        <v/>
      </c>
      <c r="W1649" t="str">
        <f t="shared" si="870"/>
        <v/>
      </c>
      <c r="X1649" t="str">
        <f>IF(LEN(H1649)&gt;0,VLOOKUP(H1649,DATA!$B$2:$F$526,5,FALSE),"")</f>
        <v/>
      </c>
      <c r="Y1649" t="str">
        <f t="shared" si="871"/>
        <v/>
      </c>
      <c r="Z1649" t="str">
        <f t="shared" si="872"/>
        <v/>
      </c>
      <c r="AA1649" t="str">
        <f t="shared" si="873"/>
        <v/>
      </c>
      <c r="AB1649" t="str">
        <f>IF(LEN(Z1649)&gt;0,VLOOKUP(Z1649,DATA!$K$25:$L$69,2,FALSE)&amp;IF(LEN(AA1649)&gt;0,VLOOKUP(AA1649,DATA!$O$25:$P$29,2,FALSE),""),"")</f>
        <v/>
      </c>
      <c r="AC1649" t="str">
        <f>IF(LEN(Z1649)&gt;0,VLOOKUP(Z1649,DATA!$K$25:$M$69,3,FALSE),"")</f>
        <v/>
      </c>
      <c r="AD1649" t="str">
        <f t="shared" si="874"/>
        <v/>
      </c>
      <c r="AE1649" t="str">
        <f t="shared" si="875"/>
        <v/>
      </c>
      <c r="AF1649" t="str">
        <f t="shared" si="876"/>
        <v/>
      </c>
      <c r="AG1649" t="str">
        <f t="shared" si="877"/>
        <v/>
      </c>
      <c r="AH1649" t="str">
        <f t="shared" si="878"/>
        <v/>
      </c>
      <c r="AI1649" t="str">
        <f>IF(LEN(Q1649)&gt;0,REPT("0",IF(IF(MID(I1649,12,1)="F",VLOOKUP(J1649,DATA!$K$2:$Y$20,14,FALSE),0)&gt;10,IF(MID(I1649,12,1)="F",VLOOKUP(J1649,DATA!$K$2:$Y$20,14,FALSE),0)-10,0)-LEN(X1649))&amp;DEC2BIN(Q1649,IF(MID(I1649,12,1)="F",VLOOKUP(J1649,DATA!$K$2:$Y$20,14,FALSE),0)-IF(IF(MID(I1649,12,1)="F",VLOOKUP(J1649,DATA!$K$2:$Y$20,14,FALSE),0)&gt;10,IF(MID(I1649,12,1)="F",VLOOKUP(J1649,DATA!$K$2:$Y$20,14,FALSE),0)-10,0)),"")</f>
        <v/>
      </c>
      <c r="AJ1649" t="str">
        <f>IF(LEN(H1649)&gt;0,IF(H1649&lt;&gt;"CALL_PAL",VLOOKUP(H1649,DATA!$B$2:$E$526,4,FALSE),VLOOKUP(K1649,DATA!$K$72:$M$161,3,FALSE)),"")</f>
        <v/>
      </c>
      <c r="AK1649" t="str">
        <f>IF(LEN(H1649)&gt;0,VLOOKUP(H1649,DATA!$B$2:$D$526,3,FALSE),"")</f>
        <v/>
      </c>
      <c r="AL1649" t="str">
        <f t="shared" si="879"/>
        <v/>
      </c>
      <c r="AM1649" t="str">
        <f t="shared" si="880"/>
        <v/>
      </c>
      <c r="AN1649" t="str">
        <f t="shared" si="858"/>
        <v/>
      </c>
      <c r="AO1649" t="str">
        <f t="shared" si="852"/>
        <v/>
      </c>
      <c r="AP1649" t="str">
        <f t="shared" si="853"/>
        <v/>
      </c>
      <c r="AQ1649" t="str">
        <f t="shared" si="850"/>
        <v/>
      </c>
    </row>
    <row r="1650" spans="1:43" x14ac:dyDescent="0.25">
      <c r="A1650" t="str">
        <f t="shared" si="854"/>
        <v/>
      </c>
      <c r="C1650" t="str">
        <f t="shared" si="860"/>
        <v/>
      </c>
      <c r="D1650" t="str">
        <f t="shared" si="855"/>
        <v/>
      </c>
      <c r="E1650" t="str">
        <f t="shared" si="856"/>
        <v/>
      </c>
      <c r="F1650" t="str">
        <f t="shared" si="859"/>
        <v/>
      </c>
      <c r="G1650" t="str">
        <f t="shared" si="851"/>
        <v/>
      </c>
      <c r="H1650" t="str">
        <f t="shared" si="861"/>
        <v/>
      </c>
      <c r="I1650" s="3" t="str">
        <f>IF(LEN(H1650)&gt;0,VLOOKUP(H1650,DATA!$B$2:$G$526,6,FALSE),"")</f>
        <v/>
      </c>
      <c r="J1650" t="str">
        <f>IF(LEN(H1650)&gt;0,VLOOKUP(H1650,DATA!$B$2:$G$526,2,FALSE),"")</f>
        <v/>
      </c>
      <c r="K1650" t="str">
        <f>IF(LEN(H1650)&gt;0,IF(MID(IF(MID(MID(C1650,LEN(H1650)+2,99),1,1)="(",MID(MID(C1650,LEN(H1650)+2,99),2,LEN(MID(C1650,LEN(H1650)+2,99))-2),MID(C1650,LEN(H1650)+2,99)),1,1)=VLOOKUP(H1650,DATA!$B$2:$I$526,8,FALSE),MID(IF(MID(MID(C1650,LEN(H1650)+2,99),1,1)="(",MID(MID(C1650,LEN(H1650)+2,99),2,LEN(MID(C1650,LEN(H1650)+2,99))-2),MID(C1650,LEN(H1650)+2,99)),1,3),IF(MID(MID(C1650,LEN(H1650)+2,99),1,1)="(",MID(MID(C1650,LEN(H1650)+2,99),2,LEN(MID(C1650,LEN(H1650)+2,99))-2),MID(C1650,LEN(H1650)+2,99))),"")</f>
        <v/>
      </c>
      <c r="L1650" t="str">
        <f t="shared" si="862"/>
        <v/>
      </c>
      <c r="M1650" t="str">
        <f t="shared" si="881"/>
        <v/>
      </c>
      <c r="N1650" t="str">
        <f t="shared" si="863"/>
        <v/>
      </c>
      <c r="O1650" t="str">
        <f t="shared" si="864"/>
        <v/>
      </c>
      <c r="P1650" t="str">
        <f t="shared" si="857"/>
        <v/>
      </c>
      <c r="Q1650" t="str">
        <f t="shared" si="865"/>
        <v/>
      </c>
      <c r="R1650" t="str">
        <f t="shared" si="866"/>
        <v/>
      </c>
      <c r="S1650" t="str">
        <f t="shared" si="867"/>
        <v/>
      </c>
      <c r="T1650" t="str">
        <f t="shared" si="868"/>
        <v/>
      </c>
      <c r="U1650" t="str">
        <f t="shared" si="869"/>
        <v/>
      </c>
      <c r="V1650" t="str">
        <f>IF(MID(I1650,6,1)="T",VLOOKUP(H1650,DATA!$B$2:$H$526,7,FALSE),"")</f>
        <v/>
      </c>
      <c r="W1650" t="str">
        <f t="shared" si="870"/>
        <v/>
      </c>
      <c r="X1650" t="str">
        <f>IF(LEN(H1650)&gt;0,VLOOKUP(H1650,DATA!$B$2:$F$526,5,FALSE),"")</f>
        <v/>
      </c>
      <c r="Y1650" t="str">
        <f t="shared" si="871"/>
        <v/>
      </c>
      <c r="Z1650" t="str">
        <f t="shared" si="872"/>
        <v/>
      </c>
      <c r="AA1650" t="str">
        <f t="shared" si="873"/>
        <v/>
      </c>
      <c r="AB1650" t="str">
        <f>IF(LEN(Z1650)&gt;0,VLOOKUP(Z1650,DATA!$K$25:$L$69,2,FALSE)&amp;IF(LEN(AA1650)&gt;0,VLOOKUP(AA1650,DATA!$O$25:$P$29,2,FALSE),""),"")</f>
        <v/>
      </c>
      <c r="AC1650" t="str">
        <f>IF(LEN(Z1650)&gt;0,VLOOKUP(Z1650,DATA!$K$25:$M$69,3,FALSE),"")</f>
        <v/>
      </c>
      <c r="AD1650" t="str">
        <f t="shared" si="874"/>
        <v/>
      </c>
      <c r="AE1650" t="str">
        <f t="shared" si="875"/>
        <v/>
      </c>
      <c r="AF1650" t="str">
        <f t="shared" si="876"/>
        <v/>
      </c>
      <c r="AG1650" t="str">
        <f t="shared" si="877"/>
        <v/>
      </c>
      <c r="AH1650" t="str">
        <f t="shared" si="878"/>
        <v/>
      </c>
      <c r="AI1650" t="str">
        <f>IF(LEN(Q1650)&gt;0,REPT("0",IF(IF(MID(I1650,12,1)="F",VLOOKUP(J1650,DATA!$K$2:$Y$20,14,FALSE),0)&gt;10,IF(MID(I1650,12,1)="F",VLOOKUP(J1650,DATA!$K$2:$Y$20,14,FALSE),0)-10,0)-LEN(X1650))&amp;DEC2BIN(Q1650,IF(MID(I1650,12,1)="F",VLOOKUP(J1650,DATA!$K$2:$Y$20,14,FALSE),0)-IF(IF(MID(I1650,12,1)="F",VLOOKUP(J1650,DATA!$K$2:$Y$20,14,FALSE),0)&gt;10,IF(MID(I1650,12,1)="F",VLOOKUP(J1650,DATA!$K$2:$Y$20,14,FALSE),0)-10,0)),"")</f>
        <v/>
      </c>
      <c r="AJ1650" t="str">
        <f>IF(LEN(H1650)&gt;0,IF(H1650&lt;&gt;"CALL_PAL",VLOOKUP(H1650,DATA!$B$2:$E$526,4,FALSE),VLOOKUP(K1650,DATA!$K$72:$M$161,3,FALSE)),"")</f>
        <v/>
      </c>
      <c r="AK1650" t="str">
        <f>IF(LEN(H1650)&gt;0,VLOOKUP(H1650,DATA!$B$2:$D$526,3,FALSE),"")</f>
        <v/>
      </c>
      <c r="AL1650" t="str">
        <f t="shared" si="879"/>
        <v/>
      </c>
      <c r="AM1650" t="str">
        <f t="shared" si="880"/>
        <v/>
      </c>
      <c r="AN1650" t="str">
        <f t="shared" si="858"/>
        <v/>
      </c>
      <c r="AO1650" t="str">
        <f t="shared" si="852"/>
        <v/>
      </c>
      <c r="AP1650" t="str">
        <f t="shared" si="853"/>
        <v/>
      </c>
      <c r="AQ1650" t="str">
        <f t="shared" si="850"/>
        <v/>
      </c>
    </row>
    <row r="1651" spans="1:43" x14ac:dyDescent="0.25">
      <c r="A1651" t="str">
        <f t="shared" si="854"/>
        <v/>
      </c>
      <c r="C1651" t="str">
        <f t="shared" si="860"/>
        <v/>
      </c>
      <c r="D1651" t="str">
        <f t="shared" si="855"/>
        <v/>
      </c>
      <c r="E1651" t="str">
        <f t="shared" si="856"/>
        <v/>
      </c>
      <c r="F1651" t="str">
        <f t="shared" si="859"/>
        <v/>
      </c>
      <c r="G1651" t="str">
        <f t="shared" si="851"/>
        <v/>
      </c>
      <c r="H1651" t="str">
        <f t="shared" si="861"/>
        <v/>
      </c>
      <c r="I1651" s="3" t="str">
        <f>IF(LEN(H1651)&gt;0,VLOOKUP(H1651,DATA!$B$2:$G$526,6,FALSE),"")</f>
        <v/>
      </c>
      <c r="J1651" t="str">
        <f>IF(LEN(H1651)&gt;0,VLOOKUP(H1651,DATA!$B$2:$G$526,2,FALSE),"")</f>
        <v/>
      </c>
      <c r="K1651" t="str">
        <f>IF(LEN(H1651)&gt;0,IF(MID(IF(MID(MID(C1651,LEN(H1651)+2,99),1,1)="(",MID(MID(C1651,LEN(H1651)+2,99),2,LEN(MID(C1651,LEN(H1651)+2,99))-2),MID(C1651,LEN(H1651)+2,99)),1,1)=VLOOKUP(H1651,DATA!$B$2:$I$526,8,FALSE),MID(IF(MID(MID(C1651,LEN(H1651)+2,99),1,1)="(",MID(MID(C1651,LEN(H1651)+2,99),2,LEN(MID(C1651,LEN(H1651)+2,99))-2),MID(C1651,LEN(H1651)+2,99)),1,3),IF(MID(MID(C1651,LEN(H1651)+2,99),1,1)="(",MID(MID(C1651,LEN(H1651)+2,99),2,LEN(MID(C1651,LEN(H1651)+2,99))-2),MID(C1651,LEN(H1651)+2,99))),"")</f>
        <v/>
      </c>
      <c r="L1651" t="str">
        <f t="shared" si="862"/>
        <v/>
      </c>
      <c r="M1651" t="str">
        <f t="shared" si="881"/>
        <v/>
      </c>
      <c r="N1651" t="str">
        <f t="shared" si="863"/>
        <v/>
      </c>
      <c r="O1651" t="str">
        <f t="shared" si="864"/>
        <v/>
      </c>
      <c r="P1651" t="str">
        <f t="shared" si="857"/>
        <v/>
      </c>
      <c r="Q1651" t="str">
        <f t="shared" si="865"/>
        <v/>
      </c>
      <c r="R1651" t="str">
        <f t="shared" si="866"/>
        <v/>
      </c>
      <c r="S1651" t="str">
        <f t="shared" si="867"/>
        <v/>
      </c>
      <c r="T1651" t="str">
        <f t="shared" si="868"/>
        <v/>
      </c>
      <c r="U1651" t="str">
        <f t="shared" si="869"/>
        <v/>
      </c>
      <c r="V1651" t="str">
        <f>IF(MID(I1651,6,1)="T",VLOOKUP(H1651,DATA!$B$2:$H$526,7,FALSE),"")</f>
        <v/>
      </c>
      <c r="W1651" t="str">
        <f t="shared" si="870"/>
        <v/>
      </c>
      <c r="X1651" t="str">
        <f>IF(LEN(H1651)&gt;0,VLOOKUP(H1651,DATA!$B$2:$F$526,5,FALSE),"")</f>
        <v/>
      </c>
      <c r="Y1651" t="str">
        <f t="shared" si="871"/>
        <v/>
      </c>
      <c r="Z1651" t="str">
        <f t="shared" si="872"/>
        <v/>
      </c>
      <c r="AA1651" t="str">
        <f t="shared" si="873"/>
        <v/>
      </c>
      <c r="AB1651" t="str">
        <f>IF(LEN(Z1651)&gt;0,VLOOKUP(Z1651,DATA!$K$25:$L$69,2,FALSE)&amp;IF(LEN(AA1651)&gt;0,VLOOKUP(AA1651,DATA!$O$25:$P$29,2,FALSE),""),"")</f>
        <v/>
      </c>
      <c r="AC1651" t="str">
        <f>IF(LEN(Z1651)&gt;0,VLOOKUP(Z1651,DATA!$K$25:$M$69,3,FALSE),"")</f>
        <v/>
      </c>
      <c r="AD1651" t="str">
        <f t="shared" si="874"/>
        <v/>
      </c>
      <c r="AE1651" t="str">
        <f t="shared" si="875"/>
        <v/>
      </c>
      <c r="AF1651" t="str">
        <f t="shared" si="876"/>
        <v/>
      </c>
      <c r="AG1651" t="str">
        <f t="shared" si="877"/>
        <v/>
      </c>
      <c r="AH1651" t="str">
        <f t="shared" si="878"/>
        <v/>
      </c>
      <c r="AI1651" t="str">
        <f>IF(LEN(Q1651)&gt;0,REPT("0",IF(IF(MID(I1651,12,1)="F",VLOOKUP(J1651,DATA!$K$2:$Y$20,14,FALSE),0)&gt;10,IF(MID(I1651,12,1)="F",VLOOKUP(J1651,DATA!$K$2:$Y$20,14,FALSE),0)-10,0)-LEN(X1651))&amp;DEC2BIN(Q1651,IF(MID(I1651,12,1)="F",VLOOKUP(J1651,DATA!$K$2:$Y$20,14,FALSE),0)-IF(IF(MID(I1651,12,1)="F",VLOOKUP(J1651,DATA!$K$2:$Y$20,14,FALSE),0)&gt;10,IF(MID(I1651,12,1)="F",VLOOKUP(J1651,DATA!$K$2:$Y$20,14,FALSE),0)-10,0)),"")</f>
        <v/>
      </c>
      <c r="AJ1651" t="str">
        <f>IF(LEN(H1651)&gt;0,IF(H1651&lt;&gt;"CALL_PAL",VLOOKUP(H1651,DATA!$B$2:$E$526,4,FALSE),VLOOKUP(K1651,DATA!$K$72:$M$161,3,FALSE)),"")</f>
        <v/>
      </c>
      <c r="AK1651" t="str">
        <f>IF(LEN(H1651)&gt;0,VLOOKUP(H1651,DATA!$B$2:$D$526,3,FALSE),"")</f>
        <v/>
      </c>
      <c r="AL1651" t="str">
        <f t="shared" si="879"/>
        <v/>
      </c>
      <c r="AM1651" t="str">
        <f t="shared" si="880"/>
        <v/>
      </c>
      <c r="AN1651" t="str">
        <f t="shared" si="858"/>
        <v/>
      </c>
      <c r="AO1651" t="str">
        <f t="shared" si="852"/>
        <v/>
      </c>
      <c r="AP1651" t="str">
        <f t="shared" si="853"/>
        <v/>
      </c>
      <c r="AQ1651" t="str">
        <f t="shared" si="850"/>
        <v/>
      </c>
    </row>
    <row r="1652" spans="1:43" x14ac:dyDescent="0.25">
      <c r="A1652" t="str">
        <f t="shared" si="854"/>
        <v/>
      </c>
      <c r="C1652" t="str">
        <f t="shared" si="860"/>
        <v/>
      </c>
      <c r="D1652" t="str">
        <f t="shared" si="855"/>
        <v/>
      </c>
      <c r="E1652" t="str">
        <f t="shared" si="856"/>
        <v/>
      </c>
      <c r="F1652" t="str">
        <f t="shared" si="859"/>
        <v/>
      </c>
      <c r="G1652" t="str">
        <f t="shared" si="851"/>
        <v/>
      </c>
      <c r="H1652" t="str">
        <f t="shared" si="861"/>
        <v/>
      </c>
      <c r="I1652" s="3" t="str">
        <f>IF(LEN(H1652)&gt;0,VLOOKUP(H1652,DATA!$B$2:$G$526,6,FALSE),"")</f>
        <v/>
      </c>
      <c r="J1652" t="str">
        <f>IF(LEN(H1652)&gt;0,VLOOKUP(H1652,DATA!$B$2:$G$526,2,FALSE),"")</f>
        <v/>
      </c>
      <c r="K1652" t="str">
        <f>IF(LEN(H1652)&gt;0,IF(MID(IF(MID(MID(C1652,LEN(H1652)+2,99),1,1)="(",MID(MID(C1652,LEN(H1652)+2,99),2,LEN(MID(C1652,LEN(H1652)+2,99))-2),MID(C1652,LEN(H1652)+2,99)),1,1)=VLOOKUP(H1652,DATA!$B$2:$I$526,8,FALSE),MID(IF(MID(MID(C1652,LEN(H1652)+2,99),1,1)="(",MID(MID(C1652,LEN(H1652)+2,99),2,LEN(MID(C1652,LEN(H1652)+2,99))-2),MID(C1652,LEN(H1652)+2,99)),1,3),IF(MID(MID(C1652,LEN(H1652)+2,99),1,1)="(",MID(MID(C1652,LEN(H1652)+2,99),2,LEN(MID(C1652,LEN(H1652)+2,99))-2),MID(C1652,LEN(H1652)+2,99))),"")</f>
        <v/>
      </c>
      <c r="L1652" t="str">
        <f t="shared" si="862"/>
        <v/>
      </c>
      <c r="M1652" t="str">
        <f t="shared" si="881"/>
        <v/>
      </c>
      <c r="N1652" t="str">
        <f t="shared" si="863"/>
        <v/>
      </c>
      <c r="O1652" t="str">
        <f t="shared" si="864"/>
        <v/>
      </c>
      <c r="P1652" t="str">
        <f t="shared" si="857"/>
        <v/>
      </c>
      <c r="Q1652" t="str">
        <f t="shared" si="865"/>
        <v/>
      </c>
      <c r="R1652" t="str">
        <f t="shared" si="866"/>
        <v/>
      </c>
      <c r="S1652" t="str">
        <f t="shared" si="867"/>
        <v/>
      </c>
      <c r="T1652" t="str">
        <f t="shared" si="868"/>
        <v/>
      </c>
      <c r="U1652" t="str">
        <f t="shared" si="869"/>
        <v/>
      </c>
      <c r="V1652" t="str">
        <f>IF(MID(I1652,6,1)="T",VLOOKUP(H1652,DATA!$B$2:$H$526,7,FALSE),"")</f>
        <v/>
      </c>
      <c r="W1652" t="str">
        <f t="shared" si="870"/>
        <v/>
      </c>
      <c r="X1652" t="str">
        <f>IF(LEN(H1652)&gt;0,VLOOKUP(H1652,DATA!$B$2:$F$526,5,FALSE),"")</f>
        <v/>
      </c>
      <c r="Y1652" t="str">
        <f t="shared" si="871"/>
        <v/>
      </c>
      <c r="Z1652" t="str">
        <f t="shared" si="872"/>
        <v/>
      </c>
      <c r="AA1652" t="str">
        <f t="shared" si="873"/>
        <v/>
      </c>
      <c r="AB1652" t="str">
        <f>IF(LEN(Z1652)&gt;0,VLOOKUP(Z1652,DATA!$K$25:$L$69,2,FALSE)&amp;IF(LEN(AA1652)&gt;0,VLOOKUP(AA1652,DATA!$O$25:$P$29,2,FALSE),""),"")</f>
        <v/>
      </c>
      <c r="AC1652" t="str">
        <f>IF(LEN(Z1652)&gt;0,VLOOKUP(Z1652,DATA!$K$25:$M$69,3,FALSE),"")</f>
        <v/>
      </c>
      <c r="AD1652" t="str">
        <f t="shared" si="874"/>
        <v/>
      </c>
      <c r="AE1652" t="str">
        <f t="shared" si="875"/>
        <v/>
      </c>
      <c r="AF1652" t="str">
        <f t="shared" si="876"/>
        <v/>
      </c>
      <c r="AG1652" t="str">
        <f t="shared" si="877"/>
        <v/>
      </c>
      <c r="AH1652" t="str">
        <f t="shared" si="878"/>
        <v/>
      </c>
      <c r="AI1652" t="str">
        <f>IF(LEN(Q1652)&gt;0,REPT("0",IF(IF(MID(I1652,12,1)="F",VLOOKUP(J1652,DATA!$K$2:$Y$20,14,FALSE),0)&gt;10,IF(MID(I1652,12,1)="F",VLOOKUP(J1652,DATA!$K$2:$Y$20,14,FALSE),0)-10,0)-LEN(X1652))&amp;DEC2BIN(Q1652,IF(MID(I1652,12,1)="F",VLOOKUP(J1652,DATA!$K$2:$Y$20,14,FALSE),0)-IF(IF(MID(I1652,12,1)="F",VLOOKUP(J1652,DATA!$K$2:$Y$20,14,FALSE),0)&gt;10,IF(MID(I1652,12,1)="F",VLOOKUP(J1652,DATA!$K$2:$Y$20,14,FALSE),0)-10,0)),"")</f>
        <v/>
      </c>
      <c r="AJ1652" t="str">
        <f>IF(LEN(H1652)&gt;0,IF(H1652&lt;&gt;"CALL_PAL",VLOOKUP(H1652,DATA!$B$2:$E$526,4,FALSE),VLOOKUP(K1652,DATA!$K$72:$M$161,3,FALSE)),"")</f>
        <v/>
      </c>
      <c r="AK1652" t="str">
        <f>IF(LEN(H1652)&gt;0,VLOOKUP(H1652,DATA!$B$2:$D$526,3,FALSE),"")</f>
        <v/>
      </c>
      <c r="AL1652" t="str">
        <f t="shared" si="879"/>
        <v/>
      </c>
      <c r="AM1652" t="str">
        <f t="shared" si="880"/>
        <v/>
      </c>
      <c r="AN1652" t="str">
        <f t="shared" si="858"/>
        <v/>
      </c>
      <c r="AO1652" t="str">
        <f t="shared" si="852"/>
        <v/>
      </c>
      <c r="AP1652" t="str">
        <f t="shared" si="853"/>
        <v/>
      </c>
      <c r="AQ1652" t="str">
        <f t="shared" si="850"/>
        <v/>
      </c>
    </row>
    <row r="1653" spans="1:43" x14ac:dyDescent="0.25">
      <c r="A1653" t="str">
        <f t="shared" si="854"/>
        <v/>
      </c>
      <c r="C1653" t="str">
        <f t="shared" si="860"/>
        <v/>
      </c>
      <c r="D1653" t="str">
        <f t="shared" si="855"/>
        <v/>
      </c>
      <c r="E1653" t="str">
        <f t="shared" si="856"/>
        <v/>
      </c>
      <c r="F1653" t="str">
        <f t="shared" si="859"/>
        <v/>
      </c>
      <c r="G1653" t="str">
        <f t="shared" si="851"/>
        <v/>
      </c>
      <c r="H1653" t="str">
        <f t="shared" si="861"/>
        <v/>
      </c>
      <c r="I1653" s="3" t="str">
        <f>IF(LEN(H1653)&gt;0,VLOOKUP(H1653,DATA!$B$2:$G$526,6,FALSE),"")</f>
        <v/>
      </c>
      <c r="J1653" t="str">
        <f>IF(LEN(H1653)&gt;0,VLOOKUP(H1653,DATA!$B$2:$G$526,2,FALSE),"")</f>
        <v/>
      </c>
      <c r="K1653" t="str">
        <f>IF(LEN(H1653)&gt;0,IF(MID(IF(MID(MID(C1653,LEN(H1653)+2,99),1,1)="(",MID(MID(C1653,LEN(H1653)+2,99),2,LEN(MID(C1653,LEN(H1653)+2,99))-2),MID(C1653,LEN(H1653)+2,99)),1,1)=VLOOKUP(H1653,DATA!$B$2:$I$526,8,FALSE),MID(IF(MID(MID(C1653,LEN(H1653)+2,99),1,1)="(",MID(MID(C1653,LEN(H1653)+2,99),2,LEN(MID(C1653,LEN(H1653)+2,99))-2),MID(C1653,LEN(H1653)+2,99)),1,3),IF(MID(MID(C1653,LEN(H1653)+2,99),1,1)="(",MID(MID(C1653,LEN(H1653)+2,99),2,LEN(MID(C1653,LEN(H1653)+2,99))-2),MID(C1653,LEN(H1653)+2,99))),"")</f>
        <v/>
      </c>
      <c r="L1653" t="str">
        <f t="shared" si="862"/>
        <v/>
      </c>
      <c r="M1653" t="str">
        <f t="shared" si="881"/>
        <v/>
      </c>
      <c r="N1653" t="str">
        <f t="shared" si="863"/>
        <v/>
      </c>
      <c r="O1653" t="str">
        <f t="shared" si="864"/>
        <v/>
      </c>
      <c r="P1653" t="str">
        <f t="shared" si="857"/>
        <v/>
      </c>
      <c r="Q1653" t="str">
        <f t="shared" si="865"/>
        <v/>
      </c>
      <c r="R1653" t="str">
        <f t="shared" si="866"/>
        <v/>
      </c>
      <c r="S1653" t="str">
        <f t="shared" si="867"/>
        <v/>
      </c>
      <c r="T1653" t="str">
        <f t="shared" si="868"/>
        <v/>
      </c>
      <c r="U1653" t="str">
        <f t="shared" si="869"/>
        <v/>
      </c>
      <c r="V1653" t="str">
        <f>IF(MID(I1653,6,1)="T",VLOOKUP(H1653,DATA!$B$2:$H$526,7,FALSE),"")</f>
        <v/>
      </c>
      <c r="W1653" t="str">
        <f t="shared" si="870"/>
        <v/>
      </c>
      <c r="X1653" t="str">
        <f>IF(LEN(H1653)&gt;0,VLOOKUP(H1653,DATA!$B$2:$F$526,5,FALSE),"")</f>
        <v/>
      </c>
      <c r="Y1653" t="str">
        <f t="shared" si="871"/>
        <v/>
      </c>
      <c r="Z1653" t="str">
        <f t="shared" si="872"/>
        <v/>
      </c>
      <c r="AA1653" t="str">
        <f t="shared" si="873"/>
        <v/>
      </c>
      <c r="AB1653" t="str">
        <f>IF(LEN(Z1653)&gt;0,VLOOKUP(Z1653,DATA!$K$25:$L$69,2,FALSE)&amp;IF(LEN(AA1653)&gt;0,VLOOKUP(AA1653,DATA!$O$25:$P$29,2,FALSE),""),"")</f>
        <v/>
      </c>
      <c r="AC1653" t="str">
        <f>IF(LEN(Z1653)&gt;0,VLOOKUP(Z1653,DATA!$K$25:$M$69,3,FALSE),"")</f>
        <v/>
      </c>
      <c r="AD1653" t="str">
        <f t="shared" si="874"/>
        <v/>
      </c>
      <c r="AE1653" t="str">
        <f t="shared" si="875"/>
        <v/>
      </c>
      <c r="AF1653" t="str">
        <f t="shared" si="876"/>
        <v/>
      </c>
      <c r="AG1653" t="str">
        <f t="shared" si="877"/>
        <v/>
      </c>
      <c r="AH1653" t="str">
        <f t="shared" si="878"/>
        <v/>
      </c>
      <c r="AI1653" t="str">
        <f>IF(LEN(Q1653)&gt;0,REPT("0",IF(IF(MID(I1653,12,1)="F",VLOOKUP(J1653,DATA!$K$2:$Y$20,14,FALSE),0)&gt;10,IF(MID(I1653,12,1)="F",VLOOKUP(J1653,DATA!$K$2:$Y$20,14,FALSE),0)-10,0)-LEN(X1653))&amp;DEC2BIN(Q1653,IF(MID(I1653,12,1)="F",VLOOKUP(J1653,DATA!$K$2:$Y$20,14,FALSE),0)-IF(IF(MID(I1653,12,1)="F",VLOOKUP(J1653,DATA!$K$2:$Y$20,14,FALSE),0)&gt;10,IF(MID(I1653,12,1)="F",VLOOKUP(J1653,DATA!$K$2:$Y$20,14,FALSE),0)-10,0)),"")</f>
        <v/>
      </c>
      <c r="AJ1653" t="str">
        <f>IF(LEN(H1653)&gt;0,IF(H1653&lt;&gt;"CALL_PAL",VLOOKUP(H1653,DATA!$B$2:$E$526,4,FALSE),VLOOKUP(K1653,DATA!$K$72:$M$161,3,FALSE)),"")</f>
        <v/>
      </c>
      <c r="AK1653" t="str">
        <f>IF(LEN(H1653)&gt;0,VLOOKUP(H1653,DATA!$B$2:$D$526,3,FALSE),"")</f>
        <v/>
      </c>
      <c r="AL1653" t="str">
        <f t="shared" si="879"/>
        <v/>
      </c>
      <c r="AM1653" t="str">
        <f t="shared" si="880"/>
        <v/>
      </c>
      <c r="AN1653" t="str">
        <f t="shared" si="858"/>
        <v/>
      </c>
      <c r="AO1653" t="str">
        <f t="shared" si="852"/>
        <v/>
      </c>
      <c r="AP1653" t="str">
        <f t="shared" si="853"/>
        <v/>
      </c>
      <c r="AQ1653" t="str">
        <f t="shared" si="850"/>
        <v/>
      </c>
    </row>
    <row r="1654" spans="1:43" x14ac:dyDescent="0.25">
      <c r="A1654" t="str">
        <f t="shared" si="854"/>
        <v/>
      </c>
      <c r="C1654" t="str">
        <f t="shared" si="860"/>
        <v/>
      </c>
      <c r="D1654" t="str">
        <f t="shared" si="855"/>
        <v/>
      </c>
      <c r="E1654" t="str">
        <f t="shared" si="856"/>
        <v/>
      </c>
      <c r="F1654" t="str">
        <f t="shared" si="859"/>
        <v/>
      </c>
      <c r="G1654" t="str">
        <f t="shared" si="851"/>
        <v/>
      </c>
      <c r="H1654" t="str">
        <f t="shared" si="861"/>
        <v/>
      </c>
      <c r="I1654" s="3" t="str">
        <f>IF(LEN(H1654)&gt;0,VLOOKUP(H1654,DATA!$B$2:$G$526,6,FALSE),"")</f>
        <v/>
      </c>
      <c r="J1654" t="str">
        <f>IF(LEN(H1654)&gt;0,VLOOKUP(H1654,DATA!$B$2:$G$526,2,FALSE),"")</f>
        <v/>
      </c>
      <c r="K1654" t="str">
        <f>IF(LEN(H1654)&gt;0,IF(MID(IF(MID(MID(C1654,LEN(H1654)+2,99),1,1)="(",MID(MID(C1654,LEN(H1654)+2,99),2,LEN(MID(C1654,LEN(H1654)+2,99))-2),MID(C1654,LEN(H1654)+2,99)),1,1)=VLOOKUP(H1654,DATA!$B$2:$I$526,8,FALSE),MID(IF(MID(MID(C1654,LEN(H1654)+2,99),1,1)="(",MID(MID(C1654,LEN(H1654)+2,99),2,LEN(MID(C1654,LEN(H1654)+2,99))-2),MID(C1654,LEN(H1654)+2,99)),1,3),IF(MID(MID(C1654,LEN(H1654)+2,99),1,1)="(",MID(MID(C1654,LEN(H1654)+2,99),2,LEN(MID(C1654,LEN(H1654)+2,99))-2),MID(C1654,LEN(H1654)+2,99))),"")</f>
        <v/>
      </c>
      <c r="L1654" t="str">
        <f t="shared" si="862"/>
        <v/>
      </c>
      <c r="M1654" t="str">
        <f t="shared" si="881"/>
        <v/>
      </c>
      <c r="N1654" t="str">
        <f t="shared" si="863"/>
        <v/>
      </c>
      <c r="O1654" t="str">
        <f t="shared" si="864"/>
        <v/>
      </c>
      <c r="P1654" t="str">
        <f t="shared" si="857"/>
        <v/>
      </c>
      <c r="Q1654" t="str">
        <f t="shared" si="865"/>
        <v/>
      </c>
      <c r="R1654" t="str">
        <f t="shared" si="866"/>
        <v/>
      </c>
      <c r="S1654" t="str">
        <f t="shared" si="867"/>
        <v/>
      </c>
      <c r="T1654" t="str">
        <f t="shared" si="868"/>
        <v/>
      </c>
      <c r="U1654" t="str">
        <f t="shared" si="869"/>
        <v/>
      </c>
      <c r="V1654" t="str">
        <f>IF(MID(I1654,6,1)="T",VLOOKUP(H1654,DATA!$B$2:$H$526,7,FALSE),"")</f>
        <v/>
      </c>
      <c r="W1654" t="str">
        <f t="shared" si="870"/>
        <v/>
      </c>
      <c r="X1654" t="str">
        <f>IF(LEN(H1654)&gt;0,VLOOKUP(H1654,DATA!$B$2:$F$526,5,FALSE),"")</f>
        <v/>
      </c>
      <c r="Y1654" t="str">
        <f t="shared" si="871"/>
        <v/>
      </c>
      <c r="Z1654" t="str">
        <f t="shared" si="872"/>
        <v/>
      </c>
      <c r="AA1654" t="str">
        <f t="shared" si="873"/>
        <v/>
      </c>
      <c r="AB1654" t="str">
        <f>IF(LEN(Z1654)&gt;0,VLOOKUP(Z1654,DATA!$K$25:$L$69,2,FALSE)&amp;IF(LEN(AA1654)&gt;0,VLOOKUP(AA1654,DATA!$O$25:$P$29,2,FALSE),""),"")</f>
        <v/>
      </c>
      <c r="AC1654" t="str">
        <f>IF(LEN(Z1654)&gt;0,VLOOKUP(Z1654,DATA!$K$25:$M$69,3,FALSE),"")</f>
        <v/>
      </c>
      <c r="AD1654" t="str">
        <f t="shared" si="874"/>
        <v/>
      </c>
      <c r="AE1654" t="str">
        <f t="shared" si="875"/>
        <v/>
      </c>
      <c r="AF1654" t="str">
        <f t="shared" si="876"/>
        <v/>
      </c>
      <c r="AG1654" t="str">
        <f t="shared" si="877"/>
        <v/>
      </c>
      <c r="AH1654" t="str">
        <f t="shared" si="878"/>
        <v/>
      </c>
      <c r="AI1654" t="str">
        <f>IF(LEN(Q1654)&gt;0,REPT("0",IF(IF(MID(I1654,12,1)="F",VLOOKUP(J1654,DATA!$K$2:$Y$20,14,FALSE),0)&gt;10,IF(MID(I1654,12,1)="F",VLOOKUP(J1654,DATA!$K$2:$Y$20,14,FALSE),0)-10,0)-LEN(X1654))&amp;DEC2BIN(Q1654,IF(MID(I1654,12,1)="F",VLOOKUP(J1654,DATA!$K$2:$Y$20,14,FALSE),0)-IF(IF(MID(I1654,12,1)="F",VLOOKUP(J1654,DATA!$K$2:$Y$20,14,FALSE),0)&gt;10,IF(MID(I1654,12,1)="F",VLOOKUP(J1654,DATA!$K$2:$Y$20,14,FALSE),0)-10,0)),"")</f>
        <v/>
      </c>
      <c r="AJ1654" t="str">
        <f>IF(LEN(H1654)&gt;0,IF(H1654&lt;&gt;"CALL_PAL",VLOOKUP(H1654,DATA!$B$2:$E$526,4,FALSE),VLOOKUP(K1654,DATA!$K$72:$M$161,3,FALSE)),"")</f>
        <v/>
      </c>
      <c r="AK1654" t="str">
        <f>IF(LEN(H1654)&gt;0,VLOOKUP(H1654,DATA!$B$2:$D$526,3,FALSE),"")</f>
        <v/>
      </c>
      <c r="AL1654" t="str">
        <f t="shared" si="879"/>
        <v/>
      </c>
      <c r="AM1654" t="str">
        <f t="shared" si="880"/>
        <v/>
      </c>
      <c r="AN1654" t="str">
        <f t="shared" si="858"/>
        <v/>
      </c>
      <c r="AO1654" t="str">
        <f t="shared" si="852"/>
        <v/>
      </c>
      <c r="AP1654" t="str">
        <f t="shared" si="853"/>
        <v/>
      </c>
      <c r="AQ1654" t="str">
        <f t="shared" si="850"/>
        <v/>
      </c>
    </row>
    <row r="1655" spans="1:43" x14ac:dyDescent="0.25">
      <c r="A1655" t="str">
        <f t="shared" si="854"/>
        <v/>
      </c>
      <c r="C1655" t="str">
        <f t="shared" si="860"/>
        <v/>
      </c>
      <c r="D1655" t="str">
        <f t="shared" si="855"/>
        <v/>
      </c>
      <c r="E1655" t="str">
        <f t="shared" si="856"/>
        <v/>
      </c>
      <c r="F1655" t="str">
        <f t="shared" si="859"/>
        <v/>
      </c>
      <c r="G1655" t="str">
        <f t="shared" si="851"/>
        <v/>
      </c>
      <c r="H1655" t="str">
        <f t="shared" si="861"/>
        <v/>
      </c>
      <c r="I1655" s="3" t="str">
        <f>IF(LEN(H1655)&gt;0,VLOOKUP(H1655,DATA!$B$2:$G$526,6,FALSE),"")</f>
        <v/>
      </c>
      <c r="J1655" t="str">
        <f>IF(LEN(H1655)&gt;0,VLOOKUP(H1655,DATA!$B$2:$G$526,2,FALSE),"")</f>
        <v/>
      </c>
      <c r="K1655" t="str">
        <f>IF(LEN(H1655)&gt;0,IF(MID(IF(MID(MID(C1655,LEN(H1655)+2,99),1,1)="(",MID(MID(C1655,LEN(H1655)+2,99),2,LEN(MID(C1655,LEN(H1655)+2,99))-2),MID(C1655,LEN(H1655)+2,99)),1,1)=VLOOKUP(H1655,DATA!$B$2:$I$526,8,FALSE),MID(IF(MID(MID(C1655,LEN(H1655)+2,99),1,1)="(",MID(MID(C1655,LEN(H1655)+2,99),2,LEN(MID(C1655,LEN(H1655)+2,99))-2),MID(C1655,LEN(H1655)+2,99)),1,3),IF(MID(MID(C1655,LEN(H1655)+2,99),1,1)="(",MID(MID(C1655,LEN(H1655)+2,99),2,LEN(MID(C1655,LEN(H1655)+2,99))-2),MID(C1655,LEN(H1655)+2,99))),"")</f>
        <v/>
      </c>
      <c r="L1655" t="str">
        <f t="shared" si="862"/>
        <v/>
      </c>
      <c r="M1655" t="str">
        <f t="shared" si="881"/>
        <v/>
      </c>
      <c r="N1655" t="str">
        <f t="shared" si="863"/>
        <v/>
      </c>
      <c r="O1655" t="str">
        <f t="shared" si="864"/>
        <v/>
      </c>
      <c r="P1655" t="str">
        <f t="shared" si="857"/>
        <v/>
      </c>
      <c r="Q1655" t="str">
        <f t="shared" si="865"/>
        <v/>
      </c>
      <c r="R1655" t="str">
        <f t="shared" si="866"/>
        <v/>
      </c>
      <c r="S1655" t="str">
        <f t="shared" si="867"/>
        <v/>
      </c>
      <c r="T1655" t="str">
        <f t="shared" si="868"/>
        <v/>
      </c>
      <c r="U1655" t="str">
        <f t="shared" si="869"/>
        <v/>
      </c>
      <c r="V1655" t="str">
        <f>IF(MID(I1655,6,1)="T",VLOOKUP(H1655,DATA!$B$2:$H$526,7,FALSE),"")</f>
        <v/>
      </c>
      <c r="W1655" t="str">
        <f t="shared" si="870"/>
        <v/>
      </c>
      <c r="X1655" t="str">
        <f>IF(LEN(H1655)&gt;0,VLOOKUP(H1655,DATA!$B$2:$F$526,5,FALSE),"")</f>
        <v/>
      </c>
      <c r="Y1655" t="str">
        <f t="shared" si="871"/>
        <v/>
      </c>
      <c r="Z1655" t="str">
        <f t="shared" si="872"/>
        <v/>
      </c>
      <c r="AA1655" t="str">
        <f t="shared" si="873"/>
        <v/>
      </c>
      <c r="AB1655" t="str">
        <f>IF(LEN(Z1655)&gt;0,VLOOKUP(Z1655,DATA!$K$25:$L$69,2,FALSE)&amp;IF(LEN(AA1655)&gt;0,VLOOKUP(AA1655,DATA!$O$25:$P$29,2,FALSE),""),"")</f>
        <v/>
      </c>
      <c r="AC1655" t="str">
        <f>IF(LEN(Z1655)&gt;0,VLOOKUP(Z1655,DATA!$K$25:$M$69,3,FALSE),"")</f>
        <v/>
      </c>
      <c r="AD1655" t="str">
        <f t="shared" si="874"/>
        <v/>
      </c>
      <c r="AE1655" t="str">
        <f t="shared" si="875"/>
        <v/>
      </c>
      <c r="AF1655" t="str">
        <f t="shared" si="876"/>
        <v/>
      </c>
      <c r="AG1655" t="str">
        <f t="shared" si="877"/>
        <v/>
      </c>
      <c r="AH1655" t="str">
        <f t="shared" si="878"/>
        <v/>
      </c>
      <c r="AI1655" t="str">
        <f>IF(LEN(Q1655)&gt;0,REPT("0",IF(IF(MID(I1655,12,1)="F",VLOOKUP(J1655,DATA!$K$2:$Y$20,14,FALSE),0)&gt;10,IF(MID(I1655,12,1)="F",VLOOKUP(J1655,DATA!$K$2:$Y$20,14,FALSE),0)-10,0)-LEN(X1655))&amp;DEC2BIN(Q1655,IF(MID(I1655,12,1)="F",VLOOKUP(J1655,DATA!$K$2:$Y$20,14,FALSE),0)-IF(IF(MID(I1655,12,1)="F",VLOOKUP(J1655,DATA!$K$2:$Y$20,14,FALSE),0)&gt;10,IF(MID(I1655,12,1)="F",VLOOKUP(J1655,DATA!$K$2:$Y$20,14,FALSE),0)-10,0)),"")</f>
        <v/>
      </c>
      <c r="AJ1655" t="str">
        <f>IF(LEN(H1655)&gt;0,IF(H1655&lt;&gt;"CALL_PAL",VLOOKUP(H1655,DATA!$B$2:$E$526,4,FALSE),VLOOKUP(K1655,DATA!$K$72:$M$161,3,FALSE)),"")</f>
        <v/>
      </c>
      <c r="AK1655" t="str">
        <f>IF(LEN(H1655)&gt;0,VLOOKUP(H1655,DATA!$B$2:$D$526,3,FALSE),"")</f>
        <v/>
      </c>
      <c r="AL1655" t="str">
        <f t="shared" si="879"/>
        <v/>
      </c>
      <c r="AM1655" t="str">
        <f t="shared" si="880"/>
        <v/>
      </c>
      <c r="AN1655" t="str">
        <f t="shared" si="858"/>
        <v/>
      </c>
      <c r="AO1655" t="str">
        <f t="shared" si="852"/>
        <v/>
      </c>
      <c r="AP1655" t="str">
        <f t="shared" si="853"/>
        <v/>
      </c>
      <c r="AQ1655" t="str">
        <f t="shared" si="850"/>
        <v/>
      </c>
    </row>
    <row r="1656" spans="1:43" x14ac:dyDescent="0.25">
      <c r="A1656" t="str">
        <f t="shared" si="854"/>
        <v/>
      </c>
      <c r="C1656" t="str">
        <f t="shared" si="860"/>
        <v/>
      </c>
      <c r="D1656" t="str">
        <f t="shared" si="855"/>
        <v/>
      </c>
      <c r="E1656" t="str">
        <f t="shared" si="856"/>
        <v/>
      </c>
      <c r="F1656" t="str">
        <f t="shared" si="859"/>
        <v/>
      </c>
      <c r="G1656" t="str">
        <f t="shared" si="851"/>
        <v/>
      </c>
      <c r="H1656" t="str">
        <f t="shared" si="861"/>
        <v/>
      </c>
      <c r="I1656" s="3" t="str">
        <f>IF(LEN(H1656)&gt;0,VLOOKUP(H1656,DATA!$B$2:$G$526,6,FALSE),"")</f>
        <v/>
      </c>
      <c r="J1656" t="str">
        <f>IF(LEN(H1656)&gt;0,VLOOKUP(H1656,DATA!$B$2:$G$526,2,FALSE),"")</f>
        <v/>
      </c>
      <c r="K1656" t="str">
        <f>IF(LEN(H1656)&gt;0,IF(MID(IF(MID(MID(C1656,LEN(H1656)+2,99),1,1)="(",MID(MID(C1656,LEN(H1656)+2,99),2,LEN(MID(C1656,LEN(H1656)+2,99))-2),MID(C1656,LEN(H1656)+2,99)),1,1)=VLOOKUP(H1656,DATA!$B$2:$I$526,8,FALSE),MID(IF(MID(MID(C1656,LEN(H1656)+2,99),1,1)="(",MID(MID(C1656,LEN(H1656)+2,99),2,LEN(MID(C1656,LEN(H1656)+2,99))-2),MID(C1656,LEN(H1656)+2,99)),1,3),IF(MID(MID(C1656,LEN(H1656)+2,99),1,1)="(",MID(MID(C1656,LEN(H1656)+2,99),2,LEN(MID(C1656,LEN(H1656)+2,99))-2),MID(C1656,LEN(H1656)+2,99))),"")</f>
        <v/>
      </c>
      <c r="L1656" t="str">
        <f t="shared" si="862"/>
        <v/>
      </c>
      <c r="M1656" t="str">
        <f t="shared" si="881"/>
        <v/>
      </c>
      <c r="N1656" t="str">
        <f t="shared" si="863"/>
        <v/>
      </c>
      <c r="O1656" t="str">
        <f t="shared" si="864"/>
        <v/>
      </c>
      <c r="P1656" t="str">
        <f t="shared" si="857"/>
        <v/>
      </c>
      <c r="Q1656" t="str">
        <f t="shared" si="865"/>
        <v/>
      </c>
      <c r="R1656" t="str">
        <f t="shared" si="866"/>
        <v/>
      </c>
      <c r="S1656" t="str">
        <f t="shared" si="867"/>
        <v/>
      </c>
      <c r="T1656" t="str">
        <f t="shared" si="868"/>
        <v/>
      </c>
      <c r="U1656" t="str">
        <f t="shared" si="869"/>
        <v/>
      </c>
      <c r="V1656" t="str">
        <f>IF(MID(I1656,6,1)="T",VLOOKUP(H1656,DATA!$B$2:$H$526,7,FALSE),"")</f>
        <v/>
      </c>
      <c r="W1656" t="str">
        <f t="shared" si="870"/>
        <v/>
      </c>
      <c r="X1656" t="str">
        <f>IF(LEN(H1656)&gt;0,VLOOKUP(H1656,DATA!$B$2:$F$526,5,FALSE),"")</f>
        <v/>
      </c>
      <c r="Y1656" t="str">
        <f t="shared" si="871"/>
        <v/>
      </c>
      <c r="Z1656" t="str">
        <f t="shared" si="872"/>
        <v/>
      </c>
      <c r="AA1656" t="str">
        <f t="shared" si="873"/>
        <v/>
      </c>
      <c r="AB1656" t="str">
        <f>IF(LEN(Z1656)&gt;0,VLOOKUP(Z1656,DATA!$K$25:$L$69,2,FALSE)&amp;IF(LEN(AA1656)&gt;0,VLOOKUP(AA1656,DATA!$O$25:$P$29,2,FALSE),""),"")</f>
        <v/>
      </c>
      <c r="AC1656" t="str">
        <f>IF(LEN(Z1656)&gt;0,VLOOKUP(Z1656,DATA!$K$25:$M$69,3,FALSE),"")</f>
        <v/>
      </c>
      <c r="AD1656" t="str">
        <f t="shared" si="874"/>
        <v/>
      </c>
      <c r="AE1656" t="str">
        <f t="shared" si="875"/>
        <v/>
      </c>
      <c r="AF1656" t="str">
        <f t="shared" si="876"/>
        <v/>
      </c>
      <c r="AG1656" t="str">
        <f t="shared" si="877"/>
        <v/>
      </c>
      <c r="AH1656" t="str">
        <f t="shared" si="878"/>
        <v/>
      </c>
      <c r="AI1656" t="str">
        <f>IF(LEN(Q1656)&gt;0,REPT("0",IF(IF(MID(I1656,12,1)="F",VLOOKUP(J1656,DATA!$K$2:$Y$20,14,FALSE),0)&gt;10,IF(MID(I1656,12,1)="F",VLOOKUP(J1656,DATA!$K$2:$Y$20,14,FALSE),0)-10,0)-LEN(X1656))&amp;DEC2BIN(Q1656,IF(MID(I1656,12,1)="F",VLOOKUP(J1656,DATA!$K$2:$Y$20,14,FALSE),0)-IF(IF(MID(I1656,12,1)="F",VLOOKUP(J1656,DATA!$K$2:$Y$20,14,FALSE),0)&gt;10,IF(MID(I1656,12,1)="F",VLOOKUP(J1656,DATA!$K$2:$Y$20,14,FALSE),0)-10,0)),"")</f>
        <v/>
      </c>
      <c r="AJ1656" t="str">
        <f>IF(LEN(H1656)&gt;0,IF(H1656&lt;&gt;"CALL_PAL",VLOOKUP(H1656,DATA!$B$2:$E$526,4,FALSE),VLOOKUP(K1656,DATA!$K$72:$M$161,3,FALSE)),"")</f>
        <v/>
      </c>
      <c r="AK1656" t="str">
        <f>IF(LEN(H1656)&gt;0,VLOOKUP(H1656,DATA!$B$2:$D$526,3,FALSE),"")</f>
        <v/>
      </c>
      <c r="AL1656" t="str">
        <f t="shared" si="879"/>
        <v/>
      </c>
      <c r="AM1656" t="str">
        <f t="shared" si="880"/>
        <v/>
      </c>
      <c r="AN1656" t="str">
        <f t="shared" si="858"/>
        <v/>
      </c>
      <c r="AO1656" t="str">
        <f t="shared" si="852"/>
        <v/>
      </c>
      <c r="AP1656" t="str">
        <f t="shared" si="853"/>
        <v/>
      </c>
      <c r="AQ1656" t="str">
        <f t="shared" si="850"/>
        <v/>
      </c>
    </row>
    <row r="1657" spans="1:43" x14ac:dyDescent="0.25">
      <c r="A1657" t="str">
        <f t="shared" si="854"/>
        <v/>
      </c>
      <c r="C1657" t="str">
        <f t="shared" si="860"/>
        <v/>
      </c>
      <c r="D1657" t="str">
        <f t="shared" si="855"/>
        <v/>
      </c>
      <c r="E1657" t="str">
        <f t="shared" si="856"/>
        <v/>
      </c>
      <c r="F1657" t="str">
        <f t="shared" si="859"/>
        <v/>
      </c>
      <c r="G1657" t="str">
        <f t="shared" si="851"/>
        <v/>
      </c>
      <c r="H1657" t="str">
        <f t="shared" si="861"/>
        <v/>
      </c>
      <c r="I1657" s="3" t="str">
        <f>IF(LEN(H1657)&gt;0,VLOOKUP(H1657,DATA!$B$2:$G$526,6,FALSE),"")</f>
        <v/>
      </c>
      <c r="J1657" t="str">
        <f>IF(LEN(H1657)&gt;0,VLOOKUP(H1657,DATA!$B$2:$G$526,2,FALSE),"")</f>
        <v/>
      </c>
      <c r="K1657" t="str">
        <f>IF(LEN(H1657)&gt;0,IF(MID(IF(MID(MID(C1657,LEN(H1657)+2,99),1,1)="(",MID(MID(C1657,LEN(H1657)+2,99),2,LEN(MID(C1657,LEN(H1657)+2,99))-2),MID(C1657,LEN(H1657)+2,99)),1,1)=VLOOKUP(H1657,DATA!$B$2:$I$526,8,FALSE),MID(IF(MID(MID(C1657,LEN(H1657)+2,99),1,1)="(",MID(MID(C1657,LEN(H1657)+2,99),2,LEN(MID(C1657,LEN(H1657)+2,99))-2),MID(C1657,LEN(H1657)+2,99)),1,3),IF(MID(MID(C1657,LEN(H1657)+2,99),1,1)="(",MID(MID(C1657,LEN(H1657)+2,99),2,LEN(MID(C1657,LEN(H1657)+2,99))-2),MID(C1657,LEN(H1657)+2,99))),"")</f>
        <v/>
      </c>
      <c r="L1657" t="str">
        <f t="shared" si="862"/>
        <v/>
      </c>
      <c r="M1657" t="str">
        <f t="shared" si="881"/>
        <v/>
      </c>
      <c r="N1657" t="str">
        <f t="shared" si="863"/>
        <v/>
      </c>
      <c r="O1657" t="str">
        <f t="shared" si="864"/>
        <v/>
      </c>
      <c r="P1657" t="str">
        <f t="shared" si="857"/>
        <v/>
      </c>
      <c r="Q1657" t="str">
        <f t="shared" si="865"/>
        <v/>
      </c>
      <c r="R1657" t="str">
        <f t="shared" si="866"/>
        <v/>
      </c>
      <c r="S1657" t="str">
        <f t="shared" si="867"/>
        <v/>
      </c>
      <c r="T1657" t="str">
        <f t="shared" si="868"/>
        <v/>
      </c>
      <c r="U1657" t="str">
        <f t="shared" si="869"/>
        <v/>
      </c>
      <c r="V1657" t="str">
        <f>IF(MID(I1657,6,1)="T",VLOOKUP(H1657,DATA!$B$2:$H$526,7,FALSE),"")</f>
        <v/>
      </c>
      <c r="W1657" t="str">
        <f t="shared" si="870"/>
        <v/>
      </c>
      <c r="X1657" t="str">
        <f>IF(LEN(H1657)&gt;0,VLOOKUP(H1657,DATA!$B$2:$F$526,5,FALSE),"")</f>
        <v/>
      </c>
      <c r="Y1657" t="str">
        <f t="shared" si="871"/>
        <v/>
      </c>
      <c r="Z1657" t="str">
        <f t="shared" si="872"/>
        <v/>
      </c>
      <c r="AA1657" t="str">
        <f t="shared" si="873"/>
        <v/>
      </c>
      <c r="AB1657" t="str">
        <f>IF(LEN(Z1657)&gt;0,VLOOKUP(Z1657,DATA!$K$25:$L$69,2,FALSE)&amp;IF(LEN(AA1657)&gt;0,VLOOKUP(AA1657,DATA!$O$25:$P$29,2,FALSE),""),"")</f>
        <v/>
      </c>
      <c r="AC1657" t="str">
        <f>IF(LEN(Z1657)&gt;0,VLOOKUP(Z1657,DATA!$K$25:$M$69,3,FALSE),"")</f>
        <v/>
      </c>
      <c r="AD1657" t="str">
        <f t="shared" si="874"/>
        <v/>
      </c>
      <c r="AE1657" t="str">
        <f t="shared" si="875"/>
        <v/>
      </c>
      <c r="AF1657" t="str">
        <f t="shared" si="876"/>
        <v/>
      </c>
      <c r="AG1657" t="str">
        <f t="shared" si="877"/>
        <v/>
      </c>
      <c r="AH1657" t="str">
        <f t="shared" si="878"/>
        <v/>
      </c>
      <c r="AI1657" t="str">
        <f>IF(LEN(Q1657)&gt;0,REPT("0",IF(IF(MID(I1657,12,1)="F",VLOOKUP(J1657,DATA!$K$2:$Y$20,14,FALSE),0)&gt;10,IF(MID(I1657,12,1)="F",VLOOKUP(J1657,DATA!$K$2:$Y$20,14,FALSE),0)-10,0)-LEN(X1657))&amp;DEC2BIN(Q1657,IF(MID(I1657,12,1)="F",VLOOKUP(J1657,DATA!$K$2:$Y$20,14,FALSE),0)-IF(IF(MID(I1657,12,1)="F",VLOOKUP(J1657,DATA!$K$2:$Y$20,14,FALSE),0)&gt;10,IF(MID(I1657,12,1)="F",VLOOKUP(J1657,DATA!$K$2:$Y$20,14,FALSE),0)-10,0)),"")</f>
        <v/>
      </c>
      <c r="AJ1657" t="str">
        <f>IF(LEN(H1657)&gt;0,IF(H1657&lt;&gt;"CALL_PAL",VLOOKUP(H1657,DATA!$B$2:$E$526,4,FALSE),VLOOKUP(K1657,DATA!$K$72:$M$161,3,FALSE)),"")</f>
        <v/>
      </c>
      <c r="AK1657" t="str">
        <f>IF(LEN(H1657)&gt;0,VLOOKUP(H1657,DATA!$B$2:$D$526,3,FALSE),"")</f>
        <v/>
      </c>
      <c r="AL1657" t="str">
        <f t="shared" si="879"/>
        <v/>
      </c>
      <c r="AM1657" t="str">
        <f t="shared" si="880"/>
        <v/>
      </c>
      <c r="AN1657" t="str">
        <f t="shared" si="858"/>
        <v/>
      </c>
      <c r="AO1657" t="str">
        <f t="shared" si="852"/>
        <v/>
      </c>
      <c r="AP1657" t="str">
        <f t="shared" si="853"/>
        <v/>
      </c>
      <c r="AQ1657" t="str">
        <f t="shared" si="850"/>
        <v/>
      </c>
    </row>
    <row r="1658" spans="1:43" x14ac:dyDescent="0.25">
      <c r="A1658" t="str">
        <f t="shared" si="854"/>
        <v/>
      </c>
      <c r="C1658" t="str">
        <f t="shared" si="860"/>
        <v/>
      </c>
      <c r="D1658" t="str">
        <f t="shared" si="855"/>
        <v/>
      </c>
      <c r="E1658" t="str">
        <f t="shared" si="856"/>
        <v/>
      </c>
      <c r="F1658" t="str">
        <f t="shared" si="859"/>
        <v/>
      </c>
      <c r="G1658" t="str">
        <f t="shared" si="851"/>
        <v/>
      </c>
      <c r="H1658" t="str">
        <f t="shared" si="861"/>
        <v/>
      </c>
      <c r="I1658" s="3" t="str">
        <f>IF(LEN(H1658)&gt;0,VLOOKUP(H1658,DATA!$B$2:$G$526,6,FALSE),"")</f>
        <v/>
      </c>
      <c r="J1658" t="str">
        <f>IF(LEN(H1658)&gt;0,VLOOKUP(H1658,DATA!$B$2:$G$526,2,FALSE),"")</f>
        <v/>
      </c>
      <c r="K1658" t="str">
        <f>IF(LEN(H1658)&gt;0,IF(MID(IF(MID(MID(C1658,LEN(H1658)+2,99),1,1)="(",MID(MID(C1658,LEN(H1658)+2,99),2,LEN(MID(C1658,LEN(H1658)+2,99))-2),MID(C1658,LEN(H1658)+2,99)),1,1)=VLOOKUP(H1658,DATA!$B$2:$I$526,8,FALSE),MID(IF(MID(MID(C1658,LEN(H1658)+2,99),1,1)="(",MID(MID(C1658,LEN(H1658)+2,99),2,LEN(MID(C1658,LEN(H1658)+2,99))-2),MID(C1658,LEN(H1658)+2,99)),1,3),IF(MID(MID(C1658,LEN(H1658)+2,99),1,1)="(",MID(MID(C1658,LEN(H1658)+2,99),2,LEN(MID(C1658,LEN(H1658)+2,99))-2),MID(C1658,LEN(H1658)+2,99))),"")</f>
        <v/>
      </c>
      <c r="L1658" t="str">
        <f t="shared" si="862"/>
        <v/>
      </c>
      <c r="M1658" t="str">
        <f t="shared" si="881"/>
        <v/>
      </c>
      <c r="N1658" t="str">
        <f t="shared" si="863"/>
        <v/>
      </c>
      <c r="O1658" t="str">
        <f t="shared" si="864"/>
        <v/>
      </c>
      <c r="P1658" t="str">
        <f t="shared" si="857"/>
        <v/>
      </c>
      <c r="Q1658" t="str">
        <f t="shared" si="865"/>
        <v/>
      </c>
      <c r="R1658" t="str">
        <f t="shared" si="866"/>
        <v/>
      </c>
      <c r="S1658" t="str">
        <f t="shared" si="867"/>
        <v/>
      </c>
      <c r="T1658" t="str">
        <f t="shared" si="868"/>
        <v/>
      </c>
      <c r="U1658" t="str">
        <f t="shared" si="869"/>
        <v/>
      </c>
      <c r="V1658" t="str">
        <f>IF(MID(I1658,6,1)="T",VLOOKUP(H1658,DATA!$B$2:$H$526,7,FALSE),"")</f>
        <v/>
      </c>
      <c r="W1658" t="str">
        <f t="shared" si="870"/>
        <v/>
      </c>
      <c r="X1658" t="str">
        <f>IF(LEN(H1658)&gt;0,VLOOKUP(H1658,DATA!$B$2:$F$526,5,FALSE),"")</f>
        <v/>
      </c>
      <c r="Y1658" t="str">
        <f t="shared" si="871"/>
        <v/>
      </c>
      <c r="Z1658" t="str">
        <f t="shared" si="872"/>
        <v/>
      </c>
      <c r="AA1658" t="str">
        <f t="shared" si="873"/>
        <v/>
      </c>
      <c r="AB1658" t="str">
        <f>IF(LEN(Z1658)&gt;0,VLOOKUP(Z1658,DATA!$K$25:$L$69,2,FALSE)&amp;IF(LEN(AA1658)&gt;0,VLOOKUP(AA1658,DATA!$O$25:$P$29,2,FALSE),""),"")</f>
        <v/>
      </c>
      <c r="AC1658" t="str">
        <f>IF(LEN(Z1658)&gt;0,VLOOKUP(Z1658,DATA!$K$25:$M$69,3,FALSE),"")</f>
        <v/>
      </c>
      <c r="AD1658" t="str">
        <f t="shared" si="874"/>
        <v/>
      </c>
      <c r="AE1658" t="str">
        <f t="shared" si="875"/>
        <v/>
      </c>
      <c r="AF1658" t="str">
        <f t="shared" si="876"/>
        <v/>
      </c>
      <c r="AG1658" t="str">
        <f t="shared" si="877"/>
        <v/>
      </c>
      <c r="AH1658" t="str">
        <f t="shared" si="878"/>
        <v/>
      </c>
      <c r="AI1658" t="str">
        <f>IF(LEN(Q1658)&gt;0,REPT("0",IF(IF(MID(I1658,12,1)="F",VLOOKUP(J1658,DATA!$K$2:$Y$20,14,FALSE),0)&gt;10,IF(MID(I1658,12,1)="F",VLOOKUP(J1658,DATA!$K$2:$Y$20,14,FALSE),0)-10,0)-LEN(X1658))&amp;DEC2BIN(Q1658,IF(MID(I1658,12,1)="F",VLOOKUP(J1658,DATA!$K$2:$Y$20,14,FALSE),0)-IF(IF(MID(I1658,12,1)="F",VLOOKUP(J1658,DATA!$K$2:$Y$20,14,FALSE),0)&gt;10,IF(MID(I1658,12,1)="F",VLOOKUP(J1658,DATA!$K$2:$Y$20,14,FALSE),0)-10,0)),"")</f>
        <v/>
      </c>
      <c r="AJ1658" t="str">
        <f>IF(LEN(H1658)&gt;0,IF(H1658&lt;&gt;"CALL_PAL",VLOOKUP(H1658,DATA!$B$2:$E$526,4,FALSE),VLOOKUP(K1658,DATA!$K$72:$M$161,3,FALSE)),"")</f>
        <v/>
      </c>
      <c r="AK1658" t="str">
        <f>IF(LEN(H1658)&gt;0,VLOOKUP(H1658,DATA!$B$2:$D$526,3,FALSE),"")</f>
        <v/>
      </c>
      <c r="AL1658" t="str">
        <f t="shared" si="879"/>
        <v/>
      </c>
      <c r="AM1658" t="str">
        <f t="shared" si="880"/>
        <v/>
      </c>
      <c r="AN1658" t="str">
        <f t="shared" si="858"/>
        <v/>
      </c>
      <c r="AO1658" t="str">
        <f t="shared" si="852"/>
        <v/>
      </c>
      <c r="AP1658" t="str">
        <f t="shared" si="853"/>
        <v/>
      </c>
      <c r="AQ1658" t="str">
        <f t="shared" si="850"/>
        <v/>
      </c>
    </row>
    <row r="1659" spans="1:43" x14ac:dyDescent="0.25">
      <c r="A1659" t="str">
        <f t="shared" si="854"/>
        <v/>
      </c>
      <c r="C1659" t="str">
        <f t="shared" si="860"/>
        <v/>
      </c>
      <c r="D1659" t="str">
        <f t="shared" si="855"/>
        <v/>
      </c>
      <c r="E1659" t="str">
        <f t="shared" si="856"/>
        <v/>
      </c>
      <c r="F1659" t="str">
        <f t="shared" si="859"/>
        <v/>
      </c>
      <c r="G1659" t="str">
        <f t="shared" si="851"/>
        <v/>
      </c>
      <c r="H1659" t="str">
        <f t="shared" si="861"/>
        <v/>
      </c>
      <c r="I1659" s="3" t="str">
        <f>IF(LEN(H1659)&gt;0,VLOOKUP(H1659,DATA!$B$2:$G$526,6,FALSE),"")</f>
        <v/>
      </c>
      <c r="J1659" t="str">
        <f>IF(LEN(H1659)&gt;0,VLOOKUP(H1659,DATA!$B$2:$G$526,2,FALSE),"")</f>
        <v/>
      </c>
      <c r="K1659" t="str">
        <f>IF(LEN(H1659)&gt;0,IF(MID(IF(MID(MID(C1659,LEN(H1659)+2,99),1,1)="(",MID(MID(C1659,LEN(H1659)+2,99),2,LEN(MID(C1659,LEN(H1659)+2,99))-2),MID(C1659,LEN(H1659)+2,99)),1,1)=VLOOKUP(H1659,DATA!$B$2:$I$526,8,FALSE),MID(IF(MID(MID(C1659,LEN(H1659)+2,99),1,1)="(",MID(MID(C1659,LEN(H1659)+2,99),2,LEN(MID(C1659,LEN(H1659)+2,99))-2),MID(C1659,LEN(H1659)+2,99)),1,3),IF(MID(MID(C1659,LEN(H1659)+2,99),1,1)="(",MID(MID(C1659,LEN(H1659)+2,99),2,LEN(MID(C1659,LEN(H1659)+2,99))-2),MID(C1659,LEN(H1659)+2,99))),"")</f>
        <v/>
      </c>
      <c r="L1659" t="str">
        <f t="shared" si="862"/>
        <v/>
      </c>
      <c r="M1659" t="str">
        <f t="shared" si="881"/>
        <v/>
      </c>
      <c r="N1659" t="str">
        <f t="shared" si="863"/>
        <v/>
      </c>
      <c r="O1659" t="str">
        <f t="shared" si="864"/>
        <v/>
      </c>
      <c r="P1659" t="str">
        <f t="shared" si="857"/>
        <v/>
      </c>
      <c r="Q1659" t="str">
        <f t="shared" si="865"/>
        <v/>
      </c>
      <c r="R1659" t="str">
        <f t="shared" si="866"/>
        <v/>
      </c>
      <c r="S1659" t="str">
        <f t="shared" si="867"/>
        <v/>
      </c>
      <c r="T1659" t="str">
        <f t="shared" si="868"/>
        <v/>
      </c>
      <c r="U1659" t="str">
        <f t="shared" si="869"/>
        <v/>
      </c>
      <c r="V1659" t="str">
        <f>IF(MID(I1659,6,1)="T",VLOOKUP(H1659,DATA!$B$2:$H$526,7,FALSE),"")</f>
        <v/>
      </c>
      <c r="W1659" t="str">
        <f t="shared" si="870"/>
        <v/>
      </c>
      <c r="X1659" t="str">
        <f>IF(LEN(H1659)&gt;0,VLOOKUP(H1659,DATA!$B$2:$F$526,5,FALSE),"")</f>
        <v/>
      </c>
      <c r="Y1659" t="str">
        <f t="shared" si="871"/>
        <v/>
      </c>
      <c r="Z1659" t="str">
        <f t="shared" si="872"/>
        <v/>
      </c>
      <c r="AA1659" t="str">
        <f t="shared" si="873"/>
        <v/>
      </c>
      <c r="AB1659" t="str">
        <f>IF(LEN(Z1659)&gt;0,VLOOKUP(Z1659,DATA!$K$25:$L$69,2,FALSE)&amp;IF(LEN(AA1659)&gt;0,VLOOKUP(AA1659,DATA!$O$25:$P$29,2,FALSE),""),"")</f>
        <v/>
      </c>
      <c r="AC1659" t="str">
        <f>IF(LEN(Z1659)&gt;0,VLOOKUP(Z1659,DATA!$K$25:$M$69,3,FALSE),"")</f>
        <v/>
      </c>
      <c r="AD1659" t="str">
        <f t="shared" si="874"/>
        <v/>
      </c>
      <c r="AE1659" t="str">
        <f t="shared" si="875"/>
        <v/>
      </c>
      <c r="AF1659" t="str">
        <f t="shared" si="876"/>
        <v/>
      </c>
      <c r="AG1659" t="str">
        <f t="shared" si="877"/>
        <v/>
      </c>
      <c r="AH1659" t="str">
        <f t="shared" si="878"/>
        <v/>
      </c>
      <c r="AI1659" t="str">
        <f>IF(LEN(Q1659)&gt;0,REPT("0",IF(IF(MID(I1659,12,1)="F",VLOOKUP(J1659,DATA!$K$2:$Y$20,14,FALSE),0)&gt;10,IF(MID(I1659,12,1)="F",VLOOKUP(J1659,DATA!$K$2:$Y$20,14,FALSE),0)-10,0)-LEN(X1659))&amp;DEC2BIN(Q1659,IF(MID(I1659,12,1)="F",VLOOKUP(J1659,DATA!$K$2:$Y$20,14,FALSE),0)-IF(IF(MID(I1659,12,1)="F",VLOOKUP(J1659,DATA!$K$2:$Y$20,14,FALSE),0)&gt;10,IF(MID(I1659,12,1)="F",VLOOKUP(J1659,DATA!$K$2:$Y$20,14,FALSE),0)-10,0)),"")</f>
        <v/>
      </c>
      <c r="AJ1659" t="str">
        <f>IF(LEN(H1659)&gt;0,IF(H1659&lt;&gt;"CALL_PAL",VLOOKUP(H1659,DATA!$B$2:$E$526,4,FALSE),VLOOKUP(K1659,DATA!$K$72:$M$161,3,FALSE)),"")</f>
        <v/>
      </c>
      <c r="AK1659" t="str">
        <f>IF(LEN(H1659)&gt;0,VLOOKUP(H1659,DATA!$B$2:$D$526,3,FALSE),"")</f>
        <v/>
      </c>
      <c r="AL1659" t="str">
        <f t="shared" si="879"/>
        <v/>
      </c>
      <c r="AM1659" t="str">
        <f t="shared" si="880"/>
        <v/>
      </c>
      <c r="AN1659" t="str">
        <f t="shared" si="858"/>
        <v/>
      </c>
      <c r="AO1659" t="str">
        <f t="shared" si="852"/>
        <v/>
      </c>
      <c r="AP1659" t="str">
        <f t="shared" si="853"/>
        <v/>
      </c>
      <c r="AQ1659" t="str">
        <f t="shared" si="850"/>
        <v/>
      </c>
    </row>
    <row r="1660" spans="1:43" x14ac:dyDescent="0.25">
      <c r="A1660" t="str">
        <f t="shared" si="854"/>
        <v/>
      </c>
      <c r="C1660" t="str">
        <f t="shared" si="860"/>
        <v/>
      </c>
      <c r="D1660" t="str">
        <f t="shared" si="855"/>
        <v/>
      </c>
      <c r="E1660" t="str">
        <f t="shared" si="856"/>
        <v/>
      </c>
      <c r="F1660" t="str">
        <f t="shared" si="859"/>
        <v/>
      </c>
      <c r="G1660" t="str">
        <f t="shared" si="851"/>
        <v/>
      </c>
      <c r="H1660" t="str">
        <f t="shared" si="861"/>
        <v/>
      </c>
      <c r="I1660" s="3" t="str">
        <f>IF(LEN(H1660)&gt;0,VLOOKUP(H1660,DATA!$B$2:$G$526,6,FALSE),"")</f>
        <v/>
      </c>
      <c r="J1660" t="str">
        <f>IF(LEN(H1660)&gt;0,VLOOKUP(H1660,DATA!$B$2:$G$526,2,FALSE),"")</f>
        <v/>
      </c>
      <c r="K1660" t="str">
        <f>IF(LEN(H1660)&gt;0,IF(MID(IF(MID(MID(C1660,LEN(H1660)+2,99),1,1)="(",MID(MID(C1660,LEN(H1660)+2,99),2,LEN(MID(C1660,LEN(H1660)+2,99))-2),MID(C1660,LEN(H1660)+2,99)),1,1)=VLOOKUP(H1660,DATA!$B$2:$I$526,8,FALSE),MID(IF(MID(MID(C1660,LEN(H1660)+2,99),1,1)="(",MID(MID(C1660,LEN(H1660)+2,99),2,LEN(MID(C1660,LEN(H1660)+2,99))-2),MID(C1660,LEN(H1660)+2,99)),1,3),IF(MID(MID(C1660,LEN(H1660)+2,99),1,1)="(",MID(MID(C1660,LEN(H1660)+2,99),2,LEN(MID(C1660,LEN(H1660)+2,99))-2),MID(C1660,LEN(H1660)+2,99))),"")</f>
        <v/>
      </c>
      <c r="L1660" t="str">
        <f t="shared" si="862"/>
        <v/>
      </c>
      <c r="M1660" t="str">
        <f t="shared" si="881"/>
        <v/>
      </c>
      <c r="N1660" t="str">
        <f t="shared" si="863"/>
        <v/>
      </c>
      <c r="O1660" t="str">
        <f t="shared" si="864"/>
        <v/>
      </c>
      <c r="P1660" t="str">
        <f t="shared" si="857"/>
        <v/>
      </c>
      <c r="Q1660" t="str">
        <f t="shared" si="865"/>
        <v/>
      </c>
      <c r="R1660" t="str">
        <f t="shared" si="866"/>
        <v/>
      </c>
      <c r="S1660" t="str">
        <f t="shared" si="867"/>
        <v/>
      </c>
      <c r="T1660" t="str">
        <f t="shared" si="868"/>
        <v/>
      </c>
      <c r="U1660" t="str">
        <f t="shared" si="869"/>
        <v/>
      </c>
      <c r="V1660" t="str">
        <f>IF(MID(I1660,6,1)="T",VLOOKUP(H1660,DATA!$B$2:$H$526,7,FALSE),"")</f>
        <v/>
      </c>
      <c r="W1660" t="str">
        <f t="shared" si="870"/>
        <v/>
      </c>
      <c r="X1660" t="str">
        <f>IF(LEN(H1660)&gt;0,VLOOKUP(H1660,DATA!$B$2:$F$526,5,FALSE),"")</f>
        <v/>
      </c>
      <c r="Y1660" t="str">
        <f t="shared" si="871"/>
        <v/>
      </c>
      <c r="Z1660" t="str">
        <f t="shared" si="872"/>
        <v/>
      </c>
      <c r="AA1660" t="str">
        <f t="shared" si="873"/>
        <v/>
      </c>
      <c r="AB1660" t="str">
        <f>IF(LEN(Z1660)&gt;0,VLOOKUP(Z1660,DATA!$K$25:$L$69,2,FALSE)&amp;IF(LEN(AA1660)&gt;0,VLOOKUP(AA1660,DATA!$O$25:$P$29,2,FALSE),""),"")</f>
        <v/>
      </c>
      <c r="AC1660" t="str">
        <f>IF(LEN(Z1660)&gt;0,VLOOKUP(Z1660,DATA!$K$25:$M$69,3,FALSE),"")</f>
        <v/>
      </c>
      <c r="AD1660" t="str">
        <f t="shared" si="874"/>
        <v/>
      </c>
      <c r="AE1660" t="str">
        <f t="shared" si="875"/>
        <v/>
      </c>
      <c r="AF1660" t="str">
        <f t="shared" si="876"/>
        <v/>
      </c>
      <c r="AG1660" t="str">
        <f t="shared" si="877"/>
        <v/>
      </c>
      <c r="AH1660" t="str">
        <f t="shared" si="878"/>
        <v/>
      </c>
      <c r="AI1660" t="str">
        <f>IF(LEN(Q1660)&gt;0,REPT("0",IF(IF(MID(I1660,12,1)="F",VLOOKUP(J1660,DATA!$K$2:$Y$20,14,FALSE),0)&gt;10,IF(MID(I1660,12,1)="F",VLOOKUP(J1660,DATA!$K$2:$Y$20,14,FALSE),0)-10,0)-LEN(X1660))&amp;DEC2BIN(Q1660,IF(MID(I1660,12,1)="F",VLOOKUP(J1660,DATA!$K$2:$Y$20,14,FALSE),0)-IF(IF(MID(I1660,12,1)="F",VLOOKUP(J1660,DATA!$K$2:$Y$20,14,FALSE),0)&gt;10,IF(MID(I1660,12,1)="F",VLOOKUP(J1660,DATA!$K$2:$Y$20,14,FALSE),0)-10,0)),"")</f>
        <v/>
      </c>
      <c r="AJ1660" t="str">
        <f>IF(LEN(H1660)&gt;0,IF(H1660&lt;&gt;"CALL_PAL",VLOOKUP(H1660,DATA!$B$2:$E$526,4,FALSE),VLOOKUP(K1660,DATA!$K$72:$M$161,3,FALSE)),"")</f>
        <v/>
      </c>
      <c r="AK1660" t="str">
        <f>IF(LEN(H1660)&gt;0,VLOOKUP(H1660,DATA!$B$2:$D$526,3,FALSE),"")</f>
        <v/>
      </c>
      <c r="AL1660" t="str">
        <f t="shared" si="879"/>
        <v/>
      </c>
      <c r="AM1660" t="str">
        <f t="shared" si="880"/>
        <v/>
      </c>
      <c r="AN1660" t="str">
        <f t="shared" si="858"/>
        <v/>
      </c>
      <c r="AO1660" t="str">
        <f t="shared" si="852"/>
        <v/>
      </c>
      <c r="AP1660" t="str">
        <f t="shared" si="853"/>
        <v/>
      </c>
      <c r="AQ1660" t="str">
        <f t="shared" si="850"/>
        <v/>
      </c>
    </row>
    <row r="1661" spans="1:43" x14ac:dyDescent="0.25">
      <c r="A1661" t="str">
        <f t="shared" si="854"/>
        <v/>
      </c>
      <c r="C1661" t="str">
        <f t="shared" si="860"/>
        <v/>
      </c>
      <c r="D1661" t="str">
        <f t="shared" si="855"/>
        <v/>
      </c>
      <c r="E1661" t="str">
        <f t="shared" si="856"/>
        <v/>
      </c>
      <c r="F1661" t="str">
        <f t="shared" si="859"/>
        <v/>
      </c>
      <c r="G1661" t="str">
        <f t="shared" si="851"/>
        <v/>
      </c>
      <c r="H1661" t="str">
        <f t="shared" si="861"/>
        <v/>
      </c>
      <c r="I1661" s="3" t="str">
        <f>IF(LEN(H1661)&gt;0,VLOOKUP(H1661,DATA!$B$2:$G$526,6,FALSE),"")</f>
        <v/>
      </c>
      <c r="J1661" t="str">
        <f>IF(LEN(H1661)&gt;0,VLOOKUP(H1661,DATA!$B$2:$G$526,2,FALSE),"")</f>
        <v/>
      </c>
      <c r="K1661" t="str">
        <f>IF(LEN(H1661)&gt;0,IF(MID(IF(MID(MID(C1661,LEN(H1661)+2,99),1,1)="(",MID(MID(C1661,LEN(H1661)+2,99),2,LEN(MID(C1661,LEN(H1661)+2,99))-2),MID(C1661,LEN(H1661)+2,99)),1,1)=VLOOKUP(H1661,DATA!$B$2:$I$526,8,FALSE),MID(IF(MID(MID(C1661,LEN(H1661)+2,99),1,1)="(",MID(MID(C1661,LEN(H1661)+2,99),2,LEN(MID(C1661,LEN(H1661)+2,99))-2),MID(C1661,LEN(H1661)+2,99)),1,3),IF(MID(MID(C1661,LEN(H1661)+2,99),1,1)="(",MID(MID(C1661,LEN(H1661)+2,99),2,LEN(MID(C1661,LEN(H1661)+2,99))-2),MID(C1661,LEN(H1661)+2,99))),"")</f>
        <v/>
      </c>
      <c r="L1661" t="str">
        <f t="shared" si="862"/>
        <v/>
      </c>
      <c r="M1661" t="str">
        <f t="shared" si="881"/>
        <v/>
      </c>
      <c r="N1661" t="str">
        <f t="shared" si="863"/>
        <v/>
      </c>
      <c r="O1661" t="str">
        <f t="shared" si="864"/>
        <v/>
      </c>
      <c r="P1661" t="str">
        <f t="shared" si="857"/>
        <v/>
      </c>
      <c r="Q1661" t="str">
        <f t="shared" si="865"/>
        <v/>
      </c>
      <c r="R1661" t="str">
        <f t="shared" si="866"/>
        <v/>
      </c>
      <c r="S1661" t="str">
        <f t="shared" si="867"/>
        <v/>
      </c>
      <c r="T1661" t="str">
        <f t="shared" si="868"/>
        <v/>
      </c>
      <c r="U1661" t="str">
        <f t="shared" si="869"/>
        <v/>
      </c>
      <c r="V1661" t="str">
        <f>IF(MID(I1661,6,1)="T",VLOOKUP(H1661,DATA!$B$2:$H$526,7,FALSE),"")</f>
        <v/>
      </c>
      <c r="W1661" t="str">
        <f t="shared" si="870"/>
        <v/>
      </c>
      <c r="X1661" t="str">
        <f>IF(LEN(H1661)&gt;0,VLOOKUP(H1661,DATA!$B$2:$F$526,5,FALSE),"")</f>
        <v/>
      </c>
      <c r="Y1661" t="str">
        <f t="shared" si="871"/>
        <v/>
      </c>
      <c r="Z1661" t="str">
        <f t="shared" si="872"/>
        <v/>
      </c>
      <c r="AA1661" t="str">
        <f t="shared" si="873"/>
        <v/>
      </c>
      <c r="AB1661" t="str">
        <f>IF(LEN(Z1661)&gt;0,VLOOKUP(Z1661,DATA!$K$25:$L$69,2,FALSE)&amp;IF(LEN(AA1661)&gt;0,VLOOKUP(AA1661,DATA!$O$25:$P$29,2,FALSE),""),"")</f>
        <v/>
      </c>
      <c r="AC1661" t="str">
        <f>IF(LEN(Z1661)&gt;0,VLOOKUP(Z1661,DATA!$K$25:$M$69,3,FALSE),"")</f>
        <v/>
      </c>
      <c r="AD1661" t="str">
        <f t="shared" si="874"/>
        <v/>
      </c>
      <c r="AE1661" t="str">
        <f t="shared" si="875"/>
        <v/>
      </c>
      <c r="AF1661" t="str">
        <f t="shared" si="876"/>
        <v/>
      </c>
      <c r="AG1661" t="str">
        <f t="shared" si="877"/>
        <v/>
      </c>
      <c r="AH1661" t="str">
        <f t="shared" si="878"/>
        <v/>
      </c>
      <c r="AI1661" t="str">
        <f>IF(LEN(Q1661)&gt;0,REPT("0",IF(IF(MID(I1661,12,1)="F",VLOOKUP(J1661,DATA!$K$2:$Y$20,14,FALSE),0)&gt;10,IF(MID(I1661,12,1)="F",VLOOKUP(J1661,DATA!$K$2:$Y$20,14,FALSE),0)-10,0)-LEN(X1661))&amp;DEC2BIN(Q1661,IF(MID(I1661,12,1)="F",VLOOKUP(J1661,DATA!$K$2:$Y$20,14,FALSE),0)-IF(IF(MID(I1661,12,1)="F",VLOOKUP(J1661,DATA!$K$2:$Y$20,14,FALSE),0)&gt;10,IF(MID(I1661,12,1)="F",VLOOKUP(J1661,DATA!$K$2:$Y$20,14,FALSE),0)-10,0)),"")</f>
        <v/>
      </c>
      <c r="AJ1661" t="str">
        <f>IF(LEN(H1661)&gt;0,IF(H1661&lt;&gt;"CALL_PAL",VLOOKUP(H1661,DATA!$B$2:$E$526,4,FALSE),VLOOKUP(K1661,DATA!$K$72:$M$161,3,FALSE)),"")</f>
        <v/>
      </c>
      <c r="AK1661" t="str">
        <f>IF(LEN(H1661)&gt;0,VLOOKUP(H1661,DATA!$B$2:$D$526,3,FALSE),"")</f>
        <v/>
      </c>
      <c r="AL1661" t="str">
        <f t="shared" si="879"/>
        <v/>
      </c>
      <c r="AM1661" t="str">
        <f t="shared" si="880"/>
        <v/>
      </c>
      <c r="AN1661" t="str">
        <f t="shared" si="858"/>
        <v/>
      </c>
      <c r="AO1661" t="str">
        <f t="shared" si="852"/>
        <v/>
      </c>
      <c r="AP1661" t="str">
        <f t="shared" si="853"/>
        <v/>
      </c>
      <c r="AQ1661" t="str">
        <f t="shared" si="850"/>
        <v/>
      </c>
    </row>
    <row r="1662" spans="1:43" x14ac:dyDescent="0.25">
      <c r="A1662" t="str">
        <f t="shared" si="854"/>
        <v/>
      </c>
      <c r="C1662" t="str">
        <f t="shared" si="860"/>
        <v/>
      </c>
      <c r="D1662" t="str">
        <f t="shared" si="855"/>
        <v/>
      </c>
      <c r="E1662" t="str">
        <f t="shared" si="856"/>
        <v/>
      </c>
      <c r="F1662" t="str">
        <f t="shared" si="859"/>
        <v/>
      </c>
      <c r="G1662" t="str">
        <f t="shared" si="851"/>
        <v/>
      </c>
      <c r="H1662" t="str">
        <f t="shared" si="861"/>
        <v/>
      </c>
      <c r="I1662" s="3" t="str">
        <f>IF(LEN(H1662)&gt;0,VLOOKUP(H1662,DATA!$B$2:$G$526,6,FALSE),"")</f>
        <v/>
      </c>
      <c r="J1662" t="str">
        <f>IF(LEN(H1662)&gt;0,VLOOKUP(H1662,DATA!$B$2:$G$526,2,FALSE),"")</f>
        <v/>
      </c>
      <c r="K1662" t="str">
        <f>IF(LEN(H1662)&gt;0,IF(MID(IF(MID(MID(C1662,LEN(H1662)+2,99),1,1)="(",MID(MID(C1662,LEN(H1662)+2,99),2,LEN(MID(C1662,LEN(H1662)+2,99))-2),MID(C1662,LEN(H1662)+2,99)),1,1)=VLOOKUP(H1662,DATA!$B$2:$I$526,8,FALSE),MID(IF(MID(MID(C1662,LEN(H1662)+2,99),1,1)="(",MID(MID(C1662,LEN(H1662)+2,99),2,LEN(MID(C1662,LEN(H1662)+2,99))-2),MID(C1662,LEN(H1662)+2,99)),1,3),IF(MID(MID(C1662,LEN(H1662)+2,99),1,1)="(",MID(MID(C1662,LEN(H1662)+2,99),2,LEN(MID(C1662,LEN(H1662)+2,99))-2),MID(C1662,LEN(H1662)+2,99))),"")</f>
        <v/>
      </c>
      <c r="L1662" t="str">
        <f t="shared" si="862"/>
        <v/>
      </c>
      <c r="M1662" t="str">
        <f t="shared" si="881"/>
        <v/>
      </c>
      <c r="N1662" t="str">
        <f t="shared" si="863"/>
        <v/>
      </c>
      <c r="O1662" t="str">
        <f t="shared" si="864"/>
        <v/>
      </c>
      <c r="P1662" t="str">
        <f t="shared" si="857"/>
        <v/>
      </c>
      <c r="Q1662" t="str">
        <f t="shared" si="865"/>
        <v/>
      </c>
      <c r="R1662" t="str">
        <f t="shared" si="866"/>
        <v/>
      </c>
      <c r="S1662" t="str">
        <f t="shared" si="867"/>
        <v/>
      </c>
      <c r="T1662" t="str">
        <f t="shared" si="868"/>
        <v/>
      </c>
      <c r="U1662" t="str">
        <f t="shared" si="869"/>
        <v/>
      </c>
      <c r="V1662" t="str">
        <f>IF(MID(I1662,6,1)="T",VLOOKUP(H1662,DATA!$B$2:$H$526,7,FALSE),"")</f>
        <v/>
      </c>
      <c r="W1662" t="str">
        <f t="shared" si="870"/>
        <v/>
      </c>
      <c r="X1662" t="str">
        <f>IF(LEN(H1662)&gt;0,VLOOKUP(H1662,DATA!$B$2:$F$526,5,FALSE),"")</f>
        <v/>
      </c>
      <c r="Y1662" t="str">
        <f t="shared" si="871"/>
        <v/>
      </c>
      <c r="Z1662" t="str">
        <f t="shared" si="872"/>
        <v/>
      </c>
      <c r="AA1662" t="str">
        <f t="shared" si="873"/>
        <v/>
      </c>
      <c r="AB1662" t="str">
        <f>IF(LEN(Z1662)&gt;0,VLOOKUP(Z1662,DATA!$K$25:$L$69,2,FALSE)&amp;IF(LEN(AA1662)&gt;0,VLOOKUP(AA1662,DATA!$O$25:$P$29,2,FALSE),""),"")</f>
        <v/>
      </c>
      <c r="AC1662" t="str">
        <f>IF(LEN(Z1662)&gt;0,VLOOKUP(Z1662,DATA!$K$25:$M$69,3,FALSE),"")</f>
        <v/>
      </c>
      <c r="AD1662" t="str">
        <f t="shared" si="874"/>
        <v/>
      </c>
      <c r="AE1662" t="str">
        <f t="shared" si="875"/>
        <v/>
      </c>
      <c r="AF1662" t="str">
        <f t="shared" si="876"/>
        <v/>
      </c>
      <c r="AG1662" t="str">
        <f t="shared" si="877"/>
        <v/>
      </c>
      <c r="AH1662" t="str">
        <f t="shared" si="878"/>
        <v/>
      </c>
      <c r="AI1662" t="str">
        <f>IF(LEN(Q1662)&gt;0,REPT("0",IF(IF(MID(I1662,12,1)="F",VLOOKUP(J1662,DATA!$K$2:$Y$20,14,FALSE),0)&gt;10,IF(MID(I1662,12,1)="F",VLOOKUP(J1662,DATA!$K$2:$Y$20,14,FALSE),0)-10,0)-LEN(X1662))&amp;DEC2BIN(Q1662,IF(MID(I1662,12,1)="F",VLOOKUP(J1662,DATA!$K$2:$Y$20,14,FALSE),0)-IF(IF(MID(I1662,12,1)="F",VLOOKUP(J1662,DATA!$K$2:$Y$20,14,FALSE),0)&gt;10,IF(MID(I1662,12,1)="F",VLOOKUP(J1662,DATA!$K$2:$Y$20,14,FALSE),0)-10,0)),"")</f>
        <v/>
      </c>
      <c r="AJ1662" t="str">
        <f>IF(LEN(H1662)&gt;0,IF(H1662&lt;&gt;"CALL_PAL",VLOOKUP(H1662,DATA!$B$2:$E$526,4,FALSE),VLOOKUP(K1662,DATA!$K$72:$M$161,3,FALSE)),"")</f>
        <v/>
      </c>
      <c r="AK1662" t="str">
        <f>IF(LEN(H1662)&gt;0,VLOOKUP(H1662,DATA!$B$2:$D$526,3,FALSE),"")</f>
        <v/>
      </c>
      <c r="AL1662" t="str">
        <f t="shared" si="879"/>
        <v/>
      </c>
      <c r="AM1662" t="str">
        <f t="shared" si="880"/>
        <v/>
      </c>
      <c r="AN1662" t="str">
        <f t="shared" si="858"/>
        <v/>
      </c>
      <c r="AO1662" t="str">
        <f t="shared" si="852"/>
        <v/>
      </c>
      <c r="AP1662" t="str">
        <f t="shared" si="853"/>
        <v/>
      </c>
      <c r="AQ1662" t="str">
        <f t="shared" si="850"/>
        <v/>
      </c>
    </row>
    <row r="1663" spans="1:43" x14ac:dyDescent="0.25">
      <c r="A1663" t="str">
        <f t="shared" si="854"/>
        <v/>
      </c>
      <c r="C1663" t="str">
        <f t="shared" si="860"/>
        <v/>
      </c>
      <c r="D1663" t="str">
        <f t="shared" si="855"/>
        <v/>
      </c>
      <c r="E1663" t="str">
        <f t="shared" si="856"/>
        <v/>
      </c>
      <c r="F1663" t="str">
        <f t="shared" si="859"/>
        <v/>
      </c>
      <c r="G1663" t="str">
        <f t="shared" si="851"/>
        <v/>
      </c>
      <c r="H1663" t="str">
        <f t="shared" si="861"/>
        <v/>
      </c>
      <c r="I1663" s="3" t="str">
        <f>IF(LEN(H1663)&gt;0,VLOOKUP(H1663,DATA!$B$2:$G$526,6,FALSE),"")</f>
        <v/>
      </c>
      <c r="J1663" t="str">
        <f>IF(LEN(H1663)&gt;0,VLOOKUP(H1663,DATA!$B$2:$G$526,2,FALSE),"")</f>
        <v/>
      </c>
      <c r="K1663" t="str">
        <f>IF(LEN(H1663)&gt;0,IF(MID(IF(MID(MID(C1663,LEN(H1663)+2,99),1,1)="(",MID(MID(C1663,LEN(H1663)+2,99),2,LEN(MID(C1663,LEN(H1663)+2,99))-2),MID(C1663,LEN(H1663)+2,99)),1,1)=VLOOKUP(H1663,DATA!$B$2:$I$526,8,FALSE),MID(IF(MID(MID(C1663,LEN(H1663)+2,99),1,1)="(",MID(MID(C1663,LEN(H1663)+2,99),2,LEN(MID(C1663,LEN(H1663)+2,99))-2),MID(C1663,LEN(H1663)+2,99)),1,3),IF(MID(MID(C1663,LEN(H1663)+2,99),1,1)="(",MID(MID(C1663,LEN(H1663)+2,99),2,LEN(MID(C1663,LEN(H1663)+2,99))-2),MID(C1663,LEN(H1663)+2,99))),"")</f>
        <v/>
      </c>
      <c r="L1663" t="str">
        <f t="shared" si="862"/>
        <v/>
      </c>
      <c r="M1663" t="str">
        <f t="shared" si="881"/>
        <v/>
      </c>
      <c r="N1663" t="str">
        <f t="shared" si="863"/>
        <v/>
      </c>
      <c r="O1663" t="str">
        <f t="shared" si="864"/>
        <v/>
      </c>
      <c r="P1663" t="str">
        <f t="shared" si="857"/>
        <v/>
      </c>
      <c r="Q1663" t="str">
        <f t="shared" si="865"/>
        <v/>
      </c>
      <c r="R1663" t="str">
        <f t="shared" si="866"/>
        <v/>
      </c>
      <c r="S1663" t="str">
        <f t="shared" si="867"/>
        <v/>
      </c>
      <c r="T1663" t="str">
        <f t="shared" si="868"/>
        <v/>
      </c>
      <c r="U1663" t="str">
        <f t="shared" si="869"/>
        <v/>
      </c>
      <c r="V1663" t="str">
        <f>IF(MID(I1663,6,1)="T",VLOOKUP(H1663,DATA!$B$2:$H$526,7,FALSE),"")</f>
        <v/>
      </c>
      <c r="W1663" t="str">
        <f t="shared" si="870"/>
        <v/>
      </c>
      <c r="X1663" t="str">
        <f>IF(LEN(H1663)&gt;0,VLOOKUP(H1663,DATA!$B$2:$F$526,5,FALSE),"")</f>
        <v/>
      </c>
      <c r="Y1663" t="str">
        <f t="shared" si="871"/>
        <v/>
      </c>
      <c r="Z1663" t="str">
        <f t="shared" si="872"/>
        <v/>
      </c>
      <c r="AA1663" t="str">
        <f t="shared" si="873"/>
        <v/>
      </c>
      <c r="AB1663" t="str">
        <f>IF(LEN(Z1663)&gt;0,VLOOKUP(Z1663,DATA!$K$25:$L$69,2,FALSE)&amp;IF(LEN(AA1663)&gt;0,VLOOKUP(AA1663,DATA!$O$25:$P$29,2,FALSE),""),"")</f>
        <v/>
      </c>
      <c r="AC1663" t="str">
        <f>IF(LEN(Z1663)&gt;0,VLOOKUP(Z1663,DATA!$K$25:$M$69,3,FALSE),"")</f>
        <v/>
      </c>
      <c r="AD1663" t="str">
        <f t="shared" si="874"/>
        <v/>
      </c>
      <c r="AE1663" t="str">
        <f t="shared" si="875"/>
        <v/>
      </c>
      <c r="AF1663" t="str">
        <f t="shared" si="876"/>
        <v/>
      </c>
      <c r="AG1663" t="str">
        <f t="shared" si="877"/>
        <v/>
      </c>
      <c r="AH1663" t="str">
        <f t="shared" si="878"/>
        <v/>
      </c>
      <c r="AI1663" t="str">
        <f>IF(LEN(Q1663)&gt;0,REPT("0",IF(IF(MID(I1663,12,1)="F",VLOOKUP(J1663,DATA!$K$2:$Y$20,14,FALSE),0)&gt;10,IF(MID(I1663,12,1)="F",VLOOKUP(J1663,DATA!$K$2:$Y$20,14,FALSE),0)-10,0)-LEN(X1663))&amp;DEC2BIN(Q1663,IF(MID(I1663,12,1)="F",VLOOKUP(J1663,DATA!$K$2:$Y$20,14,FALSE),0)-IF(IF(MID(I1663,12,1)="F",VLOOKUP(J1663,DATA!$K$2:$Y$20,14,FALSE),0)&gt;10,IF(MID(I1663,12,1)="F",VLOOKUP(J1663,DATA!$K$2:$Y$20,14,FALSE),0)-10,0)),"")</f>
        <v/>
      </c>
      <c r="AJ1663" t="str">
        <f>IF(LEN(H1663)&gt;0,IF(H1663&lt;&gt;"CALL_PAL",VLOOKUP(H1663,DATA!$B$2:$E$526,4,FALSE),VLOOKUP(K1663,DATA!$K$72:$M$161,3,FALSE)),"")</f>
        <v/>
      </c>
      <c r="AK1663" t="str">
        <f>IF(LEN(H1663)&gt;0,VLOOKUP(H1663,DATA!$B$2:$D$526,3,FALSE),"")</f>
        <v/>
      </c>
      <c r="AL1663" t="str">
        <f t="shared" si="879"/>
        <v/>
      </c>
      <c r="AM1663" t="str">
        <f t="shared" si="880"/>
        <v/>
      </c>
      <c r="AN1663" t="str">
        <f t="shared" si="858"/>
        <v/>
      </c>
      <c r="AO1663" t="str">
        <f t="shared" si="852"/>
        <v/>
      </c>
      <c r="AP1663" t="str">
        <f t="shared" si="853"/>
        <v/>
      </c>
      <c r="AQ1663" t="str">
        <f t="shared" si="850"/>
        <v/>
      </c>
    </row>
    <row r="1664" spans="1:43" x14ac:dyDescent="0.25">
      <c r="A1664" t="str">
        <f t="shared" si="854"/>
        <v/>
      </c>
      <c r="C1664" t="str">
        <f t="shared" si="860"/>
        <v/>
      </c>
      <c r="D1664" t="str">
        <f t="shared" si="855"/>
        <v/>
      </c>
      <c r="E1664" t="str">
        <f t="shared" si="856"/>
        <v/>
      </c>
      <c r="F1664" t="str">
        <f t="shared" si="859"/>
        <v/>
      </c>
      <c r="G1664" t="str">
        <f t="shared" si="851"/>
        <v/>
      </c>
      <c r="H1664" t="str">
        <f t="shared" si="861"/>
        <v/>
      </c>
      <c r="I1664" s="3" t="str">
        <f>IF(LEN(H1664)&gt;0,VLOOKUP(H1664,DATA!$B$2:$G$526,6,FALSE),"")</f>
        <v/>
      </c>
      <c r="J1664" t="str">
        <f>IF(LEN(H1664)&gt;0,VLOOKUP(H1664,DATA!$B$2:$G$526,2,FALSE),"")</f>
        <v/>
      </c>
      <c r="K1664" t="str">
        <f>IF(LEN(H1664)&gt;0,IF(MID(IF(MID(MID(C1664,LEN(H1664)+2,99),1,1)="(",MID(MID(C1664,LEN(H1664)+2,99),2,LEN(MID(C1664,LEN(H1664)+2,99))-2),MID(C1664,LEN(H1664)+2,99)),1,1)=VLOOKUP(H1664,DATA!$B$2:$I$526,8,FALSE),MID(IF(MID(MID(C1664,LEN(H1664)+2,99),1,1)="(",MID(MID(C1664,LEN(H1664)+2,99),2,LEN(MID(C1664,LEN(H1664)+2,99))-2),MID(C1664,LEN(H1664)+2,99)),1,3),IF(MID(MID(C1664,LEN(H1664)+2,99),1,1)="(",MID(MID(C1664,LEN(H1664)+2,99),2,LEN(MID(C1664,LEN(H1664)+2,99))-2),MID(C1664,LEN(H1664)+2,99))),"")</f>
        <v/>
      </c>
      <c r="L1664" t="str">
        <f t="shared" si="862"/>
        <v/>
      </c>
      <c r="M1664" t="str">
        <f t="shared" si="881"/>
        <v/>
      </c>
      <c r="N1664" t="str">
        <f t="shared" si="863"/>
        <v/>
      </c>
      <c r="O1664" t="str">
        <f t="shared" si="864"/>
        <v/>
      </c>
      <c r="P1664" t="str">
        <f t="shared" si="857"/>
        <v/>
      </c>
      <c r="Q1664" t="str">
        <f t="shared" si="865"/>
        <v/>
      </c>
      <c r="R1664" t="str">
        <f t="shared" si="866"/>
        <v/>
      </c>
      <c r="S1664" t="str">
        <f t="shared" si="867"/>
        <v/>
      </c>
      <c r="T1664" t="str">
        <f t="shared" si="868"/>
        <v/>
      </c>
      <c r="U1664" t="str">
        <f t="shared" si="869"/>
        <v/>
      </c>
      <c r="V1664" t="str">
        <f>IF(MID(I1664,6,1)="T",VLOOKUP(H1664,DATA!$B$2:$H$526,7,FALSE),"")</f>
        <v/>
      </c>
      <c r="W1664" t="str">
        <f t="shared" si="870"/>
        <v/>
      </c>
      <c r="X1664" t="str">
        <f>IF(LEN(H1664)&gt;0,VLOOKUP(H1664,DATA!$B$2:$F$526,5,FALSE),"")</f>
        <v/>
      </c>
      <c r="Y1664" t="str">
        <f t="shared" si="871"/>
        <v/>
      </c>
      <c r="Z1664" t="str">
        <f t="shared" si="872"/>
        <v/>
      </c>
      <c r="AA1664" t="str">
        <f t="shared" si="873"/>
        <v/>
      </c>
      <c r="AB1664" t="str">
        <f>IF(LEN(Z1664)&gt;0,VLOOKUP(Z1664,DATA!$K$25:$L$69,2,FALSE)&amp;IF(LEN(AA1664)&gt;0,VLOOKUP(AA1664,DATA!$O$25:$P$29,2,FALSE),""),"")</f>
        <v/>
      </c>
      <c r="AC1664" t="str">
        <f>IF(LEN(Z1664)&gt;0,VLOOKUP(Z1664,DATA!$K$25:$M$69,3,FALSE),"")</f>
        <v/>
      </c>
      <c r="AD1664" t="str">
        <f t="shared" si="874"/>
        <v/>
      </c>
      <c r="AE1664" t="str">
        <f t="shared" si="875"/>
        <v/>
      </c>
      <c r="AF1664" t="str">
        <f t="shared" si="876"/>
        <v/>
      </c>
      <c r="AG1664" t="str">
        <f t="shared" si="877"/>
        <v/>
      </c>
      <c r="AH1664" t="str">
        <f t="shared" si="878"/>
        <v/>
      </c>
      <c r="AI1664" t="str">
        <f>IF(LEN(Q1664)&gt;0,REPT("0",IF(IF(MID(I1664,12,1)="F",VLOOKUP(J1664,DATA!$K$2:$Y$20,14,FALSE),0)&gt;10,IF(MID(I1664,12,1)="F",VLOOKUP(J1664,DATA!$K$2:$Y$20,14,FALSE),0)-10,0)-LEN(X1664))&amp;DEC2BIN(Q1664,IF(MID(I1664,12,1)="F",VLOOKUP(J1664,DATA!$K$2:$Y$20,14,FALSE),0)-IF(IF(MID(I1664,12,1)="F",VLOOKUP(J1664,DATA!$K$2:$Y$20,14,FALSE),0)&gt;10,IF(MID(I1664,12,1)="F",VLOOKUP(J1664,DATA!$K$2:$Y$20,14,FALSE),0)-10,0)),"")</f>
        <v/>
      </c>
      <c r="AJ1664" t="str">
        <f>IF(LEN(H1664)&gt;0,IF(H1664&lt;&gt;"CALL_PAL",VLOOKUP(H1664,DATA!$B$2:$E$526,4,FALSE),VLOOKUP(K1664,DATA!$K$72:$M$161,3,FALSE)),"")</f>
        <v/>
      </c>
      <c r="AK1664" t="str">
        <f>IF(LEN(H1664)&gt;0,VLOOKUP(H1664,DATA!$B$2:$D$526,3,FALSE),"")</f>
        <v/>
      </c>
      <c r="AL1664" t="str">
        <f t="shared" si="879"/>
        <v/>
      </c>
      <c r="AM1664" t="str">
        <f t="shared" si="880"/>
        <v/>
      </c>
      <c r="AN1664" t="str">
        <f t="shared" si="858"/>
        <v/>
      </c>
      <c r="AO1664" t="str">
        <f t="shared" si="852"/>
        <v/>
      </c>
      <c r="AP1664" t="str">
        <f t="shared" si="853"/>
        <v/>
      </c>
      <c r="AQ1664" t="str">
        <f t="shared" si="850"/>
        <v/>
      </c>
    </row>
    <row r="1665" spans="1:43" x14ac:dyDescent="0.25">
      <c r="A1665" t="str">
        <f t="shared" si="854"/>
        <v/>
      </c>
      <c r="C1665" t="str">
        <f t="shared" si="860"/>
        <v/>
      </c>
      <c r="D1665" t="str">
        <f t="shared" si="855"/>
        <v/>
      </c>
      <c r="E1665" t="str">
        <f t="shared" si="856"/>
        <v/>
      </c>
      <c r="F1665" t="str">
        <f t="shared" si="859"/>
        <v/>
      </c>
      <c r="G1665" t="str">
        <f t="shared" si="851"/>
        <v/>
      </c>
      <c r="H1665" t="str">
        <f t="shared" si="861"/>
        <v/>
      </c>
      <c r="I1665" s="3" t="str">
        <f>IF(LEN(H1665)&gt;0,VLOOKUP(H1665,DATA!$B$2:$G$526,6,FALSE),"")</f>
        <v/>
      </c>
      <c r="J1665" t="str">
        <f>IF(LEN(H1665)&gt;0,VLOOKUP(H1665,DATA!$B$2:$G$526,2,FALSE),"")</f>
        <v/>
      </c>
      <c r="K1665" t="str">
        <f>IF(LEN(H1665)&gt;0,IF(MID(IF(MID(MID(C1665,LEN(H1665)+2,99),1,1)="(",MID(MID(C1665,LEN(H1665)+2,99),2,LEN(MID(C1665,LEN(H1665)+2,99))-2),MID(C1665,LEN(H1665)+2,99)),1,1)=VLOOKUP(H1665,DATA!$B$2:$I$526,8,FALSE),MID(IF(MID(MID(C1665,LEN(H1665)+2,99),1,1)="(",MID(MID(C1665,LEN(H1665)+2,99),2,LEN(MID(C1665,LEN(H1665)+2,99))-2),MID(C1665,LEN(H1665)+2,99)),1,3),IF(MID(MID(C1665,LEN(H1665)+2,99),1,1)="(",MID(MID(C1665,LEN(H1665)+2,99),2,LEN(MID(C1665,LEN(H1665)+2,99))-2),MID(C1665,LEN(H1665)+2,99))),"")</f>
        <v/>
      </c>
      <c r="L1665" t="str">
        <f t="shared" si="862"/>
        <v/>
      </c>
      <c r="M1665" t="str">
        <f t="shared" si="881"/>
        <v/>
      </c>
      <c r="N1665" t="str">
        <f t="shared" si="863"/>
        <v/>
      </c>
      <c r="O1665" t="str">
        <f t="shared" si="864"/>
        <v/>
      </c>
      <c r="P1665" t="str">
        <f t="shared" si="857"/>
        <v/>
      </c>
      <c r="Q1665" t="str">
        <f t="shared" si="865"/>
        <v/>
      </c>
      <c r="R1665" t="str">
        <f t="shared" si="866"/>
        <v/>
      </c>
      <c r="S1665" t="str">
        <f t="shared" si="867"/>
        <v/>
      </c>
      <c r="T1665" t="str">
        <f t="shared" si="868"/>
        <v/>
      </c>
      <c r="U1665" t="str">
        <f t="shared" si="869"/>
        <v/>
      </c>
      <c r="V1665" t="str">
        <f>IF(MID(I1665,6,1)="T",VLOOKUP(H1665,DATA!$B$2:$H$526,7,FALSE),"")</f>
        <v/>
      </c>
      <c r="W1665" t="str">
        <f t="shared" si="870"/>
        <v/>
      </c>
      <c r="X1665" t="str">
        <f>IF(LEN(H1665)&gt;0,VLOOKUP(H1665,DATA!$B$2:$F$526,5,FALSE),"")</f>
        <v/>
      </c>
      <c r="Y1665" t="str">
        <f t="shared" si="871"/>
        <v/>
      </c>
      <c r="Z1665" t="str">
        <f t="shared" si="872"/>
        <v/>
      </c>
      <c r="AA1665" t="str">
        <f t="shared" si="873"/>
        <v/>
      </c>
      <c r="AB1665" t="str">
        <f>IF(LEN(Z1665)&gt;0,VLOOKUP(Z1665,DATA!$K$25:$L$69,2,FALSE)&amp;IF(LEN(AA1665)&gt;0,VLOOKUP(AA1665,DATA!$O$25:$P$29,2,FALSE),""),"")</f>
        <v/>
      </c>
      <c r="AC1665" t="str">
        <f>IF(LEN(Z1665)&gt;0,VLOOKUP(Z1665,DATA!$K$25:$M$69,3,FALSE),"")</f>
        <v/>
      </c>
      <c r="AD1665" t="str">
        <f t="shared" si="874"/>
        <v/>
      </c>
      <c r="AE1665" t="str">
        <f t="shared" si="875"/>
        <v/>
      </c>
      <c r="AF1665" t="str">
        <f t="shared" si="876"/>
        <v/>
      </c>
      <c r="AG1665" t="str">
        <f t="shared" si="877"/>
        <v/>
      </c>
      <c r="AH1665" t="str">
        <f t="shared" si="878"/>
        <v/>
      </c>
      <c r="AI1665" t="str">
        <f>IF(LEN(Q1665)&gt;0,REPT("0",IF(IF(MID(I1665,12,1)="F",VLOOKUP(J1665,DATA!$K$2:$Y$20,14,FALSE),0)&gt;10,IF(MID(I1665,12,1)="F",VLOOKUP(J1665,DATA!$K$2:$Y$20,14,FALSE),0)-10,0)-LEN(X1665))&amp;DEC2BIN(Q1665,IF(MID(I1665,12,1)="F",VLOOKUP(J1665,DATA!$K$2:$Y$20,14,FALSE),0)-IF(IF(MID(I1665,12,1)="F",VLOOKUP(J1665,DATA!$K$2:$Y$20,14,FALSE),0)&gt;10,IF(MID(I1665,12,1)="F",VLOOKUP(J1665,DATA!$K$2:$Y$20,14,FALSE),0)-10,0)),"")</f>
        <v/>
      </c>
      <c r="AJ1665" t="str">
        <f>IF(LEN(H1665)&gt;0,IF(H1665&lt;&gt;"CALL_PAL",VLOOKUP(H1665,DATA!$B$2:$E$526,4,FALSE),VLOOKUP(K1665,DATA!$K$72:$M$161,3,FALSE)),"")</f>
        <v/>
      </c>
      <c r="AK1665" t="str">
        <f>IF(LEN(H1665)&gt;0,VLOOKUP(H1665,DATA!$B$2:$D$526,3,FALSE),"")</f>
        <v/>
      </c>
      <c r="AL1665" t="str">
        <f t="shared" si="879"/>
        <v/>
      </c>
      <c r="AM1665" t="str">
        <f t="shared" si="880"/>
        <v/>
      </c>
      <c r="AN1665" t="str">
        <f t="shared" si="858"/>
        <v/>
      </c>
      <c r="AO1665" t="str">
        <f t="shared" si="852"/>
        <v/>
      </c>
      <c r="AP1665" t="str">
        <f t="shared" si="853"/>
        <v/>
      </c>
      <c r="AQ1665" t="str">
        <f t="shared" si="850"/>
        <v/>
      </c>
    </row>
    <row r="1666" spans="1:43" x14ac:dyDescent="0.25">
      <c r="A1666" t="str">
        <f t="shared" si="854"/>
        <v/>
      </c>
      <c r="C1666" t="str">
        <f t="shared" si="860"/>
        <v/>
      </c>
      <c r="D1666" t="str">
        <f t="shared" si="855"/>
        <v/>
      </c>
      <c r="E1666" t="str">
        <f t="shared" si="856"/>
        <v/>
      </c>
      <c r="F1666" t="str">
        <f t="shared" si="859"/>
        <v/>
      </c>
      <c r="G1666" t="str">
        <f t="shared" si="851"/>
        <v/>
      </c>
      <c r="H1666" t="str">
        <f t="shared" si="861"/>
        <v/>
      </c>
      <c r="I1666" s="3" t="str">
        <f>IF(LEN(H1666)&gt;0,VLOOKUP(H1666,DATA!$B$2:$G$526,6,FALSE),"")</f>
        <v/>
      </c>
      <c r="J1666" t="str">
        <f>IF(LEN(H1666)&gt;0,VLOOKUP(H1666,DATA!$B$2:$G$526,2,FALSE),"")</f>
        <v/>
      </c>
      <c r="K1666" t="str">
        <f>IF(LEN(H1666)&gt;0,IF(MID(IF(MID(MID(C1666,LEN(H1666)+2,99),1,1)="(",MID(MID(C1666,LEN(H1666)+2,99),2,LEN(MID(C1666,LEN(H1666)+2,99))-2),MID(C1666,LEN(H1666)+2,99)),1,1)=VLOOKUP(H1666,DATA!$B$2:$I$526,8,FALSE),MID(IF(MID(MID(C1666,LEN(H1666)+2,99),1,1)="(",MID(MID(C1666,LEN(H1666)+2,99),2,LEN(MID(C1666,LEN(H1666)+2,99))-2),MID(C1666,LEN(H1666)+2,99)),1,3),IF(MID(MID(C1666,LEN(H1666)+2,99),1,1)="(",MID(MID(C1666,LEN(H1666)+2,99),2,LEN(MID(C1666,LEN(H1666)+2,99))-2),MID(C1666,LEN(H1666)+2,99))),"")</f>
        <v/>
      </c>
      <c r="L1666" t="str">
        <f t="shared" si="862"/>
        <v/>
      </c>
      <c r="M1666" t="str">
        <f t="shared" si="881"/>
        <v/>
      </c>
      <c r="N1666" t="str">
        <f t="shared" si="863"/>
        <v/>
      </c>
      <c r="O1666" t="str">
        <f t="shared" si="864"/>
        <v/>
      </c>
      <c r="P1666" t="str">
        <f t="shared" si="857"/>
        <v/>
      </c>
      <c r="Q1666" t="str">
        <f t="shared" si="865"/>
        <v/>
      </c>
      <c r="R1666" t="str">
        <f t="shared" si="866"/>
        <v/>
      </c>
      <c r="S1666" t="str">
        <f t="shared" si="867"/>
        <v/>
      </c>
      <c r="T1666" t="str">
        <f t="shared" si="868"/>
        <v/>
      </c>
      <c r="U1666" t="str">
        <f t="shared" si="869"/>
        <v/>
      </c>
      <c r="V1666" t="str">
        <f>IF(MID(I1666,6,1)="T",VLOOKUP(H1666,DATA!$B$2:$H$526,7,FALSE),"")</f>
        <v/>
      </c>
      <c r="W1666" t="str">
        <f t="shared" si="870"/>
        <v/>
      </c>
      <c r="X1666" t="str">
        <f>IF(LEN(H1666)&gt;0,VLOOKUP(H1666,DATA!$B$2:$F$526,5,FALSE),"")</f>
        <v/>
      </c>
      <c r="Y1666" t="str">
        <f t="shared" si="871"/>
        <v/>
      </c>
      <c r="Z1666" t="str">
        <f t="shared" si="872"/>
        <v/>
      </c>
      <c r="AA1666" t="str">
        <f t="shared" si="873"/>
        <v/>
      </c>
      <c r="AB1666" t="str">
        <f>IF(LEN(Z1666)&gt;0,VLOOKUP(Z1666,DATA!$K$25:$L$69,2,FALSE)&amp;IF(LEN(AA1666)&gt;0,VLOOKUP(AA1666,DATA!$O$25:$P$29,2,FALSE),""),"")</f>
        <v/>
      </c>
      <c r="AC1666" t="str">
        <f>IF(LEN(Z1666)&gt;0,VLOOKUP(Z1666,DATA!$K$25:$M$69,3,FALSE),"")</f>
        <v/>
      </c>
      <c r="AD1666" t="str">
        <f t="shared" si="874"/>
        <v/>
      </c>
      <c r="AE1666" t="str">
        <f t="shared" si="875"/>
        <v/>
      </c>
      <c r="AF1666" t="str">
        <f t="shared" si="876"/>
        <v/>
      </c>
      <c r="AG1666" t="str">
        <f t="shared" si="877"/>
        <v/>
      </c>
      <c r="AH1666" t="str">
        <f t="shared" si="878"/>
        <v/>
      </c>
      <c r="AI1666" t="str">
        <f>IF(LEN(Q1666)&gt;0,REPT("0",IF(IF(MID(I1666,12,1)="F",VLOOKUP(J1666,DATA!$K$2:$Y$20,14,FALSE),0)&gt;10,IF(MID(I1666,12,1)="F",VLOOKUP(J1666,DATA!$K$2:$Y$20,14,FALSE),0)-10,0)-LEN(X1666))&amp;DEC2BIN(Q1666,IF(MID(I1666,12,1)="F",VLOOKUP(J1666,DATA!$K$2:$Y$20,14,FALSE),0)-IF(IF(MID(I1666,12,1)="F",VLOOKUP(J1666,DATA!$K$2:$Y$20,14,FALSE),0)&gt;10,IF(MID(I1666,12,1)="F",VLOOKUP(J1666,DATA!$K$2:$Y$20,14,FALSE),0)-10,0)),"")</f>
        <v/>
      </c>
      <c r="AJ1666" t="str">
        <f>IF(LEN(H1666)&gt;0,IF(H1666&lt;&gt;"CALL_PAL",VLOOKUP(H1666,DATA!$B$2:$E$526,4,FALSE),VLOOKUP(K1666,DATA!$K$72:$M$161,3,FALSE)),"")</f>
        <v/>
      </c>
      <c r="AK1666" t="str">
        <f>IF(LEN(H1666)&gt;0,VLOOKUP(H1666,DATA!$B$2:$D$526,3,FALSE),"")</f>
        <v/>
      </c>
      <c r="AL1666" t="str">
        <f t="shared" si="879"/>
        <v/>
      </c>
      <c r="AM1666" t="str">
        <f t="shared" si="880"/>
        <v/>
      </c>
      <c r="AN1666" t="str">
        <f t="shared" si="858"/>
        <v/>
      </c>
      <c r="AO1666" t="str">
        <f t="shared" si="852"/>
        <v/>
      </c>
      <c r="AP1666" t="str">
        <f t="shared" si="853"/>
        <v/>
      </c>
      <c r="AQ1666" t="str">
        <f t="shared" si="850"/>
        <v/>
      </c>
    </row>
    <row r="1667" spans="1:43" x14ac:dyDescent="0.25">
      <c r="A1667" t="str">
        <f t="shared" si="854"/>
        <v/>
      </c>
      <c r="C1667" t="str">
        <f t="shared" si="860"/>
        <v/>
      </c>
      <c r="D1667" t="str">
        <f t="shared" si="855"/>
        <v/>
      </c>
      <c r="E1667" t="str">
        <f t="shared" si="856"/>
        <v/>
      </c>
      <c r="F1667" t="str">
        <f t="shared" si="859"/>
        <v/>
      </c>
      <c r="G1667" t="str">
        <f t="shared" si="851"/>
        <v/>
      </c>
      <c r="H1667" t="str">
        <f t="shared" si="861"/>
        <v/>
      </c>
      <c r="I1667" s="3" t="str">
        <f>IF(LEN(H1667)&gt;0,VLOOKUP(H1667,DATA!$B$2:$G$526,6,FALSE),"")</f>
        <v/>
      </c>
      <c r="J1667" t="str">
        <f>IF(LEN(H1667)&gt;0,VLOOKUP(H1667,DATA!$B$2:$G$526,2,FALSE),"")</f>
        <v/>
      </c>
      <c r="K1667" t="str">
        <f>IF(LEN(H1667)&gt;0,IF(MID(IF(MID(MID(C1667,LEN(H1667)+2,99),1,1)="(",MID(MID(C1667,LEN(H1667)+2,99),2,LEN(MID(C1667,LEN(H1667)+2,99))-2),MID(C1667,LEN(H1667)+2,99)),1,1)=VLOOKUP(H1667,DATA!$B$2:$I$526,8,FALSE),MID(IF(MID(MID(C1667,LEN(H1667)+2,99),1,1)="(",MID(MID(C1667,LEN(H1667)+2,99),2,LEN(MID(C1667,LEN(H1667)+2,99))-2),MID(C1667,LEN(H1667)+2,99)),1,3),IF(MID(MID(C1667,LEN(H1667)+2,99),1,1)="(",MID(MID(C1667,LEN(H1667)+2,99),2,LEN(MID(C1667,LEN(H1667)+2,99))-2),MID(C1667,LEN(H1667)+2,99))),"")</f>
        <v/>
      </c>
      <c r="L1667" t="str">
        <f t="shared" si="862"/>
        <v/>
      </c>
      <c r="M1667" t="str">
        <f t="shared" si="881"/>
        <v/>
      </c>
      <c r="N1667" t="str">
        <f t="shared" si="863"/>
        <v/>
      </c>
      <c r="O1667" t="str">
        <f t="shared" si="864"/>
        <v/>
      </c>
      <c r="P1667" t="str">
        <f t="shared" si="857"/>
        <v/>
      </c>
      <c r="Q1667" t="str">
        <f t="shared" si="865"/>
        <v/>
      </c>
      <c r="R1667" t="str">
        <f t="shared" si="866"/>
        <v/>
      </c>
      <c r="S1667" t="str">
        <f t="shared" si="867"/>
        <v/>
      </c>
      <c r="T1667" t="str">
        <f t="shared" si="868"/>
        <v/>
      </c>
      <c r="U1667" t="str">
        <f t="shared" si="869"/>
        <v/>
      </c>
      <c r="V1667" t="str">
        <f>IF(MID(I1667,6,1)="T",VLOOKUP(H1667,DATA!$B$2:$H$526,7,FALSE),"")</f>
        <v/>
      </c>
      <c r="W1667" t="str">
        <f t="shared" si="870"/>
        <v/>
      </c>
      <c r="X1667" t="str">
        <f>IF(LEN(H1667)&gt;0,VLOOKUP(H1667,DATA!$B$2:$F$526,5,FALSE),"")</f>
        <v/>
      </c>
      <c r="Y1667" t="str">
        <f t="shared" si="871"/>
        <v/>
      </c>
      <c r="Z1667" t="str">
        <f t="shared" si="872"/>
        <v/>
      </c>
      <c r="AA1667" t="str">
        <f t="shared" si="873"/>
        <v/>
      </c>
      <c r="AB1667" t="str">
        <f>IF(LEN(Z1667)&gt;0,VLOOKUP(Z1667,DATA!$K$25:$L$69,2,FALSE)&amp;IF(LEN(AA1667)&gt;0,VLOOKUP(AA1667,DATA!$O$25:$P$29,2,FALSE),""),"")</f>
        <v/>
      </c>
      <c r="AC1667" t="str">
        <f>IF(LEN(Z1667)&gt;0,VLOOKUP(Z1667,DATA!$K$25:$M$69,3,FALSE),"")</f>
        <v/>
      </c>
      <c r="AD1667" t="str">
        <f t="shared" si="874"/>
        <v/>
      </c>
      <c r="AE1667" t="str">
        <f t="shared" si="875"/>
        <v/>
      </c>
      <c r="AF1667" t="str">
        <f t="shared" si="876"/>
        <v/>
      </c>
      <c r="AG1667" t="str">
        <f t="shared" si="877"/>
        <v/>
      </c>
      <c r="AH1667" t="str">
        <f t="shared" si="878"/>
        <v/>
      </c>
      <c r="AI1667" t="str">
        <f>IF(LEN(Q1667)&gt;0,REPT("0",IF(IF(MID(I1667,12,1)="F",VLOOKUP(J1667,DATA!$K$2:$Y$20,14,FALSE),0)&gt;10,IF(MID(I1667,12,1)="F",VLOOKUP(J1667,DATA!$K$2:$Y$20,14,FALSE),0)-10,0)-LEN(X1667))&amp;DEC2BIN(Q1667,IF(MID(I1667,12,1)="F",VLOOKUP(J1667,DATA!$K$2:$Y$20,14,FALSE),0)-IF(IF(MID(I1667,12,1)="F",VLOOKUP(J1667,DATA!$K$2:$Y$20,14,FALSE),0)&gt;10,IF(MID(I1667,12,1)="F",VLOOKUP(J1667,DATA!$K$2:$Y$20,14,FALSE),0)-10,0)),"")</f>
        <v/>
      </c>
      <c r="AJ1667" t="str">
        <f>IF(LEN(H1667)&gt;0,IF(H1667&lt;&gt;"CALL_PAL",VLOOKUP(H1667,DATA!$B$2:$E$526,4,FALSE),VLOOKUP(K1667,DATA!$K$72:$M$161,3,FALSE)),"")</f>
        <v/>
      </c>
      <c r="AK1667" t="str">
        <f>IF(LEN(H1667)&gt;0,VLOOKUP(H1667,DATA!$B$2:$D$526,3,FALSE),"")</f>
        <v/>
      </c>
      <c r="AL1667" t="str">
        <f t="shared" si="879"/>
        <v/>
      </c>
      <c r="AM1667" t="str">
        <f t="shared" si="880"/>
        <v/>
      </c>
      <c r="AN1667" t="str">
        <f t="shared" si="858"/>
        <v/>
      </c>
      <c r="AO1667" t="str">
        <f t="shared" si="852"/>
        <v/>
      </c>
      <c r="AP1667" t="str">
        <f t="shared" si="853"/>
        <v/>
      </c>
      <c r="AQ1667" t="str">
        <f t="shared" ref="AQ1667:AQ1730" si="882">IF(B1667="","",IF(G1667=G1668,"",INT(G1667/64)*64=G1667))</f>
        <v/>
      </c>
    </row>
    <row r="1668" spans="1:43" x14ac:dyDescent="0.25">
      <c r="A1668" t="str">
        <f t="shared" si="854"/>
        <v/>
      </c>
      <c r="C1668" t="str">
        <f t="shared" si="860"/>
        <v/>
      </c>
      <c r="D1668" t="str">
        <f t="shared" si="855"/>
        <v/>
      </c>
      <c r="E1668" t="str">
        <f t="shared" si="856"/>
        <v/>
      </c>
      <c r="F1668" t="str">
        <f t="shared" si="859"/>
        <v/>
      </c>
      <c r="G1668" t="str">
        <f t="shared" ref="G1668:G1731" si="883">IF(LEN(C1668)&gt;0,IF(IFERROR(FIND(":",C1668)&gt;0,FALSE),G1667+16-MOD(G1667+16,16),IF(E1668,G1667+F1667-MOD(G1667+F1667,F1667),G1667)),"")</f>
        <v/>
      </c>
      <c r="H1668" t="str">
        <f t="shared" si="861"/>
        <v/>
      </c>
      <c r="I1668" s="3" t="str">
        <f>IF(LEN(H1668)&gt;0,VLOOKUP(H1668,DATA!$B$2:$G$526,6,FALSE),"")</f>
        <v/>
      </c>
      <c r="J1668" t="str">
        <f>IF(LEN(H1668)&gt;0,VLOOKUP(H1668,DATA!$B$2:$G$526,2,FALSE),"")</f>
        <v/>
      </c>
      <c r="K1668" t="str">
        <f>IF(LEN(H1668)&gt;0,IF(MID(IF(MID(MID(C1668,LEN(H1668)+2,99),1,1)="(",MID(MID(C1668,LEN(H1668)+2,99),2,LEN(MID(C1668,LEN(H1668)+2,99))-2),MID(C1668,LEN(H1668)+2,99)),1,1)=VLOOKUP(H1668,DATA!$B$2:$I$526,8,FALSE),MID(IF(MID(MID(C1668,LEN(H1668)+2,99),1,1)="(",MID(MID(C1668,LEN(H1668)+2,99),2,LEN(MID(C1668,LEN(H1668)+2,99))-2),MID(C1668,LEN(H1668)+2,99)),1,3),IF(MID(MID(C1668,LEN(H1668)+2,99),1,1)="(",MID(MID(C1668,LEN(H1668)+2,99),2,LEN(MID(C1668,LEN(H1668)+2,99))-2),MID(C1668,LEN(H1668)+2,99))),"")</f>
        <v/>
      </c>
      <c r="L1668" t="str">
        <f t="shared" si="862"/>
        <v/>
      </c>
      <c r="M1668" t="str">
        <f t="shared" si="881"/>
        <v/>
      </c>
      <c r="N1668" t="str">
        <f t="shared" si="863"/>
        <v/>
      </c>
      <c r="O1668" t="str">
        <f t="shared" si="864"/>
        <v/>
      </c>
      <c r="P1668" t="str">
        <f t="shared" si="857"/>
        <v/>
      </c>
      <c r="Q1668" t="str">
        <f t="shared" si="865"/>
        <v/>
      </c>
      <c r="R1668" t="str">
        <f t="shared" si="866"/>
        <v/>
      </c>
      <c r="S1668" t="str">
        <f t="shared" si="867"/>
        <v/>
      </c>
      <c r="T1668" t="str">
        <f t="shared" si="868"/>
        <v/>
      </c>
      <c r="U1668" t="str">
        <f t="shared" si="869"/>
        <v/>
      </c>
      <c r="V1668" t="str">
        <f>IF(MID(I1668,6,1)="T",VLOOKUP(H1668,DATA!$B$2:$H$526,7,FALSE),"")</f>
        <v/>
      </c>
      <c r="W1668" t="str">
        <f t="shared" si="870"/>
        <v/>
      </c>
      <c r="X1668" t="str">
        <f>IF(LEN(H1668)&gt;0,VLOOKUP(H1668,DATA!$B$2:$F$526,5,FALSE),"")</f>
        <v/>
      </c>
      <c r="Y1668" t="str">
        <f t="shared" si="871"/>
        <v/>
      </c>
      <c r="Z1668" t="str">
        <f t="shared" si="872"/>
        <v/>
      </c>
      <c r="AA1668" t="str">
        <f t="shared" si="873"/>
        <v/>
      </c>
      <c r="AB1668" t="str">
        <f>IF(LEN(Z1668)&gt;0,VLOOKUP(Z1668,DATA!$K$25:$L$69,2,FALSE)&amp;IF(LEN(AA1668)&gt;0,VLOOKUP(AA1668,DATA!$O$25:$P$29,2,FALSE),""),"")</f>
        <v/>
      </c>
      <c r="AC1668" t="str">
        <f>IF(LEN(Z1668)&gt;0,VLOOKUP(Z1668,DATA!$K$25:$M$69,3,FALSE),"")</f>
        <v/>
      </c>
      <c r="AD1668" t="str">
        <f t="shared" si="874"/>
        <v/>
      </c>
      <c r="AE1668" t="str">
        <f t="shared" si="875"/>
        <v/>
      </c>
      <c r="AF1668" t="str">
        <f t="shared" si="876"/>
        <v/>
      </c>
      <c r="AG1668" t="str">
        <f t="shared" si="877"/>
        <v/>
      </c>
      <c r="AH1668" t="str">
        <f t="shared" si="878"/>
        <v/>
      </c>
      <c r="AI1668" t="str">
        <f>IF(LEN(Q1668)&gt;0,REPT("0",IF(IF(MID(I1668,12,1)="F",VLOOKUP(J1668,DATA!$K$2:$Y$20,14,FALSE),0)&gt;10,IF(MID(I1668,12,1)="F",VLOOKUP(J1668,DATA!$K$2:$Y$20,14,FALSE),0)-10,0)-LEN(X1668))&amp;DEC2BIN(Q1668,IF(MID(I1668,12,1)="F",VLOOKUP(J1668,DATA!$K$2:$Y$20,14,FALSE),0)-IF(IF(MID(I1668,12,1)="F",VLOOKUP(J1668,DATA!$K$2:$Y$20,14,FALSE),0)&gt;10,IF(MID(I1668,12,1)="F",VLOOKUP(J1668,DATA!$K$2:$Y$20,14,FALSE),0)-10,0)),"")</f>
        <v/>
      </c>
      <c r="AJ1668" t="str">
        <f>IF(LEN(H1668)&gt;0,IF(H1668&lt;&gt;"CALL_PAL",VLOOKUP(H1668,DATA!$B$2:$E$526,4,FALSE),VLOOKUP(K1668,DATA!$K$72:$M$161,3,FALSE)),"")</f>
        <v/>
      </c>
      <c r="AK1668" t="str">
        <f>IF(LEN(H1668)&gt;0,VLOOKUP(H1668,DATA!$B$2:$D$526,3,FALSE),"")</f>
        <v/>
      </c>
      <c r="AL1668" t="str">
        <f t="shared" si="879"/>
        <v/>
      </c>
      <c r="AM1668" t="str">
        <f t="shared" si="880"/>
        <v/>
      </c>
      <c r="AN1668" t="str">
        <f t="shared" si="858"/>
        <v/>
      </c>
      <c r="AO1668" t="str">
        <f t="shared" ref="AO1668:AO1731" si="884">IF(B1668&lt;&gt;"",G1668-G1667,"")</f>
        <v/>
      </c>
      <c r="AP1668" t="str">
        <f t="shared" si="853"/>
        <v/>
      </c>
      <c r="AQ1668" t="str">
        <f t="shared" si="882"/>
        <v/>
      </c>
    </row>
    <row r="1669" spans="1:43" x14ac:dyDescent="0.25">
      <c r="A1669" t="str">
        <f t="shared" si="854"/>
        <v/>
      </c>
      <c r="C1669" t="str">
        <f t="shared" si="860"/>
        <v/>
      </c>
      <c r="D1669" t="str">
        <f t="shared" si="855"/>
        <v/>
      </c>
      <c r="E1669" t="str">
        <f t="shared" si="856"/>
        <v/>
      </c>
      <c r="F1669" t="str">
        <f t="shared" si="859"/>
        <v/>
      </c>
      <c r="G1669" t="str">
        <f t="shared" si="883"/>
        <v/>
      </c>
      <c r="H1669" t="str">
        <f t="shared" si="861"/>
        <v/>
      </c>
      <c r="I1669" s="3" t="str">
        <f>IF(LEN(H1669)&gt;0,VLOOKUP(H1669,DATA!$B$2:$G$526,6,FALSE),"")</f>
        <v/>
      </c>
      <c r="J1669" t="str">
        <f>IF(LEN(H1669)&gt;0,VLOOKUP(H1669,DATA!$B$2:$G$526,2,FALSE),"")</f>
        <v/>
      </c>
      <c r="K1669" t="str">
        <f>IF(LEN(H1669)&gt;0,IF(MID(IF(MID(MID(C1669,LEN(H1669)+2,99),1,1)="(",MID(MID(C1669,LEN(H1669)+2,99),2,LEN(MID(C1669,LEN(H1669)+2,99))-2),MID(C1669,LEN(H1669)+2,99)),1,1)=VLOOKUP(H1669,DATA!$B$2:$I$526,8,FALSE),MID(IF(MID(MID(C1669,LEN(H1669)+2,99),1,1)="(",MID(MID(C1669,LEN(H1669)+2,99),2,LEN(MID(C1669,LEN(H1669)+2,99))-2),MID(C1669,LEN(H1669)+2,99)),1,3),IF(MID(MID(C1669,LEN(H1669)+2,99),1,1)="(",MID(MID(C1669,LEN(H1669)+2,99),2,LEN(MID(C1669,LEN(H1669)+2,99))-2),MID(C1669,LEN(H1669)+2,99))),"")</f>
        <v/>
      </c>
      <c r="L1669" t="str">
        <f t="shared" si="862"/>
        <v/>
      </c>
      <c r="M1669" t="str">
        <f t="shared" si="881"/>
        <v/>
      </c>
      <c r="N1669" t="str">
        <f t="shared" si="863"/>
        <v/>
      </c>
      <c r="O1669" t="str">
        <f t="shared" si="864"/>
        <v/>
      </c>
      <c r="P1669" t="str">
        <f t="shared" si="857"/>
        <v/>
      </c>
      <c r="Q1669" t="str">
        <f t="shared" si="865"/>
        <v/>
      </c>
      <c r="R1669" t="str">
        <f t="shared" si="866"/>
        <v/>
      </c>
      <c r="S1669" t="str">
        <f t="shared" si="867"/>
        <v/>
      </c>
      <c r="T1669" t="str">
        <f t="shared" si="868"/>
        <v/>
      </c>
      <c r="U1669" t="str">
        <f t="shared" si="869"/>
        <v/>
      </c>
      <c r="V1669" t="str">
        <f>IF(MID(I1669,6,1)="T",VLOOKUP(H1669,DATA!$B$2:$H$526,7,FALSE),"")</f>
        <v/>
      </c>
      <c r="W1669" t="str">
        <f t="shared" si="870"/>
        <v/>
      </c>
      <c r="X1669" t="str">
        <f>IF(LEN(H1669)&gt;0,VLOOKUP(H1669,DATA!$B$2:$F$526,5,FALSE),"")</f>
        <v/>
      </c>
      <c r="Y1669" t="str">
        <f t="shared" si="871"/>
        <v/>
      </c>
      <c r="Z1669" t="str">
        <f t="shared" si="872"/>
        <v/>
      </c>
      <c r="AA1669" t="str">
        <f t="shared" si="873"/>
        <v/>
      </c>
      <c r="AB1669" t="str">
        <f>IF(LEN(Z1669)&gt;0,VLOOKUP(Z1669,DATA!$K$25:$L$69,2,FALSE)&amp;IF(LEN(AA1669)&gt;0,VLOOKUP(AA1669,DATA!$O$25:$P$29,2,FALSE),""),"")</f>
        <v/>
      </c>
      <c r="AC1669" t="str">
        <f>IF(LEN(Z1669)&gt;0,VLOOKUP(Z1669,DATA!$K$25:$M$69,3,FALSE),"")</f>
        <v/>
      </c>
      <c r="AD1669" t="str">
        <f t="shared" si="874"/>
        <v/>
      </c>
      <c r="AE1669" t="str">
        <f t="shared" si="875"/>
        <v/>
      </c>
      <c r="AF1669" t="str">
        <f t="shared" si="876"/>
        <v/>
      </c>
      <c r="AG1669" t="str">
        <f t="shared" si="877"/>
        <v/>
      </c>
      <c r="AH1669" t="str">
        <f t="shared" si="878"/>
        <v/>
      </c>
      <c r="AI1669" t="str">
        <f>IF(LEN(Q1669)&gt;0,REPT("0",IF(IF(MID(I1669,12,1)="F",VLOOKUP(J1669,DATA!$K$2:$Y$20,14,FALSE),0)&gt;10,IF(MID(I1669,12,1)="F",VLOOKUP(J1669,DATA!$K$2:$Y$20,14,FALSE),0)-10,0)-LEN(X1669))&amp;DEC2BIN(Q1669,IF(MID(I1669,12,1)="F",VLOOKUP(J1669,DATA!$K$2:$Y$20,14,FALSE),0)-IF(IF(MID(I1669,12,1)="F",VLOOKUP(J1669,DATA!$K$2:$Y$20,14,FALSE),0)&gt;10,IF(MID(I1669,12,1)="F",VLOOKUP(J1669,DATA!$K$2:$Y$20,14,FALSE),0)-10,0)),"")</f>
        <v/>
      </c>
      <c r="AJ1669" t="str">
        <f>IF(LEN(H1669)&gt;0,IF(H1669&lt;&gt;"CALL_PAL",VLOOKUP(H1669,DATA!$B$2:$E$526,4,FALSE),VLOOKUP(K1669,DATA!$K$72:$M$161,3,FALSE)),"")</f>
        <v/>
      </c>
      <c r="AK1669" t="str">
        <f>IF(LEN(H1669)&gt;0,VLOOKUP(H1669,DATA!$B$2:$D$526,3,FALSE),"")</f>
        <v/>
      </c>
      <c r="AL1669" t="str">
        <f t="shared" si="879"/>
        <v/>
      </c>
      <c r="AM1669" t="str">
        <f t="shared" si="880"/>
        <v/>
      </c>
      <c r="AN1669" t="str">
        <f t="shared" si="858"/>
        <v/>
      </c>
      <c r="AO1669" t="str">
        <f t="shared" si="884"/>
        <v/>
      </c>
      <c r="AP1669" t="str">
        <f t="shared" ref="AP1669:AP1732" si="885">IF(B1669="","",IF(G1669=G1670,"",INT(G1669/16)*16=G1669))</f>
        <v/>
      </c>
      <c r="AQ1669" t="str">
        <f t="shared" si="882"/>
        <v/>
      </c>
    </row>
    <row r="1670" spans="1:43" x14ac:dyDescent="0.25">
      <c r="A1670" t="str">
        <f t="shared" ref="A1670:A1733" si="886">IF(LEN(G1670)&gt;0,DEC2HEX(G1670+IF(AN1669,1,0),8),"")</f>
        <v/>
      </c>
      <c r="C1670" t="str">
        <f t="shared" si="860"/>
        <v/>
      </c>
      <c r="D1670" t="str">
        <f t="shared" ref="D1670:D1733" si="887">IF(LEN(C1670)&gt;0,IF(MID(C1670,1,IFERROR(FIND(" ",C1670),2)-1)=".BASE","",IF(MID(C1670,1,4)=".VAR",MID(C1670,FIND(" ",C1670)+1,99),"")),"")</f>
        <v/>
      </c>
      <c r="E1670" t="str">
        <f t="shared" si="856"/>
        <v/>
      </c>
      <c r="F1670" t="str">
        <f t="shared" si="859"/>
        <v/>
      </c>
      <c r="G1670" t="str">
        <f t="shared" si="883"/>
        <v/>
      </c>
      <c r="H1670" t="str">
        <f t="shared" si="861"/>
        <v/>
      </c>
      <c r="I1670" s="3" t="str">
        <f>IF(LEN(H1670)&gt;0,VLOOKUP(H1670,DATA!$B$2:$G$526,6,FALSE),"")</f>
        <v/>
      </c>
      <c r="J1670" t="str">
        <f>IF(LEN(H1670)&gt;0,VLOOKUP(H1670,DATA!$B$2:$G$526,2,FALSE),"")</f>
        <v/>
      </c>
      <c r="K1670" t="str">
        <f>IF(LEN(H1670)&gt;0,IF(MID(IF(MID(MID(C1670,LEN(H1670)+2,99),1,1)="(",MID(MID(C1670,LEN(H1670)+2,99),2,LEN(MID(C1670,LEN(H1670)+2,99))-2),MID(C1670,LEN(H1670)+2,99)),1,1)=VLOOKUP(H1670,DATA!$B$2:$I$526,8,FALSE),MID(IF(MID(MID(C1670,LEN(H1670)+2,99),1,1)="(",MID(MID(C1670,LEN(H1670)+2,99),2,LEN(MID(C1670,LEN(H1670)+2,99))-2),MID(C1670,LEN(H1670)+2,99)),1,3),IF(MID(MID(C1670,LEN(H1670)+2,99),1,1)="(",MID(MID(C1670,LEN(H1670)+2,99),2,LEN(MID(C1670,LEN(H1670)+2,99))-2),MID(C1670,LEN(H1670)+2,99))),"")</f>
        <v/>
      </c>
      <c r="L1670" t="str">
        <f t="shared" si="862"/>
        <v/>
      </c>
      <c r="M1670" t="str">
        <f t="shared" si="881"/>
        <v/>
      </c>
      <c r="N1670" t="str">
        <f t="shared" si="863"/>
        <v/>
      </c>
      <c r="O1670" t="str">
        <f t="shared" si="864"/>
        <v/>
      </c>
      <c r="P1670" t="str">
        <f t="shared" si="857"/>
        <v/>
      </c>
      <c r="Q1670" t="str">
        <f t="shared" si="865"/>
        <v/>
      </c>
      <c r="R1670" t="str">
        <f t="shared" si="866"/>
        <v/>
      </c>
      <c r="S1670" t="str">
        <f t="shared" si="867"/>
        <v/>
      </c>
      <c r="T1670" t="str">
        <f t="shared" si="868"/>
        <v/>
      </c>
      <c r="U1670" t="str">
        <f t="shared" si="869"/>
        <v/>
      </c>
      <c r="V1670" t="str">
        <f>IF(MID(I1670,6,1)="T",VLOOKUP(H1670,DATA!$B$2:$H$526,7,FALSE),"")</f>
        <v/>
      </c>
      <c r="W1670" t="str">
        <f t="shared" si="870"/>
        <v/>
      </c>
      <c r="X1670" t="str">
        <f>IF(LEN(H1670)&gt;0,VLOOKUP(H1670,DATA!$B$2:$F$526,5,FALSE),"")</f>
        <v/>
      </c>
      <c r="Y1670" t="str">
        <f t="shared" si="871"/>
        <v/>
      </c>
      <c r="Z1670" t="str">
        <f t="shared" si="872"/>
        <v/>
      </c>
      <c r="AA1670" t="str">
        <f t="shared" si="873"/>
        <v/>
      </c>
      <c r="AB1670" t="str">
        <f>IF(LEN(Z1670)&gt;0,VLOOKUP(Z1670,DATA!$K$25:$L$69,2,FALSE)&amp;IF(LEN(AA1670)&gt;0,VLOOKUP(AA1670,DATA!$O$25:$P$29,2,FALSE),""),"")</f>
        <v/>
      </c>
      <c r="AC1670" t="str">
        <f>IF(LEN(Z1670)&gt;0,VLOOKUP(Z1670,DATA!$K$25:$M$69,3,FALSE),"")</f>
        <v/>
      </c>
      <c r="AD1670" t="str">
        <f t="shared" si="874"/>
        <v/>
      </c>
      <c r="AE1670" t="str">
        <f t="shared" si="875"/>
        <v/>
      </c>
      <c r="AF1670" t="str">
        <f t="shared" si="876"/>
        <v/>
      </c>
      <c r="AG1670" t="str">
        <f t="shared" si="877"/>
        <v/>
      </c>
      <c r="AH1670" t="str">
        <f t="shared" si="878"/>
        <v/>
      </c>
      <c r="AI1670" t="str">
        <f>IF(LEN(Q1670)&gt;0,REPT("0",IF(IF(MID(I1670,12,1)="F",VLOOKUP(J1670,DATA!$K$2:$Y$20,14,FALSE),0)&gt;10,IF(MID(I1670,12,1)="F",VLOOKUP(J1670,DATA!$K$2:$Y$20,14,FALSE),0)-10,0)-LEN(X1670))&amp;DEC2BIN(Q1670,IF(MID(I1670,12,1)="F",VLOOKUP(J1670,DATA!$K$2:$Y$20,14,FALSE),0)-IF(IF(MID(I1670,12,1)="F",VLOOKUP(J1670,DATA!$K$2:$Y$20,14,FALSE),0)&gt;10,IF(MID(I1670,12,1)="F",VLOOKUP(J1670,DATA!$K$2:$Y$20,14,FALSE),0)-10,0)),"")</f>
        <v/>
      </c>
      <c r="AJ1670" t="str">
        <f>IF(LEN(H1670)&gt;0,IF(H1670&lt;&gt;"CALL_PAL",VLOOKUP(H1670,DATA!$B$2:$E$526,4,FALSE),VLOOKUP(K1670,DATA!$K$72:$M$161,3,FALSE)),"")</f>
        <v/>
      </c>
      <c r="AK1670" t="str">
        <f>IF(LEN(H1670)&gt;0,VLOOKUP(H1670,DATA!$B$2:$D$526,3,FALSE),"")</f>
        <v/>
      </c>
      <c r="AL1670" t="str">
        <f t="shared" si="879"/>
        <v/>
      </c>
      <c r="AM1670" t="str">
        <f t="shared" si="880"/>
        <v/>
      </c>
      <c r="AN1670" t="str">
        <f t="shared" si="858"/>
        <v/>
      </c>
      <c r="AO1670" t="str">
        <f t="shared" si="884"/>
        <v/>
      </c>
      <c r="AP1670" t="str">
        <f t="shared" si="885"/>
        <v/>
      </c>
      <c r="AQ1670" t="str">
        <f t="shared" si="882"/>
        <v/>
      </c>
    </row>
    <row r="1671" spans="1:43" x14ac:dyDescent="0.25">
      <c r="A1671" t="str">
        <f t="shared" si="886"/>
        <v/>
      </c>
      <c r="C1671" t="str">
        <f t="shared" si="860"/>
        <v/>
      </c>
      <c r="D1671" t="str">
        <f t="shared" si="887"/>
        <v/>
      </c>
      <c r="E1671" t="str">
        <f t="shared" si="856"/>
        <v/>
      </c>
      <c r="F1671" t="str">
        <f t="shared" si="859"/>
        <v/>
      </c>
      <c r="G1671" t="str">
        <f t="shared" si="883"/>
        <v/>
      </c>
      <c r="H1671" t="str">
        <f t="shared" si="861"/>
        <v/>
      </c>
      <c r="I1671" s="3" t="str">
        <f>IF(LEN(H1671)&gt;0,VLOOKUP(H1671,DATA!$B$2:$G$526,6,FALSE),"")</f>
        <v/>
      </c>
      <c r="J1671" t="str">
        <f>IF(LEN(H1671)&gt;0,VLOOKUP(H1671,DATA!$B$2:$G$526,2,FALSE),"")</f>
        <v/>
      </c>
      <c r="K1671" t="str">
        <f>IF(LEN(H1671)&gt;0,IF(MID(IF(MID(MID(C1671,LEN(H1671)+2,99),1,1)="(",MID(MID(C1671,LEN(H1671)+2,99),2,LEN(MID(C1671,LEN(H1671)+2,99))-2),MID(C1671,LEN(H1671)+2,99)),1,1)=VLOOKUP(H1671,DATA!$B$2:$I$526,8,FALSE),MID(IF(MID(MID(C1671,LEN(H1671)+2,99),1,1)="(",MID(MID(C1671,LEN(H1671)+2,99),2,LEN(MID(C1671,LEN(H1671)+2,99))-2),MID(C1671,LEN(H1671)+2,99)),1,3),IF(MID(MID(C1671,LEN(H1671)+2,99),1,1)="(",MID(MID(C1671,LEN(H1671)+2,99),2,LEN(MID(C1671,LEN(H1671)+2,99))-2),MID(C1671,LEN(H1671)+2,99))),"")</f>
        <v/>
      </c>
      <c r="L1671" t="str">
        <f t="shared" si="862"/>
        <v/>
      </c>
      <c r="M1671" t="str">
        <f t="shared" si="881"/>
        <v/>
      </c>
      <c r="N1671" t="str">
        <f t="shared" si="863"/>
        <v/>
      </c>
      <c r="O1671" t="str">
        <f t="shared" si="864"/>
        <v/>
      </c>
      <c r="P1671" t="str">
        <f t="shared" si="857"/>
        <v/>
      </c>
      <c r="Q1671" t="str">
        <f t="shared" si="865"/>
        <v/>
      </c>
      <c r="R1671" t="str">
        <f t="shared" si="866"/>
        <v/>
      </c>
      <c r="S1671" t="str">
        <f t="shared" si="867"/>
        <v/>
      </c>
      <c r="T1671" t="str">
        <f t="shared" si="868"/>
        <v/>
      </c>
      <c r="U1671" t="str">
        <f t="shared" si="869"/>
        <v/>
      </c>
      <c r="V1671" t="str">
        <f>IF(MID(I1671,6,1)="T",VLOOKUP(H1671,DATA!$B$2:$H$526,7,FALSE),"")</f>
        <v/>
      </c>
      <c r="W1671" t="str">
        <f t="shared" si="870"/>
        <v/>
      </c>
      <c r="X1671" t="str">
        <f>IF(LEN(H1671)&gt;0,VLOOKUP(H1671,DATA!$B$2:$F$526,5,FALSE),"")</f>
        <v/>
      </c>
      <c r="Y1671" t="str">
        <f t="shared" si="871"/>
        <v/>
      </c>
      <c r="Z1671" t="str">
        <f t="shared" si="872"/>
        <v/>
      </c>
      <c r="AA1671" t="str">
        <f t="shared" si="873"/>
        <v/>
      </c>
      <c r="AB1671" t="str">
        <f>IF(LEN(Z1671)&gt;0,VLOOKUP(Z1671,DATA!$K$25:$L$69,2,FALSE)&amp;IF(LEN(AA1671)&gt;0,VLOOKUP(AA1671,DATA!$O$25:$P$29,2,FALSE),""),"")</f>
        <v/>
      </c>
      <c r="AC1671" t="str">
        <f>IF(LEN(Z1671)&gt;0,VLOOKUP(Z1671,DATA!$K$25:$M$69,3,FALSE),"")</f>
        <v/>
      </c>
      <c r="AD1671" t="str">
        <f t="shared" si="874"/>
        <v/>
      </c>
      <c r="AE1671" t="str">
        <f t="shared" si="875"/>
        <v/>
      </c>
      <c r="AF1671" t="str">
        <f t="shared" si="876"/>
        <v/>
      </c>
      <c r="AG1671" t="str">
        <f t="shared" si="877"/>
        <v/>
      </c>
      <c r="AH1671" t="str">
        <f t="shared" si="878"/>
        <v/>
      </c>
      <c r="AI1671" t="str">
        <f>IF(LEN(Q1671)&gt;0,REPT("0",IF(IF(MID(I1671,12,1)="F",VLOOKUP(J1671,DATA!$K$2:$Y$20,14,FALSE),0)&gt;10,IF(MID(I1671,12,1)="F",VLOOKUP(J1671,DATA!$K$2:$Y$20,14,FALSE),0)-10,0)-LEN(X1671))&amp;DEC2BIN(Q1671,IF(MID(I1671,12,1)="F",VLOOKUP(J1671,DATA!$K$2:$Y$20,14,FALSE),0)-IF(IF(MID(I1671,12,1)="F",VLOOKUP(J1671,DATA!$K$2:$Y$20,14,FALSE),0)&gt;10,IF(MID(I1671,12,1)="F",VLOOKUP(J1671,DATA!$K$2:$Y$20,14,FALSE),0)-10,0)),"")</f>
        <v/>
      </c>
      <c r="AJ1671" t="str">
        <f>IF(LEN(H1671)&gt;0,IF(H1671&lt;&gt;"CALL_PAL",VLOOKUP(H1671,DATA!$B$2:$E$526,4,FALSE),VLOOKUP(K1671,DATA!$K$72:$M$161,3,FALSE)),"")</f>
        <v/>
      </c>
      <c r="AK1671" t="str">
        <f>IF(LEN(H1671)&gt;0,VLOOKUP(H1671,DATA!$B$2:$D$526,3,FALSE),"")</f>
        <v/>
      </c>
      <c r="AL1671" t="str">
        <f t="shared" si="879"/>
        <v/>
      </c>
      <c r="AM1671" t="str">
        <f t="shared" si="880"/>
        <v/>
      </c>
      <c r="AN1671" t="str">
        <f t="shared" si="858"/>
        <v/>
      </c>
      <c r="AO1671" t="str">
        <f t="shared" si="884"/>
        <v/>
      </c>
      <c r="AP1671" t="str">
        <f t="shared" si="885"/>
        <v/>
      </c>
      <c r="AQ1671" t="str">
        <f t="shared" si="882"/>
        <v/>
      </c>
    </row>
    <row r="1672" spans="1:43" x14ac:dyDescent="0.25">
      <c r="A1672" t="str">
        <f t="shared" si="886"/>
        <v/>
      </c>
      <c r="C1672" t="str">
        <f t="shared" si="860"/>
        <v/>
      </c>
      <c r="D1672" t="str">
        <f t="shared" si="887"/>
        <v/>
      </c>
      <c r="E1672" t="str">
        <f t="shared" ref="E1672:E1735" si="888">IF(LEN(C1672)&gt;0,AND(MID(C1671,1,2)&lt;&gt;".B",MID(C1671,1,2)&lt;&gt;".P",NOT(IFERROR(FIND(":",C1671)&gt;0,FALSE))),"")</f>
        <v/>
      </c>
      <c r="F1672" t="str">
        <f t="shared" si="859"/>
        <v/>
      </c>
      <c r="G1672" t="str">
        <f t="shared" si="883"/>
        <v/>
      </c>
      <c r="H1672" t="str">
        <f t="shared" si="861"/>
        <v/>
      </c>
      <c r="I1672" s="3" t="str">
        <f>IF(LEN(H1672)&gt;0,VLOOKUP(H1672,DATA!$B$2:$G$526,6,FALSE),"")</f>
        <v/>
      </c>
      <c r="J1672" t="str">
        <f>IF(LEN(H1672)&gt;0,VLOOKUP(H1672,DATA!$B$2:$G$526,2,FALSE),"")</f>
        <v/>
      </c>
      <c r="K1672" t="str">
        <f>IF(LEN(H1672)&gt;0,IF(MID(IF(MID(MID(C1672,LEN(H1672)+2,99),1,1)="(",MID(MID(C1672,LEN(H1672)+2,99),2,LEN(MID(C1672,LEN(H1672)+2,99))-2),MID(C1672,LEN(H1672)+2,99)),1,1)=VLOOKUP(H1672,DATA!$B$2:$I$526,8,FALSE),MID(IF(MID(MID(C1672,LEN(H1672)+2,99),1,1)="(",MID(MID(C1672,LEN(H1672)+2,99),2,LEN(MID(C1672,LEN(H1672)+2,99))-2),MID(C1672,LEN(H1672)+2,99)),1,3),IF(MID(MID(C1672,LEN(H1672)+2,99),1,1)="(",MID(MID(C1672,LEN(H1672)+2,99),2,LEN(MID(C1672,LEN(H1672)+2,99))-2),MID(C1672,LEN(H1672)+2,99))),"")</f>
        <v/>
      </c>
      <c r="L1672" t="str">
        <f t="shared" si="862"/>
        <v/>
      </c>
      <c r="M1672" t="str">
        <f t="shared" si="881"/>
        <v/>
      </c>
      <c r="N1672" t="str">
        <f t="shared" si="863"/>
        <v/>
      </c>
      <c r="O1672" t="str">
        <f t="shared" si="864"/>
        <v/>
      </c>
      <c r="P1672" t="str">
        <f t="shared" si="857"/>
        <v/>
      </c>
      <c r="Q1672" t="str">
        <f t="shared" si="865"/>
        <v/>
      </c>
      <c r="R1672" t="str">
        <f t="shared" si="866"/>
        <v/>
      </c>
      <c r="S1672" t="str">
        <f t="shared" si="867"/>
        <v/>
      </c>
      <c r="T1672" t="str">
        <f t="shared" si="868"/>
        <v/>
      </c>
      <c r="U1672" t="str">
        <f t="shared" si="869"/>
        <v/>
      </c>
      <c r="V1672" t="str">
        <f>IF(MID(I1672,6,1)="T",VLOOKUP(H1672,DATA!$B$2:$H$526,7,FALSE),"")</f>
        <v/>
      </c>
      <c r="W1672" t="str">
        <f t="shared" si="870"/>
        <v/>
      </c>
      <c r="X1672" t="str">
        <f>IF(LEN(H1672)&gt;0,VLOOKUP(H1672,DATA!$B$2:$F$526,5,FALSE),"")</f>
        <v/>
      </c>
      <c r="Y1672" t="str">
        <f t="shared" si="871"/>
        <v/>
      </c>
      <c r="Z1672" t="str">
        <f t="shared" si="872"/>
        <v/>
      </c>
      <c r="AA1672" t="str">
        <f t="shared" si="873"/>
        <v/>
      </c>
      <c r="AB1672" t="str">
        <f>IF(LEN(Z1672)&gt;0,VLOOKUP(Z1672,DATA!$K$25:$L$69,2,FALSE)&amp;IF(LEN(AA1672)&gt;0,VLOOKUP(AA1672,DATA!$O$25:$P$29,2,FALSE),""),"")</f>
        <v/>
      </c>
      <c r="AC1672" t="str">
        <f>IF(LEN(Z1672)&gt;0,VLOOKUP(Z1672,DATA!$K$25:$M$69,3,FALSE),"")</f>
        <v/>
      </c>
      <c r="AD1672" t="str">
        <f t="shared" si="874"/>
        <v/>
      </c>
      <c r="AE1672" t="str">
        <f t="shared" si="875"/>
        <v/>
      </c>
      <c r="AF1672" t="str">
        <f t="shared" si="876"/>
        <v/>
      </c>
      <c r="AG1672" t="str">
        <f t="shared" si="877"/>
        <v/>
      </c>
      <c r="AH1672" t="str">
        <f t="shared" si="878"/>
        <v/>
      </c>
      <c r="AI1672" t="str">
        <f>IF(LEN(Q1672)&gt;0,REPT("0",IF(IF(MID(I1672,12,1)="F",VLOOKUP(J1672,DATA!$K$2:$Y$20,14,FALSE),0)&gt;10,IF(MID(I1672,12,1)="F",VLOOKUP(J1672,DATA!$K$2:$Y$20,14,FALSE),0)-10,0)-LEN(X1672))&amp;DEC2BIN(Q1672,IF(MID(I1672,12,1)="F",VLOOKUP(J1672,DATA!$K$2:$Y$20,14,FALSE),0)-IF(IF(MID(I1672,12,1)="F",VLOOKUP(J1672,DATA!$K$2:$Y$20,14,FALSE),0)&gt;10,IF(MID(I1672,12,1)="F",VLOOKUP(J1672,DATA!$K$2:$Y$20,14,FALSE),0)-10,0)),"")</f>
        <v/>
      </c>
      <c r="AJ1672" t="str">
        <f>IF(LEN(H1672)&gt;0,IF(H1672&lt;&gt;"CALL_PAL",VLOOKUP(H1672,DATA!$B$2:$E$526,4,FALSE),VLOOKUP(K1672,DATA!$K$72:$M$161,3,FALSE)),"")</f>
        <v/>
      </c>
      <c r="AK1672" t="str">
        <f>IF(LEN(H1672)&gt;0,VLOOKUP(H1672,DATA!$B$2:$D$526,3,FALSE),"")</f>
        <v/>
      </c>
      <c r="AL1672" t="str">
        <f t="shared" si="879"/>
        <v/>
      </c>
      <c r="AM1672" t="str">
        <f t="shared" si="880"/>
        <v/>
      </c>
      <c r="AN1672" t="str">
        <f t="shared" si="858"/>
        <v/>
      </c>
      <c r="AO1672" t="str">
        <f t="shared" si="884"/>
        <v/>
      </c>
      <c r="AP1672" t="str">
        <f t="shared" si="885"/>
        <v/>
      </c>
      <c r="AQ1672" t="str">
        <f t="shared" si="882"/>
        <v/>
      </c>
    </row>
    <row r="1673" spans="1:43" x14ac:dyDescent="0.25">
      <c r="A1673" t="str">
        <f t="shared" si="886"/>
        <v/>
      </c>
      <c r="C1673" t="str">
        <f t="shared" si="860"/>
        <v/>
      </c>
      <c r="D1673" t="str">
        <f t="shared" si="887"/>
        <v/>
      </c>
      <c r="E1673" t="str">
        <f t="shared" si="888"/>
        <v/>
      </c>
      <c r="F1673" t="str">
        <f t="shared" si="859"/>
        <v/>
      </c>
      <c r="G1673" t="str">
        <f t="shared" si="883"/>
        <v/>
      </c>
      <c r="H1673" t="str">
        <f t="shared" si="861"/>
        <v/>
      </c>
      <c r="I1673" s="3" t="str">
        <f>IF(LEN(H1673)&gt;0,VLOOKUP(H1673,DATA!$B$2:$G$526,6,FALSE),"")</f>
        <v/>
      </c>
      <c r="J1673" t="str">
        <f>IF(LEN(H1673)&gt;0,VLOOKUP(H1673,DATA!$B$2:$G$526,2,FALSE),"")</f>
        <v/>
      </c>
      <c r="K1673" t="str">
        <f>IF(LEN(H1673)&gt;0,IF(MID(IF(MID(MID(C1673,LEN(H1673)+2,99),1,1)="(",MID(MID(C1673,LEN(H1673)+2,99),2,LEN(MID(C1673,LEN(H1673)+2,99))-2),MID(C1673,LEN(H1673)+2,99)),1,1)=VLOOKUP(H1673,DATA!$B$2:$I$526,8,FALSE),MID(IF(MID(MID(C1673,LEN(H1673)+2,99),1,1)="(",MID(MID(C1673,LEN(H1673)+2,99),2,LEN(MID(C1673,LEN(H1673)+2,99))-2),MID(C1673,LEN(H1673)+2,99)),1,3),IF(MID(MID(C1673,LEN(H1673)+2,99),1,1)="(",MID(MID(C1673,LEN(H1673)+2,99),2,LEN(MID(C1673,LEN(H1673)+2,99))-2),MID(C1673,LEN(H1673)+2,99))),"")</f>
        <v/>
      </c>
      <c r="L1673" t="str">
        <f t="shared" si="862"/>
        <v/>
      </c>
      <c r="M1673" t="str">
        <f t="shared" si="881"/>
        <v/>
      </c>
      <c r="N1673" t="str">
        <f t="shared" si="863"/>
        <v/>
      </c>
      <c r="O1673" t="str">
        <f t="shared" si="864"/>
        <v/>
      </c>
      <c r="P1673" t="str">
        <f t="shared" si="857"/>
        <v/>
      </c>
      <c r="Q1673" t="str">
        <f t="shared" si="865"/>
        <v/>
      </c>
      <c r="R1673" t="str">
        <f t="shared" si="866"/>
        <v/>
      </c>
      <c r="S1673" t="str">
        <f t="shared" si="867"/>
        <v/>
      </c>
      <c r="T1673" t="str">
        <f t="shared" si="868"/>
        <v/>
      </c>
      <c r="U1673" t="str">
        <f t="shared" si="869"/>
        <v/>
      </c>
      <c r="V1673" t="str">
        <f>IF(MID(I1673,6,1)="T",VLOOKUP(H1673,DATA!$B$2:$H$526,7,FALSE),"")</f>
        <v/>
      </c>
      <c r="W1673" t="str">
        <f t="shared" si="870"/>
        <v/>
      </c>
      <c r="X1673" t="str">
        <f>IF(LEN(H1673)&gt;0,VLOOKUP(H1673,DATA!$B$2:$F$526,5,FALSE),"")</f>
        <v/>
      </c>
      <c r="Y1673" t="str">
        <f t="shared" si="871"/>
        <v/>
      </c>
      <c r="Z1673" t="str">
        <f t="shared" si="872"/>
        <v/>
      </c>
      <c r="AA1673" t="str">
        <f t="shared" si="873"/>
        <v/>
      </c>
      <c r="AB1673" t="str">
        <f>IF(LEN(Z1673)&gt;0,VLOOKUP(Z1673,DATA!$K$25:$L$69,2,FALSE)&amp;IF(LEN(AA1673)&gt;0,VLOOKUP(AA1673,DATA!$O$25:$P$29,2,FALSE),""),"")</f>
        <v/>
      </c>
      <c r="AC1673" t="str">
        <f>IF(LEN(Z1673)&gt;0,VLOOKUP(Z1673,DATA!$K$25:$M$69,3,FALSE),"")</f>
        <v/>
      </c>
      <c r="AD1673" t="str">
        <f t="shared" si="874"/>
        <v/>
      </c>
      <c r="AE1673" t="str">
        <f t="shared" si="875"/>
        <v/>
      </c>
      <c r="AF1673" t="str">
        <f t="shared" si="876"/>
        <v/>
      </c>
      <c r="AG1673" t="str">
        <f t="shared" si="877"/>
        <v/>
      </c>
      <c r="AH1673" t="str">
        <f t="shared" si="878"/>
        <v/>
      </c>
      <c r="AI1673" t="str">
        <f>IF(LEN(Q1673)&gt;0,REPT("0",IF(IF(MID(I1673,12,1)="F",VLOOKUP(J1673,DATA!$K$2:$Y$20,14,FALSE),0)&gt;10,IF(MID(I1673,12,1)="F",VLOOKUP(J1673,DATA!$K$2:$Y$20,14,FALSE),0)-10,0)-LEN(X1673))&amp;DEC2BIN(Q1673,IF(MID(I1673,12,1)="F",VLOOKUP(J1673,DATA!$K$2:$Y$20,14,FALSE),0)-IF(IF(MID(I1673,12,1)="F",VLOOKUP(J1673,DATA!$K$2:$Y$20,14,FALSE),0)&gt;10,IF(MID(I1673,12,1)="F",VLOOKUP(J1673,DATA!$K$2:$Y$20,14,FALSE),0)-10,0)),"")</f>
        <v/>
      </c>
      <c r="AJ1673" t="str">
        <f>IF(LEN(H1673)&gt;0,IF(H1673&lt;&gt;"CALL_PAL",VLOOKUP(H1673,DATA!$B$2:$E$526,4,FALSE),VLOOKUP(K1673,DATA!$K$72:$M$161,3,FALSE)),"")</f>
        <v/>
      </c>
      <c r="AK1673" t="str">
        <f>IF(LEN(H1673)&gt;0,VLOOKUP(H1673,DATA!$B$2:$D$526,3,FALSE),"")</f>
        <v/>
      </c>
      <c r="AL1673" t="str">
        <f t="shared" si="879"/>
        <v/>
      </c>
      <c r="AM1673" t="str">
        <f t="shared" si="880"/>
        <v/>
      </c>
      <c r="AN1673" t="str">
        <f t="shared" si="858"/>
        <v/>
      </c>
      <c r="AO1673" t="str">
        <f t="shared" si="884"/>
        <v/>
      </c>
      <c r="AP1673" t="str">
        <f t="shared" si="885"/>
        <v/>
      </c>
      <c r="AQ1673" t="str">
        <f t="shared" si="882"/>
        <v/>
      </c>
    </row>
    <row r="1674" spans="1:43" x14ac:dyDescent="0.25">
      <c r="A1674" t="str">
        <f t="shared" si="886"/>
        <v/>
      </c>
      <c r="C1674" t="str">
        <f t="shared" si="860"/>
        <v/>
      </c>
      <c r="D1674" t="str">
        <f t="shared" si="887"/>
        <v/>
      </c>
      <c r="E1674" t="str">
        <f t="shared" si="888"/>
        <v/>
      </c>
      <c r="F1674" t="str">
        <f t="shared" si="859"/>
        <v/>
      </c>
      <c r="G1674" t="str">
        <f t="shared" si="883"/>
        <v/>
      </c>
      <c r="H1674" t="str">
        <f t="shared" si="861"/>
        <v/>
      </c>
      <c r="I1674" s="3" t="str">
        <f>IF(LEN(H1674)&gt;0,VLOOKUP(H1674,DATA!$B$2:$G$526,6,FALSE),"")</f>
        <v/>
      </c>
      <c r="J1674" t="str">
        <f>IF(LEN(H1674)&gt;0,VLOOKUP(H1674,DATA!$B$2:$G$526,2,FALSE),"")</f>
        <v/>
      </c>
      <c r="K1674" t="str">
        <f>IF(LEN(H1674)&gt;0,IF(MID(IF(MID(MID(C1674,LEN(H1674)+2,99),1,1)="(",MID(MID(C1674,LEN(H1674)+2,99),2,LEN(MID(C1674,LEN(H1674)+2,99))-2),MID(C1674,LEN(H1674)+2,99)),1,1)=VLOOKUP(H1674,DATA!$B$2:$I$526,8,FALSE),MID(IF(MID(MID(C1674,LEN(H1674)+2,99),1,1)="(",MID(MID(C1674,LEN(H1674)+2,99),2,LEN(MID(C1674,LEN(H1674)+2,99))-2),MID(C1674,LEN(H1674)+2,99)),1,3),IF(MID(MID(C1674,LEN(H1674)+2,99),1,1)="(",MID(MID(C1674,LEN(H1674)+2,99),2,LEN(MID(C1674,LEN(H1674)+2,99))-2),MID(C1674,LEN(H1674)+2,99))),"")</f>
        <v/>
      </c>
      <c r="L1674" t="str">
        <f t="shared" si="862"/>
        <v/>
      </c>
      <c r="M1674" t="str">
        <f t="shared" si="881"/>
        <v/>
      </c>
      <c r="N1674" t="str">
        <f t="shared" si="863"/>
        <v/>
      </c>
      <c r="O1674" t="str">
        <f t="shared" si="864"/>
        <v/>
      </c>
      <c r="P1674" t="str">
        <f t="shared" si="857"/>
        <v/>
      </c>
      <c r="Q1674" t="str">
        <f t="shared" si="865"/>
        <v/>
      </c>
      <c r="R1674" t="str">
        <f t="shared" si="866"/>
        <v/>
      </c>
      <c r="S1674" t="str">
        <f t="shared" si="867"/>
        <v/>
      </c>
      <c r="T1674" t="str">
        <f t="shared" si="868"/>
        <v/>
      </c>
      <c r="U1674" t="str">
        <f t="shared" si="869"/>
        <v/>
      </c>
      <c r="V1674" t="str">
        <f>IF(MID(I1674,6,1)="T",VLOOKUP(H1674,DATA!$B$2:$H$526,7,FALSE),"")</f>
        <v/>
      </c>
      <c r="W1674" t="str">
        <f t="shared" si="870"/>
        <v/>
      </c>
      <c r="X1674" t="str">
        <f>IF(LEN(H1674)&gt;0,VLOOKUP(H1674,DATA!$B$2:$F$526,5,FALSE),"")</f>
        <v/>
      </c>
      <c r="Y1674" t="str">
        <f t="shared" si="871"/>
        <v/>
      </c>
      <c r="Z1674" t="str">
        <f t="shared" si="872"/>
        <v/>
      </c>
      <c r="AA1674" t="str">
        <f t="shared" si="873"/>
        <v/>
      </c>
      <c r="AB1674" t="str">
        <f>IF(LEN(Z1674)&gt;0,VLOOKUP(Z1674,DATA!$K$25:$L$69,2,FALSE)&amp;IF(LEN(AA1674)&gt;0,VLOOKUP(AA1674,DATA!$O$25:$P$29,2,FALSE),""),"")</f>
        <v/>
      </c>
      <c r="AC1674" t="str">
        <f>IF(LEN(Z1674)&gt;0,VLOOKUP(Z1674,DATA!$K$25:$M$69,3,FALSE),"")</f>
        <v/>
      </c>
      <c r="AD1674" t="str">
        <f t="shared" si="874"/>
        <v/>
      </c>
      <c r="AE1674" t="str">
        <f t="shared" si="875"/>
        <v/>
      </c>
      <c r="AF1674" t="str">
        <f t="shared" si="876"/>
        <v/>
      </c>
      <c r="AG1674" t="str">
        <f t="shared" si="877"/>
        <v/>
      </c>
      <c r="AH1674" t="str">
        <f t="shared" si="878"/>
        <v/>
      </c>
      <c r="AI1674" t="str">
        <f>IF(LEN(Q1674)&gt;0,REPT("0",IF(IF(MID(I1674,12,1)="F",VLOOKUP(J1674,DATA!$K$2:$Y$20,14,FALSE),0)&gt;10,IF(MID(I1674,12,1)="F",VLOOKUP(J1674,DATA!$K$2:$Y$20,14,FALSE),0)-10,0)-LEN(X1674))&amp;DEC2BIN(Q1674,IF(MID(I1674,12,1)="F",VLOOKUP(J1674,DATA!$K$2:$Y$20,14,FALSE),0)-IF(IF(MID(I1674,12,1)="F",VLOOKUP(J1674,DATA!$K$2:$Y$20,14,FALSE),0)&gt;10,IF(MID(I1674,12,1)="F",VLOOKUP(J1674,DATA!$K$2:$Y$20,14,FALSE),0)-10,0)),"")</f>
        <v/>
      </c>
      <c r="AJ1674" t="str">
        <f>IF(LEN(H1674)&gt;0,IF(H1674&lt;&gt;"CALL_PAL",VLOOKUP(H1674,DATA!$B$2:$E$526,4,FALSE),VLOOKUP(K1674,DATA!$K$72:$M$161,3,FALSE)),"")</f>
        <v/>
      </c>
      <c r="AK1674" t="str">
        <f>IF(LEN(H1674)&gt;0,VLOOKUP(H1674,DATA!$B$2:$D$526,3,FALSE),"")</f>
        <v/>
      </c>
      <c r="AL1674" t="str">
        <f t="shared" si="879"/>
        <v/>
      </c>
      <c r="AM1674" t="str">
        <f t="shared" si="880"/>
        <v/>
      </c>
      <c r="AN1674" t="str">
        <f t="shared" si="858"/>
        <v/>
      </c>
      <c r="AO1674" t="str">
        <f t="shared" si="884"/>
        <v/>
      </c>
      <c r="AP1674" t="str">
        <f t="shared" si="885"/>
        <v/>
      </c>
      <c r="AQ1674" t="str">
        <f t="shared" si="882"/>
        <v/>
      </c>
    </row>
    <row r="1675" spans="1:43" x14ac:dyDescent="0.25">
      <c r="A1675" t="str">
        <f t="shared" si="886"/>
        <v/>
      </c>
      <c r="C1675" t="str">
        <f t="shared" si="860"/>
        <v/>
      </c>
      <c r="D1675" t="str">
        <f t="shared" si="887"/>
        <v/>
      </c>
      <c r="E1675" t="str">
        <f t="shared" si="888"/>
        <v/>
      </c>
      <c r="F1675" t="str">
        <f t="shared" si="859"/>
        <v/>
      </c>
      <c r="G1675" t="str">
        <f t="shared" si="883"/>
        <v/>
      </c>
      <c r="H1675" t="str">
        <f t="shared" si="861"/>
        <v/>
      </c>
      <c r="I1675" s="3" t="str">
        <f>IF(LEN(H1675)&gt;0,VLOOKUP(H1675,DATA!$B$2:$G$526,6,FALSE),"")</f>
        <v/>
      </c>
      <c r="J1675" t="str">
        <f>IF(LEN(H1675)&gt;0,VLOOKUP(H1675,DATA!$B$2:$G$526,2,FALSE),"")</f>
        <v/>
      </c>
      <c r="K1675" t="str">
        <f>IF(LEN(H1675)&gt;0,IF(MID(IF(MID(MID(C1675,LEN(H1675)+2,99),1,1)="(",MID(MID(C1675,LEN(H1675)+2,99),2,LEN(MID(C1675,LEN(H1675)+2,99))-2),MID(C1675,LEN(H1675)+2,99)),1,1)=VLOOKUP(H1675,DATA!$B$2:$I$526,8,FALSE),MID(IF(MID(MID(C1675,LEN(H1675)+2,99),1,1)="(",MID(MID(C1675,LEN(H1675)+2,99),2,LEN(MID(C1675,LEN(H1675)+2,99))-2),MID(C1675,LEN(H1675)+2,99)),1,3),IF(MID(MID(C1675,LEN(H1675)+2,99),1,1)="(",MID(MID(C1675,LEN(H1675)+2,99),2,LEN(MID(C1675,LEN(H1675)+2,99))-2),MID(C1675,LEN(H1675)+2,99))),"")</f>
        <v/>
      </c>
      <c r="L1675" t="str">
        <f t="shared" si="862"/>
        <v/>
      </c>
      <c r="M1675" t="str">
        <f t="shared" si="881"/>
        <v/>
      </c>
      <c r="N1675" t="str">
        <f t="shared" si="863"/>
        <v/>
      </c>
      <c r="O1675" t="str">
        <f t="shared" si="864"/>
        <v/>
      </c>
      <c r="P1675" t="str">
        <f t="shared" si="857"/>
        <v/>
      </c>
      <c r="Q1675" t="str">
        <f t="shared" si="865"/>
        <v/>
      </c>
      <c r="R1675" t="str">
        <f t="shared" si="866"/>
        <v/>
      </c>
      <c r="S1675" t="str">
        <f t="shared" si="867"/>
        <v/>
      </c>
      <c r="T1675" t="str">
        <f t="shared" si="868"/>
        <v/>
      </c>
      <c r="U1675" t="str">
        <f t="shared" si="869"/>
        <v/>
      </c>
      <c r="V1675" t="str">
        <f>IF(MID(I1675,6,1)="T",VLOOKUP(H1675,DATA!$B$2:$H$526,7,FALSE),"")</f>
        <v/>
      </c>
      <c r="W1675" t="str">
        <f t="shared" si="870"/>
        <v/>
      </c>
      <c r="X1675" t="str">
        <f>IF(LEN(H1675)&gt;0,VLOOKUP(H1675,DATA!$B$2:$F$526,5,FALSE),"")</f>
        <v/>
      </c>
      <c r="Y1675" t="str">
        <f t="shared" si="871"/>
        <v/>
      </c>
      <c r="Z1675" t="str">
        <f t="shared" si="872"/>
        <v/>
      </c>
      <c r="AA1675" t="str">
        <f t="shared" si="873"/>
        <v/>
      </c>
      <c r="AB1675" t="str">
        <f>IF(LEN(Z1675)&gt;0,VLOOKUP(Z1675,DATA!$K$25:$L$69,2,FALSE)&amp;IF(LEN(AA1675)&gt;0,VLOOKUP(AA1675,DATA!$O$25:$P$29,2,FALSE),""),"")</f>
        <v/>
      </c>
      <c r="AC1675" t="str">
        <f>IF(LEN(Z1675)&gt;0,VLOOKUP(Z1675,DATA!$K$25:$M$69,3,FALSE),"")</f>
        <v/>
      </c>
      <c r="AD1675" t="str">
        <f t="shared" si="874"/>
        <v/>
      </c>
      <c r="AE1675" t="str">
        <f t="shared" si="875"/>
        <v/>
      </c>
      <c r="AF1675" t="str">
        <f t="shared" si="876"/>
        <v/>
      </c>
      <c r="AG1675" t="str">
        <f t="shared" si="877"/>
        <v/>
      </c>
      <c r="AH1675" t="str">
        <f t="shared" si="878"/>
        <v/>
      </c>
      <c r="AI1675" t="str">
        <f>IF(LEN(Q1675)&gt;0,REPT("0",IF(IF(MID(I1675,12,1)="F",VLOOKUP(J1675,DATA!$K$2:$Y$20,14,FALSE),0)&gt;10,IF(MID(I1675,12,1)="F",VLOOKUP(J1675,DATA!$K$2:$Y$20,14,FALSE),0)-10,0)-LEN(X1675))&amp;DEC2BIN(Q1675,IF(MID(I1675,12,1)="F",VLOOKUP(J1675,DATA!$K$2:$Y$20,14,FALSE),0)-IF(IF(MID(I1675,12,1)="F",VLOOKUP(J1675,DATA!$K$2:$Y$20,14,FALSE),0)&gt;10,IF(MID(I1675,12,1)="F",VLOOKUP(J1675,DATA!$K$2:$Y$20,14,FALSE),0)-10,0)),"")</f>
        <v/>
      </c>
      <c r="AJ1675" t="str">
        <f>IF(LEN(H1675)&gt;0,IF(H1675&lt;&gt;"CALL_PAL",VLOOKUP(H1675,DATA!$B$2:$E$526,4,FALSE),VLOOKUP(K1675,DATA!$K$72:$M$161,3,FALSE)),"")</f>
        <v/>
      </c>
      <c r="AK1675" t="str">
        <f>IF(LEN(H1675)&gt;0,VLOOKUP(H1675,DATA!$B$2:$D$526,3,FALSE),"")</f>
        <v/>
      </c>
      <c r="AL1675" t="str">
        <f t="shared" si="879"/>
        <v/>
      </c>
      <c r="AM1675" t="str">
        <f t="shared" si="880"/>
        <v/>
      </c>
      <c r="AN1675" t="str">
        <f t="shared" si="858"/>
        <v/>
      </c>
      <c r="AO1675" t="str">
        <f t="shared" si="884"/>
        <v/>
      </c>
      <c r="AP1675" t="str">
        <f t="shared" si="885"/>
        <v/>
      </c>
      <c r="AQ1675" t="str">
        <f t="shared" si="882"/>
        <v/>
      </c>
    </row>
    <row r="1676" spans="1:43" x14ac:dyDescent="0.25">
      <c r="A1676" t="str">
        <f t="shared" si="886"/>
        <v/>
      </c>
      <c r="C1676" t="str">
        <f t="shared" si="860"/>
        <v/>
      </c>
      <c r="D1676" t="str">
        <f t="shared" si="887"/>
        <v/>
      </c>
      <c r="E1676" t="str">
        <f t="shared" si="888"/>
        <v/>
      </c>
      <c r="F1676" t="str">
        <f t="shared" si="859"/>
        <v/>
      </c>
      <c r="G1676" t="str">
        <f t="shared" si="883"/>
        <v/>
      </c>
      <c r="H1676" t="str">
        <f t="shared" si="861"/>
        <v/>
      </c>
      <c r="I1676" s="3" t="str">
        <f>IF(LEN(H1676)&gt;0,VLOOKUP(H1676,DATA!$B$2:$G$526,6,FALSE),"")</f>
        <v/>
      </c>
      <c r="J1676" t="str">
        <f>IF(LEN(H1676)&gt;0,VLOOKUP(H1676,DATA!$B$2:$G$526,2,FALSE),"")</f>
        <v/>
      </c>
      <c r="K1676" t="str">
        <f>IF(LEN(H1676)&gt;0,IF(MID(IF(MID(MID(C1676,LEN(H1676)+2,99),1,1)="(",MID(MID(C1676,LEN(H1676)+2,99),2,LEN(MID(C1676,LEN(H1676)+2,99))-2),MID(C1676,LEN(H1676)+2,99)),1,1)=VLOOKUP(H1676,DATA!$B$2:$I$526,8,FALSE),MID(IF(MID(MID(C1676,LEN(H1676)+2,99),1,1)="(",MID(MID(C1676,LEN(H1676)+2,99),2,LEN(MID(C1676,LEN(H1676)+2,99))-2),MID(C1676,LEN(H1676)+2,99)),1,3),IF(MID(MID(C1676,LEN(H1676)+2,99),1,1)="(",MID(MID(C1676,LEN(H1676)+2,99),2,LEN(MID(C1676,LEN(H1676)+2,99))-2),MID(C1676,LEN(H1676)+2,99))),"")</f>
        <v/>
      </c>
      <c r="L1676" t="str">
        <f t="shared" si="862"/>
        <v/>
      </c>
      <c r="M1676" t="str">
        <f t="shared" si="881"/>
        <v/>
      </c>
      <c r="N1676" t="str">
        <f t="shared" si="863"/>
        <v/>
      </c>
      <c r="O1676" t="str">
        <f t="shared" si="864"/>
        <v/>
      </c>
      <c r="P1676" t="str">
        <f t="shared" si="857"/>
        <v/>
      </c>
      <c r="Q1676" t="str">
        <f t="shared" si="865"/>
        <v/>
      </c>
      <c r="R1676" t="str">
        <f t="shared" si="866"/>
        <v/>
      </c>
      <c r="S1676" t="str">
        <f t="shared" si="867"/>
        <v/>
      </c>
      <c r="T1676" t="str">
        <f t="shared" si="868"/>
        <v/>
      </c>
      <c r="U1676" t="str">
        <f t="shared" si="869"/>
        <v/>
      </c>
      <c r="V1676" t="str">
        <f>IF(MID(I1676,6,1)="T",VLOOKUP(H1676,DATA!$B$2:$H$526,7,FALSE),"")</f>
        <v/>
      </c>
      <c r="W1676" t="str">
        <f t="shared" si="870"/>
        <v/>
      </c>
      <c r="X1676" t="str">
        <f>IF(LEN(H1676)&gt;0,VLOOKUP(H1676,DATA!$B$2:$F$526,5,FALSE),"")</f>
        <v/>
      </c>
      <c r="Y1676" t="str">
        <f t="shared" si="871"/>
        <v/>
      </c>
      <c r="Z1676" t="str">
        <f t="shared" si="872"/>
        <v/>
      </c>
      <c r="AA1676" t="str">
        <f t="shared" si="873"/>
        <v/>
      </c>
      <c r="AB1676" t="str">
        <f>IF(LEN(Z1676)&gt;0,VLOOKUP(Z1676,DATA!$K$25:$L$69,2,FALSE)&amp;IF(LEN(AA1676)&gt;0,VLOOKUP(AA1676,DATA!$O$25:$P$29,2,FALSE),""),"")</f>
        <v/>
      </c>
      <c r="AC1676" t="str">
        <f>IF(LEN(Z1676)&gt;0,VLOOKUP(Z1676,DATA!$K$25:$M$69,3,FALSE),"")</f>
        <v/>
      </c>
      <c r="AD1676" t="str">
        <f t="shared" si="874"/>
        <v/>
      </c>
      <c r="AE1676" t="str">
        <f t="shared" si="875"/>
        <v/>
      </c>
      <c r="AF1676" t="str">
        <f t="shared" si="876"/>
        <v/>
      </c>
      <c r="AG1676" t="str">
        <f t="shared" si="877"/>
        <v/>
      </c>
      <c r="AH1676" t="str">
        <f t="shared" si="878"/>
        <v/>
      </c>
      <c r="AI1676" t="str">
        <f>IF(LEN(Q1676)&gt;0,REPT("0",IF(IF(MID(I1676,12,1)="F",VLOOKUP(J1676,DATA!$K$2:$Y$20,14,FALSE),0)&gt;10,IF(MID(I1676,12,1)="F",VLOOKUP(J1676,DATA!$K$2:$Y$20,14,FALSE),0)-10,0)-LEN(X1676))&amp;DEC2BIN(Q1676,IF(MID(I1676,12,1)="F",VLOOKUP(J1676,DATA!$K$2:$Y$20,14,FALSE),0)-IF(IF(MID(I1676,12,1)="F",VLOOKUP(J1676,DATA!$K$2:$Y$20,14,FALSE),0)&gt;10,IF(MID(I1676,12,1)="F",VLOOKUP(J1676,DATA!$K$2:$Y$20,14,FALSE),0)-10,0)),"")</f>
        <v/>
      </c>
      <c r="AJ1676" t="str">
        <f>IF(LEN(H1676)&gt;0,IF(H1676&lt;&gt;"CALL_PAL",VLOOKUP(H1676,DATA!$B$2:$E$526,4,FALSE),VLOOKUP(K1676,DATA!$K$72:$M$161,3,FALSE)),"")</f>
        <v/>
      </c>
      <c r="AK1676" t="str">
        <f>IF(LEN(H1676)&gt;0,VLOOKUP(H1676,DATA!$B$2:$D$526,3,FALSE),"")</f>
        <v/>
      </c>
      <c r="AL1676" t="str">
        <f t="shared" si="879"/>
        <v/>
      </c>
      <c r="AM1676" t="str">
        <f t="shared" si="880"/>
        <v/>
      </c>
      <c r="AN1676" t="str">
        <f t="shared" si="858"/>
        <v/>
      </c>
      <c r="AO1676" t="str">
        <f t="shared" si="884"/>
        <v/>
      </c>
      <c r="AP1676" t="str">
        <f t="shared" si="885"/>
        <v/>
      </c>
      <c r="AQ1676" t="str">
        <f t="shared" si="882"/>
        <v/>
      </c>
    </row>
    <row r="1677" spans="1:43" x14ac:dyDescent="0.25">
      <c r="A1677" t="str">
        <f t="shared" si="886"/>
        <v/>
      </c>
      <c r="C1677" t="str">
        <f t="shared" si="860"/>
        <v/>
      </c>
      <c r="D1677" t="str">
        <f t="shared" si="887"/>
        <v/>
      </c>
      <c r="E1677" t="str">
        <f t="shared" si="888"/>
        <v/>
      </c>
      <c r="F1677" t="str">
        <f t="shared" si="859"/>
        <v/>
      </c>
      <c r="G1677" t="str">
        <f t="shared" si="883"/>
        <v/>
      </c>
      <c r="H1677" t="str">
        <f t="shared" si="861"/>
        <v/>
      </c>
      <c r="I1677" s="3" t="str">
        <f>IF(LEN(H1677)&gt;0,VLOOKUP(H1677,DATA!$B$2:$G$526,6,FALSE),"")</f>
        <v/>
      </c>
      <c r="J1677" t="str">
        <f>IF(LEN(H1677)&gt;0,VLOOKUP(H1677,DATA!$B$2:$G$526,2,FALSE),"")</f>
        <v/>
      </c>
      <c r="K1677" t="str">
        <f>IF(LEN(H1677)&gt;0,IF(MID(IF(MID(MID(C1677,LEN(H1677)+2,99),1,1)="(",MID(MID(C1677,LEN(H1677)+2,99),2,LEN(MID(C1677,LEN(H1677)+2,99))-2),MID(C1677,LEN(H1677)+2,99)),1,1)=VLOOKUP(H1677,DATA!$B$2:$I$526,8,FALSE),MID(IF(MID(MID(C1677,LEN(H1677)+2,99),1,1)="(",MID(MID(C1677,LEN(H1677)+2,99),2,LEN(MID(C1677,LEN(H1677)+2,99))-2),MID(C1677,LEN(H1677)+2,99)),1,3),IF(MID(MID(C1677,LEN(H1677)+2,99),1,1)="(",MID(MID(C1677,LEN(H1677)+2,99),2,LEN(MID(C1677,LEN(H1677)+2,99))-2),MID(C1677,LEN(H1677)+2,99))),"")</f>
        <v/>
      </c>
      <c r="L1677" t="str">
        <f t="shared" si="862"/>
        <v/>
      </c>
      <c r="M1677" t="str">
        <f t="shared" si="881"/>
        <v/>
      </c>
      <c r="N1677" t="str">
        <f t="shared" si="863"/>
        <v/>
      </c>
      <c r="O1677" t="str">
        <f t="shared" si="864"/>
        <v/>
      </c>
      <c r="P1677" t="str">
        <f t="shared" si="857"/>
        <v/>
      </c>
      <c r="Q1677" t="str">
        <f t="shared" si="865"/>
        <v/>
      </c>
      <c r="R1677" t="str">
        <f t="shared" si="866"/>
        <v/>
      </c>
      <c r="S1677" t="str">
        <f t="shared" si="867"/>
        <v/>
      </c>
      <c r="T1677" t="str">
        <f t="shared" si="868"/>
        <v/>
      </c>
      <c r="U1677" t="str">
        <f t="shared" si="869"/>
        <v/>
      </c>
      <c r="V1677" t="str">
        <f>IF(MID(I1677,6,1)="T",VLOOKUP(H1677,DATA!$B$2:$H$526,7,FALSE),"")</f>
        <v/>
      </c>
      <c r="W1677" t="str">
        <f t="shared" si="870"/>
        <v/>
      </c>
      <c r="X1677" t="str">
        <f>IF(LEN(H1677)&gt;0,VLOOKUP(H1677,DATA!$B$2:$F$526,5,FALSE),"")</f>
        <v/>
      </c>
      <c r="Y1677" t="str">
        <f t="shared" si="871"/>
        <v/>
      </c>
      <c r="Z1677" t="str">
        <f t="shared" si="872"/>
        <v/>
      </c>
      <c r="AA1677" t="str">
        <f t="shared" si="873"/>
        <v/>
      </c>
      <c r="AB1677" t="str">
        <f>IF(LEN(Z1677)&gt;0,VLOOKUP(Z1677,DATA!$K$25:$L$69,2,FALSE)&amp;IF(LEN(AA1677)&gt;0,VLOOKUP(AA1677,DATA!$O$25:$P$29,2,FALSE),""),"")</f>
        <v/>
      </c>
      <c r="AC1677" t="str">
        <f>IF(LEN(Z1677)&gt;0,VLOOKUP(Z1677,DATA!$K$25:$M$69,3,FALSE),"")</f>
        <v/>
      </c>
      <c r="AD1677" t="str">
        <f t="shared" si="874"/>
        <v/>
      </c>
      <c r="AE1677" t="str">
        <f t="shared" si="875"/>
        <v/>
      </c>
      <c r="AF1677" t="str">
        <f t="shared" si="876"/>
        <v/>
      </c>
      <c r="AG1677" t="str">
        <f t="shared" si="877"/>
        <v/>
      </c>
      <c r="AH1677" t="str">
        <f t="shared" si="878"/>
        <v/>
      </c>
      <c r="AI1677" t="str">
        <f>IF(LEN(Q1677)&gt;0,REPT("0",IF(IF(MID(I1677,12,1)="F",VLOOKUP(J1677,DATA!$K$2:$Y$20,14,FALSE),0)&gt;10,IF(MID(I1677,12,1)="F",VLOOKUP(J1677,DATA!$K$2:$Y$20,14,FALSE),0)-10,0)-LEN(X1677))&amp;DEC2BIN(Q1677,IF(MID(I1677,12,1)="F",VLOOKUP(J1677,DATA!$K$2:$Y$20,14,FALSE),0)-IF(IF(MID(I1677,12,1)="F",VLOOKUP(J1677,DATA!$K$2:$Y$20,14,FALSE),0)&gt;10,IF(MID(I1677,12,1)="F",VLOOKUP(J1677,DATA!$K$2:$Y$20,14,FALSE),0)-10,0)),"")</f>
        <v/>
      </c>
      <c r="AJ1677" t="str">
        <f>IF(LEN(H1677)&gt;0,IF(H1677&lt;&gt;"CALL_PAL",VLOOKUP(H1677,DATA!$B$2:$E$526,4,FALSE),VLOOKUP(K1677,DATA!$K$72:$M$161,3,FALSE)),"")</f>
        <v/>
      </c>
      <c r="AK1677" t="str">
        <f>IF(LEN(H1677)&gt;0,VLOOKUP(H1677,DATA!$B$2:$D$526,3,FALSE),"")</f>
        <v/>
      </c>
      <c r="AL1677" t="str">
        <f t="shared" si="879"/>
        <v/>
      </c>
      <c r="AM1677" t="str">
        <f t="shared" si="880"/>
        <v/>
      </c>
      <c r="AN1677" t="str">
        <f t="shared" si="858"/>
        <v/>
      </c>
      <c r="AO1677" t="str">
        <f t="shared" si="884"/>
        <v/>
      </c>
      <c r="AP1677" t="str">
        <f t="shared" si="885"/>
        <v/>
      </c>
      <c r="AQ1677" t="str">
        <f t="shared" si="882"/>
        <v/>
      </c>
    </row>
    <row r="1678" spans="1:43" x14ac:dyDescent="0.25">
      <c r="A1678" t="str">
        <f t="shared" si="886"/>
        <v/>
      </c>
      <c r="C1678" t="str">
        <f t="shared" si="860"/>
        <v/>
      </c>
      <c r="D1678" t="str">
        <f t="shared" si="887"/>
        <v/>
      </c>
      <c r="E1678" t="str">
        <f t="shared" si="888"/>
        <v/>
      </c>
      <c r="F1678" t="str">
        <f t="shared" si="859"/>
        <v/>
      </c>
      <c r="G1678" t="str">
        <f t="shared" si="883"/>
        <v/>
      </c>
      <c r="H1678" t="str">
        <f t="shared" si="861"/>
        <v/>
      </c>
      <c r="I1678" s="3" t="str">
        <f>IF(LEN(H1678)&gt;0,VLOOKUP(H1678,DATA!$B$2:$G$526,6,FALSE),"")</f>
        <v/>
      </c>
      <c r="J1678" t="str">
        <f>IF(LEN(H1678)&gt;0,VLOOKUP(H1678,DATA!$B$2:$G$526,2,FALSE),"")</f>
        <v/>
      </c>
      <c r="K1678" t="str">
        <f>IF(LEN(H1678)&gt;0,IF(MID(IF(MID(MID(C1678,LEN(H1678)+2,99),1,1)="(",MID(MID(C1678,LEN(H1678)+2,99),2,LEN(MID(C1678,LEN(H1678)+2,99))-2),MID(C1678,LEN(H1678)+2,99)),1,1)=VLOOKUP(H1678,DATA!$B$2:$I$526,8,FALSE),MID(IF(MID(MID(C1678,LEN(H1678)+2,99),1,1)="(",MID(MID(C1678,LEN(H1678)+2,99),2,LEN(MID(C1678,LEN(H1678)+2,99))-2),MID(C1678,LEN(H1678)+2,99)),1,3),IF(MID(MID(C1678,LEN(H1678)+2,99),1,1)="(",MID(MID(C1678,LEN(H1678)+2,99),2,LEN(MID(C1678,LEN(H1678)+2,99))-2),MID(C1678,LEN(H1678)+2,99))),"")</f>
        <v/>
      </c>
      <c r="L1678" t="str">
        <f t="shared" si="862"/>
        <v/>
      </c>
      <c r="M1678" t="str">
        <f t="shared" si="881"/>
        <v/>
      </c>
      <c r="N1678" t="str">
        <f t="shared" si="863"/>
        <v/>
      </c>
      <c r="O1678" t="str">
        <f t="shared" si="864"/>
        <v/>
      </c>
      <c r="P1678" t="str">
        <f t="shared" ref="P1678:P1741" si="889">IF(MID(I1678,12,1)="F",IFERROR(VLOOKUP(L1678&amp;":",C:G,5,FALSE),""),"")</f>
        <v/>
      </c>
      <c r="Q1678" t="str">
        <f t="shared" si="865"/>
        <v/>
      </c>
      <c r="R1678" t="str">
        <f t="shared" si="866"/>
        <v/>
      </c>
      <c r="S1678" t="str">
        <f t="shared" si="867"/>
        <v/>
      </c>
      <c r="T1678" t="str">
        <f t="shared" si="868"/>
        <v/>
      </c>
      <c r="U1678" t="str">
        <f t="shared" si="869"/>
        <v/>
      </c>
      <c r="V1678" t="str">
        <f>IF(MID(I1678,6,1)="T",VLOOKUP(H1678,DATA!$B$2:$H$526,7,FALSE),"")</f>
        <v/>
      </c>
      <c r="W1678" t="str">
        <f t="shared" si="870"/>
        <v/>
      </c>
      <c r="X1678" t="str">
        <f>IF(LEN(H1678)&gt;0,VLOOKUP(H1678,DATA!$B$2:$F$526,5,FALSE),"")</f>
        <v/>
      </c>
      <c r="Y1678" t="str">
        <f t="shared" si="871"/>
        <v/>
      </c>
      <c r="Z1678" t="str">
        <f t="shared" si="872"/>
        <v/>
      </c>
      <c r="AA1678" t="str">
        <f t="shared" si="873"/>
        <v/>
      </c>
      <c r="AB1678" t="str">
        <f>IF(LEN(Z1678)&gt;0,VLOOKUP(Z1678,DATA!$K$25:$L$69,2,FALSE)&amp;IF(LEN(AA1678)&gt;0,VLOOKUP(AA1678,DATA!$O$25:$P$29,2,FALSE),""),"")</f>
        <v/>
      </c>
      <c r="AC1678" t="str">
        <f>IF(LEN(Z1678)&gt;0,VLOOKUP(Z1678,DATA!$K$25:$M$69,3,FALSE),"")</f>
        <v/>
      </c>
      <c r="AD1678" t="str">
        <f t="shared" si="874"/>
        <v/>
      </c>
      <c r="AE1678" t="str">
        <f t="shared" si="875"/>
        <v/>
      </c>
      <c r="AF1678" t="str">
        <f t="shared" si="876"/>
        <v/>
      </c>
      <c r="AG1678" t="str">
        <f t="shared" si="877"/>
        <v/>
      </c>
      <c r="AH1678" t="str">
        <f t="shared" si="878"/>
        <v/>
      </c>
      <c r="AI1678" t="str">
        <f>IF(LEN(Q1678)&gt;0,REPT("0",IF(IF(MID(I1678,12,1)="F",VLOOKUP(J1678,DATA!$K$2:$Y$20,14,FALSE),0)&gt;10,IF(MID(I1678,12,1)="F",VLOOKUP(J1678,DATA!$K$2:$Y$20,14,FALSE),0)-10,0)-LEN(X1678))&amp;DEC2BIN(Q1678,IF(MID(I1678,12,1)="F",VLOOKUP(J1678,DATA!$K$2:$Y$20,14,FALSE),0)-IF(IF(MID(I1678,12,1)="F",VLOOKUP(J1678,DATA!$K$2:$Y$20,14,FALSE),0)&gt;10,IF(MID(I1678,12,1)="F",VLOOKUP(J1678,DATA!$K$2:$Y$20,14,FALSE),0)-10,0)),"")</f>
        <v/>
      </c>
      <c r="AJ1678" t="str">
        <f>IF(LEN(H1678)&gt;0,IF(H1678&lt;&gt;"CALL_PAL",VLOOKUP(H1678,DATA!$B$2:$E$526,4,FALSE),VLOOKUP(K1678,DATA!$K$72:$M$161,3,FALSE)),"")</f>
        <v/>
      </c>
      <c r="AK1678" t="str">
        <f>IF(LEN(H1678)&gt;0,VLOOKUP(H1678,DATA!$B$2:$D$526,3,FALSE),"")</f>
        <v/>
      </c>
      <c r="AL1678" t="str">
        <f t="shared" si="879"/>
        <v/>
      </c>
      <c r="AM1678" t="str">
        <f t="shared" si="880"/>
        <v/>
      </c>
      <c r="AN1678" t="str">
        <f t="shared" si="858"/>
        <v/>
      </c>
      <c r="AO1678" t="str">
        <f t="shared" si="884"/>
        <v/>
      </c>
      <c r="AP1678" t="str">
        <f t="shared" si="885"/>
        <v/>
      </c>
      <c r="AQ1678" t="str">
        <f t="shared" si="882"/>
        <v/>
      </c>
    </row>
    <row r="1679" spans="1:43" x14ac:dyDescent="0.25">
      <c r="A1679" t="str">
        <f t="shared" si="886"/>
        <v/>
      </c>
      <c r="C1679" t="str">
        <f t="shared" si="860"/>
        <v/>
      </c>
      <c r="D1679" t="str">
        <f t="shared" si="887"/>
        <v/>
      </c>
      <c r="E1679" t="str">
        <f t="shared" si="888"/>
        <v/>
      </c>
      <c r="F1679" t="str">
        <f t="shared" si="859"/>
        <v/>
      </c>
      <c r="G1679" t="str">
        <f t="shared" si="883"/>
        <v/>
      </c>
      <c r="H1679" t="str">
        <f t="shared" si="861"/>
        <v/>
      </c>
      <c r="I1679" s="3" t="str">
        <f>IF(LEN(H1679)&gt;0,VLOOKUP(H1679,DATA!$B$2:$G$526,6,FALSE),"")</f>
        <v/>
      </c>
      <c r="J1679" t="str">
        <f>IF(LEN(H1679)&gt;0,VLOOKUP(H1679,DATA!$B$2:$G$526,2,FALSE),"")</f>
        <v/>
      </c>
      <c r="K1679" t="str">
        <f>IF(LEN(H1679)&gt;0,IF(MID(IF(MID(MID(C1679,LEN(H1679)+2,99),1,1)="(",MID(MID(C1679,LEN(H1679)+2,99),2,LEN(MID(C1679,LEN(H1679)+2,99))-2),MID(C1679,LEN(H1679)+2,99)),1,1)=VLOOKUP(H1679,DATA!$B$2:$I$526,8,FALSE),MID(IF(MID(MID(C1679,LEN(H1679)+2,99),1,1)="(",MID(MID(C1679,LEN(H1679)+2,99),2,LEN(MID(C1679,LEN(H1679)+2,99))-2),MID(C1679,LEN(H1679)+2,99)),1,3),IF(MID(MID(C1679,LEN(H1679)+2,99),1,1)="(",MID(MID(C1679,LEN(H1679)+2,99),2,LEN(MID(C1679,LEN(H1679)+2,99))-2),MID(C1679,LEN(H1679)+2,99))),"")</f>
        <v/>
      </c>
      <c r="L1679" t="str">
        <f t="shared" si="862"/>
        <v/>
      </c>
      <c r="M1679" t="str">
        <f t="shared" si="881"/>
        <v/>
      </c>
      <c r="N1679" t="str">
        <f t="shared" si="863"/>
        <v/>
      </c>
      <c r="O1679" t="str">
        <f t="shared" si="864"/>
        <v/>
      </c>
      <c r="P1679" t="str">
        <f t="shared" si="889"/>
        <v/>
      </c>
      <c r="Q1679" t="str">
        <f t="shared" si="865"/>
        <v/>
      </c>
      <c r="R1679" t="str">
        <f t="shared" si="866"/>
        <v/>
      </c>
      <c r="S1679" t="str">
        <f t="shared" si="867"/>
        <v/>
      </c>
      <c r="T1679" t="str">
        <f t="shared" si="868"/>
        <v/>
      </c>
      <c r="U1679" t="str">
        <f t="shared" si="869"/>
        <v/>
      </c>
      <c r="V1679" t="str">
        <f>IF(MID(I1679,6,1)="T",VLOOKUP(H1679,DATA!$B$2:$H$526,7,FALSE),"")</f>
        <v/>
      </c>
      <c r="W1679" t="str">
        <f t="shared" si="870"/>
        <v/>
      </c>
      <c r="X1679" t="str">
        <f>IF(LEN(H1679)&gt;0,VLOOKUP(H1679,DATA!$B$2:$F$526,5,FALSE),"")</f>
        <v/>
      </c>
      <c r="Y1679" t="str">
        <f t="shared" si="871"/>
        <v/>
      </c>
      <c r="Z1679" t="str">
        <f t="shared" si="872"/>
        <v/>
      </c>
      <c r="AA1679" t="str">
        <f t="shared" si="873"/>
        <v/>
      </c>
      <c r="AB1679" t="str">
        <f>IF(LEN(Z1679)&gt;0,VLOOKUP(Z1679,DATA!$K$25:$L$69,2,FALSE)&amp;IF(LEN(AA1679)&gt;0,VLOOKUP(AA1679,DATA!$O$25:$P$29,2,FALSE),""),"")</f>
        <v/>
      </c>
      <c r="AC1679" t="str">
        <f>IF(LEN(Z1679)&gt;0,VLOOKUP(Z1679,DATA!$K$25:$M$69,3,FALSE),"")</f>
        <v/>
      </c>
      <c r="AD1679" t="str">
        <f t="shared" si="874"/>
        <v/>
      </c>
      <c r="AE1679" t="str">
        <f t="shared" si="875"/>
        <v/>
      </c>
      <c r="AF1679" t="str">
        <f t="shared" si="876"/>
        <v/>
      </c>
      <c r="AG1679" t="str">
        <f t="shared" si="877"/>
        <v/>
      </c>
      <c r="AH1679" t="str">
        <f t="shared" si="878"/>
        <v/>
      </c>
      <c r="AI1679" t="str">
        <f>IF(LEN(Q1679)&gt;0,REPT("0",IF(IF(MID(I1679,12,1)="F",VLOOKUP(J1679,DATA!$K$2:$Y$20,14,FALSE),0)&gt;10,IF(MID(I1679,12,1)="F",VLOOKUP(J1679,DATA!$K$2:$Y$20,14,FALSE),0)-10,0)-LEN(X1679))&amp;DEC2BIN(Q1679,IF(MID(I1679,12,1)="F",VLOOKUP(J1679,DATA!$K$2:$Y$20,14,FALSE),0)-IF(IF(MID(I1679,12,1)="F",VLOOKUP(J1679,DATA!$K$2:$Y$20,14,FALSE),0)&gt;10,IF(MID(I1679,12,1)="F",VLOOKUP(J1679,DATA!$K$2:$Y$20,14,FALSE),0)-10,0)),"")</f>
        <v/>
      </c>
      <c r="AJ1679" t="str">
        <f>IF(LEN(H1679)&gt;0,IF(H1679&lt;&gt;"CALL_PAL",VLOOKUP(H1679,DATA!$B$2:$E$526,4,FALSE),VLOOKUP(K1679,DATA!$K$72:$M$161,3,FALSE)),"")</f>
        <v/>
      </c>
      <c r="AK1679" t="str">
        <f>IF(LEN(H1679)&gt;0,VLOOKUP(H1679,DATA!$B$2:$D$526,3,FALSE),"")</f>
        <v/>
      </c>
      <c r="AL1679" t="str">
        <f t="shared" si="879"/>
        <v/>
      </c>
      <c r="AM1679" t="str">
        <f t="shared" si="880"/>
        <v/>
      </c>
      <c r="AN1679" t="str">
        <f t="shared" si="858"/>
        <v/>
      </c>
      <c r="AO1679" t="str">
        <f t="shared" si="884"/>
        <v/>
      </c>
      <c r="AP1679" t="str">
        <f t="shared" si="885"/>
        <v/>
      </c>
      <c r="AQ1679" t="str">
        <f t="shared" si="882"/>
        <v/>
      </c>
    </row>
    <row r="1680" spans="1:43" x14ac:dyDescent="0.25">
      <c r="A1680" t="str">
        <f t="shared" si="886"/>
        <v/>
      </c>
      <c r="C1680" t="str">
        <f t="shared" si="860"/>
        <v/>
      </c>
      <c r="D1680" t="str">
        <f t="shared" si="887"/>
        <v/>
      </c>
      <c r="E1680" t="str">
        <f t="shared" si="888"/>
        <v/>
      </c>
      <c r="F1680" t="str">
        <f t="shared" si="859"/>
        <v/>
      </c>
      <c r="G1680" t="str">
        <f t="shared" si="883"/>
        <v/>
      </c>
      <c r="H1680" t="str">
        <f t="shared" si="861"/>
        <v/>
      </c>
      <c r="I1680" s="3" t="str">
        <f>IF(LEN(H1680)&gt;0,VLOOKUP(H1680,DATA!$B$2:$G$526,6,FALSE),"")</f>
        <v/>
      </c>
      <c r="J1680" t="str">
        <f>IF(LEN(H1680)&gt;0,VLOOKUP(H1680,DATA!$B$2:$G$526,2,FALSE),"")</f>
        <v/>
      </c>
      <c r="K1680" t="str">
        <f>IF(LEN(H1680)&gt;0,IF(MID(IF(MID(MID(C1680,LEN(H1680)+2,99),1,1)="(",MID(MID(C1680,LEN(H1680)+2,99),2,LEN(MID(C1680,LEN(H1680)+2,99))-2),MID(C1680,LEN(H1680)+2,99)),1,1)=VLOOKUP(H1680,DATA!$B$2:$I$526,8,FALSE),MID(IF(MID(MID(C1680,LEN(H1680)+2,99),1,1)="(",MID(MID(C1680,LEN(H1680)+2,99),2,LEN(MID(C1680,LEN(H1680)+2,99))-2),MID(C1680,LEN(H1680)+2,99)),1,3),IF(MID(MID(C1680,LEN(H1680)+2,99),1,1)="(",MID(MID(C1680,LEN(H1680)+2,99),2,LEN(MID(C1680,LEN(H1680)+2,99))-2),MID(C1680,LEN(H1680)+2,99))),"")</f>
        <v/>
      </c>
      <c r="L1680" t="str">
        <f t="shared" si="862"/>
        <v/>
      </c>
      <c r="M1680" t="str">
        <f t="shared" si="881"/>
        <v/>
      </c>
      <c r="N1680" t="str">
        <f t="shared" si="863"/>
        <v/>
      </c>
      <c r="O1680" t="str">
        <f t="shared" si="864"/>
        <v/>
      </c>
      <c r="P1680" t="str">
        <f t="shared" si="889"/>
        <v/>
      </c>
      <c r="Q1680" t="str">
        <f t="shared" si="865"/>
        <v/>
      </c>
      <c r="R1680" t="str">
        <f t="shared" si="866"/>
        <v/>
      </c>
      <c r="S1680" t="str">
        <f t="shared" si="867"/>
        <v/>
      </c>
      <c r="T1680" t="str">
        <f t="shared" si="868"/>
        <v/>
      </c>
      <c r="U1680" t="str">
        <f t="shared" si="869"/>
        <v/>
      </c>
      <c r="V1680" t="str">
        <f>IF(MID(I1680,6,1)="T",VLOOKUP(H1680,DATA!$B$2:$H$526,7,FALSE),"")</f>
        <v/>
      </c>
      <c r="W1680" t="str">
        <f t="shared" si="870"/>
        <v/>
      </c>
      <c r="X1680" t="str">
        <f>IF(LEN(H1680)&gt;0,VLOOKUP(H1680,DATA!$B$2:$F$526,5,FALSE),"")</f>
        <v/>
      </c>
      <c r="Y1680" t="str">
        <f t="shared" si="871"/>
        <v/>
      </c>
      <c r="Z1680" t="str">
        <f t="shared" si="872"/>
        <v/>
      </c>
      <c r="AA1680" t="str">
        <f t="shared" si="873"/>
        <v/>
      </c>
      <c r="AB1680" t="str">
        <f>IF(LEN(Z1680)&gt;0,VLOOKUP(Z1680,DATA!$K$25:$L$69,2,FALSE)&amp;IF(LEN(AA1680)&gt;0,VLOOKUP(AA1680,DATA!$O$25:$P$29,2,FALSE),""),"")</f>
        <v/>
      </c>
      <c r="AC1680" t="str">
        <f>IF(LEN(Z1680)&gt;0,VLOOKUP(Z1680,DATA!$K$25:$M$69,3,FALSE),"")</f>
        <v/>
      </c>
      <c r="AD1680" t="str">
        <f t="shared" si="874"/>
        <v/>
      </c>
      <c r="AE1680" t="str">
        <f t="shared" si="875"/>
        <v/>
      </c>
      <c r="AF1680" t="str">
        <f t="shared" si="876"/>
        <v/>
      </c>
      <c r="AG1680" t="str">
        <f t="shared" si="877"/>
        <v/>
      </c>
      <c r="AH1680" t="str">
        <f t="shared" si="878"/>
        <v/>
      </c>
      <c r="AI1680" t="str">
        <f>IF(LEN(Q1680)&gt;0,REPT("0",IF(IF(MID(I1680,12,1)="F",VLOOKUP(J1680,DATA!$K$2:$Y$20,14,FALSE),0)&gt;10,IF(MID(I1680,12,1)="F",VLOOKUP(J1680,DATA!$K$2:$Y$20,14,FALSE),0)-10,0)-LEN(X1680))&amp;DEC2BIN(Q1680,IF(MID(I1680,12,1)="F",VLOOKUP(J1680,DATA!$K$2:$Y$20,14,FALSE),0)-IF(IF(MID(I1680,12,1)="F",VLOOKUP(J1680,DATA!$K$2:$Y$20,14,FALSE),0)&gt;10,IF(MID(I1680,12,1)="F",VLOOKUP(J1680,DATA!$K$2:$Y$20,14,FALSE),0)-10,0)),"")</f>
        <v/>
      </c>
      <c r="AJ1680" t="str">
        <f>IF(LEN(H1680)&gt;0,IF(H1680&lt;&gt;"CALL_PAL",VLOOKUP(H1680,DATA!$B$2:$E$526,4,FALSE),VLOOKUP(K1680,DATA!$K$72:$M$161,3,FALSE)),"")</f>
        <v/>
      </c>
      <c r="AK1680" t="str">
        <f>IF(LEN(H1680)&gt;0,VLOOKUP(H1680,DATA!$B$2:$D$526,3,FALSE),"")</f>
        <v/>
      </c>
      <c r="AL1680" t="str">
        <f t="shared" si="879"/>
        <v/>
      </c>
      <c r="AM1680" t="str">
        <f t="shared" si="880"/>
        <v/>
      </c>
      <c r="AN1680" t="str">
        <f t="shared" si="858"/>
        <v/>
      </c>
      <c r="AO1680" t="str">
        <f t="shared" si="884"/>
        <v/>
      </c>
      <c r="AP1680" t="str">
        <f t="shared" si="885"/>
        <v/>
      </c>
      <c r="AQ1680" t="str">
        <f t="shared" si="882"/>
        <v/>
      </c>
    </row>
    <row r="1681" spans="1:43" x14ac:dyDescent="0.25">
      <c r="A1681" t="str">
        <f t="shared" si="886"/>
        <v/>
      </c>
      <c r="C1681" t="str">
        <f t="shared" si="860"/>
        <v/>
      </c>
      <c r="D1681" t="str">
        <f t="shared" si="887"/>
        <v/>
      </c>
      <c r="E1681" t="str">
        <f t="shared" si="888"/>
        <v/>
      </c>
      <c r="F1681" t="str">
        <f t="shared" si="859"/>
        <v/>
      </c>
      <c r="G1681" t="str">
        <f t="shared" si="883"/>
        <v/>
      </c>
      <c r="H1681" t="str">
        <f t="shared" si="861"/>
        <v/>
      </c>
      <c r="I1681" s="3" t="str">
        <f>IF(LEN(H1681)&gt;0,VLOOKUP(H1681,DATA!$B$2:$G$526,6,FALSE),"")</f>
        <v/>
      </c>
      <c r="J1681" t="str">
        <f>IF(LEN(H1681)&gt;0,VLOOKUP(H1681,DATA!$B$2:$G$526,2,FALSE),"")</f>
        <v/>
      </c>
      <c r="K1681" t="str">
        <f>IF(LEN(H1681)&gt;0,IF(MID(IF(MID(MID(C1681,LEN(H1681)+2,99),1,1)="(",MID(MID(C1681,LEN(H1681)+2,99),2,LEN(MID(C1681,LEN(H1681)+2,99))-2),MID(C1681,LEN(H1681)+2,99)),1,1)=VLOOKUP(H1681,DATA!$B$2:$I$526,8,FALSE),MID(IF(MID(MID(C1681,LEN(H1681)+2,99),1,1)="(",MID(MID(C1681,LEN(H1681)+2,99),2,LEN(MID(C1681,LEN(H1681)+2,99))-2),MID(C1681,LEN(H1681)+2,99)),1,3),IF(MID(MID(C1681,LEN(H1681)+2,99),1,1)="(",MID(MID(C1681,LEN(H1681)+2,99),2,LEN(MID(C1681,LEN(H1681)+2,99))-2),MID(C1681,LEN(H1681)+2,99))),"")</f>
        <v/>
      </c>
      <c r="L1681" t="str">
        <f t="shared" si="862"/>
        <v/>
      </c>
      <c r="M1681" t="str">
        <f t="shared" si="881"/>
        <v/>
      </c>
      <c r="N1681" t="str">
        <f t="shared" si="863"/>
        <v/>
      </c>
      <c r="O1681" t="str">
        <f t="shared" si="864"/>
        <v/>
      </c>
      <c r="P1681" t="str">
        <f t="shared" si="889"/>
        <v/>
      </c>
      <c r="Q1681" t="str">
        <f t="shared" si="865"/>
        <v/>
      </c>
      <c r="R1681" t="str">
        <f t="shared" si="866"/>
        <v/>
      </c>
      <c r="S1681" t="str">
        <f t="shared" si="867"/>
        <v/>
      </c>
      <c r="T1681" t="str">
        <f t="shared" si="868"/>
        <v/>
      </c>
      <c r="U1681" t="str">
        <f t="shared" si="869"/>
        <v/>
      </c>
      <c r="V1681" t="str">
        <f>IF(MID(I1681,6,1)="T",VLOOKUP(H1681,DATA!$B$2:$H$526,7,FALSE),"")</f>
        <v/>
      </c>
      <c r="W1681" t="str">
        <f t="shared" si="870"/>
        <v/>
      </c>
      <c r="X1681" t="str">
        <f>IF(LEN(H1681)&gt;0,VLOOKUP(H1681,DATA!$B$2:$F$526,5,FALSE),"")</f>
        <v/>
      </c>
      <c r="Y1681" t="str">
        <f t="shared" si="871"/>
        <v/>
      </c>
      <c r="Z1681" t="str">
        <f t="shared" si="872"/>
        <v/>
      </c>
      <c r="AA1681" t="str">
        <f t="shared" si="873"/>
        <v/>
      </c>
      <c r="AB1681" t="str">
        <f>IF(LEN(Z1681)&gt;0,VLOOKUP(Z1681,DATA!$K$25:$L$69,2,FALSE)&amp;IF(LEN(AA1681)&gt;0,VLOOKUP(AA1681,DATA!$O$25:$P$29,2,FALSE),""),"")</f>
        <v/>
      </c>
      <c r="AC1681" t="str">
        <f>IF(LEN(Z1681)&gt;0,VLOOKUP(Z1681,DATA!$K$25:$M$69,3,FALSE),"")</f>
        <v/>
      </c>
      <c r="AD1681" t="str">
        <f t="shared" si="874"/>
        <v/>
      </c>
      <c r="AE1681" t="str">
        <f t="shared" si="875"/>
        <v/>
      </c>
      <c r="AF1681" t="str">
        <f t="shared" si="876"/>
        <v/>
      </c>
      <c r="AG1681" t="str">
        <f t="shared" si="877"/>
        <v/>
      </c>
      <c r="AH1681" t="str">
        <f t="shared" si="878"/>
        <v/>
      </c>
      <c r="AI1681" t="str">
        <f>IF(LEN(Q1681)&gt;0,REPT("0",IF(IF(MID(I1681,12,1)="F",VLOOKUP(J1681,DATA!$K$2:$Y$20,14,FALSE),0)&gt;10,IF(MID(I1681,12,1)="F",VLOOKUP(J1681,DATA!$K$2:$Y$20,14,FALSE),0)-10,0)-LEN(X1681))&amp;DEC2BIN(Q1681,IF(MID(I1681,12,1)="F",VLOOKUP(J1681,DATA!$K$2:$Y$20,14,FALSE),0)-IF(IF(MID(I1681,12,1)="F",VLOOKUP(J1681,DATA!$K$2:$Y$20,14,FALSE),0)&gt;10,IF(MID(I1681,12,1)="F",VLOOKUP(J1681,DATA!$K$2:$Y$20,14,FALSE),0)-10,0)),"")</f>
        <v/>
      </c>
      <c r="AJ1681" t="str">
        <f>IF(LEN(H1681)&gt;0,IF(H1681&lt;&gt;"CALL_PAL",VLOOKUP(H1681,DATA!$B$2:$E$526,4,FALSE),VLOOKUP(K1681,DATA!$K$72:$M$161,3,FALSE)),"")</f>
        <v/>
      </c>
      <c r="AK1681" t="str">
        <f>IF(LEN(H1681)&gt;0,VLOOKUP(H1681,DATA!$B$2:$D$526,3,FALSE),"")</f>
        <v/>
      </c>
      <c r="AL1681" t="str">
        <f t="shared" si="879"/>
        <v/>
      </c>
      <c r="AM1681" t="str">
        <f t="shared" si="880"/>
        <v/>
      </c>
      <c r="AN1681" t="str">
        <f t="shared" si="858"/>
        <v/>
      </c>
      <c r="AO1681" t="str">
        <f t="shared" si="884"/>
        <v/>
      </c>
      <c r="AP1681" t="str">
        <f t="shared" si="885"/>
        <v/>
      </c>
      <c r="AQ1681" t="str">
        <f t="shared" si="882"/>
        <v/>
      </c>
    </row>
    <row r="1682" spans="1:43" x14ac:dyDescent="0.25">
      <c r="A1682" t="str">
        <f t="shared" si="886"/>
        <v/>
      </c>
      <c r="C1682" t="str">
        <f t="shared" si="860"/>
        <v/>
      </c>
      <c r="D1682" t="str">
        <f t="shared" si="887"/>
        <v/>
      </c>
      <c r="E1682" t="str">
        <f t="shared" si="888"/>
        <v/>
      </c>
      <c r="F1682" t="str">
        <f t="shared" si="859"/>
        <v/>
      </c>
      <c r="G1682" t="str">
        <f t="shared" si="883"/>
        <v/>
      </c>
      <c r="H1682" t="str">
        <f t="shared" si="861"/>
        <v/>
      </c>
      <c r="I1682" s="3" t="str">
        <f>IF(LEN(H1682)&gt;0,VLOOKUP(H1682,DATA!$B$2:$G$526,6,FALSE),"")</f>
        <v/>
      </c>
      <c r="J1682" t="str">
        <f>IF(LEN(H1682)&gt;0,VLOOKUP(H1682,DATA!$B$2:$G$526,2,FALSE),"")</f>
        <v/>
      </c>
      <c r="K1682" t="str">
        <f>IF(LEN(H1682)&gt;0,IF(MID(IF(MID(MID(C1682,LEN(H1682)+2,99),1,1)="(",MID(MID(C1682,LEN(H1682)+2,99),2,LEN(MID(C1682,LEN(H1682)+2,99))-2),MID(C1682,LEN(H1682)+2,99)),1,1)=VLOOKUP(H1682,DATA!$B$2:$I$526,8,FALSE),MID(IF(MID(MID(C1682,LEN(H1682)+2,99),1,1)="(",MID(MID(C1682,LEN(H1682)+2,99),2,LEN(MID(C1682,LEN(H1682)+2,99))-2),MID(C1682,LEN(H1682)+2,99)),1,3),IF(MID(MID(C1682,LEN(H1682)+2,99),1,1)="(",MID(MID(C1682,LEN(H1682)+2,99),2,LEN(MID(C1682,LEN(H1682)+2,99))-2),MID(C1682,LEN(H1682)+2,99))),"")</f>
        <v/>
      </c>
      <c r="L1682" t="str">
        <f t="shared" si="862"/>
        <v/>
      </c>
      <c r="M1682" t="str">
        <f t="shared" si="881"/>
        <v/>
      </c>
      <c r="N1682" t="str">
        <f t="shared" si="863"/>
        <v/>
      </c>
      <c r="O1682" t="str">
        <f t="shared" si="864"/>
        <v/>
      </c>
      <c r="P1682" t="str">
        <f t="shared" si="889"/>
        <v/>
      </c>
      <c r="Q1682" t="str">
        <f t="shared" si="865"/>
        <v/>
      </c>
      <c r="R1682" t="str">
        <f t="shared" si="866"/>
        <v/>
      </c>
      <c r="S1682" t="str">
        <f t="shared" si="867"/>
        <v/>
      </c>
      <c r="T1682" t="str">
        <f t="shared" si="868"/>
        <v/>
      </c>
      <c r="U1682" t="str">
        <f t="shared" si="869"/>
        <v/>
      </c>
      <c r="V1682" t="str">
        <f>IF(MID(I1682,6,1)="T",VLOOKUP(H1682,DATA!$B$2:$H$526,7,FALSE),"")</f>
        <v/>
      </c>
      <c r="W1682" t="str">
        <f t="shared" si="870"/>
        <v/>
      </c>
      <c r="X1682" t="str">
        <f>IF(LEN(H1682)&gt;0,VLOOKUP(H1682,DATA!$B$2:$F$526,5,FALSE),"")</f>
        <v/>
      </c>
      <c r="Y1682" t="str">
        <f t="shared" si="871"/>
        <v/>
      </c>
      <c r="Z1682" t="str">
        <f t="shared" si="872"/>
        <v/>
      </c>
      <c r="AA1682" t="str">
        <f t="shared" si="873"/>
        <v/>
      </c>
      <c r="AB1682" t="str">
        <f>IF(LEN(Z1682)&gt;0,VLOOKUP(Z1682,DATA!$K$25:$L$69,2,FALSE)&amp;IF(LEN(AA1682)&gt;0,VLOOKUP(AA1682,DATA!$O$25:$P$29,2,FALSE),""),"")</f>
        <v/>
      </c>
      <c r="AC1682" t="str">
        <f>IF(LEN(Z1682)&gt;0,VLOOKUP(Z1682,DATA!$K$25:$M$69,3,FALSE),"")</f>
        <v/>
      </c>
      <c r="AD1682" t="str">
        <f t="shared" si="874"/>
        <v/>
      </c>
      <c r="AE1682" t="str">
        <f t="shared" si="875"/>
        <v/>
      </c>
      <c r="AF1682" t="str">
        <f t="shared" si="876"/>
        <v/>
      </c>
      <c r="AG1682" t="str">
        <f t="shared" si="877"/>
        <v/>
      </c>
      <c r="AH1682" t="str">
        <f t="shared" si="878"/>
        <v/>
      </c>
      <c r="AI1682" t="str">
        <f>IF(LEN(Q1682)&gt;0,REPT("0",IF(IF(MID(I1682,12,1)="F",VLOOKUP(J1682,DATA!$K$2:$Y$20,14,FALSE),0)&gt;10,IF(MID(I1682,12,1)="F",VLOOKUP(J1682,DATA!$K$2:$Y$20,14,FALSE),0)-10,0)-LEN(X1682))&amp;DEC2BIN(Q1682,IF(MID(I1682,12,1)="F",VLOOKUP(J1682,DATA!$K$2:$Y$20,14,FALSE),0)-IF(IF(MID(I1682,12,1)="F",VLOOKUP(J1682,DATA!$K$2:$Y$20,14,FALSE),0)&gt;10,IF(MID(I1682,12,1)="F",VLOOKUP(J1682,DATA!$K$2:$Y$20,14,FALSE),0)-10,0)),"")</f>
        <v/>
      </c>
      <c r="AJ1682" t="str">
        <f>IF(LEN(H1682)&gt;0,IF(H1682&lt;&gt;"CALL_PAL",VLOOKUP(H1682,DATA!$B$2:$E$526,4,FALSE),VLOOKUP(K1682,DATA!$K$72:$M$161,3,FALSE)),"")</f>
        <v/>
      </c>
      <c r="AK1682" t="str">
        <f>IF(LEN(H1682)&gt;0,VLOOKUP(H1682,DATA!$B$2:$D$526,3,FALSE),"")</f>
        <v/>
      </c>
      <c r="AL1682" t="str">
        <f t="shared" si="879"/>
        <v/>
      </c>
      <c r="AM1682" t="str">
        <f t="shared" si="880"/>
        <v/>
      </c>
      <c r="AN1682" t="str">
        <f t="shared" si="858"/>
        <v/>
      </c>
      <c r="AO1682" t="str">
        <f t="shared" si="884"/>
        <v/>
      </c>
      <c r="AP1682" t="str">
        <f t="shared" si="885"/>
        <v/>
      </c>
      <c r="AQ1682" t="str">
        <f t="shared" si="882"/>
        <v/>
      </c>
    </row>
    <row r="1683" spans="1:43" x14ac:dyDescent="0.25">
      <c r="A1683" t="str">
        <f t="shared" si="886"/>
        <v/>
      </c>
      <c r="C1683" t="str">
        <f t="shared" si="860"/>
        <v/>
      </c>
      <c r="D1683" t="str">
        <f t="shared" si="887"/>
        <v/>
      </c>
      <c r="E1683" t="str">
        <f t="shared" si="888"/>
        <v/>
      </c>
      <c r="F1683" t="str">
        <f t="shared" si="859"/>
        <v/>
      </c>
      <c r="G1683" t="str">
        <f t="shared" si="883"/>
        <v/>
      </c>
      <c r="H1683" t="str">
        <f t="shared" si="861"/>
        <v/>
      </c>
      <c r="I1683" s="3" t="str">
        <f>IF(LEN(H1683)&gt;0,VLOOKUP(H1683,DATA!$B$2:$G$526,6,FALSE),"")</f>
        <v/>
      </c>
      <c r="J1683" t="str">
        <f>IF(LEN(H1683)&gt;0,VLOOKUP(H1683,DATA!$B$2:$G$526,2,FALSE),"")</f>
        <v/>
      </c>
      <c r="K1683" t="str">
        <f>IF(LEN(H1683)&gt;0,IF(MID(IF(MID(MID(C1683,LEN(H1683)+2,99),1,1)="(",MID(MID(C1683,LEN(H1683)+2,99),2,LEN(MID(C1683,LEN(H1683)+2,99))-2),MID(C1683,LEN(H1683)+2,99)),1,1)=VLOOKUP(H1683,DATA!$B$2:$I$526,8,FALSE),MID(IF(MID(MID(C1683,LEN(H1683)+2,99),1,1)="(",MID(MID(C1683,LEN(H1683)+2,99),2,LEN(MID(C1683,LEN(H1683)+2,99))-2),MID(C1683,LEN(H1683)+2,99)),1,3),IF(MID(MID(C1683,LEN(H1683)+2,99),1,1)="(",MID(MID(C1683,LEN(H1683)+2,99),2,LEN(MID(C1683,LEN(H1683)+2,99))-2),MID(C1683,LEN(H1683)+2,99))),"")</f>
        <v/>
      </c>
      <c r="L1683" t="str">
        <f t="shared" si="862"/>
        <v/>
      </c>
      <c r="M1683" t="str">
        <f t="shared" si="881"/>
        <v/>
      </c>
      <c r="N1683" t="str">
        <f t="shared" si="863"/>
        <v/>
      </c>
      <c r="O1683" t="str">
        <f t="shared" si="864"/>
        <v/>
      </c>
      <c r="P1683" t="str">
        <f t="shared" si="889"/>
        <v/>
      </c>
      <c r="Q1683" t="str">
        <f t="shared" si="865"/>
        <v/>
      </c>
      <c r="R1683" t="str">
        <f t="shared" si="866"/>
        <v/>
      </c>
      <c r="S1683" t="str">
        <f t="shared" si="867"/>
        <v/>
      </c>
      <c r="T1683" t="str">
        <f t="shared" si="868"/>
        <v/>
      </c>
      <c r="U1683" t="str">
        <f t="shared" si="869"/>
        <v/>
      </c>
      <c r="V1683" t="str">
        <f>IF(MID(I1683,6,1)="T",VLOOKUP(H1683,DATA!$B$2:$H$526,7,FALSE),"")</f>
        <v/>
      </c>
      <c r="W1683" t="str">
        <f t="shared" si="870"/>
        <v/>
      </c>
      <c r="X1683" t="str">
        <f>IF(LEN(H1683)&gt;0,VLOOKUP(H1683,DATA!$B$2:$F$526,5,FALSE),"")</f>
        <v/>
      </c>
      <c r="Y1683" t="str">
        <f t="shared" si="871"/>
        <v/>
      </c>
      <c r="Z1683" t="str">
        <f t="shared" si="872"/>
        <v/>
      </c>
      <c r="AA1683" t="str">
        <f t="shared" si="873"/>
        <v/>
      </c>
      <c r="AB1683" t="str">
        <f>IF(LEN(Z1683)&gt;0,VLOOKUP(Z1683,DATA!$K$25:$L$69,2,FALSE)&amp;IF(LEN(AA1683)&gt;0,VLOOKUP(AA1683,DATA!$O$25:$P$29,2,FALSE),""),"")</f>
        <v/>
      </c>
      <c r="AC1683" t="str">
        <f>IF(LEN(Z1683)&gt;0,VLOOKUP(Z1683,DATA!$K$25:$M$69,3,FALSE),"")</f>
        <v/>
      </c>
      <c r="AD1683" t="str">
        <f t="shared" si="874"/>
        <v/>
      </c>
      <c r="AE1683" t="str">
        <f t="shared" si="875"/>
        <v/>
      </c>
      <c r="AF1683" t="str">
        <f t="shared" si="876"/>
        <v/>
      </c>
      <c r="AG1683" t="str">
        <f t="shared" si="877"/>
        <v/>
      </c>
      <c r="AH1683" t="str">
        <f t="shared" si="878"/>
        <v/>
      </c>
      <c r="AI1683" t="str">
        <f>IF(LEN(Q1683)&gt;0,REPT("0",IF(IF(MID(I1683,12,1)="F",VLOOKUP(J1683,DATA!$K$2:$Y$20,14,FALSE),0)&gt;10,IF(MID(I1683,12,1)="F",VLOOKUP(J1683,DATA!$K$2:$Y$20,14,FALSE),0)-10,0)-LEN(X1683))&amp;DEC2BIN(Q1683,IF(MID(I1683,12,1)="F",VLOOKUP(J1683,DATA!$K$2:$Y$20,14,FALSE),0)-IF(IF(MID(I1683,12,1)="F",VLOOKUP(J1683,DATA!$K$2:$Y$20,14,FALSE),0)&gt;10,IF(MID(I1683,12,1)="F",VLOOKUP(J1683,DATA!$K$2:$Y$20,14,FALSE),0)-10,0)),"")</f>
        <v/>
      </c>
      <c r="AJ1683" t="str">
        <f>IF(LEN(H1683)&gt;0,IF(H1683&lt;&gt;"CALL_PAL",VLOOKUP(H1683,DATA!$B$2:$E$526,4,FALSE),VLOOKUP(K1683,DATA!$K$72:$M$161,3,FALSE)),"")</f>
        <v/>
      </c>
      <c r="AK1683" t="str">
        <f>IF(LEN(H1683)&gt;0,VLOOKUP(H1683,DATA!$B$2:$D$526,3,FALSE),"")</f>
        <v/>
      </c>
      <c r="AL1683" t="str">
        <f t="shared" si="879"/>
        <v/>
      </c>
      <c r="AM1683" t="str">
        <f t="shared" si="880"/>
        <v/>
      </c>
      <c r="AN1683" t="str">
        <f t="shared" si="858"/>
        <v/>
      </c>
      <c r="AO1683" t="str">
        <f t="shared" si="884"/>
        <v/>
      </c>
      <c r="AP1683" t="str">
        <f t="shared" si="885"/>
        <v/>
      </c>
      <c r="AQ1683" t="str">
        <f t="shared" si="882"/>
        <v/>
      </c>
    </row>
    <row r="1684" spans="1:43" x14ac:dyDescent="0.25">
      <c r="A1684" t="str">
        <f t="shared" si="886"/>
        <v/>
      </c>
      <c r="C1684" t="str">
        <f t="shared" si="860"/>
        <v/>
      </c>
      <c r="D1684" t="str">
        <f t="shared" si="887"/>
        <v/>
      </c>
      <c r="E1684" t="str">
        <f t="shared" si="888"/>
        <v/>
      </c>
      <c r="F1684" t="str">
        <f t="shared" si="859"/>
        <v/>
      </c>
      <c r="G1684" t="str">
        <f t="shared" si="883"/>
        <v/>
      </c>
      <c r="H1684" t="str">
        <f t="shared" si="861"/>
        <v/>
      </c>
      <c r="I1684" s="3" t="str">
        <f>IF(LEN(H1684)&gt;0,VLOOKUP(H1684,DATA!$B$2:$G$526,6,FALSE),"")</f>
        <v/>
      </c>
      <c r="J1684" t="str">
        <f>IF(LEN(H1684)&gt;0,VLOOKUP(H1684,DATA!$B$2:$G$526,2,FALSE),"")</f>
        <v/>
      </c>
      <c r="K1684" t="str">
        <f>IF(LEN(H1684)&gt;0,IF(MID(IF(MID(MID(C1684,LEN(H1684)+2,99),1,1)="(",MID(MID(C1684,LEN(H1684)+2,99),2,LEN(MID(C1684,LEN(H1684)+2,99))-2),MID(C1684,LEN(H1684)+2,99)),1,1)=VLOOKUP(H1684,DATA!$B$2:$I$526,8,FALSE),MID(IF(MID(MID(C1684,LEN(H1684)+2,99),1,1)="(",MID(MID(C1684,LEN(H1684)+2,99),2,LEN(MID(C1684,LEN(H1684)+2,99))-2),MID(C1684,LEN(H1684)+2,99)),1,3),IF(MID(MID(C1684,LEN(H1684)+2,99),1,1)="(",MID(MID(C1684,LEN(H1684)+2,99),2,LEN(MID(C1684,LEN(H1684)+2,99))-2),MID(C1684,LEN(H1684)+2,99))),"")</f>
        <v/>
      </c>
      <c r="L1684" t="str">
        <f t="shared" si="862"/>
        <v/>
      </c>
      <c r="M1684" t="str">
        <f t="shared" si="881"/>
        <v/>
      </c>
      <c r="N1684" t="str">
        <f t="shared" si="863"/>
        <v/>
      </c>
      <c r="O1684" t="str">
        <f t="shared" si="864"/>
        <v/>
      </c>
      <c r="P1684" t="str">
        <f t="shared" si="889"/>
        <v/>
      </c>
      <c r="Q1684" t="str">
        <f t="shared" si="865"/>
        <v/>
      </c>
      <c r="R1684" t="str">
        <f t="shared" si="866"/>
        <v/>
      </c>
      <c r="S1684" t="str">
        <f t="shared" si="867"/>
        <v/>
      </c>
      <c r="T1684" t="str">
        <f t="shared" si="868"/>
        <v/>
      </c>
      <c r="U1684" t="str">
        <f t="shared" si="869"/>
        <v/>
      </c>
      <c r="V1684" t="str">
        <f>IF(MID(I1684,6,1)="T",VLOOKUP(H1684,DATA!$B$2:$H$526,7,FALSE),"")</f>
        <v/>
      </c>
      <c r="W1684" t="str">
        <f t="shared" si="870"/>
        <v/>
      </c>
      <c r="X1684" t="str">
        <f>IF(LEN(H1684)&gt;0,VLOOKUP(H1684,DATA!$B$2:$F$526,5,FALSE),"")</f>
        <v/>
      </c>
      <c r="Y1684" t="str">
        <f t="shared" si="871"/>
        <v/>
      </c>
      <c r="Z1684" t="str">
        <f t="shared" si="872"/>
        <v/>
      </c>
      <c r="AA1684" t="str">
        <f t="shared" si="873"/>
        <v/>
      </c>
      <c r="AB1684" t="str">
        <f>IF(LEN(Z1684)&gt;0,VLOOKUP(Z1684,DATA!$K$25:$L$69,2,FALSE)&amp;IF(LEN(AA1684)&gt;0,VLOOKUP(AA1684,DATA!$O$25:$P$29,2,FALSE),""),"")</f>
        <v/>
      </c>
      <c r="AC1684" t="str">
        <f>IF(LEN(Z1684)&gt;0,VLOOKUP(Z1684,DATA!$K$25:$M$69,3,FALSE),"")</f>
        <v/>
      </c>
      <c r="AD1684" t="str">
        <f t="shared" si="874"/>
        <v/>
      </c>
      <c r="AE1684" t="str">
        <f t="shared" si="875"/>
        <v/>
      </c>
      <c r="AF1684" t="str">
        <f t="shared" si="876"/>
        <v/>
      </c>
      <c r="AG1684" t="str">
        <f t="shared" si="877"/>
        <v/>
      </c>
      <c r="AH1684" t="str">
        <f t="shared" si="878"/>
        <v/>
      </c>
      <c r="AI1684" t="str">
        <f>IF(LEN(Q1684)&gt;0,REPT("0",IF(IF(MID(I1684,12,1)="F",VLOOKUP(J1684,DATA!$K$2:$Y$20,14,FALSE),0)&gt;10,IF(MID(I1684,12,1)="F",VLOOKUP(J1684,DATA!$K$2:$Y$20,14,FALSE),0)-10,0)-LEN(X1684))&amp;DEC2BIN(Q1684,IF(MID(I1684,12,1)="F",VLOOKUP(J1684,DATA!$K$2:$Y$20,14,FALSE),0)-IF(IF(MID(I1684,12,1)="F",VLOOKUP(J1684,DATA!$K$2:$Y$20,14,FALSE),0)&gt;10,IF(MID(I1684,12,1)="F",VLOOKUP(J1684,DATA!$K$2:$Y$20,14,FALSE),0)-10,0)),"")</f>
        <v/>
      </c>
      <c r="AJ1684" t="str">
        <f>IF(LEN(H1684)&gt;0,IF(H1684&lt;&gt;"CALL_PAL",VLOOKUP(H1684,DATA!$B$2:$E$526,4,FALSE),VLOOKUP(K1684,DATA!$K$72:$M$161,3,FALSE)),"")</f>
        <v/>
      </c>
      <c r="AK1684" t="str">
        <f>IF(LEN(H1684)&gt;0,VLOOKUP(H1684,DATA!$B$2:$D$526,3,FALSE),"")</f>
        <v/>
      </c>
      <c r="AL1684" t="str">
        <f t="shared" si="879"/>
        <v/>
      </c>
      <c r="AM1684" t="str">
        <f t="shared" si="880"/>
        <v/>
      </c>
      <c r="AN1684" t="str">
        <f t="shared" si="858"/>
        <v/>
      </c>
      <c r="AO1684" t="str">
        <f t="shared" si="884"/>
        <v/>
      </c>
      <c r="AP1684" t="str">
        <f t="shared" si="885"/>
        <v/>
      </c>
      <c r="AQ1684" t="str">
        <f t="shared" si="882"/>
        <v/>
      </c>
    </row>
    <row r="1685" spans="1:43" x14ac:dyDescent="0.25">
      <c r="A1685" t="str">
        <f t="shared" si="886"/>
        <v/>
      </c>
      <c r="C1685" t="str">
        <f t="shared" si="860"/>
        <v/>
      </c>
      <c r="D1685" t="str">
        <f t="shared" si="887"/>
        <v/>
      </c>
      <c r="E1685" t="str">
        <f t="shared" si="888"/>
        <v/>
      </c>
      <c r="F1685" t="str">
        <f t="shared" si="859"/>
        <v/>
      </c>
      <c r="G1685" t="str">
        <f t="shared" si="883"/>
        <v/>
      </c>
      <c r="H1685" t="str">
        <f t="shared" si="861"/>
        <v/>
      </c>
      <c r="I1685" s="3" t="str">
        <f>IF(LEN(H1685)&gt;0,VLOOKUP(H1685,DATA!$B$2:$G$526,6,FALSE),"")</f>
        <v/>
      </c>
      <c r="J1685" t="str">
        <f>IF(LEN(H1685)&gt;0,VLOOKUP(H1685,DATA!$B$2:$G$526,2,FALSE),"")</f>
        <v/>
      </c>
      <c r="K1685" t="str">
        <f>IF(LEN(H1685)&gt;0,IF(MID(IF(MID(MID(C1685,LEN(H1685)+2,99),1,1)="(",MID(MID(C1685,LEN(H1685)+2,99),2,LEN(MID(C1685,LEN(H1685)+2,99))-2),MID(C1685,LEN(H1685)+2,99)),1,1)=VLOOKUP(H1685,DATA!$B$2:$I$526,8,FALSE),MID(IF(MID(MID(C1685,LEN(H1685)+2,99),1,1)="(",MID(MID(C1685,LEN(H1685)+2,99),2,LEN(MID(C1685,LEN(H1685)+2,99))-2),MID(C1685,LEN(H1685)+2,99)),1,3),IF(MID(MID(C1685,LEN(H1685)+2,99),1,1)="(",MID(MID(C1685,LEN(H1685)+2,99),2,LEN(MID(C1685,LEN(H1685)+2,99))-2),MID(C1685,LEN(H1685)+2,99))),"")</f>
        <v/>
      </c>
      <c r="L1685" t="str">
        <f t="shared" si="862"/>
        <v/>
      </c>
      <c r="M1685" t="str">
        <f t="shared" si="881"/>
        <v/>
      </c>
      <c r="N1685" t="str">
        <f t="shared" si="863"/>
        <v/>
      </c>
      <c r="O1685" t="str">
        <f t="shared" si="864"/>
        <v/>
      </c>
      <c r="P1685" t="str">
        <f t="shared" si="889"/>
        <v/>
      </c>
      <c r="Q1685" t="str">
        <f t="shared" si="865"/>
        <v/>
      </c>
      <c r="R1685" t="str">
        <f t="shared" si="866"/>
        <v/>
      </c>
      <c r="S1685" t="str">
        <f t="shared" si="867"/>
        <v/>
      </c>
      <c r="T1685" t="str">
        <f t="shared" si="868"/>
        <v/>
      </c>
      <c r="U1685" t="str">
        <f t="shared" si="869"/>
        <v/>
      </c>
      <c r="V1685" t="str">
        <f>IF(MID(I1685,6,1)="T",VLOOKUP(H1685,DATA!$B$2:$H$526,7,FALSE),"")</f>
        <v/>
      </c>
      <c r="W1685" t="str">
        <f t="shared" si="870"/>
        <v/>
      </c>
      <c r="X1685" t="str">
        <f>IF(LEN(H1685)&gt;0,VLOOKUP(H1685,DATA!$B$2:$F$526,5,FALSE),"")</f>
        <v/>
      </c>
      <c r="Y1685" t="str">
        <f t="shared" si="871"/>
        <v/>
      </c>
      <c r="Z1685" t="str">
        <f t="shared" si="872"/>
        <v/>
      </c>
      <c r="AA1685" t="str">
        <f t="shared" si="873"/>
        <v/>
      </c>
      <c r="AB1685" t="str">
        <f>IF(LEN(Z1685)&gt;0,VLOOKUP(Z1685,DATA!$K$25:$L$69,2,FALSE)&amp;IF(LEN(AA1685)&gt;0,VLOOKUP(AA1685,DATA!$O$25:$P$29,2,FALSE),""),"")</f>
        <v/>
      </c>
      <c r="AC1685" t="str">
        <f>IF(LEN(Z1685)&gt;0,VLOOKUP(Z1685,DATA!$K$25:$M$69,3,FALSE),"")</f>
        <v/>
      </c>
      <c r="AD1685" t="str">
        <f t="shared" si="874"/>
        <v/>
      </c>
      <c r="AE1685" t="str">
        <f t="shared" si="875"/>
        <v/>
      </c>
      <c r="AF1685" t="str">
        <f t="shared" si="876"/>
        <v/>
      </c>
      <c r="AG1685" t="str">
        <f t="shared" si="877"/>
        <v/>
      </c>
      <c r="AH1685" t="str">
        <f t="shared" si="878"/>
        <v/>
      </c>
      <c r="AI1685" t="str">
        <f>IF(LEN(Q1685)&gt;0,REPT("0",IF(IF(MID(I1685,12,1)="F",VLOOKUP(J1685,DATA!$K$2:$Y$20,14,FALSE),0)&gt;10,IF(MID(I1685,12,1)="F",VLOOKUP(J1685,DATA!$K$2:$Y$20,14,FALSE),0)-10,0)-LEN(X1685))&amp;DEC2BIN(Q1685,IF(MID(I1685,12,1)="F",VLOOKUP(J1685,DATA!$K$2:$Y$20,14,FALSE),0)-IF(IF(MID(I1685,12,1)="F",VLOOKUP(J1685,DATA!$K$2:$Y$20,14,FALSE),0)&gt;10,IF(MID(I1685,12,1)="F",VLOOKUP(J1685,DATA!$K$2:$Y$20,14,FALSE),0)-10,0)),"")</f>
        <v/>
      </c>
      <c r="AJ1685" t="str">
        <f>IF(LEN(H1685)&gt;0,IF(H1685&lt;&gt;"CALL_PAL",VLOOKUP(H1685,DATA!$B$2:$E$526,4,FALSE),VLOOKUP(K1685,DATA!$K$72:$M$161,3,FALSE)),"")</f>
        <v/>
      </c>
      <c r="AK1685" t="str">
        <f>IF(LEN(H1685)&gt;0,VLOOKUP(H1685,DATA!$B$2:$D$526,3,FALSE),"")</f>
        <v/>
      </c>
      <c r="AL1685" t="str">
        <f t="shared" si="879"/>
        <v/>
      </c>
      <c r="AM1685" t="str">
        <f t="shared" si="880"/>
        <v/>
      </c>
      <c r="AN1685" t="str">
        <f t="shared" si="858"/>
        <v/>
      </c>
      <c r="AO1685" t="str">
        <f t="shared" si="884"/>
        <v/>
      </c>
      <c r="AP1685" t="str">
        <f t="shared" si="885"/>
        <v/>
      </c>
      <c r="AQ1685" t="str">
        <f t="shared" si="882"/>
        <v/>
      </c>
    </row>
    <row r="1686" spans="1:43" x14ac:dyDescent="0.25">
      <c r="A1686" t="str">
        <f t="shared" si="886"/>
        <v/>
      </c>
      <c r="C1686" t="str">
        <f t="shared" si="860"/>
        <v/>
      </c>
      <c r="D1686" t="str">
        <f t="shared" si="887"/>
        <v/>
      </c>
      <c r="E1686" t="str">
        <f t="shared" si="888"/>
        <v/>
      </c>
      <c r="F1686" t="str">
        <f t="shared" si="859"/>
        <v/>
      </c>
      <c r="G1686" t="str">
        <f t="shared" si="883"/>
        <v/>
      </c>
      <c r="H1686" t="str">
        <f t="shared" si="861"/>
        <v/>
      </c>
      <c r="I1686" s="3" t="str">
        <f>IF(LEN(H1686)&gt;0,VLOOKUP(H1686,DATA!$B$2:$G$526,6,FALSE),"")</f>
        <v/>
      </c>
      <c r="J1686" t="str">
        <f>IF(LEN(H1686)&gt;0,VLOOKUP(H1686,DATA!$B$2:$G$526,2,FALSE),"")</f>
        <v/>
      </c>
      <c r="K1686" t="str">
        <f>IF(LEN(H1686)&gt;0,IF(MID(IF(MID(MID(C1686,LEN(H1686)+2,99),1,1)="(",MID(MID(C1686,LEN(H1686)+2,99),2,LEN(MID(C1686,LEN(H1686)+2,99))-2),MID(C1686,LEN(H1686)+2,99)),1,1)=VLOOKUP(H1686,DATA!$B$2:$I$526,8,FALSE),MID(IF(MID(MID(C1686,LEN(H1686)+2,99),1,1)="(",MID(MID(C1686,LEN(H1686)+2,99),2,LEN(MID(C1686,LEN(H1686)+2,99))-2),MID(C1686,LEN(H1686)+2,99)),1,3),IF(MID(MID(C1686,LEN(H1686)+2,99),1,1)="(",MID(MID(C1686,LEN(H1686)+2,99),2,LEN(MID(C1686,LEN(H1686)+2,99))-2),MID(C1686,LEN(H1686)+2,99))),"")</f>
        <v/>
      </c>
      <c r="L1686" t="str">
        <f t="shared" si="862"/>
        <v/>
      </c>
      <c r="M1686" t="str">
        <f t="shared" si="881"/>
        <v/>
      </c>
      <c r="N1686" t="str">
        <f t="shared" si="863"/>
        <v/>
      </c>
      <c r="O1686" t="str">
        <f t="shared" si="864"/>
        <v/>
      </c>
      <c r="P1686" t="str">
        <f t="shared" si="889"/>
        <v/>
      </c>
      <c r="Q1686" t="str">
        <f t="shared" si="865"/>
        <v/>
      </c>
      <c r="R1686" t="str">
        <f t="shared" si="866"/>
        <v/>
      </c>
      <c r="S1686" t="str">
        <f t="shared" si="867"/>
        <v/>
      </c>
      <c r="T1686" t="str">
        <f t="shared" si="868"/>
        <v/>
      </c>
      <c r="U1686" t="str">
        <f t="shared" si="869"/>
        <v/>
      </c>
      <c r="V1686" t="str">
        <f>IF(MID(I1686,6,1)="T",VLOOKUP(H1686,DATA!$B$2:$H$526,7,FALSE),"")</f>
        <v/>
      </c>
      <c r="W1686" t="str">
        <f t="shared" si="870"/>
        <v/>
      </c>
      <c r="X1686" t="str">
        <f>IF(LEN(H1686)&gt;0,VLOOKUP(H1686,DATA!$B$2:$F$526,5,FALSE),"")</f>
        <v/>
      </c>
      <c r="Y1686" t="str">
        <f t="shared" si="871"/>
        <v/>
      </c>
      <c r="Z1686" t="str">
        <f t="shared" si="872"/>
        <v/>
      </c>
      <c r="AA1686" t="str">
        <f t="shared" si="873"/>
        <v/>
      </c>
      <c r="AB1686" t="str">
        <f>IF(LEN(Z1686)&gt;0,VLOOKUP(Z1686,DATA!$K$25:$L$69,2,FALSE)&amp;IF(LEN(AA1686)&gt;0,VLOOKUP(AA1686,DATA!$O$25:$P$29,2,FALSE),""),"")</f>
        <v/>
      </c>
      <c r="AC1686" t="str">
        <f>IF(LEN(Z1686)&gt;0,VLOOKUP(Z1686,DATA!$K$25:$M$69,3,FALSE),"")</f>
        <v/>
      </c>
      <c r="AD1686" t="str">
        <f t="shared" si="874"/>
        <v/>
      </c>
      <c r="AE1686" t="str">
        <f t="shared" si="875"/>
        <v/>
      </c>
      <c r="AF1686" t="str">
        <f t="shared" si="876"/>
        <v/>
      </c>
      <c r="AG1686" t="str">
        <f t="shared" si="877"/>
        <v/>
      </c>
      <c r="AH1686" t="str">
        <f t="shared" si="878"/>
        <v/>
      </c>
      <c r="AI1686" t="str">
        <f>IF(LEN(Q1686)&gt;0,REPT("0",IF(IF(MID(I1686,12,1)="F",VLOOKUP(J1686,DATA!$K$2:$Y$20,14,FALSE),0)&gt;10,IF(MID(I1686,12,1)="F",VLOOKUP(J1686,DATA!$K$2:$Y$20,14,FALSE),0)-10,0)-LEN(X1686))&amp;DEC2BIN(Q1686,IF(MID(I1686,12,1)="F",VLOOKUP(J1686,DATA!$K$2:$Y$20,14,FALSE),0)-IF(IF(MID(I1686,12,1)="F",VLOOKUP(J1686,DATA!$K$2:$Y$20,14,FALSE),0)&gt;10,IF(MID(I1686,12,1)="F",VLOOKUP(J1686,DATA!$K$2:$Y$20,14,FALSE),0)-10,0)),"")</f>
        <v/>
      </c>
      <c r="AJ1686" t="str">
        <f>IF(LEN(H1686)&gt;0,IF(H1686&lt;&gt;"CALL_PAL",VLOOKUP(H1686,DATA!$B$2:$E$526,4,FALSE),VLOOKUP(K1686,DATA!$K$72:$M$161,3,FALSE)),"")</f>
        <v/>
      </c>
      <c r="AK1686" t="str">
        <f>IF(LEN(H1686)&gt;0,VLOOKUP(H1686,DATA!$B$2:$D$526,3,FALSE),"")</f>
        <v/>
      </c>
      <c r="AL1686" t="str">
        <f t="shared" si="879"/>
        <v/>
      </c>
      <c r="AM1686" t="str">
        <f t="shared" si="880"/>
        <v/>
      </c>
      <c r="AN1686" t="str">
        <f t="shared" ref="AN1686:AN1749" si="890">IF(LEN(C1686)&gt;0,IF(C1686=".PAL ON",TRUE,IF(C1686=".PAL OFF",FALSE,IF(ROW()&lt;&gt;2,AN1685,FALSE))),"")</f>
        <v/>
      </c>
      <c r="AO1686" t="str">
        <f t="shared" si="884"/>
        <v/>
      </c>
      <c r="AP1686" t="str">
        <f t="shared" si="885"/>
        <v/>
      </c>
      <c r="AQ1686" t="str">
        <f t="shared" si="882"/>
        <v/>
      </c>
    </row>
    <row r="1687" spans="1:43" x14ac:dyDescent="0.25">
      <c r="A1687" t="str">
        <f t="shared" si="886"/>
        <v/>
      </c>
      <c r="C1687" t="str">
        <f t="shared" si="860"/>
        <v/>
      </c>
      <c r="D1687" t="str">
        <f t="shared" si="887"/>
        <v/>
      </c>
      <c r="E1687" t="str">
        <f t="shared" si="888"/>
        <v/>
      </c>
      <c r="F1687" t="str">
        <f t="shared" si="859"/>
        <v/>
      </c>
      <c r="G1687" t="str">
        <f t="shared" si="883"/>
        <v/>
      </c>
      <c r="H1687" t="str">
        <f t="shared" si="861"/>
        <v/>
      </c>
      <c r="I1687" s="3" t="str">
        <f>IF(LEN(H1687)&gt;0,VLOOKUP(H1687,DATA!$B$2:$G$526,6,FALSE),"")</f>
        <v/>
      </c>
      <c r="J1687" t="str">
        <f>IF(LEN(H1687)&gt;0,VLOOKUP(H1687,DATA!$B$2:$G$526,2,FALSE),"")</f>
        <v/>
      </c>
      <c r="K1687" t="str">
        <f>IF(LEN(H1687)&gt;0,IF(MID(IF(MID(MID(C1687,LEN(H1687)+2,99),1,1)="(",MID(MID(C1687,LEN(H1687)+2,99),2,LEN(MID(C1687,LEN(H1687)+2,99))-2),MID(C1687,LEN(H1687)+2,99)),1,1)=VLOOKUP(H1687,DATA!$B$2:$I$526,8,FALSE),MID(IF(MID(MID(C1687,LEN(H1687)+2,99),1,1)="(",MID(MID(C1687,LEN(H1687)+2,99),2,LEN(MID(C1687,LEN(H1687)+2,99))-2),MID(C1687,LEN(H1687)+2,99)),1,3),IF(MID(MID(C1687,LEN(H1687)+2,99),1,1)="(",MID(MID(C1687,LEN(H1687)+2,99),2,LEN(MID(C1687,LEN(H1687)+2,99))-2),MID(C1687,LEN(H1687)+2,99))),"")</f>
        <v/>
      </c>
      <c r="L1687" t="str">
        <f t="shared" si="862"/>
        <v/>
      </c>
      <c r="M1687" t="str">
        <f t="shared" si="881"/>
        <v/>
      </c>
      <c r="N1687" t="str">
        <f t="shared" si="863"/>
        <v/>
      </c>
      <c r="O1687" t="str">
        <f t="shared" si="864"/>
        <v/>
      </c>
      <c r="P1687" t="str">
        <f t="shared" si="889"/>
        <v/>
      </c>
      <c r="Q1687" t="str">
        <f t="shared" si="865"/>
        <v/>
      </c>
      <c r="R1687" t="str">
        <f t="shared" si="866"/>
        <v/>
      </c>
      <c r="S1687" t="str">
        <f t="shared" si="867"/>
        <v/>
      </c>
      <c r="T1687" t="str">
        <f t="shared" si="868"/>
        <v/>
      </c>
      <c r="U1687" t="str">
        <f t="shared" si="869"/>
        <v/>
      </c>
      <c r="V1687" t="str">
        <f>IF(MID(I1687,6,1)="T",VLOOKUP(H1687,DATA!$B$2:$H$526,7,FALSE),"")</f>
        <v/>
      </c>
      <c r="W1687" t="str">
        <f t="shared" si="870"/>
        <v/>
      </c>
      <c r="X1687" t="str">
        <f>IF(LEN(H1687)&gt;0,VLOOKUP(H1687,DATA!$B$2:$F$526,5,FALSE),"")</f>
        <v/>
      </c>
      <c r="Y1687" t="str">
        <f t="shared" si="871"/>
        <v/>
      </c>
      <c r="Z1687" t="str">
        <f t="shared" si="872"/>
        <v/>
      </c>
      <c r="AA1687" t="str">
        <f t="shared" si="873"/>
        <v/>
      </c>
      <c r="AB1687" t="str">
        <f>IF(LEN(Z1687)&gt;0,VLOOKUP(Z1687,DATA!$K$25:$L$69,2,FALSE)&amp;IF(LEN(AA1687)&gt;0,VLOOKUP(AA1687,DATA!$O$25:$P$29,2,FALSE),""),"")</f>
        <v/>
      </c>
      <c r="AC1687" t="str">
        <f>IF(LEN(Z1687)&gt;0,VLOOKUP(Z1687,DATA!$K$25:$M$69,3,FALSE),"")</f>
        <v/>
      </c>
      <c r="AD1687" t="str">
        <f t="shared" si="874"/>
        <v/>
      </c>
      <c r="AE1687" t="str">
        <f t="shared" si="875"/>
        <v/>
      </c>
      <c r="AF1687" t="str">
        <f t="shared" si="876"/>
        <v/>
      </c>
      <c r="AG1687" t="str">
        <f t="shared" si="877"/>
        <v/>
      </c>
      <c r="AH1687" t="str">
        <f t="shared" si="878"/>
        <v/>
      </c>
      <c r="AI1687" t="str">
        <f>IF(LEN(Q1687)&gt;0,REPT("0",IF(IF(MID(I1687,12,1)="F",VLOOKUP(J1687,DATA!$K$2:$Y$20,14,FALSE),0)&gt;10,IF(MID(I1687,12,1)="F",VLOOKUP(J1687,DATA!$K$2:$Y$20,14,FALSE),0)-10,0)-LEN(X1687))&amp;DEC2BIN(Q1687,IF(MID(I1687,12,1)="F",VLOOKUP(J1687,DATA!$K$2:$Y$20,14,FALSE),0)-IF(IF(MID(I1687,12,1)="F",VLOOKUP(J1687,DATA!$K$2:$Y$20,14,FALSE),0)&gt;10,IF(MID(I1687,12,1)="F",VLOOKUP(J1687,DATA!$K$2:$Y$20,14,FALSE),0)-10,0)),"")</f>
        <v/>
      </c>
      <c r="AJ1687" t="str">
        <f>IF(LEN(H1687)&gt;0,IF(H1687&lt;&gt;"CALL_PAL",VLOOKUP(H1687,DATA!$B$2:$E$526,4,FALSE),VLOOKUP(K1687,DATA!$K$72:$M$161,3,FALSE)),"")</f>
        <v/>
      </c>
      <c r="AK1687" t="str">
        <f>IF(LEN(H1687)&gt;0,VLOOKUP(H1687,DATA!$B$2:$D$526,3,FALSE),"")</f>
        <v/>
      </c>
      <c r="AL1687" t="str">
        <f t="shared" si="879"/>
        <v/>
      </c>
      <c r="AM1687" t="str">
        <f t="shared" si="880"/>
        <v/>
      </c>
      <c r="AN1687" t="str">
        <f t="shared" si="890"/>
        <v/>
      </c>
      <c r="AO1687" t="str">
        <f t="shared" si="884"/>
        <v/>
      </c>
      <c r="AP1687" t="str">
        <f t="shared" si="885"/>
        <v/>
      </c>
      <c r="AQ1687" t="str">
        <f t="shared" si="882"/>
        <v/>
      </c>
    </row>
    <row r="1688" spans="1:43" x14ac:dyDescent="0.25">
      <c r="A1688" t="str">
        <f t="shared" si="886"/>
        <v/>
      </c>
      <c r="C1688" t="str">
        <f t="shared" si="860"/>
        <v/>
      </c>
      <c r="D1688" t="str">
        <f t="shared" si="887"/>
        <v/>
      </c>
      <c r="E1688" t="str">
        <f t="shared" si="888"/>
        <v/>
      </c>
      <c r="F1688" t="str">
        <f t="shared" si="859"/>
        <v/>
      </c>
      <c r="G1688" t="str">
        <f t="shared" si="883"/>
        <v/>
      </c>
      <c r="H1688" t="str">
        <f t="shared" si="861"/>
        <v/>
      </c>
      <c r="I1688" s="3" t="str">
        <f>IF(LEN(H1688)&gt;0,VLOOKUP(H1688,DATA!$B$2:$G$526,6,FALSE),"")</f>
        <v/>
      </c>
      <c r="J1688" t="str">
        <f>IF(LEN(H1688)&gt;0,VLOOKUP(H1688,DATA!$B$2:$G$526,2,FALSE),"")</f>
        <v/>
      </c>
      <c r="K1688" t="str">
        <f>IF(LEN(H1688)&gt;0,IF(MID(IF(MID(MID(C1688,LEN(H1688)+2,99),1,1)="(",MID(MID(C1688,LEN(H1688)+2,99),2,LEN(MID(C1688,LEN(H1688)+2,99))-2),MID(C1688,LEN(H1688)+2,99)),1,1)=VLOOKUP(H1688,DATA!$B$2:$I$526,8,FALSE),MID(IF(MID(MID(C1688,LEN(H1688)+2,99),1,1)="(",MID(MID(C1688,LEN(H1688)+2,99),2,LEN(MID(C1688,LEN(H1688)+2,99))-2),MID(C1688,LEN(H1688)+2,99)),1,3),IF(MID(MID(C1688,LEN(H1688)+2,99),1,1)="(",MID(MID(C1688,LEN(H1688)+2,99),2,LEN(MID(C1688,LEN(H1688)+2,99))-2),MID(C1688,LEN(H1688)+2,99))),"")</f>
        <v/>
      </c>
      <c r="L1688" t="str">
        <f t="shared" si="862"/>
        <v/>
      </c>
      <c r="M1688" t="str">
        <f t="shared" si="881"/>
        <v/>
      </c>
      <c r="N1688" t="str">
        <f t="shared" si="863"/>
        <v/>
      </c>
      <c r="O1688" t="str">
        <f t="shared" si="864"/>
        <v/>
      </c>
      <c r="P1688" t="str">
        <f t="shared" si="889"/>
        <v/>
      </c>
      <c r="Q1688" t="str">
        <f t="shared" si="865"/>
        <v/>
      </c>
      <c r="R1688" t="str">
        <f t="shared" si="866"/>
        <v/>
      </c>
      <c r="S1688" t="str">
        <f t="shared" si="867"/>
        <v/>
      </c>
      <c r="T1688" t="str">
        <f t="shared" si="868"/>
        <v/>
      </c>
      <c r="U1688" t="str">
        <f t="shared" si="869"/>
        <v/>
      </c>
      <c r="V1688" t="str">
        <f>IF(MID(I1688,6,1)="T",VLOOKUP(H1688,DATA!$B$2:$H$526,7,FALSE),"")</f>
        <v/>
      </c>
      <c r="W1688" t="str">
        <f t="shared" si="870"/>
        <v/>
      </c>
      <c r="X1688" t="str">
        <f>IF(LEN(H1688)&gt;0,VLOOKUP(H1688,DATA!$B$2:$F$526,5,FALSE),"")</f>
        <v/>
      </c>
      <c r="Y1688" t="str">
        <f t="shared" si="871"/>
        <v/>
      </c>
      <c r="Z1688" t="str">
        <f t="shared" si="872"/>
        <v/>
      </c>
      <c r="AA1688" t="str">
        <f t="shared" si="873"/>
        <v/>
      </c>
      <c r="AB1688" t="str">
        <f>IF(LEN(Z1688)&gt;0,VLOOKUP(Z1688,DATA!$K$25:$L$69,2,FALSE)&amp;IF(LEN(AA1688)&gt;0,VLOOKUP(AA1688,DATA!$O$25:$P$29,2,FALSE),""),"")</f>
        <v/>
      </c>
      <c r="AC1688" t="str">
        <f>IF(LEN(Z1688)&gt;0,VLOOKUP(Z1688,DATA!$K$25:$M$69,3,FALSE),"")</f>
        <v/>
      </c>
      <c r="AD1688" t="str">
        <f t="shared" si="874"/>
        <v/>
      </c>
      <c r="AE1688" t="str">
        <f t="shared" si="875"/>
        <v/>
      </c>
      <c r="AF1688" t="str">
        <f t="shared" si="876"/>
        <v/>
      </c>
      <c r="AG1688" t="str">
        <f t="shared" si="877"/>
        <v/>
      </c>
      <c r="AH1688" t="str">
        <f t="shared" si="878"/>
        <v/>
      </c>
      <c r="AI1688" t="str">
        <f>IF(LEN(Q1688)&gt;0,REPT("0",IF(IF(MID(I1688,12,1)="F",VLOOKUP(J1688,DATA!$K$2:$Y$20,14,FALSE),0)&gt;10,IF(MID(I1688,12,1)="F",VLOOKUP(J1688,DATA!$K$2:$Y$20,14,FALSE),0)-10,0)-LEN(X1688))&amp;DEC2BIN(Q1688,IF(MID(I1688,12,1)="F",VLOOKUP(J1688,DATA!$K$2:$Y$20,14,FALSE),0)-IF(IF(MID(I1688,12,1)="F",VLOOKUP(J1688,DATA!$K$2:$Y$20,14,FALSE),0)&gt;10,IF(MID(I1688,12,1)="F",VLOOKUP(J1688,DATA!$K$2:$Y$20,14,FALSE),0)-10,0)),"")</f>
        <v/>
      </c>
      <c r="AJ1688" t="str">
        <f>IF(LEN(H1688)&gt;0,IF(H1688&lt;&gt;"CALL_PAL",VLOOKUP(H1688,DATA!$B$2:$E$526,4,FALSE),VLOOKUP(K1688,DATA!$K$72:$M$161,3,FALSE)),"")</f>
        <v/>
      </c>
      <c r="AK1688" t="str">
        <f>IF(LEN(H1688)&gt;0,VLOOKUP(H1688,DATA!$B$2:$D$526,3,FALSE),"")</f>
        <v/>
      </c>
      <c r="AL1688" t="str">
        <f t="shared" si="879"/>
        <v/>
      </c>
      <c r="AM1688" t="str">
        <f t="shared" si="880"/>
        <v/>
      </c>
      <c r="AN1688" t="str">
        <f t="shared" si="890"/>
        <v/>
      </c>
      <c r="AO1688" t="str">
        <f t="shared" si="884"/>
        <v/>
      </c>
      <c r="AP1688" t="str">
        <f t="shared" si="885"/>
        <v/>
      </c>
      <c r="AQ1688" t="str">
        <f t="shared" si="882"/>
        <v/>
      </c>
    </row>
    <row r="1689" spans="1:43" x14ac:dyDescent="0.25">
      <c r="A1689" t="str">
        <f t="shared" si="886"/>
        <v/>
      </c>
      <c r="C1689" t="str">
        <f t="shared" si="860"/>
        <v/>
      </c>
      <c r="D1689" t="str">
        <f t="shared" si="887"/>
        <v/>
      </c>
      <c r="E1689" t="str">
        <f t="shared" si="888"/>
        <v/>
      </c>
      <c r="F1689" t="str">
        <f t="shared" si="859"/>
        <v/>
      </c>
      <c r="G1689" t="str">
        <f t="shared" si="883"/>
        <v/>
      </c>
      <c r="H1689" t="str">
        <f t="shared" si="861"/>
        <v/>
      </c>
      <c r="I1689" s="3" t="str">
        <f>IF(LEN(H1689)&gt;0,VLOOKUP(H1689,DATA!$B$2:$G$526,6,FALSE),"")</f>
        <v/>
      </c>
      <c r="J1689" t="str">
        <f>IF(LEN(H1689)&gt;0,VLOOKUP(H1689,DATA!$B$2:$G$526,2,FALSE),"")</f>
        <v/>
      </c>
      <c r="K1689" t="str">
        <f>IF(LEN(H1689)&gt;0,IF(MID(IF(MID(MID(C1689,LEN(H1689)+2,99),1,1)="(",MID(MID(C1689,LEN(H1689)+2,99),2,LEN(MID(C1689,LEN(H1689)+2,99))-2),MID(C1689,LEN(H1689)+2,99)),1,1)=VLOOKUP(H1689,DATA!$B$2:$I$526,8,FALSE),MID(IF(MID(MID(C1689,LEN(H1689)+2,99),1,1)="(",MID(MID(C1689,LEN(H1689)+2,99),2,LEN(MID(C1689,LEN(H1689)+2,99))-2),MID(C1689,LEN(H1689)+2,99)),1,3),IF(MID(MID(C1689,LEN(H1689)+2,99),1,1)="(",MID(MID(C1689,LEN(H1689)+2,99),2,LEN(MID(C1689,LEN(H1689)+2,99))-2),MID(C1689,LEN(H1689)+2,99))),"")</f>
        <v/>
      </c>
      <c r="L1689" t="str">
        <f t="shared" si="862"/>
        <v/>
      </c>
      <c r="M1689" t="str">
        <f t="shared" si="881"/>
        <v/>
      </c>
      <c r="N1689" t="str">
        <f t="shared" si="863"/>
        <v/>
      </c>
      <c r="O1689" t="str">
        <f t="shared" si="864"/>
        <v/>
      </c>
      <c r="P1689" t="str">
        <f t="shared" si="889"/>
        <v/>
      </c>
      <c r="Q1689" t="str">
        <f t="shared" si="865"/>
        <v/>
      </c>
      <c r="R1689" t="str">
        <f t="shared" si="866"/>
        <v/>
      </c>
      <c r="S1689" t="str">
        <f t="shared" si="867"/>
        <v/>
      </c>
      <c r="T1689" t="str">
        <f t="shared" si="868"/>
        <v/>
      </c>
      <c r="U1689" t="str">
        <f t="shared" si="869"/>
        <v/>
      </c>
      <c r="V1689" t="str">
        <f>IF(MID(I1689,6,1)="T",VLOOKUP(H1689,DATA!$B$2:$H$526,7,FALSE),"")</f>
        <v/>
      </c>
      <c r="W1689" t="str">
        <f t="shared" si="870"/>
        <v/>
      </c>
      <c r="X1689" t="str">
        <f>IF(LEN(H1689)&gt;0,VLOOKUP(H1689,DATA!$B$2:$F$526,5,FALSE),"")</f>
        <v/>
      </c>
      <c r="Y1689" t="str">
        <f t="shared" si="871"/>
        <v/>
      </c>
      <c r="Z1689" t="str">
        <f t="shared" si="872"/>
        <v/>
      </c>
      <c r="AA1689" t="str">
        <f t="shared" si="873"/>
        <v/>
      </c>
      <c r="AB1689" t="str">
        <f>IF(LEN(Z1689)&gt;0,VLOOKUP(Z1689,DATA!$K$25:$L$69,2,FALSE)&amp;IF(LEN(AA1689)&gt;0,VLOOKUP(AA1689,DATA!$O$25:$P$29,2,FALSE),""),"")</f>
        <v/>
      </c>
      <c r="AC1689" t="str">
        <f>IF(LEN(Z1689)&gt;0,VLOOKUP(Z1689,DATA!$K$25:$M$69,3,FALSE),"")</f>
        <v/>
      </c>
      <c r="AD1689" t="str">
        <f t="shared" si="874"/>
        <v/>
      </c>
      <c r="AE1689" t="str">
        <f t="shared" si="875"/>
        <v/>
      </c>
      <c r="AF1689" t="str">
        <f t="shared" si="876"/>
        <v/>
      </c>
      <c r="AG1689" t="str">
        <f t="shared" si="877"/>
        <v/>
      </c>
      <c r="AH1689" t="str">
        <f t="shared" si="878"/>
        <v/>
      </c>
      <c r="AI1689" t="str">
        <f>IF(LEN(Q1689)&gt;0,REPT("0",IF(IF(MID(I1689,12,1)="F",VLOOKUP(J1689,DATA!$K$2:$Y$20,14,FALSE),0)&gt;10,IF(MID(I1689,12,1)="F",VLOOKUP(J1689,DATA!$K$2:$Y$20,14,FALSE),0)-10,0)-LEN(X1689))&amp;DEC2BIN(Q1689,IF(MID(I1689,12,1)="F",VLOOKUP(J1689,DATA!$K$2:$Y$20,14,FALSE),0)-IF(IF(MID(I1689,12,1)="F",VLOOKUP(J1689,DATA!$K$2:$Y$20,14,FALSE),0)&gt;10,IF(MID(I1689,12,1)="F",VLOOKUP(J1689,DATA!$K$2:$Y$20,14,FALSE),0)-10,0)),"")</f>
        <v/>
      </c>
      <c r="AJ1689" t="str">
        <f>IF(LEN(H1689)&gt;0,IF(H1689&lt;&gt;"CALL_PAL",VLOOKUP(H1689,DATA!$B$2:$E$526,4,FALSE),VLOOKUP(K1689,DATA!$K$72:$M$161,3,FALSE)),"")</f>
        <v/>
      </c>
      <c r="AK1689" t="str">
        <f>IF(LEN(H1689)&gt;0,VLOOKUP(H1689,DATA!$B$2:$D$526,3,FALSE),"")</f>
        <v/>
      </c>
      <c r="AL1689" t="str">
        <f t="shared" si="879"/>
        <v/>
      </c>
      <c r="AM1689" t="str">
        <f t="shared" si="880"/>
        <v/>
      </c>
      <c r="AN1689" t="str">
        <f t="shared" si="890"/>
        <v/>
      </c>
      <c r="AO1689" t="str">
        <f t="shared" si="884"/>
        <v/>
      </c>
      <c r="AP1689" t="str">
        <f t="shared" si="885"/>
        <v/>
      </c>
      <c r="AQ1689" t="str">
        <f t="shared" si="882"/>
        <v/>
      </c>
    </row>
    <row r="1690" spans="1:43" x14ac:dyDescent="0.25">
      <c r="A1690" t="str">
        <f t="shared" si="886"/>
        <v/>
      </c>
      <c r="C1690" t="str">
        <f t="shared" si="860"/>
        <v/>
      </c>
      <c r="D1690" t="str">
        <f t="shared" si="887"/>
        <v/>
      </c>
      <c r="E1690" t="str">
        <f t="shared" si="888"/>
        <v/>
      </c>
      <c r="F1690" t="str">
        <f t="shared" ref="F1690:F1753" si="891">IF(LEN(C1690)&gt;0,IF(MID(C1690,1,2)=".V",IF(MID(C1690,6,1)="B",1,IF(MID(C1690,6,1)="W",2,IF(MID(C1690,6,1)="L",4,IF(MID(C1690,6,1)="Q",8,4)))),IF(MID(C1690,1,2)=".P",0,4)),"")</f>
        <v/>
      </c>
      <c r="G1690" t="str">
        <f t="shared" si="883"/>
        <v/>
      </c>
      <c r="H1690" t="str">
        <f t="shared" si="861"/>
        <v/>
      </c>
      <c r="I1690" s="3" t="str">
        <f>IF(LEN(H1690)&gt;0,VLOOKUP(H1690,DATA!$B$2:$G$526,6,FALSE),"")</f>
        <v/>
      </c>
      <c r="J1690" t="str">
        <f>IF(LEN(H1690)&gt;0,VLOOKUP(H1690,DATA!$B$2:$G$526,2,FALSE),"")</f>
        <v/>
      </c>
      <c r="K1690" t="str">
        <f>IF(LEN(H1690)&gt;0,IF(MID(IF(MID(MID(C1690,LEN(H1690)+2,99),1,1)="(",MID(MID(C1690,LEN(H1690)+2,99),2,LEN(MID(C1690,LEN(H1690)+2,99))-2),MID(C1690,LEN(H1690)+2,99)),1,1)=VLOOKUP(H1690,DATA!$B$2:$I$526,8,FALSE),MID(IF(MID(MID(C1690,LEN(H1690)+2,99),1,1)="(",MID(MID(C1690,LEN(H1690)+2,99),2,LEN(MID(C1690,LEN(H1690)+2,99))-2),MID(C1690,LEN(H1690)+2,99)),1,3),IF(MID(MID(C1690,LEN(H1690)+2,99),1,1)="(",MID(MID(C1690,LEN(H1690)+2,99),2,LEN(MID(C1690,LEN(H1690)+2,99))-2),MID(C1690,LEN(H1690)+2,99))),"")</f>
        <v/>
      </c>
      <c r="L1690" t="str">
        <f t="shared" si="862"/>
        <v/>
      </c>
      <c r="M1690" t="str">
        <f t="shared" si="881"/>
        <v/>
      </c>
      <c r="N1690" t="str">
        <f t="shared" si="863"/>
        <v/>
      </c>
      <c r="O1690" t="str">
        <f t="shared" si="864"/>
        <v/>
      </c>
      <c r="P1690" t="str">
        <f t="shared" si="889"/>
        <v/>
      </c>
      <c r="Q1690" t="str">
        <f t="shared" si="865"/>
        <v/>
      </c>
      <c r="R1690" t="str">
        <f t="shared" si="866"/>
        <v/>
      </c>
      <c r="S1690" t="str">
        <f t="shared" si="867"/>
        <v/>
      </c>
      <c r="T1690" t="str">
        <f t="shared" si="868"/>
        <v/>
      </c>
      <c r="U1690" t="str">
        <f t="shared" si="869"/>
        <v/>
      </c>
      <c r="V1690" t="str">
        <f>IF(MID(I1690,6,1)="T",VLOOKUP(H1690,DATA!$B$2:$H$526,7,FALSE),"")</f>
        <v/>
      </c>
      <c r="W1690" t="str">
        <f t="shared" si="870"/>
        <v/>
      </c>
      <c r="X1690" t="str">
        <f>IF(LEN(H1690)&gt;0,VLOOKUP(H1690,DATA!$B$2:$F$526,5,FALSE),"")</f>
        <v/>
      </c>
      <c r="Y1690" t="str">
        <f t="shared" si="871"/>
        <v/>
      </c>
      <c r="Z1690" t="str">
        <f t="shared" si="872"/>
        <v/>
      </c>
      <c r="AA1690" t="str">
        <f t="shared" si="873"/>
        <v/>
      </c>
      <c r="AB1690" t="str">
        <f>IF(LEN(Z1690)&gt;0,VLOOKUP(Z1690,DATA!$K$25:$L$69,2,FALSE)&amp;IF(LEN(AA1690)&gt;0,VLOOKUP(AA1690,DATA!$O$25:$P$29,2,FALSE),""),"")</f>
        <v/>
      </c>
      <c r="AC1690" t="str">
        <f>IF(LEN(Z1690)&gt;0,VLOOKUP(Z1690,DATA!$K$25:$M$69,3,FALSE),"")</f>
        <v/>
      </c>
      <c r="AD1690" t="str">
        <f t="shared" si="874"/>
        <v/>
      </c>
      <c r="AE1690" t="str">
        <f t="shared" si="875"/>
        <v/>
      </c>
      <c r="AF1690" t="str">
        <f t="shared" si="876"/>
        <v/>
      </c>
      <c r="AG1690" t="str">
        <f t="shared" si="877"/>
        <v/>
      </c>
      <c r="AH1690" t="str">
        <f t="shared" si="878"/>
        <v/>
      </c>
      <c r="AI1690" t="str">
        <f>IF(LEN(Q1690)&gt;0,REPT("0",IF(IF(MID(I1690,12,1)="F",VLOOKUP(J1690,DATA!$K$2:$Y$20,14,FALSE),0)&gt;10,IF(MID(I1690,12,1)="F",VLOOKUP(J1690,DATA!$K$2:$Y$20,14,FALSE),0)-10,0)-LEN(X1690))&amp;DEC2BIN(Q1690,IF(MID(I1690,12,1)="F",VLOOKUP(J1690,DATA!$K$2:$Y$20,14,FALSE),0)-IF(IF(MID(I1690,12,1)="F",VLOOKUP(J1690,DATA!$K$2:$Y$20,14,FALSE),0)&gt;10,IF(MID(I1690,12,1)="F",VLOOKUP(J1690,DATA!$K$2:$Y$20,14,FALSE),0)-10,0)),"")</f>
        <v/>
      </c>
      <c r="AJ1690" t="str">
        <f>IF(LEN(H1690)&gt;0,IF(H1690&lt;&gt;"CALL_PAL",VLOOKUP(H1690,DATA!$B$2:$E$526,4,FALSE),VLOOKUP(K1690,DATA!$K$72:$M$161,3,FALSE)),"")</f>
        <v/>
      </c>
      <c r="AK1690" t="str">
        <f>IF(LEN(H1690)&gt;0,VLOOKUP(H1690,DATA!$B$2:$D$526,3,FALSE),"")</f>
        <v/>
      </c>
      <c r="AL1690" t="str">
        <f t="shared" si="879"/>
        <v/>
      </c>
      <c r="AM1690" t="str">
        <f t="shared" si="880"/>
        <v/>
      </c>
      <c r="AN1690" t="str">
        <f t="shared" si="890"/>
        <v/>
      </c>
      <c r="AO1690" t="str">
        <f t="shared" si="884"/>
        <v/>
      </c>
      <c r="AP1690" t="str">
        <f t="shared" si="885"/>
        <v/>
      </c>
      <c r="AQ1690" t="str">
        <f t="shared" si="882"/>
        <v/>
      </c>
    </row>
    <row r="1691" spans="1:43" x14ac:dyDescent="0.25">
      <c r="A1691" t="str">
        <f t="shared" si="886"/>
        <v/>
      </c>
      <c r="C1691" t="str">
        <f t="shared" si="860"/>
        <v/>
      </c>
      <c r="D1691" t="str">
        <f t="shared" si="887"/>
        <v/>
      </c>
      <c r="E1691" t="str">
        <f t="shared" si="888"/>
        <v/>
      </c>
      <c r="F1691" t="str">
        <f t="shared" si="891"/>
        <v/>
      </c>
      <c r="G1691" t="str">
        <f t="shared" si="883"/>
        <v/>
      </c>
      <c r="H1691" t="str">
        <f t="shared" si="861"/>
        <v/>
      </c>
      <c r="I1691" s="3" t="str">
        <f>IF(LEN(H1691)&gt;0,VLOOKUP(H1691,DATA!$B$2:$G$526,6,FALSE),"")</f>
        <v/>
      </c>
      <c r="J1691" t="str">
        <f>IF(LEN(H1691)&gt;0,VLOOKUP(H1691,DATA!$B$2:$G$526,2,FALSE),"")</f>
        <v/>
      </c>
      <c r="K1691" t="str">
        <f>IF(LEN(H1691)&gt;0,IF(MID(IF(MID(MID(C1691,LEN(H1691)+2,99),1,1)="(",MID(MID(C1691,LEN(H1691)+2,99),2,LEN(MID(C1691,LEN(H1691)+2,99))-2),MID(C1691,LEN(H1691)+2,99)),1,1)=VLOOKUP(H1691,DATA!$B$2:$I$526,8,FALSE),MID(IF(MID(MID(C1691,LEN(H1691)+2,99),1,1)="(",MID(MID(C1691,LEN(H1691)+2,99),2,LEN(MID(C1691,LEN(H1691)+2,99))-2),MID(C1691,LEN(H1691)+2,99)),1,3),IF(MID(MID(C1691,LEN(H1691)+2,99),1,1)="(",MID(MID(C1691,LEN(H1691)+2,99),2,LEN(MID(C1691,LEN(H1691)+2,99))-2),MID(C1691,LEN(H1691)+2,99))),"")</f>
        <v/>
      </c>
      <c r="L1691" t="str">
        <f t="shared" si="862"/>
        <v/>
      </c>
      <c r="M1691" t="str">
        <f t="shared" si="881"/>
        <v/>
      </c>
      <c r="N1691" t="str">
        <f t="shared" si="863"/>
        <v/>
      </c>
      <c r="O1691" t="str">
        <f t="shared" si="864"/>
        <v/>
      </c>
      <c r="P1691" t="str">
        <f t="shared" si="889"/>
        <v/>
      </c>
      <c r="Q1691" t="str">
        <f t="shared" si="865"/>
        <v/>
      </c>
      <c r="R1691" t="str">
        <f t="shared" si="866"/>
        <v/>
      </c>
      <c r="S1691" t="str">
        <f t="shared" si="867"/>
        <v/>
      </c>
      <c r="T1691" t="str">
        <f t="shared" si="868"/>
        <v/>
      </c>
      <c r="U1691" t="str">
        <f t="shared" si="869"/>
        <v/>
      </c>
      <c r="V1691" t="str">
        <f>IF(MID(I1691,6,1)="T",VLOOKUP(H1691,DATA!$B$2:$H$526,7,FALSE),"")</f>
        <v/>
      </c>
      <c r="W1691" t="str">
        <f t="shared" si="870"/>
        <v/>
      </c>
      <c r="X1691" t="str">
        <f>IF(LEN(H1691)&gt;0,VLOOKUP(H1691,DATA!$B$2:$F$526,5,FALSE),"")</f>
        <v/>
      </c>
      <c r="Y1691" t="str">
        <f t="shared" si="871"/>
        <v/>
      </c>
      <c r="Z1691" t="str">
        <f t="shared" si="872"/>
        <v/>
      </c>
      <c r="AA1691" t="str">
        <f t="shared" si="873"/>
        <v/>
      </c>
      <c r="AB1691" t="str">
        <f>IF(LEN(Z1691)&gt;0,VLOOKUP(Z1691,DATA!$K$25:$L$69,2,FALSE)&amp;IF(LEN(AA1691)&gt;0,VLOOKUP(AA1691,DATA!$O$25:$P$29,2,FALSE),""),"")</f>
        <v/>
      </c>
      <c r="AC1691" t="str">
        <f>IF(LEN(Z1691)&gt;0,VLOOKUP(Z1691,DATA!$K$25:$M$69,3,FALSE),"")</f>
        <v/>
      </c>
      <c r="AD1691" t="str">
        <f t="shared" si="874"/>
        <v/>
      </c>
      <c r="AE1691" t="str">
        <f t="shared" si="875"/>
        <v/>
      </c>
      <c r="AF1691" t="str">
        <f t="shared" si="876"/>
        <v/>
      </c>
      <c r="AG1691" t="str">
        <f t="shared" si="877"/>
        <v/>
      </c>
      <c r="AH1691" t="str">
        <f t="shared" si="878"/>
        <v/>
      </c>
      <c r="AI1691" t="str">
        <f>IF(LEN(Q1691)&gt;0,REPT("0",IF(IF(MID(I1691,12,1)="F",VLOOKUP(J1691,DATA!$K$2:$Y$20,14,FALSE),0)&gt;10,IF(MID(I1691,12,1)="F",VLOOKUP(J1691,DATA!$K$2:$Y$20,14,FALSE),0)-10,0)-LEN(X1691))&amp;DEC2BIN(Q1691,IF(MID(I1691,12,1)="F",VLOOKUP(J1691,DATA!$K$2:$Y$20,14,FALSE),0)-IF(IF(MID(I1691,12,1)="F",VLOOKUP(J1691,DATA!$K$2:$Y$20,14,FALSE),0)&gt;10,IF(MID(I1691,12,1)="F",VLOOKUP(J1691,DATA!$K$2:$Y$20,14,FALSE),0)-10,0)),"")</f>
        <v/>
      </c>
      <c r="AJ1691" t="str">
        <f>IF(LEN(H1691)&gt;0,IF(H1691&lt;&gt;"CALL_PAL",VLOOKUP(H1691,DATA!$B$2:$E$526,4,FALSE),VLOOKUP(K1691,DATA!$K$72:$M$161,3,FALSE)),"")</f>
        <v/>
      </c>
      <c r="AK1691" t="str">
        <f>IF(LEN(H1691)&gt;0,VLOOKUP(H1691,DATA!$B$2:$D$526,3,FALSE),"")</f>
        <v/>
      </c>
      <c r="AL1691" t="str">
        <f t="shared" si="879"/>
        <v/>
      </c>
      <c r="AM1691" t="str">
        <f t="shared" si="880"/>
        <v/>
      </c>
      <c r="AN1691" t="str">
        <f t="shared" si="890"/>
        <v/>
      </c>
      <c r="AO1691" t="str">
        <f t="shared" si="884"/>
        <v/>
      </c>
      <c r="AP1691" t="str">
        <f t="shared" si="885"/>
        <v/>
      </c>
      <c r="AQ1691" t="str">
        <f t="shared" si="882"/>
        <v/>
      </c>
    </row>
    <row r="1692" spans="1:43" x14ac:dyDescent="0.25">
      <c r="A1692" t="str">
        <f t="shared" si="886"/>
        <v/>
      </c>
      <c r="C1692" t="str">
        <f t="shared" ref="C1692:C1755" si="892">IF(LEN(B1692)&gt;0,TRIM(B1692),"")</f>
        <v/>
      </c>
      <c r="D1692" t="str">
        <f t="shared" si="887"/>
        <v/>
      </c>
      <c r="E1692" t="str">
        <f t="shared" si="888"/>
        <v/>
      </c>
      <c r="F1692" t="str">
        <f t="shared" si="891"/>
        <v/>
      </c>
      <c r="G1692" t="str">
        <f t="shared" si="883"/>
        <v/>
      </c>
      <c r="H1692" t="str">
        <f t="shared" ref="H1692:H1755" si="893">IF(LEN(C1692)&gt;0,IF(IFERROR(FIND(":",C1692)&gt;0,FALSE),"",IF(MID(C1692,1,1)=".","",TRIM(MID(C1692,1,IFERROR(FIND(" ",C1692)-1,LEN(C1692)))))),"")</f>
        <v/>
      </c>
      <c r="I1692" s="3" t="str">
        <f>IF(LEN(H1692)&gt;0,VLOOKUP(H1692,DATA!$B$2:$G$526,6,FALSE),"")</f>
        <v/>
      </c>
      <c r="J1692" t="str">
        <f>IF(LEN(H1692)&gt;0,VLOOKUP(H1692,DATA!$B$2:$G$526,2,FALSE),"")</f>
        <v/>
      </c>
      <c r="K1692" t="str">
        <f>IF(LEN(H1692)&gt;0,IF(MID(IF(MID(MID(C1692,LEN(H1692)+2,99),1,1)="(",MID(MID(C1692,LEN(H1692)+2,99),2,LEN(MID(C1692,LEN(H1692)+2,99))-2),MID(C1692,LEN(H1692)+2,99)),1,1)=VLOOKUP(H1692,DATA!$B$2:$I$526,8,FALSE),MID(IF(MID(MID(C1692,LEN(H1692)+2,99),1,1)="(",MID(MID(C1692,LEN(H1692)+2,99),2,LEN(MID(C1692,LEN(H1692)+2,99))-2),MID(C1692,LEN(H1692)+2,99)),1,3),IF(MID(MID(C1692,LEN(H1692)+2,99),1,1)="(",MID(MID(C1692,LEN(H1692)+2,99),2,LEN(MID(C1692,LEN(H1692)+2,99))-2),MID(C1692,LEN(H1692)+2,99))),"")</f>
        <v/>
      </c>
      <c r="L1692" t="str">
        <f t="shared" ref="L1692:L1755" si="894">TRIM(MID(IF(LEN(H1692)&gt;0,IF(FIND(K1692,C1692)+LEN(K1692)+1&lt;LEN(C1692),MID(C1692,FIND(K1692,C1692)+LEN(K1692)+1,99),""),""), 1, IFERROR(FIND(",",IF(LEN(H1692)&gt;0,IF(FIND(K1692,C1692)+LEN(K1692)+1&lt;LEN(C1692),MID(C1692,FIND(K1692,C1692)+LEN(K1692)+1,99),""),""))-1,LEN(IF(LEN(H1692)&gt;0,IF(FIND(K1692,C1692)+LEN(K1692)+1&lt;LEN(C1692),MID(C1692,FIND(K1692,C1692)+LEN(K1692)+1,99),""),"")))))</f>
        <v/>
      </c>
      <c r="M1692" t="str">
        <f t="shared" si="881"/>
        <v/>
      </c>
      <c r="N1692" t="str">
        <f t="shared" ref="N1692:N1755" si="895">IF(MID(I1692,5,1)="L",IFERROR(FIND("#",L1692)=1,FALSE),"")</f>
        <v/>
      </c>
      <c r="O1692" t="str">
        <f t="shared" ref="O1692:O1755" si="896">IF(MID(I1692,4,1)="Z",IF(N1692,FALSE,TRUE),"")</f>
        <v/>
      </c>
      <c r="P1692" t="str">
        <f t="shared" si="889"/>
        <v/>
      </c>
      <c r="Q1692" t="str">
        <f t="shared" ref="Q1692:Q1755" si="897">IF(LEN(P1692)&gt;0,P1692-(G1692+4),IF(AND(MID(I1692,12,1)="F",LEN(L1692)&gt;0,MID(L1692,1,1)&lt;&gt;"R",MID(L1692,1,1)&lt;&gt;"F",MID(L1692,1,1)&lt;&gt;"#"),INT(MID(L1692,1,FIND("(",L1692)-1)),""))</f>
        <v/>
      </c>
      <c r="R1692" t="str">
        <f t="shared" ref="R1692:R1755" si="898">IF(AND(MID(I1692,3,1)="B",LEN(P1692)=0,LEN(Q1692)&lt;&gt;0),MID(L1692,LEN(Q1692)+2,3),"")</f>
        <v/>
      </c>
      <c r="S1692" t="str">
        <f t="shared" ref="S1692:S1755" si="899">IF(LEN(I1692)&gt;0,IF(MID(I1692,2,1)="A",IFERROR(FIND("A31",J1692)&gt;0,FALSE),""),"")</f>
        <v/>
      </c>
      <c r="T1692" t="str">
        <f t="shared" ref="T1692:T1755" si="900">IF(LEN(I1692)&gt;0,IF(MID(I1692,3,1)="B",IFERROR(FIND("B31",J1692)&gt;0,IF(H1692="HW_MFPR",TRUE,FALSE)),""),"")</f>
        <v/>
      </c>
      <c r="U1692" t="str">
        <f t="shared" ref="U1692:U1755" si="901">IF(LEN(I1692)&gt;0,IF(MID(I1692,13,1)="C",IFERROR(FIND("C31",J1692)&gt;0,FALSE),""),"")</f>
        <v/>
      </c>
      <c r="V1692" t="str">
        <f>IF(MID(I1692,6,1)="T",VLOOKUP(H1692,DATA!$B$2:$H$526,7,FALSE),"")</f>
        <v/>
      </c>
      <c r="W1692" t="str">
        <f t="shared" ref="W1692:W1755" si="902">IF(MID(I1692,7,1)="E",DEC2BIN(IF(M1692="L",0,1),1),"")</f>
        <v/>
      </c>
      <c r="X1692" t="str">
        <f>IF(LEN(H1692)&gt;0,VLOOKUP(H1692,DATA!$B$2:$F$526,5,FALSE),"")</f>
        <v/>
      </c>
      <c r="Y1692" t="str">
        <f t="shared" ref="Y1692:Y1755" si="903">IF(LEN(X1692)&gt;0,DEC2BIN(IF(AND(LEN(M1692)&gt;0,MID(M1692,1,1)="S"),1,0),1),"")</f>
        <v/>
      </c>
      <c r="Z1692" t="str">
        <f t="shared" ref="Z1692:Z1755" si="904">IF(MID(I1692,10,1)="I",MID(L1692,1,IFERROR(FIND("(",L1692)-1,LEN(L1692))),"")</f>
        <v/>
      </c>
      <c r="AA1692" t="str">
        <f t="shared" ref="AA1692:AA1755" si="905">IF(AND(LEN(Z1692)&gt;0,LEN(Z1692)&lt;&gt;LEN(L1692)),MID(L1692,LEN(Z1692)+2,LEN(L1692)-LEN(Z1692)-2),"")</f>
        <v/>
      </c>
      <c r="AB1692" t="str">
        <f>IF(LEN(Z1692)&gt;0,VLOOKUP(Z1692,DATA!$K$25:$L$69,2,FALSE)&amp;IF(LEN(AA1692)&gt;0,VLOOKUP(AA1692,DATA!$O$25:$P$29,2,FALSE),""),"")</f>
        <v/>
      </c>
      <c r="AC1692" t="str">
        <f>IF(LEN(Z1692)&gt;0,VLOOKUP(Z1692,DATA!$K$25:$M$69,3,FALSE),"")</f>
        <v/>
      </c>
      <c r="AD1692" t="str">
        <f t="shared" ref="AD1692:AD1755" si="906">IF(MID(I1692,2,1)="A",DEC2BIN(IF(S1692,"31",MID(K1692,2,2)),5),"")</f>
        <v/>
      </c>
      <c r="AE1692" t="str">
        <f t="shared" ref="AE1692:AE1755" si="907">IF(MID(I1692,3,1)="B",IF(T1692,DEC2BIN("31",5),IF(S1692,DEC2BIN(MID(K1692,2,2),5),IF(LEN(R1692)&gt;0,DEC2BIN(MID(R1692,2,2),5),IF(OR(LEN(P1692)&gt;0,LEN(Z1692)&gt;0,N1692),"",DEC2BIN(MID(L1692,2,2),5))))),"")</f>
        <v/>
      </c>
      <c r="AF1692" t="str">
        <f t="shared" ref="AF1692:AF1755" si="908">IF(AND(LEN(O1692)&gt;0,O1692),"0000","")</f>
        <v/>
      </c>
      <c r="AG1692" t="str">
        <f t="shared" ref="AG1692:AG1755" si="909">IF(AND(LEN(N1692)&gt;0,N1692),DEC2BIN(MID(L1692,2,LEN(L1692)-1),8)&amp;"1","")</f>
        <v/>
      </c>
      <c r="AH1692" t="str">
        <f t="shared" ref="AH1692:AH1755" si="910">IF(MID(I1692,13,1)="C",DEC2BIN(IF(U1692,31,MID(M1692,2,2)),5),"")</f>
        <v/>
      </c>
      <c r="AI1692" t="str">
        <f>IF(LEN(Q1692)&gt;0,REPT("0",IF(IF(MID(I1692,12,1)="F",VLOOKUP(J1692,DATA!$K$2:$Y$20,14,FALSE),0)&gt;10,IF(MID(I1692,12,1)="F",VLOOKUP(J1692,DATA!$K$2:$Y$20,14,FALSE),0)-10,0)-LEN(X1692))&amp;DEC2BIN(Q1692,IF(MID(I1692,12,1)="F",VLOOKUP(J1692,DATA!$K$2:$Y$20,14,FALSE),0)-IF(IF(MID(I1692,12,1)="F",VLOOKUP(J1692,DATA!$K$2:$Y$20,14,FALSE),0)&gt;10,IF(MID(I1692,12,1)="F",VLOOKUP(J1692,DATA!$K$2:$Y$20,14,FALSE),0)-10,0)),"")</f>
        <v/>
      </c>
      <c r="AJ1692" t="str">
        <f>IF(LEN(H1692)&gt;0,IF(H1692&lt;&gt;"CALL_PAL",VLOOKUP(H1692,DATA!$B$2:$E$526,4,FALSE),VLOOKUP(K1692,DATA!$K$72:$M$161,3,FALSE)),"")</f>
        <v/>
      </c>
      <c r="AK1692" t="str">
        <f>IF(LEN(H1692)&gt;0,VLOOKUP(H1692,DATA!$B$2:$D$526,3,FALSE),"")</f>
        <v/>
      </c>
      <c r="AL1692" t="str">
        <f t="shared" ref="AL1692:AL1755" si="911">AK1692&amp;AD1692&amp;AE1692&amp;V1692&amp;W1692&amp;X1692&amp;Y1692&amp;AB1692&amp;AC1692&amp;AF1692&amp;AG1692&amp;AI1692&amp;AJ1692&amp;AH1692</f>
        <v/>
      </c>
      <c r="AM1692" t="str">
        <f t="shared" ref="AM1692:AM1755" si="912">IF(LEN(AL1692)&gt;0,BIN2HEX(MID(AL1692,1,8),2)&amp;BIN2HEX(MID(AL1692,9,8),2)&amp;BIN2HEX(MID(AL1692,17,8),2)&amp;BIN2HEX(MID(AL1692,25,8),2),"")</f>
        <v/>
      </c>
      <c r="AN1692" t="str">
        <f t="shared" si="890"/>
        <v/>
      </c>
      <c r="AO1692" t="str">
        <f t="shared" si="884"/>
        <v/>
      </c>
      <c r="AP1692" t="str">
        <f t="shared" si="885"/>
        <v/>
      </c>
      <c r="AQ1692" t="str">
        <f t="shared" si="882"/>
        <v/>
      </c>
    </row>
    <row r="1693" spans="1:43" x14ac:dyDescent="0.25">
      <c r="A1693" t="str">
        <f t="shared" si="886"/>
        <v/>
      </c>
      <c r="C1693" t="str">
        <f t="shared" si="892"/>
        <v/>
      </c>
      <c r="D1693" t="str">
        <f t="shared" si="887"/>
        <v/>
      </c>
      <c r="E1693" t="str">
        <f t="shared" si="888"/>
        <v/>
      </c>
      <c r="F1693" t="str">
        <f t="shared" si="891"/>
        <v/>
      </c>
      <c r="G1693" t="str">
        <f t="shared" si="883"/>
        <v/>
      </c>
      <c r="H1693" t="str">
        <f t="shared" si="893"/>
        <v/>
      </c>
      <c r="I1693" s="3" t="str">
        <f>IF(LEN(H1693)&gt;0,VLOOKUP(H1693,DATA!$B$2:$G$526,6,FALSE),"")</f>
        <v/>
      </c>
      <c r="J1693" t="str">
        <f>IF(LEN(H1693)&gt;0,VLOOKUP(H1693,DATA!$B$2:$G$526,2,FALSE),"")</f>
        <v/>
      </c>
      <c r="K1693" t="str">
        <f>IF(LEN(H1693)&gt;0,IF(MID(IF(MID(MID(C1693,LEN(H1693)+2,99),1,1)="(",MID(MID(C1693,LEN(H1693)+2,99),2,LEN(MID(C1693,LEN(H1693)+2,99))-2),MID(C1693,LEN(H1693)+2,99)),1,1)=VLOOKUP(H1693,DATA!$B$2:$I$526,8,FALSE),MID(IF(MID(MID(C1693,LEN(H1693)+2,99),1,1)="(",MID(MID(C1693,LEN(H1693)+2,99),2,LEN(MID(C1693,LEN(H1693)+2,99))-2),MID(C1693,LEN(H1693)+2,99)),1,3),IF(MID(MID(C1693,LEN(H1693)+2,99),1,1)="(",MID(MID(C1693,LEN(H1693)+2,99),2,LEN(MID(C1693,LEN(H1693)+2,99))-2),MID(C1693,LEN(H1693)+2,99))),"")</f>
        <v/>
      </c>
      <c r="L1693" t="str">
        <f t="shared" si="894"/>
        <v/>
      </c>
      <c r="M1693" t="str">
        <f t="shared" si="881"/>
        <v/>
      </c>
      <c r="N1693" t="str">
        <f t="shared" si="895"/>
        <v/>
      </c>
      <c r="O1693" t="str">
        <f t="shared" si="896"/>
        <v/>
      </c>
      <c r="P1693" t="str">
        <f t="shared" si="889"/>
        <v/>
      </c>
      <c r="Q1693" t="str">
        <f t="shared" si="897"/>
        <v/>
      </c>
      <c r="R1693" t="str">
        <f t="shared" si="898"/>
        <v/>
      </c>
      <c r="S1693" t="str">
        <f t="shared" si="899"/>
        <v/>
      </c>
      <c r="T1693" t="str">
        <f t="shared" si="900"/>
        <v/>
      </c>
      <c r="U1693" t="str">
        <f t="shared" si="901"/>
        <v/>
      </c>
      <c r="V1693" t="str">
        <f>IF(MID(I1693,6,1)="T",VLOOKUP(H1693,DATA!$B$2:$H$526,7,FALSE),"")</f>
        <v/>
      </c>
      <c r="W1693" t="str">
        <f t="shared" si="902"/>
        <v/>
      </c>
      <c r="X1693" t="str">
        <f>IF(LEN(H1693)&gt;0,VLOOKUP(H1693,DATA!$B$2:$F$526,5,FALSE),"")</f>
        <v/>
      </c>
      <c r="Y1693" t="str">
        <f t="shared" si="903"/>
        <v/>
      </c>
      <c r="Z1693" t="str">
        <f t="shared" si="904"/>
        <v/>
      </c>
      <c r="AA1693" t="str">
        <f t="shared" si="905"/>
        <v/>
      </c>
      <c r="AB1693" t="str">
        <f>IF(LEN(Z1693)&gt;0,VLOOKUP(Z1693,DATA!$K$25:$L$69,2,FALSE)&amp;IF(LEN(AA1693)&gt;0,VLOOKUP(AA1693,DATA!$O$25:$P$29,2,FALSE),""),"")</f>
        <v/>
      </c>
      <c r="AC1693" t="str">
        <f>IF(LEN(Z1693)&gt;0,VLOOKUP(Z1693,DATA!$K$25:$M$69,3,FALSE),"")</f>
        <v/>
      </c>
      <c r="AD1693" t="str">
        <f t="shared" si="906"/>
        <v/>
      </c>
      <c r="AE1693" t="str">
        <f t="shared" si="907"/>
        <v/>
      </c>
      <c r="AF1693" t="str">
        <f t="shared" si="908"/>
        <v/>
      </c>
      <c r="AG1693" t="str">
        <f t="shared" si="909"/>
        <v/>
      </c>
      <c r="AH1693" t="str">
        <f t="shared" si="910"/>
        <v/>
      </c>
      <c r="AI1693" t="str">
        <f>IF(LEN(Q1693)&gt;0,REPT("0",IF(IF(MID(I1693,12,1)="F",VLOOKUP(J1693,DATA!$K$2:$Y$20,14,FALSE),0)&gt;10,IF(MID(I1693,12,1)="F",VLOOKUP(J1693,DATA!$K$2:$Y$20,14,FALSE),0)-10,0)-LEN(X1693))&amp;DEC2BIN(Q1693,IF(MID(I1693,12,1)="F",VLOOKUP(J1693,DATA!$K$2:$Y$20,14,FALSE),0)-IF(IF(MID(I1693,12,1)="F",VLOOKUP(J1693,DATA!$K$2:$Y$20,14,FALSE),0)&gt;10,IF(MID(I1693,12,1)="F",VLOOKUP(J1693,DATA!$K$2:$Y$20,14,FALSE),0)-10,0)),"")</f>
        <v/>
      </c>
      <c r="AJ1693" t="str">
        <f>IF(LEN(H1693)&gt;0,IF(H1693&lt;&gt;"CALL_PAL",VLOOKUP(H1693,DATA!$B$2:$E$526,4,FALSE),VLOOKUP(K1693,DATA!$K$72:$M$161,3,FALSE)),"")</f>
        <v/>
      </c>
      <c r="AK1693" t="str">
        <f>IF(LEN(H1693)&gt;0,VLOOKUP(H1693,DATA!$B$2:$D$526,3,FALSE),"")</f>
        <v/>
      </c>
      <c r="AL1693" t="str">
        <f t="shared" si="911"/>
        <v/>
      </c>
      <c r="AM1693" t="str">
        <f t="shared" si="912"/>
        <v/>
      </c>
      <c r="AN1693" t="str">
        <f t="shared" si="890"/>
        <v/>
      </c>
      <c r="AO1693" t="str">
        <f t="shared" si="884"/>
        <v/>
      </c>
      <c r="AP1693" t="str">
        <f t="shared" si="885"/>
        <v/>
      </c>
      <c r="AQ1693" t="str">
        <f t="shared" si="882"/>
        <v/>
      </c>
    </row>
    <row r="1694" spans="1:43" x14ac:dyDescent="0.25">
      <c r="A1694" t="str">
        <f t="shared" si="886"/>
        <v/>
      </c>
      <c r="C1694" t="str">
        <f t="shared" si="892"/>
        <v/>
      </c>
      <c r="D1694" t="str">
        <f t="shared" si="887"/>
        <v/>
      </c>
      <c r="E1694" t="str">
        <f t="shared" si="888"/>
        <v/>
      </c>
      <c r="F1694" t="str">
        <f t="shared" si="891"/>
        <v/>
      </c>
      <c r="G1694" t="str">
        <f t="shared" si="883"/>
        <v/>
      </c>
      <c r="H1694" t="str">
        <f t="shared" si="893"/>
        <v/>
      </c>
      <c r="I1694" s="3" t="str">
        <f>IF(LEN(H1694)&gt;0,VLOOKUP(H1694,DATA!$B$2:$G$526,6,FALSE),"")</f>
        <v/>
      </c>
      <c r="J1694" t="str">
        <f>IF(LEN(H1694)&gt;0,VLOOKUP(H1694,DATA!$B$2:$G$526,2,FALSE),"")</f>
        <v/>
      </c>
      <c r="K1694" t="str">
        <f>IF(LEN(H1694)&gt;0,IF(MID(IF(MID(MID(C1694,LEN(H1694)+2,99),1,1)="(",MID(MID(C1694,LEN(H1694)+2,99),2,LEN(MID(C1694,LEN(H1694)+2,99))-2),MID(C1694,LEN(H1694)+2,99)),1,1)=VLOOKUP(H1694,DATA!$B$2:$I$526,8,FALSE),MID(IF(MID(MID(C1694,LEN(H1694)+2,99),1,1)="(",MID(MID(C1694,LEN(H1694)+2,99),2,LEN(MID(C1694,LEN(H1694)+2,99))-2),MID(C1694,LEN(H1694)+2,99)),1,3),IF(MID(MID(C1694,LEN(H1694)+2,99),1,1)="(",MID(MID(C1694,LEN(H1694)+2,99),2,LEN(MID(C1694,LEN(H1694)+2,99))-2),MID(C1694,LEN(H1694)+2,99))),"")</f>
        <v/>
      </c>
      <c r="L1694" t="str">
        <f t="shared" si="894"/>
        <v/>
      </c>
      <c r="M1694" t="str">
        <f t="shared" si="881"/>
        <v/>
      </c>
      <c r="N1694" t="str">
        <f t="shared" si="895"/>
        <v/>
      </c>
      <c r="O1694" t="str">
        <f t="shared" si="896"/>
        <v/>
      </c>
      <c r="P1694" t="str">
        <f t="shared" si="889"/>
        <v/>
      </c>
      <c r="Q1694" t="str">
        <f t="shared" si="897"/>
        <v/>
      </c>
      <c r="R1694" t="str">
        <f t="shared" si="898"/>
        <v/>
      </c>
      <c r="S1694" t="str">
        <f t="shared" si="899"/>
        <v/>
      </c>
      <c r="T1694" t="str">
        <f t="shared" si="900"/>
        <v/>
      </c>
      <c r="U1694" t="str">
        <f t="shared" si="901"/>
        <v/>
      </c>
      <c r="V1694" t="str">
        <f>IF(MID(I1694,6,1)="T",VLOOKUP(H1694,DATA!$B$2:$H$526,7,FALSE),"")</f>
        <v/>
      </c>
      <c r="W1694" t="str">
        <f t="shared" si="902"/>
        <v/>
      </c>
      <c r="X1694" t="str">
        <f>IF(LEN(H1694)&gt;0,VLOOKUP(H1694,DATA!$B$2:$F$526,5,FALSE),"")</f>
        <v/>
      </c>
      <c r="Y1694" t="str">
        <f t="shared" si="903"/>
        <v/>
      </c>
      <c r="Z1694" t="str">
        <f t="shared" si="904"/>
        <v/>
      </c>
      <c r="AA1694" t="str">
        <f t="shared" si="905"/>
        <v/>
      </c>
      <c r="AB1694" t="str">
        <f>IF(LEN(Z1694)&gt;0,VLOOKUP(Z1694,DATA!$K$25:$L$69,2,FALSE)&amp;IF(LEN(AA1694)&gt;0,VLOOKUP(AA1694,DATA!$O$25:$P$29,2,FALSE),""),"")</f>
        <v/>
      </c>
      <c r="AC1694" t="str">
        <f>IF(LEN(Z1694)&gt;0,VLOOKUP(Z1694,DATA!$K$25:$M$69,3,FALSE),"")</f>
        <v/>
      </c>
      <c r="AD1694" t="str">
        <f t="shared" si="906"/>
        <v/>
      </c>
      <c r="AE1694" t="str">
        <f t="shared" si="907"/>
        <v/>
      </c>
      <c r="AF1694" t="str">
        <f t="shared" si="908"/>
        <v/>
      </c>
      <c r="AG1694" t="str">
        <f t="shared" si="909"/>
        <v/>
      </c>
      <c r="AH1694" t="str">
        <f t="shared" si="910"/>
        <v/>
      </c>
      <c r="AI1694" t="str">
        <f>IF(LEN(Q1694)&gt;0,REPT("0",IF(IF(MID(I1694,12,1)="F",VLOOKUP(J1694,DATA!$K$2:$Y$20,14,FALSE),0)&gt;10,IF(MID(I1694,12,1)="F",VLOOKUP(J1694,DATA!$K$2:$Y$20,14,FALSE),0)-10,0)-LEN(X1694))&amp;DEC2BIN(Q1694,IF(MID(I1694,12,1)="F",VLOOKUP(J1694,DATA!$K$2:$Y$20,14,FALSE),0)-IF(IF(MID(I1694,12,1)="F",VLOOKUP(J1694,DATA!$K$2:$Y$20,14,FALSE),0)&gt;10,IF(MID(I1694,12,1)="F",VLOOKUP(J1694,DATA!$K$2:$Y$20,14,FALSE),0)-10,0)),"")</f>
        <v/>
      </c>
      <c r="AJ1694" t="str">
        <f>IF(LEN(H1694)&gt;0,IF(H1694&lt;&gt;"CALL_PAL",VLOOKUP(H1694,DATA!$B$2:$E$526,4,FALSE),VLOOKUP(K1694,DATA!$K$72:$M$161,3,FALSE)),"")</f>
        <v/>
      </c>
      <c r="AK1694" t="str">
        <f>IF(LEN(H1694)&gt;0,VLOOKUP(H1694,DATA!$B$2:$D$526,3,FALSE),"")</f>
        <v/>
      </c>
      <c r="AL1694" t="str">
        <f t="shared" si="911"/>
        <v/>
      </c>
      <c r="AM1694" t="str">
        <f t="shared" si="912"/>
        <v/>
      </c>
      <c r="AN1694" t="str">
        <f t="shared" si="890"/>
        <v/>
      </c>
      <c r="AO1694" t="str">
        <f t="shared" si="884"/>
        <v/>
      </c>
      <c r="AP1694" t="str">
        <f t="shared" si="885"/>
        <v/>
      </c>
      <c r="AQ1694" t="str">
        <f t="shared" si="882"/>
        <v/>
      </c>
    </row>
    <row r="1695" spans="1:43" x14ac:dyDescent="0.25">
      <c r="A1695" t="str">
        <f t="shared" si="886"/>
        <v/>
      </c>
      <c r="C1695" t="str">
        <f t="shared" si="892"/>
        <v/>
      </c>
      <c r="D1695" t="str">
        <f t="shared" si="887"/>
        <v/>
      </c>
      <c r="E1695" t="str">
        <f t="shared" si="888"/>
        <v/>
      </c>
      <c r="F1695" t="str">
        <f t="shared" si="891"/>
        <v/>
      </c>
      <c r="G1695" t="str">
        <f t="shared" si="883"/>
        <v/>
      </c>
      <c r="H1695" t="str">
        <f t="shared" si="893"/>
        <v/>
      </c>
      <c r="I1695" s="3" t="str">
        <f>IF(LEN(H1695)&gt;0,VLOOKUP(H1695,DATA!$B$2:$G$526,6,FALSE),"")</f>
        <v/>
      </c>
      <c r="J1695" t="str">
        <f>IF(LEN(H1695)&gt;0,VLOOKUP(H1695,DATA!$B$2:$G$526,2,FALSE),"")</f>
        <v/>
      </c>
      <c r="K1695" t="str">
        <f>IF(LEN(H1695)&gt;0,IF(MID(IF(MID(MID(C1695,LEN(H1695)+2,99),1,1)="(",MID(MID(C1695,LEN(H1695)+2,99),2,LEN(MID(C1695,LEN(H1695)+2,99))-2),MID(C1695,LEN(H1695)+2,99)),1,1)=VLOOKUP(H1695,DATA!$B$2:$I$526,8,FALSE),MID(IF(MID(MID(C1695,LEN(H1695)+2,99),1,1)="(",MID(MID(C1695,LEN(H1695)+2,99),2,LEN(MID(C1695,LEN(H1695)+2,99))-2),MID(C1695,LEN(H1695)+2,99)),1,3),IF(MID(MID(C1695,LEN(H1695)+2,99),1,1)="(",MID(MID(C1695,LEN(H1695)+2,99),2,LEN(MID(C1695,LEN(H1695)+2,99))-2),MID(C1695,LEN(H1695)+2,99))),"")</f>
        <v/>
      </c>
      <c r="L1695" t="str">
        <f t="shared" si="894"/>
        <v/>
      </c>
      <c r="M1695" t="str">
        <f t="shared" si="881"/>
        <v/>
      </c>
      <c r="N1695" t="str">
        <f t="shared" si="895"/>
        <v/>
      </c>
      <c r="O1695" t="str">
        <f t="shared" si="896"/>
        <v/>
      </c>
      <c r="P1695" t="str">
        <f t="shared" si="889"/>
        <v/>
      </c>
      <c r="Q1695" t="str">
        <f t="shared" si="897"/>
        <v/>
      </c>
      <c r="R1695" t="str">
        <f t="shared" si="898"/>
        <v/>
      </c>
      <c r="S1695" t="str">
        <f t="shared" si="899"/>
        <v/>
      </c>
      <c r="T1695" t="str">
        <f t="shared" si="900"/>
        <v/>
      </c>
      <c r="U1695" t="str">
        <f t="shared" si="901"/>
        <v/>
      </c>
      <c r="V1695" t="str">
        <f>IF(MID(I1695,6,1)="T",VLOOKUP(H1695,DATA!$B$2:$H$526,7,FALSE),"")</f>
        <v/>
      </c>
      <c r="W1695" t="str">
        <f t="shared" si="902"/>
        <v/>
      </c>
      <c r="X1695" t="str">
        <f>IF(LEN(H1695)&gt;0,VLOOKUP(H1695,DATA!$B$2:$F$526,5,FALSE),"")</f>
        <v/>
      </c>
      <c r="Y1695" t="str">
        <f t="shared" si="903"/>
        <v/>
      </c>
      <c r="Z1695" t="str">
        <f t="shared" si="904"/>
        <v/>
      </c>
      <c r="AA1695" t="str">
        <f t="shared" si="905"/>
        <v/>
      </c>
      <c r="AB1695" t="str">
        <f>IF(LEN(Z1695)&gt;0,VLOOKUP(Z1695,DATA!$K$25:$L$69,2,FALSE)&amp;IF(LEN(AA1695)&gt;0,VLOOKUP(AA1695,DATA!$O$25:$P$29,2,FALSE),""),"")</f>
        <v/>
      </c>
      <c r="AC1695" t="str">
        <f>IF(LEN(Z1695)&gt;0,VLOOKUP(Z1695,DATA!$K$25:$M$69,3,FALSE),"")</f>
        <v/>
      </c>
      <c r="AD1695" t="str">
        <f t="shared" si="906"/>
        <v/>
      </c>
      <c r="AE1695" t="str">
        <f t="shared" si="907"/>
        <v/>
      </c>
      <c r="AF1695" t="str">
        <f t="shared" si="908"/>
        <v/>
      </c>
      <c r="AG1695" t="str">
        <f t="shared" si="909"/>
        <v/>
      </c>
      <c r="AH1695" t="str">
        <f t="shared" si="910"/>
        <v/>
      </c>
      <c r="AI1695" t="str">
        <f>IF(LEN(Q1695)&gt;0,REPT("0",IF(IF(MID(I1695,12,1)="F",VLOOKUP(J1695,DATA!$K$2:$Y$20,14,FALSE),0)&gt;10,IF(MID(I1695,12,1)="F",VLOOKUP(J1695,DATA!$K$2:$Y$20,14,FALSE),0)-10,0)-LEN(X1695))&amp;DEC2BIN(Q1695,IF(MID(I1695,12,1)="F",VLOOKUP(J1695,DATA!$K$2:$Y$20,14,FALSE),0)-IF(IF(MID(I1695,12,1)="F",VLOOKUP(J1695,DATA!$K$2:$Y$20,14,FALSE),0)&gt;10,IF(MID(I1695,12,1)="F",VLOOKUP(J1695,DATA!$K$2:$Y$20,14,FALSE),0)-10,0)),"")</f>
        <v/>
      </c>
      <c r="AJ1695" t="str">
        <f>IF(LEN(H1695)&gt;0,IF(H1695&lt;&gt;"CALL_PAL",VLOOKUP(H1695,DATA!$B$2:$E$526,4,FALSE),VLOOKUP(K1695,DATA!$K$72:$M$161,3,FALSE)),"")</f>
        <v/>
      </c>
      <c r="AK1695" t="str">
        <f>IF(LEN(H1695)&gt;0,VLOOKUP(H1695,DATA!$B$2:$D$526,3,FALSE),"")</f>
        <v/>
      </c>
      <c r="AL1695" t="str">
        <f t="shared" si="911"/>
        <v/>
      </c>
      <c r="AM1695" t="str">
        <f t="shared" si="912"/>
        <v/>
      </c>
      <c r="AN1695" t="str">
        <f t="shared" si="890"/>
        <v/>
      </c>
      <c r="AO1695" t="str">
        <f t="shared" si="884"/>
        <v/>
      </c>
      <c r="AP1695" t="str">
        <f t="shared" si="885"/>
        <v/>
      </c>
      <c r="AQ1695" t="str">
        <f t="shared" si="882"/>
        <v/>
      </c>
    </row>
    <row r="1696" spans="1:43" x14ac:dyDescent="0.25">
      <c r="A1696" t="str">
        <f t="shared" si="886"/>
        <v/>
      </c>
      <c r="C1696" t="str">
        <f t="shared" si="892"/>
        <v/>
      </c>
      <c r="D1696" t="str">
        <f t="shared" si="887"/>
        <v/>
      </c>
      <c r="E1696" t="str">
        <f t="shared" si="888"/>
        <v/>
      </c>
      <c r="F1696" t="str">
        <f t="shared" si="891"/>
        <v/>
      </c>
      <c r="G1696" t="str">
        <f t="shared" si="883"/>
        <v/>
      </c>
      <c r="H1696" t="str">
        <f t="shared" si="893"/>
        <v/>
      </c>
      <c r="I1696" s="3" t="str">
        <f>IF(LEN(H1696)&gt;0,VLOOKUP(H1696,DATA!$B$2:$G$526,6,FALSE),"")</f>
        <v/>
      </c>
      <c r="J1696" t="str">
        <f>IF(LEN(H1696)&gt;0,VLOOKUP(H1696,DATA!$B$2:$G$526,2,FALSE),"")</f>
        <v/>
      </c>
      <c r="K1696" t="str">
        <f>IF(LEN(H1696)&gt;0,IF(MID(IF(MID(MID(C1696,LEN(H1696)+2,99),1,1)="(",MID(MID(C1696,LEN(H1696)+2,99),2,LEN(MID(C1696,LEN(H1696)+2,99))-2),MID(C1696,LEN(H1696)+2,99)),1,1)=VLOOKUP(H1696,DATA!$B$2:$I$526,8,FALSE),MID(IF(MID(MID(C1696,LEN(H1696)+2,99),1,1)="(",MID(MID(C1696,LEN(H1696)+2,99),2,LEN(MID(C1696,LEN(H1696)+2,99))-2),MID(C1696,LEN(H1696)+2,99)),1,3),IF(MID(MID(C1696,LEN(H1696)+2,99),1,1)="(",MID(MID(C1696,LEN(H1696)+2,99),2,LEN(MID(C1696,LEN(H1696)+2,99))-2),MID(C1696,LEN(H1696)+2,99))),"")</f>
        <v/>
      </c>
      <c r="L1696" t="str">
        <f t="shared" si="894"/>
        <v/>
      </c>
      <c r="M1696" t="str">
        <f t="shared" si="881"/>
        <v/>
      </c>
      <c r="N1696" t="str">
        <f t="shared" si="895"/>
        <v/>
      </c>
      <c r="O1696" t="str">
        <f t="shared" si="896"/>
        <v/>
      </c>
      <c r="P1696" t="str">
        <f t="shared" si="889"/>
        <v/>
      </c>
      <c r="Q1696" t="str">
        <f t="shared" si="897"/>
        <v/>
      </c>
      <c r="R1696" t="str">
        <f t="shared" si="898"/>
        <v/>
      </c>
      <c r="S1696" t="str">
        <f t="shared" si="899"/>
        <v/>
      </c>
      <c r="T1696" t="str">
        <f t="shared" si="900"/>
        <v/>
      </c>
      <c r="U1696" t="str">
        <f t="shared" si="901"/>
        <v/>
      </c>
      <c r="V1696" t="str">
        <f>IF(MID(I1696,6,1)="T",VLOOKUP(H1696,DATA!$B$2:$H$526,7,FALSE),"")</f>
        <v/>
      </c>
      <c r="W1696" t="str">
        <f t="shared" si="902"/>
        <v/>
      </c>
      <c r="X1696" t="str">
        <f>IF(LEN(H1696)&gt;0,VLOOKUP(H1696,DATA!$B$2:$F$526,5,FALSE),"")</f>
        <v/>
      </c>
      <c r="Y1696" t="str">
        <f t="shared" si="903"/>
        <v/>
      </c>
      <c r="Z1696" t="str">
        <f t="shared" si="904"/>
        <v/>
      </c>
      <c r="AA1696" t="str">
        <f t="shared" si="905"/>
        <v/>
      </c>
      <c r="AB1696" t="str">
        <f>IF(LEN(Z1696)&gt;0,VLOOKUP(Z1696,DATA!$K$25:$L$69,2,FALSE)&amp;IF(LEN(AA1696)&gt;0,VLOOKUP(AA1696,DATA!$O$25:$P$29,2,FALSE),""),"")</f>
        <v/>
      </c>
      <c r="AC1696" t="str">
        <f>IF(LEN(Z1696)&gt;0,VLOOKUP(Z1696,DATA!$K$25:$M$69,3,FALSE),"")</f>
        <v/>
      </c>
      <c r="AD1696" t="str">
        <f t="shared" si="906"/>
        <v/>
      </c>
      <c r="AE1696" t="str">
        <f t="shared" si="907"/>
        <v/>
      </c>
      <c r="AF1696" t="str">
        <f t="shared" si="908"/>
        <v/>
      </c>
      <c r="AG1696" t="str">
        <f t="shared" si="909"/>
        <v/>
      </c>
      <c r="AH1696" t="str">
        <f t="shared" si="910"/>
        <v/>
      </c>
      <c r="AI1696" t="str">
        <f>IF(LEN(Q1696)&gt;0,REPT("0",IF(IF(MID(I1696,12,1)="F",VLOOKUP(J1696,DATA!$K$2:$Y$20,14,FALSE),0)&gt;10,IF(MID(I1696,12,1)="F",VLOOKUP(J1696,DATA!$K$2:$Y$20,14,FALSE),0)-10,0)-LEN(X1696))&amp;DEC2BIN(Q1696,IF(MID(I1696,12,1)="F",VLOOKUP(J1696,DATA!$K$2:$Y$20,14,FALSE),0)-IF(IF(MID(I1696,12,1)="F",VLOOKUP(J1696,DATA!$K$2:$Y$20,14,FALSE),0)&gt;10,IF(MID(I1696,12,1)="F",VLOOKUP(J1696,DATA!$K$2:$Y$20,14,FALSE),0)-10,0)),"")</f>
        <v/>
      </c>
      <c r="AJ1696" t="str">
        <f>IF(LEN(H1696)&gt;0,IF(H1696&lt;&gt;"CALL_PAL",VLOOKUP(H1696,DATA!$B$2:$E$526,4,FALSE),VLOOKUP(K1696,DATA!$K$72:$M$161,3,FALSE)),"")</f>
        <v/>
      </c>
      <c r="AK1696" t="str">
        <f>IF(LEN(H1696)&gt;0,VLOOKUP(H1696,DATA!$B$2:$D$526,3,FALSE),"")</f>
        <v/>
      </c>
      <c r="AL1696" t="str">
        <f t="shared" si="911"/>
        <v/>
      </c>
      <c r="AM1696" t="str">
        <f t="shared" si="912"/>
        <v/>
      </c>
      <c r="AN1696" t="str">
        <f t="shared" si="890"/>
        <v/>
      </c>
      <c r="AO1696" t="str">
        <f t="shared" si="884"/>
        <v/>
      </c>
      <c r="AP1696" t="str">
        <f t="shared" si="885"/>
        <v/>
      </c>
      <c r="AQ1696" t="str">
        <f t="shared" si="882"/>
        <v/>
      </c>
    </row>
    <row r="1697" spans="1:43" x14ac:dyDescent="0.25">
      <c r="A1697" t="str">
        <f t="shared" si="886"/>
        <v/>
      </c>
      <c r="C1697" t="str">
        <f t="shared" si="892"/>
        <v/>
      </c>
      <c r="D1697" t="str">
        <f t="shared" si="887"/>
        <v/>
      </c>
      <c r="E1697" t="str">
        <f t="shared" si="888"/>
        <v/>
      </c>
      <c r="F1697" t="str">
        <f t="shared" si="891"/>
        <v/>
      </c>
      <c r="G1697" t="str">
        <f t="shared" si="883"/>
        <v/>
      </c>
      <c r="H1697" t="str">
        <f t="shared" si="893"/>
        <v/>
      </c>
      <c r="I1697" s="3" t="str">
        <f>IF(LEN(H1697)&gt;0,VLOOKUP(H1697,DATA!$B$2:$G$526,6,FALSE),"")</f>
        <v/>
      </c>
      <c r="J1697" t="str">
        <f>IF(LEN(H1697)&gt;0,VLOOKUP(H1697,DATA!$B$2:$G$526,2,FALSE),"")</f>
        <v/>
      </c>
      <c r="K1697" t="str">
        <f>IF(LEN(H1697)&gt;0,IF(MID(IF(MID(MID(C1697,LEN(H1697)+2,99),1,1)="(",MID(MID(C1697,LEN(H1697)+2,99),2,LEN(MID(C1697,LEN(H1697)+2,99))-2),MID(C1697,LEN(H1697)+2,99)),1,1)=VLOOKUP(H1697,DATA!$B$2:$I$526,8,FALSE),MID(IF(MID(MID(C1697,LEN(H1697)+2,99),1,1)="(",MID(MID(C1697,LEN(H1697)+2,99),2,LEN(MID(C1697,LEN(H1697)+2,99))-2),MID(C1697,LEN(H1697)+2,99)),1,3),IF(MID(MID(C1697,LEN(H1697)+2,99),1,1)="(",MID(MID(C1697,LEN(H1697)+2,99),2,LEN(MID(C1697,LEN(H1697)+2,99))-2),MID(C1697,LEN(H1697)+2,99))),"")</f>
        <v/>
      </c>
      <c r="L1697" t="str">
        <f t="shared" si="894"/>
        <v/>
      </c>
      <c r="M1697" t="str">
        <f t="shared" si="881"/>
        <v/>
      </c>
      <c r="N1697" t="str">
        <f t="shared" si="895"/>
        <v/>
      </c>
      <c r="O1697" t="str">
        <f t="shared" si="896"/>
        <v/>
      </c>
      <c r="P1697" t="str">
        <f t="shared" si="889"/>
        <v/>
      </c>
      <c r="Q1697" t="str">
        <f t="shared" si="897"/>
        <v/>
      </c>
      <c r="R1697" t="str">
        <f t="shared" si="898"/>
        <v/>
      </c>
      <c r="S1697" t="str">
        <f t="shared" si="899"/>
        <v/>
      </c>
      <c r="T1697" t="str">
        <f t="shared" si="900"/>
        <v/>
      </c>
      <c r="U1697" t="str">
        <f t="shared" si="901"/>
        <v/>
      </c>
      <c r="V1697" t="str">
        <f>IF(MID(I1697,6,1)="T",VLOOKUP(H1697,DATA!$B$2:$H$526,7,FALSE),"")</f>
        <v/>
      </c>
      <c r="W1697" t="str">
        <f t="shared" si="902"/>
        <v/>
      </c>
      <c r="X1697" t="str">
        <f>IF(LEN(H1697)&gt;0,VLOOKUP(H1697,DATA!$B$2:$F$526,5,FALSE),"")</f>
        <v/>
      </c>
      <c r="Y1697" t="str">
        <f t="shared" si="903"/>
        <v/>
      </c>
      <c r="Z1697" t="str">
        <f t="shared" si="904"/>
        <v/>
      </c>
      <c r="AA1697" t="str">
        <f t="shared" si="905"/>
        <v/>
      </c>
      <c r="AB1697" t="str">
        <f>IF(LEN(Z1697)&gt;0,VLOOKUP(Z1697,DATA!$K$25:$L$69,2,FALSE)&amp;IF(LEN(AA1697)&gt;0,VLOOKUP(AA1697,DATA!$O$25:$P$29,2,FALSE),""),"")</f>
        <v/>
      </c>
      <c r="AC1697" t="str">
        <f>IF(LEN(Z1697)&gt;0,VLOOKUP(Z1697,DATA!$K$25:$M$69,3,FALSE),"")</f>
        <v/>
      </c>
      <c r="AD1697" t="str">
        <f t="shared" si="906"/>
        <v/>
      </c>
      <c r="AE1697" t="str">
        <f t="shared" si="907"/>
        <v/>
      </c>
      <c r="AF1697" t="str">
        <f t="shared" si="908"/>
        <v/>
      </c>
      <c r="AG1697" t="str">
        <f t="shared" si="909"/>
        <v/>
      </c>
      <c r="AH1697" t="str">
        <f t="shared" si="910"/>
        <v/>
      </c>
      <c r="AI1697" t="str">
        <f>IF(LEN(Q1697)&gt;0,REPT("0",IF(IF(MID(I1697,12,1)="F",VLOOKUP(J1697,DATA!$K$2:$Y$20,14,FALSE),0)&gt;10,IF(MID(I1697,12,1)="F",VLOOKUP(J1697,DATA!$K$2:$Y$20,14,FALSE),0)-10,0)-LEN(X1697))&amp;DEC2BIN(Q1697,IF(MID(I1697,12,1)="F",VLOOKUP(J1697,DATA!$K$2:$Y$20,14,FALSE),0)-IF(IF(MID(I1697,12,1)="F",VLOOKUP(J1697,DATA!$K$2:$Y$20,14,FALSE),0)&gt;10,IF(MID(I1697,12,1)="F",VLOOKUP(J1697,DATA!$K$2:$Y$20,14,FALSE),0)-10,0)),"")</f>
        <v/>
      </c>
      <c r="AJ1697" t="str">
        <f>IF(LEN(H1697)&gt;0,IF(H1697&lt;&gt;"CALL_PAL",VLOOKUP(H1697,DATA!$B$2:$E$526,4,FALSE),VLOOKUP(K1697,DATA!$K$72:$M$161,3,FALSE)),"")</f>
        <v/>
      </c>
      <c r="AK1697" t="str">
        <f>IF(LEN(H1697)&gt;0,VLOOKUP(H1697,DATA!$B$2:$D$526,3,FALSE),"")</f>
        <v/>
      </c>
      <c r="AL1697" t="str">
        <f t="shared" si="911"/>
        <v/>
      </c>
      <c r="AM1697" t="str">
        <f t="shared" si="912"/>
        <v/>
      </c>
      <c r="AN1697" t="str">
        <f t="shared" si="890"/>
        <v/>
      </c>
      <c r="AO1697" t="str">
        <f t="shared" si="884"/>
        <v/>
      </c>
      <c r="AP1697" t="str">
        <f t="shared" si="885"/>
        <v/>
      </c>
      <c r="AQ1697" t="str">
        <f t="shared" si="882"/>
        <v/>
      </c>
    </row>
    <row r="1698" spans="1:43" x14ac:dyDescent="0.25">
      <c r="A1698" t="str">
        <f t="shared" si="886"/>
        <v/>
      </c>
      <c r="C1698" t="str">
        <f t="shared" si="892"/>
        <v/>
      </c>
      <c r="D1698" t="str">
        <f t="shared" si="887"/>
        <v/>
      </c>
      <c r="E1698" t="str">
        <f t="shared" si="888"/>
        <v/>
      </c>
      <c r="F1698" t="str">
        <f t="shared" si="891"/>
        <v/>
      </c>
      <c r="G1698" t="str">
        <f t="shared" si="883"/>
        <v/>
      </c>
      <c r="H1698" t="str">
        <f t="shared" si="893"/>
        <v/>
      </c>
      <c r="I1698" s="3" t="str">
        <f>IF(LEN(H1698)&gt;0,VLOOKUP(H1698,DATA!$B$2:$G$526,6,FALSE),"")</f>
        <v/>
      </c>
      <c r="J1698" t="str">
        <f>IF(LEN(H1698)&gt;0,VLOOKUP(H1698,DATA!$B$2:$G$526,2,FALSE),"")</f>
        <v/>
      </c>
      <c r="K1698" t="str">
        <f>IF(LEN(H1698)&gt;0,IF(MID(IF(MID(MID(C1698,LEN(H1698)+2,99),1,1)="(",MID(MID(C1698,LEN(H1698)+2,99),2,LEN(MID(C1698,LEN(H1698)+2,99))-2),MID(C1698,LEN(H1698)+2,99)),1,1)=VLOOKUP(H1698,DATA!$B$2:$I$526,8,FALSE),MID(IF(MID(MID(C1698,LEN(H1698)+2,99),1,1)="(",MID(MID(C1698,LEN(H1698)+2,99),2,LEN(MID(C1698,LEN(H1698)+2,99))-2),MID(C1698,LEN(H1698)+2,99)),1,3),IF(MID(MID(C1698,LEN(H1698)+2,99),1,1)="(",MID(MID(C1698,LEN(H1698)+2,99),2,LEN(MID(C1698,LEN(H1698)+2,99))-2),MID(C1698,LEN(H1698)+2,99))),"")</f>
        <v/>
      </c>
      <c r="L1698" t="str">
        <f t="shared" si="894"/>
        <v/>
      </c>
      <c r="M1698" t="str">
        <f t="shared" si="881"/>
        <v/>
      </c>
      <c r="N1698" t="str">
        <f t="shared" si="895"/>
        <v/>
      </c>
      <c r="O1698" t="str">
        <f t="shared" si="896"/>
        <v/>
      </c>
      <c r="P1698" t="str">
        <f t="shared" si="889"/>
        <v/>
      </c>
      <c r="Q1698" t="str">
        <f t="shared" si="897"/>
        <v/>
      </c>
      <c r="R1698" t="str">
        <f t="shared" si="898"/>
        <v/>
      </c>
      <c r="S1698" t="str">
        <f t="shared" si="899"/>
        <v/>
      </c>
      <c r="T1698" t="str">
        <f t="shared" si="900"/>
        <v/>
      </c>
      <c r="U1698" t="str">
        <f t="shared" si="901"/>
        <v/>
      </c>
      <c r="V1698" t="str">
        <f>IF(MID(I1698,6,1)="T",VLOOKUP(H1698,DATA!$B$2:$H$526,7,FALSE),"")</f>
        <v/>
      </c>
      <c r="W1698" t="str">
        <f t="shared" si="902"/>
        <v/>
      </c>
      <c r="X1698" t="str">
        <f>IF(LEN(H1698)&gt;0,VLOOKUP(H1698,DATA!$B$2:$F$526,5,FALSE),"")</f>
        <v/>
      </c>
      <c r="Y1698" t="str">
        <f t="shared" si="903"/>
        <v/>
      </c>
      <c r="Z1698" t="str">
        <f t="shared" si="904"/>
        <v/>
      </c>
      <c r="AA1698" t="str">
        <f t="shared" si="905"/>
        <v/>
      </c>
      <c r="AB1698" t="str">
        <f>IF(LEN(Z1698)&gt;0,VLOOKUP(Z1698,DATA!$K$25:$L$69,2,FALSE)&amp;IF(LEN(AA1698)&gt;0,VLOOKUP(AA1698,DATA!$O$25:$P$29,2,FALSE),""),"")</f>
        <v/>
      </c>
      <c r="AC1698" t="str">
        <f>IF(LEN(Z1698)&gt;0,VLOOKUP(Z1698,DATA!$K$25:$M$69,3,FALSE),"")</f>
        <v/>
      </c>
      <c r="AD1698" t="str">
        <f t="shared" si="906"/>
        <v/>
      </c>
      <c r="AE1698" t="str">
        <f t="shared" si="907"/>
        <v/>
      </c>
      <c r="AF1698" t="str">
        <f t="shared" si="908"/>
        <v/>
      </c>
      <c r="AG1698" t="str">
        <f t="shared" si="909"/>
        <v/>
      </c>
      <c r="AH1698" t="str">
        <f t="shared" si="910"/>
        <v/>
      </c>
      <c r="AI1698" t="str">
        <f>IF(LEN(Q1698)&gt;0,REPT("0",IF(IF(MID(I1698,12,1)="F",VLOOKUP(J1698,DATA!$K$2:$Y$20,14,FALSE),0)&gt;10,IF(MID(I1698,12,1)="F",VLOOKUP(J1698,DATA!$K$2:$Y$20,14,FALSE),0)-10,0)-LEN(X1698))&amp;DEC2BIN(Q1698,IF(MID(I1698,12,1)="F",VLOOKUP(J1698,DATA!$K$2:$Y$20,14,FALSE),0)-IF(IF(MID(I1698,12,1)="F",VLOOKUP(J1698,DATA!$K$2:$Y$20,14,FALSE),0)&gt;10,IF(MID(I1698,12,1)="F",VLOOKUP(J1698,DATA!$K$2:$Y$20,14,FALSE),0)-10,0)),"")</f>
        <v/>
      </c>
      <c r="AJ1698" t="str">
        <f>IF(LEN(H1698)&gt;0,IF(H1698&lt;&gt;"CALL_PAL",VLOOKUP(H1698,DATA!$B$2:$E$526,4,FALSE),VLOOKUP(K1698,DATA!$K$72:$M$161,3,FALSE)),"")</f>
        <v/>
      </c>
      <c r="AK1698" t="str">
        <f>IF(LEN(H1698)&gt;0,VLOOKUP(H1698,DATA!$B$2:$D$526,3,FALSE),"")</f>
        <v/>
      </c>
      <c r="AL1698" t="str">
        <f t="shared" si="911"/>
        <v/>
      </c>
      <c r="AM1698" t="str">
        <f t="shared" si="912"/>
        <v/>
      </c>
      <c r="AN1698" t="str">
        <f t="shared" si="890"/>
        <v/>
      </c>
      <c r="AO1698" t="str">
        <f t="shared" si="884"/>
        <v/>
      </c>
      <c r="AP1698" t="str">
        <f t="shared" si="885"/>
        <v/>
      </c>
      <c r="AQ1698" t="str">
        <f t="shared" si="882"/>
        <v/>
      </c>
    </row>
    <row r="1699" spans="1:43" x14ac:dyDescent="0.25">
      <c r="A1699" t="str">
        <f t="shared" si="886"/>
        <v/>
      </c>
      <c r="C1699" t="str">
        <f t="shared" si="892"/>
        <v/>
      </c>
      <c r="D1699" t="str">
        <f t="shared" si="887"/>
        <v/>
      </c>
      <c r="E1699" t="str">
        <f t="shared" si="888"/>
        <v/>
      </c>
      <c r="F1699" t="str">
        <f t="shared" si="891"/>
        <v/>
      </c>
      <c r="G1699" t="str">
        <f t="shared" si="883"/>
        <v/>
      </c>
      <c r="H1699" t="str">
        <f t="shared" si="893"/>
        <v/>
      </c>
      <c r="I1699" s="3" t="str">
        <f>IF(LEN(H1699)&gt;0,VLOOKUP(H1699,DATA!$B$2:$G$526,6,FALSE),"")</f>
        <v/>
      </c>
      <c r="J1699" t="str">
        <f>IF(LEN(H1699)&gt;0,VLOOKUP(H1699,DATA!$B$2:$G$526,2,FALSE),"")</f>
        <v/>
      </c>
      <c r="K1699" t="str">
        <f>IF(LEN(H1699)&gt;0,IF(MID(IF(MID(MID(C1699,LEN(H1699)+2,99),1,1)="(",MID(MID(C1699,LEN(H1699)+2,99),2,LEN(MID(C1699,LEN(H1699)+2,99))-2),MID(C1699,LEN(H1699)+2,99)),1,1)=VLOOKUP(H1699,DATA!$B$2:$I$526,8,FALSE),MID(IF(MID(MID(C1699,LEN(H1699)+2,99),1,1)="(",MID(MID(C1699,LEN(H1699)+2,99),2,LEN(MID(C1699,LEN(H1699)+2,99))-2),MID(C1699,LEN(H1699)+2,99)),1,3),IF(MID(MID(C1699,LEN(H1699)+2,99),1,1)="(",MID(MID(C1699,LEN(H1699)+2,99),2,LEN(MID(C1699,LEN(H1699)+2,99))-2),MID(C1699,LEN(H1699)+2,99))),"")</f>
        <v/>
      </c>
      <c r="L1699" t="str">
        <f t="shared" si="894"/>
        <v/>
      </c>
      <c r="M1699" t="str">
        <f t="shared" si="881"/>
        <v/>
      </c>
      <c r="N1699" t="str">
        <f t="shared" si="895"/>
        <v/>
      </c>
      <c r="O1699" t="str">
        <f t="shared" si="896"/>
        <v/>
      </c>
      <c r="P1699" t="str">
        <f t="shared" si="889"/>
        <v/>
      </c>
      <c r="Q1699" t="str">
        <f t="shared" si="897"/>
        <v/>
      </c>
      <c r="R1699" t="str">
        <f t="shared" si="898"/>
        <v/>
      </c>
      <c r="S1699" t="str">
        <f t="shared" si="899"/>
        <v/>
      </c>
      <c r="T1699" t="str">
        <f t="shared" si="900"/>
        <v/>
      </c>
      <c r="U1699" t="str">
        <f t="shared" si="901"/>
        <v/>
      </c>
      <c r="V1699" t="str">
        <f>IF(MID(I1699,6,1)="T",VLOOKUP(H1699,DATA!$B$2:$H$526,7,FALSE),"")</f>
        <v/>
      </c>
      <c r="W1699" t="str">
        <f t="shared" si="902"/>
        <v/>
      </c>
      <c r="X1699" t="str">
        <f>IF(LEN(H1699)&gt;0,VLOOKUP(H1699,DATA!$B$2:$F$526,5,FALSE),"")</f>
        <v/>
      </c>
      <c r="Y1699" t="str">
        <f t="shared" si="903"/>
        <v/>
      </c>
      <c r="Z1699" t="str">
        <f t="shared" si="904"/>
        <v/>
      </c>
      <c r="AA1699" t="str">
        <f t="shared" si="905"/>
        <v/>
      </c>
      <c r="AB1699" t="str">
        <f>IF(LEN(Z1699)&gt;0,VLOOKUP(Z1699,DATA!$K$25:$L$69,2,FALSE)&amp;IF(LEN(AA1699)&gt;0,VLOOKUP(AA1699,DATA!$O$25:$P$29,2,FALSE),""),"")</f>
        <v/>
      </c>
      <c r="AC1699" t="str">
        <f>IF(LEN(Z1699)&gt;0,VLOOKUP(Z1699,DATA!$K$25:$M$69,3,FALSE),"")</f>
        <v/>
      </c>
      <c r="AD1699" t="str">
        <f t="shared" si="906"/>
        <v/>
      </c>
      <c r="AE1699" t="str">
        <f t="shared" si="907"/>
        <v/>
      </c>
      <c r="AF1699" t="str">
        <f t="shared" si="908"/>
        <v/>
      </c>
      <c r="AG1699" t="str">
        <f t="shared" si="909"/>
        <v/>
      </c>
      <c r="AH1699" t="str">
        <f t="shared" si="910"/>
        <v/>
      </c>
      <c r="AI1699" t="str">
        <f>IF(LEN(Q1699)&gt;0,REPT("0",IF(IF(MID(I1699,12,1)="F",VLOOKUP(J1699,DATA!$K$2:$Y$20,14,FALSE),0)&gt;10,IF(MID(I1699,12,1)="F",VLOOKUP(J1699,DATA!$K$2:$Y$20,14,FALSE),0)-10,0)-LEN(X1699))&amp;DEC2BIN(Q1699,IF(MID(I1699,12,1)="F",VLOOKUP(J1699,DATA!$K$2:$Y$20,14,FALSE),0)-IF(IF(MID(I1699,12,1)="F",VLOOKUP(J1699,DATA!$K$2:$Y$20,14,FALSE),0)&gt;10,IF(MID(I1699,12,1)="F",VLOOKUP(J1699,DATA!$K$2:$Y$20,14,FALSE),0)-10,0)),"")</f>
        <v/>
      </c>
      <c r="AJ1699" t="str">
        <f>IF(LEN(H1699)&gt;0,IF(H1699&lt;&gt;"CALL_PAL",VLOOKUP(H1699,DATA!$B$2:$E$526,4,FALSE),VLOOKUP(K1699,DATA!$K$72:$M$161,3,FALSE)),"")</f>
        <v/>
      </c>
      <c r="AK1699" t="str">
        <f>IF(LEN(H1699)&gt;0,VLOOKUP(H1699,DATA!$B$2:$D$526,3,FALSE),"")</f>
        <v/>
      </c>
      <c r="AL1699" t="str">
        <f t="shared" si="911"/>
        <v/>
      </c>
      <c r="AM1699" t="str">
        <f t="shared" si="912"/>
        <v/>
      </c>
      <c r="AN1699" t="str">
        <f t="shared" si="890"/>
        <v/>
      </c>
      <c r="AO1699" t="str">
        <f t="shared" si="884"/>
        <v/>
      </c>
      <c r="AP1699" t="str">
        <f t="shared" si="885"/>
        <v/>
      </c>
      <c r="AQ1699" t="str">
        <f t="shared" si="882"/>
        <v/>
      </c>
    </row>
    <row r="1700" spans="1:43" x14ac:dyDescent="0.25">
      <c r="A1700" t="str">
        <f t="shared" si="886"/>
        <v/>
      </c>
      <c r="C1700" t="str">
        <f t="shared" si="892"/>
        <v/>
      </c>
      <c r="D1700" t="str">
        <f t="shared" si="887"/>
        <v/>
      </c>
      <c r="E1700" t="str">
        <f t="shared" si="888"/>
        <v/>
      </c>
      <c r="F1700" t="str">
        <f t="shared" si="891"/>
        <v/>
      </c>
      <c r="G1700" t="str">
        <f t="shared" si="883"/>
        <v/>
      </c>
      <c r="H1700" t="str">
        <f t="shared" si="893"/>
        <v/>
      </c>
      <c r="I1700" s="3" t="str">
        <f>IF(LEN(H1700)&gt;0,VLOOKUP(H1700,DATA!$B$2:$G$526,6,FALSE),"")</f>
        <v/>
      </c>
      <c r="J1700" t="str">
        <f>IF(LEN(H1700)&gt;0,VLOOKUP(H1700,DATA!$B$2:$G$526,2,FALSE),"")</f>
        <v/>
      </c>
      <c r="K1700" t="str">
        <f>IF(LEN(H1700)&gt;0,IF(MID(IF(MID(MID(C1700,LEN(H1700)+2,99),1,1)="(",MID(MID(C1700,LEN(H1700)+2,99),2,LEN(MID(C1700,LEN(H1700)+2,99))-2),MID(C1700,LEN(H1700)+2,99)),1,1)=VLOOKUP(H1700,DATA!$B$2:$I$526,8,FALSE),MID(IF(MID(MID(C1700,LEN(H1700)+2,99),1,1)="(",MID(MID(C1700,LEN(H1700)+2,99),2,LEN(MID(C1700,LEN(H1700)+2,99))-2),MID(C1700,LEN(H1700)+2,99)),1,3),IF(MID(MID(C1700,LEN(H1700)+2,99),1,1)="(",MID(MID(C1700,LEN(H1700)+2,99),2,LEN(MID(C1700,LEN(H1700)+2,99))-2),MID(C1700,LEN(H1700)+2,99))),"")</f>
        <v/>
      </c>
      <c r="L1700" t="str">
        <f t="shared" si="894"/>
        <v/>
      </c>
      <c r="M1700" t="str">
        <f t="shared" ref="M1700:M1763" si="913">TRIM(IF(LEN(L1700)&gt;0,MID(C1700,FIND(L1700,C1700,LEN(H1700)+LEN(K1700)+1)+LEN(L1700)+1,LEN(C1700)),""))</f>
        <v/>
      </c>
      <c r="N1700" t="str">
        <f t="shared" si="895"/>
        <v/>
      </c>
      <c r="O1700" t="str">
        <f t="shared" si="896"/>
        <v/>
      </c>
      <c r="P1700" t="str">
        <f t="shared" si="889"/>
        <v/>
      </c>
      <c r="Q1700" t="str">
        <f t="shared" si="897"/>
        <v/>
      </c>
      <c r="R1700" t="str">
        <f t="shared" si="898"/>
        <v/>
      </c>
      <c r="S1700" t="str">
        <f t="shared" si="899"/>
        <v/>
      </c>
      <c r="T1700" t="str">
        <f t="shared" si="900"/>
        <v/>
      </c>
      <c r="U1700" t="str">
        <f t="shared" si="901"/>
        <v/>
      </c>
      <c r="V1700" t="str">
        <f>IF(MID(I1700,6,1)="T",VLOOKUP(H1700,DATA!$B$2:$H$526,7,FALSE),"")</f>
        <v/>
      </c>
      <c r="W1700" t="str">
        <f t="shared" si="902"/>
        <v/>
      </c>
      <c r="X1700" t="str">
        <f>IF(LEN(H1700)&gt;0,VLOOKUP(H1700,DATA!$B$2:$F$526,5,FALSE),"")</f>
        <v/>
      </c>
      <c r="Y1700" t="str">
        <f t="shared" si="903"/>
        <v/>
      </c>
      <c r="Z1700" t="str">
        <f t="shared" si="904"/>
        <v/>
      </c>
      <c r="AA1700" t="str">
        <f t="shared" si="905"/>
        <v/>
      </c>
      <c r="AB1700" t="str">
        <f>IF(LEN(Z1700)&gt;0,VLOOKUP(Z1700,DATA!$K$25:$L$69,2,FALSE)&amp;IF(LEN(AA1700)&gt;0,VLOOKUP(AA1700,DATA!$O$25:$P$29,2,FALSE),""),"")</f>
        <v/>
      </c>
      <c r="AC1700" t="str">
        <f>IF(LEN(Z1700)&gt;0,VLOOKUP(Z1700,DATA!$K$25:$M$69,3,FALSE),"")</f>
        <v/>
      </c>
      <c r="AD1700" t="str">
        <f t="shared" si="906"/>
        <v/>
      </c>
      <c r="AE1700" t="str">
        <f t="shared" si="907"/>
        <v/>
      </c>
      <c r="AF1700" t="str">
        <f t="shared" si="908"/>
        <v/>
      </c>
      <c r="AG1700" t="str">
        <f t="shared" si="909"/>
        <v/>
      </c>
      <c r="AH1700" t="str">
        <f t="shared" si="910"/>
        <v/>
      </c>
      <c r="AI1700" t="str">
        <f>IF(LEN(Q1700)&gt;0,REPT("0",IF(IF(MID(I1700,12,1)="F",VLOOKUP(J1700,DATA!$K$2:$Y$20,14,FALSE),0)&gt;10,IF(MID(I1700,12,1)="F",VLOOKUP(J1700,DATA!$K$2:$Y$20,14,FALSE),0)-10,0)-LEN(X1700))&amp;DEC2BIN(Q1700,IF(MID(I1700,12,1)="F",VLOOKUP(J1700,DATA!$K$2:$Y$20,14,FALSE),0)-IF(IF(MID(I1700,12,1)="F",VLOOKUP(J1700,DATA!$K$2:$Y$20,14,FALSE),0)&gt;10,IF(MID(I1700,12,1)="F",VLOOKUP(J1700,DATA!$K$2:$Y$20,14,FALSE),0)-10,0)),"")</f>
        <v/>
      </c>
      <c r="AJ1700" t="str">
        <f>IF(LEN(H1700)&gt;0,IF(H1700&lt;&gt;"CALL_PAL",VLOOKUP(H1700,DATA!$B$2:$E$526,4,FALSE),VLOOKUP(K1700,DATA!$K$72:$M$161,3,FALSE)),"")</f>
        <v/>
      </c>
      <c r="AK1700" t="str">
        <f>IF(LEN(H1700)&gt;0,VLOOKUP(H1700,DATA!$B$2:$D$526,3,FALSE),"")</f>
        <v/>
      </c>
      <c r="AL1700" t="str">
        <f t="shared" si="911"/>
        <v/>
      </c>
      <c r="AM1700" t="str">
        <f t="shared" si="912"/>
        <v/>
      </c>
      <c r="AN1700" t="str">
        <f t="shared" si="890"/>
        <v/>
      </c>
      <c r="AO1700" t="str">
        <f t="shared" si="884"/>
        <v/>
      </c>
      <c r="AP1700" t="str">
        <f t="shared" si="885"/>
        <v/>
      </c>
      <c r="AQ1700" t="str">
        <f t="shared" si="882"/>
        <v/>
      </c>
    </row>
    <row r="1701" spans="1:43" x14ac:dyDescent="0.25">
      <c r="A1701" t="str">
        <f t="shared" si="886"/>
        <v/>
      </c>
      <c r="C1701" t="str">
        <f t="shared" si="892"/>
        <v/>
      </c>
      <c r="D1701" t="str">
        <f t="shared" si="887"/>
        <v/>
      </c>
      <c r="E1701" t="str">
        <f t="shared" si="888"/>
        <v/>
      </c>
      <c r="F1701" t="str">
        <f t="shared" si="891"/>
        <v/>
      </c>
      <c r="G1701" t="str">
        <f t="shared" si="883"/>
        <v/>
      </c>
      <c r="H1701" t="str">
        <f t="shared" si="893"/>
        <v/>
      </c>
      <c r="I1701" s="3" t="str">
        <f>IF(LEN(H1701)&gt;0,VLOOKUP(H1701,DATA!$B$2:$G$526,6,FALSE),"")</f>
        <v/>
      </c>
      <c r="J1701" t="str">
        <f>IF(LEN(H1701)&gt;0,VLOOKUP(H1701,DATA!$B$2:$G$526,2,FALSE),"")</f>
        <v/>
      </c>
      <c r="K1701" t="str">
        <f>IF(LEN(H1701)&gt;0,IF(MID(IF(MID(MID(C1701,LEN(H1701)+2,99),1,1)="(",MID(MID(C1701,LEN(H1701)+2,99),2,LEN(MID(C1701,LEN(H1701)+2,99))-2),MID(C1701,LEN(H1701)+2,99)),1,1)=VLOOKUP(H1701,DATA!$B$2:$I$526,8,FALSE),MID(IF(MID(MID(C1701,LEN(H1701)+2,99),1,1)="(",MID(MID(C1701,LEN(H1701)+2,99),2,LEN(MID(C1701,LEN(H1701)+2,99))-2),MID(C1701,LEN(H1701)+2,99)),1,3),IF(MID(MID(C1701,LEN(H1701)+2,99),1,1)="(",MID(MID(C1701,LEN(H1701)+2,99),2,LEN(MID(C1701,LEN(H1701)+2,99))-2),MID(C1701,LEN(H1701)+2,99))),"")</f>
        <v/>
      </c>
      <c r="L1701" t="str">
        <f t="shared" si="894"/>
        <v/>
      </c>
      <c r="M1701" t="str">
        <f t="shared" si="913"/>
        <v/>
      </c>
      <c r="N1701" t="str">
        <f t="shared" si="895"/>
        <v/>
      </c>
      <c r="O1701" t="str">
        <f t="shared" si="896"/>
        <v/>
      </c>
      <c r="P1701" t="str">
        <f t="shared" si="889"/>
        <v/>
      </c>
      <c r="Q1701" t="str">
        <f t="shared" si="897"/>
        <v/>
      </c>
      <c r="R1701" t="str">
        <f t="shared" si="898"/>
        <v/>
      </c>
      <c r="S1701" t="str">
        <f t="shared" si="899"/>
        <v/>
      </c>
      <c r="T1701" t="str">
        <f t="shared" si="900"/>
        <v/>
      </c>
      <c r="U1701" t="str">
        <f t="shared" si="901"/>
        <v/>
      </c>
      <c r="V1701" t="str">
        <f>IF(MID(I1701,6,1)="T",VLOOKUP(H1701,DATA!$B$2:$H$526,7,FALSE),"")</f>
        <v/>
      </c>
      <c r="W1701" t="str">
        <f t="shared" si="902"/>
        <v/>
      </c>
      <c r="X1701" t="str">
        <f>IF(LEN(H1701)&gt;0,VLOOKUP(H1701,DATA!$B$2:$F$526,5,FALSE),"")</f>
        <v/>
      </c>
      <c r="Y1701" t="str">
        <f t="shared" si="903"/>
        <v/>
      </c>
      <c r="Z1701" t="str">
        <f t="shared" si="904"/>
        <v/>
      </c>
      <c r="AA1701" t="str">
        <f t="shared" si="905"/>
        <v/>
      </c>
      <c r="AB1701" t="str">
        <f>IF(LEN(Z1701)&gt;0,VLOOKUP(Z1701,DATA!$K$25:$L$69,2,FALSE)&amp;IF(LEN(AA1701)&gt;0,VLOOKUP(AA1701,DATA!$O$25:$P$29,2,FALSE),""),"")</f>
        <v/>
      </c>
      <c r="AC1701" t="str">
        <f>IF(LEN(Z1701)&gt;0,VLOOKUP(Z1701,DATA!$K$25:$M$69,3,FALSE),"")</f>
        <v/>
      </c>
      <c r="AD1701" t="str">
        <f t="shared" si="906"/>
        <v/>
      </c>
      <c r="AE1701" t="str">
        <f t="shared" si="907"/>
        <v/>
      </c>
      <c r="AF1701" t="str">
        <f t="shared" si="908"/>
        <v/>
      </c>
      <c r="AG1701" t="str">
        <f t="shared" si="909"/>
        <v/>
      </c>
      <c r="AH1701" t="str">
        <f t="shared" si="910"/>
        <v/>
      </c>
      <c r="AI1701" t="str">
        <f>IF(LEN(Q1701)&gt;0,REPT("0",IF(IF(MID(I1701,12,1)="F",VLOOKUP(J1701,DATA!$K$2:$Y$20,14,FALSE),0)&gt;10,IF(MID(I1701,12,1)="F",VLOOKUP(J1701,DATA!$K$2:$Y$20,14,FALSE),0)-10,0)-LEN(X1701))&amp;DEC2BIN(Q1701,IF(MID(I1701,12,1)="F",VLOOKUP(J1701,DATA!$K$2:$Y$20,14,FALSE),0)-IF(IF(MID(I1701,12,1)="F",VLOOKUP(J1701,DATA!$K$2:$Y$20,14,FALSE),0)&gt;10,IF(MID(I1701,12,1)="F",VLOOKUP(J1701,DATA!$K$2:$Y$20,14,FALSE),0)-10,0)),"")</f>
        <v/>
      </c>
      <c r="AJ1701" t="str">
        <f>IF(LEN(H1701)&gt;0,IF(H1701&lt;&gt;"CALL_PAL",VLOOKUP(H1701,DATA!$B$2:$E$526,4,FALSE),VLOOKUP(K1701,DATA!$K$72:$M$161,3,FALSE)),"")</f>
        <v/>
      </c>
      <c r="AK1701" t="str">
        <f>IF(LEN(H1701)&gt;0,VLOOKUP(H1701,DATA!$B$2:$D$526,3,FALSE),"")</f>
        <v/>
      </c>
      <c r="AL1701" t="str">
        <f t="shared" si="911"/>
        <v/>
      </c>
      <c r="AM1701" t="str">
        <f t="shared" si="912"/>
        <v/>
      </c>
      <c r="AN1701" t="str">
        <f t="shared" si="890"/>
        <v/>
      </c>
      <c r="AO1701" t="str">
        <f t="shared" si="884"/>
        <v/>
      </c>
      <c r="AP1701" t="str">
        <f t="shared" si="885"/>
        <v/>
      </c>
      <c r="AQ1701" t="str">
        <f t="shared" si="882"/>
        <v/>
      </c>
    </row>
    <row r="1702" spans="1:43" x14ac:dyDescent="0.25">
      <c r="A1702" t="str">
        <f t="shared" si="886"/>
        <v/>
      </c>
      <c r="C1702" t="str">
        <f t="shared" si="892"/>
        <v/>
      </c>
      <c r="D1702" t="str">
        <f t="shared" si="887"/>
        <v/>
      </c>
      <c r="E1702" t="str">
        <f t="shared" si="888"/>
        <v/>
      </c>
      <c r="F1702" t="str">
        <f t="shared" si="891"/>
        <v/>
      </c>
      <c r="G1702" t="str">
        <f t="shared" si="883"/>
        <v/>
      </c>
      <c r="H1702" t="str">
        <f t="shared" si="893"/>
        <v/>
      </c>
      <c r="I1702" s="3" t="str">
        <f>IF(LEN(H1702)&gt;0,VLOOKUP(H1702,DATA!$B$2:$G$526,6,FALSE),"")</f>
        <v/>
      </c>
      <c r="J1702" t="str">
        <f>IF(LEN(H1702)&gt;0,VLOOKUP(H1702,DATA!$B$2:$G$526,2,FALSE),"")</f>
        <v/>
      </c>
      <c r="K1702" t="str">
        <f>IF(LEN(H1702)&gt;0,IF(MID(IF(MID(MID(C1702,LEN(H1702)+2,99),1,1)="(",MID(MID(C1702,LEN(H1702)+2,99),2,LEN(MID(C1702,LEN(H1702)+2,99))-2),MID(C1702,LEN(H1702)+2,99)),1,1)=VLOOKUP(H1702,DATA!$B$2:$I$526,8,FALSE),MID(IF(MID(MID(C1702,LEN(H1702)+2,99),1,1)="(",MID(MID(C1702,LEN(H1702)+2,99),2,LEN(MID(C1702,LEN(H1702)+2,99))-2),MID(C1702,LEN(H1702)+2,99)),1,3),IF(MID(MID(C1702,LEN(H1702)+2,99),1,1)="(",MID(MID(C1702,LEN(H1702)+2,99),2,LEN(MID(C1702,LEN(H1702)+2,99))-2),MID(C1702,LEN(H1702)+2,99))),"")</f>
        <v/>
      </c>
      <c r="L1702" t="str">
        <f t="shared" si="894"/>
        <v/>
      </c>
      <c r="M1702" t="str">
        <f t="shared" si="913"/>
        <v/>
      </c>
      <c r="N1702" t="str">
        <f t="shared" si="895"/>
        <v/>
      </c>
      <c r="O1702" t="str">
        <f t="shared" si="896"/>
        <v/>
      </c>
      <c r="P1702" t="str">
        <f t="shared" si="889"/>
        <v/>
      </c>
      <c r="Q1702" t="str">
        <f t="shared" si="897"/>
        <v/>
      </c>
      <c r="R1702" t="str">
        <f t="shared" si="898"/>
        <v/>
      </c>
      <c r="S1702" t="str">
        <f t="shared" si="899"/>
        <v/>
      </c>
      <c r="T1702" t="str">
        <f t="shared" si="900"/>
        <v/>
      </c>
      <c r="U1702" t="str">
        <f t="shared" si="901"/>
        <v/>
      </c>
      <c r="V1702" t="str">
        <f>IF(MID(I1702,6,1)="T",VLOOKUP(H1702,DATA!$B$2:$H$526,7,FALSE),"")</f>
        <v/>
      </c>
      <c r="W1702" t="str">
        <f t="shared" si="902"/>
        <v/>
      </c>
      <c r="X1702" t="str">
        <f>IF(LEN(H1702)&gt;0,VLOOKUP(H1702,DATA!$B$2:$F$526,5,FALSE),"")</f>
        <v/>
      </c>
      <c r="Y1702" t="str">
        <f t="shared" si="903"/>
        <v/>
      </c>
      <c r="Z1702" t="str">
        <f t="shared" si="904"/>
        <v/>
      </c>
      <c r="AA1702" t="str">
        <f t="shared" si="905"/>
        <v/>
      </c>
      <c r="AB1702" t="str">
        <f>IF(LEN(Z1702)&gt;0,VLOOKUP(Z1702,DATA!$K$25:$L$69,2,FALSE)&amp;IF(LEN(AA1702)&gt;0,VLOOKUP(AA1702,DATA!$O$25:$P$29,2,FALSE),""),"")</f>
        <v/>
      </c>
      <c r="AC1702" t="str">
        <f>IF(LEN(Z1702)&gt;0,VLOOKUP(Z1702,DATA!$K$25:$M$69,3,FALSE),"")</f>
        <v/>
      </c>
      <c r="AD1702" t="str">
        <f t="shared" si="906"/>
        <v/>
      </c>
      <c r="AE1702" t="str">
        <f t="shared" si="907"/>
        <v/>
      </c>
      <c r="AF1702" t="str">
        <f t="shared" si="908"/>
        <v/>
      </c>
      <c r="AG1702" t="str">
        <f t="shared" si="909"/>
        <v/>
      </c>
      <c r="AH1702" t="str">
        <f t="shared" si="910"/>
        <v/>
      </c>
      <c r="AI1702" t="str">
        <f>IF(LEN(Q1702)&gt;0,REPT("0",IF(IF(MID(I1702,12,1)="F",VLOOKUP(J1702,DATA!$K$2:$Y$20,14,FALSE),0)&gt;10,IF(MID(I1702,12,1)="F",VLOOKUP(J1702,DATA!$K$2:$Y$20,14,FALSE),0)-10,0)-LEN(X1702))&amp;DEC2BIN(Q1702,IF(MID(I1702,12,1)="F",VLOOKUP(J1702,DATA!$K$2:$Y$20,14,FALSE),0)-IF(IF(MID(I1702,12,1)="F",VLOOKUP(J1702,DATA!$K$2:$Y$20,14,FALSE),0)&gt;10,IF(MID(I1702,12,1)="F",VLOOKUP(J1702,DATA!$K$2:$Y$20,14,FALSE),0)-10,0)),"")</f>
        <v/>
      </c>
      <c r="AJ1702" t="str">
        <f>IF(LEN(H1702)&gt;0,IF(H1702&lt;&gt;"CALL_PAL",VLOOKUP(H1702,DATA!$B$2:$E$526,4,FALSE),VLOOKUP(K1702,DATA!$K$72:$M$161,3,FALSE)),"")</f>
        <v/>
      </c>
      <c r="AK1702" t="str">
        <f>IF(LEN(H1702)&gt;0,VLOOKUP(H1702,DATA!$B$2:$D$526,3,FALSE),"")</f>
        <v/>
      </c>
      <c r="AL1702" t="str">
        <f t="shared" si="911"/>
        <v/>
      </c>
      <c r="AM1702" t="str">
        <f t="shared" si="912"/>
        <v/>
      </c>
      <c r="AN1702" t="str">
        <f t="shared" si="890"/>
        <v/>
      </c>
      <c r="AO1702" t="str">
        <f t="shared" si="884"/>
        <v/>
      </c>
      <c r="AP1702" t="str">
        <f t="shared" si="885"/>
        <v/>
      </c>
      <c r="AQ1702" t="str">
        <f t="shared" si="882"/>
        <v/>
      </c>
    </row>
    <row r="1703" spans="1:43" x14ac:dyDescent="0.25">
      <c r="A1703" t="str">
        <f t="shared" si="886"/>
        <v/>
      </c>
      <c r="C1703" t="str">
        <f t="shared" si="892"/>
        <v/>
      </c>
      <c r="D1703" t="str">
        <f t="shared" si="887"/>
        <v/>
      </c>
      <c r="E1703" t="str">
        <f t="shared" si="888"/>
        <v/>
      </c>
      <c r="F1703" t="str">
        <f t="shared" si="891"/>
        <v/>
      </c>
      <c r="G1703" t="str">
        <f t="shared" si="883"/>
        <v/>
      </c>
      <c r="H1703" t="str">
        <f t="shared" si="893"/>
        <v/>
      </c>
      <c r="I1703" s="3" t="str">
        <f>IF(LEN(H1703)&gt;0,VLOOKUP(H1703,DATA!$B$2:$G$526,6,FALSE),"")</f>
        <v/>
      </c>
      <c r="J1703" t="str">
        <f>IF(LEN(H1703)&gt;0,VLOOKUP(H1703,DATA!$B$2:$G$526,2,FALSE),"")</f>
        <v/>
      </c>
      <c r="K1703" t="str">
        <f>IF(LEN(H1703)&gt;0,IF(MID(IF(MID(MID(C1703,LEN(H1703)+2,99),1,1)="(",MID(MID(C1703,LEN(H1703)+2,99),2,LEN(MID(C1703,LEN(H1703)+2,99))-2),MID(C1703,LEN(H1703)+2,99)),1,1)=VLOOKUP(H1703,DATA!$B$2:$I$526,8,FALSE),MID(IF(MID(MID(C1703,LEN(H1703)+2,99),1,1)="(",MID(MID(C1703,LEN(H1703)+2,99),2,LEN(MID(C1703,LEN(H1703)+2,99))-2),MID(C1703,LEN(H1703)+2,99)),1,3),IF(MID(MID(C1703,LEN(H1703)+2,99),1,1)="(",MID(MID(C1703,LEN(H1703)+2,99),2,LEN(MID(C1703,LEN(H1703)+2,99))-2),MID(C1703,LEN(H1703)+2,99))),"")</f>
        <v/>
      </c>
      <c r="L1703" t="str">
        <f t="shared" si="894"/>
        <v/>
      </c>
      <c r="M1703" t="str">
        <f t="shared" si="913"/>
        <v/>
      </c>
      <c r="N1703" t="str">
        <f t="shared" si="895"/>
        <v/>
      </c>
      <c r="O1703" t="str">
        <f t="shared" si="896"/>
        <v/>
      </c>
      <c r="P1703" t="str">
        <f t="shared" si="889"/>
        <v/>
      </c>
      <c r="Q1703" t="str">
        <f t="shared" si="897"/>
        <v/>
      </c>
      <c r="R1703" t="str">
        <f t="shared" si="898"/>
        <v/>
      </c>
      <c r="S1703" t="str">
        <f t="shared" si="899"/>
        <v/>
      </c>
      <c r="T1703" t="str">
        <f t="shared" si="900"/>
        <v/>
      </c>
      <c r="U1703" t="str">
        <f t="shared" si="901"/>
        <v/>
      </c>
      <c r="V1703" t="str">
        <f>IF(MID(I1703,6,1)="T",VLOOKUP(H1703,DATA!$B$2:$H$526,7,FALSE),"")</f>
        <v/>
      </c>
      <c r="W1703" t="str">
        <f t="shared" si="902"/>
        <v/>
      </c>
      <c r="X1703" t="str">
        <f>IF(LEN(H1703)&gt;0,VLOOKUP(H1703,DATA!$B$2:$F$526,5,FALSE),"")</f>
        <v/>
      </c>
      <c r="Y1703" t="str">
        <f t="shared" si="903"/>
        <v/>
      </c>
      <c r="Z1703" t="str">
        <f t="shared" si="904"/>
        <v/>
      </c>
      <c r="AA1703" t="str">
        <f t="shared" si="905"/>
        <v/>
      </c>
      <c r="AB1703" t="str">
        <f>IF(LEN(Z1703)&gt;0,VLOOKUP(Z1703,DATA!$K$25:$L$69,2,FALSE)&amp;IF(LEN(AA1703)&gt;0,VLOOKUP(AA1703,DATA!$O$25:$P$29,2,FALSE),""),"")</f>
        <v/>
      </c>
      <c r="AC1703" t="str">
        <f>IF(LEN(Z1703)&gt;0,VLOOKUP(Z1703,DATA!$K$25:$M$69,3,FALSE),"")</f>
        <v/>
      </c>
      <c r="AD1703" t="str">
        <f t="shared" si="906"/>
        <v/>
      </c>
      <c r="AE1703" t="str">
        <f t="shared" si="907"/>
        <v/>
      </c>
      <c r="AF1703" t="str">
        <f t="shared" si="908"/>
        <v/>
      </c>
      <c r="AG1703" t="str">
        <f t="shared" si="909"/>
        <v/>
      </c>
      <c r="AH1703" t="str">
        <f t="shared" si="910"/>
        <v/>
      </c>
      <c r="AI1703" t="str">
        <f>IF(LEN(Q1703)&gt;0,REPT("0",IF(IF(MID(I1703,12,1)="F",VLOOKUP(J1703,DATA!$K$2:$Y$20,14,FALSE),0)&gt;10,IF(MID(I1703,12,1)="F",VLOOKUP(J1703,DATA!$K$2:$Y$20,14,FALSE),0)-10,0)-LEN(X1703))&amp;DEC2BIN(Q1703,IF(MID(I1703,12,1)="F",VLOOKUP(J1703,DATA!$K$2:$Y$20,14,FALSE),0)-IF(IF(MID(I1703,12,1)="F",VLOOKUP(J1703,DATA!$K$2:$Y$20,14,FALSE),0)&gt;10,IF(MID(I1703,12,1)="F",VLOOKUP(J1703,DATA!$K$2:$Y$20,14,FALSE),0)-10,0)),"")</f>
        <v/>
      </c>
      <c r="AJ1703" t="str">
        <f>IF(LEN(H1703)&gt;0,IF(H1703&lt;&gt;"CALL_PAL",VLOOKUP(H1703,DATA!$B$2:$E$526,4,FALSE),VLOOKUP(K1703,DATA!$K$72:$M$161,3,FALSE)),"")</f>
        <v/>
      </c>
      <c r="AK1703" t="str">
        <f>IF(LEN(H1703)&gt;0,VLOOKUP(H1703,DATA!$B$2:$D$526,3,FALSE),"")</f>
        <v/>
      </c>
      <c r="AL1703" t="str">
        <f t="shared" si="911"/>
        <v/>
      </c>
      <c r="AM1703" t="str">
        <f t="shared" si="912"/>
        <v/>
      </c>
      <c r="AN1703" t="str">
        <f t="shared" si="890"/>
        <v/>
      </c>
      <c r="AO1703" t="str">
        <f t="shared" si="884"/>
        <v/>
      </c>
      <c r="AP1703" t="str">
        <f t="shared" si="885"/>
        <v/>
      </c>
      <c r="AQ1703" t="str">
        <f t="shared" si="882"/>
        <v/>
      </c>
    </row>
    <row r="1704" spans="1:43" x14ac:dyDescent="0.25">
      <c r="A1704" t="str">
        <f t="shared" si="886"/>
        <v/>
      </c>
      <c r="C1704" t="str">
        <f t="shared" si="892"/>
        <v/>
      </c>
      <c r="D1704" t="str">
        <f t="shared" si="887"/>
        <v/>
      </c>
      <c r="E1704" t="str">
        <f t="shared" si="888"/>
        <v/>
      </c>
      <c r="F1704" t="str">
        <f t="shared" si="891"/>
        <v/>
      </c>
      <c r="G1704" t="str">
        <f t="shared" si="883"/>
        <v/>
      </c>
      <c r="H1704" t="str">
        <f t="shared" si="893"/>
        <v/>
      </c>
      <c r="I1704" s="3" t="str">
        <f>IF(LEN(H1704)&gt;0,VLOOKUP(H1704,DATA!$B$2:$G$526,6,FALSE),"")</f>
        <v/>
      </c>
      <c r="J1704" t="str">
        <f>IF(LEN(H1704)&gt;0,VLOOKUP(H1704,DATA!$B$2:$G$526,2,FALSE),"")</f>
        <v/>
      </c>
      <c r="K1704" t="str">
        <f>IF(LEN(H1704)&gt;0,IF(MID(IF(MID(MID(C1704,LEN(H1704)+2,99),1,1)="(",MID(MID(C1704,LEN(H1704)+2,99),2,LEN(MID(C1704,LEN(H1704)+2,99))-2),MID(C1704,LEN(H1704)+2,99)),1,1)=VLOOKUP(H1704,DATA!$B$2:$I$526,8,FALSE),MID(IF(MID(MID(C1704,LEN(H1704)+2,99),1,1)="(",MID(MID(C1704,LEN(H1704)+2,99),2,LEN(MID(C1704,LEN(H1704)+2,99))-2),MID(C1704,LEN(H1704)+2,99)),1,3),IF(MID(MID(C1704,LEN(H1704)+2,99),1,1)="(",MID(MID(C1704,LEN(H1704)+2,99),2,LEN(MID(C1704,LEN(H1704)+2,99))-2),MID(C1704,LEN(H1704)+2,99))),"")</f>
        <v/>
      </c>
      <c r="L1704" t="str">
        <f t="shared" si="894"/>
        <v/>
      </c>
      <c r="M1704" t="str">
        <f t="shared" si="913"/>
        <v/>
      </c>
      <c r="N1704" t="str">
        <f t="shared" si="895"/>
        <v/>
      </c>
      <c r="O1704" t="str">
        <f t="shared" si="896"/>
        <v/>
      </c>
      <c r="P1704" t="str">
        <f t="shared" si="889"/>
        <v/>
      </c>
      <c r="Q1704" t="str">
        <f t="shared" si="897"/>
        <v/>
      </c>
      <c r="R1704" t="str">
        <f t="shared" si="898"/>
        <v/>
      </c>
      <c r="S1704" t="str">
        <f t="shared" si="899"/>
        <v/>
      </c>
      <c r="T1704" t="str">
        <f t="shared" si="900"/>
        <v/>
      </c>
      <c r="U1704" t="str">
        <f t="shared" si="901"/>
        <v/>
      </c>
      <c r="V1704" t="str">
        <f>IF(MID(I1704,6,1)="T",VLOOKUP(H1704,DATA!$B$2:$H$526,7,FALSE),"")</f>
        <v/>
      </c>
      <c r="W1704" t="str">
        <f t="shared" si="902"/>
        <v/>
      </c>
      <c r="X1704" t="str">
        <f>IF(LEN(H1704)&gt;0,VLOOKUP(H1704,DATA!$B$2:$F$526,5,FALSE),"")</f>
        <v/>
      </c>
      <c r="Y1704" t="str">
        <f t="shared" si="903"/>
        <v/>
      </c>
      <c r="Z1704" t="str">
        <f t="shared" si="904"/>
        <v/>
      </c>
      <c r="AA1704" t="str">
        <f t="shared" si="905"/>
        <v/>
      </c>
      <c r="AB1704" t="str">
        <f>IF(LEN(Z1704)&gt;0,VLOOKUP(Z1704,DATA!$K$25:$L$69,2,FALSE)&amp;IF(LEN(AA1704)&gt;0,VLOOKUP(AA1704,DATA!$O$25:$P$29,2,FALSE),""),"")</f>
        <v/>
      </c>
      <c r="AC1704" t="str">
        <f>IF(LEN(Z1704)&gt;0,VLOOKUP(Z1704,DATA!$K$25:$M$69,3,FALSE),"")</f>
        <v/>
      </c>
      <c r="AD1704" t="str">
        <f t="shared" si="906"/>
        <v/>
      </c>
      <c r="AE1704" t="str">
        <f t="shared" si="907"/>
        <v/>
      </c>
      <c r="AF1704" t="str">
        <f t="shared" si="908"/>
        <v/>
      </c>
      <c r="AG1704" t="str">
        <f t="shared" si="909"/>
        <v/>
      </c>
      <c r="AH1704" t="str">
        <f t="shared" si="910"/>
        <v/>
      </c>
      <c r="AI1704" t="str">
        <f>IF(LEN(Q1704)&gt;0,REPT("0",IF(IF(MID(I1704,12,1)="F",VLOOKUP(J1704,DATA!$K$2:$Y$20,14,FALSE),0)&gt;10,IF(MID(I1704,12,1)="F",VLOOKUP(J1704,DATA!$K$2:$Y$20,14,FALSE),0)-10,0)-LEN(X1704))&amp;DEC2BIN(Q1704,IF(MID(I1704,12,1)="F",VLOOKUP(J1704,DATA!$K$2:$Y$20,14,FALSE),0)-IF(IF(MID(I1704,12,1)="F",VLOOKUP(J1704,DATA!$K$2:$Y$20,14,FALSE),0)&gt;10,IF(MID(I1704,12,1)="F",VLOOKUP(J1704,DATA!$K$2:$Y$20,14,FALSE),0)-10,0)),"")</f>
        <v/>
      </c>
      <c r="AJ1704" t="str">
        <f>IF(LEN(H1704)&gt;0,IF(H1704&lt;&gt;"CALL_PAL",VLOOKUP(H1704,DATA!$B$2:$E$526,4,FALSE),VLOOKUP(K1704,DATA!$K$72:$M$161,3,FALSE)),"")</f>
        <v/>
      </c>
      <c r="AK1704" t="str">
        <f>IF(LEN(H1704)&gt;0,VLOOKUP(H1704,DATA!$B$2:$D$526,3,FALSE),"")</f>
        <v/>
      </c>
      <c r="AL1704" t="str">
        <f t="shared" si="911"/>
        <v/>
      </c>
      <c r="AM1704" t="str">
        <f t="shared" si="912"/>
        <v/>
      </c>
      <c r="AN1704" t="str">
        <f t="shared" si="890"/>
        <v/>
      </c>
      <c r="AO1704" t="str">
        <f t="shared" si="884"/>
        <v/>
      </c>
      <c r="AP1704" t="str">
        <f t="shared" si="885"/>
        <v/>
      </c>
      <c r="AQ1704" t="str">
        <f t="shared" si="882"/>
        <v/>
      </c>
    </row>
    <row r="1705" spans="1:43" x14ac:dyDescent="0.25">
      <c r="A1705" t="str">
        <f t="shared" si="886"/>
        <v/>
      </c>
      <c r="C1705" t="str">
        <f t="shared" si="892"/>
        <v/>
      </c>
      <c r="D1705" t="str">
        <f t="shared" si="887"/>
        <v/>
      </c>
      <c r="E1705" t="str">
        <f t="shared" si="888"/>
        <v/>
      </c>
      <c r="F1705" t="str">
        <f t="shared" si="891"/>
        <v/>
      </c>
      <c r="G1705" t="str">
        <f t="shared" si="883"/>
        <v/>
      </c>
      <c r="H1705" t="str">
        <f t="shared" si="893"/>
        <v/>
      </c>
      <c r="I1705" s="3" t="str">
        <f>IF(LEN(H1705)&gt;0,VLOOKUP(H1705,DATA!$B$2:$G$526,6,FALSE),"")</f>
        <v/>
      </c>
      <c r="J1705" t="str">
        <f>IF(LEN(H1705)&gt;0,VLOOKUP(H1705,DATA!$B$2:$G$526,2,FALSE),"")</f>
        <v/>
      </c>
      <c r="K1705" t="str">
        <f>IF(LEN(H1705)&gt;0,IF(MID(IF(MID(MID(C1705,LEN(H1705)+2,99),1,1)="(",MID(MID(C1705,LEN(H1705)+2,99),2,LEN(MID(C1705,LEN(H1705)+2,99))-2),MID(C1705,LEN(H1705)+2,99)),1,1)=VLOOKUP(H1705,DATA!$B$2:$I$526,8,FALSE),MID(IF(MID(MID(C1705,LEN(H1705)+2,99),1,1)="(",MID(MID(C1705,LEN(H1705)+2,99),2,LEN(MID(C1705,LEN(H1705)+2,99))-2),MID(C1705,LEN(H1705)+2,99)),1,3),IF(MID(MID(C1705,LEN(H1705)+2,99),1,1)="(",MID(MID(C1705,LEN(H1705)+2,99),2,LEN(MID(C1705,LEN(H1705)+2,99))-2),MID(C1705,LEN(H1705)+2,99))),"")</f>
        <v/>
      </c>
      <c r="L1705" t="str">
        <f t="shared" si="894"/>
        <v/>
      </c>
      <c r="M1705" t="str">
        <f t="shared" si="913"/>
        <v/>
      </c>
      <c r="N1705" t="str">
        <f t="shared" si="895"/>
        <v/>
      </c>
      <c r="O1705" t="str">
        <f t="shared" si="896"/>
        <v/>
      </c>
      <c r="P1705" t="str">
        <f t="shared" si="889"/>
        <v/>
      </c>
      <c r="Q1705" t="str">
        <f t="shared" si="897"/>
        <v/>
      </c>
      <c r="R1705" t="str">
        <f t="shared" si="898"/>
        <v/>
      </c>
      <c r="S1705" t="str">
        <f t="shared" si="899"/>
        <v/>
      </c>
      <c r="T1705" t="str">
        <f t="shared" si="900"/>
        <v/>
      </c>
      <c r="U1705" t="str">
        <f t="shared" si="901"/>
        <v/>
      </c>
      <c r="V1705" t="str">
        <f>IF(MID(I1705,6,1)="T",VLOOKUP(H1705,DATA!$B$2:$H$526,7,FALSE),"")</f>
        <v/>
      </c>
      <c r="W1705" t="str">
        <f t="shared" si="902"/>
        <v/>
      </c>
      <c r="X1705" t="str">
        <f>IF(LEN(H1705)&gt;0,VLOOKUP(H1705,DATA!$B$2:$F$526,5,FALSE),"")</f>
        <v/>
      </c>
      <c r="Y1705" t="str">
        <f t="shared" si="903"/>
        <v/>
      </c>
      <c r="Z1705" t="str">
        <f t="shared" si="904"/>
        <v/>
      </c>
      <c r="AA1705" t="str">
        <f t="shared" si="905"/>
        <v/>
      </c>
      <c r="AB1705" t="str">
        <f>IF(LEN(Z1705)&gt;0,VLOOKUP(Z1705,DATA!$K$25:$L$69,2,FALSE)&amp;IF(LEN(AA1705)&gt;0,VLOOKUP(AA1705,DATA!$O$25:$P$29,2,FALSE),""),"")</f>
        <v/>
      </c>
      <c r="AC1705" t="str">
        <f>IF(LEN(Z1705)&gt;0,VLOOKUP(Z1705,DATA!$K$25:$M$69,3,FALSE),"")</f>
        <v/>
      </c>
      <c r="AD1705" t="str">
        <f t="shared" si="906"/>
        <v/>
      </c>
      <c r="AE1705" t="str">
        <f t="shared" si="907"/>
        <v/>
      </c>
      <c r="AF1705" t="str">
        <f t="shared" si="908"/>
        <v/>
      </c>
      <c r="AG1705" t="str">
        <f t="shared" si="909"/>
        <v/>
      </c>
      <c r="AH1705" t="str">
        <f t="shared" si="910"/>
        <v/>
      </c>
      <c r="AI1705" t="str">
        <f>IF(LEN(Q1705)&gt;0,REPT("0",IF(IF(MID(I1705,12,1)="F",VLOOKUP(J1705,DATA!$K$2:$Y$20,14,FALSE),0)&gt;10,IF(MID(I1705,12,1)="F",VLOOKUP(J1705,DATA!$K$2:$Y$20,14,FALSE),0)-10,0)-LEN(X1705))&amp;DEC2BIN(Q1705,IF(MID(I1705,12,1)="F",VLOOKUP(J1705,DATA!$K$2:$Y$20,14,FALSE),0)-IF(IF(MID(I1705,12,1)="F",VLOOKUP(J1705,DATA!$K$2:$Y$20,14,FALSE),0)&gt;10,IF(MID(I1705,12,1)="F",VLOOKUP(J1705,DATA!$K$2:$Y$20,14,FALSE),0)-10,0)),"")</f>
        <v/>
      </c>
      <c r="AJ1705" t="str">
        <f>IF(LEN(H1705)&gt;0,IF(H1705&lt;&gt;"CALL_PAL",VLOOKUP(H1705,DATA!$B$2:$E$526,4,FALSE),VLOOKUP(K1705,DATA!$K$72:$M$161,3,FALSE)),"")</f>
        <v/>
      </c>
      <c r="AK1705" t="str">
        <f>IF(LEN(H1705)&gt;0,VLOOKUP(H1705,DATA!$B$2:$D$526,3,FALSE),"")</f>
        <v/>
      </c>
      <c r="AL1705" t="str">
        <f t="shared" si="911"/>
        <v/>
      </c>
      <c r="AM1705" t="str">
        <f t="shared" si="912"/>
        <v/>
      </c>
      <c r="AN1705" t="str">
        <f t="shared" si="890"/>
        <v/>
      </c>
      <c r="AO1705" t="str">
        <f t="shared" si="884"/>
        <v/>
      </c>
      <c r="AP1705" t="str">
        <f t="shared" si="885"/>
        <v/>
      </c>
      <c r="AQ1705" t="str">
        <f t="shared" si="882"/>
        <v/>
      </c>
    </row>
    <row r="1706" spans="1:43" x14ac:dyDescent="0.25">
      <c r="A1706" t="str">
        <f t="shared" si="886"/>
        <v/>
      </c>
      <c r="C1706" t="str">
        <f t="shared" si="892"/>
        <v/>
      </c>
      <c r="D1706" t="str">
        <f t="shared" si="887"/>
        <v/>
      </c>
      <c r="E1706" t="str">
        <f t="shared" si="888"/>
        <v/>
      </c>
      <c r="F1706" t="str">
        <f t="shared" si="891"/>
        <v/>
      </c>
      <c r="G1706" t="str">
        <f t="shared" si="883"/>
        <v/>
      </c>
      <c r="H1706" t="str">
        <f t="shared" si="893"/>
        <v/>
      </c>
      <c r="I1706" s="3" t="str">
        <f>IF(LEN(H1706)&gt;0,VLOOKUP(H1706,DATA!$B$2:$G$526,6,FALSE),"")</f>
        <v/>
      </c>
      <c r="J1706" t="str">
        <f>IF(LEN(H1706)&gt;0,VLOOKUP(H1706,DATA!$B$2:$G$526,2,FALSE),"")</f>
        <v/>
      </c>
      <c r="K1706" t="str">
        <f>IF(LEN(H1706)&gt;0,IF(MID(IF(MID(MID(C1706,LEN(H1706)+2,99),1,1)="(",MID(MID(C1706,LEN(H1706)+2,99),2,LEN(MID(C1706,LEN(H1706)+2,99))-2),MID(C1706,LEN(H1706)+2,99)),1,1)=VLOOKUP(H1706,DATA!$B$2:$I$526,8,FALSE),MID(IF(MID(MID(C1706,LEN(H1706)+2,99),1,1)="(",MID(MID(C1706,LEN(H1706)+2,99),2,LEN(MID(C1706,LEN(H1706)+2,99))-2),MID(C1706,LEN(H1706)+2,99)),1,3),IF(MID(MID(C1706,LEN(H1706)+2,99),1,1)="(",MID(MID(C1706,LEN(H1706)+2,99),2,LEN(MID(C1706,LEN(H1706)+2,99))-2),MID(C1706,LEN(H1706)+2,99))),"")</f>
        <v/>
      </c>
      <c r="L1706" t="str">
        <f t="shared" si="894"/>
        <v/>
      </c>
      <c r="M1706" t="str">
        <f t="shared" si="913"/>
        <v/>
      </c>
      <c r="N1706" t="str">
        <f t="shared" si="895"/>
        <v/>
      </c>
      <c r="O1706" t="str">
        <f t="shared" si="896"/>
        <v/>
      </c>
      <c r="P1706" t="str">
        <f t="shared" si="889"/>
        <v/>
      </c>
      <c r="Q1706" t="str">
        <f t="shared" si="897"/>
        <v/>
      </c>
      <c r="R1706" t="str">
        <f t="shared" si="898"/>
        <v/>
      </c>
      <c r="S1706" t="str">
        <f t="shared" si="899"/>
        <v/>
      </c>
      <c r="T1706" t="str">
        <f t="shared" si="900"/>
        <v/>
      </c>
      <c r="U1706" t="str">
        <f t="shared" si="901"/>
        <v/>
      </c>
      <c r="V1706" t="str">
        <f>IF(MID(I1706,6,1)="T",VLOOKUP(H1706,DATA!$B$2:$H$526,7,FALSE),"")</f>
        <v/>
      </c>
      <c r="W1706" t="str">
        <f t="shared" si="902"/>
        <v/>
      </c>
      <c r="X1706" t="str">
        <f>IF(LEN(H1706)&gt;0,VLOOKUP(H1706,DATA!$B$2:$F$526,5,FALSE),"")</f>
        <v/>
      </c>
      <c r="Y1706" t="str">
        <f t="shared" si="903"/>
        <v/>
      </c>
      <c r="Z1706" t="str">
        <f t="shared" si="904"/>
        <v/>
      </c>
      <c r="AA1706" t="str">
        <f t="shared" si="905"/>
        <v/>
      </c>
      <c r="AB1706" t="str">
        <f>IF(LEN(Z1706)&gt;0,VLOOKUP(Z1706,DATA!$K$25:$L$69,2,FALSE)&amp;IF(LEN(AA1706)&gt;0,VLOOKUP(AA1706,DATA!$O$25:$P$29,2,FALSE),""),"")</f>
        <v/>
      </c>
      <c r="AC1706" t="str">
        <f>IF(LEN(Z1706)&gt;0,VLOOKUP(Z1706,DATA!$K$25:$M$69,3,FALSE),"")</f>
        <v/>
      </c>
      <c r="AD1706" t="str">
        <f t="shared" si="906"/>
        <v/>
      </c>
      <c r="AE1706" t="str">
        <f t="shared" si="907"/>
        <v/>
      </c>
      <c r="AF1706" t="str">
        <f t="shared" si="908"/>
        <v/>
      </c>
      <c r="AG1706" t="str">
        <f t="shared" si="909"/>
        <v/>
      </c>
      <c r="AH1706" t="str">
        <f t="shared" si="910"/>
        <v/>
      </c>
      <c r="AI1706" t="str">
        <f>IF(LEN(Q1706)&gt;0,REPT("0",IF(IF(MID(I1706,12,1)="F",VLOOKUP(J1706,DATA!$K$2:$Y$20,14,FALSE),0)&gt;10,IF(MID(I1706,12,1)="F",VLOOKUP(J1706,DATA!$K$2:$Y$20,14,FALSE),0)-10,0)-LEN(X1706))&amp;DEC2BIN(Q1706,IF(MID(I1706,12,1)="F",VLOOKUP(J1706,DATA!$K$2:$Y$20,14,FALSE),0)-IF(IF(MID(I1706,12,1)="F",VLOOKUP(J1706,DATA!$K$2:$Y$20,14,FALSE),0)&gt;10,IF(MID(I1706,12,1)="F",VLOOKUP(J1706,DATA!$K$2:$Y$20,14,FALSE),0)-10,0)),"")</f>
        <v/>
      </c>
      <c r="AJ1706" t="str">
        <f>IF(LEN(H1706)&gt;0,IF(H1706&lt;&gt;"CALL_PAL",VLOOKUP(H1706,DATA!$B$2:$E$526,4,FALSE),VLOOKUP(K1706,DATA!$K$72:$M$161,3,FALSE)),"")</f>
        <v/>
      </c>
      <c r="AK1706" t="str">
        <f>IF(LEN(H1706)&gt;0,VLOOKUP(H1706,DATA!$B$2:$D$526,3,FALSE),"")</f>
        <v/>
      </c>
      <c r="AL1706" t="str">
        <f t="shared" si="911"/>
        <v/>
      </c>
      <c r="AM1706" t="str">
        <f t="shared" si="912"/>
        <v/>
      </c>
      <c r="AN1706" t="str">
        <f t="shared" si="890"/>
        <v/>
      </c>
      <c r="AO1706" t="str">
        <f t="shared" si="884"/>
        <v/>
      </c>
      <c r="AP1706" t="str">
        <f t="shared" si="885"/>
        <v/>
      </c>
      <c r="AQ1706" t="str">
        <f t="shared" si="882"/>
        <v/>
      </c>
    </row>
    <row r="1707" spans="1:43" x14ac:dyDescent="0.25">
      <c r="A1707" t="str">
        <f t="shared" si="886"/>
        <v/>
      </c>
      <c r="C1707" t="str">
        <f t="shared" si="892"/>
        <v/>
      </c>
      <c r="D1707" t="str">
        <f t="shared" si="887"/>
        <v/>
      </c>
      <c r="E1707" t="str">
        <f t="shared" si="888"/>
        <v/>
      </c>
      <c r="F1707" t="str">
        <f t="shared" si="891"/>
        <v/>
      </c>
      <c r="G1707" t="str">
        <f t="shared" si="883"/>
        <v/>
      </c>
      <c r="H1707" t="str">
        <f t="shared" si="893"/>
        <v/>
      </c>
      <c r="I1707" s="3" t="str">
        <f>IF(LEN(H1707)&gt;0,VLOOKUP(H1707,DATA!$B$2:$G$526,6,FALSE),"")</f>
        <v/>
      </c>
      <c r="J1707" t="str">
        <f>IF(LEN(H1707)&gt;0,VLOOKUP(H1707,DATA!$B$2:$G$526,2,FALSE),"")</f>
        <v/>
      </c>
      <c r="K1707" t="str">
        <f>IF(LEN(H1707)&gt;0,IF(MID(IF(MID(MID(C1707,LEN(H1707)+2,99),1,1)="(",MID(MID(C1707,LEN(H1707)+2,99),2,LEN(MID(C1707,LEN(H1707)+2,99))-2),MID(C1707,LEN(H1707)+2,99)),1,1)=VLOOKUP(H1707,DATA!$B$2:$I$526,8,FALSE),MID(IF(MID(MID(C1707,LEN(H1707)+2,99),1,1)="(",MID(MID(C1707,LEN(H1707)+2,99),2,LEN(MID(C1707,LEN(H1707)+2,99))-2),MID(C1707,LEN(H1707)+2,99)),1,3),IF(MID(MID(C1707,LEN(H1707)+2,99),1,1)="(",MID(MID(C1707,LEN(H1707)+2,99),2,LEN(MID(C1707,LEN(H1707)+2,99))-2),MID(C1707,LEN(H1707)+2,99))),"")</f>
        <v/>
      </c>
      <c r="L1707" t="str">
        <f t="shared" si="894"/>
        <v/>
      </c>
      <c r="M1707" t="str">
        <f t="shared" si="913"/>
        <v/>
      </c>
      <c r="N1707" t="str">
        <f t="shared" si="895"/>
        <v/>
      </c>
      <c r="O1707" t="str">
        <f t="shared" si="896"/>
        <v/>
      </c>
      <c r="P1707" t="str">
        <f t="shared" si="889"/>
        <v/>
      </c>
      <c r="Q1707" t="str">
        <f t="shared" si="897"/>
        <v/>
      </c>
      <c r="R1707" t="str">
        <f t="shared" si="898"/>
        <v/>
      </c>
      <c r="S1707" t="str">
        <f t="shared" si="899"/>
        <v/>
      </c>
      <c r="T1707" t="str">
        <f t="shared" si="900"/>
        <v/>
      </c>
      <c r="U1707" t="str">
        <f t="shared" si="901"/>
        <v/>
      </c>
      <c r="V1707" t="str">
        <f>IF(MID(I1707,6,1)="T",VLOOKUP(H1707,DATA!$B$2:$H$526,7,FALSE),"")</f>
        <v/>
      </c>
      <c r="W1707" t="str">
        <f t="shared" si="902"/>
        <v/>
      </c>
      <c r="X1707" t="str">
        <f>IF(LEN(H1707)&gt;0,VLOOKUP(H1707,DATA!$B$2:$F$526,5,FALSE),"")</f>
        <v/>
      </c>
      <c r="Y1707" t="str">
        <f t="shared" si="903"/>
        <v/>
      </c>
      <c r="Z1707" t="str">
        <f t="shared" si="904"/>
        <v/>
      </c>
      <c r="AA1707" t="str">
        <f t="shared" si="905"/>
        <v/>
      </c>
      <c r="AB1707" t="str">
        <f>IF(LEN(Z1707)&gt;0,VLOOKUP(Z1707,DATA!$K$25:$L$69,2,FALSE)&amp;IF(LEN(AA1707)&gt;0,VLOOKUP(AA1707,DATA!$O$25:$P$29,2,FALSE),""),"")</f>
        <v/>
      </c>
      <c r="AC1707" t="str">
        <f>IF(LEN(Z1707)&gt;0,VLOOKUP(Z1707,DATA!$K$25:$M$69,3,FALSE),"")</f>
        <v/>
      </c>
      <c r="AD1707" t="str">
        <f t="shared" si="906"/>
        <v/>
      </c>
      <c r="AE1707" t="str">
        <f t="shared" si="907"/>
        <v/>
      </c>
      <c r="AF1707" t="str">
        <f t="shared" si="908"/>
        <v/>
      </c>
      <c r="AG1707" t="str">
        <f t="shared" si="909"/>
        <v/>
      </c>
      <c r="AH1707" t="str">
        <f t="shared" si="910"/>
        <v/>
      </c>
      <c r="AI1707" t="str">
        <f>IF(LEN(Q1707)&gt;0,REPT("0",IF(IF(MID(I1707,12,1)="F",VLOOKUP(J1707,DATA!$K$2:$Y$20,14,FALSE),0)&gt;10,IF(MID(I1707,12,1)="F",VLOOKUP(J1707,DATA!$K$2:$Y$20,14,FALSE),0)-10,0)-LEN(X1707))&amp;DEC2BIN(Q1707,IF(MID(I1707,12,1)="F",VLOOKUP(J1707,DATA!$K$2:$Y$20,14,FALSE),0)-IF(IF(MID(I1707,12,1)="F",VLOOKUP(J1707,DATA!$K$2:$Y$20,14,FALSE),0)&gt;10,IF(MID(I1707,12,1)="F",VLOOKUP(J1707,DATA!$K$2:$Y$20,14,FALSE),0)-10,0)),"")</f>
        <v/>
      </c>
      <c r="AJ1707" t="str">
        <f>IF(LEN(H1707)&gt;0,IF(H1707&lt;&gt;"CALL_PAL",VLOOKUP(H1707,DATA!$B$2:$E$526,4,FALSE),VLOOKUP(K1707,DATA!$K$72:$M$161,3,FALSE)),"")</f>
        <v/>
      </c>
      <c r="AK1707" t="str">
        <f>IF(LEN(H1707)&gt;0,VLOOKUP(H1707,DATA!$B$2:$D$526,3,FALSE),"")</f>
        <v/>
      </c>
      <c r="AL1707" t="str">
        <f t="shared" si="911"/>
        <v/>
      </c>
      <c r="AM1707" t="str">
        <f t="shared" si="912"/>
        <v/>
      </c>
      <c r="AN1707" t="str">
        <f t="shared" si="890"/>
        <v/>
      </c>
      <c r="AO1707" t="str">
        <f t="shared" si="884"/>
        <v/>
      </c>
      <c r="AP1707" t="str">
        <f t="shared" si="885"/>
        <v/>
      </c>
      <c r="AQ1707" t="str">
        <f t="shared" si="882"/>
        <v/>
      </c>
    </row>
    <row r="1708" spans="1:43" x14ac:dyDescent="0.25">
      <c r="A1708" t="str">
        <f t="shared" si="886"/>
        <v/>
      </c>
      <c r="C1708" t="str">
        <f t="shared" si="892"/>
        <v/>
      </c>
      <c r="D1708" t="str">
        <f t="shared" si="887"/>
        <v/>
      </c>
      <c r="E1708" t="str">
        <f t="shared" si="888"/>
        <v/>
      </c>
      <c r="F1708" t="str">
        <f t="shared" si="891"/>
        <v/>
      </c>
      <c r="G1708" t="str">
        <f t="shared" si="883"/>
        <v/>
      </c>
      <c r="H1708" t="str">
        <f t="shared" si="893"/>
        <v/>
      </c>
      <c r="I1708" s="3" t="str">
        <f>IF(LEN(H1708)&gt;0,VLOOKUP(H1708,DATA!$B$2:$G$526,6,FALSE),"")</f>
        <v/>
      </c>
      <c r="J1708" t="str">
        <f>IF(LEN(H1708)&gt;0,VLOOKUP(H1708,DATA!$B$2:$G$526,2,FALSE),"")</f>
        <v/>
      </c>
      <c r="K1708" t="str">
        <f>IF(LEN(H1708)&gt;0,IF(MID(IF(MID(MID(C1708,LEN(H1708)+2,99),1,1)="(",MID(MID(C1708,LEN(H1708)+2,99),2,LEN(MID(C1708,LEN(H1708)+2,99))-2),MID(C1708,LEN(H1708)+2,99)),1,1)=VLOOKUP(H1708,DATA!$B$2:$I$526,8,FALSE),MID(IF(MID(MID(C1708,LEN(H1708)+2,99),1,1)="(",MID(MID(C1708,LEN(H1708)+2,99),2,LEN(MID(C1708,LEN(H1708)+2,99))-2),MID(C1708,LEN(H1708)+2,99)),1,3),IF(MID(MID(C1708,LEN(H1708)+2,99),1,1)="(",MID(MID(C1708,LEN(H1708)+2,99),2,LEN(MID(C1708,LEN(H1708)+2,99))-2),MID(C1708,LEN(H1708)+2,99))),"")</f>
        <v/>
      </c>
      <c r="L1708" t="str">
        <f t="shared" si="894"/>
        <v/>
      </c>
      <c r="M1708" t="str">
        <f t="shared" si="913"/>
        <v/>
      </c>
      <c r="N1708" t="str">
        <f t="shared" si="895"/>
        <v/>
      </c>
      <c r="O1708" t="str">
        <f t="shared" si="896"/>
        <v/>
      </c>
      <c r="P1708" t="str">
        <f t="shared" si="889"/>
        <v/>
      </c>
      <c r="Q1708" t="str">
        <f t="shared" si="897"/>
        <v/>
      </c>
      <c r="R1708" t="str">
        <f t="shared" si="898"/>
        <v/>
      </c>
      <c r="S1708" t="str">
        <f t="shared" si="899"/>
        <v/>
      </c>
      <c r="T1708" t="str">
        <f t="shared" si="900"/>
        <v/>
      </c>
      <c r="U1708" t="str">
        <f t="shared" si="901"/>
        <v/>
      </c>
      <c r="V1708" t="str">
        <f>IF(MID(I1708,6,1)="T",VLOOKUP(H1708,DATA!$B$2:$H$526,7,FALSE),"")</f>
        <v/>
      </c>
      <c r="W1708" t="str">
        <f t="shared" si="902"/>
        <v/>
      </c>
      <c r="X1708" t="str">
        <f>IF(LEN(H1708)&gt;0,VLOOKUP(H1708,DATA!$B$2:$F$526,5,FALSE),"")</f>
        <v/>
      </c>
      <c r="Y1708" t="str">
        <f t="shared" si="903"/>
        <v/>
      </c>
      <c r="Z1708" t="str">
        <f t="shared" si="904"/>
        <v/>
      </c>
      <c r="AA1708" t="str">
        <f t="shared" si="905"/>
        <v/>
      </c>
      <c r="AB1708" t="str">
        <f>IF(LEN(Z1708)&gt;0,VLOOKUP(Z1708,DATA!$K$25:$L$69,2,FALSE)&amp;IF(LEN(AA1708)&gt;0,VLOOKUP(AA1708,DATA!$O$25:$P$29,2,FALSE),""),"")</f>
        <v/>
      </c>
      <c r="AC1708" t="str">
        <f>IF(LEN(Z1708)&gt;0,VLOOKUP(Z1708,DATA!$K$25:$M$69,3,FALSE),"")</f>
        <v/>
      </c>
      <c r="AD1708" t="str">
        <f t="shared" si="906"/>
        <v/>
      </c>
      <c r="AE1708" t="str">
        <f t="shared" si="907"/>
        <v/>
      </c>
      <c r="AF1708" t="str">
        <f t="shared" si="908"/>
        <v/>
      </c>
      <c r="AG1708" t="str">
        <f t="shared" si="909"/>
        <v/>
      </c>
      <c r="AH1708" t="str">
        <f t="shared" si="910"/>
        <v/>
      </c>
      <c r="AI1708" t="str">
        <f>IF(LEN(Q1708)&gt;0,REPT("0",IF(IF(MID(I1708,12,1)="F",VLOOKUP(J1708,DATA!$K$2:$Y$20,14,FALSE),0)&gt;10,IF(MID(I1708,12,1)="F",VLOOKUP(J1708,DATA!$K$2:$Y$20,14,FALSE),0)-10,0)-LEN(X1708))&amp;DEC2BIN(Q1708,IF(MID(I1708,12,1)="F",VLOOKUP(J1708,DATA!$K$2:$Y$20,14,FALSE),0)-IF(IF(MID(I1708,12,1)="F",VLOOKUP(J1708,DATA!$K$2:$Y$20,14,FALSE),0)&gt;10,IF(MID(I1708,12,1)="F",VLOOKUP(J1708,DATA!$K$2:$Y$20,14,FALSE),0)-10,0)),"")</f>
        <v/>
      </c>
      <c r="AJ1708" t="str">
        <f>IF(LEN(H1708)&gt;0,IF(H1708&lt;&gt;"CALL_PAL",VLOOKUP(H1708,DATA!$B$2:$E$526,4,FALSE),VLOOKUP(K1708,DATA!$K$72:$M$161,3,FALSE)),"")</f>
        <v/>
      </c>
      <c r="AK1708" t="str">
        <f>IF(LEN(H1708)&gt;0,VLOOKUP(H1708,DATA!$B$2:$D$526,3,FALSE),"")</f>
        <v/>
      </c>
      <c r="AL1708" t="str">
        <f t="shared" si="911"/>
        <v/>
      </c>
      <c r="AM1708" t="str">
        <f t="shared" si="912"/>
        <v/>
      </c>
      <c r="AN1708" t="str">
        <f t="shared" si="890"/>
        <v/>
      </c>
      <c r="AO1708" t="str">
        <f t="shared" si="884"/>
        <v/>
      </c>
      <c r="AP1708" t="str">
        <f t="shared" si="885"/>
        <v/>
      </c>
      <c r="AQ1708" t="str">
        <f t="shared" si="882"/>
        <v/>
      </c>
    </row>
    <row r="1709" spans="1:43" x14ac:dyDescent="0.25">
      <c r="A1709" t="str">
        <f t="shared" si="886"/>
        <v/>
      </c>
      <c r="C1709" t="str">
        <f t="shared" si="892"/>
        <v/>
      </c>
      <c r="D1709" t="str">
        <f t="shared" si="887"/>
        <v/>
      </c>
      <c r="E1709" t="str">
        <f t="shared" si="888"/>
        <v/>
      </c>
      <c r="F1709" t="str">
        <f t="shared" si="891"/>
        <v/>
      </c>
      <c r="G1709" t="str">
        <f t="shared" si="883"/>
        <v/>
      </c>
      <c r="H1709" t="str">
        <f t="shared" si="893"/>
        <v/>
      </c>
      <c r="I1709" s="3" t="str">
        <f>IF(LEN(H1709)&gt;0,VLOOKUP(H1709,DATA!$B$2:$G$526,6,FALSE),"")</f>
        <v/>
      </c>
      <c r="J1709" t="str">
        <f>IF(LEN(H1709)&gt;0,VLOOKUP(H1709,DATA!$B$2:$G$526,2,FALSE),"")</f>
        <v/>
      </c>
      <c r="K1709" t="str">
        <f>IF(LEN(H1709)&gt;0,IF(MID(IF(MID(MID(C1709,LEN(H1709)+2,99),1,1)="(",MID(MID(C1709,LEN(H1709)+2,99),2,LEN(MID(C1709,LEN(H1709)+2,99))-2),MID(C1709,LEN(H1709)+2,99)),1,1)=VLOOKUP(H1709,DATA!$B$2:$I$526,8,FALSE),MID(IF(MID(MID(C1709,LEN(H1709)+2,99),1,1)="(",MID(MID(C1709,LEN(H1709)+2,99),2,LEN(MID(C1709,LEN(H1709)+2,99))-2),MID(C1709,LEN(H1709)+2,99)),1,3),IF(MID(MID(C1709,LEN(H1709)+2,99),1,1)="(",MID(MID(C1709,LEN(H1709)+2,99),2,LEN(MID(C1709,LEN(H1709)+2,99))-2),MID(C1709,LEN(H1709)+2,99))),"")</f>
        <v/>
      </c>
      <c r="L1709" t="str">
        <f t="shared" si="894"/>
        <v/>
      </c>
      <c r="M1709" t="str">
        <f t="shared" si="913"/>
        <v/>
      </c>
      <c r="N1709" t="str">
        <f t="shared" si="895"/>
        <v/>
      </c>
      <c r="O1709" t="str">
        <f t="shared" si="896"/>
        <v/>
      </c>
      <c r="P1709" t="str">
        <f t="shared" si="889"/>
        <v/>
      </c>
      <c r="Q1709" t="str">
        <f t="shared" si="897"/>
        <v/>
      </c>
      <c r="R1709" t="str">
        <f t="shared" si="898"/>
        <v/>
      </c>
      <c r="S1709" t="str">
        <f t="shared" si="899"/>
        <v/>
      </c>
      <c r="T1709" t="str">
        <f t="shared" si="900"/>
        <v/>
      </c>
      <c r="U1709" t="str">
        <f t="shared" si="901"/>
        <v/>
      </c>
      <c r="V1709" t="str">
        <f>IF(MID(I1709,6,1)="T",VLOOKUP(H1709,DATA!$B$2:$H$526,7,FALSE),"")</f>
        <v/>
      </c>
      <c r="W1709" t="str">
        <f t="shared" si="902"/>
        <v/>
      </c>
      <c r="X1709" t="str">
        <f>IF(LEN(H1709)&gt;0,VLOOKUP(H1709,DATA!$B$2:$F$526,5,FALSE),"")</f>
        <v/>
      </c>
      <c r="Y1709" t="str">
        <f t="shared" si="903"/>
        <v/>
      </c>
      <c r="Z1709" t="str">
        <f t="shared" si="904"/>
        <v/>
      </c>
      <c r="AA1709" t="str">
        <f t="shared" si="905"/>
        <v/>
      </c>
      <c r="AB1709" t="str">
        <f>IF(LEN(Z1709)&gt;0,VLOOKUP(Z1709,DATA!$K$25:$L$69,2,FALSE)&amp;IF(LEN(AA1709)&gt;0,VLOOKUP(AA1709,DATA!$O$25:$P$29,2,FALSE),""),"")</f>
        <v/>
      </c>
      <c r="AC1709" t="str">
        <f>IF(LEN(Z1709)&gt;0,VLOOKUP(Z1709,DATA!$K$25:$M$69,3,FALSE),"")</f>
        <v/>
      </c>
      <c r="AD1709" t="str">
        <f t="shared" si="906"/>
        <v/>
      </c>
      <c r="AE1709" t="str">
        <f t="shared" si="907"/>
        <v/>
      </c>
      <c r="AF1709" t="str">
        <f t="shared" si="908"/>
        <v/>
      </c>
      <c r="AG1709" t="str">
        <f t="shared" si="909"/>
        <v/>
      </c>
      <c r="AH1709" t="str">
        <f t="shared" si="910"/>
        <v/>
      </c>
      <c r="AI1709" t="str">
        <f>IF(LEN(Q1709)&gt;0,REPT("0",IF(IF(MID(I1709,12,1)="F",VLOOKUP(J1709,DATA!$K$2:$Y$20,14,FALSE),0)&gt;10,IF(MID(I1709,12,1)="F",VLOOKUP(J1709,DATA!$K$2:$Y$20,14,FALSE),0)-10,0)-LEN(X1709))&amp;DEC2BIN(Q1709,IF(MID(I1709,12,1)="F",VLOOKUP(J1709,DATA!$K$2:$Y$20,14,FALSE),0)-IF(IF(MID(I1709,12,1)="F",VLOOKUP(J1709,DATA!$K$2:$Y$20,14,FALSE),0)&gt;10,IF(MID(I1709,12,1)="F",VLOOKUP(J1709,DATA!$K$2:$Y$20,14,FALSE),0)-10,0)),"")</f>
        <v/>
      </c>
      <c r="AJ1709" t="str">
        <f>IF(LEN(H1709)&gt;0,IF(H1709&lt;&gt;"CALL_PAL",VLOOKUP(H1709,DATA!$B$2:$E$526,4,FALSE),VLOOKUP(K1709,DATA!$K$72:$M$161,3,FALSE)),"")</f>
        <v/>
      </c>
      <c r="AK1709" t="str">
        <f>IF(LEN(H1709)&gt;0,VLOOKUP(H1709,DATA!$B$2:$D$526,3,FALSE),"")</f>
        <v/>
      </c>
      <c r="AL1709" t="str">
        <f t="shared" si="911"/>
        <v/>
      </c>
      <c r="AM1709" t="str">
        <f t="shared" si="912"/>
        <v/>
      </c>
      <c r="AN1709" t="str">
        <f t="shared" si="890"/>
        <v/>
      </c>
      <c r="AO1709" t="str">
        <f t="shared" si="884"/>
        <v/>
      </c>
      <c r="AP1709" t="str">
        <f t="shared" si="885"/>
        <v/>
      </c>
      <c r="AQ1709" t="str">
        <f t="shared" si="882"/>
        <v/>
      </c>
    </row>
    <row r="1710" spans="1:43" x14ac:dyDescent="0.25">
      <c r="A1710" t="str">
        <f t="shared" si="886"/>
        <v/>
      </c>
      <c r="C1710" t="str">
        <f t="shared" si="892"/>
        <v/>
      </c>
      <c r="D1710" t="str">
        <f t="shared" si="887"/>
        <v/>
      </c>
      <c r="E1710" t="str">
        <f t="shared" si="888"/>
        <v/>
      </c>
      <c r="F1710" t="str">
        <f t="shared" si="891"/>
        <v/>
      </c>
      <c r="G1710" t="str">
        <f t="shared" si="883"/>
        <v/>
      </c>
      <c r="H1710" t="str">
        <f t="shared" si="893"/>
        <v/>
      </c>
      <c r="I1710" s="3" t="str">
        <f>IF(LEN(H1710)&gt;0,VLOOKUP(H1710,DATA!$B$2:$G$526,6,FALSE),"")</f>
        <v/>
      </c>
      <c r="J1710" t="str">
        <f>IF(LEN(H1710)&gt;0,VLOOKUP(H1710,DATA!$B$2:$G$526,2,FALSE),"")</f>
        <v/>
      </c>
      <c r="K1710" t="str">
        <f>IF(LEN(H1710)&gt;0,IF(MID(IF(MID(MID(C1710,LEN(H1710)+2,99),1,1)="(",MID(MID(C1710,LEN(H1710)+2,99),2,LEN(MID(C1710,LEN(H1710)+2,99))-2),MID(C1710,LEN(H1710)+2,99)),1,1)=VLOOKUP(H1710,DATA!$B$2:$I$526,8,FALSE),MID(IF(MID(MID(C1710,LEN(H1710)+2,99),1,1)="(",MID(MID(C1710,LEN(H1710)+2,99),2,LEN(MID(C1710,LEN(H1710)+2,99))-2),MID(C1710,LEN(H1710)+2,99)),1,3),IF(MID(MID(C1710,LEN(H1710)+2,99),1,1)="(",MID(MID(C1710,LEN(H1710)+2,99),2,LEN(MID(C1710,LEN(H1710)+2,99))-2),MID(C1710,LEN(H1710)+2,99))),"")</f>
        <v/>
      </c>
      <c r="L1710" t="str">
        <f t="shared" si="894"/>
        <v/>
      </c>
      <c r="M1710" t="str">
        <f t="shared" si="913"/>
        <v/>
      </c>
      <c r="N1710" t="str">
        <f t="shared" si="895"/>
        <v/>
      </c>
      <c r="O1710" t="str">
        <f t="shared" si="896"/>
        <v/>
      </c>
      <c r="P1710" t="str">
        <f t="shared" si="889"/>
        <v/>
      </c>
      <c r="Q1710" t="str">
        <f t="shared" si="897"/>
        <v/>
      </c>
      <c r="R1710" t="str">
        <f t="shared" si="898"/>
        <v/>
      </c>
      <c r="S1710" t="str">
        <f t="shared" si="899"/>
        <v/>
      </c>
      <c r="T1710" t="str">
        <f t="shared" si="900"/>
        <v/>
      </c>
      <c r="U1710" t="str">
        <f t="shared" si="901"/>
        <v/>
      </c>
      <c r="V1710" t="str">
        <f>IF(MID(I1710,6,1)="T",VLOOKUP(H1710,DATA!$B$2:$H$526,7,FALSE),"")</f>
        <v/>
      </c>
      <c r="W1710" t="str">
        <f t="shared" si="902"/>
        <v/>
      </c>
      <c r="X1710" t="str">
        <f>IF(LEN(H1710)&gt;0,VLOOKUP(H1710,DATA!$B$2:$F$526,5,FALSE),"")</f>
        <v/>
      </c>
      <c r="Y1710" t="str">
        <f t="shared" si="903"/>
        <v/>
      </c>
      <c r="Z1710" t="str">
        <f t="shared" si="904"/>
        <v/>
      </c>
      <c r="AA1710" t="str">
        <f t="shared" si="905"/>
        <v/>
      </c>
      <c r="AB1710" t="str">
        <f>IF(LEN(Z1710)&gt;0,VLOOKUP(Z1710,DATA!$K$25:$L$69,2,FALSE)&amp;IF(LEN(AA1710)&gt;0,VLOOKUP(AA1710,DATA!$O$25:$P$29,2,FALSE),""),"")</f>
        <v/>
      </c>
      <c r="AC1710" t="str">
        <f>IF(LEN(Z1710)&gt;0,VLOOKUP(Z1710,DATA!$K$25:$M$69,3,FALSE),"")</f>
        <v/>
      </c>
      <c r="AD1710" t="str">
        <f t="shared" si="906"/>
        <v/>
      </c>
      <c r="AE1710" t="str">
        <f t="shared" si="907"/>
        <v/>
      </c>
      <c r="AF1710" t="str">
        <f t="shared" si="908"/>
        <v/>
      </c>
      <c r="AG1710" t="str">
        <f t="shared" si="909"/>
        <v/>
      </c>
      <c r="AH1710" t="str">
        <f t="shared" si="910"/>
        <v/>
      </c>
      <c r="AI1710" t="str">
        <f>IF(LEN(Q1710)&gt;0,REPT("0",IF(IF(MID(I1710,12,1)="F",VLOOKUP(J1710,DATA!$K$2:$Y$20,14,FALSE),0)&gt;10,IF(MID(I1710,12,1)="F",VLOOKUP(J1710,DATA!$K$2:$Y$20,14,FALSE),0)-10,0)-LEN(X1710))&amp;DEC2BIN(Q1710,IF(MID(I1710,12,1)="F",VLOOKUP(J1710,DATA!$K$2:$Y$20,14,FALSE),0)-IF(IF(MID(I1710,12,1)="F",VLOOKUP(J1710,DATA!$K$2:$Y$20,14,FALSE),0)&gt;10,IF(MID(I1710,12,1)="F",VLOOKUP(J1710,DATA!$K$2:$Y$20,14,FALSE),0)-10,0)),"")</f>
        <v/>
      </c>
      <c r="AJ1710" t="str">
        <f>IF(LEN(H1710)&gt;0,IF(H1710&lt;&gt;"CALL_PAL",VLOOKUP(H1710,DATA!$B$2:$E$526,4,FALSE),VLOOKUP(K1710,DATA!$K$72:$M$161,3,FALSE)),"")</f>
        <v/>
      </c>
      <c r="AK1710" t="str">
        <f>IF(LEN(H1710)&gt;0,VLOOKUP(H1710,DATA!$B$2:$D$526,3,FALSE),"")</f>
        <v/>
      </c>
      <c r="AL1710" t="str">
        <f t="shared" si="911"/>
        <v/>
      </c>
      <c r="AM1710" t="str">
        <f t="shared" si="912"/>
        <v/>
      </c>
      <c r="AN1710" t="str">
        <f t="shared" si="890"/>
        <v/>
      </c>
      <c r="AO1710" t="str">
        <f t="shared" si="884"/>
        <v/>
      </c>
      <c r="AP1710" t="str">
        <f t="shared" si="885"/>
        <v/>
      </c>
      <c r="AQ1710" t="str">
        <f t="shared" si="882"/>
        <v/>
      </c>
    </row>
    <row r="1711" spans="1:43" x14ac:dyDescent="0.25">
      <c r="A1711" t="str">
        <f t="shared" si="886"/>
        <v/>
      </c>
      <c r="C1711" t="str">
        <f t="shared" si="892"/>
        <v/>
      </c>
      <c r="D1711" t="str">
        <f t="shared" si="887"/>
        <v/>
      </c>
      <c r="E1711" t="str">
        <f t="shared" si="888"/>
        <v/>
      </c>
      <c r="F1711" t="str">
        <f t="shared" si="891"/>
        <v/>
      </c>
      <c r="G1711" t="str">
        <f t="shared" si="883"/>
        <v/>
      </c>
      <c r="H1711" t="str">
        <f t="shared" si="893"/>
        <v/>
      </c>
      <c r="I1711" s="3" t="str">
        <f>IF(LEN(H1711)&gt;0,VLOOKUP(H1711,DATA!$B$2:$G$526,6,FALSE),"")</f>
        <v/>
      </c>
      <c r="J1711" t="str">
        <f>IF(LEN(H1711)&gt;0,VLOOKUP(H1711,DATA!$B$2:$G$526,2,FALSE),"")</f>
        <v/>
      </c>
      <c r="K1711" t="str">
        <f>IF(LEN(H1711)&gt;0,IF(MID(IF(MID(MID(C1711,LEN(H1711)+2,99),1,1)="(",MID(MID(C1711,LEN(H1711)+2,99),2,LEN(MID(C1711,LEN(H1711)+2,99))-2),MID(C1711,LEN(H1711)+2,99)),1,1)=VLOOKUP(H1711,DATA!$B$2:$I$526,8,FALSE),MID(IF(MID(MID(C1711,LEN(H1711)+2,99),1,1)="(",MID(MID(C1711,LEN(H1711)+2,99),2,LEN(MID(C1711,LEN(H1711)+2,99))-2),MID(C1711,LEN(H1711)+2,99)),1,3),IF(MID(MID(C1711,LEN(H1711)+2,99),1,1)="(",MID(MID(C1711,LEN(H1711)+2,99),2,LEN(MID(C1711,LEN(H1711)+2,99))-2),MID(C1711,LEN(H1711)+2,99))),"")</f>
        <v/>
      </c>
      <c r="L1711" t="str">
        <f t="shared" si="894"/>
        <v/>
      </c>
      <c r="M1711" t="str">
        <f t="shared" si="913"/>
        <v/>
      </c>
      <c r="N1711" t="str">
        <f t="shared" si="895"/>
        <v/>
      </c>
      <c r="O1711" t="str">
        <f t="shared" si="896"/>
        <v/>
      </c>
      <c r="P1711" t="str">
        <f t="shared" si="889"/>
        <v/>
      </c>
      <c r="Q1711" t="str">
        <f t="shared" si="897"/>
        <v/>
      </c>
      <c r="R1711" t="str">
        <f t="shared" si="898"/>
        <v/>
      </c>
      <c r="S1711" t="str">
        <f t="shared" si="899"/>
        <v/>
      </c>
      <c r="T1711" t="str">
        <f t="shared" si="900"/>
        <v/>
      </c>
      <c r="U1711" t="str">
        <f t="shared" si="901"/>
        <v/>
      </c>
      <c r="V1711" t="str">
        <f>IF(MID(I1711,6,1)="T",VLOOKUP(H1711,DATA!$B$2:$H$526,7,FALSE),"")</f>
        <v/>
      </c>
      <c r="W1711" t="str">
        <f t="shared" si="902"/>
        <v/>
      </c>
      <c r="X1711" t="str">
        <f>IF(LEN(H1711)&gt;0,VLOOKUP(H1711,DATA!$B$2:$F$526,5,FALSE),"")</f>
        <v/>
      </c>
      <c r="Y1711" t="str">
        <f t="shared" si="903"/>
        <v/>
      </c>
      <c r="Z1711" t="str">
        <f t="shared" si="904"/>
        <v/>
      </c>
      <c r="AA1711" t="str">
        <f t="shared" si="905"/>
        <v/>
      </c>
      <c r="AB1711" t="str">
        <f>IF(LEN(Z1711)&gt;0,VLOOKUP(Z1711,DATA!$K$25:$L$69,2,FALSE)&amp;IF(LEN(AA1711)&gt;0,VLOOKUP(AA1711,DATA!$O$25:$P$29,2,FALSE),""),"")</f>
        <v/>
      </c>
      <c r="AC1711" t="str">
        <f>IF(LEN(Z1711)&gt;0,VLOOKUP(Z1711,DATA!$K$25:$M$69,3,FALSE),"")</f>
        <v/>
      </c>
      <c r="AD1711" t="str">
        <f t="shared" si="906"/>
        <v/>
      </c>
      <c r="AE1711" t="str">
        <f t="shared" si="907"/>
        <v/>
      </c>
      <c r="AF1711" t="str">
        <f t="shared" si="908"/>
        <v/>
      </c>
      <c r="AG1711" t="str">
        <f t="shared" si="909"/>
        <v/>
      </c>
      <c r="AH1711" t="str">
        <f t="shared" si="910"/>
        <v/>
      </c>
      <c r="AI1711" t="str">
        <f>IF(LEN(Q1711)&gt;0,REPT("0",IF(IF(MID(I1711,12,1)="F",VLOOKUP(J1711,DATA!$K$2:$Y$20,14,FALSE),0)&gt;10,IF(MID(I1711,12,1)="F",VLOOKUP(J1711,DATA!$K$2:$Y$20,14,FALSE),0)-10,0)-LEN(X1711))&amp;DEC2BIN(Q1711,IF(MID(I1711,12,1)="F",VLOOKUP(J1711,DATA!$K$2:$Y$20,14,FALSE),0)-IF(IF(MID(I1711,12,1)="F",VLOOKUP(J1711,DATA!$K$2:$Y$20,14,FALSE),0)&gt;10,IF(MID(I1711,12,1)="F",VLOOKUP(J1711,DATA!$K$2:$Y$20,14,FALSE),0)-10,0)),"")</f>
        <v/>
      </c>
      <c r="AJ1711" t="str">
        <f>IF(LEN(H1711)&gt;0,IF(H1711&lt;&gt;"CALL_PAL",VLOOKUP(H1711,DATA!$B$2:$E$526,4,FALSE),VLOOKUP(K1711,DATA!$K$72:$M$161,3,FALSE)),"")</f>
        <v/>
      </c>
      <c r="AK1711" t="str">
        <f>IF(LEN(H1711)&gt;0,VLOOKUP(H1711,DATA!$B$2:$D$526,3,FALSE),"")</f>
        <v/>
      </c>
      <c r="AL1711" t="str">
        <f t="shared" si="911"/>
        <v/>
      </c>
      <c r="AM1711" t="str">
        <f t="shared" si="912"/>
        <v/>
      </c>
      <c r="AN1711" t="str">
        <f t="shared" si="890"/>
        <v/>
      </c>
      <c r="AO1711" t="str">
        <f t="shared" si="884"/>
        <v/>
      </c>
      <c r="AP1711" t="str">
        <f t="shared" si="885"/>
        <v/>
      </c>
      <c r="AQ1711" t="str">
        <f t="shared" si="882"/>
        <v/>
      </c>
    </row>
    <row r="1712" spans="1:43" x14ac:dyDescent="0.25">
      <c r="A1712" t="str">
        <f t="shared" si="886"/>
        <v/>
      </c>
      <c r="C1712" t="str">
        <f t="shared" si="892"/>
        <v/>
      </c>
      <c r="D1712" t="str">
        <f t="shared" si="887"/>
        <v/>
      </c>
      <c r="E1712" t="str">
        <f t="shared" si="888"/>
        <v/>
      </c>
      <c r="F1712" t="str">
        <f t="shared" si="891"/>
        <v/>
      </c>
      <c r="G1712" t="str">
        <f t="shared" si="883"/>
        <v/>
      </c>
      <c r="H1712" t="str">
        <f t="shared" si="893"/>
        <v/>
      </c>
      <c r="I1712" s="3" t="str">
        <f>IF(LEN(H1712)&gt;0,VLOOKUP(H1712,DATA!$B$2:$G$526,6,FALSE),"")</f>
        <v/>
      </c>
      <c r="J1712" t="str">
        <f>IF(LEN(H1712)&gt;0,VLOOKUP(H1712,DATA!$B$2:$G$526,2,FALSE),"")</f>
        <v/>
      </c>
      <c r="K1712" t="str">
        <f>IF(LEN(H1712)&gt;0,IF(MID(IF(MID(MID(C1712,LEN(H1712)+2,99),1,1)="(",MID(MID(C1712,LEN(H1712)+2,99),2,LEN(MID(C1712,LEN(H1712)+2,99))-2),MID(C1712,LEN(H1712)+2,99)),1,1)=VLOOKUP(H1712,DATA!$B$2:$I$526,8,FALSE),MID(IF(MID(MID(C1712,LEN(H1712)+2,99),1,1)="(",MID(MID(C1712,LEN(H1712)+2,99),2,LEN(MID(C1712,LEN(H1712)+2,99))-2),MID(C1712,LEN(H1712)+2,99)),1,3),IF(MID(MID(C1712,LEN(H1712)+2,99),1,1)="(",MID(MID(C1712,LEN(H1712)+2,99),2,LEN(MID(C1712,LEN(H1712)+2,99))-2),MID(C1712,LEN(H1712)+2,99))),"")</f>
        <v/>
      </c>
      <c r="L1712" t="str">
        <f t="shared" si="894"/>
        <v/>
      </c>
      <c r="M1712" t="str">
        <f t="shared" si="913"/>
        <v/>
      </c>
      <c r="N1712" t="str">
        <f t="shared" si="895"/>
        <v/>
      </c>
      <c r="O1712" t="str">
        <f t="shared" si="896"/>
        <v/>
      </c>
      <c r="P1712" t="str">
        <f t="shared" si="889"/>
        <v/>
      </c>
      <c r="Q1712" t="str">
        <f t="shared" si="897"/>
        <v/>
      </c>
      <c r="R1712" t="str">
        <f t="shared" si="898"/>
        <v/>
      </c>
      <c r="S1712" t="str">
        <f t="shared" si="899"/>
        <v/>
      </c>
      <c r="T1712" t="str">
        <f t="shared" si="900"/>
        <v/>
      </c>
      <c r="U1712" t="str">
        <f t="shared" si="901"/>
        <v/>
      </c>
      <c r="V1712" t="str">
        <f>IF(MID(I1712,6,1)="T",VLOOKUP(H1712,DATA!$B$2:$H$526,7,FALSE),"")</f>
        <v/>
      </c>
      <c r="W1712" t="str">
        <f t="shared" si="902"/>
        <v/>
      </c>
      <c r="X1712" t="str">
        <f>IF(LEN(H1712)&gt;0,VLOOKUP(H1712,DATA!$B$2:$F$526,5,FALSE),"")</f>
        <v/>
      </c>
      <c r="Y1712" t="str">
        <f t="shared" si="903"/>
        <v/>
      </c>
      <c r="Z1712" t="str">
        <f t="shared" si="904"/>
        <v/>
      </c>
      <c r="AA1712" t="str">
        <f t="shared" si="905"/>
        <v/>
      </c>
      <c r="AB1712" t="str">
        <f>IF(LEN(Z1712)&gt;0,VLOOKUP(Z1712,DATA!$K$25:$L$69,2,FALSE)&amp;IF(LEN(AA1712)&gt;0,VLOOKUP(AA1712,DATA!$O$25:$P$29,2,FALSE),""),"")</f>
        <v/>
      </c>
      <c r="AC1712" t="str">
        <f>IF(LEN(Z1712)&gt;0,VLOOKUP(Z1712,DATA!$K$25:$M$69,3,FALSE),"")</f>
        <v/>
      </c>
      <c r="AD1712" t="str">
        <f t="shared" si="906"/>
        <v/>
      </c>
      <c r="AE1712" t="str">
        <f t="shared" si="907"/>
        <v/>
      </c>
      <c r="AF1712" t="str">
        <f t="shared" si="908"/>
        <v/>
      </c>
      <c r="AG1712" t="str">
        <f t="shared" si="909"/>
        <v/>
      </c>
      <c r="AH1712" t="str">
        <f t="shared" si="910"/>
        <v/>
      </c>
      <c r="AI1712" t="str">
        <f>IF(LEN(Q1712)&gt;0,REPT("0",IF(IF(MID(I1712,12,1)="F",VLOOKUP(J1712,DATA!$K$2:$Y$20,14,FALSE),0)&gt;10,IF(MID(I1712,12,1)="F",VLOOKUP(J1712,DATA!$K$2:$Y$20,14,FALSE),0)-10,0)-LEN(X1712))&amp;DEC2BIN(Q1712,IF(MID(I1712,12,1)="F",VLOOKUP(J1712,DATA!$K$2:$Y$20,14,FALSE),0)-IF(IF(MID(I1712,12,1)="F",VLOOKUP(J1712,DATA!$K$2:$Y$20,14,FALSE),0)&gt;10,IF(MID(I1712,12,1)="F",VLOOKUP(J1712,DATA!$K$2:$Y$20,14,FALSE),0)-10,0)),"")</f>
        <v/>
      </c>
      <c r="AJ1712" t="str">
        <f>IF(LEN(H1712)&gt;0,IF(H1712&lt;&gt;"CALL_PAL",VLOOKUP(H1712,DATA!$B$2:$E$526,4,FALSE),VLOOKUP(K1712,DATA!$K$72:$M$161,3,FALSE)),"")</f>
        <v/>
      </c>
      <c r="AK1712" t="str">
        <f>IF(LEN(H1712)&gt;0,VLOOKUP(H1712,DATA!$B$2:$D$526,3,FALSE),"")</f>
        <v/>
      </c>
      <c r="AL1712" t="str">
        <f t="shared" si="911"/>
        <v/>
      </c>
      <c r="AM1712" t="str">
        <f t="shared" si="912"/>
        <v/>
      </c>
      <c r="AN1712" t="str">
        <f t="shared" si="890"/>
        <v/>
      </c>
      <c r="AO1712" t="str">
        <f t="shared" si="884"/>
        <v/>
      </c>
      <c r="AP1712" t="str">
        <f t="shared" si="885"/>
        <v/>
      </c>
      <c r="AQ1712" t="str">
        <f t="shared" si="882"/>
        <v/>
      </c>
    </row>
    <row r="1713" spans="1:43" x14ac:dyDescent="0.25">
      <c r="A1713" t="str">
        <f t="shared" si="886"/>
        <v/>
      </c>
      <c r="C1713" t="str">
        <f t="shared" si="892"/>
        <v/>
      </c>
      <c r="D1713" t="str">
        <f t="shared" si="887"/>
        <v/>
      </c>
      <c r="E1713" t="str">
        <f t="shared" si="888"/>
        <v/>
      </c>
      <c r="F1713" t="str">
        <f t="shared" si="891"/>
        <v/>
      </c>
      <c r="G1713" t="str">
        <f t="shared" si="883"/>
        <v/>
      </c>
      <c r="H1713" t="str">
        <f t="shared" si="893"/>
        <v/>
      </c>
      <c r="I1713" s="3" t="str">
        <f>IF(LEN(H1713)&gt;0,VLOOKUP(H1713,DATA!$B$2:$G$526,6,FALSE),"")</f>
        <v/>
      </c>
      <c r="J1713" t="str">
        <f>IF(LEN(H1713)&gt;0,VLOOKUP(H1713,DATA!$B$2:$G$526,2,FALSE),"")</f>
        <v/>
      </c>
      <c r="K1713" t="str">
        <f>IF(LEN(H1713)&gt;0,IF(MID(IF(MID(MID(C1713,LEN(H1713)+2,99),1,1)="(",MID(MID(C1713,LEN(H1713)+2,99),2,LEN(MID(C1713,LEN(H1713)+2,99))-2),MID(C1713,LEN(H1713)+2,99)),1,1)=VLOOKUP(H1713,DATA!$B$2:$I$526,8,FALSE),MID(IF(MID(MID(C1713,LEN(H1713)+2,99),1,1)="(",MID(MID(C1713,LEN(H1713)+2,99),2,LEN(MID(C1713,LEN(H1713)+2,99))-2),MID(C1713,LEN(H1713)+2,99)),1,3),IF(MID(MID(C1713,LEN(H1713)+2,99),1,1)="(",MID(MID(C1713,LEN(H1713)+2,99),2,LEN(MID(C1713,LEN(H1713)+2,99))-2),MID(C1713,LEN(H1713)+2,99))),"")</f>
        <v/>
      </c>
      <c r="L1713" t="str">
        <f t="shared" si="894"/>
        <v/>
      </c>
      <c r="M1713" t="str">
        <f t="shared" si="913"/>
        <v/>
      </c>
      <c r="N1713" t="str">
        <f t="shared" si="895"/>
        <v/>
      </c>
      <c r="O1713" t="str">
        <f t="shared" si="896"/>
        <v/>
      </c>
      <c r="P1713" t="str">
        <f t="shared" si="889"/>
        <v/>
      </c>
      <c r="Q1713" t="str">
        <f t="shared" si="897"/>
        <v/>
      </c>
      <c r="R1713" t="str">
        <f t="shared" si="898"/>
        <v/>
      </c>
      <c r="S1713" t="str">
        <f t="shared" si="899"/>
        <v/>
      </c>
      <c r="T1713" t="str">
        <f t="shared" si="900"/>
        <v/>
      </c>
      <c r="U1713" t="str">
        <f t="shared" si="901"/>
        <v/>
      </c>
      <c r="V1713" t="str">
        <f>IF(MID(I1713,6,1)="T",VLOOKUP(H1713,DATA!$B$2:$H$526,7,FALSE),"")</f>
        <v/>
      </c>
      <c r="W1713" t="str">
        <f t="shared" si="902"/>
        <v/>
      </c>
      <c r="X1713" t="str">
        <f>IF(LEN(H1713)&gt;0,VLOOKUP(H1713,DATA!$B$2:$F$526,5,FALSE),"")</f>
        <v/>
      </c>
      <c r="Y1713" t="str">
        <f t="shared" si="903"/>
        <v/>
      </c>
      <c r="Z1713" t="str">
        <f t="shared" si="904"/>
        <v/>
      </c>
      <c r="AA1713" t="str">
        <f t="shared" si="905"/>
        <v/>
      </c>
      <c r="AB1713" t="str">
        <f>IF(LEN(Z1713)&gt;0,VLOOKUP(Z1713,DATA!$K$25:$L$69,2,FALSE)&amp;IF(LEN(AA1713)&gt;0,VLOOKUP(AA1713,DATA!$O$25:$P$29,2,FALSE),""),"")</f>
        <v/>
      </c>
      <c r="AC1713" t="str">
        <f>IF(LEN(Z1713)&gt;0,VLOOKUP(Z1713,DATA!$K$25:$M$69,3,FALSE),"")</f>
        <v/>
      </c>
      <c r="AD1713" t="str">
        <f t="shared" si="906"/>
        <v/>
      </c>
      <c r="AE1713" t="str">
        <f t="shared" si="907"/>
        <v/>
      </c>
      <c r="AF1713" t="str">
        <f t="shared" si="908"/>
        <v/>
      </c>
      <c r="AG1713" t="str">
        <f t="shared" si="909"/>
        <v/>
      </c>
      <c r="AH1713" t="str">
        <f t="shared" si="910"/>
        <v/>
      </c>
      <c r="AI1713" t="str">
        <f>IF(LEN(Q1713)&gt;0,REPT("0",IF(IF(MID(I1713,12,1)="F",VLOOKUP(J1713,DATA!$K$2:$Y$20,14,FALSE),0)&gt;10,IF(MID(I1713,12,1)="F",VLOOKUP(J1713,DATA!$K$2:$Y$20,14,FALSE),0)-10,0)-LEN(X1713))&amp;DEC2BIN(Q1713,IF(MID(I1713,12,1)="F",VLOOKUP(J1713,DATA!$K$2:$Y$20,14,FALSE),0)-IF(IF(MID(I1713,12,1)="F",VLOOKUP(J1713,DATA!$K$2:$Y$20,14,FALSE),0)&gt;10,IF(MID(I1713,12,1)="F",VLOOKUP(J1713,DATA!$K$2:$Y$20,14,FALSE),0)-10,0)),"")</f>
        <v/>
      </c>
      <c r="AJ1713" t="str">
        <f>IF(LEN(H1713)&gt;0,IF(H1713&lt;&gt;"CALL_PAL",VLOOKUP(H1713,DATA!$B$2:$E$526,4,FALSE),VLOOKUP(K1713,DATA!$K$72:$M$161,3,FALSE)),"")</f>
        <v/>
      </c>
      <c r="AK1713" t="str">
        <f>IF(LEN(H1713)&gt;0,VLOOKUP(H1713,DATA!$B$2:$D$526,3,FALSE),"")</f>
        <v/>
      </c>
      <c r="AL1713" t="str">
        <f t="shared" si="911"/>
        <v/>
      </c>
      <c r="AM1713" t="str">
        <f t="shared" si="912"/>
        <v/>
      </c>
      <c r="AN1713" t="str">
        <f t="shared" si="890"/>
        <v/>
      </c>
      <c r="AO1713" t="str">
        <f t="shared" si="884"/>
        <v/>
      </c>
      <c r="AP1713" t="str">
        <f t="shared" si="885"/>
        <v/>
      </c>
      <c r="AQ1713" t="str">
        <f t="shared" si="882"/>
        <v/>
      </c>
    </row>
    <row r="1714" spans="1:43" x14ac:dyDescent="0.25">
      <c r="A1714" t="str">
        <f t="shared" si="886"/>
        <v/>
      </c>
      <c r="C1714" t="str">
        <f t="shared" si="892"/>
        <v/>
      </c>
      <c r="D1714" t="str">
        <f t="shared" si="887"/>
        <v/>
      </c>
      <c r="E1714" t="str">
        <f t="shared" si="888"/>
        <v/>
      </c>
      <c r="F1714" t="str">
        <f t="shared" si="891"/>
        <v/>
      </c>
      <c r="G1714" t="str">
        <f t="shared" si="883"/>
        <v/>
      </c>
      <c r="H1714" t="str">
        <f t="shared" si="893"/>
        <v/>
      </c>
      <c r="I1714" s="3" t="str">
        <f>IF(LEN(H1714)&gt;0,VLOOKUP(H1714,DATA!$B$2:$G$526,6,FALSE),"")</f>
        <v/>
      </c>
      <c r="J1714" t="str">
        <f>IF(LEN(H1714)&gt;0,VLOOKUP(H1714,DATA!$B$2:$G$526,2,FALSE),"")</f>
        <v/>
      </c>
      <c r="K1714" t="str">
        <f>IF(LEN(H1714)&gt;0,IF(MID(IF(MID(MID(C1714,LEN(H1714)+2,99),1,1)="(",MID(MID(C1714,LEN(H1714)+2,99),2,LEN(MID(C1714,LEN(H1714)+2,99))-2),MID(C1714,LEN(H1714)+2,99)),1,1)=VLOOKUP(H1714,DATA!$B$2:$I$526,8,FALSE),MID(IF(MID(MID(C1714,LEN(H1714)+2,99),1,1)="(",MID(MID(C1714,LEN(H1714)+2,99),2,LEN(MID(C1714,LEN(H1714)+2,99))-2),MID(C1714,LEN(H1714)+2,99)),1,3),IF(MID(MID(C1714,LEN(H1714)+2,99),1,1)="(",MID(MID(C1714,LEN(H1714)+2,99),2,LEN(MID(C1714,LEN(H1714)+2,99))-2),MID(C1714,LEN(H1714)+2,99))),"")</f>
        <v/>
      </c>
      <c r="L1714" t="str">
        <f t="shared" si="894"/>
        <v/>
      </c>
      <c r="M1714" t="str">
        <f t="shared" si="913"/>
        <v/>
      </c>
      <c r="N1714" t="str">
        <f t="shared" si="895"/>
        <v/>
      </c>
      <c r="O1714" t="str">
        <f t="shared" si="896"/>
        <v/>
      </c>
      <c r="P1714" t="str">
        <f t="shared" si="889"/>
        <v/>
      </c>
      <c r="Q1714" t="str">
        <f t="shared" si="897"/>
        <v/>
      </c>
      <c r="R1714" t="str">
        <f t="shared" si="898"/>
        <v/>
      </c>
      <c r="S1714" t="str">
        <f t="shared" si="899"/>
        <v/>
      </c>
      <c r="T1714" t="str">
        <f t="shared" si="900"/>
        <v/>
      </c>
      <c r="U1714" t="str">
        <f t="shared" si="901"/>
        <v/>
      </c>
      <c r="V1714" t="str">
        <f>IF(MID(I1714,6,1)="T",VLOOKUP(H1714,DATA!$B$2:$H$526,7,FALSE),"")</f>
        <v/>
      </c>
      <c r="W1714" t="str">
        <f t="shared" si="902"/>
        <v/>
      </c>
      <c r="X1714" t="str">
        <f>IF(LEN(H1714)&gt;0,VLOOKUP(H1714,DATA!$B$2:$F$526,5,FALSE),"")</f>
        <v/>
      </c>
      <c r="Y1714" t="str">
        <f t="shared" si="903"/>
        <v/>
      </c>
      <c r="Z1714" t="str">
        <f t="shared" si="904"/>
        <v/>
      </c>
      <c r="AA1714" t="str">
        <f t="shared" si="905"/>
        <v/>
      </c>
      <c r="AB1714" t="str">
        <f>IF(LEN(Z1714)&gt;0,VLOOKUP(Z1714,DATA!$K$25:$L$69,2,FALSE)&amp;IF(LEN(AA1714)&gt;0,VLOOKUP(AA1714,DATA!$O$25:$P$29,2,FALSE),""),"")</f>
        <v/>
      </c>
      <c r="AC1714" t="str">
        <f>IF(LEN(Z1714)&gt;0,VLOOKUP(Z1714,DATA!$K$25:$M$69,3,FALSE),"")</f>
        <v/>
      </c>
      <c r="AD1714" t="str">
        <f t="shared" si="906"/>
        <v/>
      </c>
      <c r="AE1714" t="str">
        <f t="shared" si="907"/>
        <v/>
      </c>
      <c r="AF1714" t="str">
        <f t="shared" si="908"/>
        <v/>
      </c>
      <c r="AG1714" t="str">
        <f t="shared" si="909"/>
        <v/>
      </c>
      <c r="AH1714" t="str">
        <f t="shared" si="910"/>
        <v/>
      </c>
      <c r="AI1714" t="str">
        <f>IF(LEN(Q1714)&gt;0,REPT("0",IF(IF(MID(I1714,12,1)="F",VLOOKUP(J1714,DATA!$K$2:$Y$20,14,FALSE),0)&gt;10,IF(MID(I1714,12,1)="F",VLOOKUP(J1714,DATA!$K$2:$Y$20,14,FALSE),0)-10,0)-LEN(X1714))&amp;DEC2BIN(Q1714,IF(MID(I1714,12,1)="F",VLOOKUP(J1714,DATA!$K$2:$Y$20,14,FALSE),0)-IF(IF(MID(I1714,12,1)="F",VLOOKUP(J1714,DATA!$K$2:$Y$20,14,FALSE),0)&gt;10,IF(MID(I1714,12,1)="F",VLOOKUP(J1714,DATA!$K$2:$Y$20,14,FALSE),0)-10,0)),"")</f>
        <v/>
      </c>
      <c r="AJ1714" t="str">
        <f>IF(LEN(H1714)&gt;0,IF(H1714&lt;&gt;"CALL_PAL",VLOOKUP(H1714,DATA!$B$2:$E$526,4,FALSE),VLOOKUP(K1714,DATA!$K$72:$M$161,3,FALSE)),"")</f>
        <v/>
      </c>
      <c r="AK1714" t="str">
        <f>IF(LEN(H1714)&gt;0,VLOOKUP(H1714,DATA!$B$2:$D$526,3,FALSE),"")</f>
        <v/>
      </c>
      <c r="AL1714" t="str">
        <f t="shared" si="911"/>
        <v/>
      </c>
      <c r="AM1714" t="str">
        <f t="shared" si="912"/>
        <v/>
      </c>
      <c r="AN1714" t="str">
        <f t="shared" si="890"/>
        <v/>
      </c>
      <c r="AO1714" t="str">
        <f t="shared" si="884"/>
        <v/>
      </c>
      <c r="AP1714" t="str">
        <f t="shared" si="885"/>
        <v/>
      </c>
      <c r="AQ1714" t="str">
        <f t="shared" si="882"/>
        <v/>
      </c>
    </row>
    <row r="1715" spans="1:43" x14ac:dyDescent="0.25">
      <c r="A1715" t="str">
        <f t="shared" si="886"/>
        <v/>
      </c>
      <c r="C1715" t="str">
        <f t="shared" si="892"/>
        <v/>
      </c>
      <c r="D1715" t="str">
        <f t="shared" si="887"/>
        <v/>
      </c>
      <c r="E1715" t="str">
        <f t="shared" si="888"/>
        <v/>
      </c>
      <c r="F1715" t="str">
        <f t="shared" si="891"/>
        <v/>
      </c>
      <c r="G1715" t="str">
        <f t="shared" si="883"/>
        <v/>
      </c>
      <c r="H1715" t="str">
        <f t="shared" si="893"/>
        <v/>
      </c>
      <c r="I1715" s="3" t="str">
        <f>IF(LEN(H1715)&gt;0,VLOOKUP(H1715,DATA!$B$2:$G$526,6,FALSE),"")</f>
        <v/>
      </c>
      <c r="J1715" t="str">
        <f>IF(LEN(H1715)&gt;0,VLOOKUP(H1715,DATA!$B$2:$G$526,2,FALSE),"")</f>
        <v/>
      </c>
      <c r="K1715" t="str">
        <f>IF(LEN(H1715)&gt;0,IF(MID(IF(MID(MID(C1715,LEN(H1715)+2,99),1,1)="(",MID(MID(C1715,LEN(H1715)+2,99),2,LEN(MID(C1715,LEN(H1715)+2,99))-2),MID(C1715,LEN(H1715)+2,99)),1,1)=VLOOKUP(H1715,DATA!$B$2:$I$526,8,FALSE),MID(IF(MID(MID(C1715,LEN(H1715)+2,99),1,1)="(",MID(MID(C1715,LEN(H1715)+2,99),2,LEN(MID(C1715,LEN(H1715)+2,99))-2),MID(C1715,LEN(H1715)+2,99)),1,3),IF(MID(MID(C1715,LEN(H1715)+2,99),1,1)="(",MID(MID(C1715,LEN(H1715)+2,99),2,LEN(MID(C1715,LEN(H1715)+2,99))-2),MID(C1715,LEN(H1715)+2,99))),"")</f>
        <v/>
      </c>
      <c r="L1715" t="str">
        <f t="shared" si="894"/>
        <v/>
      </c>
      <c r="M1715" t="str">
        <f t="shared" si="913"/>
        <v/>
      </c>
      <c r="N1715" t="str">
        <f t="shared" si="895"/>
        <v/>
      </c>
      <c r="O1715" t="str">
        <f t="shared" si="896"/>
        <v/>
      </c>
      <c r="P1715" t="str">
        <f t="shared" si="889"/>
        <v/>
      </c>
      <c r="Q1715" t="str">
        <f t="shared" si="897"/>
        <v/>
      </c>
      <c r="R1715" t="str">
        <f t="shared" si="898"/>
        <v/>
      </c>
      <c r="S1715" t="str">
        <f t="shared" si="899"/>
        <v/>
      </c>
      <c r="T1715" t="str">
        <f t="shared" si="900"/>
        <v/>
      </c>
      <c r="U1715" t="str">
        <f t="shared" si="901"/>
        <v/>
      </c>
      <c r="V1715" t="str">
        <f>IF(MID(I1715,6,1)="T",VLOOKUP(H1715,DATA!$B$2:$H$526,7,FALSE),"")</f>
        <v/>
      </c>
      <c r="W1715" t="str">
        <f t="shared" si="902"/>
        <v/>
      </c>
      <c r="X1715" t="str">
        <f>IF(LEN(H1715)&gt;0,VLOOKUP(H1715,DATA!$B$2:$F$526,5,FALSE),"")</f>
        <v/>
      </c>
      <c r="Y1715" t="str">
        <f t="shared" si="903"/>
        <v/>
      </c>
      <c r="Z1715" t="str">
        <f t="shared" si="904"/>
        <v/>
      </c>
      <c r="AA1715" t="str">
        <f t="shared" si="905"/>
        <v/>
      </c>
      <c r="AB1715" t="str">
        <f>IF(LEN(Z1715)&gt;0,VLOOKUP(Z1715,DATA!$K$25:$L$69,2,FALSE)&amp;IF(LEN(AA1715)&gt;0,VLOOKUP(AA1715,DATA!$O$25:$P$29,2,FALSE),""),"")</f>
        <v/>
      </c>
      <c r="AC1715" t="str">
        <f>IF(LEN(Z1715)&gt;0,VLOOKUP(Z1715,DATA!$K$25:$M$69,3,FALSE),"")</f>
        <v/>
      </c>
      <c r="AD1715" t="str">
        <f t="shared" si="906"/>
        <v/>
      </c>
      <c r="AE1715" t="str">
        <f t="shared" si="907"/>
        <v/>
      </c>
      <c r="AF1715" t="str">
        <f t="shared" si="908"/>
        <v/>
      </c>
      <c r="AG1715" t="str">
        <f t="shared" si="909"/>
        <v/>
      </c>
      <c r="AH1715" t="str">
        <f t="shared" si="910"/>
        <v/>
      </c>
      <c r="AI1715" t="str">
        <f>IF(LEN(Q1715)&gt;0,REPT("0",IF(IF(MID(I1715,12,1)="F",VLOOKUP(J1715,DATA!$K$2:$Y$20,14,FALSE),0)&gt;10,IF(MID(I1715,12,1)="F",VLOOKUP(J1715,DATA!$K$2:$Y$20,14,FALSE),0)-10,0)-LEN(X1715))&amp;DEC2BIN(Q1715,IF(MID(I1715,12,1)="F",VLOOKUP(J1715,DATA!$K$2:$Y$20,14,FALSE),0)-IF(IF(MID(I1715,12,1)="F",VLOOKUP(J1715,DATA!$K$2:$Y$20,14,FALSE),0)&gt;10,IF(MID(I1715,12,1)="F",VLOOKUP(J1715,DATA!$K$2:$Y$20,14,FALSE),0)-10,0)),"")</f>
        <v/>
      </c>
      <c r="AJ1715" t="str">
        <f>IF(LEN(H1715)&gt;0,IF(H1715&lt;&gt;"CALL_PAL",VLOOKUP(H1715,DATA!$B$2:$E$526,4,FALSE),VLOOKUP(K1715,DATA!$K$72:$M$161,3,FALSE)),"")</f>
        <v/>
      </c>
      <c r="AK1715" t="str">
        <f>IF(LEN(H1715)&gt;0,VLOOKUP(H1715,DATA!$B$2:$D$526,3,FALSE),"")</f>
        <v/>
      </c>
      <c r="AL1715" t="str">
        <f t="shared" si="911"/>
        <v/>
      </c>
      <c r="AM1715" t="str">
        <f t="shared" si="912"/>
        <v/>
      </c>
      <c r="AN1715" t="str">
        <f t="shared" si="890"/>
        <v/>
      </c>
      <c r="AO1715" t="str">
        <f t="shared" si="884"/>
        <v/>
      </c>
      <c r="AP1715" t="str">
        <f t="shared" si="885"/>
        <v/>
      </c>
      <c r="AQ1715" t="str">
        <f t="shared" si="882"/>
        <v/>
      </c>
    </row>
    <row r="1716" spans="1:43" x14ac:dyDescent="0.25">
      <c r="A1716" t="str">
        <f t="shared" si="886"/>
        <v/>
      </c>
      <c r="C1716" t="str">
        <f t="shared" si="892"/>
        <v/>
      </c>
      <c r="D1716" t="str">
        <f t="shared" si="887"/>
        <v/>
      </c>
      <c r="E1716" t="str">
        <f t="shared" si="888"/>
        <v/>
      </c>
      <c r="F1716" t="str">
        <f t="shared" si="891"/>
        <v/>
      </c>
      <c r="G1716" t="str">
        <f t="shared" si="883"/>
        <v/>
      </c>
      <c r="H1716" t="str">
        <f t="shared" si="893"/>
        <v/>
      </c>
      <c r="I1716" s="3" t="str">
        <f>IF(LEN(H1716)&gt;0,VLOOKUP(H1716,DATA!$B$2:$G$526,6,FALSE),"")</f>
        <v/>
      </c>
      <c r="J1716" t="str">
        <f>IF(LEN(H1716)&gt;0,VLOOKUP(H1716,DATA!$B$2:$G$526,2,FALSE),"")</f>
        <v/>
      </c>
      <c r="K1716" t="str">
        <f>IF(LEN(H1716)&gt;0,IF(MID(IF(MID(MID(C1716,LEN(H1716)+2,99),1,1)="(",MID(MID(C1716,LEN(H1716)+2,99),2,LEN(MID(C1716,LEN(H1716)+2,99))-2),MID(C1716,LEN(H1716)+2,99)),1,1)=VLOOKUP(H1716,DATA!$B$2:$I$526,8,FALSE),MID(IF(MID(MID(C1716,LEN(H1716)+2,99),1,1)="(",MID(MID(C1716,LEN(H1716)+2,99),2,LEN(MID(C1716,LEN(H1716)+2,99))-2),MID(C1716,LEN(H1716)+2,99)),1,3),IF(MID(MID(C1716,LEN(H1716)+2,99),1,1)="(",MID(MID(C1716,LEN(H1716)+2,99),2,LEN(MID(C1716,LEN(H1716)+2,99))-2),MID(C1716,LEN(H1716)+2,99))),"")</f>
        <v/>
      </c>
      <c r="L1716" t="str">
        <f t="shared" si="894"/>
        <v/>
      </c>
      <c r="M1716" t="str">
        <f t="shared" si="913"/>
        <v/>
      </c>
      <c r="N1716" t="str">
        <f t="shared" si="895"/>
        <v/>
      </c>
      <c r="O1716" t="str">
        <f t="shared" si="896"/>
        <v/>
      </c>
      <c r="P1716" t="str">
        <f t="shared" si="889"/>
        <v/>
      </c>
      <c r="Q1716" t="str">
        <f t="shared" si="897"/>
        <v/>
      </c>
      <c r="R1716" t="str">
        <f t="shared" si="898"/>
        <v/>
      </c>
      <c r="S1716" t="str">
        <f t="shared" si="899"/>
        <v/>
      </c>
      <c r="T1716" t="str">
        <f t="shared" si="900"/>
        <v/>
      </c>
      <c r="U1716" t="str">
        <f t="shared" si="901"/>
        <v/>
      </c>
      <c r="V1716" t="str">
        <f>IF(MID(I1716,6,1)="T",VLOOKUP(H1716,DATA!$B$2:$H$526,7,FALSE),"")</f>
        <v/>
      </c>
      <c r="W1716" t="str">
        <f t="shared" si="902"/>
        <v/>
      </c>
      <c r="X1716" t="str">
        <f>IF(LEN(H1716)&gt;0,VLOOKUP(H1716,DATA!$B$2:$F$526,5,FALSE),"")</f>
        <v/>
      </c>
      <c r="Y1716" t="str">
        <f t="shared" si="903"/>
        <v/>
      </c>
      <c r="Z1716" t="str">
        <f t="shared" si="904"/>
        <v/>
      </c>
      <c r="AA1716" t="str">
        <f t="shared" si="905"/>
        <v/>
      </c>
      <c r="AB1716" t="str">
        <f>IF(LEN(Z1716)&gt;0,VLOOKUP(Z1716,DATA!$K$25:$L$69,2,FALSE)&amp;IF(LEN(AA1716)&gt;0,VLOOKUP(AA1716,DATA!$O$25:$P$29,2,FALSE),""),"")</f>
        <v/>
      </c>
      <c r="AC1716" t="str">
        <f>IF(LEN(Z1716)&gt;0,VLOOKUP(Z1716,DATA!$K$25:$M$69,3,FALSE),"")</f>
        <v/>
      </c>
      <c r="AD1716" t="str">
        <f t="shared" si="906"/>
        <v/>
      </c>
      <c r="AE1716" t="str">
        <f t="shared" si="907"/>
        <v/>
      </c>
      <c r="AF1716" t="str">
        <f t="shared" si="908"/>
        <v/>
      </c>
      <c r="AG1716" t="str">
        <f t="shared" si="909"/>
        <v/>
      </c>
      <c r="AH1716" t="str">
        <f t="shared" si="910"/>
        <v/>
      </c>
      <c r="AI1716" t="str">
        <f>IF(LEN(Q1716)&gt;0,REPT("0",IF(IF(MID(I1716,12,1)="F",VLOOKUP(J1716,DATA!$K$2:$Y$20,14,FALSE),0)&gt;10,IF(MID(I1716,12,1)="F",VLOOKUP(J1716,DATA!$K$2:$Y$20,14,FALSE),0)-10,0)-LEN(X1716))&amp;DEC2BIN(Q1716,IF(MID(I1716,12,1)="F",VLOOKUP(J1716,DATA!$K$2:$Y$20,14,FALSE),0)-IF(IF(MID(I1716,12,1)="F",VLOOKUP(J1716,DATA!$K$2:$Y$20,14,FALSE),0)&gt;10,IF(MID(I1716,12,1)="F",VLOOKUP(J1716,DATA!$K$2:$Y$20,14,FALSE),0)-10,0)),"")</f>
        <v/>
      </c>
      <c r="AJ1716" t="str">
        <f>IF(LEN(H1716)&gt;0,IF(H1716&lt;&gt;"CALL_PAL",VLOOKUP(H1716,DATA!$B$2:$E$526,4,FALSE),VLOOKUP(K1716,DATA!$K$72:$M$161,3,FALSE)),"")</f>
        <v/>
      </c>
      <c r="AK1716" t="str">
        <f>IF(LEN(H1716)&gt;0,VLOOKUP(H1716,DATA!$B$2:$D$526,3,FALSE),"")</f>
        <v/>
      </c>
      <c r="AL1716" t="str">
        <f t="shared" si="911"/>
        <v/>
      </c>
      <c r="AM1716" t="str">
        <f t="shared" si="912"/>
        <v/>
      </c>
      <c r="AN1716" t="str">
        <f t="shared" si="890"/>
        <v/>
      </c>
      <c r="AO1716" t="str">
        <f t="shared" si="884"/>
        <v/>
      </c>
      <c r="AP1716" t="str">
        <f t="shared" si="885"/>
        <v/>
      </c>
      <c r="AQ1716" t="str">
        <f t="shared" si="882"/>
        <v/>
      </c>
    </row>
    <row r="1717" spans="1:43" x14ac:dyDescent="0.25">
      <c r="A1717" t="str">
        <f t="shared" si="886"/>
        <v/>
      </c>
      <c r="C1717" t="str">
        <f t="shared" si="892"/>
        <v/>
      </c>
      <c r="D1717" t="str">
        <f t="shared" si="887"/>
        <v/>
      </c>
      <c r="E1717" t="str">
        <f t="shared" si="888"/>
        <v/>
      </c>
      <c r="F1717" t="str">
        <f t="shared" si="891"/>
        <v/>
      </c>
      <c r="G1717" t="str">
        <f t="shared" si="883"/>
        <v/>
      </c>
      <c r="H1717" t="str">
        <f t="shared" si="893"/>
        <v/>
      </c>
      <c r="I1717" s="3" t="str">
        <f>IF(LEN(H1717)&gt;0,VLOOKUP(H1717,DATA!$B$2:$G$526,6,FALSE),"")</f>
        <v/>
      </c>
      <c r="J1717" t="str">
        <f>IF(LEN(H1717)&gt;0,VLOOKUP(H1717,DATA!$B$2:$G$526,2,FALSE),"")</f>
        <v/>
      </c>
      <c r="K1717" t="str">
        <f>IF(LEN(H1717)&gt;0,IF(MID(IF(MID(MID(C1717,LEN(H1717)+2,99),1,1)="(",MID(MID(C1717,LEN(H1717)+2,99),2,LEN(MID(C1717,LEN(H1717)+2,99))-2),MID(C1717,LEN(H1717)+2,99)),1,1)=VLOOKUP(H1717,DATA!$B$2:$I$526,8,FALSE),MID(IF(MID(MID(C1717,LEN(H1717)+2,99),1,1)="(",MID(MID(C1717,LEN(H1717)+2,99),2,LEN(MID(C1717,LEN(H1717)+2,99))-2),MID(C1717,LEN(H1717)+2,99)),1,3),IF(MID(MID(C1717,LEN(H1717)+2,99),1,1)="(",MID(MID(C1717,LEN(H1717)+2,99),2,LEN(MID(C1717,LEN(H1717)+2,99))-2),MID(C1717,LEN(H1717)+2,99))),"")</f>
        <v/>
      </c>
      <c r="L1717" t="str">
        <f t="shared" si="894"/>
        <v/>
      </c>
      <c r="M1717" t="str">
        <f t="shared" si="913"/>
        <v/>
      </c>
      <c r="N1717" t="str">
        <f t="shared" si="895"/>
        <v/>
      </c>
      <c r="O1717" t="str">
        <f t="shared" si="896"/>
        <v/>
      </c>
      <c r="P1717" t="str">
        <f t="shared" si="889"/>
        <v/>
      </c>
      <c r="Q1717" t="str">
        <f t="shared" si="897"/>
        <v/>
      </c>
      <c r="R1717" t="str">
        <f t="shared" si="898"/>
        <v/>
      </c>
      <c r="S1717" t="str">
        <f t="shared" si="899"/>
        <v/>
      </c>
      <c r="T1717" t="str">
        <f t="shared" si="900"/>
        <v/>
      </c>
      <c r="U1717" t="str">
        <f t="shared" si="901"/>
        <v/>
      </c>
      <c r="V1717" t="str">
        <f>IF(MID(I1717,6,1)="T",VLOOKUP(H1717,DATA!$B$2:$H$526,7,FALSE),"")</f>
        <v/>
      </c>
      <c r="W1717" t="str">
        <f t="shared" si="902"/>
        <v/>
      </c>
      <c r="X1717" t="str">
        <f>IF(LEN(H1717)&gt;0,VLOOKUP(H1717,DATA!$B$2:$F$526,5,FALSE),"")</f>
        <v/>
      </c>
      <c r="Y1717" t="str">
        <f t="shared" si="903"/>
        <v/>
      </c>
      <c r="Z1717" t="str">
        <f t="shared" si="904"/>
        <v/>
      </c>
      <c r="AA1717" t="str">
        <f t="shared" si="905"/>
        <v/>
      </c>
      <c r="AB1717" t="str">
        <f>IF(LEN(Z1717)&gt;0,VLOOKUP(Z1717,DATA!$K$25:$L$69,2,FALSE)&amp;IF(LEN(AA1717)&gt;0,VLOOKUP(AA1717,DATA!$O$25:$P$29,2,FALSE),""),"")</f>
        <v/>
      </c>
      <c r="AC1717" t="str">
        <f>IF(LEN(Z1717)&gt;0,VLOOKUP(Z1717,DATA!$K$25:$M$69,3,FALSE),"")</f>
        <v/>
      </c>
      <c r="AD1717" t="str">
        <f t="shared" si="906"/>
        <v/>
      </c>
      <c r="AE1717" t="str">
        <f t="shared" si="907"/>
        <v/>
      </c>
      <c r="AF1717" t="str">
        <f t="shared" si="908"/>
        <v/>
      </c>
      <c r="AG1717" t="str">
        <f t="shared" si="909"/>
        <v/>
      </c>
      <c r="AH1717" t="str">
        <f t="shared" si="910"/>
        <v/>
      </c>
      <c r="AI1717" t="str">
        <f>IF(LEN(Q1717)&gt;0,REPT("0",IF(IF(MID(I1717,12,1)="F",VLOOKUP(J1717,DATA!$K$2:$Y$20,14,FALSE),0)&gt;10,IF(MID(I1717,12,1)="F",VLOOKUP(J1717,DATA!$K$2:$Y$20,14,FALSE),0)-10,0)-LEN(X1717))&amp;DEC2BIN(Q1717,IF(MID(I1717,12,1)="F",VLOOKUP(J1717,DATA!$K$2:$Y$20,14,FALSE),0)-IF(IF(MID(I1717,12,1)="F",VLOOKUP(J1717,DATA!$K$2:$Y$20,14,FALSE),0)&gt;10,IF(MID(I1717,12,1)="F",VLOOKUP(J1717,DATA!$K$2:$Y$20,14,FALSE),0)-10,0)),"")</f>
        <v/>
      </c>
      <c r="AJ1717" t="str">
        <f>IF(LEN(H1717)&gt;0,IF(H1717&lt;&gt;"CALL_PAL",VLOOKUP(H1717,DATA!$B$2:$E$526,4,FALSE),VLOOKUP(K1717,DATA!$K$72:$M$161,3,FALSE)),"")</f>
        <v/>
      </c>
      <c r="AK1717" t="str">
        <f>IF(LEN(H1717)&gt;0,VLOOKUP(H1717,DATA!$B$2:$D$526,3,FALSE),"")</f>
        <v/>
      </c>
      <c r="AL1717" t="str">
        <f t="shared" si="911"/>
        <v/>
      </c>
      <c r="AM1717" t="str">
        <f t="shared" si="912"/>
        <v/>
      </c>
      <c r="AN1717" t="str">
        <f t="shared" si="890"/>
        <v/>
      </c>
      <c r="AO1717" t="str">
        <f t="shared" si="884"/>
        <v/>
      </c>
      <c r="AP1717" t="str">
        <f t="shared" si="885"/>
        <v/>
      </c>
      <c r="AQ1717" t="str">
        <f t="shared" si="882"/>
        <v/>
      </c>
    </row>
    <row r="1718" spans="1:43" x14ac:dyDescent="0.25">
      <c r="A1718" t="str">
        <f t="shared" si="886"/>
        <v/>
      </c>
      <c r="C1718" t="str">
        <f t="shared" si="892"/>
        <v/>
      </c>
      <c r="D1718" t="str">
        <f t="shared" si="887"/>
        <v/>
      </c>
      <c r="E1718" t="str">
        <f t="shared" si="888"/>
        <v/>
      </c>
      <c r="F1718" t="str">
        <f t="shared" si="891"/>
        <v/>
      </c>
      <c r="G1718" t="str">
        <f t="shared" si="883"/>
        <v/>
      </c>
      <c r="H1718" t="str">
        <f t="shared" si="893"/>
        <v/>
      </c>
      <c r="I1718" s="3" t="str">
        <f>IF(LEN(H1718)&gt;0,VLOOKUP(H1718,DATA!$B$2:$G$526,6,FALSE),"")</f>
        <v/>
      </c>
      <c r="J1718" t="str">
        <f>IF(LEN(H1718)&gt;0,VLOOKUP(H1718,DATA!$B$2:$G$526,2,FALSE),"")</f>
        <v/>
      </c>
      <c r="K1718" t="str">
        <f>IF(LEN(H1718)&gt;0,IF(MID(IF(MID(MID(C1718,LEN(H1718)+2,99),1,1)="(",MID(MID(C1718,LEN(H1718)+2,99),2,LEN(MID(C1718,LEN(H1718)+2,99))-2),MID(C1718,LEN(H1718)+2,99)),1,1)=VLOOKUP(H1718,DATA!$B$2:$I$526,8,FALSE),MID(IF(MID(MID(C1718,LEN(H1718)+2,99),1,1)="(",MID(MID(C1718,LEN(H1718)+2,99),2,LEN(MID(C1718,LEN(H1718)+2,99))-2),MID(C1718,LEN(H1718)+2,99)),1,3),IF(MID(MID(C1718,LEN(H1718)+2,99),1,1)="(",MID(MID(C1718,LEN(H1718)+2,99),2,LEN(MID(C1718,LEN(H1718)+2,99))-2),MID(C1718,LEN(H1718)+2,99))),"")</f>
        <v/>
      </c>
      <c r="L1718" t="str">
        <f t="shared" si="894"/>
        <v/>
      </c>
      <c r="M1718" t="str">
        <f t="shared" si="913"/>
        <v/>
      </c>
      <c r="N1718" t="str">
        <f t="shared" si="895"/>
        <v/>
      </c>
      <c r="O1718" t="str">
        <f t="shared" si="896"/>
        <v/>
      </c>
      <c r="P1718" t="str">
        <f t="shared" si="889"/>
        <v/>
      </c>
      <c r="Q1718" t="str">
        <f t="shared" si="897"/>
        <v/>
      </c>
      <c r="R1718" t="str">
        <f t="shared" si="898"/>
        <v/>
      </c>
      <c r="S1718" t="str">
        <f t="shared" si="899"/>
        <v/>
      </c>
      <c r="T1718" t="str">
        <f t="shared" si="900"/>
        <v/>
      </c>
      <c r="U1718" t="str">
        <f t="shared" si="901"/>
        <v/>
      </c>
      <c r="V1718" t="str">
        <f>IF(MID(I1718,6,1)="T",VLOOKUP(H1718,DATA!$B$2:$H$526,7,FALSE),"")</f>
        <v/>
      </c>
      <c r="W1718" t="str">
        <f t="shared" si="902"/>
        <v/>
      </c>
      <c r="X1718" t="str">
        <f>IF(LEN(H1718)&gt;0,VLOOKUP(H1718,DATA!$B$2:$F$526,5,FALSE),"")</f>
        <v/>
      </c>
      <c r="Y1718" t="str">
        <f t="shared" si="903"/>
        <v/>
      </c>
      <c r="Z1718" t="str">
        <f t="shared" si="904"/>
        <v/>
      </c>
      <c r="AA1718" t="str">
        <f t="shared" si="905"/>
        <v/>
      </c>
      <c r="AB1718" t="str">
        <f>IF(LEN(Z1718)&gt;0,VLOOKUP(Z1718,DATA!$K$25:$L$69,2,FALSE)&amp;IF(LEN(AA1718)&gt;0,VLOOKUP(AA1718,DATA!$O$25:$P$29,2,FALSE),""),"")</f>
        <v/>
      </c>
      <c r="AC1718" t="str">
        <f>IF(LEN(Z1718)&gt;0,VLOOKUP(Z1718,DATA!$K$25:$M$69,3,FALSE),"")</f>
        <v/>
      </c>
      <c r="AD1718" t="str">
        <f t="shared" si="906"/>
        <v/>
      </c>
      <c r="AE1718" t="str">
        <f t="shared" si="907"/>
        <v/>
      </c>
      <c r="AF1718" t="str">
        <f t="shared" si="908"/>
        <v/>
      </c>
      <c r="AG1718" t="str">
        <f t="shared" si="909"/>
        <v/>
      </c>
      <c r="AH1718" t="str">
        <f t="shared" si="910"/>
        <v/>
      </c>
      <c r="AI1718" t="str">
        <f>IF(LEN(Q1718)&gt;0,REPT("0",IF(IF(MID(I1718,12,1)="F",VLOOKUP(J1718,DATA!$K$2:$Y$20,14,FALSE),0)&gt;10,IF(MID(I1718,12,1)="F",VLOOKUP(J1718,DATA!$K$2:$Y$20,14,FALSE),0)-10,0)-LEN(X1718))&amp;DEC2BIN(Q1718,IF(MID(I1718,12,1)="F",VLOOKUP(J1718,DATA!$K$2:$Y$20,14,FALSE),0)-IF(IF(MID(I1718,12,1)="F",VLOOKUP(J1718,DATA!$K$2:$Y$20,14,FALSE),0)&gt;10,IF(MID(I1718,12,1)="F",VLOOKUP(J1718,DATA!$K$2:$Y$20,14,FALSE),0)-10,0)),"")</f>
        <v/>
      </c>
      <c r="AJ1718" t="str">
        <f>IF(LEN(H1718)&gt;0,IF(H1718&lt;&gt;"CALL_PAL",VLOOKUP(H1718,DATA!$B$2:$E$526,4,FALSE),VLOOKUP(K1718,DATA!$K$72:$M$161,3,FALSE)),"")</f>
        <v/>
      </c>
      <c r="AK1718" t="str">
        <f>IF(LEN(H1718)&gt;0,VLOOKUP(H1718,DATA!$B$2:$D$526,3,FALSE),"")</f>
        <v/>
      </c>
      <c r="AL1718" t="str">
        <f t="shared" si="911"/>
        <v/>
      </c>
      <c r="AM1718" t="str">
        <f t="shared" si="912"/>
        <v/>
      </c>
      <c r="AN1718" t="str">
        <f t="shared" si="890"/>
        <v/>
      </c>
      <c r="AO1718" t="str">
        <f t="shared" si="884"/>
        <v/>
      </c>
      <c r="AP1718" t="str">
        <f t="shared" si="885"/>
        <v/>
      </c>
      <c r="AQ1718" t="str">
        <f t="shared" si="882"/>
        <v/>
      </c>
    </row>
    <row r="1719" spans="1:43" x14ac:dyDescent="0.25">
      <c r="A1719" t="str">
        <f t="shared" si="886"/>
        <v/>
      </c>
      <c r="C1719" t="str">
        <f t="shared" si="892"/>
        <v/>
      </c>
      <c r="D1719" t="str">
        <f t="shared" si="887"/>
        <v/>
      </c>
      <c r="E1719" t="str">
        <f t="shared" si="888"/>
        <v/>
      </c>
      <c r="F1719" t="str">
        <f t="shared" si="891"/>
        <v/>
      </c>
      <c r="G1719" t="str">
        <f t="shared" si="883"/>
        <v/>
      </c>
      <c r="H1719" t="str">
        <f t="shared" si="893"/>
        <v/>
      </c>
      <c r="I1719" s="3" t="str">
        <f>IF(LEN(H1719)&gt;0,VLOOKUP(H1719,DATA!$B$2:$G$526,6,FALSE),"")</f>
        <v/>
      </c>
      <c r="J1719" t="str">
        <f>IF(LEN(H1719)&gt;0,VLOOKUP(H1719,DATA!$B$2:$G$526,2,FALSE),"")</f>
        <v/>
      </c>
      <c r="K1719" t="str">
        <f>IF(LEN(H1719)&gt;0,IF(MID(IF(MID(MID(C1719,LEN(H1719)+2,99),1,1)="(",MID(MID(C1719,LEN(H1719)+2,99),2,LEN(MID(C1719,LEN(H1719)+2,99))-2),MID(C1719,LEN(H1719)+2,99)),1,1)=VLOOKUP(H1719,DATA!$B$2:$I$526,8,FALSE),MID(IF(MID(MID(C1719,LEN(H1719)+2,99),1,1)="(",MID(MID(C1719,LEN(H1719)+2,99),2,LEN(MID(C1719,LEN(H1719)+2,99))-2),MID(C1719,LEN(H1719)+2,99)),1,3),IF(MID(MID(C1719,LEN(H1719)+2,99),1,1)="(",MID(MID(C1719,LEN(H1719)+2,99),2,LEN(MID(C1719,LEN(H1719)+2,99))-2),MID(C1719,LEN(H1719)+2,99))),"")</f>
        <v/>
      </c>
      <c r="L1719" t="str">
        <f t="shared" si="894"/>
        <v/>
      </c>
      <c r="M1719" t="str">
        <f t="shared" si="913"/>
        <v/>
      </c>
      <c r="N1719" t="str">
        <f t="shared" si="895"/>
        <v/>
      </c>
      <c r="O1719" t="str">
        <f t="shared" si="896"/>
        <v/>
      </c>
      <c r="P1719" t="str">
        <f t="shared" si="889"/>
        <v/>
      </c>
      <c r="Q1719" t="str">
        <f t="shared" si="897"/>
        <v/>
      </c>
      <c r="R1719" t="str">
        <f t="shared" si="898"/>
        <v/>
      </c>
      <c r="S1719" t="str">
        <f t="shared" si="899"/>
        <v/>
      </c>
      <c r="T1719" t="str">
        <f t="shared" si="900"/>
        <v/>
      </c>
      <c r="U1719" t="str">
        <f t="shared" si="901"/>
        <v/>
      </c>
      <c r="V1719" t="str">
        <f>IF(MID(I1719,6,1)="T",VLOOKUP(H1719,DATA!$B$2:$H$526,7,FALSE),"")</f>
        <v/>
      </c>
      <c r="W1719" t="str">
        <f t="shared" si="902"/>
        <v/>
      </c>
      <c r="X1719" t="str">
        <f>IF(LEN(H1719)&gt;0,VLOOKUP(H1719,DATA!$B$2:$F$526,5,FALSE),"")</f>
        <v/>
      </c>
      <c r="Y1719" t="str">
        <f t="shared" si="903"/>
        <v/>
      </c>
      <c r="Z1719" t="str">
        <f t="shared" si="904"/>
        <v/>
      </c>
      <c r="AA1719" t="str">
        <f t="shared" si="905"/>
        <v/>
      </c>
      <c r="AB1719" t="str">
        <f>IF(LEN(Z1719)&gt;0,VLOOKUP(Z1719,DATA!$K$25:$L$69,2,FALSE)&amp;IF(LEN(AA1719)&gt;0,VLOOKUP(AA1719,DATA!$O$25:$P$29,2,FALSE),""),"")</f>
        <v/>
      </c>
      <c r="AC1719" t="str">
        <f>IF(LEN(Z1719)&gt;0,VLOOKUP(Z1719,DATA!$K$25:$M$69,3,FALSE),"")</f>
        <v/>
      </c>
      <c r="AD1719" t="str">
        <f t="shared" si="906"/>
        <v/>
      </c>
      <c r="AE1719" t="str">
        <f t="shared" si="907"/>
        <v/>
      </c>
      <c r="AF1719" t="str">
        <f t="shared" si="908"/>
        <v/>
      </c>
      <c r="AG1719" t="str">
        <f t="shared" si="909"/>
        <v/>
      </c>
      <c r="AH1719" t="str">
        <f t="shared" si="910"/>
        <v/>
      </c>
      <c r="AI1719" t="str">
        <f>IF(LEN(Q1719)&gt;0,REPT("0",IF(IF(MID(I1719,12,1)="F",VLOOKUP(J1719,DATA!$K$2:$Y$20,14,FALSE),0)&gt;10,IF(MID(I1719,12,1)="F",VLOOKUP(J1719,DATA!$K$2:$Y$20,14,FALSE),0)-10,0)-LEN(X1719))&amp;DEC2BIN(Q1719,IF(MID(I1719,12,1)="F",VLOOKUP(J1719,DATA!$K$2:$Y$20,14,FALSE),0)-IF(IF(MID(I1719,12,1)="F",VLOOKUP(J1719,DATA!$K$2:$Y$20,14,FALSE),0)&gt;10,IF(MID(I1719,12,1)="F",VLOOKUP(J1719,DATA!$K$2:$Y$20,14,FALSE),0)-10,0)),"")</f>
        <v/>
      </c>
      <c r="AJ1719" t="str">
        <f>IF(LEN(H1719)&gt;0,IF(H1719&lt;&gt;"CALL_PAL",VLOOKUP(H1719,DATA!$B$2:$E$526,4,FALSE),VLOOKUP(K1719,DATA!$K$72:$M$161,3,FALSE)),"")</f>
        <v/>
      </c>
      <c r="AK1719" t="str">
        <f>IF(LEN(H1719)&gt;0,VLOOKUP(H1719,DATA!$B$2:$D$526,3,FALSE),"")</f>
        <v/>
      </c>
      <c r="AL1719" t="str">
        <f t="shared" si="911"/>
        <v/>
      </c>
      <c r="AM1719" t="str">
        <f t="shared" si="912"/>
        <v/>
      </c>
      <c r="AN1719" t="str">
        <f t="shared" si="890"/>
        <v/>
      </c>
      <c r="AO1719" t="str">
        <f t="shared" si="884"/>
        <v/>
      </c>
      <c r="AP1719" t="str">
        <f t="shared" si="885"/>
        <v/>
      </c>
      <c r="AQ1719" t="str">
        <f t="shared" si="882"/>
        <v/>
      </c>
    </row>
    <row r="1720" spans="1:43" x14ac:dyDescent="0.25">
      <c r="A1720" t="str">
        <f t="shared" si="886"/>
        <v/>
      </c>
      <c r="C1720" t="str">
        <f t="shared" si="892"/>
        <v/>
      </c>
      <c r="D1720" t="str">
        <f t="shared" si="887"/>
        <v/>
      </c>
      <c r="E1720" t="str">
        <f t="shared" si="888"/>
        <v/>
      </c>
      <c r="F1720" t="str">
        <f t="shared" si="891"/>
        <v/>
      </c>
      <c r="G1720" t="str">
        <f t="shared" si="883"/>
        <v/>
      </c>
      <c r="H1720" t="str">
        <f t="shared" si="893"/>
        <v/>
      </c>
      <c r="I1720" s="3" t="str">
        <f>IF(LEN(H1720)&gt;0,VLOOKUP(H1720,DATA!$B$2:$G$526,6,FALSE),"")</f>
        <v/>
      </c>
      <c r="J1720" t="str">
        <f>IF(LEN(H1720)&gt;0,VLOOKUP(H1720,DATA!$B$2:$G$526,2,FALSE),"")</f>
        <v/>
      </c>
      <c r="K1720" t="str">
        <f>IF(LEN(H1720)&gt;0,IF(MID(IF(MID(MID(C1720,LEN(H1720)+2,99),1,1)="(",MID(MID(C1720,LEN(H1720)+2,99),2,LEN(MID(C1720,LEN(H1720)+2,99))-2),MID(C1720,LEN(H1720)+2,99)),1,1)=VLOOKUP(H1720,DATA!$B$2:$I$526,8,FALSE),MID(IF(MID(MID(C1720,LEN(H1720)+2,99),1,1)="(",MID(MID(C1720,LEN(H1720)+2,99),2,LEN(MID(C1720,LEN(H1720)+2,99))-2),MID(C1720,LEN(H1720)+2,99)),1,3),IF(MID(MID(C1720,LEN(H1720)+2,99),1,1)="(",MID(MID(C1720,LEN(H1720)+2,99),2,LEN(MID(C1720,LEN(H1720)+2,99))-2),MID(C1720,LEN(H1720)+2,99))),"")</f>
        <v/>
      </c>
      <c r="L1720" t="str">
        <f t="shared" si="894"/>
        <v/>
      </c>
      <c r="M1720" t="str">
        <f t="shared" si="913"/>
        <v/>
      </c>
      <c r="N1720" t="str">
        <f t="shared" si="895"/>
        <v/>
      </c>
      <c r="O1720" t="str">
        <f t="shared" si="896"/>
        <v/>
      </c>
      <c r="P1720" t="str">
        <f t="shared" si="889"/>
        <v/>
      </c>
      <c r="Q1720" t="str">
        <f t="shared" si="897"/>
        <v/>
      </c>
      <c r="R1720" t="str">
        <f t="shared" si="898"/>
        <v/>
      </c>
      <c r="S1720" t="str">
        <f t="shared" si="899"/>
        <v/>
      </c>
      <c r="T1720" t="str">
        <f t="shared" si="900"/>
        <v/>
      </c>
      <c r="U1720" t="str">
        <f t="shared" si="901"/>
        <v/>
      </c>
      <c r="V1720" t="str">
        <f>IF(MID(I1720,6,1)="T",VLOOKUP(H1720,DATA!$B$2:$H$526,7,FALSE),"")</f>
        <v/>
      </c>
      <c r="W1720" t="str">
        <f t="shared" si="902"/>
        <v/>
      </c>
      <c r="X1720" t="str">
        <f>IF(LEN(H1720)&gt;0,VLOOKUP(H1720,DATA!$B$2:$F$526,5,FALSE),"")</f>
        <v/>
      </c>
      <c r="Y1720" t="str">
        <f t="shared" si="903"/>
        <v/>
      </c>
      <c r="Z1720" t="str">
        <f t="shared" si="904"/>
        <v/>
      </c>
      <c r="AA1720" t="str">
        <f t="shared" si="905"/>
        <v/>
      </c>
      <c r="AB1720" t="str">
        <f>IF(LEN(Z1720)&gt;0,VLOOKUP(Z1720,DATA!$K$25:$L$69,2,FALSE)&amp;IF(LEN(AA1720)&gt;0,VLOOKUP(AA1720,DATA!$O$25:$P$29,2,FALSE),""),"")</f>
        <v/>
      </c>
      <c r="AC1720" t="str">
        <f>IF(LEN(Z1720)&gt;0,VLOOKUP(Z1720,DATA!$K$25:$M$69,3,FALSE),"")</f>
        <v/>
      </c>
      <c r="AD1720" t="str">
        <f t="shared" si="906"/>
        <v/>
      </c>
      <c r="AE1720" t="str">
        <f t="shared" si="907"/>
        <v/>
      </c>
      <c r="AF1720" t="str">
        <f t="shared" si="908"/>
        <v/>
      </c>
      <c r="AG1720" t="str">
        <f t="shared" si="909"/>
        <v/>
      </c>
      <c r="AH1720" t="str">
        <f t="shared" si="910"/>
        <v/>
      </c>
      <c r="AI1720" t="str">
        <f>IF(LEN(Q1720)&gt;0,REPT("0",IF(IF(MID(I1720,12,1)="F",VLOOKUP(J1720,DATA!$K$2:$Y$20,14,FALSE),0)&gt;10,IF(MID(I1720,12,1)="F",VLOOKUP(J1720,DATA!$K$2:$Y$20,14,FALSE),0)-10,0)-LEN(X1720))&amp;DEC2BIN(Q1720,IF(MID(I1720,12,1)="F",VLOOKUP(J1720,DATA!$K$2:$Y$20,14,FALSE),0)-IF(IF(MID(I1720,12,1)="F",VLOOKUP(J1720,DATA!$K$2:$Y$20,14,FALSE),0)&gt;10,IF(MID(I1720,12,1)="F",VLOOKUP(J1720,DATA!$K$2:$Y$20,14,FALSE),0)-10,0)),"")</f>
        <v/>
      </c>
      <c r="AJ1720" t="str">
        <f>IF(LEN(H1720)&gt;0,IF(H1720&lt;&gt;"CALL_PAL",VLOOKUP(H1720,DATA!$B$2:$E$526,4,FALSE),VLOOKUP(K1720,DATA!$K$72:$M$161,3,FALSE)),"")</f>
        <v/>
      </c>
      <c r="AK1720" t="str">
        <f>IF(LEN(H1720)&gt;0,VLOOKUP(H1720,DATA!$B$2:$D$526,3,FALSE),"")</f>
        <v/>
      </c>
      <c r="AL1720" t="str">
        <f t="shared" si="911"/>
        <v/>
      </c>
      <c r="AM1720" t="str">
        <f t="shared" si="912"/>
        <v/>
      </c>
      <c r="AN1720" t="str">
        <f t="shared" si="890"/>
        <v/>
      </c>
      <c r="AO1720" t="str">
        <f t="shared" si="884"/>
        <v/>
      </c>
      <c r="AP1720" t="str">
        <f t="shared" si="885"/>
        <v/>
      </c>
      <c r="AQ1720" t="str">
        <f t="shared" si="882"/>
        <v/>
      </c>
    </row>
    <row r="1721" spans="1:43" x14ac:dyDescent="0.25">
      <c r="A1721" t="str">
        <f t="shared" si="886"/>
        <v/>
      </c>
      <c r="C1721" t="str">
        <f t="shared" si="892"/>
        <v/>
      </c>
      <c r="D1721" t="str">
        <f t="shared" si="887"/>
        <v/>
      </c>
      <c r="E1721" t="str">
        <f t="shared" si="888"/>
        <v/>
      </c>
      <c r="F1721" t="str">
        <f t="shared" si="891"/>
        <v/>
      </c>
      <c r="G1721" t="str">
        <f t="shared" si="883"/>
        <v/>
      </c>
      <c r="H1721" t="str">
        <f t="shared" si="893"/>
        <v/>
      </c>
      <c r="I1721" s="3" t="str">
        <f>IF(LEN(H1721)&gt;0,VLOOKUP(H1721,DATA!$B$2:$G$526,6,FALSE),"")</f>
        <v/>
      </c>
      <c r="J1721" t="str">
        <f>IF(LEN(H1721)&gt;0,VLOOKUP(H1721,DATA!$B$2:$G$526,2,FALSE),"")</f>
        <v/>
      </c>
      <c r="K1721" t="str">
        <f>IF(LEN(H1721)&gt;0,IF(MID(IF(MID(MID(C1721,LEN(H1721)+2,99),1,1)="(",MID(MID(C1721,LEN(H1721)+2,99),2,LEN(MID(C1721,LEN(H1721)+2,99))-2),MID(C1721,LEN(H1721)+2,99)),1,1)=VLOOKUP(H1721,DATA!$B$2:$I$526,8,FALSE),MID(IF(MID(MID(C1721,LEN(H1721)+2,99),1,1)="(",MID(MID(C1721,LEN(H1721)+2,99),2,LEN(MID(C1721,LEN(H1721)+2,99))-2),MID(C1721,LEN(H1721)+2,99)),1,3),IF(MID(MID(C1721,LEN(H1721)+2,99),1,1)="(",MID(MID(C1721,LEN(H1721)+2,99),2,LEN(MID(C1721,LEN(H1721)+2,99))-2),MID(C1721,LEN(H1721)+2,99))),"")</f>
        <v/>
      </c>
      <c r="L1721" t="str">
        <f t="shared" si="894"/>
        <v/>
      </c>
      <c r="M1721" t="str">
        <f t="shared" si="913"/>
        <v/>
      </c>
      <c r="N1721" t="str">
        <f t="shared" si="895"/>
        <v/>
      </c>
      <c r="O1721" t="str">
        <f t="shared" si="896"/>
        <v/>
      </c>
      <c r="P1721" t="str">
        <f t="shared" si="889"/>
        <v/>
      </c>
      <c r="Q1721" t="str">
        <f t="shared" si="897"/>
        <v/>
      </c>
      <c r="R1721" t="str">
        <f t="shared" si="898"/>
        <v/>
      </c>
      <c r="S1721" t="str">
        <f t="shared" si="899"/>
        <v/>
      </c>
      <c r="T1721" t="str">
        <f t="shared" si="900"/>
        <v/>
      </c>
      <c r="U1721" t="str">
        <f t="shared" si="901"/>
        <v/>
      </c>
      <c r="V1721" t="str">
        <f>IF(MID(I1721,6,1)="T",VLOOKUP(H1721,DATA!$B$2:$H$526,7,FALSE),"")</f>
        <v/>
      </c>
      <c r="W1721" t="str">
        <f t="shared" si="902"/>
        <v/>
      </c>
      <c r="X1721" t="str">
        <f>IF(LEN(H1721)&gt;0,VLOOKUP(H1721,DATA!$B$2:$F$526,5,FALSE),"")</f>
        <v/>
      </c>
      <c r="Y1721" t="str">
        <f t="shared" si="903"/>
        <v/>
      </c>
      <c r="Z1721" t="str">
        <f t="shared" si="904"/>
        <v/>
      </c>
      <c r="AA1721" t="str">
        <f t="shared" si="905"/>
        <v/>
      </c>
      <c r="AB1721" t="str">
        <f>IF(LEN(Z1721)&gt;0,VLOOKUP(Z1721,DATA!$K$25:$L$69,2,FALSE)&amp;IF(LEN(AA1721)&gt;0,VLOOKUP(AA1721,DATA!$O$25:$P$29,2,FALSE),""),"")</f>
        <v/>
      </c>
      <c r="AC1721" t="str">
        <f>IF(LEN(Z1721)&gt;0,VLOOKUP(Z1721,DATA!$K$25:$M$69,3,FALSE),"")</f>
        <v/>
      </c>
      <c r="AD1721" t="str">
        <f t="shared" si="906"/>
        <v/>
      </c>
      <c r="AE1721" t="str">
        <f t="shared" si="907"/>
        <v/>
      </c>
      <c r="AF1721" t="str">
        <f t="shared" si="908"/>
        <v/>
      </c>
      <c r="AG1721" t="str">
        <f t="shared" si="909"/>
        <v/>
      </c>
      <c r="AH1721" t="str">
        <f t="shared" si="910"/>
        <v/>
      </c>
      <c r="AI1721" t="str">
        <f>IF(LEN(Q1721)&gt;0,REPT("0",IF(IF(MID(I1721,12,1)="F",VLOOKUP(J1721,DATA!$K$2:$Y$20,14,FALSE),0)&gt;10,IF(MID(I1721,12,1)="F",VLOOKUP(J1721,DATA!$K$2:$Y$20,14,FALSE),0)-10,0)-LEN(X1721))&amp;DEC2BIN(Q1721,IF(MID(I1721,12,1)="F",VLOOKUP(J1721,DATA!$K$2:$Y$20,14,FALSE),0)-IF(IF(MID(I1721,12,1)="F",VLOOKUP(J1721,DATA!$K$2:$Y$20,14,FALSE),0)&gt;10,IF(MID(I1721,12,1)="F",VLOOKUP(J1721,DATA!$K$2:$Y$20,14,FALSE),0)-10,0)),"")</f>
        <v/>
      </c>
      <c r="AJ1721" t="str">
        <f>IF(LEN(H1721)&gt;0,IF(H1721&lt;&gt;"CALL_PAL",VLOOKUP(H1721,DATA!$B$2:$E$526,4,FALSE),VLOOKUP(K1721,DATA!$K$72:$M$161,3,FALSE)),"")</f>
        <v/>
      </c>
      <c r="AK1721" t="str">
        <f>IF(LEN(H1721)&gt;0,VLOOKUP(H1721,DATA!$B$2:$D$526,3,FALSE),"")</f>
        <v/>
      </c>
      <c r="AL1721" t="str">
        <f t="shared" si="911"/>
        <v/>
      </c>
      <c r="AM1721" t="str">
        <f t="shared" si="912"/>
        <v/>
      </c>
      <c r="AN1721" t="str">
        <f t="shared" si="890"/>
        <v/>
      </c>
      <c r="AO1721" t="str">
        <f t="shared" si="884"/>
        <v/>
      </c>
      <c r="AP1721" t="str">
        <f t="shared" si="885"/>
        <v/>
      </c>
      <c r="AQ1721" t="str">
        <f t="shared" si="882"/>
        <v/>
      </c>
    </row>
    <row r="1722" spans="1:43" x14ac:dyDescent="0.25">
      <c r="A1722" t="str">
        <f t="shared" si="886"/>
        <v/>
      </c>
      <c r="C1722" t="str">
        <f t="shared" si="892"/>
        <v/>
      </c>
      <c r="D1722" t="str">
        <f t="shared" si="887"/>
        <v/>
      </c>
      <c r="E1722" t="str">
        <f t="shared" si="888"/>
        <v/>
      </c>
      <c r="F1722" t="str">
        <f t="shared" si="891"/>
        <v/>
      </c>
      <c r="G1722" t="str">
        <f t="shared" si="883"/>
        <v/>
      </c>
      <c r="H1722" t="str">
        <f t="shared" si="893"/>
        <v/>
      </c>
      <c r="I1722" s="3" t="str">
        <f>IF(LEN(H1722)&gt;0,VLOOKUP(H1722,DATA!$B$2:$G$526,6,FALSE),"")</f>
        <v/>
      </c>
      <c r="J1722" t="str">
        <f>IF(LEN(H1722)&gt;0,VLOOKUP(H1722,DATA!$B$2:$G$526,2,FALSE),"")</f>
        <v/>
      </c>
      <c r="K1722" t="str">
        <f>IF(LEN(H1722)&gt;0,IF(MID(IF(MID(MID(C1722,LEN(H1722)+2,99),1,1)="(",MID(MID(C1722,LEN(H1722)+2,99),2,LEN(MID(C1722,LEN(H1722)+2,99))-2),MID(C1722,LEN(H1722)+2,99)),1,1)=VLOOKUP(H1722,DATA!$B$2:$I$526,8,FALSE),MID(IF(MID(MID(C1722,LEN(H1722)+2,99),1,1)="(",MID(MID(C1722,LEN(H1722)+2,99),2,LEN(MID(C1722,LEN(H1722)+2,99))-2),MID(C1722,LEN(H1722)+2,99)),1,3),IF(MID(MID(C1722,LEN(H1722)+2,99),1,1)="(",MID(MID(C1722,LEN(H1722)+2,99),2,LEN(MID(C1722,LEN(H1722)+2,99))-2),MID(C1722,LEN(H1722)+2,99))),"")</f>
        <v/>
      </c>
      <c r="L1722" t="str">
        <f t="shared" si="894"/>
        <v/>
      </c>
      <c r="M1722" t="str">
        <f t="shared" si="913"/>
        <v/>
      </c>
      <c r="N1722" t="str">
        <f t="shared" si="895"/>
        <v/>
      </c>
      <c r="O1722" t="str">
        <f t="shared" si="896"/>
        <v/>
      </c>
      <c r="P1722" t="str">
        <f t="shared" si="889"/>
        <v/>
      </c>
      <c r="Q1722" t="str">
        <f t="shared" si="897"/>
        <v/>
      </c>
      <c r="R1722" t="str">
        <f t="shared" si="898"/>
        <v/>
      </c>
      <c r="S1722" t="str">
        <f t="shared" si="899"/>
        <v/>
      </c>
      <c r="T1722" t="str">
        <f t="shared" si="900"/>
        <v/>
      </c>
      <c r="U1722" t="str">
        <f t="shared" si="901"/>
        <v/>
      </c>
      <c r="V1722" t="str">
        <f>IF(MID(I1722,6,1)="T",VLOOKUP(H1722,DATA!$B$2:$H$526,7,FALSE),"")</f>
        <v/>
      </c>
      <c r="W1722" t="str">
        <f t="shared" si="902"/>
        <v/>
      </c>
      <c r="X1722" t="str">
        <f>IF(LEN(H1722)&gt;0,VLOOKUP(H1722,DATA!$B$2:$F$526,5,FALSE),"")</f>
        <v/>
      </c>
      <c r="Y1722" t="str">
        <f t="shared" si="903"/>
        <v/>
      </c>
      <c r="Z1722" t="str">
        <f t="shared" si="904"/>
        <v/>
      </c>
      <c r="AA1722" t="str">
        <f t="shared" si="905"/>
        <v/>
      </c>
      <c r="AB1722" t="str">
        <f>IF(LEN(Z1722)&gt;0,VLOOKUP(Z1722,DATA!$K$25:$L$69,2,FALSE)&amp;IF(LEN(AA1722)&gt;0,VLOOKUP(AA1722,DATA!$O$25:$P$29,2,FALSE),""),"")</f>
        <v/>
      </c>
      <c r="AC1722" t="str">
        <f>IF(LEN(Z1722)&gt;0,VLOOKUP(Z1722,DATA!$K$25:$M$69,3,FALSE),"")</f>
        <v/>
      </c>
      <c r="AD1722" t="str">
        <f t="shared" si="906"/>
        <v/>
      </c>
      <c r="AE1722" t="str">
        <f t="shared" si="907"/>
        <v/>
      </c>
      <c r="AF1722" t="str">
        <f t="shared" si="908"/>
        <v/>
      </c>
      <c r="AG1722" t="str">
        <f t="shared" si="909"/>
        <v/>
      </c>
      <c r="AH1722" t="str">
        <f t="shared" si="910"/>
        <v/>
      </c>
      <c r="AI1722" t="str">
        <f>IF(LEN(Q1722)&gt;0,REPT("0",IF(IF(MID(I1722,12,1)="F",VLOOKUP(J1722,DATA!$K$2:$Y$20,14,FALSE),0)&gt;10,IF(MID(I1722,12,1)="F",VLOOKUP(J1722,DATA!$K$2:$Y$20,14,FALSE),0)-10,0)-LEN(X1722))&amp;DEC2BIN(Q1722,IF(MID(I1722,12,1)="F",VLOOKUP(J1722,DATA!$K$2:$Y$20,14,FALSE),0)-IF(IF(MID(I1722,12,1)="F",VLOOKUP(J1722,DATA!$K$2:$Y$20,14,FALSE),0)&gt;10,IF(MID(I1722,12,1)="F",VLOOKUP(J1722,DATA!$K$2:$Y$20,14,FALSE),0)-10,0)),"")</f>
        <v/>
      </c>
      <c r="AJ1722" t="str">
        <f>IF(LEN(H1722)&gt;0,IF(H1722&lt;&gt;"CALL_PAL",VLOOKUP(H1722,DATA!$B$2:$E$526,4,FALSE),VLOOKUP(K1722,DATA!$K$72:$M$161,3,FALSE)),"")</f>
        <v/>
      </c>
      <c r="AK1722" t="str">
        <f>IF(LEN(H1722)&gt;0,VLOOKUP(H1722,DATA!$B$2:$D$526,3,FALSE),"")</f>
        <v/>
      </c>
      <c r="AL1722" t="str">
        <f t="shared" si="911"/>
        <v/>
      </c>
      <c r="AM1722" t="str">
        <f t="shared" si="912"/>
        <v/>
      </c>
      <c r="AN1722" t="str">
        <f t="shared" si="890"/>
        <v/>
      </c>
      <c r="AO1722" t="str">
        <f t="shared" si="884"/>
        <v/>
      </c>
      <c r="AP1722" t="str">
        <f t="shared" si="885"/>
        <v/>
      </c>
      <c r="AQ1722" t="str">
        <f t="shared" si="882"/>
        <v/>
      </c>
    </row>
    <row r="1723" spans="1:43" x14ac:dyDescent="0.25">
      <c r="A1723" t="str">
        <f t="shared" si="886"/>
        <v/>
      </c>
      <c r="C1723" t="str">
        <f t="shared" si="892"/>
        <v/>
      </c>
      <c r="D1723" t="str">
        <f t="shared" si="887"/>
        <v/>
      </c>
      <c r="E1723" t="str">
        <f t="shared" si="888"/>
        <v/>
      </c>
      <c r="F1723" t="str">
        <f t="shared" si="891"/>
        <v/>
      </c>
      <c r="G1723" t="str">
        <f t="shared" si="883"/>
        <v/>
      </c>
      <c r="H1723" t="str">
        <f t="shared" si="893"/>
        <v/>
      </c>
      <c r="I1723" s="3" t="str">
        <f>IF(LEN(H1723)&gt;0,VLOOKUP(H1723,DATA!$B$2:$G$526,6,FALSE),"")</f>
        <v/>
      </c>
      <c r="J1723" t="str">
        <f>IF(LEN(H1723)&gt;0,VLOOKUP(H1723,DATA!$B$2:$G$526,2,FALSE),"")</f>
        <v/>
      </c>
      <c r="K1723" t="str">
        <f>IF(LEN(H1723)&gt;0,IF(MID(IF(MID(MID(C1723,LEN(H1723)+2,99),1,1)="(",MID(MID(C1723,LEN(H1723)+2,99),2,LEN(MID(C1723,LEN(H1723)+2,99))-2),MID(C1723,LEN(H1723)+2,99)),1,1)=VLOOKUP(H1723,DATA!$B$2:$I$526,8,FALSE),MID(IF(MID(MID(C1723,LEN(H1723)+2,99),1,1)="(",MID(MID(C1723,LEN(H1723)+2,99),2,LEN(MID(C1723,LEN(H1723)+2,99))-2),MID(C1723,LEN(H1723)+2,99)),1,3),IF(MID(MID(C1723,LEN(H1723)+2,99),1,1)="(",MID(MID(C1723,LEN(H1723)+2,99),2,LEN(MID(C1723,LEN(H1723)+2,99))-2),MID(C1723,LEN(H1723)+2,99))),"")</f>
        <v/>
      </c>
      <c r="L1723" t="str">
        <f t="shared" si="894"/>
        <v/>
      </c>
      <c r="M1723" t="str">
        <f t="shared" si="913"/>
        <v/>
      </c>
      <c r="N1723" t="str">
        <f t="shared" si="895"/>
        <v/>
      </c>
      <c r="O1723" t="str">
        <f t="shared" si="896"/>
        <v/>
      </c>
      <c r="P1723" t="str">
        <f t="shared" si="889"/>
        <v/>
      </c>
      <c r="Q1723" t="str">
        <f t="shared" si="897"/>
        <v/>
      </c>
      <c r="R1723" t="str">
        <f t="shared" si="898"/>
        <v/>
      </c>
      <c r="S1723" t="str">
        <f t="shared" si="899"/>
        <v/>
      </c>
      <c r="T1723" t="str">
        <f t="shared" si="900"/>
        <v/>
      </c>
      <c r="U1723" t="str">
        <f t="shared" si="901"/>
        <v/>
      </c>
      <c r="V1723" t="str">
        <f>IF(MID(I1723,6,1)="T",VLOOKUP(H1723,DATA!$B$2:$H$526,7,FALSE),"")</f>
        <v/>
      </c>
      <c r="W1723" t="str">
        <f t="shared" si="902"/>
        <v/>
      </c>
      <c r="X1723" t="str">
        <f>IF(LEN(H1723)&gt;0,VLOOKUP(H1723,DATA!$B$2:$F$526,5,FALSE),"")</f>
        <v/>
      </c>
      <c r="Y1723" t="str">
        <f t="shared" si="903"/>
        <v/>
      </c>
      <c r="Z1723" t="str">
        <f t="shared" si="904"/>
        <v/>
      </c>
      <c r="AA1723" t="str">
        <f t="shared" si="905"/>
        <v/>
      </c>
      <c r="AB1723" t="str">
        <f>IF(LEN(Z1723)&gt;0,VLOOKUP(Z1723,DATA!$K$25:$L$69,2,FALSE)&amp;IF(LEN(AA1723)&gt;0,VLOOKUP(AA1723,DATA!$O$25:$P$29,2,FALSE),""),"")</f>
        <v/>
      </c>
      <c r="AC1723" t="str">
        <f>IF(LEN(Z1723)&gt;0,VLOOKUP(Z1723,DATA!$K$25:$M$69,3,FALSE),"")</f>
        <v/>
      </c>
      <c r="AD1723" t="str">
        <f t="shared" si="906"/>
        <v/>
      </c>
      <c r="AE1723" t="str">
        <f t="shared" si="907"/>
        <v/>
      </c>
      <c r="AF1723" t="str">
        <f t="shared" si="908"/>
        <v/>
      </c>
      <c r="AG1723" t="str">
        <f t="shared" si="909"/>
        <v/>
      </c>
      <c r="AH1723" t="str">
        <f t="shared" si="910"/>
        <v/>
      </c>
      <c r="AI1723" t="str">
        <f>IF(LEN(Q1723)&gt;0,REPT("0",IF(IF(MID(I1723,12,1)="F",VLOOKUP(J1723,DATA!$K$2:$Y$20,14,FALSE),0)&gt;10,IF(MID(I1723,12,1)="F",VLOOKUP(J1723,DATA!$K$2:$Y$20,14,FALSE),0)-10,0)-LEN(X1723))&amp;DEC2BIN(Q1723,IF(MID(I1723,12,1)="F",VLOOKUP(J1723,DATA!$K$2:$Y$20,14,FALSE),0)-IF(IF(MID(I1723,12,1)="F",VLOOKUP(J1723,DATA!$K$2:$Y$20,14,FALSE),0)&gt;10,IF(MID(I1723,12,1)="F",VLOOKUP(J1723,DATA!$K$2:$Y$20,14,FALSE),0)-10,0)),"")</f>
        <v/>
      </c>
      <c r="AJ1723" t="str">
        <f>IF(LEN(H1723)&gt;0,IF(H1723&lt;&gt;"CALL_PAL",VLOOKUP(H1723,DATA!$B$2:$E$526,4,FALSE),VLOOKUP(K1723,DATA!$K$72:$M$161,3,FALSE)),"")</f>
        <v/>
      </c>
      <c r="AK1723" t="str">
        <f>IF(LEN(H1723)&gt;0,VLOOKUP(H1723,DATA!$B$2:$D$526,3,FALSE),"")</f>
        <v/>
      </c>
      <c r="AL1723" t="str">
        <f t="shared" si="911"/>
        <v/>
      </c>
      <c r="AM1723" t="str">
        <f t="shared" si="912"/>
        <v/>
      </c>
      <c r="AN1723" t="str">
        <f t="shared" si="890"/>
        <v/>
      </c>
      <c r="AO1723" t="str">
        <f t="shared" si="884"/>
        <v/>
      </c>
      <c r="AP1723" t="str">
        <f t="shared" si="885"/>
        <v/>
      </c>
      <c r="AQ1723" t="str">
        <f t="shared" si="882"/>
        <v/>
      </c>
    </row>
    <row r="1724" spans="1:43" x14ac:dyDescent="0.25">
      <c r="A1724" t="str">
        <f t="shared" si="886"/>
        <v/>
      </c>
      <c r="C1724" t="str">
        <f t="shared" si="892"/>
        <v/>
      </c>
      <c r="D1724" t="str">
        <f t="shared" si="887"/>
        <v/>
      </c>
      <c r="E1724" t="str">
        <f t="shared" si="888"/>
        <v/>
      </c>
      <c r="F1724" t="str">
        <f t="shared" si="891"/>
        <v/>
      </c>
      <c r="G1724" t="str">
        <f t="shared" si="883"/>
        <v/>
      </c>
      <c r="H1724" t="str">
        <f t="shared" si="893"/>
        <v/>
      </c>
      <c r="I1724" s="3" t="str">
        <f>IF(LEN(H1724)&gt;0,VLOOKUP(H1724,DATA!$B$2:$G$526,6,FALSE),"")</f>
        <v/>
      </c>
      <c r="J1724" t="str">
        <f>IF(LEN(H1724)&gt;0,VLOOKUP(H1724,DATA!$B$2:$G$526,2,FALSE),"")</f>
        <v/>
      </c>
      <c r="K1724" t="str">
        <f>IF(LEN(H1724)&gt;0,IF(MID(IF(MID(MID(C1724,LEN(H1724)+2,99),1,1)="(",MID(MID(C1724,LEN(H1724)+2,99),2,LEN(MID(C1724,LEN(H1724)+2,99))-2),MID(C1724,LEN(H1724)+2,99)),1,1)=VLOOKUP(H1724,DATA!$B$2:$I$526,8,FALSE),MID(IF(MID(MID(C1724,LEN(H1724)+2,99),1,1)="(",MID(MID(C1724,LEN(H1724)+2,99),2,LEN(MID(C1724,LEN(H1724)+2,99))-2),MID(C1724,LEN(H1724)+2,99)),1,3),IF(MID(MID(C1724,LEN(H1724)+2,99),1,1)="(",MID(MID(C1724,LEN(H1724)+2,99),2,LEN(MID(C1724,LEN(H1724)+2,99))-2),MID(C1724,LEN(H1724)+2,99))),"")</f>
        <v/>
      </c>
      <c r="L1724" t="str">
        <f t="shared" si="894"/>
        <v/>
      </c>
      <c r="M1724" t="str">
        <f t="shared" si="913"/>
        <v/>
      </c>
      <c r="N1724" t="str">
        <f t="shared" si="895"/>
        <v/>
      </c>
      <c r="O1724" t="str">
        <f t="shared" si="896"/>
        <v/>
      </c>
      <c r="P1724" t="str">
        <f t="shared" si="889"/>
        <v/>
      </c>
      <c r="Q1724" t="str">
        <f t="shared" si="897"/>
        <v/>
      </c>
      <c r="R1724" t="str">
        <f t="shared" si="898"/>
        <v/>
      </c>
      <c r="S1724" t="str">
        <f t="shared" si="899"/>
        <v/>
      </c>
      <c r="T1724" t="str">
        <f t="shared" si="900"/>
        <v/>
      </c>
      <c r="U1724" t="str">
        <f t="shared" si="901"/>
        <v/>
      </c>
      <c r="V1724" t="str">
        <f>IF(MID(I1724,6,1)="T",VLOOKUP(H1724,DATA!$B$2:$H$526,7,FALSE),"")</f>
        <v/>
      </c>
      <c r="W1724" t="str">
        <f t="shared" si="902"/>
        <v/>
      </c>
      <c r="X1724" t="str">
        <f>IF(LEN(H1724)&gt;0,VLOOKUP(H1724,DATA!$B$2:$F$526,5,FALSE),"")</f>
        <v/>
      </c>
      <c r="Y1724" t="str">
        <f t="shared" si="903"/>
        <v/>
      </c>
      <c r="Z1724" t="str">
        <f t="shared" si="904"/>
        <v/>
      </c>
      <c r="AA1724" t="str">
        <f t="shared" si="905"/>
        <v/>
      </c>
      <c r="AB1724" t="str">
        <f>IF(LEN(Z1724)&gt;0,VLOOKUP(Z1724,DATA!$K$25:$L$69,2,FALSE)&amp;IF(LEN(AA1724)&gt;0,VLOOKUP(AA1724,DATA!$O$25:$P$29,2,FALSE),""),"")</f>
        <v/>
      </c>
      <c r="AC1724" t="str">
        <f>IF(LEN(Z1724)&gt;0,VLOOKUP(Z1724,DATA!$K$25:$M$69,3,FALSE),"")</f>
        <v/>
      </c>
      <c r="AD1724" t="str">
        <f t="shared" si="906"/>
        <v/>
      </c>
      <c r="AE1724" t="str">
        <f t="shared" si="907"/>
        <v/>
      </c>
      <c r="AF1724" t="str">
        <f t="shared" si="908"/>
        <v/>
      </c>
      <c r="AG1724" t="str">
        <f t="shared" si="909"/>
        <v/>
      </c>
      <c r="AH1724" t="str">
        <f t="shared" si="910"/>
        <v/>
      </c>
      <c r="AI1724" t="str">
        <f>IF(LEN(Q1724)&gt;0,REPT("0",IF(IF(MID(I1724,12,1)="F",VLOOKUP(J1724,DATA!$K$2:$Y$20,14,FALSE),0)&gt;10,IF(MID(I1724,12,1)="F",VLOOKUP(J1724,DATA!$K$2:$Y$20,14,FALSE),0)-10,0)-LEN(X1724))&amp;DEC2BIN(Q1724,IF(MID(I1724,12,1)="F",VLOOKUP(J1724,DATA!$K$2:$Y$20,14,FALSE),0)-IF(IF(MID(I1724,12,1)="F",VLOOKUP(J1724,DATA!$K$2:$Y$20,14,FALSE),0)&gt;10,IF(MID(I1724,12,1)="F",VLOOKUP(J1724,DATA!$K$2:$Y$20,14,FALSE),0)-10,0)),"")</f>
        <v/>
      </c>
      <c r="AJ1724" t="str">
        <f>IF(LEN(H1724)&gt;0,IF(H1724&lt;&gt;"CALL_PAL",VLOOKUP(H1724,DATA!$B$2:$E$526,4,FALSE),VLOOKUP(K1724,DATA!$K$72:$M$161,3,FALSE)),"")</f>
        <v/>
      </c>
      <c r="AK1724" t="str">
        <f>IF(LEN(H1724)&gt;0,VLOOKUP(H1724,DATA!$B$2:$D$526,3,FALSE),"")</f>
        <v/>
      </c>
      <c r="AL1724" t="str">
        <f t="shared" si="911"/>
        <v/>
      </c>
      <c r="AM1724" t="str">
        <f t="shared" si="912"/>
        <v/>
      </c>
      <c r="AN1724" t="str">
        <f t="shared" si="890"/>
        <v/>
      </c>
      <c r="AO1724" t="str">
        <f t="shared" si="884"/>
        <v/>
      </c>
      <c r="AP1724" t="str">
        <f t="shared" si="885"/>
        <v/>
      </c>
      <c r="AQ1724" t="str">
        <f t="shared" si="882"/>
        <v/>
      </c>
    </row>
    <row r="1725" spans="1:43" x14ac:dyDescent="0.25">
      <c r="A1725" t="str">
        <f t="shared" si="886"/>
        <v/>
      </c>
      <c r="C1725" t="str">
        <f t="shared" si="892"/>
        <v/>
      </c>
      <c r="D1725" t="str">
        <f t="shared" si="887"/>
        <v/>
      </c>
      <c r="E1725" t="str">
        <f t="shared" si="888"/>
        <v/>
      </c>
      <c r="F1725" t="str">
        <f t="shared" si="891"/>
        <v/>
      </c>
      <c r="G1725" t="str">
        <f t="shared" si="883"/>
        <v/>
      </c>
      <c r="H1725" t="str">
        <f t="shared" si="893"/>
        <v/>
      </c>
      <c r="I1725" s="3" t="str">
        <f>IF(LEN(H1725)&gt;0,VLOOKUP(H1725,DATA!$B$2:$G$526,6,FALSE),"")</f>
        <v/>
      </c>
      <c r="J1725" t="str">
        <f>IF(LEN(H1725)&gt;0,VLOOKUP(H1725,DATA!$B$2:$G$526,2,FALSE),"")</f>
        <v/>
      </c>
      <c r="K1725" t="str">
        <f>IF(LEN(H1725)&gt;0,IF(MID(IF(MID(MID(C1725,LEN(H1725)+2,99),1,1)="(",MID(MID(C1725,LEN(H1725)+2,99),2,LEN(MID(C1725,LEN(H1725)+2,99))-2),MID(C1725,LEN(H1725)+2,99)),1,1)=VLOOKUP(H1725,DATA!$B$2:$I$526,8,FALSE),MID(IF(MID(MID(C1725,LEN(H1725)+2,99),1,1)="(",MID(MID(C1725,LEN(H1725)+2,99),2,LEN(MID(C1725,LEN(H1725)+2,99))-2),MID(C1725,LEN(H1725)+2,99)),1,3),IF(MID(MID(C1725,LEN(H1725)+2,99),1,1)="(",MID(MID(C1725,LEN(H1725)+2,99),2,LEN(MID(C1725,LEN(H1725)+2,99))-2),MID(C1725,LEN(H1725)+2,99))),"")</f>
        <v/>
      </c>
      <c r="L1725" t="str">
        <f t="shared" si="894"/>
        <v/>
      </c>
      <c r="M1725" t="str">
        <f t="shared" si="913"/>
        <v/>
      </c>
      <c r="N1725" t="str">
        <f t="shared" si="895"/>
        <v/>
      </c>
      <c r="O1725" t="str">
        <f t="shared" si="896"/>
        <v/>
      </c>
      <c r="P1725" t="str">
        <f t="shared" si="889"/>
        <v/>
      </c>
      <c r="Q1725" t="str">
        <f t="shared" si="897"/>
        <v/>
      </c>
      <c r="R1725" t="str">
        <f t="shared" si="898"/>
        <v/>
      </c>
      <c r="S1725" t="str">
        <f t="shared" si="899"/>
        <v/>
      </c>
      <c r="T1725" t="str">
        <f t="shared" si="900"/>
        <v/>
      </c>
      <c r="U1725" t="str">
        <f t="shared" si="901"/>
        <v/>
      </c>
      <c r="V1725" t="str">
        <f>IF(MID(I1725,6,1)="T",VLOOKUP(H1725,DATA!$B$2:$H$526,7,FALSE),"")</f>
        <v/>
      </c>
      <c r="W1725" t="str">
        <f t="shared" si="902"/>
        <v/>
      </c>
      <c r="X1725" t="str">
        <f>IF(LEN(H1725)&gt;0,VLOOKUP(H1725,DATA!$B$2:$F$526,5,FALSE),"")</f>
        <v/>
      </c>
      <c r="Y1725" t="str">
        <f t="shared" si="903"/>
        <v/>
      </c>
      <c r="Z1725" t="str">
        <f t="shared" si="904"/>
        <v/>
      </c>
      <c r="AA1725" t="str">
        <f t="shared" si="905"/>
        <v/>
      </c>
      <c r="AB1725" t="str">
        <f>IF(LEN(Z1725)&gt;0,VLOOKUP(Z1725,DATA!$K$25:$L$69,2,FALSE)&amp;IF(LEN(AA1725)&gt;0,VLOOKUP(AA1725,DATA!$O$25:$P$29,2,FALSE),""),"")</f>
        <v/>
      </c>
      <c r="AC1725" t="str">
        <f>IF(LEN(Z1725)&gt;0,VLOOKUP(Z1725,DATA!$K$25:$M$69,3,FALSE),"")</f>
        <v/>
      </c>
      <c r="AD1725" t="str">
        <f t="shared" si="906"/>
        <v/>
      </c>
      <c r="AE1725" t="str">
        <f t="shared" si="907"/>
        <v/>
      </c>
      <c r="AF1725" t="str">
        <f t="shared" si="908"/>
        <v/>
      </c>
      <c r="AG1725" t="str">
        <f t="shared" si="909"/>
        <v/>
      </c>
      <c r="AH1725" t="str">
        <f t="shared" si="910"/>
        <v/>
      </c>
      <c r="AI1725" t="str">
        <f>IF(LEN(Q1725)&gt;0,REPT("0",IF(IF(MID(I1725,12,1)="F",VLOOKUP(J1725,DATA!$K$2:$Y$20,14,FALSE),0)&gt;10,IF(MID(I1725,12,1)="F",VLOOKUP(J1725,DATA!$K$2:$Y$20,14,FALSE),0)-10,0)-LEN(X1725))&amp;DEC2BIN(Q1725,IF(MID(I1725,12,1)="F",VLOOKUP(J1725,DATA!$K$2:$Y$20,14,FALSE),0)-IF(IF(MID(I1725,12,1)="F",VLOOKUP(J1725,DATA!$K$2:$Y$20,14,FALSE),0)&gt;10,IF(MID(I1725,12,1)="F",VLOOKUP(J1725,DATA!$K$2:$Y$20,14,FALSE),0)-10,0)),"")</f>
        <v/>
      </c>
      <c r="AJ1725" t="str">
        <f>IF(LEN(H1725)&gt;0,IF(H1725&lt;&gt;"CALL_PAL",VLOOKUP(H1725,DATA!$B$2:$E$526,4,FALSE),VLOOKUP(K1725,DATA!$K$72:$M$161,3,FALSE)),"")</f>
        <v/>
      </c>
      <c r="AK1725" t="str">
        <f>IF(LEN(H1725)&gt;0,VLOOKUP(H1725,DATA!$B$2:$D$526,3,FALSE),"")</f>
        <v/>
      </c>
      <c r="AL1725" t="str">
        <f t="shared" si="911"/>
        <v/>
      </c>
      <c r="AM1725" t="str">
        <f t="shared" si="912"/>
        <v/>
      </c>
      <c r="AN1725" t="str">
        <f t="shared" si="890"/>
        <v/>
      </c>
      <c r="AO1725" t="str">
        <f t="shared" si="884"/>
        <v/>
      </c>
      <c r="AP1725" t="str">
        <f t="shared" si="885"/>
        <v/>
      </c>
      <c r="AQ1725" t="str">
        <f t="shared" si="882"/>
        <v/>
      </c>
    </row>
    <row r="1726" spans="1:43" x14ac:dyDescent="0.25">
      <c r="A1726" t="str">
        <f t="shared" si="886"/>
        <v/>
      </c>
      <c r="C1726" t="str">
        <f t="shared" si="892"/>
        <v/>
      </c>
      <c r="D1726" t="str">
        <f t="shared" si="887"/>
        <v/>
      </c>
      <c r="E1726" t="str">
        <f t="shared" si="888"/>
        <v/>
      </c>
      <c r="F1726" t="str">
        <f t="shared" si="891"/>
        <v/>
      </c>
      <c r="G1726" t="str">
        <f t="shared" si="883"/>
        <v/>
      </c>
      <c r="H1726" t="str">
        <f t="shared" si="893"/>
        <v/>
      </c>
      <c r="I1726" s="3" t="str">
        <f>IF(LEN(H1726)&gt;0,VLOOKUP(H1726,DATA!$B$2:$G$526,6,FALSE),"")</f>
        <v/>
      </c>
      <c r="J1726" t="str">
        <f>IF(LEN(H1726)&gt;0,VLOOKUP(H1726,DATA!$B$2:$G$526,2,FALSE),"")</f>
        <v/>
      </c>
      <c r="K1726" t="str">
        <f>IF(LEN(H1726)&gt;0,IF(MID(IF(MID(MID(C1726,LEN(H1726)+2,99),1,1)="(",MID(MID(C1726,LEN(H1726)+2,99),2,LEN(MID(C1726,LEN(H1726)+2,99))-2),MID(C1726,LEN(H1726)+2,99)),1,1)=VLOOKUP(H1726,DATA!$B$2:$I$526,8,FALSE),MID(IF(MID(MID(C1726,LEN(H1726)+2,99),1,1)="(",MID(MID(C1726,LEN(H1726)+2,99),2,LEN(MID(C1726,LEN(H1726)+2,99))-2),MID(C1726,LEN(H1726)+2,99)),1,3),IF(MID(MID(C1726,LEN(H1726)+2,99),1,1)="(",MID(MID(C1726,LEN(H1726)+2,99),2,LEN(MID(C1726,LEN(H1726)+2,99))-2),MID(C1726,LEN(H1726)+2,99))),"")</f>
        <v/>
      </c>
      <c r="L1726" t="str">
        <f t="shared" si="894"/>
        <v/>
      </c>
      <c r="M1726" t="str">
        <f t="shared" si="913"/>
        <v/>
      </c>
      <c r="N1726" t="str">
        <f t="shared" si="895"/>
        <v/>
      </c>
      <c r="O1726" t="str">
        <f t="shared" si="896"/>
        <v/>
      </c>
      <c r="P1726" t="str">
        <f t="shared" si="889"/>
        <v/>
      </c>
      <c r="Q1726" t="str">
        <f t="shared" si="897"/>
        <v/>
      </c>
      <c r="R1726" t="str">
        <f t="shared" si="898"/>
        <v/>
      </c>
      <c r="S1726" t="str">
        <f t="shared" si="899"/>
        <v/>
      </c>
      <c r="T1726" t="str">
        <f t="shared" si="900"/>
        <v/>
      </c>
      <c r="U1726" t="str">
        <f t="shared" si="901"/>
        <v/>
      </c>
      <c r="V1726" t="str">
        <f>IF(MID(I1726,6,1)="T",VLOOKUP(H1726,DATA!$B$2:$H$526,7,FALSE),"")</f>
        <v/>
      </c>
      <c r="W1726" t="str">
        <f t="shared" si="902"/>
        <v/>
      </c>
      <c r="X1726" t="str">
        <f>IF(LEN(H1726)&gt;0,VLOOKUP(H1726,DATA!$B$2:$F$526,5,FALSE),"")</f>
        <v/>
      </c>
      <c r="Y1726" t="str">
        <f t="shared" si="903"/>
        <v/>
      </c>
      <c r="Z1726" t="str">
        <f t="shared" si="904"/>
        <v/>
      </c>
      <c r="AA1726" t="str">
        <f t="shared" si="905"/>
        <v/>
      </c>
      <c r="AB1726" t="str">
        <f>IF(LEN(Z1726)&gt;0,VLOOKUP(Z1726,DATA!$K$25:$L$69,2,FALSE)&amp;IF(LEN(AA1726)&gt;0,VLOOKUP(AA1726,DATA!$O$25:$P$29,2,FALSE),""),"")</f>
        <v/>
      </c>
      <c r="AC1726" t="str">
        <f>IF(LEN(Z1726)&gt;0,VLOOKUP(Z1726,DATA!$K$25:$M$69,3,FALSE),"")</f>
        <v/>
      </c>
      <c r="AD1726" t="str">
        <f t="shared" si="906"/>
        <v/>
      </c>
      <c r="AE1726" t="str">
        <f t="shared" si="907"/>
        <v/>
      </c>
      <c r="AF1726" t="str">
        <f t="shared" si="908"/>
        <v/>
      </c>
      <c r="AG1726" t="str">
        <f t="shared" si="909"/>
        <v/>
      </c>
      <c r="AH1726" t="str">
        <f t="shared" si="910"/>
        <v/>
      </c>
      <c r="AI1726" t="str">
        <f>IF(LEN(Q1726)&gt;0,REPT("0",IF(IF(MID(I1726,12,1)="F",VLOOKUP(J1726,DATA!$K$2:$Y$20,14,FALSE),0)&gt;10,IF(MID(I1726,12,1)="F",VLOOKUP(J1726,DATA!$K$2:$Y$20,14,FALSE),0)-10,0)-LEN(X1726))&amp;DEC2BIN(Q1726,IF(MID(I1726,12,1)="F",VLOOKUP(J1726,DATA!$K$2:$Y$20,14,FALSE),0)-IF(IF(MID(I1726,12,1)="F",VLOOKUP(J1726,DATA!$K$2:$Y$20,14,FALSE),0)&gt;10,IF(MID(I1726,12,1)="F",VLOOKUP(J1726,DATA!$K$2:$Y$20,14,FALSE),0)-10,0)),"")</f>
        <v/>
      </c>
      <c r="AJ1726" t="str">
        <f>IF(LEN(H1726)&gt;0,IF(H1726&lt;&gt;"CALL_PAL",VLOOKUP(H1726,DATA!$B$2:$E$526,4,FALSE),VLOOKUP(K1726,DATA!$K$72:$M$161,3,FALSE)),"")</f>
        <v/>
      </c>
      <c r="AK1726" t="str">
        <f>IF(LEN(H1726)&gt;0,VLOOKUP(H1726,DATA!$B$2:$D$526,3,FALSE),"")</f>
        <v/>
      </c>
      <c r="AL1726" t="str">
        <f t="shared" si="911"/>
        <v/>
      </c>
      <c r="AM1726" t="str">
        <f t="shared" si="912"/>
        <v/>
      </c>
      <c r="AN1726" t="str">
        <f t="shared" si="890"/>
        <v/>
      </c>
      <c r="AO1726" t="str">
        <f t="shared" si="884"/>
        <v/>
      </c>
      <c r="AP1726" t="str">
        <f t="shared" si="885"/>
        <v/>
      </c>
      <c r="AQ1726" t="str">
        <f t="shared" si="882"/>
        <v/>
      </c>
    </row>
    <row r="1727" spans="1:43" x14ac:dyDescent="0.25">
      <c r="A1727" t="str">
        <f t="shared" si="886"/>
        <v/>
      </c>
      <c r="C1727" t="str">
        <f t="shared" si="892"/>
        <v/>
      </c>
      <c r="D1727" t="str">
        <f t="shared" si="887"/>
        <v/>
      </c>
      <c r="E1727" t="str">
        <f t="shared" si="888"/>
        <v/>
      </c>
      <c r="F1727" t="str">
        <f t="shared" si="891"/>
        <v/>
      </c>
      <c r="G1727" t="str">
        <f t="shared" si="883"/>
        <v/>
      </c>
      <c r="H1727" t="str">
        <f t="shared" si="893"/>
        <v/>
      </c>
      <c r="I1727" s="3" t="str">
        <f>IF(LEN(H1727)&gt;0,VLOOKUP(H1727,DATA!$B$2:$G$526,6,FALSE),"")</f>
        <v/>
      </c>
      <c r="J1727" t="str">
        <f>IF(LEN(H1727)&gt;0,VLOOKUP(H1727,DATA!$B$2:$G$526,2,FALSE),"")</f>
        <v/>
      </c>
      <c r="K1727" t="str">
        <f>IF(LEN(H1727)&gt;0,IF(MID(IF(MID(MID(C1727,LEN(H1727)+2,99),1,1)="(",MID(MID(C1727,LEN(H1727)+2,99),2,LEN(MID(C1727,LEN(H1727)+2,99))-2),MID(C1727,LEN(H1727)+2,99)),1,1)=VLOOKUP(H1727,DATA!$B$2:$I$526,8,FALSE),MID(IF(MID(MID(C1727,LEN(H1727)+2,99),1,1)="(",MID(MID(C1727,LEN(H1727)+2,99),2,LEN(MID(C1727,LEN(H1727)+2,99))-2),MID(C1727,LEN(H1727)+2,99)),1,3),IF(MID(MID(C1727,LEN(H1727)+2,99),1,1)="(",MID(MID(C1727,LEN(H1727)+2,99),2,LEN(MID(C1727,LEN(H1727)+2,99))-2),MID(C1727,LEN(H1727)+2,99))),"")</f>
        <v/>
      </c>
      <c r="L1727" t="str">
        <f t="shared" si="894"/>
        <v/>
      </c>
      <c r="M1727" t="str">
        <f t="shared" si="913"/>
        <v/>
      </c>
      <c r="N1727" t="str">
        <f t="shared" si="895"/>
        <v/>
      </c>
      <c r="O1727" t="str">
        <f t="shared" si="896"/>
        <v/>
      </c>
      <c r="P1727" t="str">
        <f t="shared" si="889"/>
        <v/>
      </c>
      <c r="Q1727" t="str">
        <f t="shared" si="897"/>
        <v/>
      </c>
      <c r="R1727" t="str">
        <f t="shared" si="898"/>
        <v/>
      </c>
      <c r="S1727" t="str">
        <f t="shared" si="899"/>
        <v/>
      </c>
      <c r="T1727" t="str">
        <f t="shared" si="900"/>
        <v/>
      </c>
      <c r="U1727" t="str">
        <f t="shared" si="901"/>
        <v/>
      </c>
      <c r="V1727" t="str">
        <f>IF(MID(I1727,6,1)="T",VLOOKUP(H1727,DATA!$B$2:$H$526,7,FALSE),"")</f>
        <v/>
      </c>
      <c r="W1727" t="str">
        <f t="shared" si="902"/>
        <v/>
      </c>
      <c r="X1727" t="str">
        <f>IF(LEN(H1727)&gt;0,VLOOKUP(H1727,DATA!$B$2:$F$526,5,FALSE),"")</f>
        <v/>
      </c>
      <c r="Y1727" t="str">
        <f t="shared" si="903"/>
        <v/>
      </c>
      <c r="Z1727" t="str">
        <f t="shared" si="904"/>
        <v/>
      </c>
      <c r="AA1727" t="str">
        <f t="shared" si="905"/>
        <v/>
      </c>
      <c r="AB1727" t="str">
        <f>IF(LEN(Z1727)&gt;0,VLOOKUP(Z1727,DATA!$K$25:$L$69,2,FALSE)&amp;IF(LEN(AA1727)&gt;0,VLOOKUP(AA1727,DATA!$O$25:$P$29,2,FALSE),""),"")</f>
        <v/>
      </c>
      <c r="AC1727" t="str">
        <f>IF(LEN(Z1727)&gt;0,VLOOKUP(Z1727,DATA!$K$25:$M$69,3,FALSE),"")</f>
        <v/>
      </c>
      <c r="AD1727" t="str">
        <f t="shared" si="906"/>
        <v/>
      </c>
      <c r="AE1727" t="str">
        <f t="shared" si="907"/>
        <v/>
      </c>
      <c r="AF1727" t="str">
        <f t="shared" si="908"/>
        <v/>
      </c>
      <c r="AG1727" t="str">
        <f t="shared" si="909"/>
        <v/>
      </c>
      <c r="AH1727" t="str">
        <f t="shared" si="910"/>
        <v/>
      </c>
      <c r="AI1727" t="str">
        <f>IF(LEN(Q1727)&gt;0,REPT("0",IF(IF(MID(I1727,12,1)="F",VLOOKUP(J1727,DATA!$K$2:$Y$20,14,FALSE),0)&gt;10,IF(MID(I1727,12,1)="F",VLOOKUP(J1727,DATA!$K$2:$Y$20,14,FALSE),0)-10,0)-LEN(X1727))&amp;DEC2BIN(Q1727,IF(MID(I1727,12,1)="F",VLOOKUP(J1727,DATA!$K$2:$Y$20,14,FALSE),0)-IF(IF(MID(I1727,12,1)="F",VLOOKUP(J1727,DATA!$K$2:$Y$20,14,FALSE),0)&gt;10,IF(MID(I1727,12,1)="F",VLOOKUP(J1727,DATA!$K$2:$Y$20,14,FALSE),0)-10,0)),"")</f>
        <v/>
      </c>
      <c r="AJ1727" t="str">
        <f>IF(LEN(H1727)&gt;0,IF(H1727&lt;&gt;"CALL_PAL",VLOOKUP(H1727,DATA!$B$2:$E$526,4,FALSE),VLOOKUP(K1727,DATA!$K$72:$M$161,3,FALSE)),"")</f>
        <v/>
      </c>
      <c r="AK1727" t="str">
        <f>IF(LEN(H1727)&gt;0,VLOOKUP(H1727,DATA!$B$2:$D$526,3,FALSE),"")</f>
        <v/>
      </c>
      <c r="AL1727" t="str">
        <f t="shared" si="911"/>
        <v/>
      </c>
      <c r="AM1727" t="str">
        <f t="shared" si="912"/>
        <v/>
      </c>
      <c r="AN1727" t="str">
        <f t="shared" si="890"/>
        <v/>
      </c>
      <c r="AO1727" t="str">
        <f t="shared" si="884"/>
        <v/>
      </c>
      <c r="AP1727" t="str">
        <f t="shared" si="885"/>
        <v/>
      </c>
      <c r="AQ1727" t="str">
        <f t="shared" si="882"/>
        <v/>
      </c>
    </row>
    <row r="1728" spans="1:43" x14ac:dyDescent="0.25">
      <c r="A1728" t="str">
        <f t="shared" si="886"/>
        <v/>
      </c>
      <c r="C1728" t="str">
        <f t="shared" si="892"/>
        <v/>
      </c>
      <c r="D1728" t="str">
        <f t="shared" si="887"/>
        <v/>
      </c>
      <c r="E1728" t="str">
        <f t="shared" si="888"/>
        <v/>
      </c>
      <c r="F1728" t="str">
        <f t="shared" si="891"/>
        <v/>
      </c>
      <c r="G1728" t="str">
        <f t="shared" si="883"/>
        <v/>
      </c>
      <c r="H1728" t="str">
        <f t="shared" si="893"/>
        <v/>
      </c>
      <c r="I1728" s="3" t="str">
        <f>IF(LEN(H1728)&gt;0,VLOOKUP(H1728,DATA!$B$2:$G$526,6,FALSE),"")</f>
        <v/>
      </c>
      <c r="J1728" t="str">
        <f>IF(LEN(H1728)&gt;0,VLOOKUP(H1728,DATA!$B$2:$G$526,2,FALSE),"")</f>
        <v/>
      </c>
      <c r="K1728" t="str">
        <f>IF(LEN(H1728)&gt;0,IF(MID(IF(MID(MID(C1728,LEN(H1728)+2,99),1,1)="(",MID(MID(C1728,LEN(H1728)+2,99),2,LEN(MID(C1728,LEN(H1728)+2,99))-2),MID(C1728,LEN(H1728)+2,99)),1,1)=VLOOKUP(H1728,DATA!$B$2:$I$526,8,FALSE),MID(IF(MID(MID(C1728,LEN(H1728)+2,99),1,1)="(",MID(MID(C1728,LEN(H1728)+2,99),2,LEN(MID(C1728,LEN(H1728)+2,99))-2),MID(C1728,LEN(H1728)+2,99)),1,3),IF(MID(MID(C1728,LEN(H1728)+2,99),1,1)="(",MID(MID(C1728,LEN(H1728)+2,99),2,LEN(MID(C1728,LEN(H1728)+2,99))-2),MID(C1728,LEN(H1728)+2,99))),"")</f>
        <v/>
      </c>
      <c r="L1728" t="str">
        <f t="shared" si="894"/>
        <v/>
      </c>
      <c r="M1728" t="str">
        <f t="shared" si="913"/>
        <v/>
      </c>
      <c r="N1728" t="str">
        <f t="shared" si="895"/>
        <v/>
      </c>
      <c r="O1728" t="str">
        <f t="shared" si="896"/>
        <v/>
      </c>
      <c r="P1728" t="str">
        <f t="shared" si="889"/>
        <v/>
      </c>
      <c r="Q1728" t="str">
        <f t="shared" si="897"/>
        <v/>
      </c>
      <c r="R1728" t="str">
        <f t="shared" si="898"/>
        <v/>
      </c>
      <c r="S1728" t="str">
        <f t="shared" si="899"/>
        <v/>
      </c>
      <c r="T1728" t="str">
        <f t="shared" si="900"/>
        <v/>
      </c>
      <c r="U1728" t="str">
        <f t="shared" si="901"/>
        <v/>
      </c>
      <c r="V1728" t="str">
        <f>IF(MID(I1728,6,1)="T",VLOOKUP(H1728,DATA!$B$2:$H$526,7,FALSE),"")</f>
        <v/>
      </c>
      <c r="W1728" t="str">
        <f t="shared" si="902"/>
        <v/>
      </c>
      <c r="X1728" t="str">
        <f>IF(LEN(H1728)&gt;0,VLOOKUP(H1728,DATA!$B$2:$F$526,5,FALSE),"")</f>
        <v/>
      </c>
      <c r="Y1728" t="str">
        <f t="shared" si="903"/>
        <v/>
      </c>
      <c r="Z1728" t="str">
        <f t="shared" si="904"/>
        <v/>
      </c>
      <c r="AA1728" t="str">
        <f t="shared" si="905"/>
        <v/>
      </c>
      <c r="AB1728" t="str">
        <f>IF(LEN(Z1728)&gt;0,VLOOKUP(Z1728,DATA!$K$25:$L$69,2,FALSE)&amp;IF(LEN(AA1728)&gt;0,VLOOKUP(AA1728,DATA!$O$25:$P$29,2,FALSE),""),"")</f>
        <v/>
      </c>
      <c r="AC1728" t="str">
        <f>IF(LEN(Z1728)&gt;0,VLOOKUP(Z1728,DATA!$K$25:$M$69,3,FALSE),"")</f>
        <v/>
      </c>
      <c r="AD1728" t="str">
        <f t="shared" si="906"/>
        <v/>
      </c>
      <c r="AE1728" t="str">
        <f t="shared" si="907"/>
        <v/>
      </c>
      <c r="AF1728" t="str">
        <f t="shared" si="908"/>
        <v/>
      </c>
      <c r="AG1728" t="str">
        <f t="shared" si="909"/>
        <v/>
      </c>
      <c r="AH1728" t="str">
        <f t="shared" si="910"/>
        <v/>
      </c>
      <c r="AI1728" t="str">
        <f>IF(LEN(Q1728)&gt;0,REPT("0",IF(IF(MID(I1728,12,1)="F",VLOOKUP(J1728,DATA!$K$2:$Y$20,14,FALSE),0)&gt;10,IF(MID(I1728,12,1)="F",VLOOKUP(J1728,DATA!$K$2:$Y$20,14,FALSE),0)-10,0)-LEN(X1728))&amp;DEC2BIN(Q1728,IF(MID(I1728,12,1)="F",VLOOKUP(J1728,DATA!$K$2:$Y$20,14,FALSE),0)-IF(IF(MID(I1728,12,1)="F",VLOOKUP(J1728,DATA!$K$2:$Y$20,14,FALSE),0)&gt;10,IF(MID(I1728,12,1)="F",VLOOKUP(J1728,DATA!$K$2:$Y$20,14,FALSE),0)-10,0)),"")</f>
        <v/>
      </c>
      <c r="AJ1728" t="str">
        <f>IF(LEN(H1728)&gt;0,IF(H1728&lt;&gt;"CALL_PAL",VLOOKUP(H1728,DATA!$B$2:$E$526,4,FALSE),VLOOKUP(K1728,DATA!$K$72:$M$161,3,FALSE)),"")</f>
        <v/>
      </c>
      <c r="AK1728" t="str">
        <f>IF(LEN(H1728)&gt;0,VLOOKUP(H1728,DATA!$B$2:$D$526,3,FALSE),"")</f>
        <v/>
      </c>
      <c r="AL1728" t="str">
        <f t="shared" si="911"/>
        <v/>
      </c>
      <c r="AM1728" t="str">
        <f t="shared" si="912"/>
        <v/>
      </c>
      <c r="AN1728" t="str">
        <f t="shared" si="890"/>
        <v/>
      </c>
      <c r="AO1728" t="str">
        <f t="shared" si="884"/>
        <v/>
      </c>
      <c r="AP1728" t="str">
        <f t="shared" si="885"/>
        <v/>
      </c>
      <c r="AQ1728" t="str">
        <f t="shared" si="882"/>
        <v/>
      </c>
    </row>
    <row r="1729" spans="1:43" x14ac:dyDescent="0.25">
      <c r="A1729" t="str">
        <f t="shared" si="886"/>
        <v/>
      </c>
      <c r="C1729" t="str">
        <f t="shared" si="892"/>
        <v/>
      </c>
      <c r="D1729" t="str">
        <f t="shared" si="887"/>
        <v/>
      </c>
      <c r="E1729" t="str">
        <f t="shared" si="888"/>
        <v/>
      </c>
      <c r="F1729" t="str">
        <f t="shared" si="891"/>
        <v/>
      </c>
      <c r="G1729" t="str">
        <f t="shared" si="883"/>
        <v/>
      </c>
      <c r="H1729" t="str">
        <f t="shared" si="893"/>
        <v/>
      </c>
      <c r="I1729" s="3" t="str">
        <f>IF(LEN(H1729)&gt;0,VLOOKUP(H1729,DATA!$B$2:$G$526,6,FALSE),"")</f>
        <v/>
      </c>
      <c r="J1729" t="str">
        <f>IF(LEN(H1729)&gt;0,VLOOKUP(H1729,DATA!$B$2:$G$526,2,FALSE),"")</f>
        <v/>
      </c>
      <c r="K1729" t="str">
        <f>IF(LEN(H1729)&gt;0,IF(MID(IF(MID(MID(C1729,LEN(H1729)+2,99),1,1)="(",MID(MID(C1729,LEN(H1729)+2,99),2,LEN(MID(C1729,LEN(H1729)+2,99))-2),MID(C1729,LEN(H1729)+2,99)),1,1)=VLOOKUP(H1729,DATA!$B$2:$I$526,8,FALSE),MID(IF(MID(MID(C1729,LEN(H1729)+2,99),1,1)="(",MID(MID(C1729,LEN(H1729)+2,99),2,LEN(MID(C1729,LEN(H1729)+2,99))-2),MID(C1729,LEN(H1729)+2,99)),1,3),IF(MID(MID(C1729,LEN(H1729)+2,99),1,1)="(",MID(MID(C1729,LEN(H1729)+2,99),2,LEN(MID(C1729,LEN(H1729)+2,99))-2),MID(C1729,LEN(H1729)+2,99))),"")</f>
        <v/>
      </c>
      <c r="L1729" t="str">
        <f t="shared" si="894"/>
        <v/>
      </c>
      <c r="M1729" t="str">
        <f t="shared" si="913"/>
        <v/>
      </c>
      <c r="N1729" t="str">
        <f t="shared" si="895"/>
        <v/>
      </c>
      <c r="O1729" t="str">
        <f t="shared" si="896"/>
        <v/>
      </c>
      <c r="P1729" t="str">
        <f t="shared" si="889"/>
        <v/>
      </c>
      <c r="Q1729" t="str">
        <f t="shared" si="897"/>
        <v/>
      </c>
      <c r="R1729" t="str">
        <f t="shared" si="898"/>
        <v/>
      </c>
      <c r="S1729" t="str">
        <f t="shared" si="899"/>
        <v/>
      </c>
      <c r="T1729" t="str">
        <f t="shared" si="900"/>
        <v/>
      </c>
      <c r="U1729" t="str">
        <f t="shared" si="901"/>
        <v/>
      </c>
      <c r="V1729" t="str">
        <f>IF(MID(I1729,6,1)="T",VLOOKUP(H1729,DATA!$B$2:$H$526,7,FALSE),"")</f>
        <v/>
      </c>
      <c r="W1729" t="str">
        <f t="shared" si="902"/>
        <v/>
      </c>
      <c r="X1729" t="str">
        <f>IF(LEN(H1729)&gt;0,VLOOKUP(H1729,DATA!$B$2:$F$526,5,FALSE),"")</f>
        <v/>
      </c>
      <c r="Y1729" t="str">
        <f t="shared" si="903"/>
        <v/>
      </c>
      <c r="Z1729" t="str">
        <f t="shared" si="904"/>
        <v/>
      </c>
      <c r="AA1729" t="str">
        <f t="shared" si="905"/>
        <v/>
      </c>
      <c r="AB1729" t="str">
        <f>IF(LEN(Z1729)&gt;0,VLOOKUP(Z1729,DATA!$K$25:$L$69,2,FALSE)&amp;IF(LEN(AA1729)&gt;0,VLOOKUP(AA1729,DATA!$O$25:$P$29,2,FALSE),""),"")</f>
        <v/>
      </c>
      <c r="AC1729" t="str">
        <f>IF(LEN(Z1729)&gt;0,VLOOKUP(Z1729,DATA!$K$25:$M$69,3,FALSE),"")</f>
        <v/>
      </c>
      <c r="AD1729" t="str">
        <f t="shared" si="906"/>
        <v/>
      </c>
      <c r="AE1729" t="str">
        <f t="shared" si="907"/>
        <v/>
      </c>
      <c r="AF1729" t="str">
        <f t="shared" si="908"/>
        <v/>
      </c>
      <c r="AG1729" t="str">
        <f t="shared" si="909"/>
        <v/>
      </c>
      <c r="AH1729" t="str">
        <f t="shared" si="910"/>
        <v/>
      </c>
      <c r="AI1729" t="str">
        <f>IF(LEN(Q1729)&gt;0,REPT("0",IF(IF(MID(I1729,12,1)="F",VLOOKUP(J1729,DATA!$K$2:$Y$20,14,FALSE),0)&gt;10,IF(MID(I1729,12,1)="F",VLOOKUP(J1729,DATA!$K$2:$Y$20,14,FALSE),0)-10,0)-LEN(X1729))&amp;DEC2BIN(Q1729,IF(MID(I1729,12,1)="F",VLOOKUP(J1729,DATA!$K$2:$Y$20,14,FALSE),0)-IF(IF(MID(I1729,12,1)="F",VLOOKUP(J1729,DATA!$K$2:$Y$20,14,FALSE),0)&gt;10,IF(MID(I1729,12,1)="F",VLOOKUP(J1729,DATA!$K$2:$Y$20,14,FALSE),0)-10,0)),"")</f>
        <v/>
      </c>
      <c r="AJ1729" t="str">
        <f>IF(LEN(H1729)&gt;0,IF(H1729&lt;&gt;"CALL_PAL",VLOOKUP(H1729,DATA!$B$2:$E$526,4,FALSE),VLOOKUP(K1729,DATA!$K$72:$M$161,3,FALSE)),"")</f>
        <v/>
      </c>
      <c r="AK1729" t="str">
        <f>IF(LEN(H1729)&gt;0,VLOOKUP(H1729,DATA!$B$2:$D$526,3,FALSE),"")</f>
        <v/>
      </c>
      <c r="AL1729" t="str">
        <f t="shared" si="911"/>
        <v/>
      </c>
      <c r="AM1729" t="str">
        <f t="shared" si="912"/>
        <v/>
      </c>
      <c r="AN1729" t="str">
        <f t="shared" si="890"/>
        <v/>
      </c>
      <c r="AO1729" t="str">
        <f t="shared" si="884"/>
        <v/>
      </c>
      <c r="AP1729" t="str">
        <f t="shared" si="885"/>
        <v/>
      </c>
      <c r="AQ1729" t="str">
        <f t="shared" si="882"/>
        <v/>
      </c>
    </row>
    <row r="1730" spans="1:43" x14ac:dyDescent="0.25">
      <c r="A1730" t="str">
        <f t="shared" si="886"/>
        <v/>
      </c>
      <c r="C1730" t="str">
        <f t="shared" si="892"/>
        <v/>
      </c>
      <c r="D1730" t="str">
        <f t="shared" si="887"/>
        <v/>
      </c>
      <c r="E1730" t="str">
        <f t="shared" si="888"/>
        <v/>
      </c>
      <c r="F1730" t="str">
        <f t="shared" si="891"/>
        <v/>
      </c>
      <c r="G1730" t="str">
        <f t="shared" si="883"/>
        <v/>
      </c>
      <c r="H1730" t="str">
        <f t="shared" si="893"/>
        <v/>
      </c>
      <c r="I1730" s="3" t="str">
        <f>IF(LEN(H1730)&gt;0,VLOOKUP(H1730,DATA!$B$2:$G$526,6,FALSE),"")</f>
        <v/>
      </c>
      <c r="J1730" t="str">
        <f>IF(LEN(H1730)&gt;0,VLOOKUP(H1730,DATA!$B$2:$G$526,2,FALSE),"")</f>
        <v/>
      </c>
      <c r="K1730" t="str">
        <f>IF(LEN(H1730)&gt;0,IF(MID(IF(MID(MID(C1730,LEN(H1730)+2,99),1,1)="(",MID(MID(C1730,LEN(H1730)+2,99),2,LEN(MID(C1730,LEN(H1730)+2,99))-2),MID(C1730,LEN(H1730)+2,99)),1,1)=VLOOKUP(H1730,DATA!$B$2:$I$526,8,FALSE),MID(IF(MID(MID(C1730,LEN(H1730)+2,99),1,1)="(",MID(MID(C1730,LEN(H1730)+2,99),2,LEN(MID(C1730,LEN(H1730)+2,99))-2),MID(C1730,LEN(H1730)+2,99)),1,3),IF(MID(MID(C1730,LEN(H1730)+2,99),1,1)="(",MID(MID(C1730,LEN(H1730)+2,99),2,LEN(MID(C1730,LEN(H1730)+2,99))-2),MID(C1730,LEN(H1730)+2,99))),"")</f>
        <v/>
      </c>
      <c r="L1730" t="str">
        <f t="shared" si="894"/>
        <v/>
      </c>
      <c r="M1730" t="str">
        <f t="shared" si="913"/>
        <v/>
      </c>
      <c r="N1730" t="str">
        <f t="shared" si="895"/>
        <v/>
      </c>
      <c r="O1730" t="str">
        <f t="shared" si="896"/>
        <v/>
      </c>
      <c r="P1730" t="str">
        <f t="shared" si="889"/>
        <v/>
      </c>
      <c r="Q1730" t="str">
        <f t="shared" si="897"/>
        <v/>
      </c>
      <c r="R1730" t="str">
        <f t="shared" si="898"/>
        <v/>
      </c>
      <c r="S1730" t="str">
        <f t="shared" si="899"/>
        <v/>
      </c>
      <c r="T1730" t="str">
        <f t="shared" si="900"/>
        <v/>
      </c>
      <c r="U1730" t="str">
        <f t="shared" si="901"/>
        <v/>
      </c>
      <c r="V1730" t="str">
        <f>IF(MID(I1730,6,1)="T",VLOOKUP(H1730,DATA!$B$2:$H$526,7,FALSE),"")</f>
        <v/>
      </c>
      <c r="W1730" t="str">
        <f t="shared" si="902"/>
        <v/>
      </c>
      <c r="X1730" t="str">
        <f>IF(LEN(H1730)&gt;0,VLOOKUP(H1730,DATA!$B$2:$F$526,5,FALSE),"")</f>
        <v/>
      </c>
      <c r="Y1730" t="str">
        <f t="shared" si="903"/>
        <v/>
      </c>
      <c r="Z1730" t="str">
        <f t="shared" si="904"/>
        <v/>
      </c>
      <c r="AA1730" t="str">
        <f t="shared" si="905"/>
        <v/>
      </c>
      <c r="AB1730" t="str">
        <f>IF(LEN(Z1730)&gt;0,VLOOKUP(Z1730,DATA!$K$25:$L$69,2,FALSE)&amp;IF(LEN(AA1730)&gt;0,VLOOKUP(AA1730,DATA!$O$25:$P$29,2,FALSE),""),"")</f>
        <v/>
      </c>
      <c r="AC1730" t="str">
        <f>IF(LEN(Z1730)&gt;0,VLOOKUP(Z1730,DATA!$K$25:$M$69,3,FALSE),"")</f>
        <v/>
      </c>
      <c r="AD1730" t="str">
        <f t="shared" si="906"/>
        <v/>
      </c>
      <c r="AE1730" t="str">
        <f t="shared" si="907"/>
        <v/>
      </c>
      <c r="AF1730" t="str">
        <f t="shared" si="908"/>
        <v/>
      </c>
      <c r="AG1730" t="str">
        <f t="shared" si="909"/>
        <v/>
      </c>
      <c r="AH1730" t="str">
        <f t="shared" si="910"/>
        <v/>
      </c>
      <c r="AI1730" t="str">
        <f>IF(LEN(Q1730)&gt;0,REPT("0",IF(IF(MID(I1730,12,1)="F",VLOOKUP(J1730,DATA!$K$2:$Y$20,14,FALSE),0)&gt;10,IF(MID(I1730,12,1)="F",VLOOKUP(J1730,DATA!$K$2:$Y$20,14,FALSE),0)-10,0)-LEN(X1730))&amp;DEC2BIN(Q1730,IF(MID(I1730,12,1)="F",VLOOKUP(J1730,DATA!$K$2:$Y$20,14,FALSE),0)-IF(IF(MID(I1730,12,1)="F",VLOOKUP(J1730,DATA!$K$2:$Y$20,14,FALSE),0)&gt;10,IF(MID(I1730,12,1)="F",VLOOKUP(J1730,DATA!$K$2:$Y$20,14,FALSE),0)-10,0)),"")</f>
        <v/>
      </c>
      <c r="AJ1730" t="str">
        <f>IF(LEN(H1730)&gt;0,IF(H1730&lt;&gt;"CALL_PAL",VLOOKUP(H1730,DATA!$B$2:$E$526,4,FALSE),VLOOKUP(K1730,DATA!$K$72:$M$161,3,FALSE)),"")</f>
        <v/>
      </c>
      <c r="AK1730" t="str">
        <f>IF(LEN(H1730)&gt;0,VLOOKUP(H1730,DATA!$B$2:$D$526,3,FALSE),"")</f>
        <v/>
      </c>
      <c r="AL1730" t="str">
        <f t="shared" si="911"/>
        <v/>
      </c>
      <c r="AM1730" t="str">
        <f t="shared" si="912"/>
        <v/>
      </c>
      <c r="AN1730" t="str">
        <f t="shared" si="890"/>
        <v/>
      </c>
      <c r="AO1730" t="str">
        <f t="shared" si="884"/>
        <v/>
      </c>
      <c r="AP1730" t="str">
        <f t="shared" si="885"/>
        <v/>
      </c>
      <c r="AQ1730" t="str">
        <f t="shared" si="882"/>
        <v/>
      </c>
    </row>
    <row r="1731" spans="1:43" x14ac:dyDescent="0.25">
      <c r="A1731" t="str">
        <f t="shared" si="886"/>
        <v/>
      </c>
      <c r="C1731" t="str">
        <f t="shared" si="892"/>
        <v/>
      </c>
      <c r="D1731" t="str">
        <f t="shared" si="887"/>
        <v/>
      </c>
      <c r="E1731" t="str">
        <f t="shared" si="888"/>
        <v/>
      </c>
      <c r="F1731" t="str">
        <f t="shared" si="891"/>
        <v/>
      </c>
      <c r="G1731" t="str">
        <f t="shared" si="883"/>
        <v/>
      </c>
      <c r="H1731" t="str">
        <f t="shared" si="893"/>
        <v/>
      </c>
      <c r="I1731" s="3" t="str">
        <f>IF(LEN(H1731)&gt;0,VLOOKUP(H1731,DATA!$B$2:$G$526,6,FALSE),"")</f>
        <v/>
      </c>
      <c r="J1731" t="str">
        <f>IF(LEN(H1731)&gt;0,VLOOKUP(H1731,DATA!$B$2:$G$526,2,FALSE),"")</f>
        <v/>
      </c>
      <c r="K1731" t="str">
        <f>IF(LEN(H1731)&gt;0,IF(MID(IF(MID(MID(C1731,LEN(H1731)+2,99),1,1)="(",MID(MID(C1731,LEN(H1731)+2,99),2,LEN(MID(C1731,LEN(H1731)+2,99))-2),MID(C1731,LEN(H1731)+2,99)),1,1)=VLOOKUP(H1731,DATA!$B$2:$I$526,8,FALSE),MID(IF(MID(MID(C1731,LEN(H1731)+2,99),1,1)="(",MID(MID(C1731,LEN(H1731)+2,99),2,LEN(MID(C1731,LEN(H1731)+2,99))-2),MID(C1731,LEN(H1731)+2,99)),1,3),IF(MID(MID(C1731,LEN(H1731)+2,99),1,1)="(",MID(MID(C1731,LEN(H1731)+2,99),2,LEN(MID(C1731,LEN(H1731)+2,99))-2),MID(C1731,LEN(H1731)+2,99))),"")</f>
        <v/>
      </c>
      <c r="L1731" t="str">
        <f t="shared" si="894"/>
        <v/>
      </c>
      <c r="M1731" t="str">
        <f t="shared" si="913"/>
        <v/>
      </c>
      <c r="N1731" t="str">
        <f t="shared" si="895"/>
        <v/>
      </c>
      <c r="O1731" t="str">
        <f t="shared" si="896"/>
        <v/>
      </c>
      <c r="P1731" t="str">
        <f t="shared" si="889"/>
        <v/>
      </c>
      <c r="Q1731" t="str">
        <f t="shared" si="897"/>
        <v/>
      </c>
      <c r="R1731" t="str">
        <f t="shared" si="898"/>
        <v/>
      </c>
      <c r="S1731" t="str">
        <f t="shared" si="899"/>
        <v/>
      </c>
      <c r="T1731" t="str">
        <f t="shared" si="900"/>
        <v/>
      </c>
      <c r="U1731" t="str">
        <f t="shared" si="901"/>
        <v/>
      </c>
      <c r="V1731" t="str">
        <f>IF(MID(I1731,6,1)="T",VLOOKUP(H1731,DATA!$B$2:$H$526,7,FALSE),"")</f>
        <v/>
      </c>
      <c r="W1731" t="str">
        <f t="shared" si="902"/>
        <v/>
      </c>
      <c r="X1731" t="str">
        <f>IF(LEN(H1731)&gt;0,VLOOKUP(H1731,DATA!$B$2:$F$526,5,FALSE),"")</f>
        <v/>
      </c>
      <c r="Y1731" t="str">
        <f t="shared" si="903"/>
        <v/>
      </c>
      <c r="Z1731" t="str">
        <f t="shared" si="904"/>
        <v/>
      </c>
      <c r="AA1731" t="str">
        <f t="shared" si="905"/>
        <v/>
      </c>
      <c r="AB1731" t="str">
        <f>IF(LEN(Z1731)&gt;0,VLOOKUP(Z1731,DATA!$K$25:$L$69,2,FALSE)&amp;IF(LEN(AA1731)&gt;0,VLOOKUP(AA1731,DATA!$O$25:$P$29,2,FALSE),""),"")</f>
        <v/>
      </c>
      <c r="AC1731" t="str">
        <f>IF(LEN(Z1731)&gt;0,VLOOKUP(Z1731,DATA!$K$25:$M$69,3,FALSE),"")</f>
        <v/>
      </c>
      <c r="AD1731" t="str">
        <f t="shared" si="906"/>
        <v/>
      </c>
      <c r="AE1731" t="str">
        <f t="shared" si="907"/>
        <v/>
      </c>
      <c r="AF1731" t="str">
        <f t="shared" si="908"/>
        <v/>
      </c>
      <c r="AG1731" t="str">
        <f t="shared" si="909"/>
        <v/>
      </c>
      <c r="AH1731" t="str">
        <f t="shared" si="910"/>
        <v/>
      </c>
      <c r="AI1731" t="str">
        <f>IF(LEN(Q1731)&gt;0,REPT("0",IF(IF(MID(I1731,12,1)="F",VLOOKUP(J1731,DATA!$K$2:$Y$20,14,FALSE),0)&gt;10,IF(MID(I1731,12,1)="F",VLOOKUP(J1731,DATA!$K$2:$Y$20,14,FALSE),0)-10,0)-LEN(X1731))&amp;DEC2BIN(Q1731,IF(MID(I1731,12,1)="F",VLOOKUP(J1731,DATA!$K$2:$Y$20,14,FALSE),0)-IF(IF(MID(I1731,12,1)="F",VLOOKUP(J1731,DATA!$K$2:$Y$20,14,FALSE),0)&gt;10,IF(MID(I1731,12,1)="F",VLOOKUP(J1731,DATA!$K$2:$Y$20,14,FALSE),0)-10,0)),"")</f>
        <v/>
      </c>
      <c r="AJ1731" t="str">
        <f>IF(LEN(H1731)&gt;0,IF(H1731&lt;&gt;"CALL_PAL",VLOOKUP(H1731,DATA!$B$2:$E$526,4,FALSE),VLOOKUP(K1731,DATA!$K$72:$M$161,3,FALSE)),"")</f>
        <v/>
      </c>
      <c r="AK1731" t="str">
        <f>IF(LEN(H1731)&gt;0,VLOOKUP(H1731,DATA!$B$2:$D$526,3,FALSE),"")</f>
        <v/>
      </c>
      <c r="AL1731" t="str">
        <f t="shared" si="911"/>
        <v/>
      </c>
      <c r="AM1731" t="str">
        <f t="shared" si="912"/>
        <v/>
      </c>
      <c r="AN1731" t="str">
        <f t="shared" si="890"/>
        <v/>
      </c>
      <c r="AO1731" t="str">
        <f t="shared" si="884"/>
        <v/>
      </c>
      <c r="AP1731" t="str">
        <f t="shared" si="885"/>
        <v/>
      </c>
      <c r="AQ1731" t="str">
        <f t="shared" ref="AQ1731:AQ1794" si="914">IF(B1731="","",IF(G1731=G1732,"",INT(G1731/64)*64=G1731))</f>
        <v/>
      </c>
    </row>
    <row r="1732" spans="1:43" x14ac:dyDescent="0.25">
      <c r="A1732" t="str">
        <f t="shared" si="886"/>
        <v/>
      </c>
      <c r="C1732" t="str">
        <f t="shared" si="892"/>
        <v/>
      </c>
      <c r="D1732" t="str">
        <f t="shared" si="887"/>
        <v/>
      </c>
      <c r="E1732" t="str">
        <f t="shared" si="888"/>
        <v/>
      </c>
      <c r="F1732" t="str">
        <f t="shared" si="891"/>
        <v/>
      </c>
      <c r="G1732" t="str">
        <f t="shared" ref="G1732:G1795" si="915">IF(LEN(C1732)&gt;0,IF(IFERROR(FIND(":",C1732)&gt;0,FALSE),G1731+16-MOD(G1731+16,16),IF(E1732,G1731+F1731-MOD(G1731+F1731,F1731),G1731)),"")</f>
        <v/>
      </c>
      <c r="H1732" t="str">
        <f t="shared" si="893"/>
        <v/>
      </c>
      <c r="I1732" s="3" t="str">
        <f>IF(LEN(H1732)&gt;0,VLOOKUP(H1732,DATA!$B$2:$G$526,6,FALSE),"")</f>
        <v/>
      </c>
      <c r="J1732" t="str">
        <f>IF(LEN(H1732)&gt;0,VLOOKUP(H1732,DATA!$B$2:$G$526,2,FALSE),"")</f>
        <v/>
      </c>
      <c r="K1732" t="str">
        <f>IF(LEN(H1732)&gt;0,IF(MID(IF(MID(MID(C1732,LEN(H1732)+2,99),1,1)="(",MID(MID(C1732,LEN(H1732)+2,99),2,LEN(MID(C1732,LEN(H1732)+2,99))-2),MID(C1732,LEN(H1732)+2,99)),1,1)=VLOOKUP(H1732,DATA!$B$2:$I$526,8,FALSE),MID(IF(MID(MID(C1732,LEN(H1732)+2,99),1,1)="(",MID(MID(C1732,LEN(H1732)+2,99),2,LEN(MID(C1732,LEN(H1732)+2,99))-2),MID(C1732,LEN(H1732)+2,99)),1,3),IF(MID(MID(C1732,LEN(H1732)+2,99),1,1)="(",MID(MID(C1732,LEN(H1732)+2,99),2,LEN(MID(C1732,LEN(H1732)+2,99))-2),MID(C1732,LEN(H1732)+2,99))),"")</f>
        <v/>
      </c>
      <c r="L1732" t="str">
        <f t="shared" si="894"/>
        <v/>
      </c>
      <c r="M1732" t="str">
        <f t="shared" si="913"/>
        <v/>
      </c>
      <c r="N1732" t="str">
        <f t="shared" si="895"/>
        <v/>
      </c>
      <c r="O1732" t="str">
        <f t="shared" si="896"/>
        <v/>
      </c>
      <c r="P1732" t="str">
        <f t="shared" si="889"/>
        <v/>
      </c>
      <c r="Q1732" t="str">
        <f t="shared" si="897"/>
        <v/>
      </c>
      <c r="R1732" t="str">
        <f t="shared" si="898"/>
        <v/>
      </c>
      <c r="S1732" t="str">
        <f t="shared" si="899"/>
        <v/>
      </c>
      <c r="T1732" t="str">
        <f t="shared" si="900"/>
        <v/>
      </c>
      <c r="U1732" t="str">
        <f t="shared" si="901"/>
        <v/>
      </c>
      <c r="V1732" t="str">
        <f>IF(MID(I1732,6,1)="T",VLOOKUP(H1732,DATA!$B$2:$H$526,7,FALSE),"")</f>
        <v/>
      </c>
      <c r="W1732" t="str">
        <f t="shared" si="902"/>
        <v/>
      </c>
      <c r="X1732" t="str">
        <f>IF(LEN(H1732)&gt;0,VLOOKUP(H1732,DATA!$B$2:$F$526,5,FALSE),"")</f>
        <v/>
      </c>
      <c r="Y1732" t="str">
        <f t="shared" si="903"/>
        <v/>
      </c>
      <c r="Z1732" t="str">
        <f t="shared" si="904"/>
        <v/>
      </c>
      <c r="AA1732" t="str">
        <f t="shared" si="905"/>
        <v/>
      </c>
      <c r="AB1732" t="str">
        <f>IF(LEN(Z1732)&gt;0,VLOOKUP(Z1732,DATA!$K$25:$L$69,2,FALSE)&amp;IF(LEN(AA1732)&gt;0,VLOOKUP(AA1732,DATA!$O$25:$P$29,2,FALSE),""),"")</f>
        <v/>
      </c>
      <c r="AC1732" t="str">
        <f>IF(LEN(Z1732)&gt;0,VLOOKUP(Z1732,DATA!$K$25:$M$69,3,FALSE),"")</f>
        <v/>
      </c>
      <c r="AD1732" t="str">
        <f t="shared" si="906"/>
        <v/>
      </c>
      <c r="AE1732" t="str">
        <f t="shared" si="907"/>
        <v/>
      </c>
      <c r="AF1732" t="str">
        <f t="shared" si="908"/>
        <v/>
      </c>
      <c r="AG1732" t="str">
        <f t="shared" si="909"/>
        <v/>
      </c>
      <c r="AH1732" t="str">
        <f t="shared" si="910"/>
        <v/>
      </c>
      <c r="AI1732" t="str">
        <f>IF(LEN(Q1732)&gt;0,REPT("0",IF(IF(MID(I1732,12,1)="F",VLOOKUP(J1732,DATA!$K$2:$Y$20,14,FALSE),0)&gt;10,IF(MID(I1732,12,1)="F",VLOOKUP(J1732,DATA!$K$2:$Y$20,14,FALSE),0)-10,0)-LEN(X1732))&amp;DEC2BIN(Q1732,IF(MID(I1732,12,1)="F",VLOOKUP(J1732,DATA!$K$2:$Y$20,14,FALSE),0)-IF(IF(MID(I1732,12,1)="F",VLOOKUP(J1732,DATA!$K$2:$Y$20,14,FALSE),0)&gt;10,IF(MID(I1732,12,1)="F",VLOOKUP(J1732,DATA!$K$2:$Y$20,14,FALSE),0)-10,0)),"")</f>
        <v/>
      </c>
      <c r="AJ1732" t="str">
        <f>IF(LEN(H1732)&gt;0,IF(H1732&lt;&gt;"CALL_PAL",VLOOKUP(H1732,DATA!$B$2:$E$526,4,FALSE),VLOOKUP(K1732,DATA!$K$72:$M$161,3,FALSE)),"")</f>
        <v/>
      </c>
      <c r="AK1732" t="str">
        <f>IF(LEN(H1732)&gt;0,VLOOKUP(H1732,DATA!$B$2:$D$526,3,FALSE),"")</f>
        <v/>
      </c>
      <c r="AL1732" t="str">
        <f t="shared" si="911"/>
        <v/>
      </c>
      <c r="AM1732" t="str">
        <f t="shared" si="912"/>
        <v/>
      </c>
      <c r="AN1732" t="str">
        <f t="shared" si="890"/>
        <v/>
      </c>
      <c r="AO1732" t="str">
        <f t="shared" ref="AO1732:AO1795" si="916">IF(B1732&lt;&gt;"",G1732-G1731,"")</f>
        <v/>
      </c>
      <c r="AP1732" t="str">
        <f t="shared" si="885"/>
        <v/>
      </c>
      <c r="AQ1732" t="str">
        <f t="shared" si="914"/>
        <v/>
      </c>
    </row>
    <row r="1733" spans="1:43" x14ac:dyDescent="0.25">
      <c r="A1733" t="str">
        <f t="shared" si="886"/>
        <v/>
      </c>
      <c r="C1733" t="str">
        <f t="shared" si="892"/>
        <v/>
      </c>
      <c r="D1733" t="str">
        <f t="shared" si="887"/>
        <v/>
      </c>
      <c r="E1733" t="str">
        <f t="shared" si="888"/>
        <v/>
      </c>
      <c r="F1733" t="str">
        <f t="shared" si="891"/>
        <v/>
      </c>
      <c r="G1733" t="str">
        <f t="shared" si="915"/>
        <v/>
      </c>
      <c r="H1733" t="str">
        <f t="shared" si="893"/>
        <v/>
      </c>
      <c r="I1733" s="3" t="str">
        <f>IF(LEN(H1733)&gt;0,VLOOKUP(H1733,DATA!$B$2:$G$526,6,FALSE),"")</f>
        <v/>
      </c>
      <c r="J1733" t="str">
        <f>IF(LEN(H1733)&gt;0,VLOOKUP(H1733,DATA!$B$2:$G$526,2,FALSE),"")</f>
        <v/>
      </c>
      <c r="K1733" t="str">
        <f>IF(LEN(H1733)&gt;0,IF(MID(IF(MID(MID(C1733,LEN(H1733)+2,99),1,1)="(",MID(MID(C1733,LEN(H1733)+2,99),2,LEN(MID(C1733,LEN(H1733)+2,99))-2),MID(C1733,LEN(H1733)+2,99)),1,1)=VLOOKUP(H1733,DATA!$B$2:$I$526,8,FALSE),MID(IF(MID(MID(C1733,LEN(H1733)+2,99),1,1)="(",MID(MID(C1733,LEN(H1733)+2,99),2,LEN(MID(C1733,LEN(H1733)+2,99))-2),MID(C1733,LEN(H1733)+2,99)),1,3),IF(MID(MID(C1733,LEN(H1733)+2,99),1,1)="(",MID(MID(C1733,LEN(H1733)+2,99),2,LEN(MID(C1733,LEN(H1733)+2,99))-2),MID(C1733,LEN(H1733)+2,99))),"")</f>
        <v/>
      </c>
      <c r="L1733" t="str">
        <f t="shared" si="894"/>
        <v/>
      </c>
      <c r="M1733" t="str">
        <f t="shared" si="913"/>
        <v/>
      </c>
      <c r="N1733" t="str">
        <f t="shared" si="895"/>
        <v/>
      </c>
      <c r="O1733" t="str">
        <f t="shared" si="896"/>
        <v/>
      </c>
      <c r="P1733" t="str">
        <f t="shared" si="889"/>
        <v/>
      </c>
      <c r="Q1733" t="str">
        <f t="shared" si="897"/>
        <v/>
      </c>
      <c r="R1733" t="str">
        <f t="shared" si="898"/>
        <v/>
      </c>
      <c r="S1733" t="str">
        <f t="shared" si="899"/>
        <v/>
      </c>
      <c r="T1733" t="str">
        <f t="shared" si="900"/>
        <v/>
      </c>
      <c r="U1733" t="str">
        <f t="shared" si="901"/>
        <v/>
      </c>
      <c r="V1733" t="str">
        <f>IF(MID(I1733,6,1)="T",VLOOKUP(H1733,DATA!$B$2:$H$526,7,FALSE),"")</f>
        <v/>
      </c>
      <c r="W1733" t="str">
        <f t="shared" si="902"/>
        <v/>
      </c>
      <c r="X1733" t="str">
        <f>IF(LEN(H1733)&gt;0,VLOOKUP(H1733,DATA!$B$2:$F$526,5,FALSE),"")</f>
        <v/>
      </c>
      <c r="Y1733" t="str">
        <f t="shared" si="903"/>
        <v/>
      </c>
      <c r="Z1733" t="str">
        <f t="shared" si="904"/>
        <v/>
      </c>
      <c r="AA1733" t="str">
        <f t="shared" si="905"/>
        <v/>
      </c>
      <c r="AB1733" t="str">
        <f>IF(LEN(Z1733)&gt;0,VLOOKUP(Z1733,DATA!$K$25:$L$69,2,FALSE)&amp;IF(LEN(AA1733)&gt;0,VLOOKUP(AA1733,DATA!$O$25:$P$29,2,FALSE),""),"")</f>
        <v/>
      </c>
      <c r="AC1733" t="str">
        <f>IF(LEN(Z1733)&gt;0,VLOOKUP(Z1733,DATA!$K$25:$M$69,3,FALSE),"")</f>
        <v/>
      </c>
      <c r="AD1733" t="str">
        <f t="shared" si="906"/>
        <v/>
      </c>
      <c r="AE1733" t="str">
        <f t="shared" si="907"/>
        <v/>
      </c>
      <c r="AF1733" t="str">
        <f t="shared" si="908"/>
        <v/>
      </c>
      <c r="AG1733" t="str">
        <f t="shared" si="909"/>
        <v/>
      </c>
      <c r="AH1733" t="str">
        <f t="shared" si="910"/>
        <v/>
      </c>
      <c r="AI1733" t="str">
        <f>IF(LEN(Q1733)&gt;0,REPT("0",IF(IF(MID(I1733,12,1)="F",VLOOKUP(J1733,DATA!$K$2:$Y$20,14,FALSE),0)&gt;10,IF(MID(I1733,12,1)="F",VLOOKUP(J1733,DATA!$K$2:$Y$20,14,FALSE),0)-10,0)-LEN(X1733))&amp;DEC2BIN(Q1733,IF(MID(I1733,12,1)="F",VLOOKUP(J1733,DATA!$K$2:$Y$20,14,FALSE),0)-IF(IF(MID(I1733,12,1)="F",VLOOKUP(J1733,DATA!$K$2:$Y$20,14,FALSE),0)&gt;10,IF(MID(I1733,12,1)="F",VLOOKUP(J1733,DATA!$K$2:$Y$20,14,FALSE),0)-10,0)),"")</f>
        <v/>
      </c>
      <c r="AJ1733" t="str">
        <f>IF(LEN(H1733)&gt;0,IF(H1733&lt;&gt;"CALL_PAL",VLOOKUP(H1733,DATA!$B$2:$E$526,4,FALSE),VLOOKUP(K1733,DATA!$K$72:$M$161,3,FALSE)),"")</f>
        <v/>
      </c>
      <c r="AK1733" t="str">
        <f>IF(LEN(H1733)&gt;0,VLOOKUP(H1733,DATA!$B$2:$D$526,3,FALSE),"")</f>
        <v/>
      </c>
      <c r="AL1733" t="str">
        <f t="shared" si="911"/>
        <v/>
      </c>
      <c r="AM1733" t="str">
        <f t="shared" si="912"/>
        <v/>
      </c>
      <c r="AN1733" t="str">
        <f t="shared" si="890"/>
        <v/>
      </c>
      <c r="AO1733" t="str">
        <f t="shared" si="916"/>
        <v/>
      </c>
      <c r="AP1733" t="str">
        <f t="shared" ref="AP1733:AP1796" si="917">IF(B1733="","",IF(G1733=G1734,"",INT(G1733/16)*16=G1733))</f>
        <v/>
      </c>
      <c r="AQ1733" t="str">
        <f t="shared" si="914"/>
        <v/>
      </c>
    </row>
    <row r="1734" spans="1:43" x14ac:dyDescent="0.25">
      <c r="A1734" t="str">
        <f t="shared" ref="A1734:A1797" si="918">IF(LEN(G1734)&gt;0,DEC2HEX(G1734+IF(AN1733,1,0),8),"")</f>
        <v/>
      </c>
      <c r="C1734" t="str">
        <f t="shared" si="892"/>
        <v/>
      </c>
      <c r="D1734" t="str">
        <f t="shared" ref="D1734:D1797" si="919">IF(LEN(C1734)&gt;0,IF(MID(C1734,1,IFERROR(FIND(" ",C1734),2)-1)=".BASE","",IF(MID(C1734,1,4)=".VAR",MID(C1734,FIND(" ",C1734)+1,99),"")),"")</f>
        <v/>
      </c>
      <c r="E1734" t="str">
        <f t="shared" si="888"/>
        <v/>
      </c>
      <c r="F1734" t="str">
        <f t="shared" si="891"/>
        <v/>
      </c>
      <c r="G1734" t="str">
        <f t="shared" si="915"/>
        <v/>
      </c>
      <c r="H1734" t="str">
        <f t="shared" si="893"/>
        <v/>
      </c>
      <c r="I1734" s="3" t="str">
        <f>IF(LEN(H1734)&gt;0,VLOOKUP(H1734,DATA!$B$2:$G$526,6,FALSE),"")</f>
        <v/>
      </c>
      <c r="J1734" t="str">
        <f>IF(LEN(H1734)&gt;0,VLOOKUP(H1734,DATA!$B$2:$G$526,2,FALSE),"")</f>
        <v/>
      </c>
      <c r="K1734" t="str">
        <f>IF(LEN(H1734)&gt;0,IF(MID(IF(MID(MID(C1734,LEN(H1734)+2,99),1,1)="(",MID(MID(C1734,LEN(H1734)+2,99),2,LEN(MID(C1734,LEN(H1734)+2,99))-2),MID(C1734,LEN(H1734)+2,99)),1,1)=VLOOKUP(H1734,DATA!$B$2:$I$526,8,FALSE),MID(IF(MID(MID(C1734,LEN(H1734)+2,99),1,1)="(",MID(MID(C1734,LEN(H1734)+2,99),2,LEN(MID(C1734,LEN(H1734)+2,99))-2),MID(C1734,LEN(H1734)+2,99)),1,3),IF(MID(MID(C1734,LEN(H1734)+2,99),1,1)="(",MID(MID(C1734,LEN(H1734)+2,99),2,LEN(MID(C1734,LEN(H1734)+2,99))-2),MID(C1734,LEN(H1734)+2,99))),"")</f>
        <v/>
      </c>
      <c r="L1734" t="str">
        <f t="shared" si="894"/>
        <v/>
      </c>
      <c r="M1734" t="str">
        <f t="shared" si="913"/>
        <v/>
      </c>
      <c r="N1734" t="str">
        <f t="shared" si="895"/>
        <v/>
      </c>
      <c r="O1734" t="str">
        <f t="shared" si="896"/>
        <v/>
      </c>
      <c r="P1734" t="str">
        <f t="shared" si="889"/>
        <v/>
      </c>
      <c r="Q1734" t="str">
        <f t="shared" si="897"/>
        <v/>
      </c>
      <c r="R1734" t="str">
        <f t="shared" si="898"/>
        <v/>
      </c>
      <c r="S1734" t="str">
        <f t="shared" si="899"/>
        <v/>
      </c>
      <c r="T1734" t="str">
        <f t="shared" si="900"/>
        <v/>
      </c>
      <c r="U1734" t="str">
        <f t="shared" si="901"/>
        <v/>
      </c>
      <c r="V1734" t="str">
        <f>IF(MID(I1734,6,1)="T",VLOOKUP(H1734,DATA!$B$2:$H$526,7,FALSE),"")</f>
        <v/>
      </c>
      <c r="W1734" t="str">
        <f t="shared" si="902"/>
        <v/>
      </c>
      <c r="X1734" t="str">
        <f>IF(LEN(H1734)&gt;0,VLOOKUP(H1734,DATA!$B$2:$F$526,5,FALSE),"")</f>
        <v/>
      </c>
      <c r="Y1734" t="str">
        <f t="shared" si="903"/>
        <v/>
      </c>
      <c r="Z1734" t="str">
        <f t="shared" si="904"/>
        <v/>
      </c>
      <c r="AA1734" t="str">
        <f t="shared" si="905"/>
        <v/>
      </c>
      <c r="AB1734" t="str">
        <f>IF(LEN(Z1734)&gt;0,VLOOKUP(Z1734,DATA!$K$25:$L$69,2,FALSE)&amp;IF(LEN(AA1734)&gt;0,VLOOKUP(AA1734,DATA!$O$25:$P$29,2,FALSE),""),"")</f>
        <v/>
      </c>
      <c r="AC1734" t="str">
        <f>IF(LEN(Z1734)&gt;0,VLOOKUP(Z1734,DATA!$K$25:$M$69,3,FALSE),"")</f>
        <v/>
      </c>
      <c r="AD1734" t="str">
        <f t="shared" si="906"/>
        <v/>
      </c>
      <c r="AE1734" t="str">
        <f t="shared" si="907"/>
        <v/>
      </c>
      <c r="AF1734" t="str">
        <f t="shared" si="908"/>
        <v/>
      </c>
      <c r="AG1734" t="str">
        <f t="shared" si="909"/>
        <v/>
      </c>
      <c r="AH1734" t="str">
        <f t="shared" si="910"/>
        <v/>
      </c>
      <c r="AI1734" t="str">
        <f>IF(LEN(Q1734)&gt;0,REPT("0",IF(IF(MID(I1734,12,1)="F",VLOOKUP(J1734,DATA!$K$2:$Y$20,14,FALSE),0)&gt;10,IF(MID(I1734,12,1)="F",VLOOKUP(J1734,DATA!$K$2:$Y$20,14,FALSE),0)-10,0)-LEN(X1734))&amp;DEC2BIN(Q1734,IF(MID(I1734,12,1)="F",VLOOKUP(J1734,DATA!$K$2:$Y$20,14,FALSE),0)-IF(IF(MID(I1734,12,1)="F",VLOOKUP(J1734,DATA!$K$2:$Y$20,14,FALSE),0)&gt;10,IF(MID(I1734,12,1)="F",VLOOKUP(J1734,DATA!$K$2:$Y$20,14,FALSE),0)-10,0)),"")</f>
        <v/>
      </c>
      <c r="AJ1734" t="str">
        <f>IF(LEN(H1734)&gt;0,IF(H1734&lt;&gt;"CALL_PAL",VLOOKUP(H1734,DATA!$B$2:$E$526,4,FALSE),VLOOKUP(K1734,DATA!$K$72:$M$161,3,FALSE)),"")</f>
        <v/>
      </c>
      <c r="AK1734" t="str">
        <f>IF(LEN(H1734)&gt;0,VLOOKUP(H1734,DATA!$B$2:$D$526,3,FALSE),"")</f>
        <v/>
      </c>
      <c r="AL1734" t="str">
        <f t="shared" si="911"/>
        <v/>
      </c>
      <c r="AM1734" t="str">
        <f t="shared" si="912"/>
        <v/>
      </c>
      <c r="AN1734" t="str">
        <f t="shared" si="890"/>
        <v/>
      </c>
      <c r="AO1734" t="str">
        <f t="shared" si="916"/>
        <v/>
      </c>
      <c r="AP1734" t="str">
        <f t="shared" si="917"/>
        <v/>
      </c>
      <c r="AQ1734" t="str">
        <f t="shared" si="914"/>
        <v/>
      </c>
    </row>
    <row r="1735" spans="1:43" x14ac:dyDescent="0.25">
      <c r="A1735" t="str">
        <f t="shared" si="918"/>
        <v/>
      </c>
      <c r="C1735" t="str">
        <f t="shared" si="892"/>
        <v/>
      </c>
      <c r="D1735" t="str">
        <f t="shared" si="919"/>
        <v/>
      </c>
      <c r="E1735" t="str">
        <f t="shared" si="888"/>
        <v/>
      </c>
      <c r="F1735" t="str">
        <f t="shared" si="891"/>
        <v/>
      </c>
      <c r="G1735" t="str">
        <f t="shared" si="915"/>
        <v/>
      </c>
      <c r="H1735" t="str">
        <f t="shared" si="893"/>
        <v/>
      </c>
      <c r="I1735" s="3" t="str">
        <f>IF(LEN(H1735)&gt;0,VLOOKUP(H1735,DATA!$B$2:$G$526,6,FALSE),"")</f>
        <v/>
      </c>
      <c r="J1735" t="str">
        <f>IF(LEN(H1735)&gt;0,VLOOKUP(H1735,DATA!$B$2:$G$526,2,FALSE),"")</f>
        <v/>
      </c>
      <c r="K1735" t="str">
        <f>IF(LEN(H1735)&gt;0,IF(MID(IF(MID(MID(C1735,LEN(H1735)+2,99),1,1)="(",MID(MID(C1735,LEN(H1735)+2,99),2,LEN(MID(C1735,LEN(H1735)+2,99))-2),MID(C1735,LEN(H1735)+2,99)),1,1)=VLOOKUP(H1735,DATA!$B$2:$I$526,8,FALSE),MID(IF(MID(MID(C1735,LEN(H1735)+2,99),1,1)="(",MID(MID(C1735,LEN(H1735)+2,99),2,LEN(MID(C1735,LEN(H1735)+2,99))-2),MID(C1735,LEN(H1735)+2,99)),1,3),IF(MID(MID(C1735,LEN(H1735)+2,99),1,1)="(",MID(MID(C1735,LEN(H1735)+2,99),2,LEN(MID(C1735,LEN(H1735)+2,99))-2),MID(C1735,LEN(H1735)+2,99))),"")</f>
        <v/>
      </c>
      <c r="L1735" t="str">
        <f t="shared" si="894"/>
        <v/>
      </c>
      <c r="M1735" t="str">
        <f t="shared" si="913"/>
        <v/>
      </c>
      <c r="N1735" t="str">
        <f t="shared" si="895"/>
        <v/>
      </c>
      <c r="O1735" t="str">
        <f t="shared" si="896"/>
        <v/>
      </c>
      <c r="P1735" t="str">
        <f t="shared" si="889"/>
        <v/>
      </c>
      <c r="Q1735" t="str">
        <f t="shared" si="897"/>
        <v/>
      </c>
      <c r="R1735" t="str">
        <f t="shared" si="898"/>
        <v/>
      </c>
      <c r="S1735" t="str">
        <f t="shared" si="899"/>
        <v/>
      </c>
      <c r="T1735" t="str">
        <f t="shared" si="900"/>
        <v/>
      </c>
      <c r="U1735" t="str">
        <f t="shared" si="901"/>
        <v/>
      </c>
      <c r="V1735" t="str">
        <f>IF(MID(I1735,6,1)="T",VLOOKUP(H1735,DATA!$B$2:$H$526,7,FALSE),"")</f>
        <v/>
      </c>
      <c r="W1735" t="str">
        <f t="shared" si="902"/>
        <v/>
      </c>
      <c r="X1735" t="str">
        <f>IF(LEN(H1735)&gt;0,VLOOKUP(H1735,DATA!$B$2:$F$526,5,FALSE),"")</f>
        <v/>
      </c>
      <c r="Y1735" t="str">
        <f t="shared" si="903"/>
        <v/>
      </c>
      <c r="Z1735" t="str">
        <f t="shared" si="904"/>
        <v/>
      </c>
      <c r="AA1735" t="str">
        <f t="shared" si="905"/>
        <v/>
      </c>
      <c r="AB1735" t="str">
        <f>IF(LEN(Z1735)&gt;0,VLOOKUP(Z1735,DATA!$K$25:$L$69,2,FALSE)&amp;IF(LEN(AA1735)&gt;0,VLOOKUP(AA1735,DATA!$O$25:$P$29,2,FALSE),""),"")</f>
        <v/>
      </c>
      <c r="AC1735" t="str">
        <f>IF(LEN(Z1735)&gt;0,VLOOKUP(Z1735,DATA!$K$25:$M$69,3,FALSE),"")</f>
        <v/>
      </c>
      <c r="AD1735" t="str">
        <f t="shared" si="906"/>
        <v/>
      </c>
      <c r="AE1735" t="str">
        <f t="shared" si="907"/>
        <v/>
      </c>
      <c r="AF1735" t="str">
        <f t="shared" si="908"/>
        <v/>
      </c>
      <c r="AG1735" t="str">
        <f t="shared" si="909"/>
        <v/>
      </c>
      <c r="AH1735" t="str">
        <f t="shared" si="910"/>
        <v/>
      </c>
      <c r="AI1735" t="str">
        <f>IF(LEN(Q1735)&gt;0,REPT("0",IF(IF(MID(I1735,12,1)="F",VLOOKUP(J1735,DATA!$K$2:$Y$20,14,FALSE),0)&gt;10,IF(MID(I1735,12,1)="F",VLOOKUP(J1735,DATA!$K$2:$Y$20,14,FALSE),0)-10,0)-LEN(X1735))&amp;DEC2BIN(Q1735,IF(MID(I1735,12,1)="F",VLOOKUP(J1735,DATA!$K$2:$Y$20,14,FALSE),0)-IF(IF(MID(I1735,12,1)="F",VLOOKUP(J1735,DATA!$K$2:$Y$20,14,FALSE),0)&gt;10,IF(MID(I1735,12,1)="F",VLOOKUP(J1735,DATA!$K$2:$Y$20,14,FALSE),0)-10,0)),"")</f>
        <v/>
      </c>
      <c r="AJ1735" t="str">
        <f>IF(LEN(H1735)&gt;0,IF(H1735&lt;&gt;"CALL_PAL",VLOOKUP(H1735,DATA!$B$2:$E$526,4,FALSE),VLOOKUP(K1735,DATA!$K$72:$M$161,3,FALSE)),"")</f>
        <v/>
      </c>
      <c r="AK1735" t="str">
        <f>IF(LEN(H1735)&gt;0,VLOOKUP(H1735,DATA!$B$2:$D$526,3,FALSE),"")</f>
        <v/>
      </c>
      <c r="AL1735" t="str">
        <f t="shared" si="911"/>
        <v/>
      </c>
      <c r="AM1735" t="str">
        <f t="shared" si="912"/>
        <v/>
      </c>
      <c r="AN1735" t="str">
        <f t="shared" si="890"/>
        <v/>
      </c>
      <c r="AO1735" t="str">
        <f t="shared" si="916"/>
        <v/>
      </c>
      <c r="AP1735" t="str">
        <f t="shared" si="917"/>
        <v/>
      </c>
      <c r="AQ1735" t="str">
        <f t="shared" si="914"/>
        <v/>
      </c>
    </row>
    <row r="1736" spans="1:43" x14ac:dyDescent="0.25">
      <c r="A1736" t="str">
        <f t="shared" si="918"/>
        <v/>
      </c>
      <c r="C1736" t="str">
        <f t="shared" si="892"/>
        <v/>
      </c>
      <c r="D1736" t="str">
        <f t="shared" si="919"/>
        <v/>
      </c>
      <c r="E1736" t="str">
        <f t="shared" ref="E1736:E1799" si="920">IF(LEN(C1736)&gt;0,AND(MID(C1735,1,2)&lt;&gt;".B",MID(C1735,1,2)&lt;&gt;".P",NOT(IFERROR(FIND(":",C1735)&gt;0,FALSE))),"")</f>
        <v/>
      </c>
      <c r="F1736" t="str">
        <f t="shared" si="891"/>
        <v/>
      </c>
      <c r="G1736" t="str">
        <f t="shared" si="915"/>
        <v/>
      </c>
      <c r="H1736" t="str">
        <f t="shared" si="893"/>
        <v/>
      </c>
      <c r="I1736" s="3" t="str">
        <f>IF(LEN(H1736)&gt;0,VLOOKUP(H1736,DATA!$B$2:$G$526,6,FALSE),"")</f>
        <v/>
      </c>
      <c r="J1736" t="str">
        <f>IF(LEN(H1736)&gt;0,VLOOKUP(H1736,DATA!$B$2:$G$526,2,FALSE),"")</f>
        <v/>
      </c>
      <c r="K1736" t="str">
        <f>IF(LEN(H1736)&gt;0,IF(MID(IF(MID(MID(C1736,LEN(H1736)+2,99),1,1)="(",MID(MID(C1736,LEN(H1736)+2,99),2,LEN(MID(C1736,LEN(H1736)+2,99))-2),MID(C1736,LEN(H1736)+2,99)),1,1)=VLOOKUP(H1736,DATA!$B$2:$I$526,8,FALSE),MID(IF(MID(MID(C1736,LEN(H1736)+2,99),1,1)="(",MID(MID(C1736,LEN(H1736)+2,99),2,LEN(MID(C1736,LEN(H1736)+2,99))-2),MID(C1736,LEN(H1736)+2,99)),1,3),IF(MID(MID(C1736,LEN(H1736)+2,99),1,1)="(",MID(MID(C1736,LEN(H1736)+2,99),2,LEN(MID(C1736,LEN(H1736)+2,99))-2),MID(C1736,LEN(H1736)+2,99))),"")</f>
        <v/>
      </c>
      <c r="L1736" t="str">
        <f t="shared" si="894"/>
        <v/>
      </c>
      <c r="M1736" t="str">
        <f t="shared" si="913"/>
        <v/>
      </c>
      <c r="N1736" t="str">
        <f t="shared" si="895"/>
        <v/>
      </c>
      <c r="O1736" t="str">
        <f t="shared" si="896"/>
        <v/>
      </c>
      <c r="P1736" t="str">
        <f t="shared" si="889"/>
        <v/>
      </c>
      <c r="Q1736" t="str">
        <f t="shared" si="897"/>
        <v/>
      </c>
      <c r="R1736" t="str">
        <f t="shared" si="898"/>
        <v/>
      </c>
      <c r="S1736" t="str">
        <f t="shared" si="899"/>
        <v/>
      </c>
      <c r="T1736" t="str">
        <f t="shared" si="900"/>
        <v/>
      </c>
      <c r="U1736" t="str">
        <f t="shared" si="901"/>
        <v/>
      </c>
      <c r="V1736" t="str">
        <f>IF(MID(I1736,6,1)="T",VLOOKUP(H1736,DATA!$B$2:$H$526,7,FALSE),"")</f>
        <v/>
      </c>
      <c r="W1736" t="str">
        <f t="shared" si="902"/>
        <v/>
      </c>
      <c r="X1736" t="str">
        <f>IF(LEN(H1736)&gt;0,VLOOKUP(H1736,DATA!$B$2:$F$526,5,FALSE),"")</f>
        <v/>
      </c>
      <c r="Y1736" t="str">
        <f t="shared" si="903"/>
        <v/>
      </c>
      <c r="Z1736" t="str">
        <f t="shared" si="904"/>
        <v/>
      </c>
      <c r="AA1736" t="str">
        <f t="shared" si="905"/>
        <v/>
      </c>
      <c r="AB1736" t="str">
        <f>IF(LEN(Z1736)&gt;0,VLOOKUP(Z1736,DATA!$K$25:$L$69,2,FALSE)&amp;IF(LEN(AA1736)&gt;0,VLOOKUP(AA1736,DATA!$O$25:$P$29,2,FALSE),""),"")</f>
        <v/>
      </c>
      <c r="AC1736" t="str">
        <f>IF(LEN(Z1736)&gt;0,VLOOKUP(Z1736,DATA!$K$25:$M$69,3,FALSE),"")</f>
        <v/>
      </c>
      <c r="AD1736" t="str">
        <f t="shared" si="906"/>
        <v/>
      </c>
      <c r="AE1736" t="str">
        <f t="shared" si="907"/>
        <v/>
      </c>
      <c r="AF1736" t="str">
        <f t="shared" si="908"/>
        <v/>
      </c>
      <c r="AG1736" t="str">
        <f t="shared" si="909"/>
        <v/>
      </c>
      <c r="AH1736" t="str">
        <f t="shared" si="910"/>
        <v/>
      </c>
      <c r="AI1736" t="str">
        <f>IF(LEN(Q1736)&gt;0,REPT("0",IF(IF(MID(I1736,12,1)="F",VLOOKUP(J1736,DATA!$K$2:$Y$20,14,FALSE),0)&gt;10,IF(MID(I1736,12,1)="F",VLOOKUP(J1736,DATA!$K$2:$Y$20,14,FALSE),0)-10,0)-LEN(X1736))&amp;DEC2BIN(Q1736,IF(MID(I1736,12,1)="F",VLOOKUP(J1736,DATA!$K$2:$Y$20,14,FALSE),0)-IF(IF(MID(I1736,12,1)="F",VLOOKUP(J1736,DATA!$K$2:$Y$20,14,FALSE),0)&gt;10,IF(MID(I1736,12,1)="F",VLOOKUP(J1736,DATA!$K$2:$Y$20,14,FALSE),0)-10,0)),"")</f>
        <v/>
      </c>
      <c r="AJ1736" t="str">
        <f>IF(LEN(H1736)&gt;0,IF(H1736&lt;&gt;"CALL_PAL",VLOOKUP(H1736,DATA!$B$2:$E$526,4,FALSE),VLOOKUP(K1736,DATA!$K$72:$M$161,3,FALSE)),"")</f>
        <v/>
      </c>
      <c r="AK1736" t="str">
        <f>IF(LEN(H1736)&gt;0,VLOOKUP(H1736,DATA!$B$2:$D$526,3,FALSE),"")</f>
        <v/>
      </c>
      <c r="AL1736" t="str">
        <f t="shared" si="911"/>
        <v/>
      </c>
      <c r="AM1736" t="str">
        <f t="shared" si="912"/>
        <v/>
      </c>
      <c r="AN1736" t="str">
        <f t="shared" si="890"/>
        <v/>
      </c>
      <c r="AO1736" t="str">
        <f t="shared" si="916"/>
        <v/>
      </c>
      <c r="AP1736" t="str">
        <f t="shared" si="917"/>
        <v/>
      </c>
      <c r="AQ1736" t="str">
        <f t="shared" si="914"/>
        <v/>
      </c>
    </row>
    <row r="1737" spans="1:43" x14ac:dyDescent="0.25">
      <c r="A1737" t="str">
        <f t="shared" si="918"/>
        <v/>
      </c>
      <c r="C1737" t="str">
        <f t="shared" si="892"/>
        <v/>
      </c>
      <c r="D1737" t="str">
        <f t="shared" si="919"/>
        <v/>
      </c>
      <c r="E1737" t="str">
        <f t="shared" si="920"/>
        <v/>
      </c>
      <c r="F1737" t="str">
        <f t="shared" si="891"/>
        <v/>
      </c>
      <c r="G1737" t="str">
        <f t="shared" si="915"/>
        <v/>
      </c>
      <c r="H1737" t="str">
        <f t="shared" si="893"/>
        <v/>
      </c>
      <c r="I1737" s="3" t="str">
        <f>IF(LEN(H1737)&gt;0,VLOOKUP(H1737,DATA!$B$2:$G$526,6,FALSE),"")</f>
        <v/>
      </c>
      <c r="J1737" t="str">
        <f>IF(LEN(H1737)&gt;0,VLOOKUP(H1737,DATA!$B$2:$G$526,2,FALSE),"")</f>
        <v/>
      </c>
      <c r="K1737" t="str">
        <f>IF(LEN(H1737)&gt;0,IF(MID(IF(MID(MID(C1737,LEN(H1737)+2,99),1,1)="(",MID(MID(C1737,LEN(H1737)+2,99),2,LEN(MID(C1737,LEN(H1737)+2,99))-2),MID(C1737,LEN(H1737)+2,99)),1,1)=VLOOKUP(H1737,DATA!$B$2:$I$526,8,FALSE),MID(IF(MID(MID(C1737,LEN(H1737)+2,99),1,1)="(",MID(MID(C1737,LEN(H1737)+2,99),2,LEN(MID(C1737,LEN(H1737)+2,99))-2),MID(C1737,LEN(H1737)+2,99)),1,3),IF(MID(MID(C1737,LEN(H1737)+2,99),1,1)="(",MID(MID(C1737,LEN(H1737)+2,99),2,LEN(MID(C1737,LEN(H1737)+2,99))-2),MID(C1737,LEN(H1737)+2,99))),"")</f>
        <v/>
      </c>
      <c r="L1737" t="str">
        <f t="shared" si="894"/>
        <v/>
      </c>
      <c r="M1737" t="str">
        <f t="shared" si="913"/>
        <v/>
      </c>
      <c r="N1737" t="str">
        <f t="shared" si="895"/>
        <v/>
      </c>
      <c r="O1737" t="str">
        <f t="shared" si="896"/>
        <v/>
      </c>
      <c r="P1737" t="str">
        <f t="shared" si="889"/>
        <v/>
      </c>
      <c r="Q1737" t="str">
        <f t="shared" si="897"/>
        <v/>
      </c>
      <c r="R1737" t="str">
        <f t="shared" si="898"/>
        <v/>
      </c>
      <c r="S1737" t="str">
        <f t="shared" si="899"/>
        <v/>
      </c>
      <c r="T1737" t="str">
        <f t="shared" si="900"/>
        <v/>
      </c>
      <c r="U1737" t="str">
        <f t="shared" si="901"/>
        <v/>
      </c>
      <c r="V1737" t="str">
        <f>IF(MID(I1737,6,1)="T",VLOOKUP(H1737,DATA!$B$2:$H$526,7,FALSE),"")</f>
        <v/>
      </c>
      <c r="W1737" t="str">
        <f t="shared" si="902"/>
        <v/>
      </c>
      <c r="X1737" t="str">
        <f>IF(LEN(H1737)&gt;0,VLOOKUP(H1737,DATA!$B$2:$F$526,5,FALSE),"")</f>
        <v/>
      </c>
      <c r="Y1737" t="str">
        <f t="shared" si="903"/>
        <v/>
      </c>
      <c r="Z1737" t="str">
        <f t="shared" si="904"/>
        <v/>
      </c>
      <c r="AA1737" t="str">
        <f t="shared" si="905"/>
        <v/>
      </c>
      <c r="AB1737" t="str">
        <f>IF(LEN(Z1737)&gt;0,VLOOKUP(Z1737,DATA!$K$25:$L$69,2,FALSE)&amp;IF(LEN(AA1737)&gt;0,VLOOKUP(AA1737,DATA!$O$25:$P$29,2,FALSE),""),"")</f>
        <v/>
      </c>
      <c r="AC1737" t="str">
        <f>IF(LEN(Z1737)&gt;0,VLOOKUP(Z1737,DATA!$K$25:$M$69,3,FALSE),"")</f>
        <v/>
      </c>
      <c r="AD1737" t="str">
        <f t="shared" si="906"/>
        <v/>
      </c>
      <c r="AE1737" t="str">
        <f t="shared" si="907"/>
        <v/>
      </c>
      <c r="AF1737" t="str">
        <f t="shared" si="908"/>
        <v/>
      </c>
      <c r="AG1737" t="str">
        <f t="shared" si="909"/>
        <v/>
      </c>
      <c r="AH1737" t="str">
        <f t="shared" si="910"/>
        <v/>
      </c>
      <c r="AI1737" t="str">
        <f>IF(LEN(Q1737)&gt;0,REPT("0",IF(IF(MID(I1737,12,1)="F",VLOOKUP(J1737,DATA!$K$2:$Y$20,14,FALSE),0)&gt;10,IF(MID(I1737,12,1)="F",VLOOKUP(J1737,DATA!$K$2:$Y$20,14,FALSE),0)-10,0)-LEN(X1737))&amp;DEC2BIN(Q1737,IF(MID(I1737,12,1)="F",VLOOKUP(J1737,DATA!$K$2:$Y$20,14,FALSE),0)-IF(IF(MID(I1737,12,1)="F",VLOOKUP(J1737,DATA!$K$2:$Y$20,14,FALSE),0)&gt;10,IF(MID(I1737,12,1)="F",VLOOKUP(J1737,DATA!$K$2:$Y$20,14,FALSE),0)-10,0)),"")</f>
        <v/>
      </c>
      <c r="AJ1737" t="str">
        <f>IF(LEN(H1737)&gt;0,IF(H1737&lt;&gt;"CALL_PAL",VLOOKUP(H1737,DATA!$B$2:$E$526,4,FALSE),VLOOKUP(K1737,DATA!$K$72:$M$161,3,FALSE)),"")</f>
        <v/>
      </c>
      <c r="AK1737" t="str">
        <f>IF(LEN(H1737)&gt;0,VLOOKUP(H1737,DATA!$B$2:$D$526,3,FALSE),"")</f>
        <v/>
      </c>
      <c r="AL1737" t="str">
        <f t="shared" si="911"/>
        <v/>
      </c>
      <c r="AM1737" t="str">
        <f t="shared" si="912"/>
        <v/>
      </c>
      <c r="AN1737" t="str">
        <f t="shared" si="890"/>
        <v/>
      </c>
      <c r="AO1737" t="str">
        <f t="shared" si="916"/>
        <v/>
      </c>
      <c r="AP1737" t="str">
        <f t="shared" si="917"/>
        <v/>
      </c>
      <c r="AQ1737" t="str">
        <f t="shared" si="914"/>
        <v/>
      </c>
    </row>
    <row r="1738" spans="1:43" x14ac:dyDescent="0.25">
      <c r="A1738" t="str">
        <f t="shared" si="918"/>
        <v/>
      </c>
      <c r="C1738" t="str">
        <f t="shared" si="892"/>
        <v/>
      </c>
      <c r="D1738" t="str">
        <f t="shared" si="919"/>
        <v/>
      </c>
      <c r="E1738" t="str">
        <f t="shared" si="920"/>
        <v/>
      </c>
      <c r="F1738" t="str">
        <f t="shared" si="891"/>
        <v/>
      </c>
      <c r="G1738" t="str">
        <f t="shared" si="915"/>
        <v/>
      </c>
      <c r="H1738" t="str">
        <f t="shared" si="893"/>
        <v/>
      </c>
      <c r="I1738" s="3" t="str">
        <f>IF(LEN(H1738)&gt;0,VLOOKUP(H1738,DATA!$B$2:$G$526,6,FALSE),"")</f>
        <v/>
      </c>
      <c r="J1738" t="str">
        <f>IF(LEN(H1738)&gt;0,VLOOKUP(H1738,DATA!$B$2:$G$526,2,FALSE),"")</f>
        <v/>
      </c>
      <c r="K1738" t="str">
        <f>IF(LEN(H1738)&gt;0,IF(MID(IF(MID(MID(C1738,LEN(H1738)+2,99),1,1)="(",MID(MID(C1738,LEN(H1738)+2,99),2,LEN(MID(C1738,LEN(H1738)+2,99))-2),MID(C1738,LEN(H1738)+2,99)),1,1)=VLOOKUP(H1738,DATA!$B$2:$I$526,8,FALSE),MID(IF(MID(MID(C1738,LEN(H1738)+2,99),1,1)="(",MID(MID(C1738,LEN(H1738)+2,99),2,LEN(MID(C1738,LEN(H1738)+2,99))-2),MID(C1738,LEN(H1738)+2,99)),1,3),IF(MID(MID(C1738,LEN(H1738)+2,99),1,1)="(",MID(MID(C1738,LEN(H1738)+2,99),2,LEN(MID(C1738,LEN(H1738)+2,99))-2),MID(C1738,LEN(H1738)+2,99))),"")</f>
        <v/>
      </c>
      <c r="L1738" t="str">
        <f t="shared" si="894"/>
        <v/>
      </c>
      <c r="M1738" t="str">
        <f t="shared" si="913"/>
        <v/>
      </c>
      <c r="N1738" t="str">
        <f t="shared" si="895"/>
        <v/>
      </c>
      <c r="O1738" t="str">
        <f t="shared" si="896"/>
        <v/>
      </c>
      <c r="P1738" t="str">
        <f t="shared" si="889"/>
        <v/>
      </c>
      <c r="Q1738" t="str">
        <f t="shared" si="897"/>
        <v/>
      </c>
      <c r="R1738" t="str">
        <f t="shared" si="898"/>
        <v/>
      </c>
      <c r="S1738" t="str">
        <f t="shared" si="899"/>
        <v/>
      </c>
      <c r="T1738" t="str">
        <f t="shared" si="900"/>
        <v/>
      </c>
      <c r="U1738" t="str">
        <f t="shared" si="901"/>
        <v/>
      </c>
      <c r="V1738" t="str">
        <f>IF(MID(I1738,6,1)="T",VLOOKUP(H1738,DATA!$B$2:$H$526,7,FALSE),"")</f>
        <v/>
      </c>
      <c r="W1738" t="str">
        <f t="shared" si="902"/>
        <v/>
      </c>
      <c r="X1738" t="str">
        <f>IF(LEN(H1738)&gt;0,VLOOKUP(H1738,DATA!$B$2:$F$526,5,FALSE),"")</f>
        <v/>
      </c>
      <c r="Y1738" t="str">
        <f t="shared" si="903"/>
        <v/>
      </c>
      <c r="Z1738" t="str">
        <f t="shared" si="904"/>
        <v/>
      </c>
      <c r="AA1738" t="str">
        <f t="shared" si="905"/>
        <v/>
      </c>
      <c r="AB1738" t="str">
        <f>IF(LEN(Z1738)&gt;0,VLOOKUP(Z1738,DATA!$K$25:$L$69,2,FALSE)&amp;IF(LEN(AA1738)&gt;0,VLOOKUP(AA1738,DATA!$O$25:$P$29,2,FALSE),""),"")</f>
        <v/>
      </c>
      <c r="AC1738" t="str">
        <f>IF(LEN(Z1738)&gt;0,VLOOKUP(Z1738,DATA!$K$25:$M$69,3,FALSE),"")</f>
        <v/>
      </c>
      <c r="AD1738" t="str">
        <f t="shared" si="906"/>
        <v/>
      </c>
      <c r="AE1738" t="str">
        <f t="shared" si="907"/>
        <v/>
      </c>
      <c r="AF1738" t="str">
        <f t="shared" si="908"/>
        <v/>
      </c>
      <c r="AG1738" t="str">
        <f t="shared" si="909"/>
        <v/>
      </c>
      <c r="AH1738" t="str">
        <f t="shared" si="910"/>
        <v/>
      </c>
      <c r="AI1738" t="str">
        <f>IF(LEN(Q1738)&gt;0,REPT("0",IF(IF(MID(I1738,12,1)="F",VLOOKUP(J1738,DATA!$K$2:$Y$20,14,FALSE),0)&gt;10,IF(MID(I1738,12,1)="F",VLOOKUP(J1738,DATA!$K$2:$Y$20,14,FALSE),0)-10,0)-LEN(X1738))&amp;DEC2BIN(Q1738,IF(MID(I1738,12,1)="F",VLOOKUP(J1738,DATA!$K$2:$Y$20,14,FALSE),0)-IF(IF(MID(I1738,12,1)="F",VLOOKUP(J1738,DATA!$K$2:$Y$20,14,FALSE),0)&gt;10,IF(MID(I1738,12,1)="F",VLOOKUP(J1738,DATA!$K$2:$Y$20,14,FALSE),0)-10,0)),"")</f>
        <v/>
      </c>
      <c r="AJ1738" t="str">
        <f>IF(LEN(H1738)&gt;0,IF(H1738&lt;&gt;"CALL_PAL",VLOOKUP(H1738,DATA!$B$2:$E$526,4,FALSE),VLOOKUP(K1738,DATA!$K$72:$M$161,3,FALSE)),"")</f>
        <v/>
      </c>
      <c r="AK1738" t="str">
        <f>IF(LEN(H1738)&gt;0,VLOOKUP(H1738,DATA!$B$2:$D$526,3,FALSE),"")</f>
        <v/>
      </c>
      <c r="AL1738" t="str">
        <f t="shared" si="911"/>
        <v/>
      </c>
      <c r="AM1738" t="str">
        <f t="shared" si="912"/>
        <v/>
      </c>
      <c r="AN1738" t="str">
        <f t="shared" si="890"/>
        <v/>
      </c>
      <c r="AO1738" t="str">
        <f t="shared" si="916"/>
        <v/>
      </c>
      <c r="AP1738" t="str">
        <f t="shared" si="917"/>
        <v/>
      </c>
      <c r="AQ1738" t="str">
        <f t="shared" si="914"/>
        <v/>
      </c>
    </row>
    <row r="1739" spans="1:43" x14ac:dyDescent="0.25">
      <c r="A1739" t="str">
        <f t="shared" si="918"/>
        <v/>
      </c>
      <c r="C1739" t="str">
        <f t="shared" si="892"/>
        <v/>
      </c>
      <c r="D1739" t="str">
        <f t="shared" si="919"/>
        <v/>
      </c>
      <c r="E1739" t="str">
        <f t="shared" si="920"/>
        <v/>
      </c>
      <c r="F1739" t="str">
        <f t="shared" si="891"/>
        <v/>
      </c>
      <c r="G1739" t="str">
        <f t="shared" si="915"/>
        <v/>
      </c>
      <c r="H1739" t="str">
        <f t="shared" si="893"/>
        <v/>
      </c>
      <c r="I1739" s="3" t="str">
        <f>IF(LEN(H1739)&gt;0,VLOOKUP(H1739,DATA!$B$2:$G$526,6,FALSE),"")</f>
        <v/>
      </c>
      <c r="J1739" t="str">
        <f>IF(LEN(H1739)&gt;0,VLOOKUP(H1739,DATA!$B$2:$G$526,2,FALSE),"")</f>
        <v/>
      </c>
      <c r="K1739" t="str">
        <f>IF(LEN(H1739)&gt;0,IF(MID(IF(MID(MID(C1739,LEN(H1739)+2,99),1,1)="(",MID(MID(C1739,LEN(H1739)+2,99),2,LEN(MID(C1739,LEN(H1739)+2,99))-2),MID(C1739,LEN(H1739)+2,99)),1,1)=VLOOKUP(H1739,DATA!$B$2:$I$526,8,FALSE),MID(IF(MID(MID(C1739,LEN(H1739)+2,99),1,1)="(",MID(MID(C1739,LEN(H1739)+2,99),2,LEN(MID(C1739,LEN(H1739)+2,99))-2),MID(C1739,LEN(H1739)+2,99)),1,3),IF(MID(MID(C1739,LEN(H1739)+2,99),1,1)="(",MID(MID(C1739,LEN(H1739)+2,99),2,LEN(MID(C1739,LEN(H1739)+2,99))-2),MID(C1739,LEN(H1739)+2,99))),"")</f>
        <v/>
      </c>
      <c r="L1739" t="str">
        <f t="shared" si="894"/>
        <v/>
      </c>
      <c r="M1739" t="str">
        <f t="shared" si="913"/>
        <v/>
      </c>
      <c r="N1739" t="str">
        <f t="shared" si="895"/>
        <v/>
      </c>
      <c r="O1739" t="str">
        <f t="shared" si="896"/>
        <v/>
      </c>
      <c r="P1739" t="str">
        <f t="shared" si="889"/>
        <v/>
      </c>
      <c r="Q1739" t="str">
        <f t="shared" si="897"/>
        <v/>
      </c>
      <c r="R1739" t="str">
        <f t="shared" si="898"/>
        <v/>
      </c>
      <c r="S1739" t="str">
        <f t="shared" si="899"/>
        <v/>
      </c>
      <c r="T1739" t="str">
        <f t="shared" si="900"/>
        <v/>
      </c>
      <c r="U1739" t="str">
        <f t="shared" si="901"/>
        <v/>
      </c>
      <c r="V1739" t="str">
        <f>IF(MID(I1739,6,1)="T",VLOOKUP(H1739,DATA!$B$2:$H$526,7,FALSE),"")</f>
        <v/>
      </c>
      <c r="W1739" t="str">
        <f t="shared" si="902"/>
        <v/>
      </c>
      <c r="X1739" t="str">
        <f>IF(LEN(H1739)&gt;0,VLOOKUP(H1739,DATA!$B$2:$F$526,5,FALSE),"")</f>
        <v/>
      </c>
      <c r="Y1739" t="str">
        <f t="shared" si="903"/>
        <v/>
      </c>
      <c r="Z1739" t="str">
        <f t="shared" si="904"/>
        <v/>
      </c>
      <c r="AA1739" t="str">
        <f t="shared" si="905"/>
        <v/>
      </c>
      <c r="AB1739" t="str">
        <f>IF(LEN(Z1739)&gt;0,VLOOKUP(Z1739,DATA!$K$25:$L$69,2,FALSE)&amp;IF(LEN(AA1739)&gt;0,VLOOKUP(AA1739,DATA!$O$25:$P$29,2,FALSE),""),"")</f>
        <v/>
      </c>
      <c r="AC1739" t="str">
        <f>IF(LEN(Z1739)&gt;0,VLOOKUP(Z1739,DATA!$K$25:$M$69,3,FALSE),"")</f>
        <v/>
      </c>
      <c r="AD1739" t="str">
        <f t="shared" si="906"/>
        <v/>
      </c>
      <c r="AE1739" t="str">
        <f t="shared" si="907"/>
        <v/>
      </c>
      <c r="AF1739" t="str">
        <f t="shared" si="908"/>
        <v/>
      </c>
      <c r="AG1739" t="str">
        <f t="shared" si="909"/>
        <v/>
      </c>
      <c r="AH1739" t="str">
        <f t="shared" si="910"/>
        <v/>
      </c>
      <c r="AI1739" t="str">
        <f>IF(LEN(Q1739)&gt;0,REPT("0",IF(IF(MID(I1739,12,1)="F",VLOOKUP(J1739,DATA!$K$2:$Y$20,14,FALSE),0)&gt;10,IF(MID(I1739,12,1)="F",VLOOKUP(J1739,DATA!$K$2:$Y$20,14,FALSE),0)-10,0)-LEN(X1739))&amp;DEC2BIN(Q1739,IF(MID(I1739,12,1)="F",VLOOKUP(J1739,DATA!$K$2:$Y$20,14,FALSE),0)-IF(IF(MID(I1739,12,1)="F",VLOOKUP(J1739,DATA!$K$2:$Y$20,14,FALSE),0)&gt;10,IF(MID(I1739,12,1)="F",VLOOKUP(J1739,DATA!$K$2:$Y$20,14,FALSE),0)-10,0)),"")</f>
        <v/>
      </c>
      <c r="AJ1739" t="str">
        <f>IF(LEN(H1739)&gt;0,IF(H1739&lt;&gt;"CALL_PAL",VLOOKUP(H1739,DATA!$B$2:$E$526,4,FALSE),VLOOKUP(K1739,DATA!$K$72:$M$161,3,FALSE)),"")</f>
        <v/>
      </c>
      <c r="AK1739" t="str">
        <f>IF(LEN(H1739)&gt;0,VLOOKUP(H1739,DATA!$B$2:$D$526,3,FALSE),"")</f>
        <v/>
      </c>
      <c r="AL1739" t="str">
        <f t="shared" si="911"/>
        <v/>
      </c>
      <c r="AM1739" t="str">
        <f t="shared" si="912"/>
        <v/>
      </c>
      <c r="AN1739" t="str">
        <f t="shared" si="890"/>
        <v/>
      </c>
      <c r="AO1739" t="str">
        <f t="shared" si="916"/>
        <v/>
      </c>
      <c r="AP1739" t="str">
        <f t="shared" si="917"/>
        <v/>
      </c>
      <c r="AQ1739" t="str">
        <f t="shared" si="914"/>
        <v/>
      </c>
    </row>
    <row r="1740" spans="1:43" x14ac:dyDescent="0.25">
      <c r="A1740" t="str">
        <f t="shared" si="918"/>
        <v/>
      </c>
      <c r="C1740" t="str">
        <f t="shared" si="892"/>
        <v/>
      </c>
      <c r="D1740" t="str">
        <f t="shared" si="919"/>
        <v/>
      </c>
      <c r="E1740" t="str">
        <f t="shared" si="920"/>
        <v/>
      </c>
      <c r="F1740" t="str">
        <f t="shared" si="891"/>
        <v/>
      </c>
      <c r="G1740" t="str">
        <f t="shared" si="915"/>
        <v/>
      </c>
      <c r="H1740" t="str">
        <f t="shared" si="893"/>
        <v/>
      </c>
      <c r="I1740" s="3" t="str">
        <f>IF(LEN(H1740)&gt;0,VLOOKUP(H1740,DATA!$B$2:$G$526,6,FALSE),"")</f>
        <v/>
      </c>
      <c r="J1740" t="str">
        <f>IF(LEN(H1740)&gt;0,VLOOKUP(H1740,DATA!$B$2:$G$526,2,FALSE),"")</f>
        <v/>
      </c>
      <c r="K1740" t="str">
        <f>IF(LEN(H1740)&gt;0,IF(MID(IF(MID(MID(C1740,LEN(H1740)+2,99),1,1)="(",MID(MID(C1740,LEN(H1740)+2,99),2,LEN(MID(C1740,LEN(H1740)+2,99))-2),MID(C1740,LEN(H1740)+2,99)),1,1)=VLOOKUP(H1740,DATA!$B$2:$I$526,8,FALSE),MID(IF(MID(MID(C1740,LEN(H1740)+2,99),1,1)="(",MID(MID(C1740,LEN(H1740)+2,99),2,LEN(MID(C1740,LEN(H1740)+2,99))-2),MID(C1740,LEN(H1740)+2,99)),1,3),IF(MID(MID(C1740,LEN(H1740)+2,99),1,1)="(",MID(MID(C1740,LEN(H1740)+2,99),2,LEN(MID(C1740,LEN(H1740)+2,99))-2),MID(C1740,LEN(H1740)+2,99))),"")</f>
        <v/>
      </c>
      <c r="L1740" t="str">
        <f t="shared" si="894"/>
        <v/>
      </c>
      <c r="M1740" t="str">
        <f t="shared" si="913"/>
        <v/>
      </c>
      <c r="N1740" t="str">
        <f t="shared" si="895"/>
        <v/>
      </c>
      <c r="O1740" t="str">
        <f t="shared" si="896"/>
        <v/>
      </c>
      <c r="P1740" t="str">
        <f t="shared" si="889"/>
        <v/>
      </c>
      <c r="Q1740" t="str">
        <f t="shared" si="897"/>
        <v/>
      </c>
      <c r="R1740" t="str">
        <f t="shared" si="898"/>
        <v/>
      </c>
      <c r="S1740" t="str">
        <f t="shared" si="899"/>
        <v/>
      </c>
      <c r="T1740" t="str">
        <f t="shared" si="900"/>
        <v/>
      </c>
      <c r="U1740" t="str">
        <f t="shared" si="901"/>
        <v/>
      </c>
      <c r="V1740" t="str">
        <f>IF(MID(I1740,6,1)="T",VLOOKUP(H1740,DATA!$B$2:$H$526,7,FALSE),"")</f>
        <v/>
      </c>
      <c r="W1740" t="str">
        <f t="shared" si="902"/>
        <v/>
      </c>
      <c r="X1740" t="str">
        <f>IF(LEN(H1740)&gt;0,VLOOKUP(H1740,DATA!$B$2:$F$526,5,FALSE),"")</f>
        <v/>
      </c>
      <c r="Y1740" t="str">
        <f t="shared" si="903"/>
        <v/>
      </c>
      <c r="Z1740" t="str">
        <f t="shared" si="904"/>
        <v/>
      </c>
      <c r="AA1740" t="str">
        <f t="shared" si="905"/>
        <v/>
      </c>
      <c r="AB1740" t="str">
        <f>IF(LEN(Z1740)&gt;0,VLOOKUP(Z1740,DATA!$K$25:$L$69,2,FALSE)&amp;IF(LEN(AA1740)&gt;0,VLOOKUP(AA1740,DATA!$O$25:$P$29,2,FALSE),""),"")</f>
        <v/>
      </c>
      <c r="AC1740" t="str">
        <f>IF(LEN(Z1740)&gt;0,VLOOKUP(Z1740,DATA!$K$25:$M$69,3,FALSE),"")</f>
        <v/>
      </c>
      <c r="AD1740" t="str">
        <f t="shared" si="906"/>
        <v/>
      </c>
      <c r="AE1740" t="str">
        <f t="shared" si="907"/>
        <v/>
      </c>
      <c r="AF1740" t="str">
        <f t="shared" si="908"/>
        <v/>
      </c>
      <c r="AG1740" t="str">
        <f t="shared" si="909"/>
        <v/>
      </c>
      <c r="AH1740" t="str">
        <f t="shared" si="910"/>
        <v/>
      </c>
      <c r="AI1740" t="str">
        <f>IF(LEN(Q1740)&gt;0,REPT("0",IF(IF(MID(I1740,12,1)="F",VLOOKUP(J1740,DATA!$K$2:$Y$20,14,FALSE),0)&gt;10,IF(MID(I1740,12,1)="F",VLOOKUP(J1740,DATA!$K$2:$Y$20,14,FALSE),0)-10,0)-LEN(X1740))&amp;DEC2BIN(Q1740,IF(MID(I1740,12,1)="F",VLOOKUP(J1740,DATA!$K$2:$Y$20,14,FALSE),0)-IF(IF(MID(I1740,12,1)="F",VLOOKUP(J1740,DATA!$K$2:$Y$20,14,FALSE),0)&gt;10,IF(MID(I1740,12,1)="F",VLOOKUP(J1740,DATA!$K$2:$Y$20,14,FALSE),0)-10,0)),"")</f>
        <v/>
      </c>
      <c r="AJ1740" t="str">
        <f>IF(LEN(H1740)&gt;0,IF(H1740&lt;&gt;"CALL_PAL",VLOOKUP(H1740,DATA!$B$2:$E$526,4,FALSE),VLOOKUP(K1740,DATA!$K$72:$M$161,3,FALSE)),"")</f>
        <v/>
      </c>
      <c r="AK1740" t="str">
        <f>IF(LEN(H1740)&gt;0,VLOOKUP(H1740,DATA!$B$2:$D$526,3,FALSE),"")</f>
        <v/>
      </c>
      <c r="AL1740" t="str">
        <f t="shared" si="911"/>
        <v/>
      </c>
      <c r="AM1740" t="str">
        <f t="shared" si="912"/>
        <v/>
      </c>
      <c r="AN1740" t="str">
        <f t="shared" si="890"/>
        <v/>
      </c>
      <c r="AO1740" t="str">
        <f t="shared" si="916"/>
        <v/>
      </c>
      <c r="AP1740" t="str">
        <f t="shared" si="917"/>
        <v/>
      </c>
      <c r="AQ1740" t="str">
        <f t="shared" si="914"/>
        <v/>
      </c>
    </row>
    <row r="1741" spans="1:43" x14ac:dyDescent="0.25">
      <c r="A1741" t="str">
        <f t="shared" si="918"/>
        <v/>
      </c>
      <c r="C1741" t="str">
        <f t="shared" si="892"/>
        <v/>
      </c>
      <c r="D1741" t="str">
        <f t="shared" si="919"/>
        <v/>
      </c>
      <c r="E1741" t="str">
        <f t="shared" si="920"/>
        <v/>
      </c>
      <c r="F1741" t="str">
        <f t="shared" si="891"/>
        <v/>
      </c>
      <c r="G1741" t="str">
        <f t="shared" si="915"/>
        <v/>
      </c>
      <c r="H1741" t="str">
        <f t="shared" si="893"/>
        <v/>
      </c>
      <c r="I1741" s="3" t="str">
        <f>IF(LEN(H1741)&gt;0,VLOOKUP(H1741,DATA!$B$2:$G$526,6,FALSE),"")</f>
        <v/>
      </c>
      <c r="J1741" t="str">
        <f>IF(LEN(H1741)&gt;0,VLOOKUP(H1741,DATA!$B$2:$G$526,2,FALSE),"")</f>
        <v/>
      </c>
      <c r="K1741" t="str">
        <f>IF(LEN(H1741)&gt;0,IF(MID(IF(MID(MID(C1741,LEN(H1741)+2,99),1,1)="(",MID(MID(C1741,LEN(H1741)+2,99),2,LEN(MID(C1741,LEN(H1741)+2,99))-2),MID(C1741,LEN(H1741)+2,99)),1,1)=VLOOKUP(H1741,DATA!$B$2:$I$526,8,FALSE),MID(IF(MID(MID(C1741,LEN(H1741)+2,99),1,1)="(",MID(MID(C1741,LEN(H1741)+2,99),2,LEN(MID(C1741,LEN(H1741)+2,99))-2),MID(C1741,LEN(H1741)+2,99)),1,3),IF(MID(MID(C1741,LEN(H1741)+2,99),1,1)="(",MID(MID(C1741,LEN(H1741)+2,99),2,LEN(MID(C1741,LEN(H1741)+2,99))-2),MID(C1741,LEN(H1741)+2,99))),"")</f>
        <v/>
      </c>
      <c r="L1741" t="str">
        <f t="shared" si="894"/>
        <v/>
      </c>
      <c r="M1741" t="str">
        <f t="shared" si="913"/>
        <v/>
      </c>
      <c r="N1741" t="str">
        <f t="shared" si="895"/>
        <v/>
      </c>
      <c r="O1741" t="str">
        <f t="shared" si="896"/>
        <v/>
      </c>
      <c r="P1741" t="str">
        <f t="shared" si="889"/>
        <v/>
      </c>
      <c r="Q1741" t="str">
        <f t="shared" si="897"/>
        <v/>
      </c>
      <c r="R1741" t="str">
        <f t="shared" si="898"/>
        <v/>
      </c>
      <c r="S1741" t="str">
        <f t="shared" si="899"/>
        <v/>
      </c>
      <c r="T1741" t="str">
        <f t="shared" si="900"/>
        <v/>
      </c>
      <c r="U1741" t="str">
        <f t="shared" si="901"/>
        <v/>
      </c>
      <c r="V1741" t="str">
        <f>IF(MID(I1741,6,1)="T",VLOOKUP(H1741,DATA!$B$2:$H$526,7,FALSE),"")</f>
        <v/>
      </c>
      <c r="W1741" t="str">
        <f t="shared" si="902"/>
        <v/>
      </c>
      <c r="X1741" t="str">
        <f>IF(LEN(H1741)&gt;0,VLOOKUP(H1741,DATA!$B$2:$F$526,5,FALSE),"")</f>
        <v/>
      </c>
      <c r="Y1741" t="str">
        <f t="shared" si="903"/>
        <v/>
      </c>
      <c r="Z1741" t="str">
        <f t="shared" si="904"/>
        <v/>
      </c>
      <c r="AA1741" t="str">
        <f t="shared" si="905"/>
        <v/>
      </c>
      <c r="AB1741" t="str">
        <f>IF(LEN(Z1741)&gt;0,VLOOKUP(Z1741,DATA!$K$25:$L$69,2,FALSE)&amp;IF(LEN(AA1741)&gt;0,VLOOKUP(AA1741,DATA!$O$25:$P$29,2,FALSE),""),"")</f>
        <v/>
      </c>
      <c r="AC1741" t="str">
        <f>IF(LEN(Z1741)&gt;0,VLOOKUP(Z1741,DATA!$K$25:$M$69,3,FALSE),"")</f>
        <v/>
      </c>
      <c r="AD1741" t="str">
        <f t="shared" si="906"/>
        <v/>
      </c>
      <c r="AE1741" t="str">
        <f t="shared" si="907"/>
        <v/>
      </c>
      <c r="AF1741" t="str">
        <f t="shared" si="908"/>
        <v/>
      </c>
      <c r="AG1741" t="str">
        <f t="shared" si="909"/>
        <v/>
      </c>
      <c r="AH1741" t="str">
        <f t="shared" si="910"/>
        <v/>
      </c>
      <c r="AI1741" t="str">
        <f>IF(LEN(Q1741)&gt;0,REPT("0",IF(IF(MID(I1741,12,1)="F",VLOOKUP(J1741,DATA!$K$2:$Y$20,14,FALSE),0)&gt;10,IF(MID(I1741,12,1)="F",VLOOKUP(J1741,DATA!$K$2:$Y$20,14,FALSE),0)-10,0)-LEN(X1741))&amp;DEC2BIN(Q1741,IF(MID(I1741,12,1)="F",VLOOKUP(J1741,DATA!$K$2:$Y$20,14,FALSE),0)-IF(IF(MID(I1741,12,1)="F",VLOOKUP(J1741,DATA!$K$2:$Y$20,14,FALSE),0)&gt;10,IF(MID(I1741,12,1)="F",VLOOKUP(J1741,DATA!$K$2:$Y$20,14,FALSE),0)-10,0)),"")</f>
        <v/>
      </c>
      <c r="AJ1741" t="str">
        <f>IF(LEN(H1741)&gt;0,IF(H1741&lt;&gt;"CALL_PAL",VLOOKUP(H1741,DATA!$B$2:$E$526,4,FALSE),VLOOKUP(K1741,DATA!$K$72:$M$161,3,FALSE)),"")</f>
        <v/>
      </c>
      <c r="AK1741" t="str">
        <f>IF(LEN(H1741)&gt;0,VLOOKUP(H1741,DATA!$B$2:$D$526,3,FALSE),"")</f>
        <v/>
      </c>
      <c r="AL1741" t="str">
        <f t="shared" si="911"/>
        <v/>
      </c>
      <c r="AM1741" t="str">
        <f t="shared" si="912"/>
        <v/>
      </c>
      <c r="AN1741" t="str">
        <f t="shared" si="890"/>
        <v/>
      </c>
      <c r="AO1741" t="str">
        <f t="shared" si="916"/>
        <v/>
      </c>
      <c r="AP1741" t="str">
        <f t="shared" si="917"/>
        <v/>
      </c>
      <c r="AQ1741" t="str">
        <f t="shared" si="914"/>
        <v/>
      </c>
    </row>
    <row r="1742" spans="1:43" x14ac:dyDescent="0.25">
      <c r="A1742" t="str">
        <f t="shared" si="918"/>
        <v/>
      </c>
      <c r="C1742" t="str">
        <f t="shared" si="892"/>
        <v/>
      </c>
      <c r="D1742" t="str">
        <f t="shared" si="919"/>
        <v/>
      </c>
      <c r="E1742" t="str">
        <f t="shared" si="920"/>
        <v/>
      </c>
      <c r="F1742" t="str">
        <f t="shared" si="891"/>
        <v/>
      </c>
      <c r="G1742" t="str">
        <f t="shared" si="915"/>
        <v/>
      </c>
      <c r="H1742" t="str">
        <f t="shared" si="893"/>
        <v/>
      </c>
      <c r="I1742" s="3" t="str">
        <f>IF(LEN(H1742)&gt;0,VLOOKUP(H1742,DATA!$B$2:$G$526,6,FALSE),"")</f>
        <v/>
      </c>
      <c r="J1742" t="str">
        <f>IF(LEN(H1742)&gt;0,VLOOKUP(H1742,DATA!$B$2:$G$526,2,FALSE),"")</f>
        <v/>
      </c>
      <c r="K1742" t="str">
        <f>IF(LEN(H1742)&gt;0,IF(MID(IF(MID(MID(C1742,LEN(H1742)+2,99),1,1)="(",MID(MID(C1742,LEN(H1742)+2,99),2,LEN(MID(C1742,LEN(H1742)+2,99))-2),MID(C1742,LEN(H1742)+2,99)),1,1)=VLOOKUP(H1742,DATA!$B$2:$I$526,8,FALSE),MID(IF(MID(MID(C1742,LEN(H1742)+2,99),1,1)="(",MID(MID(C1742,LEN(H1742)+2,99),2,LEN(MID(C1742,LEN(H1742)+2,99))-2),MID(C1742,LEN(H1742)+2,99)),1,3),IF(MID(MID(C1742,LEN(H1742)+2,99),1,1)="(",MID(MID(C1742,LEN(H1742)+2,99),2,LEN(MID(C1742,LEN(H1742)+2,99))-2),MID(C1742,LEN(H1742)+2,99))),"")</f>
        <v/>
      </c>
      <c r="L1742" t="str">
        <f t="shared" si="894"/>
        <v/>
      </c>
      <c r="M1742" t="str">
        <f t="shared" si="913"/>
        <v/>
      </c>
      <c r="N1742" t="str">
        <f t="shared" si="895"/>
        <v/>
      </c>
      <c r="O1742" t="str">
        <f t="shared" si="896"/>
        <v/>
      </c>
      <c r="P1742" t="str">
        <f t="shared" ref="P1742:P1805" si="921">IF(MID(I1742,12,1)="F",IFERROR(VLOOKUP(L1742&amp;":",C:G,5,FALSE),""),"")</f>
        <v/>
      </c>
      <c r="Q1742" t="str">
        <f t="shared" si="897"/>
        <v/>
      </c>
      <c r="R1742" t="str">
        <f t="shared" si="898"/>
        <v/>
      </c>
      <c r="S1742" t="str">
        <f t="shared" si="899"/>
        <v/>
      </c>
      <c r="T1742" t="str">
        <f t="shared" si="900"/>
        <v/>
      </c>
      <c r="U1742" t="str">
        <f t="shared" si="901"/>
        <v/>
      </c>
      <c r="V1742" t="str">
        <f>IF(MID(I1742,6,1)="T",VLOOKUP(H1742,DATA!$B$2:$H$526,7,FALSE),"")</f>
        <v/>
      </c>
      <c r="W1742" t="str">
        <f t="shared" si="902"/>
        <v/>
      </c>
      <c r="X1742" t="str">
        <f>IF(LEN(H1742)&gt;0,VLOOKUP(H1742,DATA!$B$2:$F$526,5,FALSE),"")</f>
        <v/>
      </c>
      <c r="Y1742" t="str">
        <f t="shared" si="903"/>
        <v/>
      </c>
      <c r="Z1742" t="str">
        <f t="shared" si="904"/>
        <v/>
      </c>
      <c r="AA1742" t="str">
        <f t="shared" si="905"/>
        <v/>
      </c>
      <c r="AB1742" t="str">
        <f>IF(LEN(Z1742)&gt;0,VLOOKUP(Z1742,DATA!$K$25:$L$69,2,FALSE)&amp;IF(LEN(AA1742)&gt;0,VLOOKUP(AA1742,DATA!$O$25:$P$29,2,FALSE),""),"")</f>
        <v/>
      </c>
      <c r="AC1742" t="str">
        <f>IF(LEN(Z1742)&gt;0,VLOOKUP(Z1742,DATA!$K$25:$M$69,3,FALSE),"")</f>
        <v/>
      </c>
      <c r="AD1742" t="str">
        <f t="shared" si="906"/>
        <v/>
      </c>
      <c r="AE1742" t="str">
        <f t="shared" si="907"/>
        <v/>
      </c>
      <c r="AF1742" t="str">
        <f t="shared" si="908"/>
        <v/>
      </c>
      <c r="AG1742" t="str">
        <f t="shared" si="909"/>
        <v/>
      </c>
      <c r="AH1742" t="str">
        <f t="shared" si="910"/>
        <v/>
      </c>
      <c r="AI1742" t="str">
        <f>IF(LEN(Q1742)&gt;0,REPT("0",IF(IF(MID(I1742,12,1)="F",VLOOKUP(J1742,DATA!$K$2:$Y$20,14,FALSE),0)&gt;10,IF(MID(I1742,12,1)="F",VLOOKUP(J1742,DATA!$K$2:$Y$20,14,FALSE),0)-10,0)-LEN(X1742))&amp;DEC2BIN(Q1742,IF(MID(I1742,12,1)="F",VLOOKUP(J1742,DATA!$K$2:$Y$20,14,FALSE),0)-IF(IF(MID(I1742,12,1)="F",VLOOKUP(J1742,DATA!$K$2:$Y$20,14,FALSE),0)&gt;10,IF(MID(I1742,12,1)="F",VLOOKUP(J1742,DATA!$K$2:$Y$20,14,FALSE),0)-10,0)),"")</f>
        <v/>
      </c>
      <c r="AJ1742" t="str">
        <f>IF(LEN(H1742)&gt;0,IF(H1742&lt;&gt;"CALL_PAL",VLOOKUP(H1742,DATA!$B$2:$E$526,4,FALSE),VLOOKUP(K1742,DATA!$K$72:$M$161,3,FALSE)),"")</f>
        <v/>
      </c>
      <c r="AK1742" t="str">
        <f>IF(LEN(H1742)&gt;0,VLOOKUP(H1742,DATA!$B$2:$D$526,3,FALSE),"")</f>
        <v/>
      </c>
      <c r="AL1742" t="str">
        <f t="shared" si="911"/>
        <v/>
      </c>
      <c r="AM1742" t="str">
        <f t="shared" si="912"/>
        <v/>
      </c>
      <c r="AN1742" t="str">
        <f t="shared" si="890"/>
        <v/>
      </c>
      <c r="AO1742" t="str">
        <f t="shared" si="916"/>
        <v/>
      </c>
      <c r="AP1742" t="str">
        <f t="shared" si="917"/>
        <v/>
      </c>
      <c r="AQ1742" t="str">
        <f t="shared" si="914"/>
        <v/>
      </c>
    </row>
    <row r="1743" spans="1:43" x14ac:dyDescent="0.25">
      <c r="A1743" t="str">
        <f t="shared" si="918"/>
        <v/>
      </c>
      <c r="C1743" t="str">
        <f t="shared" si="892"/>
        <v/>
      </c>
      <c r="D1743" t="str">
        <f t="shared" si="919"/>
        <v/>
      </c>
      <c r="E1743" t="str">
        <f t="shared" si="920"/>
        <v/>
      </c>
      <c r="F1743" t="str">
        <f t="shared" si="891"/>
        <v/>
      </c>
      <c r="G1743" t="str">
        <f t="shared" si="915"/>
        <v/>
      </c>
      <c r="H1743" t="str">
        <f t="shared" si="893"/>
        <v/>
      </c>
      <c r="I1743" s="3" t="str">
        <f>IF(LEN(H1743)&gt;0,VLOOKUP(H1743,DATA!$B$2:$G$526,6,FALSE),"")</f>
        <v/>
      </c>
      <c r="J1743" t="str">
        <f>IF(LEN(H1743)&gt;0,VLOOKUP(H1743,DATA!$B$2:$G$526,2,FALSE),"")</f>
        <v/>
      </c>
      <c r="K1743" t="str">
        <f>IF(LEN(H1743)&gt;0,IF(MID(IF(MID(MID(C1743,LEN(H1743)+2,99),1,1)="(",MID(MID(C1743,LEN(H1743)+2,99),2,LEN(MID(C1743,LEN(H1743)+2,99))-2),MID(C1743,LEN(H1743)+2,99)),1,1)=VLOOKUP(H1743,DATA!$B$2:$I$526,8,FALSE),MID(IF(MID(MID(C1743,LEN(H1743)+2,99),1,1)="(",MID(MID(C1743,LEN(H1743)+2,99),2,LEN(MID(C1743,LEN(H1743)+2,99))-2),MID(C1743,LEN(H1743)+2,99)),1,3),IF(MID(MID(C1743,LEN(H1743)+2,99),1,1)="(",MID(MID(C1743,LEN(H1743)+2,99),2,LEN(MID(C1743,LEN(H1743)+2,99))-2),MID(C1743,LEN(H1743)+2,99))),"")</f>
        <v/>
      </c>
      <c r="L1743" t="str">
        <f t="shared" si="894"/>
        <v/>
      </c>
      <c r="M1743" t="str">
        <f t="shared" si="913"/>
        <v/>
      </c>
      <c r="N1743" t="str">
        <f t="shared" si="895"/>
        <v/>
      </c>
      <c r="O1743" t="str">
        <f t="shared" si="896"/>
        <v/>
      </c>
      <c r="P1743" t="str">
        <f t="shared" si="921"/>
        <v/>
      </c>
      <c r="Q1743" t="str">
        <f t="shared" si="897"/>
        <v/>
      </c>
      <c r="R1743" t="str">
        <f t="shared" si="898"/>
        <v/>
      </c>
      <c r="S1743" t="str">
        <f t="shared" si="899"/>
        <v/>
      </c>
      <c r="T1743" t="str">
        <f t="shared" si="900"/>
        <v/>
      </c>
      <c r="U1743" t="str">
        <f t="shared" si="901"/>
        <v/>
      </c>
      <c r="V1743" t="str">
        <f>IF(MID(I1743,6,1)="T",VLOOKUP(H1743,DATA!$B$2:$H$526,7,FALSE),"")</f>
        <v/>
      </c>
      <c r="W1743" t="str">
        <f t="shared" si="902"/>
        <v/>
      </c>
      <c r="X1743" t="str">
        <f>IF(LEN(H1743)&gt;0,VLOOKUP(H1743,DATA!$B$2:$F$526,5,FALSE),"")</f>
        <v/>
      </c>
      <c r="Y1743" t="str">
        <f t="shared" si="903"/>
        <v/>
      </c>
      <c r="Z1743" t="str">
        <f t="shared" si="904"/>
        <v/>
      </c>
      <c r="AA1743" t="str">
        <f t="shared" si="905"/>
        <v/>
      </c>
      <c r="AB1743" t="str">
        <f>IF(LEN(Z1743)&gt;0,VLOOKUP(Z1743,DATA!$K$25:$L$69,2,FALSE)&amp;IF(LEN(AA1743)&gt;0,VLOOKUP(AA1743,DATA!$O$25:$P$29,2,FALSE),""),"")</f>
        <v/>
      </c>
      <c r="AC1743" t="str">
        <f>IF(LEN(Z1743)&gt;0,VLOOKUP(Z1743,DATA!$K$25:$M$69,3,FALSE),"")</f>
        <v/>
      </c>
      <c r="AD1743" t="str">
        <f t="shared" si="906"/>
        <v/>
      </c>
      <c r="AE1743" t="str">
        <f t="shared" si="907"/>
        <v/>
      </c>
      <c r="AF1743" t="str">
        <f t="shared" si="908"/>
        <v/>
      </c>
      <c r="AG1743" t="str">
        <f t="shared" si="909"/>
        <v/>
      </c>
      <c r="AH1743" t="str">
        <f t="shared" si="910"/>
        <v/>
      </c>
      <c r="AI1743" t="str">
        <f>IF(LEN(Q1743)&gt;0,REPT("0",IF(IF(MID(I1743,12,1)="F",VLOOKUP(J1743,DATA!$K$2:$Y$20,14,FALSE),0)&gt;10,IF(MID(I1743,12,1)="F",VLOOKUP(J1743,DATA!$K$2:$Y$20,14,FALSE),0)-10,0)-LEN(X1743))&amp;DEC2BIN(Q1743,IF(MID(I1743,12,1)="F",VLOOKUP(J1743,DATA!$K$2:$Y$20,14,FALSE),0)-IF(IF(MID(I1743,12,1)="F",VLOOKUP(J1743,DATA!$K$2:$Y$20,14,FALSE),0)&gt;10,IF(MID(I1743,12,1)="F",VLOOKUP(J1743,DATA!$K$2:$Y$20,14,FALSE),0)-10,0)),"")</f>
        <v/>
      </c>
      <c r="AJ1743" t="str">
        <f>IF(LEN(H1743)&gt;0,IF(H1743&lt;&gt;"CALL_PAL",VLOOKUP(H1743,DATA!$B$2:$E$526,4,FALSE),VLOOKUP(K1743,DATA!$K$72:$M$161,3,FALSE)),"")</f>
        <v/>
      </c>
      <c r="AK1743" t="str">
        <f>IF(LEN(H1743)&gt;0,VLOOKUP(H1743,DATA!$B$2:$D$526,3,FALSE),"")</f>
        <v/>
      </c>
      <c r="AL1743" t="str">
        <f t="shared" si="911"/>
        <v/>
      </c>
      <c r="AM1743" t="str">
        <f t="shared" si="912"/>
        <v/>
      </c>
      <c r="AN1743" t="str">
        <f t="shared" si="890"/>
        <v/>
      </c>
      <c r="AO1743" t="str">
        <f t="shared" si="916"/>
        <v/>
      </c>
      <c r="AP1743" t="str">
        <f t="shared" si="917"/>
        <v/>
      </c>
      <c r="AQ1743" t="str">
        <f t="shared" si="914"/>
        <v/>
      </c>
    </row>
    <row r="1744" spans="1:43" x14ac:dyDescent="0.25">
      <c r="A1744" t="str">
        <f t="shared" si="918"/>
        <v/>
      </c>
      <c r="C1744" t="str">
        <f t="shared" si="892"/>
        <v/>
      </c>
      <c r="D1744" t="str">
        <f t="shared" si="919"/>
        <v/>
      </c>
      <c r="E1744" t="str">
        <f t="shared" si="920"/>
        <v/>
      </c>
      <c r="F1744" t="str">
        <f t="shared" si="891"/>
        <v/>
      </c>
      <c r="G1744" t="str">
        <f t="shared" si="915"/>
        <v/>
      </c>
      <c r="H1744" t="str">
        <f t="shared" si="893"/>
        <v/>
      </c>
      <c r="I1744" s="3" t="str">
        <f>IF(LEN(H1744)&gt;0,VLOOKUP(H1744,DATA!$B$2:$G$526,6,FALSE),"")</f>
        <v/>
      </c>
      <c r="J1744" t="str">
        <f>IF(LEN(H1744)&gt;0,VLOOKUP(H1744,DATA!$B$2:$G$526,2,FALSE),"")</f>
        <v/>
      </c>
      <c r="K1744" t="str">
        <f>IF(LEN(H1744)&gt;0,IF(MID(IF(MID(MID(C1744,LEN(H1744)+2,99),1,1)="(",MID(MID(C1744,LEN(H1744)+2,99),2,LEN(MID(C1744,LEN(H1744)+2,99))-2),MID(C1744,LEN(H1744)+2,99)),1,1)=VLOOKUP(H1744,DATA!$B$2:$I$526,8,FALSE),MID(IF(MID(MID(C1744,LEN(H1744)+2,99),1,1)="(",MID(MID(C1744,LEN(H1744)+2,99),2,LEN(MID(C1744,LEN(H1744)+2,99))-2),MID(C1744,LEN(H1744)+2,99)),1,3),IF(MID(MID(C1744,LEN(H1744)+2,99),1,1)="(",MID(MID(C1744,LEN(H1744)+2,99),2,LEN(MID(C1744,LEN(H1744)+2,99))-2),MID(C1744,LEN(H1744)+2,99))),"")</f>
        <v/>
      </c>
      <c r="L1744" t="str">
        <f t="shared" si="894"/>
        <v/>
      </c>
      <c r="M1744" t="str">
        <f t="shared" si="913"/>
        <v/>
      </c>
      <c r="N1744" t="str">
        <f t="shared" si="895"/>
        <v/>
      </c>
      <c r="O1744" t="str">
        <f t="shared" si="896"/>
        <v/>
      </c>
      <c r="P1744" t="str">
        <f t="shared" si="921"/>
        <v/>
      </c>
      <c r="Q1744" t="str">
        <f t="shared" si="897"/>
        <v/>
      </c>
      <c r="R1744" t="str">
        <f t="shared" si="898"/>
        <v/>
      </c>
      <c r="S1744" t="str">
        <f t="shared" si="899"/>
        <v/>
      </c>
      <c r="T1744" t="str">
        <f t="shared" si="900"/>
        <v/>
      </c>
      <c r="U1744" t="str">
        <f t="shared" si="901"/>
        <v/>
      </c>
      <c r="V1744" t="str">
        <f>IF(MID(I1744,6,1)="T",VLOOKUP(H1744,DATA!$B$2:$H$526,7,FALSE),"")</f>
        <v/>
      </c>
      <c r="W1744" t="str">
        <f t="shared" si="902"/>
        <v/>
      </c>
      <c r="X1744" t="str">
        <f>IF(LEN(H1744)&gt;0,VLOOKUP(H1744,DATA!$B$2:$F$526,5,FALSE),"")</f>
        <v/>
      </c>
      <c r="Y1744" t="str">
        <f t="shared" si="903"/>
        <v/>
      </c>
      <c r="Z1744" t="str">
        <f t="shared" si="904"/>
        <v/>
      </c>
      <c r="AA1744" t="str">
        <f t="shared" si="905"/>
        <v/>
      </c>
      <c r="AB1744" t="str">
        <f>IF(LEN(Z1744)&gt;0,VLOOKUP(Z1744,DATA!$K$25:$L$69,2,FALSE)&amp;IF(LEN(AA1744)&gt;0,VLOOKUP(AA1744,DATA!$O$25:$P$29,2,FALSE),""),"")</f>
        <v/>
      </c>
      <c r="AC1744" t="str">
        <f>IF(LEN(Z1744)&gt;0,VLOOKUP(Z1744,DATA!$K$25:$M$69,3,FALSE),"")</f>
        <v/>
      </c>
      <c r="AD1744" t="str">
        <f t="shared" si="906"/>
        <v/>
      </c>
      <c r="AE1744" t="str">
        <f t="shared" si="907"/>
        <v/>
      </c>
      <c r="AF1744" t="str">
        <f t="shared" si="908"/>
        <v/>
      </c>
      <c r="AG1744" t="str">
        <f t="shared" si="909"/>
        <v/>
      </c>
      <c r="AH1744" t="str">
        <f t="shared" si="910"/>
        <v/>
      </c>
      <c r="AI1744" t="str">
        <f>IF(LEN(Q1744)&gt;0,REPT("0",IF(IF(MID(I1744,12,1)="F",VLOOKUP(J1744,DATA!$K$2:$Y$20,14,FALSE),0)&gt;10,IF(MID(I1744,12,1)="F",VLOOKUP(J1744,DATA!$K$2:$Y$20,14,FALSE),0)-10,0)-LEN(X1744))&amp;DEC2BIN(Q1744,IF(MID(I1744,12,1)="F",VLOOKUP(J1744,DATA!$K$2:$Y$20,14,FALSE),0)-IF(IF(MID(I1744,12,1)="F",VLOOKUP(J1744,DATA!$K$2:$Y$20,14,FALSE),0)&gt;10,IF(MID(I1744,12,1)="F",VLOOKUP(J1744,DATA!$K$2:$Y$20,14,FALSE),0)-10,0)),"")</f>
        <v/>
      </c>
      <c r="AJ1744" t="str">
        <f>IF(LEN(H1744)&gt;0,IF(H1744&lt;&gt;"CALL_PAL",VLOOKUP(H1744,DATA!$B$2:$E$526,4,FALSE),VLOOKUP(K1744,DATA!$K$72:$M$161,3,FALSE)),"")</f>
        <v/>
      </c>
      <c r="AK1744" t="str">
        <f>IF(LEN(H1744)&gt;0,VLOOKUP(H1744,DATA!$B$2:$D$526,3,FALSE),"")</f>
        <v/>
      </c>
      <c r="AL1744" t="str">
        <f t="shared" si="911"/>
        <v/>
      </c>
      <c r="AM1744" t="str">
        <f t="shared" si="912"/>
        <v/>
      </c>
      <c r="AN1744" t="str">
        <f t="shared" si="890"/>
        <v/>
      </c>
      <c r="AO1744" t="str">
        <f t="shared" si="916"/>
        <v/>
      </c>
      <c r="AP1744" t="str">
        <f t="shared" si="917"/>
        <v/>
      </c>
      <c r="AQ1744" t="str">
        <f t="shared" si="914"/>
        <v/>
      </c>
    </row>
    <row r="1745" spans="1:43" x14ac:dyDescent="0.25">
      <c r="A1745" t="str">
        <f t="shared" si="918"/>
        <v/>
      </c>
      <c r="C1745" t="str">
        <f t="shared" si="892"/>
        <v/>
      </c>
      <c r="D1745" t="str">
        <f t="shared" si="919"/>
        <v/>
      </c>
      <c r="E1745" t="str">
        <f t="shared" si="920"/>
        <v/>
      </c>
      <c r="F1745" t="str">
        <f t="shared" si="891"/>
        <v/>
      </c>
      <c r="G1745" t="str">
        <f t="shared" si="915"/>
        <v/>
      </c>
      <c r="H1745" t="str">
        <f t="shared" si="893"/>
        <v/>
      </c>
      <c r="I1745" s="3" t="str">
        <f>IF(LEN(H1745)&gt;0,VLOOKUP(H1745,DATA!$B$2:$G$526,6,FALSE),"")</f>
        <v/>
      </c>
      <c r="J1745" t="str">
        <f>IF(LEN(H1745)&gt;0,VLOOKUP(H1745,DATA!$B$2:$G$526,2,FALSE),"")</f>
        <v/>
      </c>
      <c r="K1745" t="str">
        <f>IF(LEN(H1745)&gt;0,IF(MID(IF(MID(MID(C1745,LEN(H1745)+2,99),1,1)="(",MID(MID(C1745,LEN(H1745)+2,99),2,LEN(MID(C1745,LEN(H1745)+2,99))-2),MID(C1745,LEN(H1745)+2,99)),1,1)=VLOOKUP(H1745,DATA!$B$2:$I$526,8,FALSE),MID(IF(MID(MID(C1745,LEN(H1745)+2,99),1,1)="(",MID(MID(C1745,LEN(H1745)+2,99),2,LEN(MID(C1745,LEN(H1745)+2,99))-2),MID(C1745,LEN(H1745)+2,99)),1,3),IF(MID(MID(C1745,LEN(H1745)+2,99),1,1)="(",MID(MID(C1745,LEN(H1745)+2,99),2,LEN(MID(C1745,LEN(H1745)+2,99))-2),MID(C1745,LEN(H1745)+2,99))),"")</f>
        <v/>
      </c>
      <c r="L1745" t="str">
        <f t="shared" si="894"/>
        <v/>
      </c>
      <c r="M1745" t="str">
        <f t="shared" si="913"/>
        <v/>
      </c>
      <c r="N1745" t="str">
        <f t="shared" si="895"/>
        <v/>
      </c>
      <c r="O1745" t="str">
        <f t="shared" si="896"/>
        <v/>
      </c>
      <c r="P1745" t="str">
        <f t="shared" si="921"/>
        <v/>
      </c>
      <c r="Q1745" t="str">
        <f t="shared" si="897"/>
        <v/>
      </c>
      <c r="R1745" t="str">
        <f t="shared" si="898"/>
        <v/>
      </c>
      <c r="S1745" t="str">
        <f t="shared" si="899"/>
        <v/>
      </c>
      <c r="T1745" t="str">
        <f t="shared" si="900"/>
        <v/>
      </c>
      <c r="U1745" t="str">
        <f t="shared" si="901"/>
        <v/>
      </c>
      <c r="V1745" t="str">
        <f>IF(MID(I1745,6,1)="T",VLOOKUP(H1745,DATA!$B$2:$H$526,7,FALSE),"")</f>
        <v/>
      </c>
      <c r="W1745" t="str">
        <f t="shared" si="902"/>
        <v/>
      </c>
      <c r="X1745" t="str">
        <f>IF(LEN(H1745)&gt;0,VLOOKUP(H1745,DATA!$B$2:$F$526,5,FALSE),"")</f>
        <v/>
      </c>
      <c r="Y1745" t="str">
        <f t="shared" si="903"/>
        <v/>
      </c>
      <c r="Z1745" t="str">
        <f t="shared" si="904"/>
        <v/>
      </c>
      <c r="AA1745" t="str">
        <f t="shared" si="905"/>
        <v/>
      </c>
      <c r="AB1745" t="str">
        <f>IF(LEN(Z1745)&gt;0,VLOOKUP(Z1745,DATA!$K$25:$L$69,2,FALSE)&amp;IF(LEN(AA1745)&gt;0,VLOOKUP(AA1745,DATA!$O$25:$P$29,2,FALSE),""),"")</f>
        <v/>
      </c>
      <c r="AC1745" t="str">
        <f>IF(LEN(Z1745)&gt;0,VLOOKUP(Z1745,DATA!$K$25:$M$69,3,FALSE),"")</f>
        <v/>
      </c>
      <c r="AD1745" t="str">
        <f t="shared" si="906"/>
        <v/>
      </c>
      <c r="AE1745" t="str">
        <f t="shared" si="907"/>
        <v/>
      </c>
      <c r="AF1745" t="str">
        <f t="shared" si="908"/>
        <v/>
      </c>
      <c r="AG1745" t="str">
        <f t="shared" si="909"/>
        <v/>
      </c>
      <c r="AH1745" t="str">
        <f t="shared" si="910"/>
        <v/>
      </c>
      <c r="AI1745" t="str">
        <f>IF(LEN(Q1745)&gt;0,REPT("0",IF(IF(MID(I1745,12,1)="F",VLOOKUP(J1745,DATA!$K$2:$Y$20,14,FALSE),0)&gt;10,IF(MID(I1745,12,1)="F",VLOOKUP(J1745,DATA!$K$2:$Y$20,14,FALSE),0)-10,0)-LEN(X1745))&amp;DEC2BIN(Q1745,IF(MID(I1745,12,1)="F",VLOOKUP(J1745,DATA!$K$2:$Y$20,14,FALSE),0)-IF(IF(MID(I1745,12,1)="F",VLOOKUP(J1745,DATA!$K$2:$Y$20,14,FALSE),0)&gt;10,IF(MID(I1745,12,1)="F",VLOOKUP(J1745,DATA!$K$2:$Y$20,14,FALSE),0)-10,0)),"")</f>
        <v/>
      </c>
      <c r="AJ1745" t="str">
        <f>IF(LEN(H1745)&gt;0,IF(H1745&lt;&gt;"CALL_PAL",VLOOKUP(H1745,DATA!$B$2:$E$526,4,FALSE),VLOOKUP(K1745,DATA!$K$72:$M$161,3,FALSE)),"")</f>
        <v/>
      </c>
      <c r="AK1745" t="str">
        <f>IF(LEN(H1745)&gt;0,VLOOKUP(H1745,DATA!$B$2:$D$526,3,FALSE),"")</f>
        <v/>
      </c>
      <c r="AL1745" t="str">
        <f t="shared" si="911"/>
        <v/>
      </c>
      <c r="AM1745" t="str">
        <f t="shared" si="912"/>
        <v/>
      </c>
      <c r="AN1745" t="str">
        <f t="shared" si="890"/>
        <v/>
      </c>
      <c r="AO1745" t="str">
        <f t="shared" si="916"/>
        <v/>
      </c>
      <c r="AP1745" t="str">
        <f t="shared" si="917"/>
        <v/>
      </c>
      <c r="AQ1745" t="str">
        <f t="shared" si="914"/>
        <v/>
      </c>
    </row>
    <row r="1746" spans="1:43" x14ac:dyDescent="0.25">
      <c r="A1746" t="str">
        <f t="shared" si="918"/>
        <v/>
      </c>
      <c r="C1746" t="str">
        <f t="shared" si="892"/>
        <v/>
      </c>
      <c r="D1746" t="str">
        <f t="shared" si="919"/>
        <v/>
      </c>
      <c r="E1746" t="str">
        <f t="shared" si="920"/>
        <v/>
      </c>
      <c r="F1746" t="str">
        <f t="shared" si="891"/>
        <v/>
      </c>
      <c r="G1746" t="str">
        <f t="shared" si="915"/>
        <v/>
      </c>
      <c r="H1746" t="str">
        <f t="shared" si="893"/>
        <v/>
      </c>
      <c r="I1746" s="3" t="str">
        <f>IF(LEN(H1746)&gt;0,VLOOKUP(H1746,DATA!$B$2:$G$526,6,FALSE),"")</f>
        <v/>
      </c>
      <c r="J1746" t="str">
        <f>IF(LEN(H1746)&gt;0,VLOOKUP(H1746,DATA!$B$2:$G$526,2,FALSE),"")</f>
        <v/>
      </c>
      <c r="K1746" t="str">
        <f>IF(LEN(H1746)&gt;0,IF(MID(IF(MID(MID(C1746,LEN(H1746)+2,99),1,1)="(",MID(MID(C1746,LEN(H1746)+2,99),2,LEN(MID(C1746,LEN(H1746)+2,99))-2),MID(C1746,LEN(H1746)+2,99)),1,1)=VLOOKUP(H1746,DATA!$B$2:$I$526,8,FALSE),MID(IF(MID(MID(C1746,LEN(H1746)+2,99),1,1)="(",MID(MID(C1746,LEN(H1746)+2,99),2,LEN(MID(C1746,LEN(H1746)+2,99))-2),MID(C1746,LEN(H1746)+2,99)),1,3),IF(MID(MID(C1746,LEN(H1746)+2,99),1,1)="(",MID(MID(C1746,LEN(H1746)+2,99),2,LEN(MID(C1746,LEN(H1746)+2,99))-2),MID(C1746,LEN(H1746)+2,99))),"")</f>
        <v/>
      </c>
      <c r="L1746" t="str">
        <f t="shared" si="894"/>
        <v/>
      </c>
      <c r="M1746" t="str">
        <f t="shared" si="913"/>
        <v/>
      </c>
      <c r="N1746" t="str">
        <f t="shared" si="895"/>
        <v/>
      </c>
      <c r="O1746" t="str">
        <f t="shared" si="896"/>
        <v/>
      </c>
      <c r="P1746" t="str">
        <f t="shared" si="921"/>
        <v/>
      </c>
      <c r="Q1746" t="str">
        <f t="shared" si="897"/>
        <v/>
      </c>
      <c r="R1746" t="str">
        <f t="shared" si="898"/>
        <v/>
      </c>
      <c r="S1746" t="str">
        <f t="shared" si="899"/>
        <v/>
      </c>
      <c r="T1746" t="str">
        <f t="shared" si="900"/>
        <v/>
      </c>
      <c r="U1746" t="str">
        <f t="shared" si="901"/>
        <v/>
      </c>
      <c r="V1746" t="str">
        <f>IF(MID(I1746,6,1)="T",VLOOKUP(H1746,DATA!$B$2:$H$526,7,FALSE),"")</f>
        <v/>
      </c>
      <c r="W1746" t="str">
        <f t="shared" si="902"/>
        <v/>
      </c>
      <c r="X1746" t="str">
        <f>IF(LEN(H1746)&gt;0,VLOOKUP(H1746,DATA!$B$2:$F$526,5,FALSE),"")</f>
        <v/>
      </c>
      <c r="Y1746" t="str">
        <f t="shared" si="903"/>
        <v/>
      </c>
      <c r="Z1746" t="str">
        <f t="shared" si="904"/>
        <v/>
      </c>
      <c r="AA1746" t="str">
        <f t="shared" si="905"/>
        <v/>
      </c>
      <c r="AB1746" t="str">
        <f>IF(LEN(Z1746)&gt;0,VLOOKUP(Z1746,DATA!$K$25:$L$69,2,FALSE)&amp;IF(LEN(AA1746)&gt;0,VLOOKUP(AA1746,DATA!$O$25:$P$29,2,FALSE),""),"")</f>
        <v/>
      </c>
      <c r="AC1746" t="str">
        <f>IF(LEN(Z1746)&gt;0,VLOOKUP(Z1746,DATA!$K$25:$M$69,3,FALSE),"")</f>
        <v/>
      </c>
      <c r="AD1746" t="str">
        <f t="shared" si="906"/>
        <v/>
      </c>
      <c r="AE1746" t="str">
        <f t="shared" si="907"/>
        <v/>
      </c>
      <c r="AF1746" t="str">
        <f t="shared" si="908"/>
        <v/>
      </c>
      <c r="AG1746" t="str">
        <f t="shared" si="909"/>
        <v/>
      </c>
      <c r="AH1746" t="str">
        <f t="shared" si="910"/>
        <v/>
      </c>
      <c r="AI1746" t="str">
        <f>IF(LEN(Q1746)&gt;0,REPT("0",IF(IF(MID(I1746,12,1)="F",VLOOKUP(J1746,DATA!$K$2:$Y$20,14,FALSE),0)&gt;10,IF(MID(I1746,12,1)="F",VLOOKUP(J1746,DATA!$K$2:$Y$20,14,FALSE),0)-10,0)-LEN(X1746))&amp;DEC2BIN(Q1746,IF(MID(I1746,12,1)="F",VLOOKUP(J1746,DATA!$K$2:$Y$20,14,FALSE),0)-IF(IF(MID(I1746,12,1)="F",VLOOKUP(J1746,DATA!$K$2:$Y$20,14,FALSE),0)&gt;10,IF(MID(I1746,12,1)="F",VLOOKUP(J1746,DATA!$K$2:$Y$20,14,FALSE),0)-10,0)),"")</f>
        <v/>
      </c>
      <c r="AJ1746" t="str">
        <f>IF(LEN(H1746)&gt;0,IF(H1746&lt;&gt;"CALL_PAL",VLOOKUP(H1746,DATA!$B$2:$E$526,4,FALSE),VLOOKUP(K1746,DATA!$K$72:$M$161,3,FALSE)),"")</f>
        <v/>
      </c>
      <c r="AK1746" t="str">
        <f>IF(LEN(H1746)&gt;0,VLOOKUP(H1746,DATA!$B$2:$D$526,3,FALSE),"")</f>
        <v/>
      </c>
      <c r="AL1746" t="str">
        <f t="shared" si="911"/>
        <v/>
      </c>
      <c r="AM1746" t="str">
        <f t="shared" si="912"/>
        <v/>
      </c>
      <c r="AN1746" t="str">
        <f t="shared" si="890"/>
        <v/>
      </c>
      <c r="AO1746" t="str">
        <f t="shared" si="916"/>
        <v/>
      </c>
      <c r="AP1746" t="str">
        <f t="shared" si="917"/>
        <v/>
      </c>
      <c r="AQ1746" t="str">
        <f t="shared" si="914"/>
        <v/>
      </c>
    </row>
    <row r="1747" spans="1:43" x14ac:dyDescent="0.25">
      <c r="A1747" t="str">
        <f t="shared" si="918"/>
        <v/>
      </c>
      <c r="C1747" t="str">
        <f t="shared" si="892"/>
        <v/>
      </c>
      <c r="D1747" t="str">
        <f t="shared" si="919"/>
        <v/>
      </c>
      <c r="E1747" t="str">
        <f t="shared" si="920"/>
        <v/>
      </c>
      <c r="F1747" t="str">
        <f t="shared" si="891"/>
        <v/>
      </c>
      <c r="G1747" t="str">
        <f t="shared" si="915"/>
        <v/>
      </c>
      <c r="H1747" t="str">
        <f t="shared" si="893"/>
        <v/>
      </c>
      <c r="I1747" s="3" t="str">
        <f>IF(LEN(H1747)&gt;0,VLOOKUP(H1747,DATA!$B$2:$G$526,6,FALSE),"")</f>
        <v/>
      </c>
      <c r="J1747" t="str">
        <f>IF(LEN(H1747)&gt;0,VLOOKUP(H1747,DATA!$B$2:$G$526,2,FALSE),"")</f>
        <v/>
      </c>
      <c r="K1747" t="str">
        <f>IF(LEN(H1747)&gt;0,IF(MID(IF(MID(MID(C1747,LEN(H1747)+2,99),1,1)="(",MID(MID(C1747,LEN(H1747)+2,99),2,LEN(MID(C1747,LEN(H1747)+2,99))-2),MID(C1747,LEN(H1747)+2,99)),1,1)=VLOOKUP(H1747,DATA!$B$2:$I$526,8,FALSE),MID(IF(MID(MID(C1747,LEN(H1747)+2,99),1,1)="(",MID(MID(C1747,LEN(H1747)+2,99),2,LEN(MID(C1747,LEN(H1747)+2,99))-2),MID(C1747,LEN(H1747)+2,99)),1,3),IF(MID(MID(C1747,LEN(H1747)+2,99),1,1)="(",MID(MID(C1747,LEN(H1747)+2,99),2,LEN(MID(C1747,LEN(H1747)+2,99))-2),MID(C1747,LEN(H1747)+2,99))),"")</f>
        <v/>
      </c>
      <c r="L1747" t="str">
        <f t="shared" si="894"/>
        <v/>
      </c>
      <c r="M1747" t="str">
        <f t="shared" si="913"/>
        <v/>
      </c>
      <c r="N1747" t="str">
        <f t="shared" si="895"/>
        <v/>
      </c>
      <c r="O1747" t="str">
        <f t="shared" si="896"/>
        <v/>
      </c>
      <c r="P1747" t="str">
        <f t="shared" si="921"/>
        <v/>
      </c>
      <c r="Q1747" t="str">
        <f t="shared" si="897"/>
        <v/>
      </c>
      <c r="R1747" t="str">
        <f t="shared" si="898"/>
        <v/>
      </c>
      <c r="S1747" t="str">
        <f t="shared" si="899"/>
        <v/>
      </c>
      <c r="T1747" t="str">
        <f t="shared" si="900"/>
        <v/>
      </c>
      <c r="U1747" t="str">
        <f t="shared" si="901"/>
        <v/>
      </c>
      <c r="V1747" t="str">
        <f>IF(MID(I1747,6,1)="T",VLOOKUP(H1747,DATA!$B$2:$H$526,7,FALSE),"")</f>
        <v/>
      </c>
      <c r="W1747" t="str">
        <f t="shared" si="902"/>
        <v/>
      </c>
      <c r="X1747" t="str">
        <f>IF(LEN(H1747)&gt;0,VLOOKUP(H1747,DATA!$B$2:$F$526,5,FALSE),"")</f>
        <v/>
      </c>
      <c r="Y1747" t="str">
        <f t="shared" si="903"/>
        <v/>
      </c>
      <c r="Z1747" t="str">
        <f t="shared" si="904"/>
        <v/>
      </c>
      <c r="AA1747" t="str">
        <f t="shared" si="905"/>
        <v/>
      </c>
      <c r="AB1747" t="str">
        <f>IF(LEN(Z1747)&gt;0,VLOOKUP(Z1747,DATA!$K$25:$L$69,2,FALSE)&amp;IF(LEN(AA1747)&gt;0,VLOOKUP(AA1747,DATA!$O$25:$P$29,2,FALSE),""),"")</f>
        <v/>
      </c>
      <c r="AC1747" t="str">
        <f>IF(LEN(Z1747)&gt;0,VLOOKUP(Z1747,DATA!$K$25:$M$69,3,FALSE),"")</f>
        <v/>
      </c>
      <c r="AD1747" t="str">
        <f t="shared" si="906"/>
        <v/>
      </c>
      <c r="AE1747" t="str">
        <f t="shared" si="907"/>
        <v/>
      </c>
      <c r="AF1747" t="str">
        <f t="shared" si="908"/>
        <v/>
      </c>
      <c r="AG1747" t="str">
        <f t="shared" si="909"/>
        <v/>
      </c>
      <c r="AH1747" t="str">
        <f t="shared" si="910"/>
        <v/>
      </c>
      <c r="AI1747" t="str">
        <f>IF(LEN(Q1747)&gt;0,REPT("0",IF(IF(MID(I1747,12,1)="F",VLOOKUP(J1747,DATA!$K$2:$Y$20,14,FALSE),0)&gt;10,IF(MID(I1747,12,1)="F",VLOOKUP(J1747,DATA!$K$2:$Y$20,14,FALSE),0)-10,0)-LEN(X1747))&amp;DEC2BIN(Q1747,IF(MID(I1747,12,1)="F",VLOOKUP(J1747,DATA!$K$2:$Y$20,14,FALSE),0)-IF(IF(MID(I1747,12,1)="F",VLOOKUP(J1747,DATA!$K$2:$Y$20,14,FALSE),0)&gt;10,IF(MID(I1747,12,1)="F",VLOOKUP(J1747,DATA!$K$2:$Y$20,14,FALSE),0)-10,0)),"")</f>
        <v/>
      </c>
      <c r="AJ1747" t="str">
        <f>IF(LEN(H1747)&gt;0,IF(H1747&lt;&gt;"CALL_PAL",VLOOKUP(H1747,DATA!$B$2:$E$526,4,FALSE),VLOOKUP(K1747,DATA!$K$72:$M$161,3,FALSE)),"")</f>
        <v/>
      </c>
      <c r="AK1747" t="str">
        <f>IF(LEN(H1747)&gt;0,VLOOKUP(H1747,DATA!$B$2:$D$526,3,FALSE),"")</f>
        <v/>
      </c>
      <c r="AL1747" t="str">
        <f t="shared" si="911"/>
        <v/>
      </c>
      <c r="AM1747" t="str">
        <f t="shared" si="912"/>
        <v/>
      </c>
      <c r="AN1747" t="str">
        <f t="shared" si="890"/>
        <v/>
      </c>
      <c r="AO1747" t="str">
        <f t="shared" si="916"/>
        <v/>
      </c>
      <c r="AP1747" t="str">
        <f t="shared" si="917"/>
        <v/>
      </c>
      <c r="AQ1747" t="str">
        <f t="shared" si="914"/>
        <v/>
      </c>
    </row>
    <row r="1748" spans="1:43" x14ac:dyDescent="0.25">
      <c r="A1748" t="str">
        <f t="shared" si="918"/>
        <v/>
      </c>
      <c r="C1748" t="str">
        <f t="shared" si="892"/>
        <v/>
      </c>
      <c r="D1748" t="str">
        <f t="shared" si="919"/>
        <v/>
      </c>
      <c r="E1748" t="str">
        <f t="shared" si="920"/>
        <v/>
      </c>
      <c r="F1748" t="str">
        <f t="shared" si="891"/>
        <v/>
      </c>
      <c r="G1748" t="str">
        <f t="shared" si="915"/>
        <v/>
      </c>
      <c r="H1748" t="str">
        <f t="shared" si="893"/>
        <v/>
      </c>
      <c r="I1748" s="3" t="str">
        <f>IF(LEN(H1748)&gt;0,VLOOKUP(H1748,DATA!$B$2:$G$526,6,FALSE),"")</f>
        <v/>
      </c>
      <c r="J1748" t="str">
        <f>IF(LEN(H1748)&gt;0,VLOOKUP(H1748,DATA!$B$2:$G$526,2,FALSE),"")</f>
        <v/>
      </c>
      <c r="K1748" t="str">
        <f>IF(LEN(H1748)&gt;0,IF(MID(IF(MID(MID(C1748,LEN(H1748)+2,99),1,1)="(",MID(MID(C1748,LEN(H1748)+2,99),2,LEN(MID(C1748,LEN(H1748)+2,99))-2),MID(C1748,LEN(H1748)+2,99)),1,1)=VLOOKUP(H1748,DATA!$B$2:$I$526,8,FALSE),MID(IF(MID(MID(C1748,LEN(H1748)+2,99),1,1)="(",MID(MID(C1748,LEN(H1748)+2,99),2,LEN(MID(C1748,LEN(H1748)+2,99))-2),MID(C1748,LEN(H1748)+2,99)),1,3),IF(MID(MID(C1748,LEN(H1748)+2,99),1,1)="(",MID(MID(C1748,LEN(H1748)+2,99),2,LEN(MID(C1748,LEN(H1748)+2,99))-2),MID(C1748,LEN(H1748)+2,99))),"")</f>
        <v/>
      </c>
      <c r="L1748" t="str">
        <f t="shared" si="894"/>
        <v/>
      </c>
      <c r="M1748" t="str">
        <f t="shared" si="913"/>
        <v/>
      </c>
      <c r="N1748" t="str">
        <f t="shared" si="895"/>
        <v/>
      </c>
      <c r="O1748" t="str">
        <f t="shared" si="896"/>
        <v/>
      </c>
      <c r="P1748" t="str">
        <f t="shared" si="921"/>
        <v/>
      </c>
      <c r="Q1748" t="str">
        <f t="shared" si="897"/>
        <v/>
      </c>
      <c r="R1748" t="str">
        <f t="shared" si="898"/>
        <v/>
      </c>
      <c r="S1748" t="str">
        <f t="shared" si="899"/>
        <v/>
      </c>
      <c r="T1748" t="str">
        <f t="shared" si="900"/>
        <v/>
      </c>
      <c r="U1748" t="str">
        <f t="shared" si="901"/>
        <v/>
      </c>
      <c r="V1748" t="str">
        <f>IF(MID(I1748,6,1)="T",VLOOKUP(H1748,DATA!$B$2:$H$526,7,FALSE),"")</f>
        <v/>
      </c>
      <c r="W1748" t="str">
        <f t="shared" si="902"/>
        <v/>
      </c>
      <c r="X1748" t="str">
        <f>IF(LEN(H1748)&gt;0,VLOOKUP(H1748,DATA!$B$2:$F$526,5,FALSE),"")</f>
        <v/>
      </c>
      <c r="Y1748" t="str">
        <f t="shared" si="903"/>
        <v/>
      </c>
      <c r="Z1748" t="str">
        <f t="shared" si="904"/>
        <v/>
      </c>
      <c r="AA1748" t="str">
        <f t="shared" si="905"/>
        <v/>
      </c>
      <c r="AB1748" t="str">
        <f>IF(LEN(Z1748)&gt;0,VLOOKUP(Z1748,DATA!$K$25:$L$69,2,FALSE)&amp;IF(LEN(AA1748)&gt;0,VLOOKUP(AA1748,DATA!$O$25:$P$29,2,FALSE),""),"")</f>
        <v/>
      </c>
      <c r="AC1748" t="str">
        <f>IF(LEN(Z1748)&gt;0,VLOOKUP(Z1748,DATA!$K$25:$M$69,3,FALSE),"")</f>
        <v/>
      </c>
      <c r="AD1748" t="str">
        <f t="shared" si="906"/>
        <v/>
      </c>
      <c r="AE1748" t="str">
        <f t="shared" si="907"/>
        <v/>
      </c>
      <c r="AF1748" t="str">
        <f t="shared" si="908"/>
        <v/>
      </c>
      <c r="AG1748" t="str">
        <f t="shared" si="909"/>
        <v/>
      </c>
      <c r="AH1748" t="str">
        <f t="shared" si="910"/>
        <v/>
      </c>
      <c r="AI1748" t="str">
        <f>IF(LEN(Q1748)&gt;0,REPT("0",IF(IF(MID(I1748,12,1)="F",VLOOKUP(J1748,DATA!$K$2:$Y$20,14,FALSE),0)&gt;10,IF(MID(I1748,12,1)="F",VLOOKUP(J1748,DATA!$K$2:$Y$20,14,FALSE),0)-10,0)-LEN(X1748))&amp;DEC2BIN(Q1748,IF(MID(I1748,12,1)="F",VLOOKUP(J1748,DATA!$K$2:$Y$20,14,FALSE),0)-IF(IF(MID(I1748,12,1)="F",VLOOKUP(J1748,DATA!$K$2:$Y$20,14,FALSE),0)&gt;10,IF(MID(I1748,12,1)="F",VLOOKUP(J1748,DATA!$K$2:$Y$20,14,FALSE),0)-10,0)),"")</f>
        <v/>
      </c>
      <c r="AJ1748" t="str">
        <f>IF(LEN(H1748)&gt;0,IF(H1748&lt;&gt;"CALL_PAL",VLOOKUP(H1748,DATA!$B$2:$E$526,4,FALSE),VLOOKUP(K1748,DATA!$K$72:$M$161,3,FALSE)),"")</f>
        <v/>
      </c>
      <c r="AK1748" t="str">
        <f>IF(LEN(H1748)&gt;0,VLOOKUP(H1748,DATA!$B$2:$D$526,3,FALSE),"")</f>
        <v/>
      </c>
      <c r="AL1748" t="str">
        <f t="shared" si="911"/>
        <v/>
      </c>
      <c r="AM1748" t="str">
        <f t="shared" si="912"/>
        <v/>
      </c>
      <c r="AN1748" t="str">
        <f t="shared" si="890"/>
        <v/>
      </c>
      <c r="AO1748" t="str">
        <f t="shared" si="916"/>
        <v/>
      </c>
      <c r="AP1748" t="str">
        <f t="shared" si="917"/>
        <v/>
      </c>
      <c r="AQ1748" t="str">
        <f t="shared" si="914"/>
        <v/>
      </c>
    </row>
    <row r="1749" spans="1:43" x14ac:dyDescent="0.25">
      <c r="A1749" t="str">
        <f t="shared" si="918"/>
        <v/>
      </c>
      <c r="C1749" t="str">
        <f t="shared" si="892"/>
        <v/>
      </c>
      <c r="D1749" t="str">
        <f t="shared" si="919"/>
        <v/>
      </c>
      <c r="E1749" t="str">
        <f t="shared" si="920"/>
        <v/>
      </c>
      <c r="F1749" t="str">
        <f t="shared" si="891"/>
        <v/>
      </c>
      <c r="G1749" t="str">
        <f t="shared" si="915"/>
        <v/>
      </c>
      <c r="H1749" t="str">
        <f t="shared" si="893"/>
        <v/>
      </c>
      <c r="I1749" s="3" t="str">
        <f>IF(LEN(H1749)&gt;0,VLOOKUP(H1749,DATA!$B$2:$G$526,6,FALSE),"")</f>
        <v/>
      </c>
      <c r="J1749" t="str">
        <f>IF(LEN(H1749)&gt;0,VLOOKUP(H1749,DATA!$B$2:$G$526,2,FALSE),"")</f>
        <v/>
      </c>
      <c r="K1749" t="str">
        <f>IF(LEN(H1749)&gt;0,IF(MID(IF(MID(MID(C1749,LEN(H1749)+2,99),1,1)="(",MID(MID(C1749,LEN(H1749)+2,99),2,LEN(MID(C1749,LEN(H1749)+2,99))-2),MID(C1749,LEN(H1749)+2,99)),1,1)=VLOOKUP(H1749,DATA!$B$2:$I$526,8,FALSE),MID(IF(MID(MID(C1749,LEN(H1749)+2,99),1,1)="(",MID(MID(C1749,LEN(H1749)+2,99),2,LEN(MID(C1749,LEN(H1749)+2,99))-2),MID(C1749,LEN(H1749)+2,99)),1,3),IF(MID(MID(C1749,LEN(H1749)+2,99),1,1)="(",MID(MID(C1749,LEN(H1749)+2,99),2,LEN(MID(C1749,LEN(H1749)+2,99))-2),MID(C1749,LEN(H1749)+2,99))),"")</f>
        <v/>
      </c>
      <c r="L1749" t="str">
        <f t="shared" si="894"/>
        <v/>
      </c>
      <c r="M1749" t="str">
        <f t="shared" si="913"/>
        <v/>
      </c>
      <c r="N1749" t="str">
        <f t="shared" si="895"/>
        <v/>
      </c>
      <c r="O1749" t="str">
        <f t="shared" si="896"/>
        <v/>
      </c>
      <c r="P1749" t="str">
        <f t="shared" si="921"/>
        <v/>
      </c>
      <c r="Q1749" t="str">
        <f t="shared" si="897"/>
        <v/>
      </c>
      <c r="R1749" t="str">
        <f t="shared" si="898"/>
        <v/>
      </c>
      <c r="S1749" t="str">
        <f t="shared" si="899"/>
        <v/>
      </c>
      <c r="T1749" t="str">
        <f t="shared" si="900"/>
        <v/>
      </c>
      <c r="U1749" t="str">
        <f t="shared" si="901"/>
        <v/>
      </c>
      <c r="V1749" t="str">
        <f>IF(MID(I1749,6,1)="T",VLOOKUP(H1749,DATA!$B$2:$H$526,7,FALSE),"")</f>
        <v/>
      </c>
      <c r="W1749" t="str">
        <f t="shared" si="902"/>
        <v/>
      </c>
      <c r="X1749" t="str">
        <f>IF(LEN(H1749)&gt;0,VLOOKUP(H1749,DATA!$B$2:$F$526,5,FALSE),"")</f>
        <v/>
      </c>
      <c r="Y1749" t="str">
        <f t="shared" si="903"/>
        <v/>
      </c>
      <c r="Z1749" t="str">
        <f t="shared" si="904"/>
        <v/>
      </c>
      <c r="AA1749" t="str">
        <f t="shared" si="905"/>
        <v/>
      </c>
      <c r="AB1749" t="str">
        <f>IF(LEN(Z1749)&gt;0,VLOOKUP(Z1749,DATA!$K$25:$L$69,2,FALSE)&amp;IF(LEN(AA1749)&gt;0,VLOOKUP(AA1749,DATA!$O$25:$P$29,2,FALSE),""),"")</f>
        <v/>
      </c>
      <c r="AC1749" t="str">
        <f>IF(LEN(Z1749)&gt;0,VLOOKUP(Z1749,DATA!$K$25:$M$69,3,FALSE),"")</f>
        <v/>
      </c>
      <c r="AD1749" t="str">
        <f t="shared" si="906"/>
        <v/>
      </c>
      <c r="AE1749" t="str">
        <f t="shared" si="907"/>
        <v/>
      </c>
      <c r="AF1749" t="str">
        <f t="shared" si="908"/>
        <v/>
      </c>
      <c r="AG1749" t="str">
        <f t="shared" si="909"/>
        <v/>
      </c>
      <c r="AH1749" t="str">
        <f t="shared" si="910"/>
        <v/>
      </c>
      <c r="AI1749" t="str">
        <f>IF(LEN(Q1749)&gt;0,REPT("0",IF(IF(MID(I1749,12,1)="F",VLOOKUP(J1749,DATA!$K$2:$Y$20,14,FALSE),0)&gt;10,IF(MID(I1749,12,1)="F",VLOOKUP(J1749,DATA!$K$2:$Y$20,14,FALSE),0)-10,0)-LEN(X1749))&amp;DEC2BIN(Q1749,IF(MID(I1749,12,1)="F",VLOOKUP(J1749,DATA!$K$2:$Y$20,14,FALSE),0)-IF(IF(MID(I1749,12,1)="F",VLOOKUP(J1749,DATA!$K$2:$Y$20,14,FALSE),0)&gt;10,IF(MID(I1749,12,1)="F",VLOOKUP(J1749,DATA!$K$2:$Y$20,14,FALSE),0)-10,0)),"")</f>
        <v/>
      </c>
      <c r="AJ1749" t="str">
        <f>IF(LEN(H1749)&gt;0,IF(H1749&lt;&gt;"CALL_PAL",VLOOKUP(H1749,DATA!$B$2:$E$526,4,FALSE),VLOOKUP(K1749,DATA!$K$72:$M$161,3,FALSE)),"")</f>
        <v/>
      </c>
      <c r="AK1749" t="str">
        <f>IF(LEN(H1749)&gt;0,VLOOKUP(H1749,DATA!$B$2:$D$526,3,FALSE),"")</f>
        <v/>
      </c>
      <c r="AL1749" t="str">
        <f t="shared" si="911"/>
        <v/>
      </c>
      <c r="AM1749" t="str">
        <f t="shared" si="912"/>
        <v/>
      </c>
      <c r="AN1749" t="str">
        <f t="shared" si="890"/>
        <v/>
      </c>
      <c r="AO1749" t="str">
        <f t="shared" si="916"/>
        <v/>
      </c>
      <c r="AP1749" t="str">
        <f t="shared" si="917"/>
        <v/>
      </c>
      <c r="AQ1749" t="str">
        <f t="shared" si="914"/>
        <v/>
      </c>
    </row>
    <row r="1750" spans="1:43" x14ac:dyDescent="0.25">
      <c r="A1750" t="str">
        <f t="shared" si="918"/>
        <v/>
      </c>
      <c r="C1750" t="str">
        <f t="shared" si="892"/>
        <v/>
      </c>
      <c r="D1750" t="str">
        <f t="shared" si="919"/>
        <v/>
      </c>
      <c r="E1750" t="str">
        <f t="shared" si="920"/>
        <v/>
      </c>
      <c r="F1750" t="str">
        <f t="shared" si="891"/>
        <v/>
      </c>
      <c r="G1750" t="str">
        <f t="shared" si="915"/>
        <v/>
      </c>
      <c r="H1750" t="str">
        <f t="shared" si="893"/>
        <v/>
      </c>
      <c r="I1750" s="3" t="str">
        <f>IF(LEN(H1750)&gt;0,VLOOKUP(H1750,DATA!$B$2:$G$526,6,FALSE),"")</f>
        <v/>
      </c>
      <c r="J1750" t="str">
        <f>IF(LEN(H1750)&gt;0,VLOOKUP(H1750,DATA!$B$2:$G$526,2,FALSE),"")</f>
        <v/>
      </c>
      <c r="K1750" t="str">
        <f>IF(LEN(H1750)&gt;0,IF(MID(IF(MID(MID(C1750,LEN(H1750)+2,99),1,1)="(",MID(MID(C1750,LEN(H1750)+2,99),2,LEN(MID(C1750,LEN(H1750)+2,99))-2),MID(C1750,LEN(H1750)+2,99)),1,1)=VLOOKUP(H1750,DATA!$B$2:$I$526,8,FALSE),MID(IF(MID(MID(C1750,LEN(H1750)+2,99),1,1)="(",MID(MID(C1750,LEN(H1750)+2,99),2,LEN(MID(C1750,LEN(H1750)+2,99))-2),MID(C1750,LEN(H1750)+2,99)),1,3),IF(MID(MID(C1750,LEN(H1750)+2,99),1,1)="(",MID(MID(C1750,LEN(H1750)+2,99),2,LEN(MID(C1750,LEN(H1750)+2,99))-2),MID(C1750,LEN(H1750)+2,99))),"")</f>
        <v/>
      </c>
      <c r="L1750" t="str">
        <f t="shared" si="894"/>
        <v/>
      </c>
      <c r="M1750" t="str">
        <f t="shared" si="913"/>
        <v/>
      </c>
      <c r="N1750" t="str">
        <f t="shared" si="895"/>
        <v/>
      </c>
      <c r="O1750" t="str">
        <f t="shared" si="896"/>
        <v/>
      </c>
      <c r="P1750" t="str">
        <f t="shared" si="921"/>
        <v/>
      </c>
      <c r="Q1750" t="str">
        <f t="shared" si="897"/>
        <v/>
      </c>
      <c r="R1750" t="str">
        <f t="shared" si="898"/>
        <v/>
      </c>
      <c r="S1750" t="str">
        <f t="shared" si="899"/>
        <v/>
      </c>
      <c r="T1750" t="str">
        <f t="shared" si="900"/>
        <v/>
      </c>
      <c r="U1750" t="str">
        <f t="shared" si="901"/>
        <v/>
      </c>
      <c r="V1750" t="str">
        <f>IF(MID(I1750,6,1)="T",VLOOKUP(H1750,DATA!$B$2:$H$526,7,FALSE),"")</f>
        <v/>
      </c>
      <c r="W1750" t="str">
        <f t="shared" si="902"/>
        <v/>
      </c>
      <c r="X1750" t="str">
        <f>IF(LEN(H1750)&gt;0,VLOOKUP(H1750,DATA!$B$2:$F$526,5,FALSE),"")</f>
        <v/>
      </c>
      <c r="Y1750" t="str">
        <f t="shared" si="903"/>
        <v/>
      </c>
      <c r="Z1750" t="str">
        <f t="shared" si="904"/>
        <v/>
      </c>
      <c r="AA1750" t="str">
        <f t="shared" si="905"/>
        <v/>
      </c>
      <c r="AB1750" t="str">
        <f>IF(LEN(Z1750)&gt;0,VLOOKUP(Z1750,DATA!$K$25:$L$69,2,FALSE)&amp;IF(LEN(AA1750)&gt;0,VLOOKUP(AA1750,DATA!$O$25:$P$29,2,FALSE),""),"")</f>
        <v/>
      </c>
      <c r="AC1750" t="str">
        <f>IF(LEN(Z1750)&gt;0,VLOOKUP(Z1750,DATA!$K$25:$M$69,3,FALSE),"")</f>
        <v/>
      </c>
      <c r="AD1750" t="str">
        <f t="shared" si="906"/>
        <v/>
      </c>
      <c r="AE1750" t="str">
        <f t="shared" si="907"/>
        <v/>
      </c>
      <c r="AF1750" t="str">
        <f t="shared" si="908"/>
        <v/>
      </c>
      <c r="AG1750" t="str">
        <f t="shared" si="909"/>
        <v/>
      </c>
      <c r="AH1750" t="str">
        <f t="shared" si="910"/>
        <v/>
      </c>
      <c r="AI1750" t="str">
        <f>IF(LEN(Q1750)&gt;0,REPT("0",IF(IF(MID(I1750,12,1)="F",VLOOKUP(J1750,DATA!$K$2:$Y$20,14,FALSE),0)&gt;10,IF(MID(I1750,12,1)="F",VLOOKUP(J1750,DATA!$K$2:$Y$20,14,FALSE),0)-10,0)-LEN(X1750))&amp;DEC2BIN(Q1750,IF(MID(I1750,12,1)="F",VLOOKUP(J1750,DATA!$K$2:$Y$20,14,FALSE),0)-IF(IF(MID(I1750,12,1)="F",VLOOKUP(J1750,DATA!$K$2:$Y$20,14,FALSE),0)&gt;10,IF(MID(I1750,12,1)="F",VLOOKUP(J1750,DATA!$K$2:$Y$20,14,FALSE),0)-10,0)),"")</f>
        <v/>
      </c>
      <c r="AJ1750" t="str">
        <f>IF(LEN(H1750)&gt;0,IF(H1750&lt;&gt;"CALL_PAL",VLOOKUP(H1750,DATA!$B$2:$E$526,4,FALSE),VLOOKUP(K1750,DATA!$K$72:$M$161,3,FALSE)),"")</f>
        <v/>
      </c>
      <c r="AK1750" t="str">
        <f>IF(LEN(H1750)&gt;0,VLOOKUP(H1750,DATA!$B$2:$D$526,3,FALSE),"")</f>
        <v/>
      </c>
      <c r="AL1750" t="str">
        <f t="shared" si="911"/>
        <v/>
      </c>
      <c r="AM1750" t="str">
        <f t="shared" si="912"/>
        <v/>
      </c>
      <c r="AN1750" t="str">
        <f t="shared" ref="AN1750:AN1813" si="922">IF(LEN(C1750)&gt;0,IF(C1750=".PAL ON",TRUE,IF(C1750=".PAL OFF",FALSE,IF(ROW()&lt;&gt;2,AN1749,FALSE))),"")</f>
        <v/>
      </c>
      <c r="AO1750" t="str">
        <f t="shared" si="916"/>
        <v/>
      </c>
      <c r="AP1750" t="str">
        <f t="shared" si="917"/>
        <v/>
      </c>
      <c r="AQ1750" t="str">
        <f t="shared" si="914"/>
        <v/>
      </c>
    </row>
    <row r="1751" spans="1:43" x14ac:dyDescent="0.25">
      <c r="A1751" t="str">
        <f t="shared" si="918"/>
        <v/>
      </c>
      <c r="C1751" t="str">
        <f t="shared" si="892"/>
        <v/>
      </c>
      <c r="D1751" t="str">
        <f t="shared" si="919"/>
        <v/>
      </c>
      <c r="E1751" t="str">
        <f t="shared" si="920"/>
        <v/>
      </c>
      <c r="F1751" t="str">
        <f t="shared" si="891"/>
        <v/>
      </c>
      <c r="G1751" t="str">
        <f t="shared" si="915"/>
        <v/>
      </c>
      <c r="H1751" t="str">
        <f t="shared" si="893"/>
        <v/>
      </c>
      <c r="I1751" s="3" t="str">
        <f>IF(LEN(H1751)&gt;0,VLOOKUP(H1751,DATA!$B$2:$G$526,6,FALSE),"")</f>
        <v/>
      </c>
      <c r="J1751" t="str">
        <f>IF(LEN(H1751)&gt;0,VLOOKUP(H1751,DATA!$B$2:$G$526,2,FALSE),"")</f>
        <v/>
      </c>
      <c r="K1751" t="str">
        <f>IF(LEN(H1751)&gt;0,IF(MID(IF(MID(MID(C1751,LEN(H1751)+2,99),1,1)="(",MID(MID(C1751,LEN(H1751)+2,99),2,LEN(MID(C1751,LEN(H1751)+2,99))-2),MID(C1751,LEN(H1751)+2,99)),1,1)=VLOOKUP(H1751,DATA!$B$2:$I$526,8,FALSE),MID(IF(MID(MID(C1751,LEN(H1751)+2,99),1,1)="(",MID(MID(C1751,LEN(H1751)+2,99),2,LEN(MID(C1751,LEN(H1751)+2,99))-2),MID(C1751,LEN(H1751)+2,99)),1,3),IF(MID(MID(C1751,LEN(H1751)+2,99),1,1)="(",MID(MID(C1751,LEN(H1751)+2,99),2,LEN(MID(C1751,LEN(H1751)+2,99))-2),MID(C1751,LEN(H1751)+2,99))),"")</f>
        <v/>
      </c>
      <c r="L1751" t="str">
        <f t="shared" si="894"/>
        <v/>
      </c>
      <c r="M1751" t="str">
        <f t="shared" si="913"/>
        <v/>
      </c>
      <c r="N1751" t="str">
        <f t="shared" si="895"/>
        <v/>
      </c>
      <c r="O1751" t="str">
        <f t="shared" si="896"/>
        <v/>
      </c>
      <c r="P1751" t="str">
        <f t="shared" si="921"/>
        <v/>
      </c>
      <c r="Q1751" t="str">
        <f t="shared" si="897"/>
        <v/>
      </c>
      <c r="R1751" t="str">
        <f t="shared" si="898"/>
        <v/>
      </c>
      <c r="S1751" t="str">
        <f t="shared" si="899"/>
        <v/>
      </c>
      <c r="T1751" t="str">
        <f t="shared" si="900"/>
        <v/>
      </c>
      <c r="U1751" t="str">
        <f t="shared" si="901"/>
        <v/>
      </c>
      <c r="V1751" t="str">
        <f>IF(MID(I1751,6,1)="T",VLOOKUP(H1751,DATA!$B$2:$H$526,7,FALSE),"")</f>
        <v/>
      </c>
      <c r="W1751" t="str">
        <f t="shared" si="902"/>
        <v/>
      </c>
      <c r="X1751" t="str">
        <f>IF(LEN(H1751)&gt;0,VLOOKUP(H1751,DATA!$B$2:$F$526,5,FALSE),"")</f>
        <v/>
      </c>
      <c r="Y1751" t="str">
        <f t="shared" si="903"/>
        <v/>
      </c>
      <c r="Z1751" t="str">
        <f t="shared" si="904"/>
        <v/>
      </c>
      <c r="AA1751" t="str">
        <f t="shared" si="905"/>
        <v/>
      </c>
      <c r="AB1751" t="str">
        <f>IF(LEN(Z1751)&gt;0,VLOOKUP(Z1751,DATA!$K$25:$L$69,2,FALSE)&amp;IF(LEN(AA1751)&gt;0,VLOOKUP(AA1751,DATA!$O$25:$P$29,2,FALSE),""),"")</f>
        <v/>
      </c>
      <c r="AC1751" t="str">
        <f>IF(LEN(Z1751)&gt;0,VLOOKUP(Z1751,DATA!$K$25:$M$69,3,FALSE),"")</f>
        <v/>
      </c>
      <c r="AD1751" t="str">
        <f t="shared" si="906"/>
        <v/>
      </c>
      <c r="AE1751" t="str">
        <f t="shared" si="907"/>
        <v/>
      </c>
      <c r="AF1751" t="str">
        <f t="shared" si="908"/>
        <v/>
      </c>
      <c r="AG1751" t="str">
        <f t="shared" si="909"/>
        <v/>
      </c>
      <c r="AH1751" t="str">
        <f t="shared" si="910"/>
        <v/>
      </c>
      <c r="AI1751" t="str">
        <f>IF(LEN(Q1751)&gt;0,REPT("0",IF(IF(MID(I1751,12,1)="F",VLOOKUP(J1751,DATA!$K$2:$Y$20,14,FALSE),0)&gt;10,IF(MID(I1751,12,1)="F",VLOOKUP(J1751,DATA!$K$2:$Y$20,14,FALSE),0)-10,0)-LEN(X1751))&amp;DEC2BIN(Q1751,IF(MID(I1751,12,1)="F",VLOOKUP(J1751,DATA!$K$2:$Y$20,14,FALSE),0)-IF(IF(MID(I1751,12,1)="F",VLOOKUP(J1751,DATA!$K$2:$Y$20,14,FALSE),0)&gt;10,IF(MID(I1751,12,1)="F",VLOOKUP(J1751,DATA!$K$2:$Y$20,14,FALSE),0)-10,0)),"")</f>
        <v/>
      </c>
      <c r="AJ1751" t="str">
        <f>IF(LEN(H1751)&gt;0,IF(H1751&lt;&gt;"CALL_PAL",VLOOKUP(H1751,DATA!$B$2:$E$526,4,FALSE),VLOOKUP(K1751,DATA!$K$72:$M$161,3,FALSE)),"")</f>
        <v/>
      </c>
      <c r="AK1751" t="str">
        <f>IF(LEN(H1751)&gt;0,VLOOKUP(H1751,DATA!$B$2:$D$526,3,FALSE),"")</f>
        <v/>
      </c>
      <c r="AL1751" t="str">
        <f t="shared" si="911"/>
        <v/>
      </c>
      <c r="AM1751" t="str">
        <f t="shared" si="912"/>
        <v/>
      </c>
      <c r="AN1751" t="str">
        <f t="shared" si="922"/>
        <v/>
      </c>
      <c r="AO1751" t="str">
        <f t="shared" si="916"/>
        <v/>
      </c>
      <c r="AP1751" t="str">
        <f t="shared" si="917"/>
        <v/>
      </c>
      <c r="AQ1751" t="str">
        <f t="shared" si="914"/>
        <v/>
      </c>
    </row>
    <row r="1752" spans="1:43" x14ac:dyDescent="0.25">
      <c r="A1752" t="str">
        <f t="shared" si="918"/>
        <v/>
      </c>
      <c r="C1752" t="str">
        <f t="shared" si="892"/>
        <v/>
      </c>
      <c r="D1752" t="str">
        <f t="shared" si="919"/>
        <v/>
      </c>
      <c r="E1752" t="str">
        <f t="shared" si="920"/>
        <v/>
      </c>
      <c r="F1752" t="str">
        <f t="shared" si="891"/>
        <v/>
      </c>
      <c r="G1752" t="str">
        <f t="shared" si="915"/>
        <v/>
      </c>
      <c r="H1752" t="str">
        <f t="shared" si="893"/>
        <v/>
      </c>
      <c r="I1752" s="3" t="str">
        <f>IF(LEN(H1752)&gt;0,VLOOKUP(H1752,DATA!$B$2:$G$526,6,FALSE),"")</f>
        <v/>
      </c>
      <c r="J1752" t="str">
        <f>IF(LEN(H1752)&gt;0,VLOOKUP(H1752,DATA!$B$2:$G$526,2,FALSE),"")</f>
        <v/>
      </c>
      <c r="K1752" t="str">
        <f>IF(LEN(H1752)&gt;0,IF(MID(IF(MID(MID(C1752,LEN(H1752)+2,99),1,1)="(",MID(MID(C1752,LEN(H1752)+2,99),2,LEN(MID(C1752,LEN(H1752)+2,99))-2),MID(C1752,LEN(H1752)+2,99)),1,1)=VLOOKUP(H1752,DATA!$B$2:$I$526,8,FALSE),MID(IF(MID(MID(C1752,LEN(H1752)+2,99),1,1)="(",MID(MID(C1752,LEN(H1752)+2,99),2,LEN(MID(C1752,LEN(H1752)+2,99))-2),MID(C1752,LEN(H1752)+2,99)),1,3),IF(MID(MID(C1752,LEN(H1752)+2,99),1,1)="(",MID(MID(C1752,LEN(H1752)+2,99),2,LEN(MID(C1752,LEN(H1752)+2,99))-2),MID(C1752,LEN(H1752)+2,99))),"")</f>
        <v/>
      </c>
      <c r="L1752" t="str">
        <f t="shared" si="894"/>
        <v/>
      </c>
      <c r="M1752" t="str">
        <f t="shared" si="913"/>
        <v/>
      </c>
      <c r="N1752" t="str">
        <f t="shared" si="895"/>
        <v/>
      </c>
      <c r="O1752" t="str">
        <f t="shared" si="896"/>
        <v/>
      </c>
      <c r="P1752" t="str">
        <f t="shared" si="921"/>
        <v/>
      </c>
      <c r="Q1752" t="str">
        <f t="shared" si="897"/>
        <v/>
      </c>
      <c r="R1752" t="str">
        <f t="shared" si="898"/>
        <v/>
      </c>
      <c r="S1752" t="str">
        <f t="shared" si="899"/>
        <v/>
      </c>
      <c r="T1752" t="str">
        <f t="shared" si="900"/>
        <v/>
      </c>
      <c r="U1752" t="str">
        <f t="shared" si="901"/>
        <v/>
      </c>
      <c r="V1752" t="str">
        <f>IF(MID(I1752,6,1)="T",VLOOKUP(H1752,DATA!$B$2:$H$526,7,FALSE),"")</f>
        <v/>
      </c>
      <c r="W1752" t="str">
        <f t="shared" si="902"/>
        <v/>
      </c>
      <c r="X1752" t="str">
        <f>IF(LEN(H1752)&gt;0,VLOOKUP(H1752,DATA!$B$2:$F$526,5,FALSE),"")</f>
        <v/>
      </c>
      <c r="Y1752" t="str">
        <f t="shared" si="903"/>
        <v/>
      </c>
      <c r="Z1752" t="str">
        <f t="shared" si="904"/>
        <v/>
      </c>
      <c r="AA1752" t="str">
        <f t="shared" si="905"/>
        <v/>
      </c>
      <c r="AB1752" t="str">
        <f>IF(LEN(Z1752)&gt;0,VLOOKUP(Z1752,DATA!$K$25:$L$69,2,FALSE)&amp;IF(LEN(AA1752)&gt;0,VLOOKUP(AA1752,DATA!$O$25:$P$29,2,FALSE),""),"")</f>
        <v/>
      </c>
      <c r="AC1752" t="str">
        <f>IF(LEN(Z1752)&gt;0,VLOOKUP(Z1752,DATA!$K$25:$M$69,3,FALSE),"")</f>
        <v/>
      </c>
      <c r="AD1752" t="str">
        <f t="shared" si="906"/>
        <v/>
      </c>
      <c r="AE1752" t="str">
        <f t="shared" si="907"/>
        <v/>
      </c>
      <c r="AF1752" t="str">
        <f t="shared" si="908"/>
        <v/>
      </c>
      <c r="AG1752" t="str">
        <f t="shared" si="909"/>
        <v/>
      </c>
      <c r="AH1752" t="str">
        <f t="shared" si="910"/>
        <v/>
      </c>
      <c r="AI1752" t="str">
        <f>IF(LEN(Q1752)&gt;0,REPT("0",IF(IF(MID(I1752,12,1)="F",VLOOKUP(J1752,DATA!$K$2:$Y$20,14,FALSE),0)&gt;10,IF(MID(I1752,12,1)="F",VLOOKUP(J1752,DATA!$K$2:$Y$20,14,FALSE),0)-10,0)-LEN(X1752))&amp;DEC2BIN(Q1752,IF(MID(I1752,12,1)="F",VLOOKUP(J1752,DATA!$K$2:$Y$20,14,FALSE),0)-IF(IF(MID(I1752,12,1)="F",VLOOKUP(J1752,DATA!$K$2:$Y$20,14,FALSE),0)&gt;10,IF(MID(I1752,12,1)="F",VLOOKUP(J1752,DATA!$K$2:$Y$20,14,FALSE),0)-10,0)),"")</f>
        <v/>
      </c>
      <c r="AJ1752" t="str">
        <f>IF(LEN(H1752)&gt;0,IF(H1752&lt;&gt;"CALL_PAL",VLOOKUP(H1752,DATA!$B$2:$E$526,4,FALSE),VLOOKUP(K1752,DATA!$K$72:$M$161,3,FALSE)),"")</f>
        <v/>
      </c>
      <c r="AK1752" t="str">
        <f>IF(LEN(H1752)&gt;0,VLOOKUP(H1752,DATA!$B$2:$D$526,3,FALSE),"")</f>
        <v/>
      </c>
      <c r="AL1752" t="str">
        <f t="shared" si="911"/>
        <v/>
      </c>
      <c r="AM1752" t="str">
        <f t="shared" si="912"/>
        <v/>
      </c>
      <c r="AN1752" t="str">
        <f t="shared" si="922"/>
        <v/>
      </c>
      <c r="AO1752" t="str">
        <f t="shared" si="916"/>
        <v/>
      </c>
      <c r="AP1752" t="str">
        <f t="shared" si="917"/>
        <v/>
      </c>
      <c r="AQ1752" t="str">
        <f t="shared" si="914"/>
        <v/>
      </c>
    </row>
    <row r="1753" spans="1:43" x14ac:dyDescent="0.25">
      <c r="A1753" t="str">
        <f t="shared" si="918"/>
        <v/>
      </c>
      <c r="C1753" t="str">
        <f t="shared" si="892"/>
        <v/>
      </c>
      <c r="D1753" t="str">
        <f t="shared" si="919"/>
        <v/>
      </c>
      <c r="E1753" t="str">
        <f t="shared" si="920"/>
        <v/>
      </c>
      <c r="F1753" t="str">
        <f t="shared" si="891"/>
        <v/>
      </c>
      <c r="G1753" t="str">
        <f t="shared" si="915"/>
        <v/>
      </c>
      <c r="H1753" t="str">
        <f t="shared" si="893"/>
        <v/>
      </c>
      <c r="I1753" s="3" t="str">
        <f>IF(LEN(H1753)&gt;0,VLOOKUP(H1753,DATA!$B$2:$G$526,6,FALSE),"")</f>
        <v/>
      </c>
      <c r="J1753" t="str">
        <f>IF(LEN(H1753)&gt;0,VLOOKUP(H1753,DATA!$B$2:$G$526,2,FALSE),"")</f>
        <v/>
      </c>
      <c r="K1753" t="str">
        <f>IF(LEN(H1753)&gt;0,IF(MID(IF(MID(MID(C1753,LEN(H1753)+2,99),1,1)="(",MID(MID(C1753,LEN(H1753)+2,99),2,LEN(MID(C1753,LEN(H1753)+2,99))-2),MID(C1753,LEN(H1753)+2,99)),1,1)=VLOOKUP(H1753,DATA!$B$2:$I$526,8,FALSE),MID(IF(MID(MID(C1753,LEN(H1753)+2,99),1,1)="(",MID(MID(C1753,LEN(H1753)+2,99),2,LEN(MID(C1753,LEN(H1753)+2,99))-2),MID(C1753,LEN(H1753)+2,99)),1,3),IF(MID(MID(C1753,LEN(H1753)+2,99),1,1)="(",MID(MID(C1753,LEN(H1753)+2,99),2,LEN(MID(C1753,LEN(H1753)+2,99))-2),MID(C1753,LEN(H1753)+2,99))),"")</f>
        <v/>
      </c>
      <c r="L1753" t="str">
        <f t="shared" si="894"/>
        <v/>
      </c>
      <c r="M1753" t="str">
        <f t="shared" si="913"/>
        <v/>
      </c>
      <c r="N1753" t="str">
        <f t="shared" si="895"/>
        <v/>
      </c>
      <c r="O1753" t="str">
        <f t="shared" si="896"/>
        <v/>
      </c>
      <c r="P1753" t="str">
        <f t="shared" si="921"/>
        <v/>
      </c>
      <c r="Q1753" t="str">
        <f t="shared" si="897"/>
        <v/>
      </c>
      <c r="R1753" t="str">
        <f t="shared" si="898"/>
        <v/>
      </c>
      <c r="S1753" t="str">
        <f t="shared" si="899"/>
        <v/>
      </c>
      <c r="T1753" t="str">
        <f t="shared" si="900"/>
        <v/>
      </c>
      <c r="U1753" t="str">
        <f t="shared" si="901"/>
        <v/>
      </c>
      <c r="V1753" t="str">
        <f>IF(MID(I1753,6,1)="T",VLOOKUP(H1753,DATA!$B$2:$H$526,7,FALSE),"")</f>
        <v/>
      </c>
      <c r="W1753" t="str">
        <f t="shared" si="902"/>
        <v/>
      </c>
      <c r="X1753" t="str">
        <f>IF(LEN(H1753)&gt;0,VLOOKUP(H1753,DATA!$B$2:$F$526,5,FALSE),"")</f>
        <v/>
      </c>
      <c r="Y1753" t="str">
        <f t="shared" si="903"/>
        <v/>
      </c>
      <c r="Z1753" t="str">
        <f t="shared" si="904"/>
        <v/>
      </c>
      <c r="AA1753" t="str">
        <f t="shared" si="905"/>
        <v/>
      </c>
      <c r="AB1753" t="str">
        <f>IF(LEN(Z1753)&gt;0,VLOOKUP(Z1753,DATA!$K$25:$L$69,2,FALSE)&amp;IF(LEN(AA1753)&gt;0,VLOOKUP(AA1753,DATA!$O$25:$P$29,2,FALSE),""),"")</f>
        <v/>
      </c>
      <c r="AC1753" t="str">
        <f>IF(LEN(Z1753)&gt;0,VLOOKUP(Z1753,DATA!$K$25:$M$69,3,FALSE),"")</f>
        <v/>
      </c>
      <c r="AD1753" t="str">
        <f t="shared" si="906"/>
        <v/>
      </c>
      <c r="AE1753" t="str">
        <f t="shared" si="907"/>
        <v/>
      </c>
      <c r="AF1753" t="str">
        <f t="shared" si="908"/>
        <v/>
      </c>
      <c r="AG1753" t="str">
        <f t="shared" si="909"/>
        <v/>
      </c>
      <c r="AH1753" t="str">
        <f t="shared" si="910"/>
        <v/>
      </c>
      <c r="AI1753" t="str">
        <f>IF(LEN(Q1753)&gt;0,REPT("0",IF(IF(MID(I1753,12,1)="F",VLOOKUP(J1753,DATA!$K$2:$Y$20,14,FALSE),0)&gt;10,IF(MID(I1753,12,1)="F",VLOOKUP(J1753,DATA!$K$2:$Y$20,14,FALSE),0)-10,0)-LEN(X1753))&amp;DEC2BIN(Q1753,IF(MID(I1753,12,1)="F",VLOOKUP(J1753,DATA!$K$2:$Y$20,14,FALSE),0)-IF(IF(MID(I1753,12,1)="F",VLOOKUP(J1753,DATA!$K$2:$Y$20,14,FALSE),0)&gt;10,IF(MID(I1753,12,1)="F",VLOOKUP(J1753,DATA!$K$2:$Y$20,14,FALSE),0)-10,0)),"")</f>
        <v/>
      </c>
      <c r="AJ1753" t="str">
        <f>IF(LEN(H1753)&gt;0,IF(H1753&lt;&gt;"CALL_PAL",VLOOKUP(H1753,DATA!$B$2:$E$526,4,FALSE),VLOOKUP(K1753,DATA!$K$72:$M$161,3,FALSE)),"")</f>
        <v/>
      </c>
      <c r="AK1753" t="str">
        <f>IF(LEN(H1753)&gt;0,VLOOKUP(H1753,DATA!$B$2:$D$526,3,FALSE),"")</f>
        <v/>
      </c>
      <c r="AL1753" t="str">
        <f t="shared" si="911"/>
        <v/>
      </c>
      <c r="AM1753" t="str">
        <f t="shared" si="912"/>
        <v/>
      </c>
      <c r="AN1753" t="str">
        <f t="shared" si="922"/>
        <v/>
      </c>
      <c r="AO1753" t="str">
        <f t="shared" si="916"/>
        <v/>
      </c>
      <c r="AP1753" t="str">
        <f t="shared" si="917"/>
        <v/>
      </c>
      <c r="AQ1753" t="str">
        <f t="shared" si="914"/>
        <v/>
      </c>
    </row>
    <row r="1754" spans="1:43" x14ac:dyDescent="0.25">
      <c r="A1754" t="str">
        <f t="shared" si="918"/>
        <v/>
      </c>
      <c r="C1754" t="str">
        <f t="shared" si="892"/>
        <v/>
      </c>
      <c r="D1754" t="str">
        <f t="shared" si="919"/>
        <v/>
      </c>
      <c r="E1754" t="str">
        <f t="shared" si="920"/>
        <v/>
      </c>
      <c r="F1754" t="str">
        <f t="shared" ref="F1754:F1817" si="923">IF(LEN(C1754)&gt;0,IF(MID(C1754,1,2)=".V",IF(MID(C1754,6,1)="B",1,IF(MID(C1754,6,1)="W",2,IF(MID(C1754,6,1)="L",4,IF(MID(C1754,6,1)="Q",8,4)))),IF(MID(C1754,1,2)=".P",0,4)),"")</f>
        <v/>
      </c>
      <c r="G1754" t="str">
        <f t="shared" si="915"/>
        <v/>
      </c>
      <c r="H1754" t="str">
        <f t="shared" si="893"/>
        <v/>
      </c>
      <c r="I1754" s="3" t="str">
        <f>IF(LEN(H1754)&gt;0,VLOOKUP(H1754,DATA!$B$2:$G$526,6,FALSE),"")</f>
        <v/>
      </c>
      <c r="J1754" t="str">
        <f>IF(LEN(H1754)&gt;0,VLOOKUP(H1754,DATA!$B$2:$G$526,2,FALSE),"")</f>
        <v/>
      </c>
      <c r="K1754" t="str">
        <f>IF(LEN(H1754)&gt;0,IF(MID(IF(MID(MID(C1754,LEN(H1754)+2,99),1,1)="(",MID(MID(C1754,LEN(H1754)+2,99),2,LEN(MID(C1754,LEN(H1754)+2,99))-2),MID(C1754,LEN(H1754)+2,99)),1,1)=VLOOKUP(H1754,DATA!$B$2:$I$526,8,FALSE),MID(IF(MID(MID(C1754,LEN(H1754)+2,99),1,1)="(",MID(MID(C1754,LEN(H1754)+2,99),2,LEN(MID(C1754,LEN(H1754)+2,99))-2),MID(C1754,LEN(H1754)+2,99)),1,3),IF(MID(MID(C1754,LEN(H1754)+2,99),1,1)="(",MID(MID(C1754,LEN(H1754)+2,99),2,LEN(MID(C1754,LEN(H1754)+2,99))-2),MID(C1754,LEN(H1754)+2,99))),"")</f>
        <v/>
      </c>
      <c r="L1754" t="str">
        <f t="shared" si="894"/>
        <v/>
      </c>
      <c r="M1754" t="str">
        <f t="shared" si="913"/>
        <v/>
      </c>
      <c r="N1754" t="str">
        <f t="shared" si="895"/>
        <v/>
      </c>
      <c r="O1754" t="str">
        <f t="shared" si="896"/>
        <v/>
      </c>
      <c r="P1754" t="str">
        <f t="shared" si="921"/>
        <v/>
      </c>
      <c r="Q1754" t="str">
        <f t="shared" si="897"/>
        <v/>
      </c>
      <c r="R1754" t="str">
        <f t="shared" si="898"/>
        <v/>
      </c>
      <c r="S1754" t="str">
        <f t="shared" si="899"/>
        <v/>
      </c>
      <c r="T1754" t="str">
        <f t="shared" si="900"/>
        <v/>
      </c>
      <c r="U1754" t="str">
        <f t="shared" si="901"/>
        <v/>
      </c>
      <c r="V1754" t="str">
        <f>IF(MID(I1754,6,1)="T",VLOOKUP(H1754,DATA!$B$2:$H$526,7,FALSE),"")</f>
        <v/>
      </c>
      <c r="W1754" t="str">
        <f t="shared" si="902"/>
        <v/>
      </c>
      <c r="X1754" t="str">
        <f>IF(LEN(H1754)&gt;0,VLOOKUP(H1754,DATA!$B$2:$F$526,5,FALSE),"")</f>
        <v/>
      </c>
      <c r="Y1754" t="str">
        <f t="shared" si="903"/>
        <v/>
      </c>
      <c r="Z1754" t="str">
        <f t="shared" si="904"/>
        <v/>
      </c>
      <c r="AA1754" t="str">
        <f t="shared" si="905"/>
        <v/>
      </c>
      <c r="AB1754" t="str">
        <f>IF(LEN(Z1754)&gt;0,VLOOKUP(Z1754,DATA!$K$25:$L$69,2,FALSE)&amp;IF(LEN(AA1754)&gt;0,VLOOKUP(AA1754,DATA!$O$25:$P$29,2,FALSE),""),"")</f>
        <v/>
      </c>
      <c r="AC1754" t="str">
        <f>IF(LEN(Z1754)&gt;0,VLOOKUP(Z1754,DATA!$K$25:$M$69,3,FALSE),"")</f>
        <v/>
      </c>
      <c r="AD1754" t="str">
        <f t="shared" si="906"/>
        <v/>
      </c>
      <c r="AE1754" t="str">
        <f t="shared" si="907"/>
        <v/>
      </c>
      <c r="AF1754" t="str">
        <f t="shared" si="908"/>
        <v/>
      </c>
      <c r="AG1754" t="str">
        <f t="shared" si="909"/>
        <v/>
      </c>
      <c r="AH1754" t="str">
        <f t="shared" si="910"/>
        <v/>
      </c>
      <c r="AI1754" t="str">
        <f>IF(LEN(Q1754)&gt;0,REPT("0",IF(IF(MID(I1754,12,1)="F",VLOOKUP(J1754,DATA!$K$2:$Y$20,14,FALSE),0)&gt;10,IF(MID(I1754,12,1)="F",VLOOKUP(J1754,DATA!$K$2:$Y$20,14,FALSE),0)-10,0)-LEN(X1754))&amp;DEC2BIN(Q1754,IF(MID(I1754,12,1)="F",VLOOKUP(J1754,DATA!$K$2:$Y$20,14,FALSE),0)-IF(IF(MID(I1754,12,1)="F",VLOOKUP(J1754,DATA!$K$2:$Y$20,14,FALSE),0)&gt;10,IF(MID(I1754,12,1)="F",VLOOKUP(J1754,DATA!$K$2:$Y$20,14,FALSE),0)-10,0)),"")</f>
        <v/>
      </c>
      <c r="AJ1754" t="str">
        <f>IF(LEN(H1754)&gt;0,IF(H1754&lt;&gt;"CALL_PAL",VLOOKUP(H1754,DATA!$B$2:$E$526,4,FALSE),VLOOKUP(K1754,DATA!$K$72:$M$161,3,FALSE)),"")</f>
        <v/>
      </c>
      <c r="AK1754" t="str">
        <f>IF(LEN(H1754)&gt;0,VLOOKUP(H1754,DATA!$B$2:$D$526,3,FALSE),"")</f>
        <v/>
      </c>
      <c r="AL1754" t="str">
        <f t="shared" si="911"/>
        <v/>
      </c>
      <c r="AM1754" t="str">
        <f t="shared" si="912"/>
        <v/>
      </c>
      <c r="AN1754" t="str">
        <f t="shared" si="922"/>
        <v/>
      </c>
      <c r="AO1754" t="str">
        <f t="shared" si="916"/>
        <v/>
      </c>
      <c r="AP1754" t="str">
        <f t="shared" si="917"/>
        <v/>
      </c>
      <c r="AQ1754" t="str">
        <f t="shared" si="914"/>
        <v/>
      </c>
    </row>
    <row r="1755" spans="1:43" x14ac:dyDescent="0.25">
      <c r="A1755" t="str">
        <f t="shared" si="918"/>
        <v/>
      </c>
      <c r="C1755" t="str">
        <f t="shared" si="892"/>
        <v/>
      </c>
      <c r="D1755" t="str">
        <f t="shared" si="919"/>
        <v/>
      </c>
      <c r="E1755" t="str">
        <f t="shared" si="920"/>
        <v/>
      </c>
      <c r="F1755" t="str">
        <f t="shared" si="923"/>
        <v/>
      </c>
      <c r="G1755" t="str">
        <f t="shared" si="915"/>
        <v/>
      </c>
      <c r="H1755" t="str">
        <f t="shared" si="893"/>
        <v/>
      </c>
      <c r="I1755" s="3" t="str">
        <f>IF(LEN(H1755)&gt;0,VLOOKUP(H1755,DATA!$B$2:$G$526,6,FALSE),"")</f>
        <v/>
      </c>
      <c r="J1755" t="str">
        <f>IF(LEN(H1755)&gt;0,VLOOKUP(H1755,DATA!$B$2:$G$526,2,FALSE),"")</f>
        <v/>
      </c>
      <c r="K1755" t="str">
        <f>IF(LEN(H1755)&gt;0,IF(MID(IF(MID(MID(C1755,LEN(H1755)+2,99),1,1)="(",MID(MID(C1755,LEN(H1755)+2,99),2,LEN(MID(C1755,LEN(H1755)+2,99))-2),MID(C1755,LEN(H1755)+2,99)),1,1)=VLOOKUP(H1755,DATA!$B$2:$I$526,8,FALSE),MID(IF(MID(MID(C1755,LEN(H1755)+2,99),1,1)="(",MID(MID(C1755,LEN(H1755)+2,99),2,LEN(MID(C1755,LEN(H1755)+2,99))-2),MID(C1755,LEN(H1755)+2,99)),1,3),IF(MID(MID(C1755,LEN(H1755)+2,99),1,1)="(",MID(MID(C1755,LEN(H1755)+2,99),2,LEN(MID(C1755,LEN(H1755)+2,99))-2),MID(C1755,LEN(H1755)+2,99))),"")</f>
        <v/>
      </c>
      <c r="L1755" t="str">
        <f t="shared" si="894"/>
        <v/>
      </c>
      <c r="M1755" t="str">
        <f t="shared" si="913"/>
        <v/>
      </c>
      <c r="N1755" t="str">
        <f t="shared" si="895"/>
        <v/>
      </c>
      <c r="O1755" t="str">
        <f t="shared" si="896"/>
        <v/>
      </c>
      <c r="P1755" t="str">
        <f t="shared" si="921"/>
        <v/>
      </c>
      <c r="Q1755" t="str">
        <f t="shared" si="897"/>
        <v/>
      </c>
      <c r="R1755" t="str">
        <f t="shared" si="898"/>
        <v/>
      </c>
      <c r="S1755" t="str">
        <f t="shared" si="899"/>
        <v/>
      </c>
      <c r="T1755" t="str">
        <f t="shared" si="900"/>
        <v/>
      </c>
      <c r="U1755" t="str">
        <f t="shared" si="901"/>
        <v/>
      </c>
      <c r="V1755" t="str">
        <f>IF(MID(I1755,6,1)="T",VLOOKUP(H1755,DATA!$B$2:$H$526,7,FALSE),"")</f>
        <v/>
      </c>
      <c r="W1755" t="str">
        <f t="shared" si="902"/>
        <v/>
      </c>
      <c r="X1755" t="str">
        <f>IF(LEN(H1755)&gt;0,VLOOKUP(H1755,DATA!$B$2:$F$526,5,FALSE),"")</f>
        <v/>
      </c>
      <c r="Y1755" t="str">
        <f t="shared" si="903"/>
        <v/>
      </c>
      <c r="Z1755" t="str">
        <f t="shared" si="904"/>
        <v/>
      </c>
      <c r="AA1755" t="str">
        <f t="shared" si="905"/>
        <v/>
      </c>
      <c r="AB1755" t="str">
        <f>IF(LEN(Z1755)&gt;0,VLOOKUP(Z1755,DATA!$K$25:$L$69,2,FALSE)&amp;IF(LEN(AA1755)&gt;0,VLOOKUP(AA1755,DATA!$O$25:$P$29,2,FALSE),""),"")</f>
        <v/>
      </c>
      <c r="AC1755" t="str">
        <f>IF(LEN(Z1755)&gt;0,VLOOKUP(Z1755,DATA!$K$25:$M$69,3,FALSE),"")</f>
        <v/>
      </c>
      <c r="AD1755" t="str">
        <f t="shared" si="906"/>
        <v/>
      </c>
      <c r="AE1755" t="str">
        <f t="shared" si="907"/>
        <v/>
      </c>
      <c r="AF1755" t="str">
        <f t="shared" si="908"/>
        <v/>
      </c>
      <c r="AG1755" t="str">
        <f t="shared" si="909"/>
        <v/>
      </c>
      <c r="AH1755" t="str">
        <f t="shared" si="910"/>
        <v/>
      </c>
      <c r="AI1755" t="str">
        <f>IF(LEN(Q1755)&gt;0,REPT("0",IF(IF(MID(I1755,12,1)="F",VLOOKUP(J1755,DATA!$K$2:$Y$20,14,FALSE),0)&gt;10,IF(MID(I1755,12,1)="F",VLOOKUP(J1755,DATA!$K$2:$Y$20,14,FALSE),0)-10,0)-LEN(X1755))&amp;DEC2BIN(Q1755,IF(MID(I1755,12,1)="F",VLOOKUP(J1755,DATA!$K$2:$Y$20,14,FALSE),0)-IF(IF(MID(I1755,12,1)="F",VLOOKUP(J1755,DATA!$K$2:$Y$20,14,FALSE),0)&gt;10,IF(MID(I1755,12,1)="F",VLOOKUP(J1755,DATA!$K$2:$Y$20,14,FALSE),0)-10,0)),"")</f>
        <v/>
      </c>
      <c r="AJ1755" t="str">
        <f>IF(LEN(H1755)&gt;0,IF(H1755&lt;&gt;"CALL_PAL",VLOOKUP(H1755,DATA!$B$2:$E$526,4,FALSE),VLOOKUP(K1755,DATA!$K$72:$M$161,3,FALSE)),"")</f>
        <v/>
      </c>
      <c r="AK1755" t="str">
        <f>IF(LEN(H1755)&gt;0,VLOOKUP(H1755,DATA!$B$2:$D$526,3,FALSE),"")</f>
        <v/>
      </c>
      <c r="AL1755" t="str">
        <f t="shared" si="911"/>
        <v/>
      </c>
      <c r="AM1755" t="str">
        <f t="shared" si="912"/>
        <v/>
      </c>
      <c r="AN1755" t="str">
        <f t="shared" si="922"/>
        <v/>
      </c>
      <c r="AO1755" t="str">
        <f t="shared" si="916"/>
        <v/>
      </c>
      <c r="AP1755" t="str">
        <f t="shared" si="917"/>
        <v/>
      </c>
      <c r="AQ1755" t="str">
        <f t="shared" si="914"/>
        <v/>
      </c>
    </row>
    <row r="1756" spans="1:43" x14ac:dyDescent="0.25">
      <c r="A1756" t="str">
        <f t="shared" si="918"/>
        <v/>
      </c>
      <c r="C1756" t="str">
        <f t="shared" ref="C1756:C1819" si="924">IF(LEN(B1756)&gt;0,TRIM(B1756),"")</f>
        <v/>
      </c>
      <c r="D1756" t="str">
        <f t="shared" si="919"/>
        <v/>
      </c>
      <c r="E1756" t="str">
        <f t="shared" si="920"/>
        <v/>
      </c>
      <c r="F1756" t="str">
        <f t="shared" si="923"/>
        <v/>
      </c>
      <c r="G1756" t="str">
        <f t="shared" si="915"/>
        <v/>
      </c>
      <c r="H1756" t="str">
        <f t="shared" ref="H1756:H1819" si="925">IF(LEN(C1756)&gt;0,IF(IFERROR(FIND(":",C1756)&gt;0,FALSE),"",IF(MID(C1756,1,1)=".","",TRIM(MID(C1756,1,IFERROR(FIND(" ",C1756)-1,LEN(C1756)))))),"")</f>
        <v/>
      </c>
      <c r="I1756" s="3" t="str">
        <f>IF(LEN(H1756)&gt;0,VLOOKUP(H1756,DATA!$B$2:$G$526,6,FALSE),"")</f>
        <v/>
      </c>
      <c r="J1756" t="str">
        <f>IF(LEN(H1756)&gt;0,VLOOKUP(H1756,DATA!$B$2:$G$526,2,FALSE),"")</f>
        <v/>
      </c>
      <c r="K1756" t="str">
        <f>IF(LEN(H1756)&gt;0,IF(MID(IF(MID(MID(C1756,LEN(H1756)+2,99),1,1)="(",MID(MID(C1756,LEN(H1756)+2,99),2,LEN(MID(C1756,LEN(H1756)+2,99))-2),MID(C1756,LEN(H1756)+2,99)),1,1)=VLOOKUP(H1756,DATA!$B$2:$I$526,8,FALSE),MID(IF(MID(MID(C1756,LEN(H1756)+2,99),1,1)="(",MID(MID(C1756,LEN(H1756)+2,99),2,LEN(MID(C1756,LEN(H1756)+2,99))-2),MID(C1756,LEN(H1756)+2,99)),1,3),IF(MID(MID(C1756,LEN(H1756)+2,99),1,1)="(",MID(MID(C1756,LEN(H1756)+2,99),2,LEN(MID(C1756,LEN(H1756)+2,99))-2),MID(C1756,LEN(H1756)+2,99))),"")</f>
        <v/>
      </c>
      <c r="L1756" t="str">
        <f t="shared" ref="L1756:L1819" si="926">TRIM(MID(IF(LEN(H1756)&gt;0,IF(FIND(K1756,C1756)+LEN(K1756)+1&lt;LEN(C1756),MID(C1756,FIND(K1756,C1756)+LEN(K1756)+1,99),""),""), 1, IFERROR(FIND(",",IF(LEN(H1756)&gt;0,IF(FIND(K1756,C1756)+LEN(K1756)+1&lt;LEN(C1756),MID(C1756,FIND(K1756,C1756)+LEN(K1756)+1,99),""),""))-1,LEN(IF(LEN(H1756)&gt;0,IF(FIND(K1756,C1756)+LEN(K1756)+1&lt;LEN(C1756),MID(C1756,FIND(K1756,C1756)+LEN(K1756)+1,99),""),"")))))</f>
        <v/>
      </c>
      <c r="M1756" t="str">
        <f t="shared" si="913"/>
        <v/>
      </c>
      <c r="N1756" t="str">
        <f t="shared" ref="N1756:N1819" si="927">IF(MID(I1756,5,1)="L",IFERROR(FIND("#",L1756)=1,FALSE),"")</f>
        <v/>
      </c>
      <c r="O1756" t="str">
        <f t="shared" ref="O1756:O1819" si="928">IF(MID(I1756,4,1)="Z",IF(N1756,FALSE,TRUE),"")</f>
        <v/>
      </c>
      <c r="P1756" t="str">
        <f t="shared" si="921"/>
        <v/>
      </c>
      <c r="Q1756" t="str">
        <f t="shared" ref="Q1756:Q1819" si="929">IF(LEN(P1756)&gt;0,P1756-(G1756+4),IF(AND(MID(I1756,12,1)="F",LEN(L1756)&gt;0,MID(L1756,1,1)&lt;&gt;"R",MID(L1756,1,1)&lt;&gt;"F",MID(L1756,1,1)&lt;&gt;"#"),INT(MID(L1756,1,FIND("(",L1756)-1)),""))</f>
        <v/>
      </c>
      <c r="R1756" t="str">
        <f t="shared" ref="R1756:R1819" si="930">IF(AND(MID(I1756,3,1)="B",LEN(P1756)=0,LEN(Q1756)&lt;&gt;0),MID(L1756,LEN(Q1756)+2,3),"")</f>
        <v/>
      </c>
      <c r="S1756" t="str">
        <f t="shared" ref="S1756:S1819" si="931">IF(LEN(I1756)&gt;0,IF(MID(I1756,2,1)="A",IFERROR(FIND("A31",J1756)&gt;0,FALSE),""),"")</f>
        <v/>
      </c>
      <c r="T1756" t="str">
        <f t="shared" ref="T1756:T1819" si="932">IF(LEN(I1756)&gt;0,IF(MID(I1756,3,1)="B",IFERROR(FIND("B31",J1756)&gt;0,IF(H1756="HW_MFPR",TRUE,FALSE)),""),"")</f>
        <v/>
      </c>
      <c r="U1756" t="str">
        <f t="shared" ref="U1756:U1819" si="933">IF(LEN(I1756)&gt;0,IF(MID(I1756,13,1)="C",IFERROR(FIND("C31",J1756)&gt;0,FALSE),""),"")</f>
        <v/>
      </c>
      <c r="V1756" t="str">
        <f>IF(MID(I1756,6,1)="T",VLOOKUP(H1756,DATA!$B$2:$H$526,7,FALSE),"")</f>
        <v/>
      </c>
      <c r="W1756" t="str">
        <f t="shared" ref="W1756:W1819" si="934">IF(MID(I1756,7,1)="E",DEC2BIN(IF(M1756="L",0,1),1),"")</f>
        <v/>
      </c>
      <c r="X1756" t="str">
        <f>IF(LEN(H1756)&gt;0,VLOOKUP(H1756,DATA!$B$2:$F$526,5,FALSE),"")</f>
        <v/>
      </c>
      <c r="Y1756" t="str">
        <f t="shared" ref="Y1756:Y1819" si="935">IF(LEN(X1756)&gt;0,DEC2BIN(IF(AND(LEN(M1756)&gt;0,MID(M1756,1,1)="S"),1,0),1),"")</f>
        <v/>
      </c>
      <c r="Z1756" t="str">
        <f t="shared" ref="Z1756:Z1819" si="936">IF(MID(I1756,10,1)="I",MID(L1756,1,IFERROR(FIND("(",L1756)-1,LEN(L1756))),"")</f>
        <v/>
      </c>
      <c r="AA1756" t="str">
        <f t="shared" ref="AA1756:AA1819" si="937">IF(AND(LEN(Z1756)&gt;0,LEN(Z1756)&lt;&gt;LEN(L1756)),MID(L1756,LEN(Z1756)+2,LEN(L1756)-LEN(Z1756)-2),"")</f>
        <v/>
      </c>
      <c r="AB1756" t="str">
        <f>IF(LEN(Z1756)&gt;0,VLOOKUP(Z1756,DATA!$K$25:$L$69,2,FALSE)&amp;IF(LEN(AA1756)&gt;0,VLOOKUP(AA1756,DATA!$O$25:$P$29,2,FALSE),""),"")</f>
        <v/>
      </c>
      <c r="AC1756" t="str">
        <f>IF(LEN(Z1756)&gt;0,VLOOKUP(Z1756,DATA!$K$25:$M$69,3,FALSE),"")</f>
        <v/>
      </c>
      <c r="AD1756" t="str">
        <f t="shared" ref="AD1756:AD1819" si="938">IF(MID(I1756,2,1)="A",DEC2BIN(IF(S1756,"31",MID(K1756,2,2)),5),"")</f>
        <v/>
      </c>
      <c r="AE1756" t="str">
        <f t="shared" ref="AE1756:AE1819" si="939">IF(MID(I1756,3,1)="B",IF(T1756,DEC2BIN("31",5),IF(S1756,DEC2BIN(MID(K1756,2,2),5),IF(LEN(R1756)&gt;0,DEC2BIN(MID(R1756,2,2),5),IF(OR(LEN(P1756)&gt;0,LEN(Z1756)&gt;0,N1756),"",DEC2BIN(MID(L1756,2,2),5))))),"")</f>
        <v/>
      </c>
      <c r="AF1756" t="str">
        <f t="shared" ref="AF1756:AF1819" si="940">IF(AND(LEN(O1756)&gt;0,O1756),"0000","")</f>
        <v/>
      </c>
      <c r="AG1756" t="str">
        <f t="shared" ref="AG1756:AG1819" si="941">IF(AND(LEN(N1756)&gt;0,N1756),DEC2BIN(MID(L1756,2,LEN(L1756)-1),8)&amp;"1","")</f>
        <v/>
      </c>
      <c r="AH1756" t="str">
        <f t="shared" ref="AH1756:AH1819" si="942">IF(MID(I1756,13,1)="C",DEC2BIN(IF(U1756,31,MID(M1756,2,2)),5),"")</f>
        <v/>
      </c>
      <c r="AI1756" t="str">
        <f>IF(LEN(Q1756)&gt;0,REPT("0",IF(IF(MID(I1756,12,1)="F",VLOOKUP(J1756,DATA!$K$2:$Y$20,14,FALSE),0)&gt;10,IF(MID(I1756,12,1)="F",VLOOKUP(J1756,DATA!$K$2:$Y$20,14,FALSE),0)-10,0)-LEN(X1756))&amp;DEC2BIN(Q1756,IF(MID(I1756,12,1)="F",VLOOKUP(J1756,DATA!$K$2:$Y$20,14,FALSE),0)-IF(IF(MID(I1756,12,1)="F",VLOOKUP(J1756,DATA!$K$2:$Y$20,14,FALSE),0)&gt;10,IF(MID(I1756,12,1)="F",VLOOKUP(J1756,DATA!$K$2:$Y$20,14,FALSE),0)-10,0)),"")</f>
        <v/>
      </c>
      <c r="AJ1756" t="str">
        <f>IF(LEN(H1756)&gt;0,IF(H1756&lt;&gt;"CALL_PAL",VLOOKUP(H1756,DATA!$B$2:$E$526,4,FALSE),VLOOKUP(K1756,DATA!$K$72:$M$161,3,FALSE)),"")</f>
        <v/>
      </c>
      <c r="AK1756" t="str">
        <f>IF(LEN(H1756)&gt;0,VLOOKUP(H1756,DATA!$B$2:$D$526,3,FALSE),"")</f>
        <v/>
      </c>
      <c r="AL1756" t="str">
        <f t="shared" ref="AL1756:AL1819" si="943">AK1756&amp;AD1756&amp;AE1756&amp;V1756&amp;W1756&amp;X1756&amp;Y1756&amp;AB1756&amp;AC1756&amp;AF1756&amp;AG1756&amp;AI1756&amp;AJ1756&amp;AH1756</f>
        <v/>
      </c>
      <c r="AM1756" t="str">
        <f t="shared" ref="AM1756:AM1819" si="944">IF(LEN(AL1756)&gt;0,BIN2HEX(MID(AL1756,1,8),2)&amp;BIN2HEX(MID(AL1756,9,8),2)&amp;BIN2HEX(MID(AL1756,17,8),2)&amp;BIN2HEX(MID(AL1756,25,8),2),"")</f>
        <v/>
      </c>
      <c r="AN1756" t="str">
        <f t="shared" si="922"/>
        <v/>
      </c>
      <c r="AO1756" t="str">
        <f t="shared" si="916"/>
        <v/>
      </c>
      <c r="AP1756" t="str">
        <f t="shared" si="917"/>
        <v/>
      </c>
      <c r="AQ1756" t="str">
        <f t="shared" si="914"/>
        <v/>
      </c>
    </row>
    <row r="1757" spans="1:43" x14ac:dyDescent="0.25">
      <c r="A1757" t="str">
        <f t="shared" si="918"/>
        <v/>
      </c>
      <c r="C1757" t="str">
        <f t="shared" si="924"/>
        <v/>
      </c>
      <c r="D1757" t="str">
        <f t="shared" si="919"/>
        <v/>
      </c>
      <c r="E1757" t="str">
        <f t="shared" si="920"/>
        <v/>
      </c>
      <c r="F1757" t="str">
        <f t="shared" si="923"/>
        <v/>
      </c>
      <c r="G1757" t="str">
        <f t="shared" si="915"/>
        <v/>
      </c>
      <c r="H1757" t="str">
        <f t="shared" si="925"/>
        <v/>
      </c>
      <c r="I1757" s="3" t="str">
        <f>IF(LEN(H1757)&gt;0,VLOOKUP(H1757,DATA!$B$2:$G$526,6,FALSE),"")</f>
        <v/>
      </c>
      <c r="J1757" t="str">
        <f>IF(LEN(H1757)&gt;0,VLOOKUP(H1757,DATA!$B$2:$G$526,2,FALSE),"")</f>
        <v/>
      </c>
      <c r="K1757" t="str">
        <f>IF(LEN(H1757)&gt;0,IF(MID(IF(MID(MID(C1757,LEN(H1757)+2,99),1,1)="(",MID(MID(C1757,LEN(H1757)+2,99),2,LEN(MID(C1757,LEN(H1757)+2,99))-2),MID(C1757,LEN(H1757)+2,99)),1,1)=VLOOKUP(H1757,DATA!$B$2:$I$526,8,FALSE),MID(IF(MID(MID(C1757,LEN(H1757)+2,99),1,1)="(",MID(MID(C1757,LEN(H1757)+2,99),2,LEN(MID(C1757,LEN(H1757)+2,99))-2),MID(C1757,LEN(H1757)+2,99)),1,3),IF(MID(MID(C1757,LEN(H1757)+2,99),1,1)="(",MID(MID(C1757,LEN(H1757)+2,99),2,LEN(MID(C1757,LEN(H1757)+2,99))-2),MID(C1757,LEN(H1757)+2,99))),"")</f>
        <v/>
      </c>
      <c r="L1757" t="str">
        <f t="shared" si="926"/>
        <v/>
      </c>
      <c r="M1757" t="str">
        <f t="shared" si="913"/>
        <v/>
      </c>
      <c r="N1757" t="str">
        <f t="shared" si="927"/>
        <v/>
      </c>
      <c r="O1757" t="str">
        <f t="shared" si="928"/>
        <v/>
      </c>
      <c r="P1757" t="str">
        <f t="shared" si="921"/>
        <v/>
      </c>
      <c r="Q1757" t="str">
        <f t="shared" si="929"/>
        <v/>
      </c>
      <c r="R1757" t="str">
        <f t="shared" si="930"/>
        <v/>
      </c>
      <c r="S1757" t="str">
        <f t="shared" si="931"/>
        <v/>
      </c>
      <c r="T1757" t="str">
        <f t="shared" si="932"/>
        <v/>
      </c>
      <c r="U1757" t="str">
        <f t="shared" si="933"/>
        <v/>
      </c>
      <c r="V1757" t="str">
        <f>IF(MID(I1757,6,1)="T",VLOOKUP(H1757,DATA!$B$2:$H$526,7,FALSE),"")</f>
        <v/>
      </c>
      <c r="W1757" t="str">
        <f t="shared" si="934"/>
        <v/>
      </c>
      <c r="X1757" t="str">
        <f>IF(LEN(H1757)&gt;0,VLOOKUP(H1757,DATA!$B$2:$F$526,5,FALSE),"")</f>
        <v/>
      </c>
      <c r="Y1757" t="str">
        <f t="shared" si="935"/>
        <v/>
      </c>
      <c r="Z1757" t="str">
        <f t="shared" si="936"/>
        <v/>
      </c>
      <c r="AA1757" t="str">
        <f t="shared" si="937"/>
        <v/>
      </c>
      <c r="AB1757" t="str">
        <f>IF(LEN(Z1757)&gt;0,VLOOKUP(Z1757,DATA!$K$25:$L$69,2,FALSE)&amp;IF(LEN(AA1757)&gt;0,VLOOKUP(AA1757,DATA!$O$25:$P$29,2,FALSE),""),"")</f>
        <v/>
      </c>
      <c r="AC1757" t="str">
        <f>IF(LEN(Z1757)&gt;0,VLOOKUP(Z1757,DATA!$K$25:$M$69,3,FALSE),"")</f>
        <v/>
      </c>
      <c r="AD1757" t="str">
        <f t="shared" si="938"/>
        <v/>
      </c>
      <c r="AE1757" t="str">
        <f t="shared" si="939"/>
        <v/>
      </c>
      <c r="AF1757" t="str">
        <f t="shared" si="940"/>
        <v/>
      </c>
      <c r="AG1757" t="str">
        <f t="shared" si="941"/>
        <v/>
      </c>
      <c r="AH1757" t="str">
        <f t="shared" si="942"/>
        <v/>
      </c>
      <c r="AI1757" t="str">
        <f>IF(LEN(Q1757)&gt;0,REPT("0",IF(IF(MID(I1757,12,1)="F",VLOOKUP(J1757,DATA!$K$2:$Y$20,14,FALSE),0)&gt;10,IF(MID(I1757,12,1)="F",VLOOKUP(J1757,DATA!$K$2:$Y$20,14,FALSE),0)-10,0)-LEN(X1757))&amp;DEC2BIN(Q1757,IF(MID(I1757,12,1)="F",VLOOKUP(J1757,DATA!$K$2:$Y$20,14,FALSE),0)-IF(IF(MID(I1757,12,1)="F",VLOOKUP(J1757,DATA!$K$2:$Y$20,14,FALSE),0)&gt;10,IF(MID(I1757,12,1)="F",VLOOKUP(J1757,DATA!$K$2:$Y$20,14,FALSE),0)-10,0)),"")</f>
        <v/>
      </c>
      <c r="AJ1757" t="str">
        <f>IF(LEN(H1757)&gt;0,IF(H1757&lt;&gt;"CALL_PAL",VLOOKUP(H1757,DATA!$B$2:$E$526,4,FALSE),VLOOKUP(K1757,DATA!$K$72:$M$161,3,FALSE)),"")</f>
        <v/>
      </c>
      <c r="AK1757" t="str">
        <f>IF(LEN(H1757)&gt;0,VLOOKUP(H1757,DATA!$B$2:$D$526,3,FALSE),"")</f>
        <v/>
      </c>
      <c r="AL1757" t="str">
        <f t="shared" si="943"/>
        <v/>
      </c>
      <c r="AM1757" t="str">
        <f t="shared" si="944"/>
        <v/>
      </c>
      <c r="AN1757" t="str">
        <f t="shared" si="922"/>
        <v/>
      </c>
      <c r="AO1757" t="str">
        <f t="shared" si="916"/>
        <v/>
      </c>
      <c r="AP1757" t="str">
        <f t="shared" si="917"/>
        <v/>
      </c>
      <c r="AQ1757" t="str">
        <f t="shared" si="914"/>
        <v/>
      </c>
    </row>
    <row r="1758" spans="1:43" x14ac:dyDescent="0.25">
      <c r="A1758" t="str">
        <f t="shared" si="918"/>
        <v/>
      </c>
      <c r="C1758" t="str">
        <f t="shared" si="924"/>
        <v/>
      </c>
      <c r="D1758" t="str">
        <f t="shared" si="919"/>
        <v/>
      </c>
      <c r="E1758" t="str">
        <f t="shared" si="920"/>
        <v/>
      </c>
      <c r="F1758" t="str">
        <f t="shared" si="923"/>
        <v/>
      </c>
      <c r="G1758" t="str">
        <f t="shared" si="915"/>
        <v/>
      </c>
      <c r="H1758" t="str">
        <f t="shared" si="925"/>
        <v/>
      </c>
      <c r="I1758" s="3" t="str">
        <f>IF(LEN(H1758)&gt;0,VLOOKUP(H1758,DATA!$B$2:$G$526,6,FALSE),"")</f>
        <v/>
      </c>
      <c r="J1758" t="str">
        <f>IF(LEN(H1758)&gt;0,VLOOKUP(H1758,DATA!$B$2:$G$526,2,FALSE),"")</f>
        <v/>
      </c>
      <c r="K1758" t="str">
        <f>IF(LEN(H1758)&gt;0,IF(MID(IF(MID(MID(C1758,LEN(H1758)+2,99),1,1)="(",MID(MID(C1758,LEN(H1758)+2,99),2,LEN(MID(C1758,LEN(H1758)+2,99))-2),MID(C1758,LEN(H1758)+2,99)),1,1)=VLOOKUP(H1758,DATA!$B$2:$I$526,8,FALSE),MID(IF(MID(MID(C1758,LEN(H1758)+2,99),1,1)="(",MID(MID(C1758,LEN(H1758)+2,99),2,LEN(MID(C1758,LEN(H1758)+2,99))-2),MID(C1758,LEN(H1758)+2,99)),1,3),IF(MID(MID(C1758,LEN(H1758)+2,99),1,1)="(",MID(MID(C1758,LEN(H1758)+2,99),2,LEN(MID(C1758,LEN(H1758)+2,99))-2),MID(C1758,LEN(H1758)+2,99))),"")</f>
        <v/>
      </c>
      <c r="L1758" t="str">
        <f t="shared" si="926"/>
        <v/>
      </c>
      <c r="M1758" t="str">
        <f t="shared" si="913"/>
        <v/>
      </c>
      <c r="N1758" t="str">
        <f t="shared" si="927"/>
        <v/>
      </c>
      <c r="O1758" t="str">
        <f t="shared" si="928"/>
        <v/>
      </c>
      <c r="P1758" t="str">
        <f t="shared" si="921"/>
        <v/>
      </c>
      <c r="Q1758" t="str">
        <f t="shared" si="929"/>
        <v/>
      </c>
      <c r="R1758" t="str">
        <f t="shared" si="930"/>
        <v/>
      </c>
      <c r="S1758" t="str">
        <f t="shared" si="931"/>
        <v/>
      </c>
      <c r="T1758" t="str">
        <f t="shared" si="932"/>
        <v/>
      </c>
      <c r="U1758" t="str">
        <f t="shared" si="933"/>
        <v/>
      </c>
      <c r="V1758" t="str">
        <f>IF(MID(I1758,6,1)="T",VLOOKUP(H1758,DATA!$B$2:$H$526,7,FALSE),"")</f>
        <v/>
      </c>
      <c r="W1758" t="str">
        <f t="shared" si="934"/>
        <v/>
      </c>
      <c r="X1758" t="str">
        <f>IF(LEN(H1758)&gt;0,VLOOKUP(H1758,DATA!$B$2:$F$526,5,FALSE),"")</f>
        <v/>
      </c>
      <c r="Y1758" t="str">
        <f t="shared" si="935"/>
        <v/>
      </c>
      <c r="Z1758" t="str">
        <f t="shared" si="936"/>
        <v/>
      </c>
      <c r="AA1758" t="str">
        <f t="shared" si="937"/>
        <v/>
      </c>
      <c r="AB1758" t="str">
        <f>IF(LEN(Z1758)&gt;0,VLOOKUP(Z1758,DATA!$K$25:$L$69,2,FALSE)&amp;IF(LEN(AA1758)&gt;0,VLOOKUP(AA1758,DATA!$O$25:$P$29,2,FALSE),""),"")</f>
        <v/>
      </c>
      <c r="AC1758" t="str">
        <f>IF(LEN(Z1758)&gt;0,VLOOKUP(Z1758,DATA!$K$25:$M$69,3,FALSE),"")</f>
        <v/>
      </c>
      <c r="AD1758" t="str">
        <f t="shared" si="938"/>
        <v/>
      </c>
      <c r="AE1758" t="str">
        <f t="shared" si="939"/>
        <v/>
      </c>
      <c r="AF1758" t="str">
        <f t="shared" si="940"/>
        <v/>
      </c>
      <c r="AG1758" t="str">
        <f t="shared" si="941"/>
        <v/>
      </c>
      <c r="AH1758" t="str">
        <f t="shared" si="942"/>
        <v/>
      </c>
      <c r="AI1758" t="str">
        <f>IF(LEN(Q1758)&gt;0,REPT("0",IF(IF(MID(I1758,12,1)="F",VLOOKUP(J1758,DATA!$K$2:$Y$20,14,FALSE),0)&gt;10,IF(MID(I1758,12,1)="F",VLOOKUP(J1758,DATA!$K$2:$Y$20,14,FALSE),0)-10,0)-LEN(X1758))&amp;DEC2BIN(Q1758,IF(MID(I1758,12,1)="F",VLOOKUP(J1758,DATA!$K$2:$Y$20,14,FALSE),0)-IF(IF(MID(I1758,12,1)="F",VLOOKUP(J1758,DATA!$K$2:$Y$20,14,FALSE),0)&gt;10,IF(MID(I1758,12,1)="F",VLOOKUP(J1758,DATA!$K$2:$Y$20,14,FALSE),0)-10,0)),"")</f>
        <v/>
      </c>
      <c r="AJ1758" t="str">
        <f>IF(LEN(H1758)&gt;0,IF(H1758&lt;&gt;"CALL_PAL",VLOOKUP(H1758,DATA!$B$2:$E$526,4,FALSE),VLOOKUP(K1758,DATA!$K$72:$M$161,3,FALSE)),"")</f>
        <v/>
      </c>
      <c r="AK1758" t="str">
        <f>IF(LEN(H1758)&gt;0,VLOOKUP(H1758,DATA!$B$2:$D$526,3,FALSE),"")</f>
        <v/>
      </c>
      <c r="AL1758" t="str">
        <f t="shared" si="943"/>
        <v/>
      </c>
      <c r="AM1758" t="str">
        <f t="shared" si="944"/>
        <v/>
      </c>
      <c r="AN1758" t="str">
        <f t="shared" si="922"/>
        <v/>
      </c>
      <c r="AO1758" t="str">
        <f t="shared" si="916"/>
        <v/>
      </c>
      <c r="AP1758" t="str">
        <f t="shared" si="917"/>
        <v/>
      </c>
      <c r="AQ1758" t="str">
        <f t="shared" si="914"/>
        <v/>
      </c>
    </row>
    <row r="1759" spans="1:43" x14ac:dyDescent="0.25">
      <c r="A1759" t="str">
        <f t="shared" si="918"/>
        <v/>
      </c>
      <c r="C1759" t="str">
        <f t="shared" si="924"/>
        <v/>
      </c>
      <c r="D1759" t="str">
        <f t="shared" si="919"/>
        <v/>
      </c>
      <c r="E1759" t="str">
        <f t="shared" si="920"/>
        <v/>
      </c>
      <c r="F1759" t="str">
        <f t="shared" si="923"/>
        <v/>
      </c>
      <c r="G1759" t="str">
        <f t="shared" si="915"/>
        <v/>
      </c>
      <c r="H1759" t="str">
        <f t="shared" si="925"/>
        <v/>
      </c>
      <c r="I1759" s="3" t="str">
        <f>IF(LEN(H1759)&gt;0,VLOOKUP(H1759,DATA!$B$2:$G$526,6,FALSE),"")</f>
        <v/>
      </c>
      <c r="J1759" t="str">
        <f>IF(LEN(H1759)&gt;0,VLOOKUP(H1759,DATA!$B$2:$G$526,2,FALSE),"")</f>
        <v/>
      </c>
      <c r="K1759" t="str">
        <f>IF(LEN(H1759)&gt;0,IF(MID(IF(MID(MID(C1759,LEN(H1759)+2,99),1,1)="(",MID(MID(C1759,LEN(H1759)+2,99),2,LEN(MID(C1759,LEN(H1759)+2,99))-2),MID(C1759,LEN(H1759)+2,99)),1,1)=VLOOKUP(H1759,DATA!$B$2:$I$526,8,FALSE),MID(IF(MID(MID(C1759,LEN(H1759)+2,99),1,1)="(",MID(MID(C1759,LEN(H1759)+2,99),2,LEN(MID(C1759,LEN(H1759)+2,99))-2),MID(C1759,LEN(H1759)+2,99)),1,3),IF(MID(MID(C1759,LEN(H1759)+2,99),1,1)="(",MID(MID(C1759,LEN(H1759)+2,99),2,LEN(MID(C1759,LEN(H1759)+2,99))-2),MID(C1759,LEN(H1759)+2,99))),"")</f>
        <v/>
      </c>
      <c r="L1759" t="str">
        <f t="shared" si="926"/>
        <v/>
      </c>
      <c r="M1759" t="str">
        <f t="shared" si="913"/>
        <v/>
      </c>
      <c r="N1759" t="str">
        <f t="shared" si="927"/>
        <v/>
      </c>
      <c r="O1759" t="str">
        <f t="shared" si="928"/>
        <v/>
      </c>
      <c r="P1759" t="str">
        <f t="shared" si="921"/>
        <v/>
      </c>
      <c r="Q1759" t="str">
        <f t="shared" si="929"/>
        <v/>
      </c>
      <c r="R1759" t="str">
        <f t="shared" si="930"/>
        <v/>
      </c>
      <c r="S1759" t="str">
        <f t="shared" si="931"/>
        <v/>
      </c>
      <c r="T1759" t="str">
        <f t="shared" si="932"/>
        <v/>
      </c>
      <c r="U1759" t="str">
        <f t="shared" si="933"/>
        <v/>
      </c>
      <c r="V1759" t="str">
        <f>IF(MID(I1759,6,1)="T",VLOOKUP(H1759,DATA!$B$2:$H$526,7,FALSE),"")</f>
        <v/>
      </c>
      <c r="W1759" t="str">
        <f t="shared" si="934"/>
        <v/>
      </c>
      <c r="X1759" t="str">
        <f>IF(LEN(H1759)&gt;0,VLOOKUP(H1759,DATA!$B$2:$F$526,5,FALSE),"")</f>
        <v/>
      </c>
      <c r="Y1759" t="str">
        <f t="shared" si="935"/>
        <v/>
      </c>
      <c r="Z1759" t="str">
        <f t="shared" si="936"/>
        <v/>
      </c>
      <c r="AA1759" t="str">
        <f t="shared" si="937"/>
        <v/>
      </c>
      <c r="AB1759" t="str">
        <f>IF(LEN(Z1759)&gt;0,VLOOKUP(Z1759,DATA!$K$25:$L$69,2,FALSE)&amp;IF(LEN(AA1759)&gt;0,VLOOKUP(AA1759,DATA!$O$25:$P$29,2,FALSE),""),"")</f>
        <v/>
      </c>
      <c r="AC1759" t="str">
        <f>IF(LEN(Z1759)&gt;0,VLOOKUP(Z1759,DATA!$K$25:$M$69,3,FALSE),"")</f>
        <v/>
      </c>
      <c r="AD1759" t="str">
        <f t="shared" si="938"/>
        <v/>
      </c>
      <c r="AE1759" t="str">
        <f t="shared" si="939"/>
        <v/>
      </c>
      <c r="AF1759" t="str">
        <f t="shared" si="940"/>
        <v/>
      </c>
      <c r="AG1759" t="str">
        <f t="shared" si="941"/>
        <v/>
      </c>
      <c r="AH1759" t="str">
        <f t="shared" si="942"/>
        <v/>
      </c>
      <c r="AI1759" t="str">
        <f>IF(LEN(Q1759)&gt;0,REPT("0",IF(IF(MID(I1759,12,1)="F",VLOOKUP(J1759,DATA!$K$2:$Y$20,14,FALSE),0)&gt;10,IF(MID(I1759,12,1)="F",VLOOKUP(J1759,DATA!$K$2:$Y$20,14,FALSE),0)-10,0)-LEN(X1759))&amp;DEC2BIN(Q1759,IF(MID(I1759,12,1)="F",VLOOKUP(J1759,DATA!$K$2:$Y$20,14,FALSE),0)-IF(IF(MID(I1759,12,1)="F",VLOOKUP(J1759,DATA!$K$2:$Y$20,14,FALSE),0)&gt;10,IF(MID(I1759,12,1)="F",VLOOKUP(J1759,DATA!$K$2:$Y$20,14,FALSE),0)-10,0)),"")</f>
        <v/>
      </c>
      <c r="AJ1759" t="str">
        <f>IF(LEN(H1759)&gt;0,IF(H1759&lt;&gt;"CALL_PAL",VLOOKUP(H1759,DATA!$B$2:$E$526,4,FALSE),VLOOKUP(K1759,DATA!$K$72:$M$161,3,FALSE)),"")</f>
        <v/>
      </c>
      <c r="AK1759" t="str">
        <f>IF(LEN(H1759)&gt;0,VLOOKUP(H1759,DATA!$B$2:$D$526,3,FALSE),"")</f>
        <v/>
      </c>
      <c r="AL1759" t="str">
        <f t="shared" si="943"/>
        <v/>
      </c>
      <c r="AM1759" t="str">
        <f t="shared" si="944"/>
        <v/>
      </c>
      <c r="AN1759" t="str">
        <f t="shared" si="922"/>
        <v/>
      </c>
      <c r="AO1759" t="str">
        <f t="shared" si="916"/>
        <v/>
      </c>
      <c r="AP1759" t="str">
        <f t="shared" si="917"/>
        <v/>
      </c>
      <c r="AQ1759" t="str">
        <f t="shared" si="914"/>
        <v/>
      </c>
    </row>
    <row r="1760" spans="1:43" x14ac:dyDescent="0.25">
      <c r="A1760" t="str">
        <f t="shared" si="918"/>
        <v/>
      </c>
      <c r="C1760" t="str">
        <f t="shared" si="924"/>
        <v/>
      </c>
      <c r="D1760" t="str">
        <f t="shared" si="919"/>
        <v/>
      </c>
      <c r="E1760" t="str">
        <f t="shared" si="920"/>
        <v/>
      </c>
      <c r="F1760" t="str">
        <f t="shared" si="923"/>
        <v/>
      </c>
      <c r="G1760" t="str">
        <f t="shared" si="915"/>
        <v/>
      </c>
      <c r="H1760" t="str">
        <f t="shared" si="925"/>
        <v/>
      </c>
      <c r="I1760" s="3" t="str">
        <f>IF(LEN(H1760)&gt;0,VLOOKUP(H1760,DATA!$B$2:$G$526,6,FALSE),"")</f>
        <v/>
      </c>
      <c r="J1760" t="str">
        <f>IF(LEN(H1760)&gt;0,VLOOKUP(H1760,DATA!$B$2:$G$526,2,FALSE),"")</f>
        <v/>
      </c>
      <c r="K1760" t="str">
        <f>IF(LEN(H1760)&gt;0,IF(MID(IF(MID(MID(C1760,LEN(H1760)+2,99),1,1)="(",MID(MID(C1760,LEN(H1760)+2,99),2,LEN(MID(C1760,LEN(H1760)+2,99))-2),MID(C1760,LEN(H1760)+2,99)),1,1)=VLOOKUP(H1760,DATA!$B$2:$I$526,8,FALSE),MID(IF(MID(MID(C1760,LEN(H1760)+2,99),1,1)="(",MID(MID(C1760,LEN(H1760)+2,99),2,LEN(MID(C1760,LEN(H1760)+2,99))-2),MID(C1760,LEN(H1760)+2,99)),1,3),IF(MID(MID(C1760,LEN(H1760)+2,99),1,1)="(",MID(MID(C1760,LEN(H1760)+2,99),2,LEN(MID(C1760,LEN(H1760)+2,99))-2),MID(C1760,LEN(H1760)+2,99))),"")</f>
        <v/>
      </c>
      <c r="L1760" t="str">
        <f t="shared" si="926"/>
        <v/>
      </c>
      <c r="M1760" t="str">
        <f t="shared" si="913"/>
        <v/>
      </c>
      <c r="N1760" t="str">
        <f t="shared" si="927"/>
        <v/>
      </c>
      <c r="O1760" t="str">
        <f t="shared" si="928"/>
        <v/>
      </c>
      <c r="P1760" t="str">
        <f t="shared" si="921"/>
        <v/>
      </c>
      <c r="Q1760" t="str">
        <f t="shared" si="929"/>
        <v/>
      </c>
      <c r="R1760" t="str">
        <f t="shared" si="930"/>
        <v/>
      </c>
      <c r="S1760" t="str">
        <f t="shared" si="931"/>
        <v/>
      </c>
      <c r="T1760" t="str">
        <f t="shared" si="932"/>
        <v/>
      </c>
      <c r="U1760" t="str">
        <f t="shared" si="933"/>
        <v/>
      </c>
      <c r="V1760" t="str">
        <f>IF(MID(I1760,6,1)="T",VLOOKUP(H1760,DATA!$B$2:$H$526,7,FALSE),"")</f>
        <v/>
      </c>
      <c r="W1760" t="str">
        <f t="shared" si="934"/>
        <v/>
      </c>
      <c r="X1760" t="str">
        <f>IF(LEN(H1760)&gt;0,VLOOKUP(H1760,DATA!$B$2:$F$526,5,FALSE),"")</f>
        <v/>
      </c>
      <c r="Y1760" t="str">
        <f t="shared" si="935"/>
        <v/>
      </c>
      <c r="Z1760" t="str">
        <f t="shared" si="936"/>
        <v/>
      </c>
      <c r="AA1760" t="str">
        <f t="shared" si="937"/>
        <v/>
      </c>
      <c r="AB1760" t="str">
        <f>IF(LEN(Z1760)&gt;0,VLOOKUP(Z1760,DATA!$K$25:$L$69,2,FALSE)&amp;IF(LEN(AA1760)&gt;0,VLOOKUP(AA1760,DATA!$O$25:$P$29,2,FALSE),""),"")</f>
        <v/>
      </c>
      <c r="AC1760" t="str">
        <f>IF(LEN(Z1760)&gt;0,VLOOKUP(Z1760,DATA!$K$25:$M$69,3,FALSE),"")</f>
        <v/>
      </c>
      <c r="AD1760" t="str">
        <f t="shared" si="938"/>
        <v/>
      </c>
      <c r="AE1760" t="str">
        <f t="shared" si="939"/>
        <v/>
      </c>
      <c r="AF1760" t="str">
        <f t="shared" si="940"/>
        <v/>
      </c>
      <c r="AG1760" t="str">
        <f t="shared" si="941"/>
        <v/>
      </c>
      <c r="AH1760" t="str">
        <f t="shared" si="942"/>
        <v/>
      </c>
      <c r="AI1760" t="str">
        <f>IF(LEN(Q1760)&gt;0,REPT("0",IF(IF(MID(I1760,12,1)="F",VLOOKUP(J1760,DATA!$K$2:$Y$20,14,FALSE),0)&gt;10,IF(MID(I1760,12,1)="F",VLOOKUP(J1760,DATA!$K$2:$Y$20,14,FALSE),0)-10,0)-LEN(X1760))&amp;DEC2BIN(Q1760,IF(MID(I1760,12,1)="F",VLOOKUP(J1760,DATA!$K$2:$Y$20,14,FALSE),0)-IF(IF(MID(I1760,12,1)="F",VLOOKUP(J1760,DATA!$K$2:$Y$20,14,FALSE),0)&gt;10,IF(MID(I1760,12,1)="F",VLOOKUP(J1760,DATA!$K$2:$Y$20,14,FALSE),0)-10,0)),"")</f>
        <v/>
      </c>
      <c r="AJ1760" t="str">
        <f>IF(LEN(H1760)&gt;0,IF(H1760&lt;&gt;"CALL_PAL",VLOOKUP(H1760,DATA!$B$2:$E$526,4,FALSE),VLOOKUP(K1760,DATA!$K$72:$M$161,3,FALSE)),"")</f>
        <v/>
      </c>
      <c r="AK1760" t="str">
        <f>IF(LEN(H1760)&gt;0,VLOOKUP(H1760,DATA!$B$2:$D$526,3,FALSE),"")</f>
        <v/>
      </c>
      <c r="AL1760" t="str">
        <f t="shared" si="943"/>
        <v/>
      </c>
      <c r="AM1760" t="str">
        <f t="shared" si="944"/>
        <v/>
      </c>
      <c r="AN1760" t="str">
        <f t="shared" si="922"/>
        <v/>
      </c>
      <c r="AO1760" t="str">
        <f t="shared" si="916"/>
        <v/>
      </c>
      <c r="AP1760" t="str">
        <f t="shared" si="917"/>
        <v/>
      </c>
      <c r="AQ1760" t="str">
        <f t="shared" si="914"/>
        <v/>
      </c>
    </row>
    <row r="1761" spans="1:43" x14ac:dyDescent="0.25">
      <c r="A1761" t="str">
        <f t="shared" si="918"/>
        <v/>
      </c>
      <c r="C1761" t="str">
        <f t="shared" si="924"/>
        <v/>
      </c>
      <c r="D1761" t="str">
        <f t="shared" si="919"/>
        <v/>
      </c>
      <c r="E1761" t="str">
        <f t="shared" si="920"/>
        <v/>
      </c>
      <c r="F1761" t="str">
        <f t="shared" si="923"/>
        <v/>
      </c>
      <c r="G1761" t="str">
        <f t="shared" si="915"/>
        <v/>
      </c>
      <c r="H1761" t="str">
        <f t="shared" si="925"/>
        <v/>
      </c>
      <c r="I1761" s="3" t="str">
        <f>IF(LEN(H1761)&gt;0,VLOOKUP(H1761,DATA!$B$2:$G$526,6,FALSE),"")</f>
        <v/>
      </c>
      <c r="J1761" t="str">
        <f>IF(LEN(H1761)&gt;0,VLOOKUP(H1761,DATA!$B$2:$G$526,2,FALSE),"")</f>
        <v/>
      </c>
      <c r="K1761" t="str">
        <f>IF(LEN(H1761)&gt;0,IF(MID(IF(MID(MID(C1761,LEN(H1761)+2,99),1,1)="(",MID(MID(C1761,LEN(H1761)+2,99),2,LEN(MID(C1761,LEN(H1761)+2,99))-2),MID(C1761,LEN(H1761)+2,99)),1,1)=VLOOKUP(H1761,DATA!$B$2:$I$526,8,FALSE),MID(IF(MID(MID(C1761,LEN(H1761)+2,99),1,1)="(",MID(MID(C1761,LEN(H1761)+2,99),2,LEN(MID(C1761,LEN(H1761)+2,99))-2),MID(C1761,LEN(H1761)+2,99)),1,3),IF(MID(MID(C1761,LEN(H1761)+2,99),1,1)="(",MID(MID(C1761,LEN(H1761)+2,99),2,LEN(MID(C1761,LEN(H1761)+2,99))-2),MID(C1761,LEN(H1761)+2,99))),"")</f>
        <v/>
      </c>
      <c r="L1761" t="str">
        <f t="shared" si="926"/>
        <v/>
      </c>
      <c r="M1761" t="str">
        <f t="shared" si="913"/>
        <v/>
      </c>
      <c r="N1761" t="str">
        <f t="shared" si="927"/>
        <v/>
      </c>
      <c r="O1761" t="str">
        <f t="shared" si="928"/>
        <v/>
      </c>
      <c r="P1761" t="str">
        <f t="shared" si="921"/>
        <v/>
      </c>
      <c r="Q1761" t="str">
        <f t="shared" si="929"/>
        <v/>
      </c>
      <c r="R1761" t="str">
        <f t="shared" si="930"/>
        <v/>
      </c>
      <c r="S1761" t="str">
        <f t="shared" si="931"/>
        <v/>
      </c>
      <c r="T1761" t="str">
        <f t="shared" si="932"/>
        <v/>
      </c>
      <c r="U1761" t="str">
        <f t="shared" si="933"/>
        <v/>
      </c>
      <c r="V1761" t="str">
        <f>IF(MID(I1761,6,1)="T",VLOOKUP(H1761,DATA!$B$2:$H$526,7,FALSE),"")</f>
        <v/>
      </c>
      <c r="W1761" t="str">
        <f t="shared" si="934"/>
        <v/>
      </c>
      <c r="X1761" t="str">
        <f>IF(LEN(H1761)&gt;0,VLOOKUP(H1761,DATA!$B$2:$F$526,5,FALSE),"")</f>
        <v/>
      </c>
      <c r="Y1761" t="str">
        <f t="shared" si="935"/>
        <v/>
      </c>
      <c r="Z1761" t="str">
        <f t="shared" si="936"/>
        <v/>
      </c>
      <c r="AA1761" t="str">
        <f t="shared" si="937"/>
        <v/>
      </c>
      <c r="AB1761" t="str">
        <f>IF(LEN(Z1761)&gt;0,VLOOKUP(Z1761,DATA!$K$25:$L$69,2,FALSE)&amp;IF(LEN(AA1761)&gt;0,VLOOKUP(AA1761,DATA!$O$25:$P$29,2,FALSE),""),"")</f>
        <v/>
      </c>
      <c r="AC1761" t="str">
        <f>IF(LEN(Z1761)&gt;0,VLOOKUP(Z1761,DATA!$K$25:$M$69,3,FALSE),"")</f>
        <v/>
      </c>
      <c r="AD1761" t="str">
        <f t="shared" si="938"/>
        <v/>
      </c>
      <c r="AE1761" t="str">
        <f t="shared" si="939"/>
        <v/>
      </c>
      <c r="AF1761" t="str">
        <f t="shared" si="940"/>
        <v/>
      </c>
      <c r="AG1761" t="str">
        <f t="shared" si="941"/>
        <v/>
      </c>
      <c r="AH1761" t="str">
        <f t="shared" si="942"/>
        <v/>
      </c>
      <c r="AI1761" t="str">
        <f>IF(LEN(Q1761)&gt;0,REPT("0",IF(IF(MID(I1761,12,1)="F",VLOOKUP(J1761,DATA!$K$2:$Y$20,14,FALSE),0)&gt;10,IF(MID(I1761,12,1)="F",VLOOKUP(J1761,DATA!$K$2:$Y$20,14,FALSE),0)-10,0)-LEN(X1761))&amp;DEC2BIN(Q1761,IF(MID(I1761,12,1)="F",VLOOKUP(J1761,DATA!$K$2:$Y$20,14,FALSE),0)-IF(IF(MID(I1761,12,1)="F",VLOOKUP(J1761,DATA!$K$2:$Y$20,14,FALSE),0)&gt;10,IF(MID(I1761,12,1)="F",VLOOKUP(J1761,DATA!$K$2:$Y$20,14,FALSE),0)-10,0)),"")</f>
        <v/>
      </c>
      <c r="AJ1761" t="str">
        <f>IF(LEN(H1761)&gt;0,IF(H1761&lt;&gt;"CALL_PAL",VLOOKUP(H1761,DATA!$B$2:$E$526,4,FALSE),VLOOKUP(K1761,DATA!$K$72:$M$161,3,FALSE)),"")</f>
        <v/>
      </c>
      <c r="AK1761" t="str">
        <f>IF(LEN(H1761)&gt;0,VLOOKUP(H1761,DATA!$B$2:$D$526,3,FALSE),"")</f>
        <v/>
      </c>
      <c r="AL1761" t="str">
        <f t="shared" si="943"/>
        <v/>
      </c>
      <c r="AM1761" t="str">
        <f t="shared" si="944"/>
        <v/>
      </c>
      <c r="AN1761" t="str">
        <f t="shared" si="922"/>
        <v/>
      </c>
      <c r="AO1761" t="str">
        <f t="shared" si="916"/>
        <v/>
      </c>
      <c r="AP1761" t="str">
        <f t="shared" si="917"/>
        <v/>
      </c>
      <c r="AQ1761" t="str">
        <f t="shared" si="914"/>
        <v/>
      </c>
    </row>
    <row r="1762" spans="1:43" x14ac:dyDescent="0.25">
      <c r="A1762" t="str">
        <f t="shared" si="918"/>
        <v/>
      </c>
      <c r="C1762" t="str">
        <f t="shared" si="924"/>
        <v/>
      </c>
      <c r="D1762" t="str">
        <f t="shared" si="919"/>
        <v/>
      </c>
      <c r="E1762" t="str">
        <f t="shared" si="920"/>
        <v/>
      </c>
      <c r="F1762" t="str">
        <f t="shared" si="923"/>
        <v/>
      </c>
      <c r="G1762" t="str">
        <f t="shared" si="915"/>
        <v/>
      </c>
      <c r="H1762" t="str">
        <f t="shared" si="925"/>
        <v/>
      </c>
      <c r="I1762" s="3" t="str">
        <f>IF(LEN(H1762)&gt;0,VLOOKUP(H1762,DATA!$B$2:$G$526,6,FALSE),"")</f>
        <v/>
      </c>
      <c r="J1762" t="str">
        <f>IF(LEN(H1762)&gt;0,VLOOKUP(H1762,DATA!$B$2:$G$526,2,FALSE),"")</f>
        <v/>
      </c>
      <c r="K1762" t="str">
        <f>IF(LEN(H1762)&gt;0,IF(MID(IF(MID(MID(C1762,LEN(H1762)+2,99),1,1)="(",MID(MID(C1762,LEN(H1762)+2,99),2,LEN(MID(C1762,LEN(H1762)+2,99))-2),MID(C1762,LEN(H1762)+2,99)),1,1)=VLOOKUP(H1762,DATA!$B$2:$I$526,8,FALSE),MID(IF(MID(MID(C1762,LEN(H1762)+2,99),1,1)="(",MID(MID(C1762,LEN(H1762)+2,99),2,LEN(MID(C1762,LEN(H1762)+2,99))-2),MID(C1762,LEN(H1762)+2,99)),1,3),IF(MID(MID(C1762,LEN(H1762)+2,99),1,1)="(",MID(MID(C1762,LEN(H1762)+2,99),2,LEN(MID(C1762,LEN(H1762)+2,99))-2),MID(C1762,LEN(H1762)+2,99))),"")</f>
        <v/>
      </c>
      <c r="L1762" t="str">
        <f t="shared" si="926"/>
        <v/>
      </c>
      <c r="M1762" t="str">
        <f t="shared" si="913"/>
        <v/>
      </c>
      <c r="N1762" t="str">
        <f t="shared" si="927"/>
        <v/>
      </c>
      <c r="O1762" t="str">
        <f t="shared" si="928"/>
        <v/>
      </c>
      <c r="P1762" t="str">
        <f t="shared" si="921"/>
        <v/>
      </c>
      <c r="Q1762" t="str">
        <f t="shared" si="929"/>
        <v/>
      </c>
      <c r="R1762" t="str">
        <f t="shared" si="930"/>
        <v/>
      </c>
      <c r="S1762" t="str">
        <f t="shared" si="931"/>
        <v/>
      </c>
      <c r="T1762" t="str">
        <f t="shared" si="932"/>
        <v/>
      </c>
      <c r="U1762" t="str">
        <f t="shared" si="933"/>
        <v/>
      </c>
      <c r="V1762" t="str">
        <f>IF(MID(I1762,6,1)="T",VLOOKUP(H1762,DATA!$B$2:$H$526,7,FALSE),"")</f>
        <v/>
      </c>
      <c r="W1762" t="str">
        <f t="shared" si="934"/>
        <v/>
      </c>
      <c r="X1762" t="str">
        <f>IF(LEN(H1762)&gt;0,VLOOKUP(H1762,DATA!$B$2:$F$526,5,FALSE),"")</f>
        <v/>
      </c>
      <c r="Y1762" t="str">
        <f t="shared" si="935"/>
        <v/>
      </c>
      <c r="Z1762" t="str">
        <f t="shared" si="936"/>
        <v/>
      </c>
      <c r="AA1762" t="str">
        <f t="shared" si="937"/>
        <v/>
      </c>
      <c r="AB1762" t="str">
        <f>IF(LEN(Z1762)&gt;0,VLOOKUP(Z1762,DATA!$K$25:$L$69,2,FALSE)&amp;IF(LEN(AA1762)&gt;0,VLOOKUP(AA1762,DATA!$O$25:$P$29,2,FALSE),""),"")</f>
        <v/>
      </c>
      <c r="AC1762" t="str">
        <f>IF(LEN(Z1762)&gt;0,VLOOKUP(Z1762,DATA!$K$25:$M$69,3,FALSE),"")</f>
        <v/>
      </c>
      <c r="AD1762" t="str">
        <f t="shared" si="938"/>
        <v/>
      </c>
      <c r="AE1762" t="str">
        <f t="shared" si="939"/>
        <v/>
      </c>
      <c r="AF1762" t="str">
        <f t="shared" si="940"/>
        <v/>
      </c>
      <c r="AG1762" t="str">
        <f t="shared" si="941"/>
        <v/>
      </c>
      <c r="AH1762" t="str">
        <f t="shared" si="942"/>
        <v/>
      </c>
      <c r="AI1762" t="str">
        <f>IF(LEN(Q1762)&gt;0,REPT("0",IF(IF(MID(I1762,12,1)="F",VLOOKUP(J1762,DATA!$K$2:$Y$20,14,FALSE),0)&gt;10,IF(MID(I1762,12,1)="F",VLOOKUP(J1762,DATA!$K$2:$Y$20,14,FALSE),0)-10,0)-LEN(X1762))&amp;DEC2BIN(Q1762,IF(MID(I1762,12,1)="F",VLOOKUP(J1762,DATA!$K$2:$Y$20,14,FALSE),0)-IF(IF(MID(I1762,12,1)="F",VLOOKUP(J1762,DATA!$K$2:$Y$20,14,FALSE),0)&gt;10,IF(MID(I1762,12,1)="F",VLOOKUP(J1762,DATA!$K$2:$Y$20,14,FALSE),0)-10,0)),"")</f>
        <v/>
      </c>
      <c r="AJ1762" t="str">
        <f>IF(LEN(H1762)&gt;0,IF(H1762&lt;&gt;"CALL_PAL",VLOOKUP(H1762,DATA!$B$2:$E$526,4,FALSE),VLOOKUP(K1762,DATA!$K$72:$M$161,3,FALSE)),"")</f>
        <v/>
      </c>
      <c r="AK1762" t="str">
        <f>IF(LEN(H1762)&gt;0,VLOOKUP(H1762,DATA!$B$2:$D$526,3,FALSE),"")</f>
        <v/>
      </c>
      <c r="AL1762" t="str">
        <f t="shared" si="943"/>
        <v/>
      </c>
      <c r="AM1762" t="str">
        <f t="shared" si="944"/>
        <v/>
      </c>
      <c r="AN1762" t="str">
        <f t="shared" si="922"/>
        <v/>
      </c>
      <c r="AO1762" t="str">
        <f t="shared" si="916"/>
        <v/>
      </c>
      <c r="AP1762" t="str">
        <f t="shared" si="917"/>
        <v/>
      </c>
      <c r="AQ1762" t="str">
        <f t="shared" si="914"/>
        <v/>
      </c>
    </row>
    <row r="1763" spans="1:43" x14ac:dyDescent="0.25">
      <c r="A1763" t="str">
        <f t="shared" si="918"/>
        <v/>
      </c>
      <c r="C1763" t="str">
        <f t="shared" si="924"/>
        <v/>
      </c>
      <c r="D1763" t="str">
        <f t="shared" si="919"/>
        <v/>
      </c>
      <c r="E1763" t="str">
        <f t="shared" si="920"/>
        <v/>
      </c>
      <c r="F1763" t="str">
        <f t="shared" si="923"/>
        <v/>
      </c>
      <c r="G1763" t="str">
        <f t="shared" si="915"/>
        <v/>
      </c>
      <c r="H1763" t="str">
        <f t="shared" si="925"/>
        <v/>
      </c>
      <c r="I1763" s="3" t="str">
        <f>IF(LEN(H1763)&gt;0,VLOOKUP(H1763,DATA!$B$2:$G$526,6,FALSE),"")</f>
        <v/>
      </c>
      <c r="J1763" t="str">
        <f>IF(LEN(H1763)&gt;0,VLOOKUP(H1763,DATA!$B$2:$G$526,2,FALSE),"")</f>
        <v/>
      </c>
      <c r="K1763" t="str">
        <f>IF(LEN(H1763)&gt;0,IF(MID(IF(MID(MID(C1763,LEN(H1763)+2,99),1,1)="(",MID(MID(C1763,LEN(H1763)+2,99),2,LEN(MID(C1763,LEN(H1763)+2,99))-2),MID(C1763,LEN(H1763)+2,99)),1,1)=VLOOKUP(H1763,DATA!$B$2:$I$526,8,FALSE),MID(IF(MID(MID(C1763,LEN(H1763)+2,99),1,1)="(",MID(MID(C1763,LEN(H1763)+2,99),2,LEN(MID(C1763,LEN(H1763)+2,99))-2),MID(C1763,LEN(H1763)+2,99)),1,3),IF(MID(MID(C1763,LEN(H1763)+2,99),1,1)="(",MID(MID(C1763,LEN(H1763)+2,99),2,LEN(MID(C1763,LEN(H1763)+2,99))-2),MID(C1763,LEN(H1763)+2,99))),"")</f>
        <v/>
      </c>
      <c r="L1763" t="str">
        <f t="shared" si="926"/>
        <v/>
      </c>
      <c r="M1763" t="str">
        <f t="shared" si="913"/>
        <v/>
      </c>
      <c r="N1763" t="str">
        <f t="shared" si="927"/>
        <v/>
      </c>
      <c r="O1763" t="str">
        <f t="shared" si="928"/>
        <v/>
      </c>
      <c r="P1763" t="str">
        <f t="shared" si="921"/>
        <v/>
      </c>
      <c r="Q1763" t="str">
        <f t="shared" si="929"/>
        <v/>
      </c>
      <c r="R1763" t="str">
        <f t="shared" si="930"/>
        <v/>
      </c>
      <c r="S1763" t="str">
        <f t="shared" si="931"/>
        <v/>
      </c>
      <c r="T1763" t="str">
        <f t="shared" si="932"/>
        <v/>
      </c>
      <c r="U1763" t="str">
        <f t="shared" si="933"/>
        <v/>
      </c>
      <c r="V1763" t="str">
        <f>IF(MID(I1763,6,1)="T",VLOOKUP(H1763,DATA!$B$2:$H$526,7,FALSE),"")</f>
        <v/>
      </c>
      <c r="W1763" t="str">
        <f t="shared" si="934"/>
        <v/>
      </c>
      <c r="X1763" t="str">
        <f>IF(LEN(H1763)&gt;0,VLOOKUP(H1763,DATA!$B$2:$F$526,5,FALSE),"")</f>
        <v/>
      </c>
      <c r="Y1763" t="str">
        <f t="shared" si="935"/>
        <v/>
      </c>
      <c r="Z1763" t="str">
        <f t="shared" si="936"/>
        <v/>
      </c>
      <c r="AA1763" t="str">
        <f t="shared" si="937"/>
        <v/>
      </c>
      <c r="AB1763" t="str">
        <f>IF(LEN(Z1763)&gt;0,VLOOKUP(Z1763,DATA!$K$25:$L$69,2,FALSE)&amp;IF(LEN(AA1763)&gt;0,VLOOKUP(AA1763,DATA!$O$25:$P$29,2,FALSE),""),"")</f>
        <v/>
      </c>
      <c r="AC1763" t="str">
        <f>IF(LEN(Z1763)&gt;0,VLOOKUP(Z1763,DATA!$K$25:$M$69,3,FALSE),"")</f>
        <v/>
      </c>
      <c r="AD1763" t="str">
        <f t="shared" si="938"/>
        <v/>
      </c>
      <c r="AE1763" t="str">
        <f t="shared" si="939"/>
        <v/>
      </c>
      <c r="AF1763" t="str">
        <f t="shared" si="940"/>
        <v/>
      </c>
      <c r="AG1763" t="str">
        <f t="shared" si="941"/>
        <v/>
      </c>
      <c r="AH1763" t="str">
        <f t="shared" si="942"/>
        <v/>
      </c>
      <c r="AI1763" t="str">
        <f>IF(LEN(Q1763)&gt;0,REPT("0",IF(IF(MID(I1763,12,1)="F",VLOOKUP(J1763,DATA!$K$2:$Y$20,14,FALSE),0)&gt;10,IF(MID(I1763,12,1)="F",VLOOKUP(J1763,DATA!$K$2:$Y$20,14,FALSE),0)-10,0)-LEN(X1763))&amp;DEC2BIN(Q1763,IF(MID(I1763,12,1)="F",VLOOKUP(J1763,DATA!$K$2:$Y$20,14,FALSE),0)-IF(IF(MID(I1763,12,1)="F",VLOOKUP(J1763,DATA!$K$2:$Y$20,14,FALSE),0)&gt;10,IF(MID(I1763,12,1)="F",VLOOKUP(J1763,DATA!$K$2:$Y$20,14,FALSE),0)-10,0)),"")</f>
        <v/>
      </c>
      <c r="AJ1763" t="str">
        <f>IF(LEN(H1763)&gt;0,IF(H1763&lt;&gt;"CALL_PAL",VLOOKUP(H1763,DATA!$B$2:$E$526,4,FALSE),VLOOKUP(K1763,DATA!$K$72:$M$161,3,FALSE)),"")</f>
        <v/>
      </c>
      <c r="AK1763" t="str">
        <f>IF(LEN(H1763)&gt;0,VLOOKUP(H1763,DATA!$B$2:$D$526,3,FALSE),"")</f>
        <v/>
      </c>
      <c r="AL1763" t="str">
        <f t="shared" si="943"/>
        <v/>
      </c>
      <c r="AM1763" t="str">
        <f t="shared" si="944"/>
        <v/>
      </c>
      <c r="AN1763" t="str">
        <f t="shared" si="922"/>
        <v/>
      </c>
      <c r="AO1763" t="str">
        <f t="shared" si="916"/>
        <v/>
      </c>
      <c r="AP1763" t="str">
        <f t="shared" si="917"/>
        <v/>
      </c>
      <c r="AQ1763" t="str">
        <f t="shared" si="914"/>
        <v/>
      </c>
    </row>
    <row r="1764" spans="1:43" x14ac:dyDescent="0.25">
      <c r="A1764" t="str">
        <f t="shared" si="918"/>
        <v/>
      </c>
      <c r="C1764" t="str">
        <f t="shared" si="924"/>
        <v/>
      </c>
      <c r="D1764" t="str">
        <f t="shared" si="919"/>
        <v/>
      </c>
      <c r="E1764" t="str">
        <f t="shared" si="920"/>
        <v/>
      </c>
      <c r="F1764" t="str">
        <f t="shared" si="923"/>
        <v/>
      </c>
      <c r="G1764" t="str">
        <f t="shared" si="915"/>
        <v/>
      </c>
      <c r="H1764" t="str">
        <f t="shared" si="925"/>
        <v/>
      </c>
      <c r="I1764" s="3" t="str">
        <f>IF(LEN(H1764)&gt;0,VLOOKUP(H1764,DATA!$B$2:$G$526,6,FALSE),"")</f>
        <v/>
      </c>
      <c r="J1764" t="str">
        <f>IF(LEN(H1764)&gt;0,VLOOKUP(H1764,DATA!$B$2:$G$526,2,FALSE),"")</f>
        <v/>
      </c>
      <c r="K1764" t="str">
        <f>IF(LEN(H1764)&gt;0,IF(MID(IF(MID(MID(C1764,LEN(H1764)+2,99),1,1)="(",MID(MID(C1764,LEN(H1764)+2,99),2,LEN(MID(C1764,LEN(H1764)+2,99))-2),MID(C1764,LEN(H1764)+2,99)),1,1)=VLOOKUP(H1764,DATA!$B$2:$I$526,8,FALSE),MID(IF(MID(MID(C1764,LEN(H1764)+2,99),1,1)="(",MID(MID(C1764,LEN(H1764)+2,99),2,LEN(MID(C1764,LEN(H1764)+2,99))-2),MID(C1764,LEN(H1764)+2,99)),1,3),IF(MID(MID(C1764,LEN(H1764)+2,99),1,1)="(",MID(MID(C1764,LEN(H1764)+2,99),2,LEN(MID(C1764,LEN(H1764)+2,99))-2),MID(C1764,LEN(H1764)+2,99))),"")</f>
        <v/>
      </c>
      <c r="L1764" t="str">
        <f t="shared" si="926"/>
        <v/>
      </c>
      <c r="M1764" t="str">
        <f t="shared" ref="M1764:M1827" si="945">TRIM(IF(LEN(L1764)&gt;0,MID(C1764,FIND(L1764,C1764,LEN(H1764)+LEN(K1764)+1)+LEN(L1764)+1,LEN(C1764)),""))</f>
        <v/>
      </c>
      <c r="N1764" t="str">
        <f t="shared" si="927"/>
        <v/>
      </c>
      <c r="O1764" t="str">
        <f t="shared" si="928"/>
        <v/>
      </c>
      <c r="P1764" t="str">
        <f t="shared" si="921"/>
        <v/>
      </c>
      <c r="Q1764" t="str">
        <f t="shared" si="929"/>
        <v/>
      </c>
      <c r="R1764" t="str">
        <f t="shared" si="930"/>
        <v/>
      </c>
      <c r="S1764" t="str">
        <f t="shared" si="931"/>
        <v/>
      </c>
      <c r="T1764" t="str">
        <f t="shared" si="932"/>
        <v/>
      </c>
      <c r="U1764" t="str">
        <f t="shared" si="933"/>
        <v/>
      </c>
      <c r="V1764" t="str">
        <f>IF(MID(I1764,6,1)="T",VLOOKUP(H1764,DATA!$B$2:$H$526,7,FALSE),"")</f>
        <v/>
      </c>
      <c r="W1764" t="str">
        <f t="shared" si="934"/>
        <v/>
      </c>
      <c r="X1764" t="str">
        <f>IF(LEN(H1764)&gt;0,VLOOKUP(H1764,DATA!$B$2:$F$526,5,FALSE),"")</f>
        <v/>
      </c>
      <c r="Y1764" t="str">
        <f t="shared" si="935"/>
        <v/>
      </c>
      <c r="Z1764" t="str">
        <f t="shared" si="936"/>
        <v/>
      </c>
      <c r="AA1764" t="str">
        <f t="shared" si="937"/>
        <v/>
      </c>
      <c r="AB1764" t="str">
        <f>IF(LEN(Z1764)&gt;0,VLOOKUP(Z1764,DATA!$K$25:$L$69,2,FALSE)&amp;IF(LEN(AA1764)&gt;0,VLOOKUP(AA1764,DATA!$O$25:$P$29,2,FALSE),""),"")</f>
        <v/>
      </c>
      <c r="AC1764" t="str">
        <f>IF(LEN(Z1764)&gt;0,VLOOKUP(Z1764,DATA!$K$25:$M$69,3,FALSE),"")</f>
        <v/>
      </c>
      <c r="AD1764" t="str">
        <f t="shared" si="938"/>
        <v/>
      </c>
      <c r="AE1764" t="str">
        <f t="shared" si="939"/>
        <v/>
      </c>
      <c r="AF1764" t="str">
        <f t="shared" si="940"/>
        <v/>
      </c>
      <c r="AG1764" t="str">
        <f t="shared" si="941"/>
        <v/>
      </c>
      <c r="AH1764" t="str">
        <f t="shared" si="942"/>
        <v/>
      </c>
      <c r="AI1764" t="str">
        <f>IF(LEN(Q1764)&gt;0,REPT("0",IF(IF(MID(I1764,12,1)="F",VLOOKUP(J1764,DATA!$K$2:$Y$20,14,FALSE),0)&gt;10,IF(MID(I1764,12,1)="F",VLOOKUP(J1764,DATA!$K$2:$Y$20,14,FALSE),0)-10,0)-LEN(X1764))&amp;DEC2BIN(Q1764,IF(MID(I1764,12,1)="F",VLOOKUP(J1764,DATA!$K$2:$Y$20,14,FALSE),0)-IF(IF(MID(I1764,12,1)="F",VLOOKUP(J1764,DATA!$K$2:$Y$20,14,FALSE),0)&gt;10,IF(MID(I1764,12,1)="F",VLOOKUP(J1764,DATA!$K$2:$Y$20,14,FALSE),0)-10,0)),"")</f>
        <v/>
      </c>
      <c r="AJ1764" t="str">
        <f>IF(LEN(H1764)&gt;0,IF(H1764&lt;&gt;"CALL_PAL",VLOOKUP(H1764,DATA!$B$2:$E$526,4,FALSE),VLOOKUP(K1764,DATA!$K$72:$M$161,3,FALSE)),"")</f>
        <v/>
      </c>
      <c r="AK1764" t="str">
        <f>IF(LEN(H1764)&gt;0,VLOOKUP(H1764,DATA!$B$2:$D$526,3,FALSE),"")</f>
        <v/>
      </c>
      <c r="AL1764" t="str">
        <f t="shared" si="943"/>
        <v/>
      </c>
      <c r="AM1764" t="str">
        <f t="shared" si="944"/>
        <v/>
      </c>
      <c r="AN1764" t="str">
        <f t="shared" si="922"/>
        <v/>
      </c>
      <c r="AO1764" t="str">
        <f t="shared" si="916"/>
        <v/>
      </c>
      <c r="AP1764" t="str">
        <f t="shared" si="917"/>
        <v/>
      </c>
      <c r="AQ1764" t="str">
        <f t="shared" si="914"/>
        <v/>
      </c>
    </row>
    <row r="1765" spans="1:43" x14ac:dyDescent="0.25">
      <c r="A1765" t="str">
        <f t="shared" si="918"/>
        <v/>
      </c>
      <c r="C1765" t="str">
        <f t="shared" si="924"/>
        <v/>
      </c>
      <c r="D1765" t="str">
        <f t="shared" si="919"/>
        <v/>
      </c>
      <c r="E1765" t="str">
        <f t="shared" si="920"/>
        <v/>
      </c>
      <c r="F1765" t="str">
        <f t="shared" si="923"/>
        <v/>
      </c>
      <c r="G1765" t="str">
        <f t="shared" si="915"/>
        <v/>
      </c>
      <c r="H1765" t="str">
        <f t="shared" si="925"/>
        <v/>
      </c>
      <c r="I1765" s="3" t="str">
        <f>IF(LEN(H1765)&gt;0,VLOOKUP(H1765,DATA!$B$2:$G$526,6,FALSE),"")</f>
        <v/>
      </c>
      <c r="J1765" t="str">
        <f>IF(LEN(H1765)&gt;0,VLOOKUP(H1765,DATA!$B$2:$G$526,2,FALSE),"")</f>
        <v/>
      </c>
      <c r="K1765" t="str">
        <f>IF(LEN(H1765)&gt;0,IF(MID(IF(MID(MID(C1765,LEN(H1765)+2,99),1,1)="(",MID(MID(C1765,LEN(H1765)+2,99),2,LEN(MID(C1765,LEN(H1765)+2,99))-2),MID(C1765,LEN(H1765)+2,99)),1,1)=VLOOKUP(H1765,DATA!$B$2:$I$526,8,FALSE),MID(IF(MID(MID(C1765,LEN(H1765)+2,99),1,1)="(",MID(MID(C1765,LEN(H1765)+2,99),2,LEN(MID(C1765,LEN(H1765)+2,99))-2),MID(C1765,LEN(H1765)+2,99)),1,3),IF(MID(MID(C1765,LEN(H1765)+2,99),1,1)="(",MID(MID(C1765,LEN(H1765)+2,99),2,LEN(MID(C1765,LEN(H1765)+2,99))-2),MID(C1765,LEN(H1765)+2,99))),"")</f>
        <v/>
      </c>
      <c r="L1765" t="str">
        <f t="shared" si="926"/>
        <v/>
      </c>
      <c r="M1765" t="str">
        <f t="shared" si="945"/>
        <v/>
      </c>
      <c r="N1765" t="str">
        <f t="shared" si="927"/>
        <v/>
      </c>
      <c r="O1765" t="str">
        <f t="shared" si="928"/>
        <v/>
      </c>
      <c r="P1765" t="str">
        <f t="shared" si="921"/>
        <v/>
      </c>
      <c r="Q1765" t="str">
        <f t="shared" si="929"/>
        <v/>
      </c>
      <c r="R1765" t="str">
        <f t="shared" si="930"/>
        <v/>
      </c>
      <c r="S1765" t="str">
        <f t="shared" si="931"/>
        <v/>
      </c>
      <c r="T1765" t="str">
        <f t="shared" si="932"/>
        <v/>
      </c>
      <c r="U1765" t="str">
        <f t="shared" si="933"/>
        <v/>
      </c>
      <c r="V1765" t="str">
        <f>IF(MID(I1765,6,1)="T",VLOOKUP(H1765,DATA!$B$2:$H$526,7,FALSE),"")</f>
        <v/>
      </c>
      <c r="W1765" t="str">
        <f t="shared" si="934"/>
        <v/>
      </c>
      <c r="X1765" t="str">
        <f>IF(LEN(H1765)&gt;0,VLOOKUP(H1765,DATA!$B$2:$F$526,5,FALSE),"")</f>
        <v/>
      </c>
      <c r="Y1765" t="str">
        <f t="shared" si="935"/>
        <v/>
      </c>
      <c r="Z1765" t="str">
        <f t="shared" si="936"/>
        <v/>
      </c>
      <c r="AA1765" t="str">
        <f t="shared" si="937"/>
        <v/>
      </c>
      <c r="AB1765" t="str">
        <f>IF(LEN(Z1765)&gt;0,VLOOKUP(Z1765,DATA!$K$25:$L$69,2,FALSE)&amp;IF(LEN(AA1765)&gt;0,VLOOKUP(AA1765,DATA!$O$25:$P$29,2,FALSE),""),"")</f>
        <v/>
      </c>
      <c r="AC1765" t="str">
        <f>IF(LEN(Z1765)&gt;0,VLOOKUP(Z1765,DATA!$K$25:$M$69,3,FALSE),"")</f>
        <v/>
      </c>
      <c r="AD1765" t="str">
        <f t="shared" si="938"/>
        <v/>
      </c>
      <c r="AE1765" t="str">
        <f t="shared" si="939"/>
        <v/>
      </c>
      <c r="AF1765" t="str">
        <f t="shared" si="940"/>
        <v/>
      </c>
      <c r="AG1765" t="str">
        <f t="shared" si="941"/>
        <v/>
      </c>
      <c r="AH1765" t="str">
        <f t="shared" si="942"/>
        <v/>
      </c>
      <c r="AI1765" t="str">
        <f>IF(LEN(Q1765)&gt;0,REPT("0",IF(IF(MID(I1765,12,1)="F",VLOOKUP(J1765,DATA!$K$2:$Y$20,14,FALSE),0)&gt;10,IF(MID(I1765,12,1)="F",VLOOKUP(J1765,DATA!$K$2:$Y$20,14,FALSE),0)-10,0)-LEN(X1765))&amp;DEC2BIN(Q1765,IF(MID(I1765,12,1)="F",VLOOKUP(J1765,DATA!$K$2:$Y$20,14,FALSE),0)-IF(IF(MID(I1765,12,1)="F",VLOOKUP(J1765,DATA!$K$2:$Y$20,14,FALSE),0)&gt;10,IF(MID(I1765,12,1)="F",VLOOKUP(J1765,DATA!$K$2:$Y$20,14,FALSE),0)-10,0)),"")</f>
        <v/>
      </c>
      <c r="AJ1765" t="str">
        <f>IF(LEN(H1765)&gt;0,IF(H1765&lt;&gt;"CALL_PAL",VLOOKUP(H1765,DATA!$B$2:$E$526,4,FALSE),VLOOKUP(K1765,DATA!$K$72:$M$161,3,FALSE)),"")</f>
        <v/>
      </c>
      <c r="AK1765" t="str">
        <f>IF(LEN(H1765)&gt;0,VLOOKUP(H1765,DATA!$B$2:$D$526,3,FALSE),"")</f>
        <v/>
      </c>
      <c r="AL1765" t="str">
        <f t="shared" si="943"/>
        <v/>
      </c>
      <c r="AM1765" t="str">
        <f t="shared" si="944"/>
        <v/>
      </c>
      <c r="AN1765" t="str">
        <f t="shared" si="922"/>
        <v/>
      </c>
      <c r="AO1765" t="str">
        <f t="shared" si="916"/>
        <v/>
      </c>
      <c r="AP1765" t="str">
        <f t="shared" si="917"/>
        <v/>
      </c>
      <c r="AQ1765" t="str">
        <f t="shared" si="914"/>
        <v/>
      </c>
    </row>
    <row r="1766" spans="1:43" x14ac:dyDescent="0.25">
      <c r="A1766" t="str">
        <f t="shared" si="918"/>
        <v/>
      </c>
      <c r="C1766" t="str">
        <f t="shared" si="924"/>
        <v/>
      </c>
      <c r="D1766" t="str">
        <f t="shared" si="919"/>
        <v/>
      </c>
      <c r="E1766" t="str">
        <f t="shared" si="920"/>
        <v/>
      </c>
      <c r="F1766" t="str">
        <f t="shared" si="923"/>
        <v/>
      </c>
      <c r="G1766" t="str">
        <f t="shared" si="915"/>
        <v/>
      </c>
      <c r="H1766" t="str">
        <f t="shared" si="925"/>
        <v/>
      </c>
      <c r="I1766" s="3" t="str">
        <f>IF(LEN(H1766)&gt;0,VLOOKUP(H1766,DATA!$B$2:$G$526,6,FALSE),"")</f>
        <v/>
      </c>
      <c r="J1766" t="str">
        <f>IF(LEN(H1766)&gt;0,VLOOKUP(H1766,DATA!$B$2:$G$526,2,FALSE),"")</f>
        <v/>
      </c>
      <c r="K1766" t="str">
        <f>IF(LEN(H1766)&gt;0,IF(MID(IF(MID(MID(C1766,LEN(H1766)+2,99),1,1)="(",MID(MID(C1766,LEN(H1766)+2,99),2,LEN(MID(C1766,LEN(H1766)+2,99))-2),MID(C1766,LEN(H1766)+2,99)),1,1)=VLOOKUP(H1766,DATA!$B$2:$I$526,8,FALSE),MID(IF(MID(MID(C1766,LEN(H1766)+2,99),1,1)="(",MID(MID(C1766,LEN(H1766)+2,99),2,LEN(MID(C1766,LEN(H1766)+2,99))-2),MID(C1766,LEN(H1766)+2,99)),1,3),IF(MID(MID(C1766,LEN(H1766)+2,99),1,1)="(",MID(MID(C1766,LEN(H1766)+2,99),2,LEN(MID(C1766,LEN(H1766)+2,99))-2),MID(C1766,LEN(H1766)+2,99))),"")</f>
        <v/>
      </c>
      <c r="L1766" t="str">
        <f t="shared" si="926"/>
        <v/>
      </c>
      <c r="M1766" t="str">
        <f t="shared" si="945"/>
        <v/>
      </c>
      <c r="N1766" t="str">
        <f t="shared" si="927"/>
        <v/>
      </c>
      <c r="O1766" t="str">
        <f t="shared" si="928"/>
        <v/>
      </c>
      <c r="P1766" t="str">
        <f t="shared" si="921"/>
        <v/>
      </c>
      <c r="Q1766" t="str">
        <f t="shared" si="929"/>
        <v/>
      </c>
      <c r="R1766" t="str">
        <f t="shared" si="930"/>
        <v/>
      </c>
      <c r="S1766" t="str">
        <f t="shared" si="931"/>
        <v/>
      </c>
      <c r="T1766" t="str">
        <f t="shared" si="932"/>
        <v/>
      </c>
      <c r="U1766" t="str">
        <f t="shared" si="933"/>
        <v/>
      </c>
      <c r="V1766" t="str">
        <f>IF(MID(I1766,6,1)="T",VLOOKUP(H1766,DATA!$B$2:$H$526,7,FALSE),"")</f>
        <v/>
      </c>
      <c r="W1766" t="str">
        <f t="shared" si="934"/>
        <v/>
      </c>
      <c r="X1766" t="str">
        <f>IF(LEN(H1766)&gt;0,VLOOKUP(H1766,DATA!$B$2:$F$526,5,FALSE),"")</f>
        <v/>
      </c>
      <c r="Y1766" t="str">
        <f t="shared" si="935"/>
        <v/>
      </c>
      <c r="Z1766" t="str">
        <f t="shared" si="936"/>
        <v/>
      </c>
      <c r="AA1766" t="str">
        <f t="shared" si="937"/>
        <v/>
      </c>
      <c r="AB1766" t="str">
        <f>IF(LEN(Z1766)&gt;0,VLOOKUP(Z1766,DATA!$K$25:$L$69,2,FALSE)&amp;IF(LEN(AA1766)&gt;0,VLOOKUP(AA1766,DATA!$O$25:$P$29,2,FALSE),""),"")</f>
        <v/>
      </c>
      <c r="AC1766" t="str">
        <f>IF(LEN(Z1766)&gt;0,VLOOKUP(Z1766,DATA!$K$25:$M$69,3,FALSE),"")</f>
        <v/>
      </c>
      <c r="AD1766" t="str">
        <f t="shared" si="938"/>
        <v/>
      </c>
      <c r="AE1766" t="str">
        <f t="shared" si="939"/>
        <v/>
      </c>
      <c r="AF1766" t="str">
        <f t="shared" si="940"/>
        <v/>
      </c>
      <c r="AG1766" t="str">
        <f t="shared" si="941"/>
        <v/>
      </c>
      <c r="AH1766" t="str">
        <f t="shared" si="942"/>
        <v/>
      </c>
      <c r="AI1766" t="str">
        <f>IF(LEN(Q1766)&gt;0,REPT("0",IF(IF(MID(I1766,12,1)="F",VLOOKUP(J1766,DATA!$K$2:$Y$20,14,FALSE),0)&gt;10,IF(MID(I1766,12,1)="F",VLOOKUP(J1766,DATA!$K$2:$Y$20,14,FALSE),0)-10,0)-LEN(X1766))&amp;DEC2BIN(Q1766,IF(MID(I1766,12,1)="F",VLOOKUP(J1766,DATA!$K$2:$Y$20,14,FALSE),0)-IF(IF(MID(I1766,12,1)="F",VLOOKUP(J1766,DATA!$K$2:$Y$20,14,FALSE),0)&gt;10,IF(MID(I1766,12,1)="F",VLOOKUP(J1766,DATA!$K$2:$Y$20,14,FALSE),0)-10,0)),"")</f>
        <v/>
      </c>
      <c r="AJ1766" t="str">
        <f>IF(LEN(H1766)&gt;0,IF(H1766&lt;&gt;"CALL_PAL",VLOOKUP(H1766,DATA!$B$2:$E$526,4,FALSE),VLOOKUP(K1766,DATA!$K$72:$M$161,3,FALSE)),"")</f>
        <v/>
      </c>
      <c r="AK1766" t="str">
        <f>IF(LEN(H1766)&gt;0,VLOOKUP(H1766,DATA!$B$2:$D$526,3,FALSE),"")</f>
        <v/>
      </c>
      <c r="AL1766" t="str">
        <f t="shared" si="943"/>
        <v/>
      </c>
      <c r="AM1766" t="str">
        <f t="shared" si="944"/>
        <v/>
      </c>
      <c r="AN1766" t="str">
        <f t="shared" si="922"/>
        <v/>
      </c>
      <c r="AO1766" t="str">
        <f t="shared" si="916"/>
        <v/>
      </c>
      <c r="AP1766" t="str">
        <f t="shared" si="917"/>
        <v/>
      </c>
      <c r="AQ1766" t="str">
        <f t="shared" si="914"/>
        <v/>
      </c>
    </row>
    <row r="1767" spans="1:43" x14ac:dyDescent="0.25">
      <c r="A1767" t="str">
        <f t="shared" si="918"/>
        <v/>
      </c>
      <c r="C1767" t="str">
        <f t="shared" si="924"/>
        <v/>
      </c>
      <c r="D1767" t="str">
        <f t="shared" si="919"/>
        <v/>
      </c>
      <c r="E1767" t="str">
        <f t="shared" si="920"/>
        <v/>
      </c>
      <c r="F1767" t="str">
        <f t="shared" si="923"/>
        <v/>
      </c>
      <c r="G1767" t="str">
        <f t="shared" si="915"/>
        <v/>
      </c>
      <c r="H1767" t="str">
        <f t="shared" si="925"/>
        <v/>
      </c>
      <c r="I1767" s="3" t="str">
        <f>IF(LEN(H1767)&gt;0,VLOOKUP(H1767,DATA!$B$2:$G$526,6,FALSE),"")</f>
        <v/>
      </c>
      <c r="J1767" t="str">
        <f>IF(LEN(H1767)&gt;0,VLOOKUP(H1767,DATA!$B$2:$G$526,2,FALSE),"")</f>
        <v/>
      </c>
      <c r="K1767" t="str">
        <f>IF(LEN(H1767)&gt;0,IF(MID(IF(MID(MID(C1767,LEN(H1767)+2,99),1,1)="(",MID(MID(C1767,LEN(H1767)+2,99),2,LEN(MID(C1767,LEN(H1767)+2,99))-2),MID(C1767,LEN(H1767)+2,99)),1,1)=VLOOKUP(H1767,DATA!$B$2:$I$526,8,FALSE),MID(IF(MID(MID(C1767,LEN(H1767)+2,99),1,1)="(",MID(MID(C1767,LEN(H1767)+2,99),2,LEN(MID(C1767,LEN(H1767)+2,99))-2),MID(C1767,LEN(H1767)+2,99)),1,3),IF(MID(MID(C1767,LEN(H1767)+2,99),1,1)="(",MID(MID(C1767,LEN(H1767)+2,99),2,LEN(MID(C1767,LEN(H1767)+2,99))-2),MID(C1767,LEN(H1767)+2,99))),"")</f>
        <v/>
      </c>
      <c r="L1767" t="str">
        <f t="shared" si="926"/>
        <v/>
      </c>
      <c r="M1767" t="str">
        <f t="shared" si="945"/>
        <v/>
      </c>
      <c r="N1767" t="str">
        <f t="shared" si="927"/>
        <v/>
      </c>
      <c r="O1767" t="str">
        <f t="shared" si="928"/>
        <v/>
      </c>
      <c r="P1767" t="str">
        <f t="shared" si="921"/>
        <v/>
      </c>
      <c r="Q1767" t="str">
        <f t="shared" si="929"/>
        <v/>
      </c>
      <c r="R1767" t="str">
        <f t="shared" si="930"/>
        <v/>
      </c>
      <c r="S1767" t="str">
        <f t="shared" si="931"/>
        <v/>
      </c>
      <c r="T1767" t="str">
        <f t="shared" si="932"/>
        <v/>
      </c>
      <c r="U1767" t="str">
        <f t="shared" si="933"/>
        <v/>
      </c>
      <c r="V1767" t="str">
        <f>IF(MID(I1767,6,1)="T",VLOOKUP(H1767,DATA!$B$2:$H$526,7,FALSE),"")</f>
        <v/>
      </c>
      <c r="W1767" t="str">
        <f t="shared" si="934"/>
        <v/>
      </c>
      <c r="X1767" t="str">
        <f>IF(LEN(H1767)&gt;0,VLOOKUP(H1767,DATA!$B$2:$F$526,5,FALSE),"")</f>
        <v/>
      </c>
      <c r="Y1767" t="str">
        <f t="shared" si="935"/>
        <v/>
      </c>
      <c r="Z1767" t="str">
        <f t="shared" si="936"/>
        <v/>
      </c>
      <c r="AA1767" t="str">
        <f t="shared" si="937"/>
        <v/>
      </c>
      <c r="AB1767" t="str">
        <f>IF(LEN(Z1767)&gt;0,VLOOKUP(Z1767,DATA!$K$25:$L$69,2,FALSE)&amp;IF(LEN(AA1767)&gt;0,VLOOKUP(AA1767,DATA!$O$25:$P$29,2,FALSE),""),"")</f>
        <v/>
      </c>
      <c r="AC1767" t="str">
        <f>IF(LEN(Z1767)&gt;0,VLOOKUP(Z1767,DATA!$K$25:$M$69,3,FALSE),"")</f>
        <v/>
      </c>
      <c r="AD1767" t="str">
        <f t="shared" si="938"/>
        <v/>
      </c>
      <c r="AE1767" t="str">
        <f t="shared" si="939"/>
        <v/>
      </c>
      <c r="AF1767" t="str">
        <f t="shared" si="940"/>
        <v/>
      </c>
      <c r="AG1767" t="str">
        <f t="shared" si="941"/>
        <v/>
      </c>
      <c r="AH1767" t="str">
        <f t="shared" si="942"/>
        <v/>
      </c>
      <c r="AI1767" t="str">
        <f>IF(LEN(Q1767)&gt;0,REPT("0",IF(IF(MID(I1767,12,1)="F",VLOOKUP(J1767,DATA!$K$2:$Y$20,14,FALSE),0)&gt;10,IF(MID(I1767,12,1)="F",VLOOKUP(J1767,DATA!$K$2:$Y$20,14,FALSE),0)-10,0)-LEN(X1767))&amp;DEC2BIN(Q1767,IF(MID(I1767,12,1)="F",VLOOKUP(J1767,DATA!$K$2:$Y$20,14,FALSE),0)-IF(IF(MID(I1767,12,1)="F",VLOOKUP(J1767,DATA!$K$2:$Y$20,14,FALSE),0)&gt;10,IF(MID(I1767,12,1)="F",VLOOKUP(J1767,DATA!$K$2:$Y$20,14,FALSE),0)-10,0)),"")</f>
        <v/>
      </c>
      <c r="AJ1767" t="str">
        <f>IF(LEN(H1767)&gt;0,IF(H1767&lt;&gt;"CALL_PAL",VLOOKUP(H1767,DATA!$B$2:$E$526,4,FALSE),VLOOKUP(K1767,DATA!$K$72:$M$161,3,FALSE)),"")</f>
        <v/>
      </c>
      <c r="AK1767" t="str">
        <f>IF(LEN(H1767)&gt;0,VLOOKUP(H1767,DATA!$B$2:$D$526,3,FALSE),"")</f>
        <v/>
      </c>
      <c r="AL1767" t="str">
        <f t="shared" si="943"/>
        <v/>
      </c>
      <c r="AM1767" t="str">
        <f t="shared" si="944"/>
        <v/>
      </c>
      <c r="AN1767" t="str">
        <f t="shared" si="922"/>
        <v/>
      </c>
      <c r="AO1767" t="str">
        <f t="shared" si="916"/>
        <v/>
      </c>
      <c r="AP1767" t="str">
        <f t="shared" si="917"/>
        <v/>
      </c>
      <c r="AQ1767" t="str">
        <f t="shared" si="914"/>
        <v/>
      </c>
    </row>
    <row r="1768" spans="1:43" x14ac:dyDescent="0.25">
      <c r="A1768" t="str">
        <f t="shared" si="918"/>
        <v/>
      </c>
      <c r="C1768" t="str">
        <f t="shared" si="924"/>
        <v/>
      </c>
      <c r="D1768" t="str">
        <f t="shared" si="919"/>
        <v/>
      </c>
      <c r="E1768" t="str">
        <f t="shared" si="920"/>
        <v/>
      </c>
      <c r="F1768" t="str">
        <f t="shared" si="923"/>
        <v/>
      </c>
      <c r="G1768" t="str">
        <f t="shared" si="915"/>
        <v/>
      </c>
      <c r="H1768" t="str">
        <f t="shared" si="925"/>
        <v/>
      </c>
      <c r="I1768" s="3" t="str">
        <f>IF(LEN(H1768)&gt;0,VLOOKUP(H1768,DATA!$B$2:$G$526,6,FALSE),"")</f>
        <v/>
      </c>
      <c r="J1768" t="str">
        <f>IF(LEN(H1768)&gt;0,VLOOKUP(H1768,DATA!$B$2:$G$526,2,FALSE),"")</f>
        <v/>
      </c>
      <c r="K1768" t="str">
        <f>IF(LEN(H1768)&gt;0,IF(MID(IF(MID(MID(C1768,LEN(H1768)+2,99),1,1)="(",MID(MID(C1768,LEN(H1768)+2,99),2,LEN(MID(C1768,LEN(H1768)+2,99))-2),MID(C1768,LEN(H1768)+2,99)),1,1)=VLOOKUP(H1768,DATA!$B$2:$I$526,8,FALSE),MID(IF(MID(MID(C1768,LEN(H1768)+2,99),1,1)="(",MID(MID(C1768,LEN(H1768)+2,99),2,LEN(MID(C1768,LEN(H1768)+2,99))-2),MID(C1768,LEN(H1768)+2,99)),1,3),IF(MID(MID(C1768,LEN(H1768)+2,99),1,1)="(",MID(MID(C1768,LEN(H1768)+2,99),2,LEN(MID(C1768,LEN(H1768)+2,99))-2),MID(C1768,LEN(H1768)+2,99))),"")</f>
        <v/>
      </c>
      <c r="L1768" t="str">
        <f t="shared" si="926"/>
        <v/>
      </c>
      <c r="M1768" t="str">
        <f t="shared" si="945"/>
        <v/>
      </c>
      <c r="N1768" t="str">
        <f t="shared" si="927"/>
        <v/>
      </c>
      <c r="O1768" t="str">
        <f t="shared" si="928"/>
        <v/>
      </c>
      <c r="P1768" t="str">
        <f t="shared" si="921"/>
        <v/>
      </c>
      <c r="Q1768" t="str">
        <f t="shared" si="929"/>
        <v/>
      </c>
      <c r="R1768" t="str">
        <f t="shared" si="930"/>
        <v/>
      </c>
      <c r="S1768" t="str">
        <f t="shared" si="931"/>
        <v/>
      </c>
      <c r="T1768" t="str">
        <f t="shared" si="932"/>
        <v/>
      </c>
      <c r="U1768" t="str">
        <f t="shared" si="933"/>
        <v/>
      </c>
      <c r="V1768" t="str">
        <f>IF(MID(I1768,6,1)="T",VLOOKUP(H1768,DATA!$B$2:$H$526,7,FALSE),"")</f>
        <v/>
      </c>
      <c r="W1768" t="str">
        <f t="shared" si="934"/>
        <v/>
      </c>
      <c r="X1768" t="str">
        <f>IF(LEN(H1768)&gt;0,VLOOKUP(H1768,DATA!$B$2:$F$526,5,FALSE),"")</f>
        <v/>
      </c>
      <c r="Y1768" t="str">
        <f t="shared" si="935"/>
        <v/>
      </c>
      <c r="Z1768" t="str">
        <f t="shared" si="936"/>
        <v/>
      </c>
      <c r="AA1768" t="str">
        <f t="shared" si="937"/>
        <v/>
      </c>
      <c r="AB1768" t="str">
        <f>IF(LEN(Z1768)&gt;0,VLOOKUP(Z1768,DATA!$K$25:$L$69,2,FALSE)&amp;IF(LEN(AA1768)&gt;0,VLOOKUP(AA1768,DATA!$O$25:$P$29,2,FALSE),""),"")</f>
        <v/>
      </c>
      <c r="AC1768" t="str">
        <f>IF(LEN(Z1768)&gt;0,VLOOKUP(Z1768,DATA!$K$25:$M$69,3,FALSE),"")</f>
        <v/>
      </c>
      <c r="AD1768" t="str">
        <f t="shared" si="938"/>
        <v/>
      </c>
      <c r="AE1768" t="str">
        <f t="shared" si="939"/>
        <v/>
      </c>
      <c r="AF1768" t="str">
        <f t="shared" si="940"/>
        <v/>
      </c>
      <c r="AG1768" t="str">
        <f t="shared" si="941"/>
        <v/>
      </c>
      <c r="AH1768" t="str">
        <f t="shared" si="942"/>
        <v/>
      </c>
      <c r="AI1768" t="str">
        <f>IF(LEN(Q1768)&gt;0,REPT("0",IF(IF(MID(I1768,12,1)="F",VLOOKUP(J1768,DATA!$K$2:$Y$20,14,FALSE),0)&gt;10,IF(MID(I1768,12,1)="F",VLOOKUP(J1768,DATA!$K$2:$Y$20,14,FALSE),0)-10,0)-LEN(X1768))&amp;DEC2BIN(Q1768,IF(MID(I1768,12,1)="F",VLOOKUP(J1768,DATA!$K$2:$Y$20,14,FALSE),0)-IF(IF(MID(I1768,12,1)="F",VLOOKUP(J1768,DATA!$K$2:$Y$20,14,FALSE),0)&gt;10,IF(MID(I1768,12,1)="F",VLOOKUP(J1768,DATA!$K$2:$Y$20,14,FALSE),0)-10,0)),"")</f>
        <v/>
      </c>
      <c r="AJ1768" t="str">
        <f>IF(LEN(H1768)&gt;0,IF(H1768&lt;&gt;"CALL_PAL",VLOOKUP(H1768,DATA!$B$2:$E$526,4,FALSE),VLOOKUP(K1768,DATA!$K$72:$M$161,3,FALSE)),"")</f>
        <v/>
      </c>
      <c r="AK1768" t="str">
        <f>IF(LEN(H1768)&gt;0,VLOOKUP(H1768,DATA!$B$2:$D$526,3,FALSE),"")</f>
        <v/>
      </c>
      <c r="AL1768" t="str">
        <f t="shared" si="943"/>
        <v/>
      </c>
      <c r="AM1768" t="str">
        <f t="shared" si="944"/>
        <v/>
      </c>
      <c r="AN1768" t="str">
        <f t="shared" si="922"/>
        <v/>
      </c>
      <c r="AO1768" t="str">
        <f t="shared" si="916"/>
        <v/>
      </c>
      <c r="AP1768" t="str">
        <f t="shared" si="917"/>
        <v/>
      </c>
      <c r="AQ1768" t="str">
        <f t="shared" si="914"/>
        <v/>
      </c>
    </row>
    <row r="1769" spans="1:43" x14ac:dyDescent="0.25">
      <c r="A1769" t="str">
        <f t="shared" si="918"/>
        <v/>
      </c>
      <c r="C1769" t="str">
        <f t="shared" si="924"/>
        <v/>
      </c>
      <c r="D1769" t="str">
        <f t="shared" si="919"/>
        <v/>
      </c>
      <c r="E1769" t="str">
        <f t="shared" si="920"/>
        <v/>
      </c>
      <c r="F1769" t="str">
        <f t="shared" si="923"/>
        <v/>
      </c>
      <c r="G1769" t="str">
        <f t="shared" si="915"/>
        <v/>
      </c>
      <c r="H1769" t="str">
        <f t="shared" si="925"/>
        <v/>
      </c>
      <c r="I1769" s="3" t="str">
        <f>IF(LEN(H1769)&gt;0,VLOOKUP(H1769,DATA!$B$2:$G$526,6,FALSE),"")</f>
        <v/>
      </c>
      <c r="J1769" t="str">
        <f>IF(LEN(H1769)&gt;0,VLOOKUP(H1769,DATA!$B$2:$G$526,2,FALSE),"")</f>
        <v/>
      </c>
      <c r="K1769" t="str">
        <f>IF(LEN(H1769)&gt;0,IF(MID(IF(MID(MID(C1769,LEN(H1769)+2,99),1,1)="(",MID(MID(C1769,LEN(H1769)+2,99),2,LEN(MID(C1769,LEN(H1769)+2,99))-2),MID(C1769,LEN(H1769)+2,99)),1,1)=VLOOKUP(H1769,DATA!$B$2:$I$526,8,FALSE),MID(IF(MID(MID(C1769,LEN(H1769)+2,99),1,1)="(",MID(MID(C1769,LEN(H1769)+2,99),2,LEN(MID(C1769,LEN(H1769)+2,99))-2),MID(C1769,LEN(H1769)+2,99)),1,3),IF(MID(MID(C1769,LEN(H1769)+2,99),1,1)="(",MID(MID(C1769,LEN(H1769)+2,99),2,LEN(MID(C1769,LEN(H1769)+2,99))-2),MID(C1769,LEN(H1769)+2,99))),"")</f>
        <v/>
      </c>
      <c r="L1769" t="str">
        <f t="shared" si="926"/>
        <v/>
      </c>
      <c r="M1769" t="str">
        <f t="shared" si="945"/>
        <v/>
      </c>
      <c r="N1769" t="str">
        <f t="shared" si="927"/>
        <v/>
      </c>
      <c r="O1769" t="str">
        <f t="shared" si="928"/>
        <v/>
      </c>
      <c r="P1769" t="str">
        <f t="shared" si="921"/>
        <v/>
      </c>
      <c r="Q1769" t="str">
        <f t="shared" si="929"/>
        <v/>
      </c>
      <c r="R1769" t="str">
        <f t="shared" si="930"/>
        <v/>
      </c>
      <c r="S1769" t="str">
        <f t="shared" si="931"/>
        <v/>
      </c>
      <c r="T1769" t="str">
        <f t="shared" si="932"/>
        <v/>
      </c>
      <c r="U1769" t="str">
        <f t="shared" si="933"/>
        <v/>
      </c>
      <c r="V1769" t="str">
        <f>IF(MID(I1769,6,1)="T",VLOOKUP(H1769,DATA!$B$2:$H$526,7,FALSE),"")</f>
        <v/>
      </c>
      <c r="W1769" t="str">
        <f t="shared" si="934"/>
        <v/>
      </c>
      <c r="X1769" t="str">
        <f>IF(LEN(H1769)&gt;0,VLOOKUP(H1769,DATA!$B$2:$F$526,5,FALSE),"")</f>
        <v/>
      </c>
      <c r="Y1769" t="str">
        <f t="shared" si="935"/>
        <v/>
      </c>
      <c r="Z1769" t="str">
        <f t="shared" si="936"/>
        <v/>
      </c>
      <c r="AA1769" t="str">
        <f t="shared" si="937"/>
        <v/>
      </c>
      <c r="AB1769" t="str">
        <f>IF(LEN(Z1769)&gt;0,VLOOKUP(Z1769,DATA!$K$25:$L$69,2,FALSE)&amp;IF(LEN(AA1769)&gt;0,VLOOKUP(AA1769,DATA!$O$25:$P$29,2,FALSE),""),"")</f>
        <v/>
      </c>
      <c r="AC1769" t="str">
        <f>IF(LEN(Z1769)&gt;0,VLOOKUP(Z1769,DATA!$K$25:$M$69,3,FALSE),"")</f>
        <v/>
      </c>
      <c r="AD1769" t="str">
        <f t="shared" si="938"/>
        <v/>
      </c>
      <c r="AE1769" t="str">
        <f t="shared" si="939"/>
        <v/>
      </c>
      <c r="AF1769" t="str">
        <f t="shared" si="940"/>
        <v/>
      </c>
      <c r="AG1769" t="str">
        <f t="shared" si="941"/>
        <v/>
      </c>
      <c r="AH1769" t="str">
        <f t="shared" si="942"/>
        <v/>
      </c>
      <c r="AI1769" t="str">
        <f>IF(LEN(Q1769)&gt;0,REPT("0",IF(IF(MID(I1769,12,1)="F",VLOOKUP(J1769,DATA!$K$2:$Y$20,14,FALSE),0)&gt;10,IF(MID(I1769,12,1)="F",VLOOKUP(J1769,DATA!$K$2:$Y$20,14,FALSE),0)-10,0)-LEN(X1769))&amp;DEC2BIN(Q1769,IF(MID(I1769,12,1)="F",VLOOKUP(J1769,DATA!$K$2:$Y$20,14,FALSE),0)-IF(IF(MID(I1769,12,1)="F",VLOOKUP(J1769,DATA!$K$2:$Y$20,14,FALSE),0)&gt;10,IF(MID(I1769,12,1)="F",VLOOKUP(J1769,DATA!$K$2:$Y$20,14,FALSE),0)-10,0)),"")</f>
        <v/>
      </c>
      <c r="AJ1769" t="str">
        <f>IF(LEN(H1769)&gt;0,IF(H1769&lt;&gt;"CALL_PAL",VLOOKUP(H1769,DATA!$B$2:$E$526,4,FALSE),VLOOKUP(K1769,DATA!$K$72:$M$161,3,FALSE)),"")</f>
        <v/>
      </c>
      <c r="AK1769" t="str">
        <f>IF(LEN(H1769)&gt;0,VLOOKUP(H1769,DATA!$B$2:$D$526,3,FALSE),"")</f>
        <v/>
      </c>
      <c r="AL1769" t="str">
        <f t="shared" si="943"/>
        <v/>
      </c>
      <c r="AM1769" t="str">
        <f t="shared" si="944"/>
        <v/>
      </c>
      <c r="AN1769" t="str">
        <f t="shared" si="922"/>
        <v/>
      </c>
      <c r="AO1769" t="str">
        <f t="shared" si="916"/>
        <v/>
      </c>
      <c r="AP1769" t="str">
        <f t="shared" si="917"/>
        <v/>
      </c>
      <c r="AQ1769" t="str">
        <f t="shared" si="914"/>
        <v/>
      </c>
    </row>
    <row r="1770" spans="1:43" x14ac:dyDescent="0.25">
      <c r="A1770" t="str">
        <f t="shared" si="918"/>
        <v/>
      </c>
      <c r="C1770" t="str">
        <f t="shared" si="924"/>
        <v/>
      </c>
      <c r="D1770" t="str">
        <f t="shared" si="919"/>
        <v/>
      </c>
      <c r="E1770" t="str">
        <f t="shared" si="920"/>
        <v/>
      </c>
      <c r="F1770" t="str">
        <f t="shared" si="923"/>
        <v/>
      </c>
      <c r="G1770" t="str">
        <f t="shared" si="915"/>
        <v/>
      </c>
      <c r="H1770" t="str">
        <f t="shared" si="925"/>
        <v/>
      </c>
      <c r="I1770" s="3" t="str">
        <f>IF(LEN(H1770)&gt;0,VLOOKUP(H1770,DATA!$B$2:$G$526,6,FALSE),"")</f>
        <v/>
      </c>
      <c r="J1770" t="str">
        <f>IF(LEN(H1770)&gt;0,VLOOKUP(H1770,DATA!$B$2:$G$526,2,FALSE),"")</f>
        <v/>
      </c>
      <c r="K1770" t="str">
        <f>IF(LEN(H1770)&gt;0,IF(MID(IF(MID(MID(C1770,LEN(H1770)+2,99),1,1)="(",MID(MID(C1770,LEN(H1770)+2,99),2,LEN(MID(C1770,LEN(H1770)+2,99))-2),MID(C1770,LEN(H1770)+2,99)),1,1)=VLOOKUP(H1770,DATA!$B$2:$I$526,8,FALSE),MID(IF(MID(MID(C1770,LEN(H1770)+2,99),1,1)="(",MID(MID(C1770,LEN(H1770)+2,99),2,LEN(MID(C1770,LEN(H1770)+2,99))-2),MID(C1770,LEN(H1770)+2,99)),1,3),IF(MID(MID(C1770,LEN(H1770)+2,99),1,1)="(",MID(MID(C1770,LEN(H1770)+2,99),2,LEN(MID(C1770,LEN(H1770)+2,99))-2),MID(C1770,LEN(H1770)+2,99))),"")</f>
        <v/>
      </c>
      <c r="L1770" t="str">
        <f t="shared" si="926"/>
        <v/>
      </c>
      <c r="M1770" t="str">
        <f t="shared" si="945"/>
        <v/>
      </c>
      <c r="N1770" t="str">
        <f t="shared" si="927"/>
        <v/>
      </c>
      <c r="O1770" t="str">
        <f t="shared" si="928"/>
        <v/>
      </c>
      <c r="P1770" t="str">
        <f t="shared" si="921"/>
        <v/>
      </c>
      <c r="Q1770" t="str">
        <f t="shared" si="929"/>
        <v/>
      </c>
      <c r="R1770" t="str">
        <f t="shared" si="930"/>
        <v/>
      </c>
      <c r="S1770" t="str">
        <f t="shared" si="931"/>
        <v/>
      </c>
      <c r="T1770" t="str">
        <f t="shared" si="932"/>
        <v/>
      </c>
      <c r="U1770" t="str">
        <f t="shared" si="933"/>
        <v/>
      </c>
      <c r="V1770" t="str">
        <f>IF(MID(I1770,6,1)="T",VLOOKUP(H1770,DATA!$B$2:$H$526,7,FALSE),"")</f>
        <v/>
      </c>
      <c r="W1770" t="str">
        <f t="shared" si="934"/>
        <v/>
      </c>
      <c r="X1770" t="str">
        <f>IF(LEN(H1770)&gt;0,VLOOKUP(H1770,DATA!$B$2:$F$526,5,FALSE),"")</f>
        <v/>
      </c>
      <c r="Y1770" t="str">
        <f t="shared" si="935"/>
        <v/>
      </c>
      <c r="Z1770" t="str">
        <f t="shared" si="936"/>
        <v/>
      </c>
      <c r="AA1770" t="str">
        <f t="shared" si="937"/>
        <v/>
      </c>
      <c r="AB1770" t="str">
        <f>IF(LEN(Z1770)&gt;0,VLOOKUP(Z1770,DATA!$K$25:$L$69,2,FALSE)&amp;IF(LEN(AA1770)&gt;0,VLOOKUP(AA1770,DATA!$O$25:$P$29,2,FALSE),""),"")</f>
        <v/>
      </c>
      <c r="AC1770" t="str">
        <f>IF(LEN(Z1770)&gt;0,VLOOKUP(Z1770,DATA!$K$25:$M$69,3,FALSE),"")</f>
        <v/>
      </c>
      <c r="AD1770" t="str">
        <f t="shared" si="938"/>
        <v/>
      </c>
      <c r="AE1770" t="str">
        <f t="shared" si="939"/>
        <v/>
      </c>
      <c r="AF1770" t="str">
        <f t="shared" si="940"/>
        <v/>
      </c>
      <c r="AG1770" t="str">
        <f t="shared" si="941"/>
        <v/>
      </c>
      <c r="AH1770" t="str">
        <f t="shared" si="942"/>
        <v/>
      </c>
      <c r="AI1770" t="str">
        <f>IF(LEN(Q1770)&gt;0,REPT("0",IF(IF(MID(I1770,12,1)="F",VLOOKUP(J1770,DATA!$K$2:$Y$20,14,FALSE),0)&gt;10,IF(MID(I1770,12,1)="F",VLOOKUP(J1770,DATA!$K$2:$Y$20,14,FALSE),0)-10,0)-LEN(X1770))&amp;DEC2BIN(Q1770,IF(MID(I1770,12,1)="F",VLOOKUP(J1770,DATA!$K$2:$Y$20,14,FALSE),0)-IF(IF(MID(I1770,12,1)="F",VLOOKUP(J1770,DATA!$K$2:$Y$20,14,FALSE),0)&gt;10,IF(MID(I1770,12,1)="F",VLOOKUP(J1770,DATA!$K$2:$Y$20,14,FALSE),0)-10,0)),"")</f>
        <v/>
      </c>
      <c r="AJ1770" t="str">
        <f>IF(LEN(H1770)&gt;0,IF(H1770&lt;&gt;"CALL_PAL",VLOOKUP(H1770,DATA!$B$2:$E$526,4,FALSE),VLOOKUP(K1770,DATA!$K$72:$M$161,3,FALSE)),"")</f>
        <v/>
      </c>
      <c r="AK1770" t="str">
        <f>IF(LEN(H1770)&gt;0,VLOOKUP(H1770,DATA!$B$2:$D$526,3,FALSE),"")</f>
        <v/>
      </c>
      <c r="AL1770" t="str">
        <f t="shared" si="943"/>
        <v/>
      </c>
      <c r="AM1770" t="str">
        <f t="shared" si="944"/>
        <v/>
      </c>
      <c r="AN1770" t="str">
        <f t="shared" si="922"/>
        <v/>
      </c>
      <c r="AO1770" t="str">
        <f t="shared" si="916"/>
        <v/>
      </c>
      <c r="AP1770" t="str">
        <f t="shared" si="917"/>
        <v/>
      </c>
      <c r="AQ1770" t="str">
        <f t="shared" si="914"/>
        <v/>
      </c>
    </row>
    <row r="1771" spans="1:43" x14ac:dyDescent="0.25">
      <c r="A1771" t="str">
        <f t="shared" si="918"/>
        <v/>
      </c>
      <c r="C1771" t="str">
        <f t="shared" si="924"/>
        <v/>
      </c>
      <c r="D1771" t="str">
        <f t="shared" si="919"/>
        <v/>
      </c>
      <c r="E1771" t="str">
        <f t="shared" si="920"/>
        <v/>
      </c>
      <c r="F1771" t="str">
        <f t="shared" si="923"/>
        <v/>
      </c>
      <c r="G1771" t="str">
        <f t="shared" si="915"/>
        <v/>
      </c>
      <c r="H1771" t="str">
        <f t="shared" si="925"/>
        <v/>
      </c>
      <c r="I1771" s="3" t="str">
        <f>IF(LEN(H1771)&gt;0,VLOOKUP(H1771,DATA!$B$2:$G$526,6,FALSE),"")</f>
        <v/>
      </c>
      <c r="J1771" t="str">
        <f>IF(LEN(H1771)&gt;0,VLOOKUP(H1771,DATA!$B$2:$G$526,2,FALSE),"")</f>
        <v/>
      </c>
      <c r="K1771" t="str">
        <f>IF(LEN(H1771)&gt;0,IF(MID(IF(MID(MID(C1771,LEN(H1771)+2,99),1,1)="(",MID(MID(C1771,LEN(H1771)+2,99),2,LEN(MID(C1771,LEN(H1771)+2,99))-2),MID(C1771,LEN(H1771)+2,99)),1,1)=VLOOKUP(H1771,DATA!$B$2:$I$526,8,FALSE),MID(IF(MID(MID(C1771,LEN(H1771)+2,99),1,1)="(",MID(MID(C1771,LEN(H1771)+2,99),2,LEN(MID(C1771,LEN(H1771)+2,99))-2),MID(C1771,LEN(H1771)+2,99)),1,3),IF(MID(MID(C1771,LEN(H1771)+2,99),1,1)="(",MID(MID(C1771,LEN(H1771)+2,99),2,LEN(MID(C1771,LEN(H1771)+2,99))-2),MID(C1771,LEN(H1771)+2,99))),"")</f>
        <v/>
      </c>
      <c r="L1771" t="str">
        <f t="shared" si="926"/>
        <v/>
      </c>
      <c r="M1771" t="str">
        <f t="shared" si="945"/>
        <v/>
      </c>
      <c r="N1771" t="str">
        <f t="shared" si="927"/>
        <v/>
      </c>
      <c r="O1771" t="str">
        <f t="shared" si="928"/>
        <v/>
      </c>
      <c r="P1771" t="str">
        <f t="shared" si="921"/>
        <v/>
      </c>
      <c r="Q1771" t="str">
        <f t="shared" si="929"/>
        <v/>
      </c>
      <c r="R1771" t="str">
        <f t="shared" si="930"/>
        <v/>
      </c>
      <c r="S1771" t="str">
        <f t="shared" si="931"/>
        <v/>
      </c>
      <c r="T1771" t="str">
        <f t="shared" si="932"/>
        <v/>
      </c>
      <c r="U1771" t="str">
        <f t="shared" si="933"/>
        <v/>
      </c>
      <c r="V1771" t="str">
        <f>IF(MID(I1771,6,1)="T",VLOOKUP(H1771,DATA!$B$2:$H$526,7,FALSE),"")</f>
        <v/>
      </c>
      <c r="W1771" t="str">
        <f t="shared" si="934"/>
        <v/>
      </c>
      <c r="X1771" t="str">
        <f>IF(LEN(H1771)&gt;0,VLOOKUP(H1771,DATA!$B$2:$F$526,5,FALSE),"")</f>
        <v/>
      </c>
      <c r="Y1771" t="str">
        <f t="shared" si="935"/>
        <v/>
      </c>
      <c r="Z1771" t="str">
        <f t="shared" si="936"/>
        <v/>
      </c>
      <c r="AA1771" t="str">
        <f t="shared" si="937"/>
        <v/>
      </c>
      <c r="AB1771" t="str">
        <f>IF(LEN(Z1771)&gt;0,VLOOKUP(Z1771,DATA!$K$25:$L$69,2,FALSE)&amp;IF(LEN(AA1771)&gt;0,VLOOKUP(AA1771,DATA!$O$25:$P$29,2,FALSE),""),"")</f>
        <v/>
      </c>
      <c r="AC1771" t="str">
        <f>IF(LEN(Z1771)&gt;0,VLOOKUP(Z1771,DATA!$K$25:$M$69,3,FALSE),"")</f>
        <v/>
      </c>
      <c r="AD1771" t="str">
        <f t="shared" si="938"/>
        <v/>
      </c>
      <c r="AE1771" t="str">
        <f t="shared" si="939"/>
        <v/>
      </c>
      <c r="AF1771" t="str">
        <f t="shared" si="940"/>
        <v/>
      </c>
      <c r="AG1771" t="str">
        <f t="shared" si="941"/>
        <v/>
      </c>
      <c r="AH1771" t="str">
        <f t="shared" si="942"/>
        <v/>
      </c>
      <c r="AI1771" t="str">
        <f>IF(LEN(Q1771)&gt;0,REPT("0",IF(IF(MID(I1771,12,1)="F",VLOOKUP(J1771,DATA!$K$2:$Y$20,14,FALSE),0)&gt;10,IF(MID(I1771,12,1)="F",VLOOKUP(J1771,DATA!$K$2:$Y$20,14,FALSE),0)-10,0)-LEN(X1771))&amp;DEC2BIN(Q1771,IF(MID(I1771,12,1)="F",VLOOKUP(J1771,DATA!$K$2:$Y$20,14,FALSE),0)-IF(IF(MID(I1771,12,1)="F",VLOOKUP(J1771,DATA!$K$2:$Y$20,14,FALSE),0)&gt;10,IF(MID(I1771,12,1)="F",VLOOKUP(J1771,DATA!$K$2:$Y$20,14,FALSE),0)-10,0)),"")</f>
        <v/>
      </c>
      <c r="AJ1771" t="str">
        <f>IF(LEN(H1771)&gt;0,IF(H1771&lt;&gt;"CALL_PAL",VLOOKUP(H1771,DATA!$B$2:$E$526,4,FALSE),VLOOKUP(K1771,DATA!$K$72:$M$161,3,FALSE)),"")</f>
        <v/>
      </c>
      <c r="AK1771" t="str">
        <f>IF(LEN(H1771)&gt;0,VLOOKUP(H1771,DATA!$B$2:$D$526,3,FALSE),"")</f>
        <v/>
      </c>
      <c r="AL1771" t="str">
        <f t="shared" si="943"/>
        <v/>
      </c>
      <c r="AM1771" t="str">
        <f t="shared" si="944"/>
        <v/>
      </c>
      <c r="AN1771" t="str">
        <f t="shared" si="922"/>
        <v/>
      </c>
      <c r="AO1771" t="str">
        <f t="shared" si="916"/>
        <v/>
      </c>
      <c r="AP1771" t="str">
        <f t="shared" si="917"/>
        <v/>
      </c>
      <c r="AQ1771" t="str">
        <f t="shared" si="914"/>
        <v/>
      </c>
    </row>
    <row r="1772" spans="1:43" x14ac:dyDescent="0.25">
      <c r="A1772" t="str">
        <f t="shared" si="918"/>
        <v/>
      </c>
      <c r="C1772" t="str">
        <f t="shared" si="924"/>
        <v/>
      </c>
      <c r="D1772" t="str">
        <f t="shared" si="919"/>
        <v/>
      </c>
      <c r="E1772" t="str">
        <f t="shared" si="920"/>
        <v/>
      </c>
      <c r="F1772" t="str">
        <f t="shared" si="923"/>
        <v/>
      </c>
      <c r="G1772" t="str">
        <f t="shared" si="915"/>
        <v/>
      </c>
      <c r="H1772" t="str">
        <f t="shared" si="925"/>
        <v/>
      </c>
      <c r="I1772" s="3" t="str">
        <f>IF(LEN(H1772)&gt;0,VLOOKUP(H1772,DATA!$B$2:$G$526,6,FALSE),"")</f>
        <v/>
      </c>
      <c r="J1772" t="str">
        <f>IF(LEN(H1772)&gt;0,VLOOKUP(H1772,DATA!$B$2:$G$526,2,FALSE),"")</f>
        <v/>
      </c>
      <c r="K1772" t="str">
        <f>IF(LEN(H1772)&gt;0,IF(MID(IF(MID(MID(C1772,LEN(H1772)+2,99),1,1)="(",MID(MID(C1772,LEN(H1772)+2,99),2,LEN(MID(C1772,LEN(H1772)+2,99))-2),MID(C1772,LEN(H1772)+2,99)),1,1)=VLOOKUP(H1772,DATA!$B$2:$I$526,8,FALSE),MID(IF(MID(MID(C1772,LEN(H1772)+2,99),1,1)="(",MID(MID(C1772,LEN(H1772)+2,99),2,LEN(MID(C1772,LEN(H1772)+2,99))-2),MID(C1772,LEN(H1772)+2,99)),1,3),IF(MID(MID(C1772,LEN(H1772)+2,99),1,1)="(",MID(MID(C1772,LEN(H1772)+2,99),2,LEN(MID(C1772,LEN(H1772)+2,99))-2),MID(C1772,LEN(H1772)+2,99))),"")</f>
        <v/>
      </c>
      <c r="L1772" t="str">
        <f t="shared" si="926"/>
        <v/>
      </c>
      <c r="M1772" t="str">
        <f t="shared" si="945"/>
        <v/>
      </c>
      <c r="N1772" t="str">
        <f t="shared" si="927"/>
        <v/>
      </c>
      <c r="O1772" t="str">
        <f t="shared" si="928"/>
        <v/>
      </c>
      <c r="P1772" t="str">
        <f t="shared" si="921"/>
        <v/>
      </c>
      <c r="Q1772" t="str">
        <f t="shared" si="929"/>
        <v/>
      </c>
      <c r="R1772" t="str">
        <f t="shared" si="930"/>
        <v/>
      </c>
      <c r="S1772" t="str">
        <f t="shared" si="931"/>
        <v/>
      </c>
      <c r="T1772" t="str">
        <f t="shared" si="932"/>
        <v/>
      </c>
      <c r="U1772" t="str">
        <f t="shared" si="933"/>
        <v/>
      </c>
      <c r="V1772" t="str">
        <f>IF(MID(I1772,6,1)="T",VLOOKUP(H1772,DATA!$B$2:$H$526,7,FALSE),"")</f>
        <v/>
      </c>
      <c r="W1772" t="str">
        <f t="shared" si="934"/>
        <v/>
      </c>
      <c r="X1772" t="str">
        <f>IF(LEN(H1772)&gt;0,VLOOKUP(H1772,DATA!$B$2:$F$526,5,FALSE),"")</f>
        <v/>
      </c>
      <c r="Y1772" t="str">
        <f t="shared" si="935"/>
        <v/>
      </c>
      <c r="Z1772" t="str">
        <f t="shared" si="936"/>
        <v/>
      </c>
      <c r="AA1772" t="str">
        <f t="shared" si="937"/>
        <v/>
      </c>
      <c r="AB1772" t="str">
        <f>IF(LEN(Z1772)&gt;0,VLOOKUP(Z1772,DATA!$K$25:$L$69,2,FALSE)&amp;IF(LEN(AA1772)&gt;0,VLOOKUP(AA1772,DATA!$O$25:$P$29,2,FALSE),""),"")</f>
        <v/>
      </c>
      <c r="AC1772" t="str">
        <f>IF(LEN(Z1772)&gt;0,VLOOKUP(Z1772,DATA!$K$25:$M$69,3,FALSE),"")</f>
        <v/>
      </c>
      <c r="AD1772" t="str">
        <f t="shared" si="938"/>
        <v/>
      </c>
      <c r="AE1772" t="str">
        <f t="shared" si="939"/>
        <v/>
      </c>
      <c r="AF1772" t="str">
        <f t="shared" si="940"/>
        <v/>
      </c>
      <c r="AG1772" t="str">
        <f t="shared" si="941"/>
        <v/>
      </c>
      <c r="AH1772" t="str">
        <f t="shared" si="942"/>
        <v/>
      </c>
      <c r="AI1772" t="str">
        <f>IF(LEN(Q1772)&gt;0,REPT("0",IF(IF(MID(I1772,12,1)="F",VLOOKUP(J1772,DATA!$K$2:$Y$20,14,FALSE),0)&gt;10,IF(MID(I1772,12,1)="F",VLOOKUP(J1772,DATA!$K$2:$Y$20,14,FALSE),0)-10,0)-LEN(X1772))&amp;DEC2BIN(Q1772,IF(MID(I1772,12,1)="F",VLOOKUP(J1772,DATA!$K$2:$Y$20,14,FALSE),0)-IF(IF(MID(I1772,12,1)="F",VLOOKUP(J1772,DATA!$K$2:$Y$20,14,FALSE),0)&gt;10,IF(MID(I1772,12,1)="F",VLOOKUP(J1772,DATA!$K$2:$Y$20,14,FALSE),0)-10,0)),"")</f>
        <v/>
      </c>
      <c r="AJ1772" t="str">
        <f>IF(LEN(H1772)&gt;0,IF(H1772&lt;&gt;"CALL_PAL",VLOOKUP(H1772,DATA!$B$2:$E$526,4,FALSE),VLOOKUP(K1772,DATA!$K$72:$M$161,3,FALSE)),"")</f>
        <v/>
      </c>
      <c r="AK1772" t="str">
        <f>IF(LEN(H1772)&gt;0,VLOOKUP(H1772,DATA!$B$2:$D$526,3,FALSE),"")</f>
        <v/>
      </c>
      <c r="AL1772" t="str">
        <f t="shared" si="943"/>
        <v/>
      </c>
      <c r="AM1772" t="str">
        <f t="shared" si="944"/>
        <v/>
      </c>
      <c r="AN1772" t="str">
        <f t="shared" si="922"/>
        <v/>
      </c>
      <c r="AO1772" t="str">
        <f t="shared" si="916"/>
        <v/>
      </c>
      <c r="AP1772" t="str">
        <f t="shared" si="917"/>
        <v/>
      </c>
      <c r="AQ1772" t="str">
        <f t="shared" si="914"/>
        <v/>
      </c>
    </row>
    <row r="1773" spans="1:43" x14ac:dyDescent="0.25">
      <c r="A1773" t="str">
        <f t="shared" si="918"/>
        <v/>
      </c>
      <c r="C1773" t="str">
        <f t="shared" si="924"/>
        <v/>
      </c>
      <c r="D1773" t="str">
        <f t="shared" si="919"/>
        <v/>
      </c>
      <c r="E1773" t="str">
        <f t="shared" si="920"/>
        <v/>
      </c>
      <c r="F1773" t="str">
        <f t="shared" si="923"/>
        <v/>
      </c>
      <c r="G1773" t="str">
        <f t="shared" si="915"/>
        <v/>
      </c>
      <c r="H1773" t="str">
        <f t="shared" si="925"/>
        <v/>
      </c>
      <c r="I1773" s="3" t="str">
        <f>IF(LEN(H1773)&gt;0,VLOOKUP(H1773,DATA!$B$2:$G$526,6,FALSE),"")</f>
        <v/>
      </c>
      <c r="J1773" t="str">
        <f>IF(LEN(H1773)&gt;0,VLOOKUP(H1773,DATA!$B$2:$G$526,2,FALSE),"")</f>
        <v/>
      </c>
      <c r="K1773" t="str">
        <f>IF(LEN(H1773)&gt;0,IF(MID(IF(MID(MID(C1773,LEN(H1773)+2,99),1,1)="(",MID(MID(C1773,LEN(H1773)+2,99),2,LEN(MID(C1773,LEN(H1773)+2,99))-2),MID(C1773,LEN(H1773)+2,99)),1,1)=VLOOKUP(H1773,DATA!$B$2:$I$526,8,FALSE),MID(IF(MID(MID(C1773,LEN(H1773)+2,99),1,1)="(",MID(MID(C1773,LEN(H1773)+2,99),2,LEN(MID(C1773,LEN(H1773)+2,99))-2),MID(C1773,LEN(H1773)+2,99)),1,3),IF(MID(MID(C1773,LEN(H1773)+2,99),1,1)="(",MID(MID(C1773,LEN(H1773)+2,99),2,LEN(MID(C1773,LEN(H1773)+2,99))-2),MID(C1773,LEN(H1773)+2,99))),"")</f>
        <v/>
      </c>
      <c r="L1773" t="str">
        <f t="shared" si="926"/>
        <v/>
      </c>
      <c r="M1773" t="str">
        <f t="shared" si="945"/>
        <v/>
      </c>
      <c r="N1773" t="str">
        <f t="shared" si="927"/>
        <v/>
      </c>
      <c r="O1773" t="str">
        <f t="shared" si="928"/>
        <v/>
      </c>
      <c r="P1773" t="str">
        <f t="shared" si="921"/>
        <v/>
      </c>
      <c r="Q1773" t="str">
        <f t="shared" si="929"/>
        <v/>
      </c>
      <c r="R1773" t="str">
        <f t="shared" si="930"/>
        <v/>
      </c>
      <c r="S1773" t="str">
        <f t="shared" si="931"/>
        <v/>
      </c>
      <c r="T1773" t="str">
        <f t="shared" si="932"/>
        <v/>
      </c>
      <c r="U1773" t="str">
        <f t="shared" si="933"/>
        <v/>
      </c>
      <c r="V1773" t="str">
        <f>IF(MID(I1773,6,1)="T",VLOOKUP(H1773,DATA!$B$2:$H$526,7,FALSE),"")</f>
        <v/>
      </c>
      <c r="W1773" t="str">
        <f t="shared" si="934"/>
        <v/>
      </c>
      <c r="X1773" t="str">
        <f>IF(LEN(H1773)&gt;0,VLOOKUP(H1773,DATA!$B$2:$F$526,5,FALSE),"")</f>
        <v/>
      </c>
      <c r="Y1773" t="str">
        <f t="shared" si="935"/>
        <v/>
      </c>
      <c r="Z1773" t="str">
        <f t="shared" si="936"/>
        <v/>
      </c>
      <c r="AA1773" t="str">
        <f t="shared" si="937"/>
        <v/>
      </c>
      <c r="AB1773" t="str">
        <f>IF(LEN(Z1773)&gt;0,VLOOKUP(Z1773,DATA!$K$25:$L$69,2,FALSE)&amp;IF(LEN(AA1773)&gt;0,VLOOKUP(AA1773,DATA!$O$25:$P$29,2,FALSE),""),"")</f>
        <v/>
      </c>
      <c r="AC1773" t="str">
        <f>IF(LEN(Z1773)&gt;0,VLOOKUP(Z1773,DATA!$K$25:$M$69,3,FALSE),"")</f>
        <v/>
      </c>
      <c r="AD1773" t="str">
        <f t="shared" si="938"/>
        <v/>
      </c>
      <c r="AE1773" t="str">
        <f t="shared" si="939"/>
        <v/>
      </c>
      <c r="AF1773" t="str">
        <f t="shared" si="940"/>
        <v/>
      </c>
      <c r="AG1773" t="str">
        <f t="shared" si="941"/>
        <v/>
      </c>
      <c r="AH1773" t="str">
        <f t="shared" si="942"/>
        <v/>
      </c>
      <c r="AI1773" t="str">
        <f>IF(LEN(Q1773)&gt;0,REPT("0",IF(IF(MID(I1773,12,1)="F",VLOOKUP(J1773,DATA!$K$2:$Y$20,14,FALSE),0)&gt;10,IF(MID(I1773,12,1)="F",VLOOKUP(J1773,DATA!$K$2:$Y$20,14,FALSE),0)-10,0)-LEN(X1773))&amp;DEC2BIN(Q1773,IF(MID(I1773,12,1)="F",VLOOKUP(J1773,DATA!$K$2:$Y$20,14,FALSE),0)-IF(IF(MID(I1773,12,1)="F",VLOOKUP(J1773,DATA!$K$2:$Y$20,14,FALSE),0)&gt;10,IF(MID(I1773,12,1)="F",VLOOKUP(J1773,DATA!$K$2:$Y$20,14,FALSE),0)-10,0)),"")</f>
        <v/>
      </c>
      <c r="AJ1773" t="str">
        <f>IF(LEN(H1773)&gt;0,IF(H1773&lt;&gt;"CALL_PAL",VLOOKUP(H1773,DATA!$B$2:$E$526,4,FALSE),VLOOKUP(K1773,DATA!$K$72:$M$161,3,FALSE)),"")</f>
        <v/>
      </c>
      <c r="AK1773" t="str">
        <f>IF(LEN(H1773)&gt;0,VLOOKUP(H1773,DATA!$B$2:$D$526,3,FALSE),"")</f>
        <v/>
      </c>
      <c r="AL1773" t="str">
        <f t="shared" si="943"/>
        <v/>
      </c>
      <c r="AM1773" t="str">
        <f t="shared" si="944"/>
        <v/>
      </c>
      <c r="AN1773" t="str">
        <f t="shared" si="922"/>
        <v/>
      </c>
      <c r="AO1773" t="str">
        <f t="shared" si="916"/>
        <v/>
      </c>
      <c r="AP1773" t="str">
        <f t="shared" si="917"/>
        <v/>
      </c>
      <c r="AQ1773" t="str">
        <f t="shared" si="914"/>
        <v/>
      </c>
    </row>
    <row r="1774" spans="1:43" x14ac:dyDescent="0.25">
      <c r="A1774" t="str">
        <f t="shared" si="918"/>
        <v/>
      </c>
      <c r="C1774" t="str">
        <f t="shared" si="924"/>
        <v/>
      </c>
      <c r="D1774" t="str">
        <f t="shared" si="919"/>
        <v/>
      </c>
      <c r="E1774" t="str">
        <f t="shared" si="920"/>
        <v/>
      </c>
      <c r="F1774" t="str">
        <f t="shared" si="923"/>
        <v/>
      </c>
      <c r="G1774" t="str">
        <f t="shared" si="915"/>
        <v/>
      </c>
      <c r="H1774" t="str">
        <f t="shared" si="925"/>
        <v/>
      </c>
      <c r="I1774" s="3" t="str">
        <f>IF(LEN(H1774)&gt;0,VLOOKUP(H1774,DATA!$B$2:$G$526,6,FALSE),"")</f>
        <v/>
      </c>
      <c r="J1774" t="str">
        <f>IF(LEN(H1774)&gt;0,VLOOKUP(H1774,DATA!$B$2:$G$526,2,FALSE),"")</f>
        <v/>
      </c>
      <c r="K1774" t="str">
        <f>IF(LEN(H1774)&gt;0,IF(MID(IF(MID(MID(C1774,LEN(H1774)+2,99),1,1)="(",MID(MID(C1774,LEN(H1774)+2,99),2,LEN(MID(C1774,LEN(H1774)+2,99))-2),MID(C1774,LEN(H1774)+2,99)),1,1)=VLOOKUP(H1774,DATA!$B$2:$I$526,8,FALSE),MID(IF(MID(MID(C1774,LEN(H1774)+2,99),1,1)="(",MID(MID(C1774,LEN(H1774)+2,99),2,LEN(MID(C1774,LEN(H1774)+2,99))-2),MID(C1774,LEN(H1774)+2,99)),1,3),IF(MID(MID(C1774,LEN(H1774)+2,99),1,1)="(",MID(MID(C1774,LEN(H1774)+2,99),2,LEN(MID(C1774,LEN(H1774)+2,99))-2),MID(C1774,LEN(H1774)+2,99))),"")</f>
        <v/>
      </c>
      <c r="L1774" t="str">
        <f t="shared" si="926"/>
        <v/>
      </c>
      <c r="M1774" t="str">
        <f t="shared" si="945"/>
        <v/>
      </c>
      <c r="N1774" t="str">
        <f t="shared" si="927"/>
        <v/>
      </c>
      <c r="O1774" t="str">
        <f t="shared" si="928"/>
        <v/>
      </c>
      <c r="P1774" t="str">
        <f t="shared" si="921"/>
        <v/>
      </c>
      <c r="Q1774" t="str">
        <f t="shared" si="929"/>
        <v/>
      </c>
      <c r="R1774" t="str">
        <f t="shared" si="930"/>
        <v/>
      </c>
      <c r="S1774" t="str">
        <f t="shared" si="931"/>
        <v/>
      </c>
      <c r="T1774" t="str">
        <f t="shared" si="932"/>
        <v/>
      </c>
      <c r="U1774" t="str">
        <f t="shared" si="933"/>
        <v/>
      </c>
      <c r="V1774" t="str">
        <f>IF(MID(I1774,6,1)="T",VLOOKUP(H1774,DATA!$B$2:$H$526,7,FALSE),"")</f>
        <v/>
      </c>
      <c r="W1774" t="str">
        <f t="shared" si="934"/>
        <v/>
      </c>
      <c r="X1774" t="str">
        <f>IF(LEN(H1774)&gt;0,VLOOKUP(H1774,DATA!$B$2:$F$526,5,FALSE),"")</f>
        <v/>
      </c>
      <c r="Y1774" t="str">
        <f t="shared" si="935"/>
        <v/>
      </c>
      <c r="Z1774" t="str">
        <f t="shared" si="936"/>
        <v/>
      </c>
      <c r="AA1774" t="str">
        <f t="shared" si="937"/>
        <v/>
      </c>
      <c r="AB1774" t="str">
        <f>IF(LEN(Z1774)&gt;0,VLOOKUP(Z1774,DATA!$K$25:$L$69,2,FALSE)&amp;IF(LEN(AA1774)&gt;0,VLOOKUP(AA1774,DATA!$O$25:$P$29,2,FALSE),""),"")</f>
        <v/>
      </c>
      <c r="AC1774" t="str">
        <f>IF(LEN(Z1774)&gt;0,VLOOKUP(Z1774,DATA!$K$25:$M$69,3,FALSE),"")</f>
        <v/>
      </c>
      <c r="AD1774" t="str">
        <f t="shared" si="938"/>
        <v/>
      </c>
      <c r="AE1774" t="str">
        <f t="shared" si="939"/>
        <v/>
      </c>
      <c r="AF1774" t="str">
        <f t="shared" si="940"/>
        <v/>
      </c>
      <c r="AG1774" t="str">
        <f t="shared" si="941"/>
        <v/>
      </c>
      <c r="AH1774" t="str">
        <f t="shared" si="942"/>
        <v/>
      </c>
      <c r="AI1774" t="str">
        <f>IF(LEN(Q1774)&gt;0,REPT("0",IF(IF(MID(I1774,12,1)="F",VLOOKUP(J1774,DATA!$K$2:$Y$20,14,FALSE),0)&gt;10,IF(MID(I1774,12,1)="F",VLOOKUP(J1774,DATA!$K$2:$Y$20,14,FALSE),0)-10,0)-LEN(X1774))&amp;DEC2BIN(Q1774,IF(MID(I1774,12,1)="F",VLOOKUP(J1774,DATA!$K$2:$Y$20,14,FALSE),0)-IF(IF(MID(I1774,12,1)="F",VLOOKUP(J1774,DATA!$K$2:$Y$20,14,FALSE),0)&gt;10,IF(MID(I1774,12,1)="F",VLOOKUP(J1774,DATA!$K$2:$Y$20,14,FALSE),0)-10,0)),"")</f>
        <v/>
      </c>
      <c r="AJ1774" t="str">
        <f>IF(LEN(H1774)&gt;0,IF(H1774&lt;&gt;"CALL_PAL",VLOOKUP(H1774,DATA!$B$2:$E$526,4,FALSE),VLOOKUP(K1774,DATA!$K$72:$M$161,3,FALSE)),"")</f>
        <v/>
      </c>
      <c r="AK1774" t="str">
        <f>IF(LEN(H1774)&gt;0,VLOOKUP(H1774,DATA!$B$2:$D$526,3,FALSE),"")</f>
        <v/>
      </c>
      <c r="AL1774" t="str">
        <f t="shared" si="943"/>
        <v/>
      </c>
      <c r="AM1774" t="str">
        <f t="shared" si="944"/>
        <v/>
      </c>
      <c r="AN1774" t="str">
        <f t="shared" si="922"/>
        <v/>
      </c>
      <c r="AO1774" t="str">
        <f t="shared" si="916"/>
        <v/>
      </c>
      <c r="AP1774" t="str">
        <f t="shared" si="917"/>
        <v/>
      </c>
      <c r="AQ1774" t="str">
        <f t="shared" si="914"/>
        <v/>
      </c>
    </row>
    <row r="1775" spans="1:43" x14ac:dyDescent="0.25">
      <c r="A1775" t="str">
        <f t="shared" si="918"/>
        <v/>
      </c>
      <c r="C1775" t="str">
        <f t="shared" si="924"/>
        <v/>
      </c>
      <c r="D1775" t="str">
        <f t="shared" si="919"/>
        <v/>
      </c>
      <c r="E1775" t="str">
        <f t="shared" si="920"/>
        <v/>
      </c>
      <c r="F1775" t="str">
        <f t="shared" si="923"/>
        <v/>
      </c>
      <c r="G1775" t="str">
        <f t="shared" si="915"/>
        <v/>
      </c>
      <c r="H1775" t="str">
        <f t="shared" si="925"/>
        <v/>
      </c>
      <c r="I1775" s="3" t="str">
        <f>IF(LEN(H1775)&gt;0,VLOOKUP(H1775,DATA!$B$2:$G$526,6,FALSE),"")</f>
        <v/>
      </c>
      <c r="J1775" t="str">
        <f>IF(LEN(H1775)&gt;0,VLOOKUP(H1775,DATA!$B$2:$G$526,2,FALSE),"")</f>
        <v/>
      </c>
      <c r="K1775" t="str">
        <f>IF(LEN(H1775)&gt;0,IF(MID(IF(MID(MID(C1775,LEN(H1775)+2,99),1,1)="(",MID(MID(C1775,LEN(H1775)+2,99),2,LEN(MID(C1775,LEN(H1775)+2,99))-2),MID(C1775,LEN(H1775)+2,99)),1,1)=VLOOKUP(H1775,DATA!$B$2:$I$526,8,FALSE),MID(IF(MID(MID(C1775,LEN(H1775)+2,99),1,1)="(",MID(MID(C1775,LEN(H1775)+2,99),2,LEN(MID(C1775,LEN(H1775)+2,99))-2),MID(C1775,LEN(H1775)+2,99)),1,3),IF(MID(MID(C1775,LEN(H1775)+2,99),1,1)="(",MID(MID(C1775,LEN(H1775)+2,99),2,LEN(MID(C1775,LEN(H1775)+2,99))-2),MID(C1775,LEN(H1775)+2,99))),"")</f>
        <v/>
      </c>
      <c r="L1775" t="str">
        <f t="shared" si="926"/>
        <v/>
      </c>
      <c r="M1775" t="str">
        <f t="shared" si="945"/>
        <v/>
      </c>
      <c r="N1775" t="str">
        <f t="shared" si="927"/>
        <v/>
      </c>
      <c r="O1775" t="str">
        <f t="shared" si="928"/>
        <v/>
      </c>
      <c r="P1775" t="str">
        <f t="shared" si="921"/>
        <v/>
      </c>
      <c r="Q1775" t="str">
        <f t="shared" si="929"/>
        <v/>
      </c>
      <c r="R1775" t="str">
        <f t="shared" si="930"/>
        <v/>
      </c>
      <c r="S1775" t="str">
        <f t="shared" si="931"/>
        <v/>
      </c>
      <c r="T1775" t="str">
        <f t="shared" si="932"/>
        <v/>
      </c>
      <c r="U1775" t="str">
        <f t="shared" si="933"/>
        <v/>
      </c>
      <c r="V1775" t="str">
        <f>IF(MID(I1775,6,1)="T",VLOOKUP(H1775,DATA!$B$2:$H$526,7,FALSE),"")</f>
        <v/>
      </c>
      <c r="W1775" t="str">
        <f t="shared" si="934"/>
        <v/>
      </c>
      <c r="X1775" t="str">
        <f>IF(LEN(H1775)&gt;0,VLOOKUP(H1775,DATA!$B$2:$F$526,5,FALSE),"")</f>
        <v/>
      </c>
      <c r="Y1775" t="str">
        <f t="shared" si="935"/>
        <v/>
      </c>
      <c r="Z1775" t="str">
        <f t="shared" si="936"/>
        <v/>
      </c>
      <c r="AA1775" t="str">
        <f t="shared" si="937"/>
        <v/>
      </c>
      <c r="AB1775" t="str">
        <f>IF(LEN(Z1775)&gt;0,VLOOKUP(Z1775,DATA!$K$25:$L$69,2,FALSE)&amp;IF(LEN(AA1775)&gt;0,VLOOKUP(AA1775,DATA!$O$25:$P$29,2,FALSE),""),"")</f>
        <v/>
      </c>
      <c r="AC1775" t="str">
        <f>IF(LEN(Z1775)&gt;0,VLOOKUP(Z1775,DATA!$K$25:$M$69,3,FALSE),"")</f>
        <v/>
      </c>
      <c r="AD1775" t="str">
        <f t="shared" si="938"/>
        <v/>
      </c>
      <c r="AE1775" t="str">
        <f t="shared" si="939"/>
        <v/>
      </c>
      <c r="AF1775" t="str">
        <f t="shared" si="940"/>
        <v/>
      </c>
      <c r="AG1775" t="str">
        <f t="shared" si="941"/>
        <v/>
      </c>
      <c r="AH1775" t="str">
        <f t="shared" si="942"/>
        <v/>
      </c>
      <c r="AI1775" t="str">
        <f>IF(LEN(Q1775)&gt;0,REPT("0",IF(IF(MID(I1775,12,1)="F",VLOOKUP(J1775,DATA!$K$2:$Y$20,14,FALSE),0)&gt;10,IF(MID(I1775,12,1)="F",VLOOKUP(J1775,DATA!$K$2:$Y$20,14,FALSE),0)-10,0)-LEN(X1775))&amp;DEC2BIN(Q1775,IF(MID(I1775,12,1)="F",VLOOKUP(J1775,DATA!$K$2:$Y$20,14,FALSE),0)-IF(IF(MID(I1775,12,1)="F",VLOOKUP(J1775,DATA!$K$2:$Y$20,14,FALSE),0)&gt;10,IF(MID(I1775,12,1)="F",VLOOKUP(J1775,DATA!$K$2:$Y$20,14,FALSE),0)-10,0)),"")</f>
        <v/>
      </c>
      <c r="AJ1775" t="str">
        <f>IF(LEN(H1775)&gt;0,IF(H1775&lt;&gt;"CALL_PAL",VLOOKUP(H1775,DATA!$B$2:$E$526,4,FALSE),VLOOKUP(K1775,DATA!$K$72:$M$161,3,FALSE)),"")</f>
        <v/>
      </c>
      <c r="AK1775" t="str">
        <f>IF(LEN(H1775)&gt;0,VLOOKUP(H1775,DATA!$B$2:$D$526,3,FALSE),"")</f>
        <v/>
      </c>
      <c r="AL1775" t="str">
        <f t="shared" si="943"/>
        <v/>
      </c>
      <c r="AM1775" t="str">
        <f t="shared" si="944"/>
        <v/>
      </c>
      <c r="AN1775" t="str">
        <f t="shared" si="922"/>
        <v/>
      </c>
      <c r="AO1775" t="str">
        <f t="shared" si="916"/>
        <v/>
      </c>
      <c r="AP1775" t="str">
        <f t="shared" si="917"/>
        <v/>
      </c>
      <c r="AQ1775" t="str">
        <f t="shared" si="914"/>
        <v/>
      </c>
    </row>
    <row r="1776" spans="1:43" x14ac:dyDescent="0.25">
      <c r="A1776" t="str">
        <f t="shared" si="918"/>
        <v/>
      </c>
      <c r="C1776" t="str">
        <f t="shared" si="924"/>
        <v/>
      </c>
      <c r="D1776" t="str">
        <f t="shared" si="919"/>
        <v/>
      </c>
      <c r="E1776" t="str">
        <f t="shared" si="920"/>
        <v/>
      </c>
      <c r="F1776" t="str">
        <f t="shared" si="923"/>
        <v/>
      </c>
      <c r="G1776" t="str">
        <f t="shared" si="915"/>
        <v/>
      </c>
      <c r="H1776" t="str">
        <f t="shared" si="925"/>
        <v/>
      </c>
      <c r="I1776" s="3" t="str">
        <f>IF(LEN(H1776)&gt;0,VLOOKUP(H1776,DATA!$B$2:$G$526,6,FALSE),"")</f>
        <v/>
      </c>
      <c r="J1776" t="str">
        <f>IF(LEN(H1776)&gt;0,VLOOKUP(H1776,DATA!$B$2:$G$526,2,FALSE),"")</f>
        <v/>
      </c>
      <c r="K1776" t="str">
        <f>IF(LEN(H1776)&gt;0,IF(MID(IF(MID(MID(C1776,LEN(H1776)+2,99),1,1)="(",MID(MID(C1776,LEN(H1776)+2,99),2,LEN(MID(C1776,LEN(H1776)+2,99))-2),MID(C1776,LEN(H1776)+2,99)),1,1)=VLOOKUP(H1776,DATA!$B$2:$I$526,8,FALSE),MID(IF(MID(MID(C1776,LEN(H1776)+2,99),1,1)="(",MID(MID(C1776,LEN(H1776)+2,99),2,LEN(MID(C1776,LEN(H1776)+2,99))-2),MID(C1776,LEN(H1776)+2,99)),1,3),IF(MID(MID(C1776,LEN(H1776)+2,99),1,1)="(",MID(MID(C1776,LEN(H1776)+2,99),2,LEN(MID(C1776,LEN(H1776)+2,99))-2),MID(C1776,LEN(H1776)+2,99))),"")</f>
        <v/>
      </c>
      <c r="L1776" t="str">
        <f t="shared" si="926"/>
        <v/>
      </c>
      <c r="M1776" t="str">
        <f t="shared" si="945"/>
        <v/>
      </c>
      <c r="N1776" t="str">
        <f t="shared" si="927"/>
        <v/>
      </c>
      <c r="O1776" t="str">
        <f t="shared" si="928"/>
        <v/>
      </c>
      <c r="P1776" t="str">
        <f t="shared" si="921"/>
        <v/>
      </c>
      <c r="Q1776" t="str">
        <f t="shared" si="929"/>
        <v/>
      </c>
      <c r="R1776" t="str">
        <f t="shared" si="930"/>
        <v/>
      </c>
      <c r="S1776" t="str">
        <f t="shared" si="931"/>
        <v/>
      </c>
      <c r="T1776" t="str">
        <f t="shared" si="932"/>
        <v/>
      </c>
      <c r="U1776" t="str">
        <f t="shared" si="933"/>
        <v/>
      </c>
      <c r="V1776" t="str">
        <f>IF(MID(I1776,6,1)="T",VLOOKUP(H1776,DATA!$B$2:$H$526,7,FALSE),"")</f>
        <v/>
      </c>
      <c r="W1776" t="str">
        <f t="shared" si="934"/>
        <v/>
      </c>
      <c r="X1776" t="str">
        <f>IF(LEN(H1776)&gt;0,VLOOKUP(H1776,DATA!$B$2:$F$526,5,FALSE),"")</f>
        <v/>
      </c>
      <c r="Y1776" t="str">
        <f t="shared" si="935"/>
        <v/>
      </c>
      <c r="Z1776" t="str">
        <f t="shared" si="936"/>
        <v/>
      </c>
      <c r="AA1776" t="str">
        <f t="shared" si="937"/>
        <v/>
      </c>
      <c r="AB1776" t="str">
        <f>IF(LEN(Z1776)&gt;0,VLOOKUP(Z1776,DATA!$K$25:$L$69,2,FALSE)&amp;IF(LEN(AA1776)&gt;0,VLOOKUP(AA1776,DATA!$O$25:$P$29,2,FALSE),""),"")</f>
        <v/>
      </c>
      <c r="AC1776" t="str">
        <f>IF(LEN(Z1776)&gt;0,VLOOKUP(Z1776,DATA!$K$25:$M$69,3,FALSE),"")</f>
        <v/>
      </c>
      <c r="AD1776" t="str">
        <f t="shared" si="938"/>
        <v/>
      </c>
      <c r="AE1776" t="str">
        <f t="shared" si="939"/>
        <v/>
      </c>
      <c r="AF1776" t="str">
        <f t="shared" si="940"/>
        <v/>
      </c>
      <c r="AG1776" t="str">
        <f t="shared" si="941"/>
        <v/>
      </c>
      <c r="AH1776" t="str">
        <f t="shared" si="942"/>
        <v/>
      </c>
      <c r="AI1776" t="str">
        <f>IF(LEN(Q1776)&gt;0,REPT("0",IF(IF(MID(I1776,12,1)="F",VLOOKUP(J1776,DATA!$K$2:$Y$20,14,FALSE),0)&gt;10,IF(MID(I1776,12,1)="F",VLOOKUP(J1776,DATA!$K$2:$Y$20,14,FALSE),0)-10,0)-LEN(X1776))&amp;DEC2BIN(Q1776,IF(MID(I1776,12,1)="F",VLOOKUP(J1776,DATA!$K$2:$Y$20,14,FALSE),0)-IF(IF(MID(I1776,12,1)="F",VLOOKUP(J1776,DATA!$K$2:$Y$20,14,FALSE),0)&gt;10,IF(MID(I1776,12,1)="F",VLOOKUP(J1776,DATA!$K$2:$Y$20,14,FALSE),0)-10,0)),"")</f>
        <v/>
      </c>
      <c r="AJ1776" t="str">
        <f>IF(LEN(H1776)&gt;0,IF(H1776&lt;&gt;"CALL_PAL",VLOOKUP(H1776,DATA!$B$2:$E$526,4,FALSE),VLOOKUP(K1776,DATA!$K$72:$M$161,3,FALSE)),"")</f>
        <v/>
      </c>
      <c r="AK1776" t="str">
        <f>IF(LEN(H1776)&gt;0,VLOOKUP(H1776,DATA!$B$2:$D$526,3,FALSE),"")</f>
        <v/>
      </c>
      <c r="AL1776" t="str">
        <f t="shared" si="943"/>
        <v/>
      </c>
      <c r="AM1776" t="str">
        <f t="shared" si="944"/>
        <v/>
      </c>
      <c r="AN1776" t="str">
        <f t="shared" si="922"/>
        <v/>
      </c>
      <c r="AO1776" t="str">
        <f t="shared" si="916"/>
        <v/>
      </c>
      <c r="AP1776" t="str">
        <f t="shared" si="917"/>
        <v/>
      </c>
      <c r="AQ1776" t="str">
        <f t="shared" si="914"/>
        <v/>
      </c>
    </row>
    <row r="1777" spans="1:43" x14ac:dyDescent="0.25">
      <c r="A1777" t="str">
        <f t="shared" si="918"/>
        <v/>
      </c>
      <c r="C1777" t="str">
        <f t="shared" si="924"/>
        <v/>
      </c>
      <c r="D1777" t="str">
        <f t="shared" si="919"/>
        <v/>
      </c>
      <c r="E1777" t="str">
        <f t="shared" si="920"/>
        <v/>
      </c>
      <c r="F1777" t="str">
        <f t="shared" si="923"/>
        <v/>
      </c>
      <c r="G1777" t="str">
        <f t="shared" si="915"/>
        <v/>
      </c>
      <c r="H1777" t="str">
        <f t="shared" si="925"/>
        <v/>
      </c>
      <c r="I1777" s="3" t="str">
        <f>IF(LEN(H1777)&gt;0,VLOOKUP(H1777,DATA!$B$2:$G$526,6,FALSE),"")</f>
        <v/>
      </c>
      <c r="J1777" t="str">
        <f>IF(LEN(H1777)&gt;0,VLOOKUP(H1777,DATA!$B$2:$G$526,2,FALSE),"")</f>
        <v/>
      </c>
      <c r="K1777" t="str">
        <f>IF(LEN(H1777)&gt;0,IF(MID(IF(MID(MID(C1777,LEN(H1777)+2,99),1,1)="(",MID(MID(C1777,LEN(H1777)+2,99),2,LEN(MID(C1777,LEN(H1777)+2,99))-2),MID(C1777,LEN(H1777)+2,99)),1,1)=VLOOKUP(H1777,DATA!$B$2:$I$526,8,FALSE),MID(IF(MID(MID(C1777,LEN(H1777)+2,99),1,1)="(",MID(MID(C1777,LEN(H1777)+2,99),2,LEN(MID(C1777,LEN(H1777)+2,99))-2),MID(C1777,LEN(H1777)+2,99)),1,3),IF(MID(MID(C1777,LEN(H1777)+2,99),1,1)="(",MID(MID(C1777,LEN(H1777)+2,99),2,LEN(MID(C1777,LEN(H1777)+2,99))-2),MID(C1777,LEN(H1777)+2,99))),"")</f>
        <v/>
      </c>
      <c r="L1777" t="str">
        <f t="shared" si="926"/>
        <v/>
      </c>
      <c r="M1777" t="str">
        <f t="shared" si="945"/>
        <v/>
      </c>
      <c r="N1777" t="str">
        <f t="shared" si="927"/>
        <v/>
      </c>
      <c r="O1777" t="str">
        <f t="shared" si="928"/>
        <v/>
      </c>
      <c r="P1777" t="str">
        <f t="shared" si="921"/>
        <v/>
      </c>
      <c r="Q1777" t="str">
        <f t="shared" si="929"/>
        <v/>
      </c>
      <c r="R1777" t="str">
        <f t="shared" si="930"/>
        <v/>
      </c>
      <c r="S1777" t="str">
        <f t="shared" si="931"/>
        <v/>
      </c>
      <c r="T1777" t="str">
        <f t="shared" si="932"/>
        <v/>
      </c>
      <c r="U1777" t="str">
        <f t="shared" si="933"/>
        <v/>
      </c>
      <c r="V1777" t="str">
        <f>IF(MID(I1777,6,1)="T",VLOOKUP(H1777,DATA!$B$2:$H$526,7,FALSE),"")</f>
        <v/>
      </c>
      <c r="W1777" t="str">
        <f t="shared" si="934"/>
        <v/>
      </c>
      <c r="X1777" t="str">
        <f>IF(LEN(H1777)&gt;0,VLOOKUP(H1777,DATA!$B$2:$F$526,5,FALSE),"")</f>
        <v/>
      </c>
      <c r="Y1777" t="str">
        <f t="shared" si="935"/>
        <v/>
      </c>
      <c r="Z1777" t="str">
        <f t="shared" si="936"/>
        <v/>
      </c>
      <c r="AA1777" t="str">
        <f t="shared" si="937"/>
        <v/>
      </c>
      <c r="AB1777" t="str">
        <f>IF(LEN(Z1777)&gt;0,VLOOKUP(Z1777,DATA!$K$25:$L$69,2,FALSE)&amp;IF(LEN(AA1777)&gt;0,VLOOKUP(AA1777,DATA!$O$25:$P$29,2,FALSE),""),"")</f>
        <v/>
      </c>
      <c r="AC1777" t="str">
        <f>IF(LEN(Z1777)&gt;0,VLOOKUP(Z1777,DATA!$K$25:$M$69,3,FALSE),"")</f>
        <v/>
      </c>
      <c r="AD1777" t="str">
        <f t="shared" si="938"/>
        <v/>
      </c>
      <c r="AE1777" t="str">
        <f t="shared" si="939"/>
        <v/>
      </c>
      <c r="AF1777" t="str">
        <f t="shared" si="940"/>
        <v/>
      </c>
      <c r="AG1777" t="str">
        <f t="shared" si="941"/>
        <v/>
      </c>
      <c r="AH1777" t="str">
        <f t="shared" si="942"/>
        <v/>
      </c>
      <c r="AI1777" t="str">
        <f>IF(LEN(Q1777)&gt;0,REPT("0",IF(IF(MID(I1777,12,1)="F",VLOOKUP(J1777,DATA!$K$2:$Y$20,14,FALSE),0)&gt;10,IF(MID(I1777,12,1)="F",VLOOKUP(J1777,DATA!$K$2:$Y$20,14,FALSE),0)-10,0)-LEN(X1777))&amp;DEC2BIN(Q1777,IF(MID(I1777,12,1)="F",VLOOKUP(J1777,DATA!$K$2:$Y$20,14,FALSE),0)-IF(IF(MID(I1777,12,1)="F",VLOOKUP(J1777,DATA!$K$2:$Y$20,14,FALSE),0)&gt;10,IF(MID(I1777,12,1)="F",VLOOKUP(J1777,DATA!$K$2:$Y$20,14,FALSE),0)-10,0)),"")</f>
        <v/>
      </c>
      <c r="AJ1777" t="str">
        <f>IF(LEN(H1777)&gt;0,IF(H1777&lt;&gt;"CALL_PAL",VLOOKUP(H1777,DATA!$B$2:$E$526,4,FALSE),VLOOKUP(K1777,DATA!$K$72:$M$161,3,FALSE)),"")</f>
        <v/>
      </c>
      <c r="AK1777" t="str">
        <f>IF(LEN(H1777)&gt;0,VLOOKUP(H1777,DATA!$B$2:$D$526,3,FALSE),"")</f>
        <v/>
      </c>
      <c r="AL1777" t="str">
        <f t="shared" si="943"/>
        <v/>
      </c>
      <c r="AM1777" t="str">
        <f t="shared" si="944"/>
        <v/>
      </c>
      <c r="AN1777" t="str">
        <f t="shared" si="922"/>
        <v/>
      </c>
      <c r="AO1777" t="str">
        <f t="shared" si="916"/>
        <v/>
      </c>
      <c r="AP1777" t="str">
        <f t="shared" si="917"/>
        <v/>
      </c>
      <c r="AQ1777" t="str">
        <f t="shared" si="914"/>
        <v/>
      </c>
    </row>
    <row r="1778" spans="1:43" x14ac:dyDescent="0.25">
      <c r="A1778" t="str">
        <f t="shared" si="918"/>
        <v/>
      </c>
      <c r="C1778" t="str">
        <f t="shared" si="924"/>
        <v/>
      </c>
      <c r="D1778" t="str">
        <f t="shared" si="919"/>
        <v/>
      </c>
      <c r="E1778" t="str">
        <f t="shared" si="920"/>
        <v/>
      </c>
      <c r="F1778" t="str">
        <f t="shared" si="923"/>
        <v/>
      </c>
      <c r="G1778" t="str">
        <f t="shared" si="915"/>
        <v/>
      </c>
      <c r="H1778" t="str">
        <f t="shared" si="925"/>
        <v/>
      </c>
      <c r="I1778" s="3" t="str">
        <f>IF(LEN(H1778)&gt;0,VLOOKUP(H1778,DATA!$B$2:$G$526,6,FALSE),"")</f>
        <v/>
      </c>
      <c r="J1778" t="str">
        <f>IF(LEN(H1778)&gt;0,VLOOKUP(H1778,DATA!$B$2:$G$526,2,FALSE),"")</f>
        <v/>
      </c>
      <c r="K1778" t="str">
        <f>IF(LEN(H1778)&gt;0,IF(MID(IF(MID(MID(C1778,LEN(H1778)+2,99),1,1)="(",MID(MID(C1778,LEN(H1778)+2,99),2,LEN(MID(C1778,LEN(H1778)+2,99))-2),MID(C1778,LEN(H1778)+2,99)),1,1)=VLOOKUP(H1778,DATA!$B$2:$I$526,8,FALSE),MID(IF(MID(MID(C1778,LEN(H1778)+2,99),1,1)="(",MID(MID(C1778,LEN(H1778)+2,99),2,LEN(MID(C1778,LEN(H1778)+2,99))-2),MID(C1778,LEN(H1778)+2,99)),1,3),IF(MID(MID(C1778,LEN(H1778)+2,99),1,1)="(",MID(MID(C1778,LEN(H1778)+2,99),2,LEN(MID(C1778,LEN(H1778)+2,99))-2),MID(C1778,LEN(H1778)+2,99))),"")</f>
        <v/>
      </c>
      <c r="L1778" t="str">
        <f t="shared" si="926"/>
        <v/>
      </c>
      <c r="M1778" t="str">
        <f t="shared" si="945"/>
        <v/>
      </c>
      <c r="N1778" t="str">
        <f t="shared" si="927"/>
        <v/>
      </c>
      <c r="O1778" t="str">
        <f t="shared" si="928"/>
        <v/>
      </c>
      <c r="P1778" t="str">
        <f t="shared" si="921"/>
        <v/>
      </c>
      <c r="Q1778" t="str">
        <f t="shared" si="929"/>
        <v/>
      </c>
      <c r="R1778" t="str">
        <f t="shared" si="930"/>
        <v/>
      </c>
      <c r="S1778" t="str">
        <f t="shared" si="931"/>
        <v/>
      </c>
      <c r="T1778" t="str">
        <f t="shared" si="932"/>
        <v/>
      </c>
      <c r="U1778" t="str">
        <f t="shared" si="933"/>
        <v/>
      </c>
      <c r="V1778" t="str">
        <f>IF(MID(I1778,6,1)="T",VLOOKUP(H1778,DATA!$B$2:$H$526,7,FALSE),"")</f>
        <v/>
      </c>
      <c r="W1778" t="str">
        <f t="shared" si="934"/>
        <v/>
      </c>
      <c r="X1778" t="str">
        <f>IF(LEN(H1778)&gt;0,VLOOKUP(H1778,DATA!$B$2:$F$526,5,FALSE),"")</f>
        <v/>
      </c>
      <c r="Y1778" t="str">
        <f t="shared" si="935"/>
        <v/>
      </c>
      <c r="Z1778" t="str">
        <f t="shared" si="936"/>
        <v/>
      </c>
      <c r="AA1778" t="str">
        <f t="shared" si="937"/>
        <v/>
      </c>
      <c r="AB1778" t="str">
        <f>IF(LEN(Z1778)&gt;0,VLOOKUP(Z1778,DATA!$K$25:$L$69,2,FALSE)&amp;IF(LEN(AA1778)&gt;0,VLOOKUP(AA1778,DATA!$O$25:$P$29,2,FALSE),""),"")</f>
        <v/>
      </c>
      <c r="AC1778" t="str">
        <f>IF(LEN(Z1778)&gt;0,VLOOKUP(Z1778,DATA!$K$25:$M$69,3,FALSE),"")</f>
        <v/>
      </c>
      <c r="AD1778" t="str">
        <f t="shared" si="938"/>
        <v/>
      </c>
      <c r="AE1778" t="str">
        <f t="shared" si="939"/>
        <v/>
      </c>
      <c r="AF1778" t="str">
        <f t="shared" si="940"/>
        <v/>
      </c>
      <c r="AG1778" t="str">
        <f t="shared" si="941"/>
        <v/>
      </c>
      <c r="AH1778" t="str">
        <f t="shared" si="942"/>
        <v/>
      </c>
      <c r="AI1778" t="str">
        <f>IF(LEN(Q1778)&gt;0,REPT("0",IF(IF(MID(I1778,12,1)="F",VLOOKUP(J1778,DATA!$K$2:$Y$20,14,FALSE),0)&gt;10,IF(MID(I1778,12,1)="F",VLOOKUP(J1778,DATA!$K$2:$Y$20,14,FALSE),0)-10,0)-LEN(X1778))&amp;DEC2BIN(Q1778,IF(MID(I1778,12,1)="F",VLOOKUP(J1778,DATA!$K$2:$Y$20,14,FALSE),0)-IF(IF(MID(I1778,12,1)="F",VLOOKUP(J1778,DATA!$K$2:$Y$20,14,FALSE),0)&gt;10,IF(MID(I1778,12,1)="F",VLOOKUP(J1778,DATA!$K$2:$Y$20,14,FALSE),0)-10,0)),"")</f>
        <v/>
      </c>
      <c r="AJ1778" t="str">
        <f>IF(LEN(H1778)&gt;0,IF(H1778&lt;&gt;"CALL_PAL",VLOOKUP(H1778,DATA!$B$2:$E$526,4,FALSE),VLOOKUP(K1778,DATA!$K$72:$M$161,3,FALSE)),"")</f>
        <v/>
      </c>
      <c r="AK1778" t="str">
        <f>IF(LEN(H1778)&gt;0,VLOOKUP(H1778,DATA!$B$2:$D$526,3,FALSE),"")</f>
        <v/>
      </c>
      <c r="AL1778" t="str">
        <f t="shared" si="943"/>
        <v/>
      </c>
      <c r="AM1778" t="str">
        <f t="shared" si="944"/>
        <v/>
      </c>
      <c r="AN1778" t="str">
        <f t="shared" si="922"/>
        <v/>
      </c>
      <c r="AO1778" t="str">
        <f t="shared" si="916"/>
        <v/>
      </c>
      <c r="AP1778" t="str">
        <f t="shared" si="917"/>
        <v/>
      </c>
      <c r="AQ1778" t="str">
        <f t="shared" si="914"/>
        <v/>
      </c>
    </row>
    <row r="1779" spans="1:43" x14ac:dyDescent="0.25">
      <c r="A1779" t="str">
        <f t="shared" si="918"/>
        <v/>
      </c>
      <c r="C1779" t="str">
        <f t="shared" si="924"/>
        <v/>
      </c>
      <c r="D1779" t="str">
        <f t="shared" si="919"/>
        <v/>
      </c>
      <c r="E1779" t="str">
        <f t="shared" si="920"/>
        <v/>
      </c>
      <c r="F1779" t="str">
        <f t="shared" si="923"/>
        <v/>
      </c>
      <c r="G1779" t="str">
        <f t="shared" si="915"/>
        <v/>
      </c>
      <c r="H1779" t="str">
        <f t="shared" si="925"/>
        <v/>
      </c>
      <c r="I1779" s="3" t="str">
        <f>IF(LEN(H1779)&gt;0,VLOOKUP(H1779,DATA!$B$2:$G$526,6,FALSE),"")</f>
        <v/>
      </c>
      <c r="J1779" t="str">
        <f>IF(LEN(H1779)&gt;0,VLOOKUP(H1779,DATA!$B$2:$G$526,2,FALSE),"")</f>
        <v/>
      </c>
      <c r="K1779" t="str">
        <f>IF(LEN(H1779)&gt;0,IF(MID(IF(MID(MID(C1779,LEN(H1779)+2,99),1,1)="(",MID(MID(C1779,LEN(H1779)+2,99),2,LEN(MID(C1779,LEN(H1779)+2,99))-2),MID(C1779,LEN(H1779)+2,99)),1,1)=VLOOKUP(H1779,DATA!$B$2:$I$526,8,FALSE),MID(IF(MID(MID(C1779,LEN(H1779)+2,99),1,1)="(",MID(MID(C1779,LEN(H1779)+2,99),2,LEN(MID(C1779,LEN(H1779)+2,99))-2),MID(C1779,LEN(H1779)+2,99)),1,3),IF(MID(MID(C1779,LEN(H1779)+2,99),1,1)="(",MID(MID(C1779,LEN(H1779)+2,99),2,LEN(MID(C1779,LEN(H1779)+2,99))-2),MID(C1779,LEN(H1779)+2,99))),"")</f>
        <v/>
      </c>
      <c r="L1779" t="str">
        <f t="shared" si="926"/>
        <v/>
      </c>
      <c r="M1779" t="str">
        <f t="shared" si="945"/>
        <v/>
      </c>
      <c r="N1779" t="str">
        <f t="shared" si="927"/>
        <v/>
      </c>
      <c r="O1779" t="str">
        <f t="shared" si="928"/>
        <v/>
      </c>
      <c r="P1779" t="str">
        <f t="shared" si="921"/>
        <v/>
      </c>
      <c r="Q1779" t="str">
        <f t="shared" si="929"/>
        <v/>
      </c>
      <c r="R1779" t="str">
        <f t="shared" si="930"/>
        <v/>
      </c>
      <c r="S1779" t="str">
        <f t="shared" si="931"/>
        <v/>
      </c>
      <c r="T1779" t="str">
        <f t="shared" si="932"/>
        <v/>
      </c>
      <c r="U1779" t="str">
        <f t="shared" si="933"/>
        <v/>
      </c>
      <c r="V1779" t="str">
        <f>IF(MID(I1779,6,1)="T",VLOOKUP(H1779,DATA!$B$2:$H$526,7,FALSE),"")</f>
        <v/>
      </c>
      <c r="W1779" t="str">
        <f t="shared" si="934"/>
        <v/>
      </c>
      <c r="X1779" t="str">
        <f>IF(LEN(H1779)&gt;0,VLOOKUP(H1779,DATA!$B$2:$F$526,5,FALSE),"")</f>
        <v/>
      </c>
      <c r="Y1779" t="str">
        <f t="shared" si="935"/>
        <v/>
      </c>
      <c r="Z1779" t="str">
        <f t="shared" si="936"/>
        <v/>
      </c>
      <c r="AA1779" t="str">
        <f t="shared" si="937"/>
        <v/>
      </c>
      <c r="AB1779" t="str">
        <f>IF(LEN(Z1779)&gt;0,VLOOKUP(Z1779,DATA!$K$25:$L$69,2,FALSE)&amp;IF(LEN(AA1779)&gt;0,VLOOKUP(AA1779,DATA!$O$25:$P$29,2,FALSE),""),"")</f>
        <v/>
      </c>
      <c r="AC1779" t="str">
        <f>IF(LEN(Z1779)&gt;0,VLOOKUP(Z1779,DATA!$K$25:$M$69,3,FALSE),"")</f>
        <v/>
      </c>
      <c r="AD1779" t="str">
        <f t="shared" si="938"/>
        <v/>
      </c>
      <c r="AE1779" t="str">
        <f t="shared" si="939"/>
        <v/>
      </c>
      <c r="AF1779" t="str">
        <f t="shared" si="940"/>
        <v/>
      </c>
      <c r="AG1779" t="str">
        <f t="shared" si="941"/>
        <v/>
      </c>
      <c r="AH1779" t="str">
        <f t="shared" si="942"/>
        <v/>
      </c>
      <c r="AI1779" t="str">
        <f>IF(LEN(Q1779)&gt;0,REPT("0",IF(IF(MID(I1779,12,1)="F",VLOOKUP(J1779,DATA!$K$2:$Y$20,14,FALSE),0)&gt;10,IF(MID(I1779,12,1)="F",VLOOKUP(J1779,DATA!$K$2:$Y$20,14,FALSE),0)-10,0)-LEN(X1779))&amp;DEC2BIN(Q1779,IF(MID(I1779,12,1)="F",VLOOKUP(J1779,DATA!$K$2:$Y$20,14,FALSE),0)-IF(IF(MID(I1779,12,1)="F",VLOOKUP(J1779,DATA!$K$2:$Y$20,14,FALSE),0)&gt;10,IF(MID(I1779,12,1)="F",VLOOKUP(J1779,DATA!$K$2:$Y$20,14,FALSE),0)-10,0)),"")</f>
        <v/>
      </c>
      <c r="AJ1779" t="str">
        <f>IF(LEN(H1779)&gt;0,IF(H1779&lt;&gt;"CALL_PAL",VLOOKUP(H1779,DATA!$B$2:$E$526,4,FALSE),VLOOKUP(K1779,DATA!$K$72:$M$161,3,FALSE)),"")</f>
        <v/>
      </c>
      <c r="AK1779" t="str">
        <f>IF(LEN(H1779)&gt;0,VLOOKUP(H1779,DATA!$B$2:$D$526,3,FALSE),"")</f>
        <v/>
      </c>
      <c r="AL1779" t="str">
        <f t="shared" si="943"/>
        <v/>
      </c>
      <c r="AM1779" t="str">
        <f t="shared" si="944"/>
        <v/>
      </c>
      <c r="AN1779" t="str">
        <f t="shared" si="922"/>
        <v/>
      </c>
      <c r="AO1779" t="str">
        <f t="shared" si="916"/>
        <v/>
      </c>
      <c r="AP1779" t="str">
        <f t="shared" si="917"/>
        <v/>
      </c>
      <c r="AQ1779" t="str">
        <f t="shared" si="914"/>
        <v/>
      </c>
    </row>
    <row r="1780" spans="1:43" x14ac:dyDescent="0.25">
      <c r="A1780" t="str">
        <f t="shared" si="918"/>
        <v/>
      </c>
      <c r="C1780" t="str">
        <f t="shared" si="924"/>
        <v/>
      </c>
      <c r="D1780" t="str">
        <f t="shared" si="919"/>
        <v/>
      </c>
      <c r="E1780" t="str">
        <f t="shared" si="920"/>
        <v/>
      </c>
      <c r="F1780" t="str">
        <f t="shared" si="923"/>
        <v/>
      </c>
      <c r="G1780" t="str">
        <f t="shared" si="915"/>
        <v/>
      </c>
      <c r="H1780" t="str">
        <f t="shared" si="925"/>
        <v/>
      </c>
      <c r="I1780" s="3" t="str">
        <f>IF(LEN(H1780)&gt;0,VLOOKUP(H1780,DATA!$B$2:$G$526,6,FALSE),"")</f>
        <v/>
      </c>
      <c r="J1780" t="str">
        <f>IF(LEN(H1780)&gt;0,VLOOKUP(H1780,DATA!$B$2:$G$526,2,FALSE),"")</f>
        <v/>
      </c>
      <c r="K1780" t="str">
        <f>IF(LEN(H1780)&gt;0,IF(MID(IF(MID(MID(C1780,LEN(H1780)+2,99),1,1)="(",MID(MID(C1780,LEN(H1780)+2,99),2,LEN(MID(C1780,LEN(H1780)+2,99))-2),MID(C1780,LEN(H1780)+2,99)),1,1)=VLOOKUP(H1780,DATA!$B$2:$I$526,8,FALSE),MID(IF(MID(MID(C1780,LEN(H1780)+2,99),1,1)="(",MID(MID(C1780,LEN(H1780)+2,99),2,LEN(MID(C1780,LEN(H1780)+2,99))-2),MID(C1780,LEN(H1780)+2,99)),1,3),IF(MID(MID(C1780,LEN(H1780)+2,99),1,1)="(",MID(MID(C1780,LEN(H1780)+2,99),2,LEN(MID(C1780,LEN(H1780)+2,99))-2),MID(C1780,LEN(H1780)+2,99))),"")</f>
        <v/>
      </c>
      <c r="L1780" t="str">
        <f t="shared" si="926"/>
        <v/>
      </c>
      <c r="M1780" t="str">
        <f t="shared" si="945"/>
        <v/>
      </c>
      <c r="N1780" t="str">
        <f t="shared" si="927"/>
        <v/>
      </c>
      <c r="O1780" t="str">
        <f t="shared" si="928"/>
        <v/>
      </c>
      <c r="P1780" t="str">
        <f t="shared" si="921"/>
        <v/>
      </c>
      <c r="Q1780" t="str">
        <f t="shared" si="929"/>
        <v/>
      </c>
      <c r="R1780" t="str">
        <f t="shared" si="930"/>
        <v/>
      </c>
      <c r="S1780" t="str">
        <f t="shared" si="931"/>
        <v/>
      </c>
      <c r="T1780" t="str">
        <f t="shared" si="932"/>
        <v/>
      </c>
      <c r="U1780" t="str">
        <f t="shared" si="933"/>
        <v/>
      </c>
      <c r="V1780" t="str">
        <f>IF(MID(I1780,6,1)="T",VLOOKUP(H1780,DATA!$B$2:$H$526,7,FALSE),"")</f>
        <v/>
      </c>
      <c r="W1780" t="str">
        <f t="shared" si="934"/>
        <v/>
      </c>
      <c r="X1780" t="str">
        <f>IF(LEN(H1780)&gt;0,VLOOKUP(H1780,DATA!$B$2:$F$526,5,FALSE),"")</f>
        <v/>
      </c>
      <c r="Y1780" t="str">
        <f t="shared" si="935"/>
        <v/>
      </c>
      <c r="Z1780" t="str">
        <f t="shared" si="936"/>
        <v/>
      </c>
      <c r="AA1780" t="str">
        <f t="shared" si="937"/>
        <v/>
      </c>
      <c r="AB1780" t="str">
        <f>IF(LEN(Z1780)&gt;0,VLOOKUP(Z1780,DATA!$K$25:$L$69,2,FALSE)&amp;IF(LEN(AA1780)&gt;0,VLOOKUP(AA1780,DATA!$O$25:$P$29,2,FALSE),""),"")</f>
        <v/>
      </c>
      <c r="AC1780" t="str">
        <f>IF(LEN(Z1780)&gt;0,VLOOKUP(Z1780,DATA!$K$25:$M$69,3,FALSE),"")</f>
        <v/>
      </c>
      <c r="AD1780" t="str">
        <f t="shared" si="938"/>
        <v/>
      </c>
      <c r="AE1780" t="str">
        <f t="shared" si="939"/>
        <v/>
      </c>
      <c r="AF1780" t="str">
        <f t="shared" si="940"/>
        <v/>
      </c>
      <c r="AG1780" t="str">
        <f t="shared" si="941"/>
        <v/>
      </c>
      <c r="AH1780" t="str">
        <f t="shared" si="942"/>
        <v/>
      </c>
      <c r="AI1780" t="str">
        <f>IF(LEN(Q1780)&gt;0,REPT("0",IF(IF(MID(I1780,12,1)="F",VLOOKUP(J1780,DATA!$K$2:$Y$20,14,FALSE),0)&gt;10,IF(MID(I1780,12,1)="F",VLOOKUP(J1780,DATA!$K$2:$Y$20,14,FALSE),0)-10,0)-LEN(X1780))&amp;DEC2BIN(Q1780,IF(MID(I1780,12,1)="F",VLOOKUP(J1780,DATA!$K$2:$Y$20,14,FALSE),0)-IF(IF(MID(I1780,12,1)="F",VLOOKUP(J1780,DATA!$K$2:$Y$20,14,FALSE),0)&gt;10,IF(MID(I1780,12,1)="F",VLOOKUP(J1780,DATA!$K$2:$Y$20,14,FALSE),0)-10,0)),"")</f>
        <v/>
      </c>
      <c r="AJ1780" t="str">
        <f>IF(LEN(H1780)&gt;0,IF(H1780&lt;&gt;"CALL_PAL",VLOOKUP(H1780,DATA!$B$2:$E$526,4,FALSE),VLOOKUP(K1780,DATA!$K$72:$M$161,3,FALSE)),"")</f>
        <v/>
      </c>
      <c r="AK1780" t="str">
        <f>IF(LEN(H1780)&gt;0,VLOOKUP(H1780,DATA!$B$2:$D$526,3,FALSE),"")</f>
        <v/>
      </c>
      <c r="AL1780" t="str">
        <f t="shared" si="943"/>
        <v/>
      </c>
      <c r="AM1780" t="str">
        <f t="shared" si="944"/>
        <v/>
      </c>
      <c r="AN1780" t="str">
        <f t="shared" si="922"/>
        <v/>
      </c>
      <c r="AO1780" t="str">
        <f t="shared" si="916"/>
        <v/>
      </c>
      <c r="AP1780" t="str">
        <f t="shared" si="917"/>
        <v/>
      </c>
      <c r="AQ1780" t="str">
        <f t="shared" si="914"/>
        <v/>
      </c>
    </row>
    <row r="1781" spans="1:43" x14ac:dyDescent="0.25">
      <c r="A1781" t="str">
        <f t="shared" si="918"/>
        <v/>
      </c>
      <c r="C1781" t="str">
        <f t="shared" si="924"/>
        <v/>
      </c>
      <c r="D1781" t="str">
        <f t="shared" si="919"/>
        <v/>
      </c>
      <c r="E1781" t="str">
        <f t="shared" si="920"/>
        <v/>
      </c>
      <c r="F1781" t="str">
        <f t="shared" si="923"/>
        <v/>
      </c>
      <c r="G1781" t="str">
        <f t="shared" si="915"/>
        <v/>
      </c>
      <c r="H1781" t="str">
        <f t="shared" si="925"/>
        <v/>
      </c>
      <c r="I1781" s="3" t="str">
        <f>IF(LEN(H1781)&gt;0,VLOOKUP(H1781,DATA!$B$2:$G$526,6,FALSE),"")</f>
        <v/>
      </c>
      <c r="J1781" t="str">
        <f>IF(LEN(H1781)&gt;0,VLOOKUP(H1781,DATA!$B$2:$G$526,2,FALSE),"")</f>
        <v/>
      </c>
      <c r="K1781" t="str">
        <f>IF(LEN(H1781)&gt;0,IF(MID(IF(MID(MID(C1781,LEN(H1781)+2,99),1,1)="(",MID(MID(C1781,LEN(H1781)+2,99),2,LEN(MID(C1781,LEN(H1781)+2,99))-2),MID(C1781,LEN(H1781)+2,99)),1,1)=VLOOKUP(H1781,DATA!$B$2:$I$526,8,FALSE),MID(IF(MID(MID(C1781,LEN(H1781)+2,99),1,1)="(",MID(MID(C1781,LEN(H1781)+2,99),2,LEN(MID(C1781,LEN(H1781)+2,99))-2),MID(C1781,LEN(H1781)+2,99)),1,3),IF(MID(MID(C1781,LEN(H1781)+2,99),1,1)="(",MID(MID(C1781,LEN(H1781)+2,99),2,LEN(MID(C1781,LEN(H1781)+2,99))-2),MID(C1781,LEN(H1781)+2,99))),"")</f>
        <v/>
      </c>
      <c r="L1781" t="str">
        <f t="shared" si="926"/>
        <v/>
      </c>
      <c r="M1781" t="str">
        <f t="shared" si="945"/>
        <v/>
      </c>
      <c r="N1781" t="str">
        <f t="shared" si="927"/>
        <v/>
      </c>
      <c r="O1781" t="str">
        <f t="shared" si="928"/>
        <v/>
      </c>
      <c r="P1781" t="str">
        <f t="shared" si="921"/>
        <v/>
      </c>
      <c r="Q1781" t="str">
        <f t="shared" si="929"/>
        <v/>
      </c>
      <c r="R1781" t="str">
        <f t="shared" si="930"/>
        <v/>
      </c>
      <c r="S1781" t="str">
        <f t="shared" si="931"/>
        <v/>
      </c>
      <c r="T1781" t="str">
        <f t="shared" si="932"/>
        <v/>
      </c>
      <c r="U1781" t="str">
        <f t="shared" si="933"/>
        <v/>
      </c>
      <c r="V1781" t="str">
        <f>IF(MID(I1781,6,1)="T",VLOOKUP(H1781,DATA!$B$2:$H$526,7,FALSE),"")</f>
        <v/>
      </c>
      <c r="W1781" t="str">
        <f t="shared" si="934"/>
        <v/>
      </c>
      <c r="X1781" t="str">
        <f>IF(LEN(H1781)&gt;0,VLOOKUP(H1781,DATA!$B$2:$F$526,5,FALSE),"")</f>
        <v/>
      </c>
      <c r="Y1781" t="str">
        <f t="shared" si="935"/>
        <v/>
      </c>
      <c r="Z1781" t="str">
        <f t="shared" si="936"/>
        <v/>
      </c>
      <c r="AA1781" t="str">
        <f t="shared" si="937"/>
        <v/>
      </c>
      <c r="AB1781" t="str">
        <f>IF(LEN(Z1781)&gt;0,VLOOKUP(Z1781,DATA!$K$25:$L$69,2,FALSE)&amp;IF(LEN(AA1781)&gt;0,VLOOKUP(AA1781,DATA!$O$25:$P$29,2,FALSE),""),"")</f>
        <v/>
      </c>
      <c r="AC1781" t="str">
        <f>IF(LEN(Z1781)&gt;0,VLOOKUP(Z1781,DATA!$K$25:$M$69,3,FALSE),"")</f>
        <v/>
      </c>
      <c r="AD1781" t="str">
        <f t="shared" si="938"/>
        <v/>
      </c>
      <c r="AE1781" t="str">
        <f t="shared" si="939"/>
        <v/>
      </c>
      <c r="AF1781" t="str">
        <f t="shared" si="940"/>
        <v/>
      </c>
      <c r="AG1781" t="str">
        <f t="shared" si="941"/>
        <v/>
      </c>
      <c r="AH1781" t="str">
        <f t="shared" si="942"/>
        <v/>
      </c>
      <c r="AI1781" t="str">
        <f>IF(LEN(Q1781)&gt;0,REPT("0",IF(IF(MID(I1781,12,1)="F",VLOOKUP(J1781,DATA!$K$2:$Y$20,14,FALSE),0)&gt;10,IF(MID(I1781,12,1)="F",VLOOKUP(J1781,DATA!$K$2:$Y$20,14,FALSE),0)-10,0)-LEN(X1781))&amp;DEC2BIN(Q1781,IF(MID(I1781,12,1)="F",VLOOKUP(J1781,DATA!$K$2:$Y$20,14,FALSE),0)-IF(IF(MID(I1781,12,1)="F",VLOOKUP(J1781,DATA!$K$2:$Y$20,14,FALSE),0)&gt;10,IF(MID(I1781,12,1)="F",VLOOKUP(J1781,DATA!$K$2:$Y$20,14,FALSE),0)-10,0)),"")</f>
        <v/>
      </c>
      <c r="AJ1781" t="str">
        <f>IF(LEN(H1781)&gt;0,IF(H1781&lt;&gt;"CALL_PAL",VLOOKUP(H1781,DATA!$B$2:$E$526,4,FALSE),VLOOKUP(K1781,DATA!$K$72:$M$161,3,FALSE)),"")</f>
        <v/>
      </c>
      <c r="AK1781" t="str">
        <f>IF(LEN(H1781)&gt;0,VLOOKUP(H1781,DATA!$B$2:$D$526,3,FALSE),"")</f>
        <v/>
      </c>
      <c r="AL1781" t="str">
        <f t="shared" si="943"/>
        <v/>
      </c>
      <c r="AM1781" t="str">
        <f t="shared" si="944"/>
        <v/>
      </c>
      <c r="AN1781" t="str">
        <f t="shared" si="922"/>
        <v/>
      </c>
      <c r="AO1781" t="str">
        <f t="shared" si="916"/>
        <v/>
      </c>
      <c r="AP1781" t="str">
        <f t="shared" si="917"/>
        <v/>
      </c>
      <c r="AQ1781" t="str">
        <f t="shared" si="914"/>
        <v/>
      </c>
    </row>
    <row r="1782" spans="1:43" x14ac:dyDescent="0.25">
      <c r="A1782" t="str">
        <f t="shared" si="918"/>
        <v/>
      </c>
      <c r="C1782" t="str">
        <f t="shared" si="924"/>
        <v/>
      </c>
      <c r="D1782" t="str">
        <f t="shared" si="919"/>
        <v/>
      </c>
      <c r="E1782" t="str">
        <f t="shared" si="920"/>
        <v/>
      </c>
      <c r="F1782" t="str">
        <f t="shared" si="923"/>
        <v/>
      </c>
      <c r="G1782" t="str">
        <f t="shared" si="915"/>
        <v/>
      </c>
      <c r="H1782" t="str">
        <f t="shared" si="925"/>
        <v/>
      </c>
      <c r="I1782" s="3" t="str">
        <f>IF(LEN(H1782)&gt;0,VLOOKUP(H1782,DATA!$B$2:$G$526,6,FALSE),"")</f>
        <v/>
      </c>
      <c r="J1782" t="str">
        <f>IF(LEN(H1782)&gt;0,VLOOKUP(H1782,DATA!$B$2:$G$526,2,FALSE),"")</f>
        <v/>
      </c>
      <c r="K1782" t="str">
        <f>IF(LEN(H1782)&gt;0,IF(MID(IF(MID(MID(C1782,LEN(H1782)+2,99),1,1)="(",MID(MID(C1782,LEN(H1782)+2,99),2,LEN(MID(C1782,LEN(H1782)+2,99))-2),MID(C1782,LEN(H1782)+2,99)),1,1)=VLOOKUP(H1782,DATA!$B$2:$I$526,8,FALSE),MID(IF(MID(MID(C1782,LEN(H1782)+2,99),1,1)="(",MID(MID(C1782,LEN(H1782)+2,99),2,LEN(MID(C1782,LEN(H1782)+2,99))-2),MID(C1782,LEN(H1782)+2,99)),1,3),IF(MID(MID(C1782,LEN(H1782)+2,99),1,1)="(",MID(MID(C1782,LEN(H1782)+2,99),2,LEN(MID(C1782,LEN(H1782)+2,99))-2),MID(C1782,LEN(H1782)+2,99))),"")</f>
        <v/>
      </c>
      <c r="L1782" t="str">
        <f t="shared" si="926"/>
        <v/>
      </c>
      <c r="M1782" t="str">
        <f t="shared" si="945"/>
        <v/>
      </c>
      <c r="N1782" t="str">
        <f t="shared" si="927"/>
        <v/>
      </c>
      <c r="O1782" t="str">
        <f t="shared" si="928"/>
        <v/>
      </c>
      <c r="P1782" t="str">
        <f t="shared" si="921"/>
        <v/>
      </c>
      <c r="Q1782" t="str">
        <f t="shared" si="929"/>
        <v/>
      </c>
      <c r="R1782" t="str">
        <f t="shared" si="930"/>
        <v/>
      </c>
      <c r="S1782" t="str">
        <f t="shared" si="931"/>
        <v/>
      </c>
      <c r="T1782" t="str">
        <f t="shared" si="932"/>
        <v/>
      </c>
      <c r="U1782" t="str">
        <f t="shared" si="933"/>
        <v/>
      </c>
      <c r="V1782" t="str">
        <f>IF(MID(I1782,6,1)="T",VLOOKUP(H1782,DATA!$B$2:$H$526,7,FALSE),"")</f>
        <v/>
      </c>
      <c r="W1782" t="str">
        <f t="shared" si="934"/>
        <v/>
      </c>
      <c r="X1782" t="str">
        <f>IF(LEN(H1782)&gt;0,VLOOKUP(H1782,DATA!$B$2:$F$526,5,FALSE),"")</f>
        <v/>
      </c>
      <c r="Y1782" t="str">
        <f t="shared" si="935"/>
        <v/>
      </c>
      <c r="Z1782" t="str">
        <f t="shared" si="936"/>
        <v/>
      </c>
      <c r="AA1782" t="str">
        <f t="shared" si="937"/>
        <v/>
      </c>
      <c r="AB1782" t="str">
        <f>IF(LEN(Z1782)&gt;0,VLOOKUP(Z1782,DATA!$K$25:$L$69,2,FALSE)&amp;IF(LEN(AA1782)&gt;0,VLOOKUP(AA1782,DATA!$O$25:$P$29,2,FALSE),""),"")</f>
        <v/>
      </c>
      <c r="AC1782" t="str">
        <f>IF(LEN(Z1782)&gt;0,VLOOKUP(Z1782,DATA!$K$25:$M$69,3,FALSE),"")</f>
        <v/>
      </c>
      <c r="AD1782" t="str">
        <f t="shared" si="938"/>
        <v/>
      </c>
      <c r="AE1782" t="str">
        <f t="shared" si="939"/>
        <v/>
      </c>
      <c r="AF1782" t="str">
        <f t="shared" si="940"/>
        <v/>
      </c>
      <c r="AG1782" t="str">
        <f t="shared" si="941"/>
        <v/>
      </c>
      <c r="AH1782" t="str">
        <f t="shared" si="942"/>
        <v/>
      </c>
      <c r="AI1782" t="str">
        <f>IF(LEN(Q1782)&gt;0,REPT("0",IF(IF(MID(I1782,12,1)="F",VLOOKUP(J1782,DATA!$K$2:$Y$20,14,FALSE),0)&gt;10,IF(MID(I1782,12,1)="F",VLOOKUP(J1782,DATA!$K$2:$Y$20,14,FALSE),0)-10,0)-LEN(X1782))&amp;DEC2BIN(Q1782,IF(MID(I1782,12,1)="F",VLOOKUP(J1782,DATA!$K$2:$Y$20,14,FALSE),0)-IF(IF(MID(I1782,12,1)="F",VLOOKUP(J1782,DATA!$K$2:$Y$20,14,FALSE),0)&gt;10,IF(MID(I1782,12,1)="F",VLOOKUP(J1782,DATA!$K$2:$Y$20,14,FALSE),0)-10,0)),"")</f>
        <v/>
      </c>
      <c r="AJ1782" t="str">
        <f>IF(LEN(H1782)&gt;0,IF(H1782&lt;&gt;"CALL_PAL",VLOOKUP(H1782,DATA!$B$2:$E$526,4,FALSE),VLOOKUP(K1782,DATA!$K$72:$M$161,3,FALSE)),"")</f>
        <v/>
      </c>
      <c r="AK1782" t="str">
        <f>IF(LEN(H1782)&gt;0,VLOOKUP(H1782,DATA!$B$2:$D$526,3,FALSE),"")</f>
        <v/>
      </c>
      <c r="AL1782" t="str">
        <f t="shared" si="943"/>
        <v/>
      </c>
      <c r="AM1782" t="str">
        <f t="shared" si="944"/>
        <v/>
      </c>
      <c r="AN1782" t="str">
        <f t="shared" si="922"/>
        <v/>
      </c>
      <c r="AO1782" t="str">
        <f t="shared" si="916"/>
        <v/>
      </c>
      <c r="AP1782" t="str">
        <f t="shared" si="917"/>
        <v/>
      </c>
      <c r="AQ1782" t="str">
        <f t="shared" si="914"/>
        <v/>
      </c>
    </row>
    <row r="1783" spans="1:43" x14ac:dyDescent="0.25">
      <c r="A1783" t="str">
        <f t="shared" si="918"/>
        <v/>
      </c>
      <c r="C1783" t="str">
        <f t="shared" si="924"/>
        <v/>
      </c>
      <c r="D1783" t="str">
        <f t="shared" si="919"/>
        <v/>
      </c>
      <c r="E1783" t="str">
        <f t="shared" si="920"/>
        <v/>
      </c>
      <c r="F1783" t="str">
        <f t="shared" si="923"/>
        <v/>
      </c>
      <c r="G1783" t="str">
        <f t="shared" si="915"/>
        <v/>
      </c>
      <c r="H1783" t="str">
        <f t="shared" si="925"/>
        <v/>
      </c>
      <c r="I1783" s="3" t="str">
        <f>IF(LEN(H1783)&gt;0,VLOOKUP(H1783,DATA!$B$2:$G$526,6,FALSE),"")</f>
        <v/>
      </c>
      <c r="J1783" t="str">
        <f>IF(LEN(H1783)&gt;0,VLOOKUP(H1783,DATA!$B$2:$G$526,2,FALSE),"")</f>
        <v/>
      </c>
      <c r="K1783" t="str">
        <f>IF(LEN(H1783)&gt;0,IF(MID(IF(MID(MID(C1783,LEN(H1783)+2,99),1,1)="(",MID(MID(C1783,LEN(H1783)+2,99),2,LEN(MID(C1783,LEN(H1783)+2,99))-2),MID(C1783,LEN(H1783)+2,99)),1,1)=VLOOKUP(H1783,DATA!$B$2:$I$526,8,FALSE),MID(IF(MID(MID(C1783,LEN(H1783)+2,99),1,1)="(",MID(MID(C1783,LEN(H1783)+2,99),2,LEN(MID(C1783,LEN(H1783)+2,99))-2),MID(C1783,LEN(H1783)+2,99)),1,3),IF(MID(MID(C1783,LEN(H1783)+2,99),1,1)="(",MID(MID(C1783,LEN(H1783)+2,99),2,LEN(MID(C1783,LEN(H1783)+2,99))-2),MID(C1783,LEN(H1783)+2,99))),"")</f>
        <v/>
      </c>
      <c r="L1783" t="str">
        <f t="shared" si="926"/>
        <v/>
      </c>
      <c r="M1783" t="str">
        <f t="shared" si="945"/>
        <v/>
      </c>
      <c r="N1783" t="str">
        <f t="shared" si="927"/>
        <v/>
      </c>
      <c r="O1783" t="str">
        <f t="shared" si="928"/>
        <v/>
      </c>
      <c r="P1783" t="str">
        <f t="shared" si="921"/>
        <v/>
      </c>
      <c r="Q1783" t="str">
        <f t="shared" si="929"/>
        <v/>
      </c>
      <c r="R1783" t="str">
        <f t="shared" si="930"/>
        <v/>
      </c>
      <c r="S1783" t="str">
        <f t="shared" si="931"/>
        <v/>
      </c>
      <c r="T1783" t="str">
        <f t="shared" si="932"/>
        <v/>
      </c>
      <c r="U1783" t="str">
        <f t="shared" si="933"/>
        <v/>
      </c>
      <c r="V1783" t="str">
        <f>IF(MID(I1783,6,1)="T",VLOOKUP(H1783,DATA!$B$2:$H$526,7,FALSE),"")</f>
        <v/>
      </c>
      <c r="W1783" t="str">
        <f t="shared" si="934"/>
        <v/>
      </c>
      <c r="X1783" t="str">
        <f>IF(LEN(H1783)&gt;0,VLOOKUP(H1783,DATA!$B$2:$F$526,5,FALSE),"")</f>
        <v/>
      </c>
      <c r="Y1783" t="str">
        <f t="shared" si="935"/>
        <v/>
      </c>
      <c r="Z1783" t="str">
        <f t="shared" si="936"/>
        <v/>
      </c>
      <c r="AA1783" t="str">
        <f t="shared" si="937"/>
        <v/>
      </c>
      <c r="AB1783" t="str">
        <f>IF(LEN(Z1783)&gt;0,VLOOKUP(Z1783,DATA!$K$25:$L$69,2,FALSE)&amp;IF(LEN(AA1783)&gt;0,VLOOKUP(AA1783,DATA!$O$25:$P$29,2,FALSE),""),"")</f>
        <v/>
      </c>
      <c r="AC1783" t="str">
        <f>IF(LEN(Z1783)&gt;0,VLOOKUP(Z1783,DATA!$K$25:$M$69,3,FALSE),"")</f>
        <v/>
      </c>
      <c r="AD1783" t="str">
        <f t="shared" si="938"/>
        <v/>
      </c>
      <c r="AE1783" t="str">
        <f t="shared" si="939"/>
        <v/>
      </c>
      <c r="AF1783" t="str">
        <f t="shared" si="940"/>
        <v/>
      </c>
      <c r="AG1783" t="str">
        <f t="shared" si="941"/>
        <v/>
      </c>
      <c r="AH1783" t="str">
        <f t="shared" si="942"/>
        <v/>
      </c>
      <c r="AI1783" t="str">
        <f>IF(LEN(Q1783)&gt;0,REPT("0",IF(IF(MID(I1783,12,1)="F",VLOOKUP(J1783,DATA!$K$2:$Y$20,14,FALSE),0)&gt;10,IF(MID(I1783,12,1)="F",VLOOKUP(J1783,DATA!$K$2:$Y$20,14,FALSE),0)-10,0)-LEN(X1783))&amp;DEC2BIN(Q1783,IF(MID(I1783,12,1)="F",VLOOKUP(J1783,DATA!$K$2:$Y$20,14,FALSE),0)-IF(IF(MID(I1783,12,1)="F",VLOOKUP(J1783,DATA!$K$2:$Y$20,14,FALSE),0)&gt;10,IF(MID(I1783,12,1)="F",VLOOKUP(J1783,DATA!$K$2:$Y$20,14,FALSE),0)-10,0)),"")</f>
        <v/>
      </c>
      <c r="AJ1783" t="str">
        <f>IF(LEN(H1783)&gt;0,IF(H1783&lt;&gt;"CALL_PAL",VLOOKUP(H1783,DATA!$B$2:$E$526,4,FALSE),VLOOKUP(K1783,DATA!$K$72:$M$161,3,FALSE)),"")</f>
        <v/>
      </c>
      <c r="AK1783" t="str">
        <f>IF(LEN(H1783)&gt;0,VLOOKUP(H1783,DATA!$B$2:$D$526,3,FALSE),"")</f>
        <v/>
      </c>
      <c r="AL1783" t="str">
        <f t="shared" si="943"/>
        <v/>
      </c>
      <c r="AM1783" t="str">
        <f t="shared" si="944"/>
        <v/>
      </c>
      <c r="AN1783" t="str">
        <f t="shared" si="922"/>
        <v/>
      </c>
      <c r="AO1783" t="str">
        <f t="shared" si="916"/>
        <v/>
      </c>
      <c r="AP1783" t="str">
        <f t="shared" si="917"/>
        <v/>
      </c>
      <c r="AQ1783" t="str">
        <f t="shared" si="914"/>
        <v/>
      </c>
    </row>
    <row r="1784" spans="1:43" x14ac:dyDescent="0.25">
      <c r="A1784" t="str">
        <f t="shared" si="918"/>
        <v/>
      </c>
      <c r="C1784" t="str">
        <f t="shared" si="924"/>
        <v/>
      </c>
      <c r="D1784" t="str">
        <f t="shared" si="919"/>
        <v/>
      </c>
      <c r="E1784" t="str">
        <f t="shared" si="920"/>
        <v/>
      </c>
      <c r="F1784" t="str">
        <f t="shared" si="923"/>
        <v/>
      </c>
      <c r="G1784" t="str">
        <f t="shared" si="915"/>
        <v/>
      </c>
      <c r="H1784" t="str">
        <f t="shared" si="925"/>
        <v/>
      </c>
      <c r="I1784" s="3" t="str">
        <f>IF(LEN(H1784)&gt;0,VLOOKUP(H1784,DATA!$B$2:$G$526,6,FALSE),"")</f>
        <v/>
      </c>
      <c r="J1784" t="str">
        <f>IF(LEN(H1784)&gt;0,VLOOKUP(H1784,DATA!$B$2:$G$526,2,FALSE),"")</f>
        <v/>
      </c>
      <c r="K1784" t="str">
        <f>IF(LEN(H1784)&gt;0,IF(MID(IF(MID(MID(C1784,LEN(H1784)+2,99),1,1)="(",MID(MID(C1784,LEN(H1784)+2,99),2,LEN(MID(C1784,LEN(H1784)+2,99))-2),MID(C1784,LEN(H1784)+2,99)),1,1)=VLOOKUP(H1784,DATA!$B$2:$I$526,8,FALSE),MID(IF(MID(MID(C1784,LEN(H1784)+2,99),1,1)="(",MID(MID(C1784,LEN(H1784)+2,99),2,LEN(MID(C1784,LEN(H1784)+2,99))-2),MID(C1784,LEN(H1784)+2,99)),1,3),IF(MID(MID(C1784,LEN(H1784)+2,99),1,1)="(",MID(MID(C1784,LEN(H1784)+2,99),2,LEN(MID(C1784,LEN(H1784)+2,99))-2),MID(C1784,LEN(H1784)+2,99))),"")</f>
        <v/>
      </c>
      <c r="L1784" t="str">
        <f t="shared" si="926"/>
        <v/>
      </c>
      <c r="M1784" t="str">
        <f t="shared" si="945"/>
        <v/>
      </c>
      <c r="N1784" t="str">
        <f t="shared" si="927"/>
        <v/>
      </c>
      <c r="O1784" t="str">
        <f t="shared" si="928"/>
        <v/>
      </c>
      <c r="P1784" t="str">
        <f t="shared" si="921"/>
        <v/>
      </c>
      <c r="Q1784" t="str">
        <f t="shared" si="929"/>
        <v/>
      </c>
      <c r="R1784" t="str">
        <f t="shared" si="930"/>
        <v/>
      </c>
      <c r="S1784" t="str">
        <f t="shared" si="931"/>
        <v/>
      </c>
      <c r="T1784" t="str">
        <f t="shared" si="932"/>
        <v/>
      </c>
      <c r="U1784" t="str">
        <f t="shared" si="933"/>
        <v/>
      </c>
      <c r="V1784" t="str">
        <f>IF(MID(I1784,6,1)="T",VLOOKUP(H1784,DATA!$B$2:$H$526,7,FALSE),"")</f>
        <v/>
      </c>
      <c r="W1784" t="str">
        <f t="shared" si="934"/>
        <v/>
      </c>
      <c r="X1784" t="str">
        <f>IF(LEN(H1784)&gt;0,VLOOKUP(H1784,DATA!$B$2:$F$526,5,FALSE),"")</f>
        <v/>
      </c>
      <c r="Y1784" t="str">
        <f t="shared" si="935"/>
        <v/>
      </c>
      <c r="Z1784" t="str">
        <f t="shared" si="936"/>
        <v/>
      </c>
      <c r="AA1784" t="str">
        <f t="shared" si="937"/>
        <v/>
      </c>
      <c r="AB1784" t="str">
        <f>IF(LEN(Z1784)&gt;0,VLOOKUP(Z1784,DATA!$K$25:$L$69,2,FALSE)&amp;IF(LEN(AA1784)&gt;0,VLOOKUP(AA1784,DATA!$O$25:$P$29,2,FALSE),""),"")</f>
        <v/>
      </c>
      <c r="AC1784" t="str">
        <f>IF(LEN(Z1784)&gt;0,VLOOKUP(Z1784,DATA!$K$25:$M$69,3,FALSE),"")</f>
        <v/>
      </c>
      <c r="AD1784" t="str">
        <f t="shared" si="938"/>
        <v/>
      </c>
      <c r="AE1784" t="str">
        <f t="shared" si="939"/>
        <v/>
      </c>
      <c r="AF1784" t="str">
        <f t="shared" si="940"/>
        <v/>
      </c>
      <c r="AG1784" t="str">
        <f t="shared" si="941"/>
        <v/>
      </c>
      <c r="AH1784" t="str">
        <f t="shared" si="942"/>
        <v/>
      </c>
      <c r="AI1784" t="str">
        <f>IF(LEN(Q1784)&gt;0,REPT("0",IF(IF(MID(I1784,12,1)="F",VLOOKUP(J1784,DATA!$K$2:$Y$20,14,FALSE),0)&gt;10,IF(MID(I1784,12,1)="F",VLOOKUP(J1784,DATA!$K$2:$Y$20,14,FALSE),0)-10,0)-LEN(X1784))&amp;DEC2BIN(Q1784,IF(MID(I1784,12,1)="F",VLOOKUP(J1784,DATA!$K$2:$Y$20,14,FALSE),0)-IF(IF(MID(I1784,12,1)="F",VLOOKUP(J1784,DATA!$K$2:$Y$20,14,FALSE),0)&gt;10,IF(MID(I1784,12,1)="F",VLOOKUP(J1784,DATA!$K$2:$Y$20,14,FALSE),0)-10,0)),"")</f>
        <v/>
      </c>
      <c r="AJ1784" t="str">
        <f>IF(LEN(H1784)&gt;0,IF(H1784&lt;&gt;"CALL_PAL",VLOOKUP(H1784,DATA!$B$2:$E$526,4,FALSE),VLOOKUP(K1784,DATA!$K$72:$M$161,3,FALSE)),"")</f>
        <v/>
      </c>
      <c r="AK1784" t="str">
        <f>IF(LEN(H1784)&gt;0,VLOOKUP(H1784,DATA!$B$2:$D$526,3,FALSE),"")</f>
        <v/>
      </c>
      <c r="AL1784" t="str">
        <f t="shared" si="943"/>
        <v/>
      </c>
      <c r="AM1784" t="str">
        <f t="shared" si="944"/>
        <v/>
      </c>
      <c r="AN1784" t="str">
        <f t="shared" si="922"/>
        <v/>
      </c>
      <c r="AO1784" t="str">
        <f t="shared" si="916"/>
        <v/>
      </c>
      <c r="AP1784" t="str">
        <f t="shared" si="917"/>
        <v/>
      </c>
      <c r="AQ1784" t="str">
        <f t="shared" si="914"/>
        <v/>
      </c>
    </row>
    <row r="1785" spans="1:43" x14ac:dyDescent="0.25">
      <c r="A1785" t="str">
        <f t="shared" si="918"/>
        <v/>
      </c>
      <c r="C1785" t="str">
        <f t="shared" si="924"/>
        <v/>
      </c>
      <c r="D1785" t="str">
        <f t="shared" si="919"/>
        <v/>
      </c>
      <c r="E1785" t="str">
        <f t="shared" si="920"/>
        <v/>
      </c>
      <c r="F1785" t="str">
        <f t="shared" si="923"/>
        <v/>
      </c>
      <c r="G1785" t="str">
        <f t="shared" si="915"/>
        <v/>
      </c>
      <c r="H1785" t="str">
        <f t="shared" si="925"/>
        <v/>
      </c>
      <c r="I1785" s="3" t="str">
        <f>IF(LEN(H1785)&gt;0,VLOOKUP(H1785,DATA!$B$2:$G$526,6,FALSE),"")</f>
        <v/>
      </c>
      <c r="J1785" t="str">
        <f>IF(LEN(H1785)&gt;0,VLOOKUP(H1785,DATA!$B$2:$G$526,2,FALSE),"")</f>
        <v/>
      </c>
      <c r="K1785" t="str">
        <f>IF(LEN(H1785)&gt;0,IF(MID(IF(MID(MID(C1785,LEN(H1785)+2,99),1,1)="(",MID(MID(C1785,LEN(H1785)+2,99),2,LEN(MID(C1785,LEN(H1785)+2,99))-2),MID(C1785,LEN(H1785)+2,99)),1,1)=VLOOKUP(H1785,DATA!$B$2:$I$526,8,FALSE),MID(IF(MID(MID(C1785,LEN(H1785)+2,99),1,1)="(",MID(MID(C1785,LEN(H1785)+2,99),2,LEN(MID(C1785,LEN(H1785)+2,99))-2),MID(C1785,LEN(H1785)+2,99)),1,3),IF(MID(MID(C1785,LEN(H1785)+2,99),1,1)="(",MID(MID(C1785,LEN(H1785)+2,99),2,LEN(MID(C1785,LEN(H1785)+2,99))-2),MID(C1785,LEN(H1785)+2,99))),"")</f>
        <v/>
      </c>
      <c r="L1785" t="str">
        <f t="shared" si="926"/>
        <v/>
      </c>
      <c r="M1785" t="str">
        <f t="shared" si="945"/>
        <v/>
      </c>
      <c r="N1785" t="str">
        <f t="shared" si="927"/>
        <v/>
      </c>
      <c r="O1785" t="str">
        <f t="shared" si="928"/>
        <v/>
      </c>
      <c r="P1785" t="str">
        <f t="shared" si="921"/>
        <v/>
      </c>
      <c r="Q1785" t="str">
        <f t="shared" si="929"/>
        <v/>
      </c>
      <c r="R1785" t="str">
        <f t="shared" si="930"/>
        <v/>
      </c>
      <c r="S1785" t="str">
        <f t="shared" si="931"/>
        <v/>
      </c>
      <c r="T1785" t="str">
        <f t="shared" si="932"/>
        <v/>
      </c>
      <c r="U1785" t="str">
        <f t="shared" si="933"/>
        <v/>
      </c>
      <c r="V1785" t="str">
        <f>IF(MID(I1785,6,1)="T",VLOOKUP(H1785,DATA!$B$2:$H$526,7,FALSE),"")</f>
        <v/>
      </c>
      <c r="W1785" t="str">
        <f t="shared" si="934"/>
        <v/>
      </c>
      <c r="X1785" t="str">
        <f>IF(LEN(H1785)&gt;0,VLOOKUP(H1785,DATA!$B$2:$F$526,5,FALSE),"")</f>
        <v/>
      </c>
      <c r="Y1785" t="str">
        <f t="shared" si="935"/>
        <v/>
      </c>
      <c r="Z1785" t="str">
        <f t="shared" si="936"/>
        <v/>
      </c>
      <c r="AA1785" t="str">
        <f t="shared" si="937"/>
        <v/>
      </c>
      <c r="AB1785" t="str">
        <f>IF(LEN(Z1785)&gt;0,VLOOKUP(Z1785,DATA!$K$25:$L$69,2,FALSE)&amp;IF(LEN(AA1785)&gt;0,VLOOKUP(AA1785,DATA!$O$25:$P$29,2,FALSE),""),"")</f>
        <v/>
      </c>
      <c r="AC1785" t="str">
        <f>IF(LEN(Z1785)&gt;0,VLOOKUP(Z1785,DATA!$K$25:$M$69,3,FALSE),"")</f>
        <v/>
      </c>
      <c r="AD1785" t="str">
        <f t="shared" si="938"/>
        <v/>
      </c>
      <c r="AE1785" t="str">
        <f t="shared" si="939"/>
        <v/>
      </c>
      <c r="AF1785" t="str">
        <f t="shared" si="940"/>
        <v/>
      </c>
      <c r="AG1785" t="str">
        <f t="shared" si="941"/>
        <v/>
      </c>
      <c r="AH1785" t="str">
        <f t="shared" si="942"/>
        <v/>
      </c>
      <c r="AI1785" t="str">
        <f>IF(LEN(Q1785)&gt;0,REPT("0",IF(IF(MID(I1785,12,1)="F",VLOOKUP(J1785,DATA!$K$2:$Y$20,14,FALSE),0)&gt;10,IF(MID(I1785,12,1)="F",VLOOKUP(J1785,DATA!$K$2:$Y$20,14,FALSE),0)-10,0)-LEN(X1785))&amp;DEC2BIN(Q1785,IF(MID(I1785,12,1)="F",VLOOKUP(J1785,DATA!$K$2:$Y$20,14,FALSE),0)-IF(IF(MID(I1785,12,1)="F",VLOOKUP(J1785,DATA!$K$2:$Y$20,14,FALSE),0)&gt;10,IF(MID(I1785,12,1)="F",VLOOKUP(J1785,DATA!$K$2:$Y$20,14,FALSE),0)-10,0)),"")</f>
        <v/>
      </c>
      <c r="AJ1785" t="str">
        <f>IF(LEN(H1785)&gt;0,IF(H1785&lt;&gt;"CALL_PAL",VLOOKUP(H1785,DATA!$B$2:$E$526,4,FALSE),VLOOKUP(K1785,DATA!$K$72:$M$161,3,FALSE)),"")</f>
        <v/>
      </c>
      <c r="AK1785" t="str">
        <f>IF(LEN(H1785)&gt;0,VLOOKUP(H1785,DATA!$B$2:$D$526,3,FALSE),"")</f>
        <v/>
      </c>
      <c r="AL1785" t="str">
        <f t="shared" si="943"/>
        <v/>
      </c>
      <c r="AM1785" t="str">
        <f t="shared" si="944"/>
        <v/>
      </c>
      <c r="AN1785" t="str">
        <f t="shared" si="922"/>
        <v/>
      </c>
      <c r="AO1785" t="str">
        <f t="shared" si="916"/>
        <v/>
      </c>
      <c r="AP1785" t="str">
        <f t="shared" si="917"/>
        <v/>
      </c>
      <c r="AQ1785" t="str">
        <f t="shared" si="914"/>
        <v/>
      </c>
    </row>
    <row r="1786" spans="1:43" x14ac:dyDescent="0.25">
      <c r="A1786" t="str">
        <f t="shared" si="918"/>
        <v/>
      </c>
      <c r="C1786" t="str">
        <f t="shared" si="924"/>
        <v/>
      </c>
      <c r="D1786" t="str">
        <f t="shared" si="919"/>
        <v/>
      </c>
      <c r="E1786" t="str">
        <f t="shared" si="920"/>
        <v/>
      </c>
      <c r="F1786" t="str">
        <f t="shared" si="923"/>
        <v/>
      </c>
      <c r="G1786" t="str">
        <f t="shared" si="915"/>
        <v/>
      </c>
      <c r="H1786" t="str">
        <f t="shared" si="925"/>
        <v/>
      </c>
      <c r="I1786" s="3" t="str">
        <f>IF(LEN(H1786)&gt;0,VLOOKUP(H1786,DATA!$B$2:$G$526,6,FALSE),"")</f>
        <v/>
      </c>
      <c r="J1786" t="str">
        <f>IF(LEN(H1786)&gt;0,VLOOKUP(H1786,DATA!$B$2:$G$526,2,FALSE),"")</f>
        <v/>
      </c>
      <c r="K1786" t="str">
        <f>IF(LEN(H1786)&gt;0,IF(MID(IF(MID(MID(C1786,LEN(H1786)+2,99),1,1)="(",MID(MID(C1786,LEN(H1786)+2,99),2,LEN(MID(C1786,LEN(H1786)+2,99))-2),MID(C1786,LEN(H1786)+2,99)),1,1)=VLOOKUP(H1786,DATA!$B$2:$I$526,8,FALSE),MID(IF(MID(MID(C1786,LEN(H1786)+2,99),1,1)="(",MID(MID(C1786,LEN(H1786)+2,99),2,LEN(MID(C1786,LEN(H1786)+2,99))-2),MID(C1786,LEN(H1786)+2,99)),1,3),IF(MID(MID(C1786,LEN(H1786)+2,99),1,1)="(",MID(MID(C1786,LEN(H1786)+2,99),2,LEN(MID(C1786,LEN(H1786)+2,99))-2),MID(C1786,LEN(H1786)+2,99))),"")</f>
        <v/>
      </c>
      <c r="L1786" t="str">
        <f t="shared" si="926"/>
        <v/>
      </c>
      <c r="M1786" t="str">
        <f t="shared" si="945"/>
        <v/>
      </c>
      <c r="N1786" t="str">
        <f t="shared" si="927"/>
        <v/>
      </c>
      <c r="O1786" t="str">
        <f t="shared" si="928"/>
        <v/>
      </c>
      <c r="P1786" t="str">
        <f t="shared" si="921"/>
        <v/>
      </c>
      <c r="Q1786" t="str">
        <f t="shared" si="929"/>
        <v/>
      </c>
      <c r="R1786" t="str">
        <f t="shared" si="930"/>
        <v/>
      </c>
      <c r="S1786" t="str">
        <f t="shared" si="931"/>
        <v/>
      </c>
      <c r="T1786" t="str">
        <f t="shared" si="932"/>
        <v/>
      </c>
      <c r="U1786" t="str">
        <f t="shared" si="933"/>
        <v/>
      </c>
      <c r="V1786" t="str">
        <f>IF(MID(I1786,6,1)="T",VLOOKUP(H1786,DATA!$B$2:$H$526,7,FALSE),"")</f>
        <v/>
      </c>
      <c r="W1786" t="str">
        <f t="shared" si="934"/>
        <v/>
      </c>
      <c r="X1786" t="str">
        <f>IF(LEN(H1786)&gt;0,VLOOKUP(H1786,DATA!$B$2:$F$526,5,FALSE),"")</f>
        <v/>
      </c>
      <c r="Y1786" t="str">
        <f t="shared" si="935"/>
        <v/>
      </c>
      <c r="Z1786" t="str">
        <f t="shared" si="936"/>
        <v/>
      </c>
      <c r="AA1786" t="str">
        <f t="shared" si="937"/>
        <v/>
      </c>
      <c r="AB1786" t="str">
        <f>IF(LEN(Z1786)&gt;0,VLOOKUP(Z1786,DATA!$K$25:$L$69,2,FALSE)&amp;IF(LEN(AA1786)&gt;0,VLOOKUP(AA1786,DATA!$O$25:$P$29,2,FALSE),""),"")</f>
        <v/>
      </c>
      <c r="AC1786" t="str">
        <f>IF(LEN(Z1786)&gt;0,VLOOKUP(Z1786,DATA!$K$25:$M$69,3,FALSE),"")</f>
        <v/>
      </c>
      <c r="AD1786" t="str">
        <f t="shared" si="938"/>
        <v/>
      </c>
      <c r="AE1786" t="str">
        <f t="shared" si="939"/>
        <v/>
      </c>
      <c r="AF1786" t="str">
        <f t="shared" si="940"/>
        <v/>
      </c>
      <c r="AG1786" t="str">
        <f t="shared" si="941"/>
        <v/>
      </c>
      <c r="AH1786" t="str">
        <f t="shared" si="942"/>
        <v/>
      </c>
      <c r="AI1786" t="str">
        <f>IF(LEN(Q1786)&gt;0,REPT("0",IF(IF(MID(I1786,12,1)="F",VLOOKUP(J1786,DATA!$K$2:$Y$20,14,FALSE),0)&gt;10,IF(MID(I1786,12,1)="F",VLOOKUP(J1786,DATA!$K$2:$Y$20,14,FALSE),0)-10,0)-LEN(X1786))&amp;DEC2BIN(Q1786,IF(MID(I1786,12,1)="F",VLOOKUP(J1786,DATA!$K$2:$Y$20,14,FALSE),0)-IF(IF(MID(I1786,12,1)="F",VLOOKUP(J1786,DATA!$K$2:$Y$20,14,FALSE),0)&gt;10,IF(MID(I1786,12,1)="F",VLOOKUP(J1786,DATA!$K$2:$Y$20,14,FALSE),0)-10,0)),"")</f>
        <v/>
      </c>
      <c r="AJ1786" t="str">
        <f>IF(LEN(H1786)&gt;0,IF(H1786&lt;&gt;"CALL_PAL",VLOOKUP(H1786,DATA!$B$2:$E$526,4,FALSE),VLOOKUP(K1786,DATA!$K$72:$M$161,3,FALSE)),"")</f>
        <v/>
      </c>
      <c r="AK1786" t="str">
        <f>IF(LEN(H1786)&gt;0,VLOOKUP(H1786,DATA!$B$2:$D$526,3,FALSE),"")</f>
        <v/>
      </c>
      <c r="AL1786" t="str">
        <f t="shared" si="943"/>
        <v/>
      </c>
      <c r="AM1786" t="str">
        <f t="shared" si="944"/>
        <v/>
      </c>
      <c r="AN1786" t="str">
        <f t="shared" si="922"/>
        <v/>
      </c>
      <c r="AO1786" t="str">
        <f t="shared" si="916"/>
        <v/>
      </c>
      <c r="AP1786" t="str">
        <f t="shared" si="917"/>
        <v/>
      </c>
      <c r="AQ1786" t="str">
        <f t="shared" si="914"/>
        <v/>
      </c>
    </row>
    <row r="1787" spans="1:43" x14ac:dyDescent="0.25">
      <c r="A1787" t="str">
        <f t="shared" si="918"/>
        <v/>
      </c>
      <c r="C1787" t="str">
        <f t="shared" si="924"/>
        <v/>
      </c>
      <c r="D1787" t="str">
        <f t="shared" si="919"/>
        <v/>
      </c>
      <c r="E1787" t="str">
        <f t="shared" si="920"/>
        <v/>
      </c>
      <c r="F1787" t="str">
        <f t="shared" si="923"/>
        <v/>
      </c>
      <c r="G1787" t="str">
        <f t="shared" si="915"/>
        <v/>
      </c>
      <c r="H1787" t="str">
        <f t="shared" si="925"/>
        <v/>
      </c>
      <c r="I1787" s="3" t="str">
        <f>IF(LEN(H1787)&gt;0,VLOOKUP(H1787,DATA!$B$2:$G$526,6,FALSE),"")</f>
        <v/>
      </c>
      <c r="J1787" t="str">
        <f>IF(LEN(H1787)&gt;0,VLOOKUP(H1787,DATA!$B$2:$G$526,2,FALSE),"")</f>
        <v/>
      </c>
      <c r="K1787" t="str">
        <f>IF(LEN(H1787)&gt;0,IF(MID(IF(MID(MID(C1787,LEN(H1787)+2,99),1,1)="(",MID(MID(C1787,LEN(H1787)+2,99),2,LEN(MID(C1787,LEN(H1787)+2,99))-2),MID(C1787,LEN(H1787)+2,99)),1,1)=VLOOKUP(H1787,DATA!$B$2:$I$526,8,FALSE),MID(IF(MID(MID(C1787,LEN(H1787)+2,99),1,1)="(",MID(MID(C1787,LEN(H1787)+2,99),2,LEN(MID(C1787,LEN(H1787)+2,99))-2),MID(C1787,LEN(H1787)+2,99)),1,3),IF(MID(MID(C1787,LEN(H1787)+2,99),1,1)="(",MID(MID(C1787,LEN(H1787)+2,99),2,LEN(MID(C1787,LEN(H1787)+2,99))-2),MID(C1787,LEN(H1787)+2,99))),"")</f>
        <v/>
      </c>
      <c r="L1787" t="str">
        <f t="shared" si="926"/>
        <v/>
      </c>
      <c r="M1787" t="str">
        <f t="shared" si="945"/>
        <v/>
      </c>
      <c r="N1787" t="str">
        <f t="shared" si="927"/>
        <v/>
      </c>
      <c r="O1787" t="str">
        <f t="shared" si="928"/>
        <v/>
      </c>
      <c r="P1787" t="str">
        <f t="shared" si="921"/>
        <v/>
      </c>
      <c r="Q1787" t="str">
        <f t="shared" si="929"/>
        <v/>
      </c>
      <c r="R1787" t="str">
        <f t="shared" si="930"/>
        <v/>
      </c>
      <c r="S1787" t="str">
        <f t="shared" si="931"/>
        <v/>
      </c>
      <c r="T1787" t="str">
        <f t="shared" si="932"/>
        <v/>
      </c>
      <c r="U1787" t="str">
        <f t="shared" si="933"/>
        <v/>
      </c>
      <c r="V1787" t="str">
        <f>IF(MID(I1787,6,1)="T",VLOOKUP(H1787,DATA!$B$2:$H$526,7,FALSE),"")</f>
        <v/>
      </c>
      <c r="W1787" t="str">
        <f t="shared" si="934"/>
        <v/>
      </c>
      <c r="X1787" t="str">
        <f>IF(LEN(H1787)&gt;0,VLOOKUP(H1787,DATA!$B$2:$F$526,5,FALSE),"")</f>
        <v/>
      </c>
      <c r="Y1787" t="str">
        <f t="shared" si="935"/>
        <v/>
      </c>
      <c r="Z1787" t="str">
        <f t="shared" si="936"/>
        <v/>
      </c>
      <c r="AA1787" t="str">
        <f t="shared" si="937"/>
        <v/>
      </c>
      <c r="AB1787" t="str">
        <f>IF(LEN(Z1787)&gt;0,VLOOKUP(Z1787,DATA!$K$25:$L$69,2,FALSE)&amp;IF(LEN(AA1787)&gt;0,VLOOKUP(AA1787,DATA!$O$25:$P$29,2,FALSE),""),"")</f>
        <v/>
      </c>
      <c r="AC1787" t="str">
        <f>IF(LEN(Z1787)&gt;0,VLOOKUP(Z1787,DATA!$K$25:$M$69,3,FALSE),"")</f>
        <v/>
      </c>
      <c r="AD1787" t="str">
        <f t="shared" si="938"/>
        <v/>
      </c>
      <c r="AE1787" t="str">
        <f t="shared" si="939"/>
        <v/>
      </c>
      <c r="AF1787" t="str">
        <f t="shared" si="940"/>
        <v/>
      </c>
      <c r="AG1787" t="str">
        <f t="shared" si="941"/>
        <v/>
      </c>
      <c r="AH1787" t="str">
        <f t="shared" si="942"/>
        <v/>
      </c>
      <c r="AI1787" t="str">
        <f>IF(LEN(Q1787)&gt;0,REPT("0",IF(IF(MID(I1787,12,1)="F",VLOOKUP(J1787,DATA!$K$2:$Y$20,14,FALSE),0)&gt;10,IF(MID(I1787,12,1)="F",VLOOKUP(J1787,DATA!$K$2:$Y$20,14,FALSE),0)-10,0)-LEN(X1787))&amp;DEC2BIN(Q1787,IF(MID(I1787,12,1)="F",VLOOKUP(J1787,DATA!$K$2:$Y$20,14,FALSE),0)-IF(IF(MID(I1787,12,1)="F",VLOOKUP(J1787,DATA!$K$2:$Y$20,14,FALSE),0)&gt;10,IF(MID(I1787,12,1)="F",VLOOKUP(J1787,DATA!$K$2:$Y$20,14,FALSE),0)-10,0)),"")</f>
        <v/>
      </c>
      <c r="AJ1787" t="str">
        <f>IF(LEN(H1787)&gt;0,IF(H1787&lt;&gt;"CALL_PAL",VLOOKUP(H1787,DATA!$B$2:$E$526,4,FALSE),VLOOKUP(K1787,DATA!$K$72:$M$161,3,FALSE)),"")</f>
        <v/>
      </c>
      <c r="AK1787" t="str">
        <f>IF(LEN(H1787)&gt;0,VLOOKUP(H1787,DATA!$B$2:$D$526,3,FALSE),"")</f>
        <v/>
      </c>
      <c r="AL1787" t="str">
        <f t="shared" si="943"/>
        <v/>
      </c>
      <c r="AM1787" t="str">
        <f t="shared" si="944"/>
        <v/>
      </c>
      <c r="AN1787" t="str">
        <f t="shared" si="922"/>
        <v/>
      </c>
      <c r="AO1787" t="str">
        <f t="shared" si="916"/>
        <v/>
      </c>
      <c r="AP1787" t="str">
        <f t="shared" si="917"/>
        <v/>
      </c>
      <c r="AQ1787" t="str">
        <f t="shared" si="914"/>
        <v/>
      </c>
    </row>
    <row r="1788" spans="1:43" x14ac:dyDescent="0.25">
      <c r="A1788" t="str">
        <f t="shared" si="918"/>
        <v/>
      </c>
      <c r="C1788" t="str">
        <f t="shared" si="924"/>
        <v/>
      </c>
      <c r="D1788" t="str">
        <f t="shared" si="919"/>
        <v/>
      </c>
      <c r="E1788" t="str">
        <f t="shared" si="920"/>
        <v/>
      </c>
      <c r="F1788" t="str">
        <f t="shared" si="923"/>
        <v/>
      </c>
      <c r="G1788" t="str">
        <f t="shared" si="915"/>
        <v/>
      </c>
      <c r="H1788" t="str">
        <f t="shared" si="925"/>
        <v/>
      </c>
      <c r="I1788" s="3" t="str">
        <f>IF(LEN(H1788)&gt;0,VLOOKUP(H1788,DATA!$B$2:$G$526,6,FALSE),"")</f>
        <v/>
      </c>
      <c r="J1788" t="str">
        <f>IF(LEN(H1788)&gt;0,VLOOKUP(H1788,DATA!$B$2:$G$526,2,FALSE),"")</f>
        <v/>
      </c>
      <c r="K1788" t="str">
        <f>IF(LEN(H1788)&gt;0,IF(MID(IF(MID(MID(C1788,LEN(H1788)+2,99),1,1)="(",MID(MID(C1788,LEN(H1788)+2,99),2,LEN(MID(C1788,LEN(H1788)+2,99))-2),MID(C1788,LEN(H1788)+2,99)),1,1)=VLOOKUP(H1788,DATA!$B$2:$I$526,8,FALSE),MID(IF(MID(MID(C1788,LEN(H1788)+2,99),1,1)="(",MID(MID(C1788,LEN(H1788)+2,99),2,LEN(MID(C1788,LEN(H1788)+2,99))-2),MID(C1788,LEN(H1788)+2,99)),1,3),IF(MID(MID(C1788,LEN(H1788)+2,99),1,1)="(",MID(MID(C1788,LEN(H1788)+2,99),2,LEN(MID(C1788,LEN(H1788)+2,99))-2),MID(C1788,LEN(H1788)+2,99))),"")</f>
        <v/>
      </c>
      <c r="L1788" t="str">
        <f t="shared" si="926"/>
        <v/>
      </c>
      <c r="M1788" t="str">
        <f t="shared" si="945"/>
        <v/>
      </c>
      <c r="N1788" t="str">
        <f t="shared" si="927"/>
        <v/>
      </c>
      <c r="O1788" t="str">
        <f t="shared" si="928"/>
        <v/>
      </c>
      <c r="P1788" t="str">
        <f t="shared" si="921"/>
        <v/>
      </c>
      <c r="Q1788" t="str">
        <f t="shared" si="929"/>
        <v/>
      </c>
      <c r="R1788" t="str">
        <f t="shared" si="930"/>
        <v/>
      </c>
      <c r="S1788" t="str">
        <f t="shared" si="931"/>
        <v/>
      </c>
      <c r="T1788" t="str">
        <f t="shared" si="932"/>
        <v/>
      </c>
      <c r="U1788" t="str">
        <f t="shared" si="933"/>
        <v/>
      </c>
      <c r="V1788" t="str">
        <f>IF(MID(I1788,6,1)="T",VLOOKUP(H1788,DATA!$B$2:$H$526,7,FALSE),"")</f>
        <v/>
      </c>
      <c r="W1788" t="str">
        <f t="shared" si="934"/>
        <v/>
      </c>
      <c r="X1788" t="str">
        <f>IF(LEN(H1788)&gt;0,VLOOKUP(H1788,DATA!$B$2:$F$526,5,FALSE),"")</f>
        <v/>
      </c>
      <c r="Y1788" t="str">
        <f t="shared" si="935"/>
        <v/>
      </c>
      <c r="Z1788" t="str">
        <f t="shared" si="936"/>
        <v/>
      </c>
      <c r="AA1788" t="str">
        <f t="shared" si="937"/>
        <v/>
      </c>
      <c r="AB1788" t="str">
        <f>IF(LEN(Z1788)&gt;0,VLOOKUP(Z1788,DATA!$K$25:$L$69,2,FALSE)&amp;IF(LEN(AA1788)&gt;0,VLOOKUP(AA1788,DATA!$O$25:$P$29,2,FALSE),""),"")</f>
        <v/>
      </c>
      <c r="AC1788" t="str">
        <f>IF(LEN(Z1788)&gt;0,VLOOKUP(Z1788,DATA!$K$25:$M$69,3,FALSE),"")</f>
        <v/>
      </c>
      <c r="AD1788" t="str">
        <f t="shared" si="938"/>
        <v/>
      </c>
      <c r="AE1788" t="str">
        <f t="shared" si="939"/>
        <v/>
      </c>
      <c r="AF1788" t="str">
        <f t="shared" si="940"/>
        <v/>
      </c>
      <c r="AG1788" t="str">
        <f t="shared" si="941"/>
        <v/>
      </c>
      <c r="AH1788" t="str">
        <f t="shared" si="942"/>
        <v/>
      </c>
      <c r="AI1788" t="str">
        <f>IF(LEN(Q1788)&gt;0,REPT("0",IF(IF(MID(I1788,12,1)="F",VLOOKUP(J1788,DATA!$K$2:$Y$20,14,FALSE),0)&gt;10,IF(MID(I1788,12,1)="F",VLOOKUP(J1788,DATA!$K$2:$Y$20,14,FALSE),0)-10,0)-LEN(X1788))&amp;DEC2BIN(Q1788,IF(MID(I1788,12,1)="F",VLOOKUP(J1788,DATA!$K$2:$Y$20,14,FALSE),0)-IF(IF(MID(I1788,12,1)="F",VLOOKUP(J1788,DATA!$K$2:$Y$20,14,FALSE),0)&gt;10,IF(MID(I1788,12,1)="F",VLOOKUP(J1788,DATA!$K$2:$Y$20,14,FALSE),0)-10,0)),"")</f>
        <v/>
      </c>
      <c r="AJ1788" t="str">
        <f>IF(LEN(H1788)&gt;0,IF(H1788&lt;&gt;"CALL_PAL",VLOOKUP(H1788,DATA!$B$2:$E$526,4,FALSE),VLOOKUP(K1788,DATA!$K$72:$M$161,3,FALSE)),"")</f>
        <v/>
      </c>
      <c r="AK1788" t="str">
        <f>IF(LEN(H1788)&gt;0,VLOOKUP(H1788,DATA!$B$2:$D$526,3,FALSE),"")</f>
        <v/>
      </c>
      <c r="AL1788" t="str">
        <f t="shared" si="943"/>
        <v/>
      </c>
      <c r="AM1788" t="str">
        <f t="shared" si="944"/>
        <v/>
      </c>
      <c r="AN1788" t="str">
        <f t="shared" si="922"/>
        <v/>
      </c>
      <c r="AO1788" t="str">
        <f t="shared" si="916"/>
        <v/>
      </c>
      <c r="AP1788" t="str">
        <f t="shared" si="917"/>
        <v/>
      </c>
      <c r="AQ1788" t="str">
        <f t="shared" si="914"/>
        <v/>
      </c>
    </row>
    <row r="1789" spans="1:43" x14ac:dyDescent="0.25">
      <c r="A1789" t="str">
        <f t="shared" si="918"/>
        <v/>
      </c>
      <c r="C1789" t="str">
        <f t="shared" si="924"/>
        <v/>
      </c>
      <c r="D1789" t="str">
        <f t="shared" si="919"/>
        <v/>
      </c>
      <c r="E1789" t="str">
        <f t="shared" si="920"/>
        <v/>
      </c>
      <c r="F1789" t="str">
        <f t="shared" si="923"/>
        <v/>
      </c>
      <c r="G1789" t="str">
        <f t="shared" si="915"/>
        <v/>
      </c>
      <c r="H1789" t="str">
        <f t="shared" si="925"/>
        <v/>
      </c>
      <c r="I1789" s="3" t="str">
        <f>IF(LEN(H1789)&gt;0,VLOOKUP(H1789,DATA!$B$2:$G$526,6,FALSE),"")</f>
        <v/>
      </c>
      <c r="J1789" t="str">
        <f>IF(LEN(H1789)&gt;0,VLOOKUP(H1789,DATA!$B$2:$G$526,2,FALSE),"")</f>
        <v/>
      </c>
      <c r="K1789" t="str">
        <f>IF(LEN(H1789)&gt;0,IF(MID(IF(MID(MID(C1789,LEN(H1789)+2,99),1,1)="(",MID(MID(C1789,LEN(H1789)+2,99),2,LEN(MID(C1789,LEN(H1789)+2,99))-2),MID(C1789,LEN(H1789)+2,99)),1,1)=VLOOKUP(H1789,DATA!$B$2:$I$526,8,FALSE),MID(IF(MID(MID(C1789,LEN(H1789)+2,99),1,1)="(",MID(MID(C1789,LEN(H1789)+2,99),2,LEN(MID(C1789,LEN(H1789)+2,99))-2),MID(C1789,LEN(H1789)+2,99)),1,3),IF(MID(MID(C1789,LEN(H1789)+2,99),1,1)="(",MID(MID(C1789,LEN(H1789)+2,99),2,LEN(MID(C1789,LEN(H1789)+2,99))-2),MID(C1789,LEN(H1789)+2,99))),"")</f>
        <v/>
      </c>
      <c r="L1789" t="str">
        <f t="shared" si="926"/>
        <v/>
      </c>
      <c r="M1789" t="str">
        <f t="shared" si="945"/>
        <v/>
      </c>
      <c r="N1789" t="str">
        <f t="shared" si="927"/>
        <v/>
      </c>
      <c r="O1789" t="str">
        <f t="shared" si="928"/>
        <v/>
      </c>
      <c r="P1789" t="str">
        <f t="shared" si="921"/>
        <v/>
      </c>
      <c r="Q1789" t="str">
        <f t="shared" si="929"/>
        <v/>
      </c>
      <c r="R1789" t="str">
        <f t="shared" si="930"/>
        <v/>
      </c>
      <c r="S1789" t="str">
        <f t="shared" si="931"/>
        <v/>
      </c>
      <c r="T1789" t="str">
        <f t="shared" si="932"/>
        <v/>
      </c>
      <c r="U1789" t="str">
        <f t="shared" si="933"/>
        <v/>
      </c>
      <c r="V1789" t="str">
        <f>IF(MID(I1789,6,1)="T",VLOOKUP(H1789,DATA!$B$2:$H$526,7,FALSE),"")</f>
        <v/>
      </c>
      <c r="W1789" t="str">
        <f t="shared" si="934"/>
        <v/>
      </c>
      <c r="X1789" t="str">
        <f>IF(LEN(H1789)&gt;0,VLOOKUP(H1789,DATA!$B$2:$F$526,5,FALSE),"")</f>
        <v/>
      </c>
      <c r="Y1789" t="str">
        <f t="shared" si="935"/>
        <v/>
      </c>
      <c r="Z1789" t="str">
        <f t="shared" si="936"/>
        <v/>
      </c>
      <c r="AA1789" t="str">
        <f t="shared" si="937"/>
        <v/>
      </c>
      <c r="AB1789" t="str">
        <f>IF(LEN(Z1789)&gt;0,VLOOKUP(Z1789,DATA!$K$25:$L$69,2,FALSE)&amp;IF(LEN(AA1789)&gt;0,VLOOKUP(AA1789,DATA!$O$25:$P$29,2,FALSE),""),"")</f>
        <v/>
      </c>
      <c r="AC1789" t="str">
        <f>IF(LEN(Z1789)&gt;0,VLOOKUP(Z1789,DATA!$K$25:$M$69,3,FALSE),"")</f>
        <v/>
      </c>
      <c r="AD1789" t="str">
        <f t="shared" si="938"/>
        <v/>
      </c>
      <c r="AE1789" t="str">
        <f t="shared" si="939"/>
        <v/>
      </c>
      <c r="AF1789" t="str">
        <f t="shared" si="940"/>
        <v/>
      </c>
      <c r="AG1789" t="str">
        <f t="shared" si="941"/>
        <v/>
      </c>
      <c r="AH1789" t="str">
        <f t="shared" si="942"/>
        <v/>
      </c>
      <c r="AI1789" t="str">
        <f>IF(LEN(Q1789)&gt;0,REPT("0",IF(IF(MID(I1789,12,1)="F",VLOOKUP(J1789,DATA!$K$2:$Y$20,14,FALSE),0)&gt;10,IF(MID(I1789,12,1)="F",VLOOKUP(J1789,DATA!$K$2:$Y$20,14,FALSE),0)-10,0)-LEN(X1789))&amp;DEC2BIN(Q1789,IF(MID(I1789,12,1)="F",VLOOKUP(J1789,DATA!$K$2:$Y$20,14,FALSE),0)-IF(IF(MID(I1789,12,1)="F",VLOOKUP(J1789,DATA!$K$2:$Y$20,14,FALSE),0)&gt;10,IF(MID(I1789,12,1)="F",VLOOKUP(J1789,DATA!$K$2:$Y$20,14,FALSE),0)-10,0)),"")</f>
        <v/>
      </c>
      <c r="AJ1789" t="str">
        <f>IF(LEN(H1789)&gt;0,IF(H1789&lt;&gt;"CALL_PAL",VLOOKUP(H1789,DATA!$B$2:$E$526,4,FALSE),VLOOKUP(K1789,DATA!$K$72:$M$161,3,FALSE)),"")</f>
        <v/>
      </c>
      <c r="AK1789" t="str">
        <f>IF(LEN(H1789)&gt;0,VLOOKUP(H1789,DATA!$B$2:$D$526,3,FALSE),"")</f>
        <v/>
      </c>
      <c r="AL1789" t="str">
        <f t="shared" si="943"/>
        <v/>
      </c>
      <c r="AM1789" t="str">
        <f t="shared" si="944"/>
        <v/>
      </c>
      <c r="AN1789" t="str">
        <f t="shared" si="922"/>
        <v/>
      </c>
      <c r="AO1789" t="str">
        <f t="shared" si="916"/>
        <v/>
      </c>
      <c r="AP1789" t="str">
        <f t="shared" si="917"/>
        <v/>
      </c>
      <c r="AQ1789" t="str">
        <f t="shared" si="914"/>
        <v/>
      </c>
    </row>
    <row r="1790" spans="1:43" x14ac:dyDescent="0.25">
      <c r="A1790" t="str">
        <f t="shared" si="918"/>
        <v/>
      </c>
      <c r="C1790" t="str">
        <f t="shared" si="924"/>
        <v/>
      </c>
      <c r="D1790" t="str">
        <f t="shared" si="919"/>
        <v/>
      </c>
      <c r="E1790" t="str">
        <f t="shared" si="920"/>
        <v/>
      </c>
      <c r="F1790" t="str">
        <f t="shared" si="923"/>
        <v/>
      </c>
      <c r="G1790" t="str">
        <f t="shared" si="915"/>
        <v/>
      </c>
      <c r="H1790" t="str">
        <f t="shared" si="925"/>
        <v/>
      </c>
      <c r="I1790" s="3" t="str">
        <f>IF(LEN(H1790)&gt;0,VLOOKUP(H1790,DATA!$B$2:$G$526,6,FALSE),"")</f>
        <v/>
      </c>
      <c r="J1790" t="str">
        <f>IF(LEN(H1790)&gt;0,VLOOKUP(H1790,DATA!$B$2:$G$526,2,FALSE),"")</f>
        <v/>
      </c>
      <c r="K1790" t="str">
        <f>IF(LEN(H1790)&gt;0,IF(MID(IF(MID(MID(C1790,LEN(H1790)+2,99),1,1)="(",MID(MID(C1790,LEN(H1790)+2,99),2,LEN(MID(C1790,LEN(H1790)+2,99))-2),MID(C1790,LEN(H1790)+2,99)),1,1)=VLOOKUP(H1790,DATA!$B$2:$I$526,8,FALSE),MID(IF(MID(MID(C1790,LEN(H1790)+2,99),1,1)="(",MID(MID(C1790,LEN(H1790)+2,99),2,LEN(MID(C1790,LEN(H1790)+2,99))-2),MID(C1790,LEN(H1790)+2,99)),1,3),IF(MID(MID(C1790,LEN(H1790)+2,99),1,1)="(",MID(MID(C1790,LEN(H1790)+2,99),2,LEN(MID(C1790,LEN(H1790)+2,99))-2),MID(C1790,LEN(H1790)+2,99))),"")</f>
        <v/>
      </c>
      <c r="L1790" t="str">
        <f t="shared" si="926"/>
        <v/>
      </c>
      <c r="M1790" t="str">
        <f t="shared" si="945"/>
        <v/>
      </c>
      <c r="N1790" t="str">
        <f t="shared" si="927"/>
        <v/>
      </c>
      <c r="O1790" t="str">
        <f t="shared" si="928"/>
        <v/>
      </c>
      <c r="P1790" t="str">
        <f t="shared" si="921"/>
        <v/>
      </c>
      <c r="Q1790" t="str">
        <f t="shared" si="929"/>
        <v/>
      </c>
      <c r="R1790" t="str">
        <f t="shared" si="930"/>
        <v/>
      </c>
      <c r="S1790" t="str">
        <f t="shared" si="931"/>
        <v/>
      </c>
      <c r="T1790" t="str">
        <f t="shared" si="932"/>
        <v/>
      </c>
      <c r="U1790" t="str">
        <f t="shared" si="933"/>
        <v/>
      </c>
      <c r="V1790" t="str">
        <f>IF(MID(I1790,6,1)="T",VLOOKUP(H1790,DATA!$B$2:$H$526,7,FALSE),"")</f>
        <v/>
      </c>
      <c r="W1790" t="str">
        <f t="shared" si="934"/>
        <v/>
      </c>
      <c r="X1790" t="str">
        <f>IF(LEN(H1790)&gt;0,VLOOKUP(H1790,DATA!$B$2:$F$526,5,FALSE),"")</f>
        <v/>
      </c>
      <c r="Y1790" t="str">
        <f t="shared" si="935"/>
        <v/>
      </c>
      <c r="Z1790" t="str">
        <f t="shared" si="936"/>
        <v/>
      </c>
      <c r="AA1790" t="str">
        <f t="shared" si="937"/>
        <v/>
      </c>
      <c r="AB1790" t="str">
        <f>IF(LEN(Z1790)&gt;0,VLOOKUP(Z1790,DATA!$K$25:$L$69,2,FALSE)&amp;IF(LEN(AA1790)&gt;0,VLOOKUP(AA1790,DATA!$O$25:$P$29,2,FALSE),""),"")</f>
        <v/>
      </c>
      <c r="AC1790" t="str">
        <f>IF(LEN(Z1790)&gt;0,VLOOKUP(Z1790,DATA!$K$25:$M$69,3,FALSE),"")</f>
        <v/>
      </c>
      <c r="AD1790" t="str">
        <f t="shared" si="938"/>
        <v/>
      </c>
      <c r="AE1790" t="str">
        <f t="shared" si="939"/>
        <v/>
      </c>
      <c r="AF1790" t="str">
        <f t="shared" si="940"/>
        <v/>
      </c>
      <c r="AG1790" t="str">
        <f t="shared" si="941"/>
        <v/>
      </c>
      <c r="AH1790" t="str">
        <f t="shared" si="942"/>
        <v/>
      </c>
      <c r="AI1790" t="str">
        <f>IF(LEN(Q1790)&gt;0,REPT("0",IF(IF(MID(I1790,12,1)="F",VLOOKUP(J1790,DATA!$K$2:$Y$20,14,FALSE),0)&gt;10,IF(MID(I1790,12,1)="F",VLOOKUP(J1790,DATA!$K$2:$Y$20,14,FALSE),0)-10,0)-LEN(X1790))&amp;DEC2BIN(Q1790,IF(MID(I1790,12,1)="F",VLOOKUP(J1790,DATA!$K$2:$Y$20,14,FALSE),0)-IF(IF(MID(I1790,12,1)="F",VLOOKUP(J1790,DATA!$K$2:$Y$20,14,FALSE),0)&gt;10,IF(MID(I1790,12,1)="F",VLOOKUP(J1790,DATA!$K$2:$Y$20,14,FALSE),0)-10,0)),"")</f>
        <v/>
      </c>
      <c r="AJ1790" t="str">
        <f>IF(LEN(H1790)&gt;0,IF(H1790&lt;&gt;"CALL_PAL",VLOOKUP(H1790,DATA!$B$2:$E$526,4,FALSE),VLOOKUP(K1790,DATA!$K$72:$M$161,3,FALSE)),"")</f>
        <v/>
      </c>
      <c r="AK1790" t="str">
        <f>IF(LEN(H1790)&gt;0,VLOOKUP(H1790,DATA!$B$2:$D$526,3,FALSE),"")</f>
        <v/>
      </c>
      <c r="AL1790" t="str">
        <f t="shared" si="943"/>
        <v/>
      </c>
      <c r="AM1790" t="str">
        <f t="shared" si="944"/>
        <v/>
      </c>
      <c r="AN1790" t="str">
        <f t="shared" si="922"/>
        <v/>
      </c>
      <c r="AO1790" t="str">
        <f t="shared" si="916"/>
        <v/>
      </c>
      <c r="AP1790" t="str">
        <f t="shared" si="917"/>
        <v/>
      </c>
      <c r="AQ1790" t="str">
        <f t="shared" si="914"/>
        <v/>
      </c>
    </row>
    <row r="1791" spans="1:43" x14ac:dyDescent="0.25">
      <c r="A1791" t="str">
        <f t="shared" si="918"/>
        <v/>
      </c>
      <c r="C1791" t="str">
        <f t="shared" si="924"/>
        <v/>
      </c>
      <c r="D1791" t="str">
        <f t="shared" si="919"/>
        <v/>
      </c>
      <c r="E1791" t="str">
        <f t="shared" si="920"/>
        <v/>
      </c>
      <c r="F1791" t="str">
        <f t="shared" si="923"/>
        <v/>
      </c>
      <c r="G1791" t="str">
        <f t="shared" si="915"/>
        <v/>
      </c>
      <c r="H1791" t="str">
        <f t="shared" si="925"/>
        <v/>
      </c>
      <c r="I1791" s="3" t="str">
        <f>IF(LEN(H1791)&gt;0,VLOOKUP(H1791,DATA!$B$2:$G$526,6,FALSE),"")</f>
        <v/>
      </c>
      <c r="J1791" t="str">
        <f>IF(LEN(H1791)&gt;0,VLOOKUP(H1791,DATA!$B$2:$G$526,2,FALSE),"")</f>
        <v/>
      </c>
      <c r="K1791" t="str">
        <f>IF(LEN(H1791)&gt;0,IF(MID(IF(MID(MID(C1791,LEN(H1791)+2,99),1,1)="(",MID(MID(C1791,LEN(H1791)+2,99),2,LEN(MID(C1791,LEN(H1791)+2,99))-2),MID(C1791,LEN(H1791)+2,99)),1,1)=VLOOKUP(H1791,DATA!$B$2:$I$526,8,FALSE),MID(IF(MID(MID(C1791,LEN(H1791)+2,99),1,1)="(",MID(MID(C1791,LEN(H1791)+2,99),2,LEN(MID(C1791,LEN(H1791)+2,99))-2),MID(C1791,LEN(H1791)+2,99)),1,3),IF(MID(MID(C1791,LEN(H1791)+2,99),1,1)="(",MID(MID(C1791,LEN(H1791)+2,99),2,LEN(MID(C1791,LEN(H1791)+2,99))-2),MID(C1791,LEN(H1791)+2,99))),"")</f>
        <v/>
      </c>
      <c r="L1791" t="str">
        <f t="shared" si="926"/>
        <v/>
      </c>
      <c r="M1791" t="str">
        <f t="shared" si="945"/>
        <v/>
      </c>
      <c r="N1791" t="str">
        <f t="shared" si="927"/>
        <v/>
      </c>
      <c r="O1791" t="str">
        <f t="shared" si="928"/>
        <v/>
      </c>
      <c r="P1791" t="str">
        <f t="shared" si="921"/>
        <v/>
      </c>
      <c r="Q1791" t="str">
        <f t="shared" si="929"/>
        <v/>
      </c>
      <c r="R1791" t="str">
        <f t="shared" si="930"/>
        <v/>
      </c>
      <c r="S1791" t="str">
        <f t="shared" si="931"/>
        <v/>
      </c>
      <c r="T1791" t="str">
        <f t="shared" si="932"/>
        <v/>
      </c>
      <c r="U1791" t="str">
        <f t="shared" si="933"/>
        <v/>
      </c>
      <c r="V1791" t="str">
        <f>IF(MID(I1791,6,1)="T",VLOOKUP(H1791,DATA!$B$2:$H$526,7,FALSE),"")</f>
        <v/>
      </c>
      <c r="W1791" t="str">
        <f t="shared" si="934"/>
        <v/>
      </c>
      <c r="X1791" t="str">
        <f>IF(LEN(H1791)&gt;0,VLOOKUP(H1791,DATA!$B$2:$F$526,5,FALSE),"")</f>
        <v/>
      </c>
      <c r="Y1791" t="str">
        <f t="shared" si="935"/>
        <v/>
      </c>
      <c r="Z1791" t="str">
        <f t="shared" si="936"/>
        <v/>
      </c>
      <c r="AA1791" t="str">
        <f t="shared" si="937"/>
        <v/>
      </c>
      <c r="AB1791" t="str">
        <f>IF(LEN(Z1791)&gt;0,VLOOKUP(Z1791,DATA!$K$25:$L$69,2,FALSE)&amp;IF(LEN(AA1791)&gt;0,VLOOKUP(AA1791,DATA!$O$25:$P$29,2,FALSE),""),"")</f>
        <v/>
      </c>
      <c r="AC1791" t="str">
        <f>IF(LEN(Z1791)&gt;0,VLOOKUP(Z1791,DATA!$K$25:$M$69,3,FALSE),"")</f>
        <v/>
      </c>
      <c r="AD1791" t="str">
        <f t="shared" si="938"/>
        <v/>
      </c>
      <c r="AE1791" t="str">
        <f t="shared" si="939"/>
        <v/>
      </c>
      <c r="AF1791" t="str">
        <f t="shared" si="940"/>
        <v/>
      </c>
      <c r="AG1791" t="str">
        <f t="shared" si="941"/>
        <v/>
      </c>
      <c r="AH1791" t="str">
        <f t="shared" si="942"/>
        <v/>
      </c>
      <c r="AI1791" t="str">
        <f>IF(LEN(Q1791)&gt;0,REPT("0",IF(IF(MID(I1791,12,1)="F",VLOOKUP(J1791,DATA!$K$2:$Y$20,14,FALSE),0)&gt;10,IF(MID(I1791,12,1)="F",VLOOKUP(J1791,DATA!$K$2:$Y$20,14,FALSE),0)-10,0)-LEN(X1791))&amp;DEC2BIN(Q1791,IF(MID(I1791,12,1)="F",VLOOKUP(J1791,DATA!$K$2:$Y$20,14,FALSE),0)-IF(IF(MID(I1791,12,1)="F",VLOOKUP(J1791,DATA!$K$2:$Y$20,14,FALSE),0)&gt;10,IF(MID(I1791,12,1)="F",VLOOKUP(J1791,DATA!$K$2:$Y$20,14,FALSE),0)-10,0)),"")</f>
        <v/>
      </c>
      <c r="AJ1791" t="str">
        <f>IF(LEN(H1791)&gt;0,IF(H1791&lt;&gt;"CALL_PAL",VLOOKUP(H1791,DATA!$B$2:$E$526,4,FALSE),VLOOKUP(K1791,DATA!$K$72:$M$161,3,FALSE)),"")</f>
        <v/>
      </c>
      <c r="AK1791" t="str">
        <f>IF(LEN(H1791)&gt;0,VLOOKUP(H1791,DATA!$B$2:$D$526,3,FALSE),"")</f>
        <v/>
      </c>
      <c r="AL1791" t="str">
        <f t="shared" si="943"/>
        <v/>
      </c>
      <c r="AM1791" t="str">
        <f t="shared" si="944"/>
        <v/>
      </c>
      <c r="AN1791" t="str">
        <f t="shared" si="922"/>
        <v/>
      </c>
      <c r="AO1791" t="str">
        <f t="shared" si="916"/>
        <v/>
      </c>
      <c r="AP1791" t="str">
        <f t="shared" si="917"/>
        <v/>
      </c>
      <c r="AQ1791" t="str">
        <f t="shared" si="914"/>
        <v/>
      </c>
    </row>
    <row r="1792" spans="1:43" x14ac:dyDescent="0.25">
      <c r="A1792" t="str">
        <f t="shared" si="918"/>
        <v/>
      </c>
      <c r="C1792" t="str">
        <f t="shared" si="924"/>
        <v/>
      </c>
      <c r="D1792" t="str">
        <f t="shared" si="919"/>
        <v/>
      </c>
      <c r="E1792" t="str">
        <f t="shared" si="920"/>
        <v/>
      </c>
      <c r="F1792" t="str">
        <f t="shared" si="923"/>
        <v/>
      </c>
      <c r="G1792" t="str">
        <f t="shared" si="915"/>
        <v/>
      </c>
      <c r="H1792" t="str">
        <f t="shared" si="925"/>
        <v/>
      </c>
      <c r="I1792" s="3" t="str">
        <f>IF(LEN(H1792)&gt;0,VLOOKUP(H1792,DATA!$B$2:$G$526,6,FALSE),"")</f>
        <v/>
      </c>
      <c r="J1792" t="str">
        <f>IF(LEN(H1792)&gt;0,VLOOKUP(H1792,DATA!$B$2:$G$526,2,FALSE),"")</f>
        <v/>
      </c>
      <c r="K1792" t="str">
        <f>IF(LEN(H1792)&gt;0,IF(MID(IF(MID(MID(C1792,LEN(H1792)+2,99),1,1)="(",MID(MID(C1792,LEN(H1792)+2,99),2,LEN(MID(C1792,LEN(H1792)+2,99))-2),MID(C1792,LEN(H1792)+2,99)),1,1)=VLOOKUP(H1792,DATA!$B$2:$I$526,8,FALSE),MID(IF(MID(MID(C1792,LEN(H1792)+2,99),1,1)="(",MID(MID(C1792,LEN(H1792)+2,99),2,LEN(MID(C1792,LEN(H1792)+2,99))-2),MID(C1792,LEN(H1792)+2,99)),1,3),IF(MID(MID(C1792,LEN(H1792)+2,99),1,1)="(",MID(MID(C1792,LEN(H1792)+2,99),2,LEN(MID(C1792,LEN(H1792)+2,99))-2),MID(C1792,LEN(H1792)+2,99))),"")</f>
        <v/>
      </c>
      <c r="L1792" t="str">
        <f t="shared" si="926"/>
        <v/>
      </c>
      <c r="M1792" t="str">
        <f t="shared" si="945"/>
        <v/>
      </c>
      <c r="N1792" t="str">
        <f t="shared" si="927"/>
        <v/>
      </c>
      <c r="O1792" t="str">
        <f t="shared" si="928"/>
        <v/>
      </c>
      <c r="P1792" t="str">
        <f t="shared" si="921"/>
        <v/>
      </c>
      <c r="Q1792" t="str">
        <f t="shared" si="929"/>
        <v/>
      </c>
      <c r="R1792" t="str">
        <f t="shared" si="930"/>
        <v/>
      </c>
      <c r="S1792" t="str">
        <f t="shared" si="931"/>
        <v/>
      </c>
      <c r="T1792" t="str">
        <f t="shared" si="932"/>
        <v/>
      </c>
      <c r="U1792" t="str">
        <f t="shared" si="933"/>
        <v/>
      </c>
      <c r="V1792" t="str">
        <f>IF(MID(I1792,6,1)="T",VLOOKUP(H1792,DATA!$B$2:$H$526,7,FALSE),"")</f>
        <v/>
      </c>
      <c r="W1792" t="str">
        <f t="shared" si="934"/>
        <v/>
      </c>
      <c r="X1792" t="str">
        <f>IF(LEN(H1792)&gt;0,VLOOKUP(H1792,DATA!$B$2:$F$526,5,FALSE),"")</f>
        <v/>
      </c>
      <c r="Y1792" t="str">
        <f t="shared" si="935"/>
        <v/>
      </c>
      <c r="Z1792" t="str">
        <f t="shared" si="936"/>
        <v/>
      </c>
      <c r="AA1792" t="str">
        <f t="shared" si="937"/>
        <v/>
      </c>
      <c r="AB1792" t="str">
        <f>IF(LEN(Z1792)&gt;0,VLOOKUP(Z1792,DATA!$K$25:$L$69,2,FALSE)&amp;IF(LEN(AA1792)&gt;0,VLOOKUP(AA1792,DATA!$O$25:$P$29,2,FALSE),""),"")</f>
        <v/>
      </c>
      <c r="AC1792" t="str">
        <f>IF(LEN(Z1792)&gt;0,VLOOKUP(Z1792,DATA!$K$25:$M$69,3,FALSE),"")</f>
        <v/>
      </c>
      <c r="AD1792" t="str">
        <f t="shared" si="938"/>
        <v/>
      </c>
      <c r="AE1792" t="str">
        <f t="shared" si="939"/>
        <v/>
      </c>
      <c r="AF1792" t="str">
        <f t="shared" si="940"/>
        <v/>
      </c>
      <c r="AG1792" t="str">
        <f t="shared" si="941"/>
        <v/>
      </c>
      <c r="AH1792" t="str">
        <f t="shared" si="942"/>
        <v/>
      </c>
      <c r="AI1792" t="str">
        <f>IF(LEN(Q1792)&gt;0,REPT("0",IF(IF(MID(I1792,12,1)="F",VLOOKUP(J1792,DATA!$K$2:$Y$20,14,FALSE),0)&gt;10,IF(MID(I1792,12,1)="F",VLOOKUP(J1792,DATA!$K$2:$Y$20,14,FALSE),0)-10,0)-LEN(X1792))&amp;DEC2BIN(Q1792,IF(MID(I1792,12,1)="F",VLOOKUP(J1792,DATA!$K$2:$Y$20,14,FALSE),0)-IF(IF(MID(I1792,12,1)="F",VLOOKUP(J1792,DATA!$K$2:$Y$20,14,FALSE),0)&gt;10,IF(MID(I1792,12,1)="F",VLOOKUP(J1792,DATA!$K$2:$Y$20,14,FALSE),0)-10,0)),"")</f>
        <v/>
      </c>
      <c r="AJ1792" t="str">
        <f>IF(LEN(H1792)&gt;0,IF(H1792&lt;&gt;"CALL_PAL",VLOOKUP(H1792,DATA!$B$2:$E$526,4,FALSE),VLOOKUP(K1792,DATA!$K$72:$M$161,3,FALSE)),"")</f>
        <v/>
      </c>
      <c r="AK1792" t="str">
        <f>IF(LEN(H1792)&gt;0,VLOOKUP(H1792,DATA!$B$2:$D$526,3,FALSE),"")</f>
        <v/>
      </c>
      <c r="AL1792" t="str">
        <f t="shared" si="943"/>
        <v/>
      </c>
      <c r="AM1792" t="str">
        <f t="shared" si="944"/>
        <v/>
      </c>
      <c r="AN1792" t="str">
        <f t="shared" si="922"/>
        <v/>
      </c>
      <c r="AO1792" t="str">
        <f t="shared" si="916"/>
        <v/>
      </c>
      <c r="AP1792" t="str">
        <f t="shared" si="917"/>
        <v/>
      </c>
      <c r="AQ1792" t="str">
        <f t="shared" si="914"/>
        <v/>
      </c>
    </row>
    <row r="1793" spans="1:43" x14ac:dyDescent="0.25">
      <c r="A1793" t="str">
        <f t="shared" si="918"/>
        <v/>
      </c>
      <c r="C1793" t="str">
        <f t="shared" si="924"/>
        <v/>
      </c>
      <c r="D1793" t="str">
        <f t="shared" si="919"/>
        <v/>
      </c>
      <c r="E1793" t="str">
        <f t="shared" si="920"/>
        <v/>
      </c>
      <c r="F1793" t="str">
        <f t="shared" si="923"/>
        <v/>
      </c>
      <c r="G1793" t="str">
        <f t="shared" si="915"/>
        <v/>
      </c>
      <c r="H1793" t="str">
        <f t="shared" si="925"/>
        <v/>
      </c>
      <c r="I1793" s="3" t="str">
        <f>IF(LEN(H1793)&gt;0,VLOOKUP(H1793,DATA!$B$2:$G$526,6,FALSE),"")</f>
        <v/>
      </c>
      <c r="J1793" t="str">
        <f>IF(LEN(H1793)&gt;0,VLOOKUP(H1793,DATA!$B$2:$G$526,2,FALSE),"")</f>
        <v/>
      </c>
      <c r="K1793" t="str">
        <f>IF(LEN(H1793)&gt;0,IF(MID(IF(MID(MID(C1793,LEN(H1793)+2,99),1,1)="(",MID(MID(C1793,LEN(H1793)+2,99),2,LEN(MID(C1793,LEN(H1793)+2,99))-2),MID(C1793,LEN(H1793)+2,99)),1,1)=VLOOKUP(H1793,DATA!$B$2:$I$526,8,FALSE),MID(IF(MID(MID(C1793,LEN(H1793)+2,99),1,1)="(",MID(MID(C1793,LEN(H1793)+2,99),2,LEN(MID(C1793,LEN(H1793)+2,99))-2),MID(C1793,LEN(H1793)+2,99)),1,3),IF(MID(MID(C1793,LEN(H1793)+2,99),1,1)="(",MID(MID(C1793,LEN(H1793)+2,99),2,LEN(MID(C1793,LEN(H1793)+2,99))-2),MID(C1793,LEN(H1793)+2,99))),"")</f>
        <v/>
      </c>
      <c r="L1793" t="str">
        <f t="shared" si="926"/>
        <v/>
      </c>
      <c r="M1793" t="str">
        <f t="shared" si="945"/>
        <v/>
      </c>
      <c r="N1793" t="str">
        <f t="shared" si="927"/>
        <v/>
      </c>
      <c r="O1793" t="str">
        <f t="shared" si="928"/>
        <v/>
      </c>
      <c r="P1793" t="str">
        <f t="shared" si="921"/>
        <v/>
      </c>
      <c r="Q1793" t="str">
        <f t="shared" si="929"/>
        <v/>
      </c>
      <c r="R1793" t="str">
        <f t="shared" si="930"/>
        <v/>
      </c>
      <c r="S1793" t="str">
        <f t="shared" si="931"/>
        <v/>
      </c>
      <c r="T1793" t="str">
        <f t="shared" si="932"/>
        <v/>
      </c>
      <c r="U1793" t="str">
        <f t="shared" si="933"/>
        <v/>
      </c>
      <c r="V1793" t="str">
        <f>IF(MID(I1793,6,1)="T",VLOOKUP(H1793,DATA!$B$2:$H$526,7,FALSE),"")</f>
        <v/>
      </c>
      <c r="W1793" t="str">
        <f t="shared" si="934"/>
        <v/>
      </c>
      <c r="X1793" t="str">
        <f>IF(LEN(H1793)&gt;0,VLOOKUP(H1793,DATA!$B$2:$F$526,5,FALSE),"")</f>
        <v/>
      </c>
      <c r="Y1793" t="str">
        <f t="shared" si="935"/>
        <v/>
      </c>
      <c r="Z1793" t="str">
        <f t="shared" si="936"/>
        <v/>
      </c>
      <c r="AA1793" t="str">
        <f t="shared" si="937"/>
        <v/>
      </c>
      <c r="AB1793" t="str">
        <f>IF(LEN(Z1793)&gt;0,VLOOKUP(Z1793,DATA!$K$25:$L$69,2,FALSE)&amp;IF(LEN(AA1793)&gt;0,VLOOKUP(AA1793,DATA!$O$25:$P$29,2,FALSE),""),"")</f>
        <v/>
      </c>
      <c r="AC1793" t="str">
        <f>IF(LEN(Z1793)&gt;0,VLOOKUP(Z1793,DATA!$K$25:$M$69,3,FALSE),"")</f>
        <v/>
      </c>
      <c r="AD1793" t="str">
        <f t="shared" si="938"/>
        <v/>
      </c>
      <c r="AE1793" t="str">
        <f t="shared" si="939"/>
        <v/>
      </c>
      <c r="AF1793" t="str">
        <f t="shared" si="940"/>
        <v/>
      </c>
      <c r="AG1793" t="str">
        <f t="shared" si="941"/>
        <v/>
      </c>
      <c r="AH1793" t="str">
        <f t="shared" si="942"/>
        <v/>
      </c>
      <c r="AI1793" t="str">
        <f>IF(LEN(Q1793)&gt;0,REPT("0",IF(IF(MID(I1793,12,1)="F",VLOOKUP(J1793,DATA!$K$2:$Y$20,14,FALSE),0)&gt;10,IF(MID(I1793,12,1)="F",VLOOKUP(J1793,DATA!$K$2:$Y$20,14,FALSE),0)-10,0)-LEN(X1793))&amp;DEC2BIN(Q1793,IF(MID(I1793,12,1)="F",VLOOKUP(J1793,DATA!$K$2:$Y$20,14,FALSE),0)-IF(IF(MID(I1793,12,1)="F",VLOOKUP(J1793,DATA!$K$2:$Y$20,14,FALSE),0)&gt;10,IF(MID(I1793,12,1)="F",VLOOKUP(J1793,DATA!$K$2:$Y$20,14,FALSE),0)-10,0)),"")</f>
        <v/>
      </c>
      <c r="AJ1793" t="str">
        <f>IF(LEN(H1793)&gt;0,IF(H1793&lt;&gt;"CALL_PAL",VLOOKUP(H1793,DATA!$B$2:$E$526,4,FALSE),VLOOKUP(K1793,DATA!$K$72:$M$161,3,FALSE)),"")</f>
        <v/>
      </c>
      <c r="AK1793" t="str">
        <f>IF(LEN(H1793)&gt;0,VLOOKUP(H1793,DATA!$B$2:$D$526,3,FALSE),"")</f>
        <v/>
      </c>
      <c r="AL1793" t="str">
        <f t="shared" si="943"/>
        <v/>
      </c>
      <c r="AM1793" t="str">
        <f t="shared" si="944"/>
        <v/>
      </c>
      <c r="AN1793" t="str">
        <f t="shared" si="922"/>
        <v/>
      </c>
      <c r="AO1793" t="str">
        <f t="shared" si="916"/>
        <v/>
      </c>
      <c r="AP1793" t="str">
        <f t="shared" si="917"/>
        <v/>
      </c>
      <c r="AQ1793" t="str">
        <f t="shared" si="914"/>
        <v/>
      </c>
    </row>
    <row r="1794" spans="1:43" x14ac:dyDescent="0.25">
      <c r="A1794" t="str">
        <f t="shared" si="918"/>
        <v/>
      </c>
      <c r="C1794" t="str">
        <f t="shared" si="924"/>
        <v/>
      </c>
      <c r="D1794" t="str">
        <f t="shared" si="919"/>
        <v/>
      </c>
      <c r="E1794" t="str">
        <f t="shared" si="920"/>
        <v/>
      </c>
      <c r="F1794" t="str">
        <f t="shared" si="923"/>
        <v/>
      </c>
      <c r="G1794" t="str">
        <f t="shared" si="915"/>
        <v/>
      </c>
      <c r="H1794" t="str">
        <f t="shared" si="925"/>
        <v/>
      </c>
      <c r="I1794" s="3" t="str">
        <f>IF(LEN(H1794)&gt;0,VLOOKUP(H1794,DATA!$B$2:$G$526,6,FALSE),"")</f>
        <v/>
      </c>
      <c r="J1794" t="str">
        <f>IF(LEN(H1794)&gt;0,VLOOKUP(H1794,DATA!$B$2:$G$526,2,FALSE),"")</f>
        <v/>
      </c>
      <c r="K1794" t="str">
        <f>IF(LEN(H1794)&gt;0,IF(MID(IF(MID(MID(C1794,LEN(H1794)+2,99),1,1)="(",MID(MID(C1794,LEN(H1794)+2,99),2,LEN(MID(C1794,LEN(H1794)+2,99))-2),MID(C1794,LEN(H1794)+2,99)),1,1)=VLOOKUP(H1794,DATA!$B$2:$I$526,8,FALSE),MID(IF(MID(MID(C1794,LEN(H1794)+2,99),1,1)="(",MID(MID(C1794,LEN(H1794)+2,99),2,LEN(MID(C1794,LEN(H1794)+2,99))-2),MID(C1794,LEN(H1794)+2,99)),1,3),IF(MID(MID(C1794,LEN(H1794)+2,99),1,1)="(",MID(MID(C1794,LEN(H1794)+2,99),2,LEN(MID(C1794,LEN(H1794)+2,99))-2),MID(C1794,LEN(H1794)+2,99))),"")</f>
        <v/>
      </c>
      <c r="L1794" t="str">
        <f t="shared" si="926"/>
        <v/>
      </c>
      <c r="M1794" t="str">
        <f t="shared" si="945"/>
        <v/>
      </c>
      <c r="N1794" t="str">
        <f t="shared" si="927"/>
        <v/>
      </c>
      <c r="O1794" t="str">
        <f t="shared" si="928"/>
        <v/>
      </c>
      <c r="P1794" t="str">
        <f t="shared" si="921"/>
        <v/>
      </c>
      <c r="Q1794" t="str">
        <f t="shared" si="929"/>
        <v/>
      </c>
      <c r="R1794" t="str">
        <f t="shared" si="930"/>
        <v/>
      </c>
      <c r="S1794" t="str">
        <f t="shared" si="931"/>
        <v/>
      </c>
      <c r="T1794" t="str">
        <f t="shared" si="932"/>
        <v/>
      </c>
      <c r="U1794" t="str">
        <f t="shared" si="933"/>
        <v/>
      </c>
      <c r="V1794" t="str">
        <f>IF(MID(I1794,6,1)="T",VLOOKUP(H1794,DATA!$B$2:$H$526,7,FALSE),"")</f>
        <v/>
      </c>
      <c r="W1794" t="str">
        <f t="shared" si="934"/>
        <v/>
      </c>
      <c r="X1794" t="str">
        <f>IF(LEN(H1794)&gt;0,VLOOKUP(H1794,DATA!$B$2:$F$526,5,FALSE),"")</f>
        <v/>
      </c>
      <c r="Y1794" t="str">
        <f t="shared" si="935"/>
        <v/>
      </c>
      <c r="Z1794" t="str">
        <f t="shared" si="936"/>
        <v/>
      </c>
      <c r="AA1794" t="str">
        <f t="shared" si="937"/>
        <v/>
      </c>
      <c r="AB1794" t="str">
        <f>IF(LEN(Z1794)&gt;0,VLOOKUP(Z1794,DATA!$K$25:$L$69,2,FALSE)&amp;IF(LEN(AA1794)&gt;0,VLOOKUP(AA1794,DATA!$O$25:$P$29,2,FALSE),""),"")</f>
        <v/>
      </c>
      <c r="AC1794" t="str">
        <f>IF(LEN(Z1794)&gt;0,VLOOKUP(Z1794,DATA!$K$25:$M$69,3,FALSE),"")</f>
        <v/>
      </c>
      <c r="AD1794" t="str">
        <f t="shared" si="938"/>
        <v/>
      </c>
      <c r="AE1794" t="str">
        <f t="shared" si="939"/>
        <v/>
      </c>
      <c r="AF1794" t="str">
        <f t="shared" si="940"/>
        <v/>
      </c>
      <c r="AG1794" t="str">
        <f t="shared" si="941"/>
        <v/>
      </c>
      <c r="AH1794" t="str">
        <f t="shared" si="942"/>
        <v/>
      </c>
      <c r="AI1794" t="str">
        <f>IF(LEN(Q1794)&gt;0,REPT("0",IF(IF(MID(I1794,12,1)="F",VLOOKUP(J1794,DATA!$K$2:$Y$20,14,FALSE),0)&gt;10,IF(MID(I1794,12,1)="F",VLOOKUP(J1794,DATA!$K$2:$Y$20,14,FALSE),0)-10,0)-LEN(X1794))&amp;DEC2BIN(Q1794,IF(MID(I1794,12,1)="F",VLOOKUP(J1794,DATA!$K$2:$Y$20,14,FALSE),0)-IF(IF(MID(I1794,12,1)="F",VLOOKUP(J1794,DATA!$K$2:$Y$20,14,FALSE),0)&gt;10,IF(MID(I1794,12,1)="F",VLOOKUP(J1794,DATA!$K$2:$Y$20,14,FALSE),0)-10,0)),"")</f>
        <v/>
      </c>
      <c r="AJ1794" t="str">
        <f>IF(LEN(H1794)&gt;0,IF(H1794&lt;&gt;"CALL_PAL",VLOOKUP(H1794,DATA!$B$2:$E$526,4,FALSE),VLOOKUP(K1794,DATA!$K$72:$M$161,3,FALSE)),"")</f>
        <v/>
      </c>
      <c r="AK1794" t="str">
        <f>IF(LEN(H1794)&gt;0,VLOOKUP(H1794,DATA!$B$2:$D$526,3,FALSE),"")</f>
        <v/>
      </c>
      <c r="AL1794" t="str">
        <f t="shared" si="943"/>
        <v/>
      </c>
      <c r="AM1794" t="str">
        <f t="shared" si="944"/>
        <v/>
      </c>
      <c r="AN1794" t="str">
        <f t="shared" si="922"/>
        <v/>
      </c>
      <c r="AO1794" t="str">
        <f t="shared" si="916"/>
        <v/>
      </c>
      <c r="AP1794" t="str">
        <f t="shared" si="917"/>
        <v/>
      </c>
      <c r="AQ1794" t="str">
        <f t="shared" si="914"/>
        <v/>
      </c>
    </row>
    <row r="1795" spans="1:43" x14ac:dyDescent="0.25">
      <c r="A1795" t="str">
        <f t="shared" si="918"/>
        <v/>
      </c>
      <c r="C1795" t="str">
        <f t="shared" si="924"/>
        <v/>
      </c>
      <c r="D1795" t="str">
        <f t="shared" si="919"/>
        <v/>
      </c>
      <c r="E1795" t="str">
        <f t="shared" si="920"/>
        <v/>
      </c>
      <c r="F1795" t="str">
        <f t="shared" si="923"/>
        <v/>
      </c>
      <c r="G1795" t="str">
        <f t="shared" si="915"/>
        <v/>
      </c>
      <c r="H1795" t="str">
        <f t="shared" si="925"/>
        <v/>
      </c>
      <c r="I1795" s="3" t="str">
        <f>IF(LEN(H1795)&gt;0,VLOOKUP(H1795,DATA!$B$2:$G$526,6,FALSE),"")</f>
        <v/>
      </c>
      <c r="J1795" t="str">
        <f>IF(LEN(H1795)&gt;0,VLOOKUP(H1795,DATA!$B$2:$G$526,2,FALSE),"")</f>
        <v/>
      </c>
      <c r="K1795" t="str">
        <f>IF(LEN(H1795)&gt;0,IF(MID(IF(MID(MID(C1795,LEN(H1795)+2,99),1,1)="(",MID(MID(C1795,LEN(H1795)+2,99),2,LEN(MID(C1795,LEN(H1795)+2,99))-2),MID(C1795,LEN(H1795)+2,99)),1,1)=VLOOKUP(H1795,DATA!$B$2:$I$526,8,FALSE),MID(IF(MID(MID(C1795,LEN(H1795)+2,99),1,1)="(",MID(MID(C1795,LEN(H1795)+2,99),2,LEN(MID(C1795,LEN(H1795)+2,99))-2),MID(C1795,LEN(H1795)+2,99)),1,3),IF(MID(MID(C1795,LEN(H1795)+2,99),1,1)="(",MID(MID(C1795,LEN(H1795)+2,99),2,LEN(MID(C1795,LEN(H1795)+2,99))-2),MID(C1795,LEN(H1795)+2,99))),"")</f>
        <v/>
      </c>
      <c r="L1795" t="str">
        <f t="shared" si="926"/>
        <v/>
      </c>
      <c r="M1795" t="str">
        <f t="shared" si="945"/>
        <v/>
      </c>
      <c r="N1795" t="str">
        <f t="shared" si="927"/>
        <v/>
      </c>
      <c r="O1795" t="str">
        <f t="shared" si="928"/>
        <v/>
      </c>
      <c r="P1795" t="str">
        <f t="shared" si="921"/>
        <v/>
      </c>
      <c r="Q1795" t="str">
        <f t="shared" si="929"/>
        <v/>
      </c>
      <c r="R1795" t="str">
        <f t="shared" si="930"/>
        <v/>
      </c>
      <c r="S1795" t="str">
        <f t="shared" si="931"/>
        <v/>
      </c>
      <c r="T1795" t="str">
        <f t="shared" si="932"/>
        <v/>
      </c>
      <c r="U1795" t="str">
        <f t="shared" si="933"/>
        <v/>
      </c>
      <c r="V1795" t="str">
        <f>IF(MID(I1795,6,1)="T",VLOOKUP(H1795,DATA!$B$2:$H$526,7,FALSE),"")</f>
        <v/>
      </c>
      <c r="W1795" t="str">
        <f t="shared" si="934"/>
        <v/>
      </c>
      <c r="X1795" t="str">
        <f>IF(LEN(H1795)&gt;0,VLOOKUP(H1795,DATA!$B$2:$F$526,5,FALSE),"")</f>
        <v/>
      </c>
      <c r="Y1795" t="str">
        <f t="shared" si="935"/>
        <v/>
      </c>
      <c r="Z1795" t="str">
        <f t="shared" si="936"/>
        <v/>
      </c>
      <c r="AA1795" t="str">
        <f t="shared" si="937"/>
        <v/>
      </c>
      <c r="AB1795" t="str">
        <f>IF(LEN(Z1795)&gt;0,VLOOKUP(Z1795,DATA!$K$25:$L$69,2,FALSE)&amp;IF(LEN(AA1795)&gt;0,VLOOKUP(AA1795,DATA!$O$25:$P$29,2,FALSE),""),"")</f>
        <v/>
      </c>
      <c r="AC1795" t="str">
        <f>IF(LEN(Z1795)&gt;0,VLOOKUP(Z1795,DATA!$K$25:$M$69,3,FALSE),"")</f>
        <v/>
      </c>
      <c r="AD1795" t="str">
        <f t="shared" si="938"/>
        <v/>
      </c>
      <c r="AE1795" t="str">
        <f t="shared" si="939"/>
        <v/>
      </c>
      <c r="AF1795" t="str">
        <f t="shared" si="940"/>
        <v/>
      </c>
      <c r="AG1795" t="str">
        <f t="shared" si="941"/>
        <v/>
      </c>
      <c r="AH1795" t="str">
        <f t="shared" si="942"/>
        <v/>
      </c>
      <c r="AI1795" t="str">
        <f>IF(LEN(Q1795)&gt;0,REPT("0",IF(IF(MID(I1795,12,1)="F",VLOOKUP(J1795,DATA!$K$2:$Y$20,14,FALSE),0)&gt;10,IF(MID(I1795,12,1)="F",VLOOKUP(J1795,DATA!$K$2:$Y$20,14,FALSE),0)-10,0)-LEN(X1795))&amp;DEC2BIN(Q1795,IF(MID(I1795,12,1)="F",VLOOKUP(J1795,DATA!$K$2:$Y$20,14,FALSE),0)-IF(IF(MID(I1795,12,1)="F",VLOOKUP(J1795,DATA!$K$2:$Y$20,14,FALSE),0)&gt;10,IF(MID(I1795,12,1)="F",VLOOKUP(J1795,DATA!$K$2:$Y$20,14,FALSE),0)-10,0)),"")</f>
        <v/>
      </c>
      <c r="AJ1795" t="str">
        <f>IF(LEN(H1795)&gt;0,IF(H1795&lt;&gt;"CALL_PAL",VLOOKUP(H1795,DATA!$B$2:$E$526,4,FALSE),VLOOKUP(K1795,DATA!$K$72:$M$161,3,FALSE)),"")</f>
        <v/>
      </c>
      <c r="AK1795" t="str">
        <f>IF(LEN(H1795)&gt;0,VLOOKUP(H1795,DATA!$B$2:$D$526,3,FALSE),"")</f>
        <v/>
      </c>
      <c r="AL1795" t="str">
        <f t="shared" si="943"/>
        <v/>
      </c>
      <c r="AM1795" t="str">
        <f t="shared" si="944"/>
        <v/>
      </c>
      <c r="AN1795" t="str">
        <f t="shared" si="922"/>
        <v/>
      </c>
      <c r="AO1795" t="str">
        <f t="shared" si="916"/>
        <v/>
      </c>
      <c r="AP1795" t="str">
        <f t="shared" si="917"/>
        <v/>
      </c>
      <c r="AQ1795" t="str">
        <f t="shared" ref="AQ1795:AQ1858" si="946">IF(B1795="","",IF(G1795=G1796,"",INT(G1795/64)*64=G1795))</f>
        <v/>
      </c>
    </row>
    <row r="1796" spans="1:43" x14ac:dyDescent="0.25">
      <c r="A1796" t="str">
        <f t="shared" si="918"/>
        <v/>
      </c>
      <c r="C1796" t="str">
        <f t="shared" si="924"/>
        <v/>
      </c>
      <c r="D1796" t="str">
        <f t="shared" si="919"/>
        <v/>
      </c>
      <c r="E1796" t="str">
        <f t="shared" si="920"/>
        <v/>
      </c>
      <c r="F1796" t="str">
        <f t="shared" si="923"/>
        <v/>
      </c>
      <c r="G1796" t="str">
        <f t="shared" ref="G1796:G1859" si="947">IF(LEN(C1796)&gt;0,IF(IFERROR(FIND(":",C1796)&gt;0,FALSE),G1795+16-MOD(G1795+16,16),IF(E1796,G1795+F1795-MOD(G1795+F1795,F1795),G1795)),"")</f>
        <v/>
      </c>
      <c r="H1796" t="str">
        <f t="shared" si="925"/>
        <v/>
      </c>
      <c r="I1796" s="3" t="str">
        <f>IF(LEN(H1796)&gt;0,VLOOKUP(H1796,DATA!$B$2:$G$526,6,FALSE),"")</f>
        <v/>
      </c>
      <c r="J1796" t="str">
        <f>IF(LEN(H1796)&gt;0,VLOOKUP(H1796,DATA!$B$2:$G$526,2,FALSE),"")</f>
        <v/>
      </c>
      <c r="K1796" t="str">
        <f>IF(LEN(H1796)&gt;0,IF(MID(IF(MID(MID(C1796,LEN(H1796)+2,99),1,1)="(",MID(MID(C1796,LEN(H1796)+2,99),2,LEN(MID(C1796,LEN(H1796)+2,99))-2),MID(C1796,LEN(H1796)+2,99)),1,1)=VLOOKUP(H1796,DATA!$B$2:$I$526,8,FALSE),MID(IF(MID(MID(C1796,LEN(H1796)+2,99),1,1)="(",MID(MID(C1796,LEN(H1796)+2,99),2,LEN(MID(C1796,LEN(H1796)+2,99))-2),MID(C1796,LEN(H1796)+2,99)),1,3),IF(MID(MID(C1796,LEN(H1796)+2,99),1,1)="(",MID(MID(C1796,LEN(H1796)+2,99),2,LEN(MID(C1796,LEN(H1796)+2,99))-2),MID(C1796,LEN(H1796)+2,99))),"")</f>
        <v/>
      </c>
      <c r="L1796" t="str">
        <f t="shared" si="926"/>
        <v/>
      </c>
      <c r="M1796" t="str">
        <f t="shared" si="945"/>
        <v/>
      </c>
      <c r="N1796" t="str">
        <f t="shared" si="927"/>
        <v/>
      </c>
      <c r="O1796" t="str">
        <f t="shared" si="928"/>
        <v/>
      </c>
      <c r="P1796" t="str">
        <f t="shared" si="921"/>
        <v/>
      </c>
      <c r="Q1796" t="str">
        <f t="shared" si="929"/>
        <v/>
      </c>
      <c r="R1796" t="str">
        <f t="shared" si="930"/>
        <v/>
      </c>
      <c r="S1796" t="str">
        <f t="shared" si="931"/>
        <v/>
      </c>
      <c r="T1796" t="str">
        <f t="shared" si="932"/>
        <v/>
      </c>
      <c r="U1796" t="str">
        <f t="shared" si="933"/>
        <v/>
      </c>
      <c r="V1796" t="str">
        <f>IF(MID(I1796,6,1)="T",VLOOKUP(H1796,DATA!$B$2:$H$526,7,FALSE),"")</f>
        <v/>
      </c>
      <c r="W1796" t="str">
        <f t="shared" si="934"/>
        <v/>
      </c>
      <c r="X1796" t="str">
        <f>IF(LEN(H1796)&gt;0,VLOOKUP(H1796,DATA!$B$2:$F$526,5,FALSE),"")</f>
        <v/>
      </c>
      <c r="Y1796" t="str">
        <f t="shared" si="935"/>
        <v/>
      </c>
      <c r="Z1796" t="str">
        <f t="shared" si="936"/>
        <v/>
      </c>
      <c r="AA1796" t="str">
        <f t="shared" si="937"/>
        <v/>
      </c>
      <c r="AB1796" t="str">
        <f>IF(LEN(Z1796)&gt;0,VLOOKUP(Z1796,DATA!$K$25:$L$69,2,FALSE)&amp;IF(LEN(AA1796)&gt;0,VLOOKUP(AA1796,DATA!$O$25:$P$29,2,FALSE),""),"")</f>
        <v/>
      </c>
      <c r="AC1796" t="str">
        <f>IF(LEN(Z1796)&gt;0,VLOOKUP(Z1796,DATA!$K$25:$M$69,3,FALSE),"")</f>
        <v/>
      </c>
      <c r="AD1796" t="str">
        <f t="shared" si="938"/>
        <v/>
      </c>
      <c r="AE1796" t="str">
        <f t="shared" si="939"/>
        <v/>
      </c>
      <c r="AF1796" t="str">
        <f t="shared" si="940"/>
        <v/>
      </c>
      <c r="AG1796" t="str">
        <f t="shared" si="941"/>
        <v/>
      </c>
      <c r="AH1796" t="str">
        <f t="shared" si="942"/>
        <v/>
      </c>
      <c r="AI1796" t="str">
        <f>IF(LEN(Q1796)&gt;0,REPT("0",IF(IF(MID(I1796,12,1)="F",VLOOKUP(J1796,DATA!$K$2:$Y$20,14,FALSE),0)&gt;10,IF(MID(I1796,12,1)="F",VLOOKUP(J1796,DATA!$K$2:$Y$20,14,FALSE),0)-10,0)-LEN(X1796))&amp;DEC2BIN(Q1796,IF(MID(I1796,12,1)="F",VLOOKUP(J1796,DATA!$K$2:$Y$20,14,FALSE),0)-IF(IF(MID(I1796,12,1)="F",VLOOKUP(J1796,DATA!$K$2:$Y$20,14,FALSE),0)&gt;10,IF(MID(I1796,12,1)="F",VLOOKUP(J1796,DATA!$K$2:$Y$20,14,FALSE),0)-10,0)),"")</f>
        <v/>
      </c>
      <c r="AJ1796" t="str">
        <f>IF(LEN(H1796)&gt;0,IF(H1796&lt;&gt;"CALL_PAL",VLOOKUP(H1796,DATA!$B$2:$E$526,4,FALSE),VLOOKUP(K1796,DATA!$K$72:$M$161,3,FALSE)),"")</f>
        <v/>
      </c>
      <c r="AK1796" t="str">
        <f>IF(LEN(H1796)&gt;0,VLOOKUP(H1796,DATA!$B$2:$D$526,3,FALSE),"")</f>
        <v/>
      </c>
      <c r="AL1796" t="str">
        <f t="shared" si="943"/>
        <v/>
      </c>
      <c r="AM1796" t="str">
        <f t="shared" si="944"/>
        <v/>
      </c>
      <c r="AN1796" t="str">
        <f t="shared" si="922"/>
        <v/>
      </c>
      <c r="AO1796" t="str">
        <f t="shared" ref="AO1796:AO1859" si="948">IF(B1796&lt;&gt;"",G1796-G1795,"")</f>
        <v/>
      </c>
      <c r="AP1796" t="str">
        <f t="shared" si="917"/>
        <v/>
      </c>
      <c r="AQ1796" t="str">
        <f t="shared" si="946"/>
        <v/>
      </c>
    </row>
    <row r="1797" spans="1:43" x14ac:dyDescent="0.25">
      <c r="A1797" t="str">
        <f t="shared" si="918"/>
        <v/>
      </c>
      <c r="C1797" t="str">
        <f t="shared" si="924"/>
        <v/>
      </c>
      <c r="D1797" t="str">
        <f t="shared" si="919"/>
        <v/>
      </c>
      <c r="E1797" t="str">
        <f t="shared" si="920"/>
        <v/>
      </c>
      <c r="F1797" t="str">
        <f t="shared" si="923"/>
        <v/>
      </c>
      <c r="G1797" t="str">
        <f t="shared" si="947"/>
        <v/>
      </c>
      <c r="H1797" t="str">
        <f t="shared" si="925"/>
        <v/>
      </c>
      <c r="I1797" s="3" t="str">
        <f>IF(LEN(H1797)&gt;0,VLOOKUP(H1797,DATA!$B$2:$G$526,6,FALSE),"")</f>
        <v/>
      </c>
      <c r="J1797" t="str">
        <f>IF(LEN(H1797)&gt;0,VLOOKUP(H1797,DATA!$B$2:$G$526,2,FALSE),"")</f>
        <v/>
      </c>
      <c r="K1797" t="str">
        <f>IF(LEN(H1797)&gt;0,IF(MID(IF(MID(MID(C1797,LEN(H1797)+2,99),1,1)="(",MID(MID(C1797,LEN(H1797)+2,99),2,LEN(MID(C1797,LEN(H1797)+2,99))-2),MID(C1797,LEN(H1797)+2,99)),1,1)=VLOOKUP(H1797,DATA!$B$2:$I$526,8,FALSE),MID(IF(MID(MID(C1797,LEN(H1797)+2,99),1,1)="(",MID(MID(C1797,LEN(H1797)+2,99),2,LEN(MID(C1797,LEN(H1797)+2,99))-2),MID(C1797,LEN(H1797)+2,99)),1,3),IF(MID(MID(C1797,LEN(H1797)+2,99),1,1)="(",MID(MID(C1797,LEN(H1797)+2,99),2,LEN(MID(C1797,LEN(H1797)+2,99))-2),MID(C1797,LEN(H1797)+2,99))),"")</f>
        <v/>
      </c>
      <c r="L1797" t="str">
        <f t="shared" si="926"/>
        <v/>
      </c>
      <c r="M1797" t="str">
        <f t="shared" si="945"/>
        <v/>
      </c>
      <c r="N1797" t="str">
        <f t="shared" si="927"/>
        <v/>
      </c>
      <c r="O1797" t="str">
        <f t="shared" si="928"/>
        <v/>
      </c>
      <c r="P1797" t="str">
        <f t="shared" si="921"/>
        <v/>
      </c>
      <c r="Q1797" t="str">
        <f t="shared" si="929"/>
        <v/>
      </c>
      <c r="R1797" t="str">
        <f t="shared" si="930"/>
        <v/>
      </c>
      <c r="S1797" t="str">
        <f t="shared" si="931"/>
        <v/>
      </c>
      <c r="T1797" t="str">
        <f t="shared" si="932"/>
        <v/>
      </c>
      <c r="U1797" t="str">
        <f t="shared" si="933"/>
        <v/>
      </c>
      <c r="V1797" t="str">
        <f>IF(MID(I1797,6,1)="T",VLOOKUP(H1797,DATA!$B$2:$H$526,7,FALSE),"")</f>
        <v/>
      </c>
      <c r="W1797" t="str">
        <f t="shared" si="934"/>
        <v/>
      </c>
      <c r="X1797" t="str">
        <f>IF(LEN(H1797)&gt;0,VLOOKUP(H1797,DATA!$B$2:$F$526,5,FALSE),"")</f>
        <v/>
      </c>
      <c r="Y1797" t="str">
        <f t="shared" si="935"/>
        <v/>
      </c>
      <c r="Z1797" t="str">
        <f t="shared" si="936"/>
        <v/>
      </c>
      <c r="AA1797" t="str">
        <f t="shared" si="937"/>
        <v/>
      </c>
      <c r="AB1797" t="str">
        <f>IF(LEN(Z1797)&gt;0,VLOOKUP(Z1797,DATA!$K$25:$L$69,2,FALSE)&amp;IF(LEN(AA1797)&gt;0,VLOOKUP(AA1797,DATA!$O$25:$P$29,2,FALSE),""),"")</f>
        <v/>
      </c>
      <c r="AC1797" t="str">
        <f>IF(LEN(Z1797)&gt;0,VLOOKUP(Z1797,DATA!$K$25:$M$69,3,FALSE),"")</f>
        <v/>
      </c>
      <c r="AD1797" t="str">
        <f t="shared" si="938"/>
        <v/>
      </c>
      <c r="AE1797" t="str">
        <f t="shared" si="939"/>
        <v/>
      </c>
      <c r="AF1797" t="str">
        <f t="shared" si="940"/>
        <v/>
      </c>
      <c r="AG1797" t="str">
        <f t="shared" si="941"/>
        <v/>
      </c>
      <c r="AH1797" t="str">
        <f t="shared" si="942"/>
        <v/>
      </c>
      <c r="AI1797" t="str">
        <f>IF(LEN(Q1797)&gt;0,REPT("0",IF(IF(MID(I1797,12,1)="F",VLOOKUP(J1797,DATA!$K$2:$Y$20,14,FALSE),0)&gt;10,IF(MID(I1797,12,1)="F",VLOOKUP(J1797,DATA!$K$2:$Y$20,14,FALSE),0)-10,0)-LEN(X1797))&amp;DEC2BIN(Q1797,IF(MID(I1797,12,1)="F",VLOOKUP(J1797,DATA!$K$2:$Y$20,14,FALSE),0)-IF(IF(MID(I1797,12,1)="F",VLOOKUP(J1797,DATA!$K$2:$Y$20,14,FALSE),0)&gt;10,IF(MID(I1797,12,1)="F",VLOOKUP(J1797,DATA!$K$2:$Y$20,14,FALSE),0)-10,0)),"")</f>
        <v/>
      </c>
      <c r="AJ1797" t="str">
        <f>IF(LEN(H1797)&gt;0,IF(H1797&lt;&gt;"CALL_PAL",VLOOKUP(H1797,DATA!$B$2:$E$526,4,FALSE),VLOOKUP(K1797,DATA!$K$72:$M$161,3,FALSE)),"")</f>
        <v/>
      </c>
      <c r="AK1797" t="str">
        <f>IF(LEN(H1797)&gt;0,VLOOKUP(H1797,DATA!$B$2:$D$526,3,FALSE),"")</f>
        <v/>
      </c>
      <c r="AL1797" t="str">
        <f t="shared" si="943"/>
        <v/>
      </c>
      <c r="AM1797" t="str">
        <f t="shared" si="944"/>
        <v/>
      </c>
      <c r="AN1797" t="str">
        <f t="shared" si="922"/>
        <v/>
      </c>
      <c r="AO1797" t="str">
        <f t="shared" si="948"/>
        <v/>
      </c>
      <c r="AP1797" t="str">
        <f t="shared" ref="AP1797:AP1860" si="949">IF(B1797="","",IF(G1797=G1798,"",INT(G1797/16)*16=G1797))</f>
        <v/>
      </c>
      <c r="AQ1797" t="str">
        <f t="shared" si="946"/>
        <v/>
      </c>
    </row>
    <row r="1798" spans="1:43" x14ac:dyDescent="0.25">
      <c r="A1798" t="str">
        <f t="shared" ref="A1798:A1861" si="950">IF(LEN(G1798)&gt;0,DEC2HEX(G1798+IF(AN1797,1,0),8),"")</f>
        <v/>
      </c>
      <c r="C1798" t="str">
        <f t="shared" si="924"/>
        <v/>
      </c>
      <c r="D1798" t="str">
        <f t="shared" ref="D1798:D1861" si="951">IF(LEN(C1798)&gt;0,IF(MID(C1798,1,IFERROR(FIND(" ",C1798),2)-1)=".BASE","",IF(MID(C1798,1,4)=".VAR",MID(C1798,FIND(" ",C1798)+1,99),"")),"")</f>
        <v/>
      </c>
      <c r="E1798" t="str">
        <f t="shared" si="920"/>
        <v/>
      </c>
      <c r="F1798" t="str">
        <f t="shared" si="923"/>
        <v/>
      </c>
      <c r="G1798" t="str">
        <f t="shared" si="947"/>
        <v/>
      </c>
      <c r="H1798" t="str">
        <f t="shared" si="925"/>
        <v/>
      </c>
      <c r="I1798" s="3" t="str">
        <f>IF(LEN(H1798)&gt;0,VLOOKUP(H1798,DATA!$B$2:$G$526,6,FALSE),"")</f>
        <v/>
      </c>
      <c r="J1798" t="str">
        <f>IF(LEN(H1798)&gt;0,VLOOKUP(H1798,DATA!$B$2:$G$526,2,FALSE),"")</f>
        <v/>
      </c>
      <c r="K1798" t="str">
        <f>IF(LEN(H1798)&gt;0,IF(MID(IF(MID(MID(C1798,LEN(H1798)+2,99),1,1)="(",MID(MID(C1798,LEN(H1798)+2,99),2,LEN(MID(C1798,LEN(H1798)+2,99))-2),MID(C1798,LEN(H1798)+2,99)),1,1)=VLOOKUP(H1798,DATA!$B$2:$I$526,8,FALSE),MID(IF(MID(MID(C1798,LEN(H1798)+2,99),1,1)="(",MID(MID(C1798,LEN(H1798)+2,99),2,LEN(MID(C1798,LEN(H1798)+2,99))-2),MID(C1798,LEN(H1798)+2,99)),1,3),IF(MID(MID(C1798,LEN(H1798)+2,99),1,1)="(",MID(MID(C1798,LEN(H1798)+2,99),2,LEN(MID(C1798,LEN(H1798)+2,99))-2),MID(C1798,LEN(H1798)+2,99))),"")</f>
        <v/>
      </c>
      <c r="L1798" t="str">
        <f t="shared" si="926"/>
        <v/>
      </c>
      <c r="M1798" t="str">
        <f t="shared" si="945"/>
        <v/>
      </c>
      <c r="N1798" t="str">
        <f t="shared" si="927"/>
        <v/>
      </c>
      <c r="O1798" t="str">
        <f t="shared" si="928"/>
        <v/>
      </c>
      <c r="P1798" t="str">
        <f t="shared" si="921"/>
        <v/>
      </c>
      <c r="Q1798" t="str">
        <f t="shared" si="929"/>
        <v/>
      </c>
      <c r="R1798" t="str">
        <f t="shared" si="930"/>
        <v/>
      </c>
      <c r="S1798" t="str">
        <f t="shared" si="931"/>
        <v/>
      </c>
      <c r="T1798" t="str">
        <f t="shared" si="932"/>
        <v/>
      </c>
      <c r="U1798" t="str">
        <f t="shared" si="933"/>
        <v/>
      </c>
      <c r="V1798" t="str">
        <f>IF(MID(I1798,6,1)="T",VLOOKUP(H1798,DATA!$B$2:$H$526,7,FALSE),"")</f>
        <v/>
      </c>
      <c r="W1798" t="str">
        <f t="shared" si="934"/>
        <v/>
      </c>
      <c r="X1798" t="str">
        <f>IF(LEN(H1798)&gt;0,VLOOKUP(H1798,DATA!$B$2:$F$526,5,FALSE),"")</f>
        <v/>
      </c>
      <c r="Y1798" t="str">
        <f t="shared" si="935"/>
        <v/>
      </c>
      <c r="Z1798" t="str">
        <f t="shared" si="936"/>
        <v/>
      </c>
      <c r="AA1798" t="str">
        <f t="shared" si="937"/>
        <v/>
      </c>
      <c r="AB1798" t="str">
        <f>IF(LEN(Z1798)&gt;0,VLOOKUP(Z1798,DATA!$K$25:$L$69,2,FALSE)&amp;IF(LEN(AA1798)&gt;0,VLOOKUP(AA1798,DATA!$O$25:$P$29,2,FALSE),""),"")</f>
        <v/>
      </c>
      <c r="AC1798" t="str">
        <f>IF(LEN(Z1798)&gt;0,VLOOKUP(Z1798,DATA!$K$25:$M$69,3,FALSE),"")</f>
        <v/>
      </c>
      <c r="AD1798" t="str">
        <f t="shared" si="938"/>
        <v/>
      </c>
      <c r="AE1798" t="str">
        <f t="shared" si="939"/>
        <v/>
      </c>
      <c r="AF1798" t="str">
        <f t="shared" si="940"/>
        <v/>
      </c>
      <c r="AG1798" t="str">
        <f t="shared" si="941"/>
        <v/>
      </c>
      <c r="AH1798" t="str">
        <f t="shared" si="942"/>
        <v/>
      </c>
      <c r="AI1798" t="str">
        <f>IF(LEN(Q1798)&gt;0,REPT("0",IF(IF(MID(I1798,12,1)="F",VLOOKUP(J1798,DATA!$K$2:$Y$20,14,FALSE),0)&gt;10,IF(MID(I1798,12,1)="F",VLOOKUP(J1798,DATA!$K$2:$Y$20,14,FALSE),0)-10,0)-LEN(X1798))&amp;DEC2BIN(Q1798,IF(MID(I1798,12,1)="F",VLOOKUP(J1798,DATA!$K$2:$Y$20,14,FALSE),0)-IF(IF(MID(I1798,12,1)="F",VLOOKUP(J1798,DATA!$K$2:$Y$20,14,FALSE),0)&gt;10,IF(MID(I1798,12,1)="F",VLOOKUP(J1798,DATA!$K$2:$Y$20,14,FALSE),0)-10,0)),"")</f>
        <v/>
      </c>
      <c r="AJ1798" t="str">
        <f>IF(LEN(H1798)&gt;0,IF(H1798&lt;&gt;"CALL_PAL",VLOOKUP(H1798,DATA!$B$2:$E$526,4,FALSE),VLOOKUP(K1798,DATA!$K$72:$M$161,3,FALSE)),"")</f>
        <v/>
      </c>
      <c r="AK1798" t="str">
        <f>IF(LEN(H1798)&gt;0,VLOOKUP(H1798,DATA!$B$2:$D$526,3,FALSE),"")</f>
        <v/>
      </c>
      <c r="AL1798" t="str">
        <f t="shared" si="943"/>
        <v/>
      </c>
      <c r="AM1798" t="str">
        <f t="shared" si="944"/>
        <v/>
      </c>
      <c r="AN1798" t="str">
        <f t="shared" si="922"/>
        <v/>
      </c>
      <c r="AO1798" t="str">
        <f t="shared" si="948"/>
        <v/>
      </c>
      <c r="AP1798" t="str">
        <f t="shared" si="949"/>
        <v/>
      </c>
      <c r="AQ1798" t="str">
        <f t="shared" si="946"/>
        <v/>
      </c>
    </row>
    <row r="1799" spans="1:43" x14ac:dyDescent="0.25">
      <c r="A1799" t="str">
        <f t="shared" si="950"/>
        <v/>
      </c>
      <c r="C1799" t="str">
        <f t="shared" si="924"/>
        <v/>
      </c>
      <c r="D1799" t="str">
        <f t="shared" si="951"/>
        <v/>
      </c>
      <c r="E1799" t="str">
        <f t="shared" si="920"/>
        <v/>
      </c>
      <c r="F1799" t="str">
        <f t="shared" si="923"/>
        <v/>
      </c>
      <c r="G1799" t="str">
        <f t="shared" si="947"/>
        <v/>
      </c>
      <c r="H1799" t="str">
        <f t="shared" si="925"/>
        <v/>
      </c>
      <c r="I1799" s="3" t="str">
        <f>IF(LEN(H1799)&gt;0,VLOOKUP(H1799,DATA!$B$2:$G$526,6,FALSE),"")</f>
        <v/>
      </c>
      <c r="J1799" t="str">
        <f>IF(LEN(H1799)&gt;0,VLOOKUP(H1799,DATA!$B$2:$G$526,2,FALSE),"")</f>
        <v/>
      </c>
      <c r="K1799" t="str">
        <f>IF(LEN(H1799)&gt;0,IF(MID(IF(MID(MID(C1799,LEN(H1799)+2,99),1,1)="(",MID(MID(C1799,LEN(H1799)+2,99),2,LEN(MID(C1799,LEN(H1799)+2,99))-2),MID(C1799,LEN(H1799)+2,99)),1,1)=VLOOKUP(H1799,DATA!$B$2:$I$526,8,FALSE),MID(IF(MID(MID(C1799,LEN(H1799)+2,99),1,1)="(",MID(MID(C1799,LEN(H1799)+2,99),2,LEN(MID(C1799,LEN(H1799)+2,99))-2),MID(C1799,LEN(H1799)+2,99)),1,3),IF(MID(MID(C1799,LEN(H1799)+2,99),1,1)="(",MID(MID(C1799,LEN(H1799)+2,99),2,LEN(MID(C1799,LEN(H1799)+2,99))-2),MID(C1799,LEN(H1799)+2,99))),"")</f>
        <v/>
      </c>
      <c r="L1799" t="str">
        <f t="shared" si="926"/>
        <v/>
      </c>
      <c r="M1799" t="str">
        <f t="shared" si="945"/>
        <v/>
      </c>
      <c r="N1799" t="str">
        <f t="shared" si="927"/>
        <v/>
      </c>
      <c r="O1799" t="str">
        <f t="shared" si="928"/>
        <v/>
      </c>
      <c r="P1799" t="str">
        <f t="shared" si="921"/>
        <v/>
      </c>
      <c r="Q1799" t="str">
        <f t="shared" si="929"/>
        <v/>
      </c>
      <c r="R1799" t="str">
        <f t="shared" si="930"/>
        <v/>
      </c>
      <c r="S1799" t="str">
        <f t="shared" si="931"/>
        <v/>
      </c>
      <c r="T1799" t="str">
        <f t="shared" si="932"/>
        <v/>
      </c>
      <c r="U1799" t="str">
        <f t="shared" si="933"/>
        <v/>
      </c>
      <c r="V1799" t="str">
        <f>IF(MID(I1799,6,1)="T",VLOOKUP(H1799,DATA!$B$2:$H$526,7,FALSE),"")</f>
        <v/>
      </c>
      <c r="W1799" t="str">
        <f t="shared" si="934"/>
        <v/>
      </c>
      <c r="X1799" t="str">
        <f>IF(LEN(H1799)&gt;0,VLOOKUP(H1799,DATA!$B$2:$F$526,5,FALSE),"")</f>
        <v/>
      </c>
      <c r="Y1799" t="str">
        <f t="shared" si="935"/>
        <v/>
      </c>
      <c r="Z1799" t="str">
        <f t="shared" si="936"/>
        <v/>
      </c>
      <c r="AA1799" t="str">
        <f t="shared" si="937"/>
        <v/>
      </c>
      <c r="AB1799" t="str">
        <f>IF(LEN(Z1799)&gt;0,VLOOKUP(Z1799,DATA!$K$25:$L$69,2,FALSE)&amp;IF(LEN(AA1799)&gt;0,VLOOKUP(AA1799,DATA!$O$25:$P$29,2,FALSE),""),"")</f>
        <v/>
      </c>
      <c r="AC1799" t="str">
        <f>IF(LEN(Z1799)&gt;0,VLOOKUP(Z1799,DATA!$K$25:$M$69,3,FALSE),"")</f>
        <v/>
      </c>
      <c r="AD1799" t="str">
        <f t="shared" si="938"/>
        <v/>
      </c>
      <c r="AE1799" t="str">
        <f t="shared" si="939"/>
        <v/>
      </c>
      <c r="AF1799" t="str">
        <f t="shared" si="940"/>
        <v/>
      </c>
      <c r="AG1799" t="str">
        <f t="shared" si="941"/>
        <v/>
      </c>
      <c r="AH1799" t="str">
        <f t="shared" si="942"/>
        <v/>
      </c>
      <c r="AI1799" t="str">
        <f>IF(LEN(Q1799)&gt;0,REPT("0",IF(IF(MID(I1799,12,1)="F",VLOOKUP(J1799,DATA!$K$2:$Y$20,14,FALSE),0)&gt;10,IF(MID(I1799,12,1)="F",VLOOKUP(J1799,DATA!$K$2:$Y$20,14,FALSE),0)-10,0)-LEN(X1799))&amp;DEC2BIN(Q1799,IF(MID(I1799,12,1)="F",VLOOKUP(J1799,DATA!$K$2:$Y$20,14,FALSE),0)-IF(IF(MID(I1799,12,1)="F",VLOOKUP(J1799,DATA!$K$2:$Y$20,14,FALSE),0)&gt;10,IF(MID(I1799,12,1)="F",VLOOKUP(J1799,DATA!$K$2:$Y$20,14,FALSE),0)-10,0)),"")</f>
        <v/>
      </c>
      <c r="AJ1799" t="str">
        <f>IF(LEN(H1799)&gt;0,IF(H1799&lt;&gt;"CALL_PAL",VLOOKUP(H1799,DATA!$B$2:$E$526,4,FALSE),VLOOKUP(K1799,DATA!$K$72:$M$161,3,FALSE)),"")</f>
        <v/>
      </c>
      <c r="AK1799" t="str">
        <f>IF(LEN(H1799)&gt;0,VLOOKUP(H1799,DATA!$B$2:$D$526,3,FALSE),"")</f>
        <v/>
      </c>
      <c r="AL1799" t="str">
        <f t="shared" si="943"/>
        <v/>
      </c>
      <c r="AM1799" t="str">
        <f t="shared" si="944"/>
        <v/>
      </c>
      <c r="AN1799" t="str">
        <f t="shared" si="922"/>
        <v/>
      </c>
      <c r="AO1799" t="str">
        <f t="shared" si="948"/>
        <v/>
      </c>
      <c r="AP1799" t="str">
        <f t="shared" si="949"/>
        <v/>
      </c>
      <c r="AQ1799" t="str">
        <f t="shared" si="946"/>
        <v/>
      </c>
    </row>
    <row r="1800" spans="1:43" x14ac:dyDescent="0.25">
      <c r="A1800" t="str">
        <f t="shared" si="950"/>
        <v/>
      </c>
      <c r="C1800" t="str">
        <f t="shared" si="924"/>
        <v/>
      </c>
      <c r="D1800" t="str">
        <f t="shared" si="951"/>
        <v/>
      </c>
      <c r="E1800" t="str">
        <f t="shared" ref="E1800:E1863" si="952">IF(LEN(C1800)&gt;0,AND(MID(C1799,1,2)&lt;&gt;".B",MID(C1799,1,2)&lt;&gt;".P",NOT(IFERROR(FIND(":",C1799)&gt;0,FALSE))),"")</f>
        <v/>
      </c>
      <c r="F1800" t="str">
        <f t="shared" si="923"/>
        <v/>
      </c>
      <c r="G1800" t="str">
        <f t="shared" si="947"/>
        <v/>
      </c>
      <c r="H1800" t="str">
        <f t="shared" si="925"/>
        <v/>
      </c>
      <c r="I1800" s="3" t="str">
        <f>IF(LEN(H1800)&gt;0,VLOOKUP(H1800,DATA!$B$2:$G$526,6,FALSE),"")</f>
        <v/>
      </c>
      <c r="J1800" t="str">
        <f>IF(LEN(H1800)&gt;0,VLOOKUP(H1800,DATA!$B$2:$G$526,2,FALSE),"")</f>
        <v/>
      </c>
      <c r="K1800" t="str">
        <f>IF(LEN(H1800)&gt;0,IF(MID(IF(MID(MID(C1800,LEN(H1800)+2,99),1,1)="(",MID(MID(C1800,LEN(H1800)+2,99),2,LEN(MID(C1800,LEN(H1800)+2,99))-2),MID(C1800,LEN(H1800)+2,99)),1,1)=VLOOKUP(H1800,DATA!$B$2:$I$526,8,FALSE),MID(IF(MID(MID(C1800,LEN(H1800)+2,99),1,1)="(",MID(MID(C1800,LEN(H1800)+2,99),2,LEN(MID(C1800,LEN(H1800)+2,99))-2),MID(C1800,LEN(H1800)+2,99)),1,3),IF(MID(MID(C1800,LEN(H1800)+2,99),1,1)="(",MID(MID(C1800,LEN(H1800)+2,99),2,LEN(MID(C1800,LEN(H1800)+2,99))-2),MID(C1800,LEN(H1800)+2,99))),"")</f>
        <v/>
      </c>
      <c r="L1800" t="str">
        <f t="shared" si="926"/>
        <v/>
      </c>
      <c r="M1800" t="str">
        <f t="shared" si="945"/>
        <v/>
      </c>
      <c r="N1800" t="str">
        <f t="shared" si="927"/>
        <v/>
      </c>
      <c r="O1800" t="str">
        <f t="shared" si="928"/>
        <v/>
      </c>
      <c r="P1800" t="str">
        <f t="shared" si="921"/>
        <v/>
      </c>
      <c r="Q1800" t="str">
        <f t="shared" si="929"/>
        <v/>
      </c>
      <c r="R1800" t="str">
        <f t="shared" si="930"/>
        <v/>
      </c>
      <c r="S1800" t="str">
        <f t="shared" si="931"/>
        <v/>
      </c>
      <c r="T1800" t="str">
        <f t="shared" si="932"/>
        <v/>
      </c>
      <c r="U1800" t="str">
        <f t="shared" si="933"/>
        <v/>
      </c>
      <c r="V1800" t="str">
        <f>IF(MID(I1800,6,1)="T",VLOOKUP(H1800,DATA!$B$2:$H$526,7,FALSE),"")</f>
        <v/>
      </c>
      <c r="W1800" t="str">
        <f t="shared" si="934"/>
        <v/>
      </c>
      <c r="X1800" t="str">
        <f>IF(LEN(H1800)&gt;0,VLOOKUP(H1800,DATA!$B$2:$F$526,5,FALSE),"")</f>
        <v/>
      </c>
      <c r="Y1800" t="str">
        <f t="shared" si="935"/>
        <v/>
      </c>
      <c r="Z1800" t="str">
        <f t="shared" si="936"/>
        <v/>
      </c>
      <c r="AA1800" t="str">
        <f t="shared" si="937"/>
        <v/>
      </c>
      <c r="AB1800" t="str">
        <f>IF(LEN(Z1800)&gt;0,VLOOKUP(Z1800,DATA!$K$25:$L$69,2,FALSE)&amp;IF(LEN(AA1800)&gt;0,VLOOKUP(AA1800,DATA!$O$25:$P$29,2,FALSE),""),"")</f>
        <v/>
      </c>
      <c r="AC1800" t="str">
        <f>IF(LEN(Z1800)&gt;0,VLOOKUP(Z1800,DATA!$K$25:$M$69,3,FALSE),"")</f>
        <v/>
      </c>
      <c r="AD1800" t="str">
        <f t="shared" si="938"/>
        <v/>
      </c>
      <c r="AE1800" t="str">
        <f t="shared" si="939"/>
        <v/>
      </c>
      <c r="AF1800" t="str">
        <f t="shared" si="940"/>
        <v/>
      </c>
      <c r="AG1800" t="str">
        <f t="shared" si="941"/>
        <v/>
      </c>
      <c r="AH1800" t="str">
        <f t="shared" si="942"/>
        <v/>
      </c>
      <c r="AI1800" t="str">
        <f>IF(LEN(Q1800)&gt;0,REPT("0",IF(IF(MID(I1800,12,1)="F",VLOOKUP(J1800,DATA!$K$2:$Y$20,14,FALSE),0)&gt;10,IF(MID(I1800,12,1)="F",VLOOKUP(J1800,DATA!$K$2:$Y$20,14,FALSE),0)-10,0)-LEN(X1800))&amp;DEC2BIN(Q1800,IF(MID(I1800,12,1)="F",VLOOKUP(J1800,DATA!$K$2:$Y$20,14,FALSE),0)-IF(IF(MID(I1800,12,1)="F",VLOOKUP(J1800,DATA!$K$2:$Y$20,14,FALSE),0)&gt;10,IF(MID(I1800,12,1)="F",VLOOKUP(J1800,DATA!$K$2:$Y$20,14,FALSE),0)-10,0)),"")</f>
        <v/>
      </c>
      <c r="AJ1800" t="str">
        <f>IF(LEN(H1800)&gt;0,IF(H1800&lt;&gt;"CALL_PAL",VLOOKUP(H1800,DATA!$B$2:$E$526,4,FALSE),VLOOKUP(K1800,DATA!$K$72:$M$161,3,FALSE)),"")</f>
        <v/>
      </c>
      <c r="AK1800" t="str">
        <f>IF(LEN(H1800)&gt;0,VLOOKUP(H1800,DATA!$B$2:$D$526,3,FALSE),"")</f>
        <v/>
      </c>
      <c r="AL1800" t="str">
        <f t="shared" si="943"/>
        <v/>
      </c>
      <c r="AM1800" t="str">
        <f t="shared" si="944"/>
        <v/>
      </c>
      <c r="AN1800" t="str">
        <f t="shared" si="922"/>
        <v/>
      </c>
      <c r="AO1800" t="str">
        <f t="shared" si="948"/>
        <v/>
      </c>
      <c r="AP1800" t="str">
        <f t="shared" si="949"/>
        <v/>
      </c>
      <c r="AQ1800" t="str">
        <f t="shared" si="946"/>
        <v/>
      </c>
    </row>
    <row r="1801" spans="1:43" x14ac:dyDescent="0.25">
      <c r="A1801" t="str">
        <f t="shared" si="950"/>
        <v/>
      </c>
      <c r="C1801" t="str">
        <f t="shared" si="924"/>
        <v/>
      </c>
      <c r="D1801" t="str">
        <f t="shared" si="951"/>
        <v/>
      </c>
      <c r="E1801" t="str">
        <f t="shared" si="952"/>
        <v/>
      </c>
      <c r="F1801" t="str">
        <f t="shared" si="923"/>
        <v/>
      </c>
      <c r="G1801" t="str">
        <f t="shared" si="947"/>
        <v/>
      </c>
      <c r="H1801" t="str">
        <f t="shared" si="925"/>
        <v/>
      </c>
      <c r="I1801" s="3" t="str">
        <f>IF(LEN(H1801)&gt;0,VLOOKUP(H1801,DATA!$B$2:$G$526,6,FALSE),"")</f>
        <v/>
      </c>
      <c r="J1801" t="str">
        <f>IF(LEN(H1801)&gt;0,VLOOKUP(H1801,DATA!$B$2:$G$526,2,FALSE),"")</f>
        <v/>
      </c>
      <c r="K1801" t="str">
        <f>IF(LEN(H1801)&gt;0,IF(MID(IF(MID(MID(C1801,LEN(H1801)+2,99),1,1)="(",MID(MID(C1801,LEN(H1801)+2,99),2,LEN(MID(C1801,LEN(H1801)+2,99))-2),MID(C1801,LEN(H1801)+2,99)),1,1)=VLOOKUP(H1801,DATA!$B$2:$I$526,8,FALSE),MID(IF(MID(MID(C1801,LEN(H1801)+2,99),1,1)="(",MID(MID(C1801,LEN(H1801)+2,99),2,LEN(MID(C1801,LEN(H1801)+2,99))-2),MID(C1801,LEN(H1801)+2,99)),1,3),IF(MID(MID(C1801,LEN(H1801)+2,99),1,1)="(",MID(MID(C1801,LEN(H1801)+2,99),2,LEN(MID(C1801,LEN(H1801)+2,99))-2),MID(C1801,LEN(H1801)+2,99))),"")</f>
        <v/>
      </c>
      <c r="L1801" t="str">
        <f t="shared" si="926"/>
        <v/>
      </c>
      <c r="M1801" t="str">
        <f t="shared" si="945"/>
        <v/>
      </c>
      <c r="N1801" t="str">
        <f t="shared" si="927"/>
        <v/>
      </c>
      <c r="O1801" t="str">
        <f t="shared" si="928"/>
        <v/>
      </c>
      <c r="P1801" t="str">
        <f t="shared" si="921"/>
        <v/>
      </c>
      <c r="Q1801" t="str">
        <f t="shared" si="929"/>
        <v/>
      </c>
      <c r="R1801" t="str">
        <f t="shared" si="930"/>
        <v/>
      </c>
      <c r="S1801" t="str">
        <f t="shared" si="931"/>
        <v/>
      </c>
      <c r="T1801" t="str">
        <f t="shared" si="932"/>
        <v/>
      </c>
      <c r="U1801" t="str">
        <f t="shared" si="933"/>
        <v/>
      </c>
      <c r="V1801" t="str">
        <f>IF(MID(I1801,6,1)="T",VLOOKUP(H1801,DATA!$B$2:$H$526,7,FALSE),"")</f>
        <v/>
      </c>
      <c r="W1801" t="str">
        <f t="shared" si="934"/>
        <v/>
      </c>
      <c r="X1801" t="str">
        <f>IF(LEN(H1801)&gt;0,VLOOKUP(H1801,DATA!$B$2:$F$526,5,FALSE),"")</f>
        <v/>
      </c>
      <c r="Y1801" t="str">
        <f t="shared" si="935"/>
        <v/>
      </c>
      <c r="Z1801" t="str">
        <f t="shared" si="936"/>
        <v/>
      </c>
      <c r="AA1801" t="str">
        <f t="shared" si="937"/>
        <v/>
      </c>
      <c r="AB1801" t="str">
        <f>IF(LEN(Z1801)&gt;0,VLOOKUP(Z1801,DATA!$K$25:$L$69,2,FALSE)&amp;IF(LEN(AA1801)&gt;0,VLOOKUP(AA1801,DATA!$O$25:$P$29,2,FALSE),""),"")</f>
        <v/>
      </c>
      <c r="AC1801" t="str">
        <f>IF(LEN(Z1801)&gt;0,VLOOKUP(Z1801,DATA!$K$25:$M$69,3,FALSE),"")</f>
        <v/>
      </c>
      <c r="AD1801" t="str">
        <f t="shared" si="938"/>
        <v/>
      </c>
      <c r="AE1801" t="str">
        <f t="shared" si="939"/>
        <v/>
      </c>
      <c r="AF1801" t="str">
        <f t="shared" si="940"/>
        <v/>
      </c>
      <c r="AG1801" t="str">
        <f t="shared" si="941"/>
        <v/>
      </c>
      <c r="AH1801" t="str">
        <f t="shared" si="942"/>
        <v/>
      </c>
      <c r="AI1801" t="str">
        <f>IF(LEN(Q1801)&gt;0,REPT("0",IF(IF(MID(I1801,12,1)="F",VLOOKUP(J1801,DATA!$K$2:$Y$20,14,FALSE),0)&gt;10,IF(MID(I1801,12,1)="F",VLOOKUP(J1801,DATA!$K$2:$Y$20,14,FALSE),0)-10,0)-LEN(X1801))&amp;DEC2BIN(Q1801,IF(MID(I1801,12,1)="F",VLOOKUP(J1801,DATA!$K$2:$Y$20,14,FALSE),0)-IF(IF(MID(I1801,12,1)="F",VLOOKUP(J1801,DATA!$K$2:$Y$20,14,FALSE),0)&gt;10,IF(MID(I1801,12,1)="F",VLOOKUP(J1801,DATA!$K$2:$Y$20,14,FALSE),0)-10,0)),"")</f>
        <v/>
      </c>
      <c r="AJ1801" t="str">
        <f>IF(LEN(H1801)&gt;0,IF(H1801&lt;&gt;"CALL_PAL",VLOOKUP(H1801,DATA!$B$2:$E$526,4,FALSE),VLOOKUP(K1801,DATA!$K$72:$M$161,3,FALSE)),"")</f>
        <v/>
      </c>
      <c r="AK1801" t="str">
        <f>IF(LEN(H1801)&gt;0,VLOOKUP(H1801,DATA!$B$2:$D$526,3,FALSE),"")</f>
        <v/>
      </c>
      <c r="AL1801" t="str">
        <f t="shared" si="943"/>
        <v/>
      </c>
      <c r="AM1801" t="str">
        <f t="shared" si="944"/>
        <v/>
      </c>
      <c r="AN1801" t="str">
        <f t="shared" si="922"/>
        <v/>
      </c>
      <c r="AO1801" t="str">
        <f t="shared" si="948"/>
        <v/>
      </c>
      <c r="AP1801" t="str">
        <f t="shared" si="949"/>
        <v/>
      </c>
      <c r="AQ1801" t="str">
        <f t="shared" si="946"/>
        <v/>
      </c>
    </row>
    <row r="1802" spans="1:43" x14ac:dyDescent="0.25">
      <c r="A1802" t="str">
        <f t="shared" si="950"/>
        <v/>
      </c>
      <c r="C1802" t="str">
        <f t="shared" si="924"/>
        <v/>
      </c>
      <c r="D1802" t="str">
        <f t="shared" si="951"/>
        <v/>
      </c>
      <c r="E1802" t="str">
        <f t="shared" si="952"/>
        <v/>
      </c>
      <c r="F1802" t="str">
        <f t="shared" si="923"/>
        <v/>
      </c>
      <c r="G1802" t="str">
        <f t="shared" si="947"/>
        <v/>
      </c>
      <c r="H1802" t="str">
        <f t="shared" si="925"/>
        <v/>
      </c>
      <c r="I1802" s="3" t="str">
        <f>IF(LEN(H1802)&gt;0,VLOOKUP(H1802,DATA!$B$2:$G$526,6,FALSE),"")</f>
        <v/>
      </c>
      <c r="J1802" t="str">
        <f>IF(LEN(H1802)&gt;0,VLOOKUP(H1802,DATA!$B$2:$G$526,2,FALSE),"")</f>
        <v/>
      </c>
      <c r="K1802" t="str">
        <f>IF(LEN(H1802)&gt;0,IF(MID(IF(MID(MID(C1802,LEN(H1802)+2,99),1,1)="(",MID(MID(C1802,LEN(H1802)+2,99),2,LEN(MID(C1802,LEN(H1802)+2,99))-2),MID(C1802,LEN(H1802)+2,99)),1,1)=VLOOKUP(H1802,DATA!$B$2:$I$526,8,FALSE),MID(IF(MID(MID(C1802,LEN(H1802)+2,99),1,1)="(",MID(MID(C1802,LEN(H1802)+2,99),2,LEN(MID(C1802,LEN(H1802)+2,99))-2),MID(C1802,LEN(H1802)+2,99)),1,3),IF(MID(MID(C1802,LEN(H1802)+2,99),1,1)="(",MID(MID(C1802,LEN(H1802)+2,99),2,LEN(MID(C1802,LEN(H1802)+2,99))-2),MID(C1802,LEN(H1802)+2,99))),"")</f>
        <v/>
      </c>
      <c r="L1802" t="str">
        <f t="shared" si="926"/>
        <v/>
      </c>
      <c r="M1802" t="str">
        <f t="shared" si="945"/>
        <v/>
      </c>
      <c r="N1802" t="str">
        <f t="shared" si="927"/>
        <v/>
      </c>
      <c r="O1802" t="str">
        <f t="shared" si="928"/>
        <v/>
      </c>
      <c r="P1802" t="str">
        <f t="shared" si="921"/>
        <v/>
      </c>
      <c r="Q1802" t="str">
        <f t="shared" si="929"/>
        <v/>
      </c>
      <c r="R1802" t="str">
        <f t="shared" si="930"/>
        <v/>
      </c>
      <c r="S1802" t="str">
        <f t="shared" si="931"/>
        <v/>
      </c>
      <c r="T1802" t="str">
        <f t="shared" si="932"/>
        <v/>
      </c>
      <c r="U1802" t="str">
        <f t="shared" si="933"/>
        <v/>
      </c>
      <c r="V1802" t="str">
        <f>IF(MID(I1802,6,1)="T",VLOOKUP(H1802,DATA!$B$2:$H$526,7,FALSE),"")</f>
        <v/>
      </c>
      <c r="W1802" t="str">
        <f t="shared" si="934"/>
        <v/>
      </c>
      <c r="X1802" t="str">
        <f>IF(LEN(H1802)&gt;0,VLOOKUP(H1802,DATA!$B$2:$F$526,5,FALSE),"")</f>
        <v/>
      </c>
      <c r="Y1802" t="str">
        <f t="shared" si="935"/>
        <v/>
      </c>
      <c r="Z1802" t="str">
        <f t="shared" si="936"/>
        <v/>
      </c>
      <c r="AA1802" t="str">
        <f t="shared" si="937"/>
        <v/>
      </c>
      <c r="AB1802" t="str">
        <f>IF(LEN(Z1802)&gt;0,VLOOKUP(Z1802,DATA!$K$25:$L$69,2,FALSE)&amp;IF(LEN(AA1802)&gt;0,VLOOKUP(AA1802,DATA!$O$25:$P$29,2,FALSE),""),"")</f>
        <v/>
      </c>
      <c r="AC1802" t="str">
        <f>IF(LEN(Z1802)&gt;0,VLOOKUP(Z1802,DATA!$K$25:$M$69,3,FALSE),"")</f>
        <v/>
      </c>
      <c r="AD1802" t="str">
        <f t="shared" si="938"/>
        <v/>
      </c>
      <c r="AE1802" t="str">
        <f t="shared" si="939"/>
        <v/>
      </c>
      <c r="AF1802" t="str">
        <f t="shared" si="940"/>
        <v/>
      </c>
      <c r="AG1802" t="str">
        <f t="shared" si="941"/>
        <v/>
      </c>
      <c r="AH1802" t="str">
        <f t="shared" si="942"/>
        <v/>
      </c>
      <c r="AI1802" t="str">
        <f>IF(LEN(Q1802)&gt;0,REPT("0",IF(IF(MID(I1802,12,1)="F",VLOOKUP(J1802,DATA!$K$2:$Y$20,14,FALSE),0)&gt;10,IF(MID(I1802,12,1)="F",VLOOKUP(J1802,DATA!$K$2:$Y$20,14,FALSE),0)-10,0)-LEN(X1802))&amp;DEC2BIN(Q1802,IF(MID(I1802,12,1)="F",VLOOKUP(J1802,DATA!$K$2:$Y$20,14,FALSE),0)-IF(IF(MID(I1802,12,1)="F",VLOOKUP(J1802,DATA!$K$2:$Y$20,14,FALSE),0)&gt;10,IF(MID(I1802,12,1)="F",VLOOKUP(J1802,DATA!$K$2:$Y$20,14,FALSE),0)-10,0)),"")</f>
        <v/>
      </c>
      <c r="AJ1802" t="str">
        <f>IF(LEN(H1802)&gt;0,IF(H1802&lt;&gt;"CALL_PAL",VLOOKUP(H1802,DATA!$B$2:$E$526,4,FALSE),VLOOKUP(K1802,DATA!$K$72:$M$161,3,FALSE)),"")</f>
        <v/>
      </c>
      <c r="AK1802" t="str">
        <f>IF(LEN(H1802)&gt;0,VLOOKUP(H1802,DATA!$B$2:$D$526,3,FALSE),"")</f>
        <v/>
      </c>
      <c r="AL1802" t="str">
        <f t="shared" si="943"/>
        <v/>
      </c>
      <c r="AM1802" t="str">
        <f t="shared" si="944"/>
        <v/>
      </c>
      <c r="AN1802" t="str">
        <f t="shared" si="922"/>
        <v/>
      </c>
      <c r="AO1802" t="str">
        <f t="shared" si="948"/>
        <v/>
      </c>
      <c r="AP1802" t="str">
        <f t="shared" si="949"/>
        <v/>
      </c>
      <c r="AQ1802" t="str">
        <f t="shared" si="946"/>
        <v/>
      </c>
    </row>
    <row r="1803" spans="1:43" x14ac:dyDescent="0.25">
      <c r="A1803" t="str">
        <f t="shared" si="950"/>
        <v/>
      </c>
      <c r="C1803" t="str">
        <f t="shared" si="924"/>
        <v/>
      </c>
      <c r="D1803" t="str">
        <f t="shared" si="951"/>
        <v/>
      </c>
      <c r="E1803" t="str">
        <f t="shared" si="952"/>
        <v/>
      </c>
      <c r="F1803" t="str">
        <f t="shared" si="923"/>
        <v/>
      </c>
      <c r="G1803" t="str">
        <f t="shared" si="947"/>
        <v/>
      </c>
      <c r="H1803" t="str">
        <f t="shared" si="925"/>
        <v/>
      </c>
      <c r="I1803" s="3" t="str">
        <f>IF(LEN(H1803)&gt;0,VLOOKUP(H1803,DATA!$B$2:$G$526,6,FALSE),"")</f>
        <v/>
      </c>
      <c r="J1803" t="str">
        <f>IF(LEN(H1803)&gt;0,VLOOKUP(H1803,DATA!$B$2:$G$526,2,FALSE),"")</f>
        <v/>
      </c>
      <c r="K1803" t="str">
        <f>IF(LEN(H1803)&gt;0,IF(MID(IF(MID(MID(C1803,LEN(H1803)+2,99),1,1)="(",MID(MID(C1803,LEN(H1803)+2,99),2,LEN(MID(C1803,LEN(H1803)+2,99))-2),MID(C1803,LEN(H1803)+2,99)),1,1)=VLOOKUP(H1803,DATA!$B$2:$I$526,8,FALSE),MID(IF(MID(MID(C1803,LEN(H1803)+2,99),1,1)="(",MID(MID(C1803,LEN(H1803)+2,99),2,LEN(MID(C1803,LEN(H1803)+2,99))-2),MID(C1803,LEN(H1803)+2,99)),1,3),IF(MID(MID(C1803,LEN(H1803)+2,99),1,1)="(",MID(MID(C1803,LEN(H1803)+2,99),2,LEN(MID(C1803,LEN(H1803)+2,99))-2),MID(C1803,LEN(H1803)+2,99))),"")</f>
        <v/>
      </c>
      <c r="L1803" t="str">
        <f t="shared" si="926"/>
        <v/>
      </c>
      <c r="M1803" t="str">
        <f t="shared" si="945"/>
        <v/>
      </c>
      <c r="N1803" t="str">
        <f t="shared" si="927"/>
        <v/>
      </c>
      <c r="O1803" t="str">
        <f t="shared" si="928"/>
        <v/>
      </c>
      <c r="P1803" t="str">
        <f t="shared" si="921"/>
        <v/>
      </c>
      <c r="Q1803" t="str">
        <f t="shared" si="929"/>
        <v/>
      </c>
      <c r="R1803" t="str">
        <f t="shared" si="930"/>
        <v/>
      </c>
      <c r="S1803" t="str">
        <f t="shared" si="931"/>
        <v/>
      </c>
      <c r="T1803" t="str">
        <f t="shared" si="932"/>
        <v/>
      </c>
      <c r="U1803" t="str">
        <f t="shared" si="933"/>
        <v/>
      </c>
      <c r="V1803" t="str">
        <f>IF(MID(I1803,6,1)="T",VLOOKUP(H1803,DATA!$B$2:$H$526,7,FALSE),"")</f>
        <v/>
      </c>
      <c r="W1803" t="str">
        <f t="shared" si="934"/>
        <v/>
      </c>
      <c r="X1803" t="str">
        <f>IF(LEN(H1803)&gt;0,VLOOKUP(H1803,DATA!$B$2:$F$526,5,FALSE),"")</f>
        <v/>
      </c>
      <c r="Y1803" t="str">
        <f t="shared" si="935"/>
        <v/>
      </c>
      <c r="Z1803" t="str">
        <f t="shared" si="936"/>
        <v/>
      </c>
      <c r="AA1803" t="str">
        <f t="shared" si="937"/>
        <v/>
      </c>
      <c r="AB1803" t="str">
        <f>IF(LEN(Z1803)&gt;0,VLOOKUP(Z1803,DATA!$K$25:$L$69,2,FALSE)&amp;IF(LEN(AA1803)&gt;0,VLOOKUP(AA1803,DATA!$O$25:$P$29,2,FALSE),""),"")</f>
        <v/>
      </c>
      <c r="AC1803" t="str">
        <f>IF(LEN(Z1803)&gt;0,VLOOKUP(Z1803,DATA!$K$25:$M$69,3,FALSE),"")</f>
        <v/>
      </c>
      <c r="AD1803" t="str">
        <f t="shared" si="938"/>
        <v/>
      </c>
      <c r="AE1803" t="str">
        <f t="shared" si="939"/>
        <v/>
      </c>
      <c r="AF1803" t="str">
        <f t="shared" si="940"/>
        <v/>
      </c>
      <c r="AG1803" t="str">
        <f t="shared" si="941"/>
        <v/>
      </c>
      <c r="AH1803" t="str">
        <f t="shared" si="942"/>
        <v/>
      </c>
      <c r="AI1803" t="str">
        <f>IF(LEN(Q1803)&gt;0,REPT("0",IF(IF(MID(I1803,12,1)="F",VLOOKUP(J1803,DATA!$K$2:$Y$20,14,FALSE),0)&gt;10,IF(MID(I1803,12,1)="F",VLOOKUP(J1803,DATA!$K$2:$Y$20,14,FALSE),0)-10,0)-LEN(X1803))&amp;DEC2BIN(Q1803,IF(MID(I1803,12,1)="F",VLOOKUP(J1803,DATA!$K$2:$Y$20,14,FALSE),0)-IF(IF(MID(I1803,12,1)="F",VLOOKUP(J1803,DATA!$K$2:$Y$20,14,FALSE),0)&gt;10,IF(MID(I1803,12,1)="F",VLOOKUP(J1803,DATA!$K$2:$Y$20,14,FALSE),0)-10,0)),"")</f>
        <v/>
      </c>
      <c r="AJ1803" t="str">
        <f>IF(LEN(H1803)&gt;0,IF(H1803&lt;&gt;"CALL_PAL",VLOOKUP(H1803,DATA!$B$2:$E$526,4,FALSE),VLOOKUP(K1803,DATA!$K$72:$M$161,3,FALSE)),"")</f>
        <v/>
      </c>
      <c r="AK1803" t="str">
        <f>IF(LEN(H1803)&gt;0,VLOOKUP(H1803,DATA!$B$2:$D$526,3,FALSE),"")</f>
        <v/>
      </c>
      <c r="AL1803" t="str">
        <f t="shared" si="943"/>
        <v/>
      </c>
      <c r="AM1803" t="str">
        <f t="shared" si="944"/>
        <v/>
      </c>
      <c r="AN1803" t="str">
        <f t="shared" si="922"/>
        <v/>
      </c>
      <c r="AO1803" t="str">
        <f t="shared" si="948"/>
        <v/>
      </c>
      <c r="AP1803" t="str">
        <f t="shared" si="949"/>
        <v/>
      </c>
      <c r="AQ1803" t="str">
        <f t="shared" si="946"/>
        <v/>
      </c>
    </row>
    <row r="1804" spans="1:43" x14ac:dyDescent="0.25">
      <c r="A1804" t="str">
        <f t="shared" si="950"/>
        <v/>
      </c>
      <c r="C1804" t="str">
        <f t="shared" si="924"/>
        <v/>
      </c>
      <c r="D1804" t="str">
        <f t="shared" si="951"/>
        <v/>
      </c>
      <c r="E1804" t="str">
        <f t="shared" si="952"/>
        <v/>
      </c>
      <c r="F1804" t="str">
        <f t="shared" si="923"/>
        <v/>
      </c>
      <c r="G1804" t="str">
        <f t="shared" si="947"/>
        <v/>
      </c>
      <c r="H1804" t="str">
        <f t="shared" si="925"/>
        <v/>
      </c>
      <c r="I1804" s="3" t="str">
        <f>IF(LEN(H1804)&gt;0,VLOOKUP(H1804,DATA!$B$2:$G$526,6,FALSE),"")</f>
        <v/>
      </c>
      <c r="J1804" t="str">
        <f>IF(LEN(H1804)&gt;0,VLOOKUP(H1804,DATA!$B$2:$G$526,2,FALSE),"")</f>
        <v/>
      </c>
      <c r="K1804" t="str">
        <f>IF(LEN(H1804)&gt;0,IF(MID(IF(MID(MID(C1804,LEN(H1804)+2,99),1,1)="(",MID(MID(C1804,LEN(H1804)+2,99),2,LEN(MID(C1804,LEN(H1804)+2,99))-2),MID(C1804,LEN(H1804)+2,99)),1,1)=VLOOKUP(H1804,DATA!$B$2:$I$526,8,FALSE),MID(IF(MID(MID(C1804,LEN(H1804)+2,99),1,1)="(",MID(MID(C1804,LEN(H1804)+2,99),2,LEN(MID(C1804,LEN(H1804)+2,99))-2),MID(C1804,LEN(H1804)+2,99)),1,3),IF(MID(MID(C1804,LEN(H1804)+2,99),1,1)="(",MID(MID(C1804,LEN(H1804)+2,99),2,LEN(MID(C1804,LEN(H1804)+2,99))-2),MID(C1804,LEN(H1804)+2,99))),"")</f>
        <v/>
      </c>
      <c r="L1804" t="str">
        <f t="shared" si="926"/>
        <v/>
      </c>
      <c r="M1804" t="str">
        <f t="shared" si="945"/>
        <v/>
      </c>
      <c r="N1804" t="str">
        <f t="shared" si="927"/>
        <v/>
      </c>
      <c r="O1804" t="str">
        <f t="shared" si="928"/>
        <v/>
      </c>
      <c r="P1804" t="str">
        <f t="shared" si="921"/>
        <v/>
      </c>
      <c r="Q1804" t="str">
        <f t="shared" si="929"/>
        <v/>
      </c>
      <c r="R1804" t="str">
        <f t="shared" si="930"/>
        <v/>
      </c>
      <c r="S1804" t="str">
        <f t="shared" si="931"/>
        <v/>
      </c>
      <c r="T1804" t="str">
        <f t="shared" si="932"/>
        <v/>
      </c>
      <c r="U1804" t="str">
        <f t="shared" si="933"/>
        <v/>
      </c>
      <c r="V1804" t="str">
        <f>IF(MID(I1804,6,1)="T",VLOOKUP(H1804,DATA!$B$2:$H$526,7,FALSE),"")</f>
        <v/>
      </c>
      <c r="W1804" t="str">
        <f t="shared" si="934"/>
        <v/>
      </c>
      <c r="X1804" t="str">
        <f>IF(LEN(H1804)&gt;0,VLOOKUP(H1804,DATA!$B$2:$F$526,5,FALSE),"")</f>
        <v/>
      </c>
      <c r="Y1804" t="str">
        <f t="shared" si="935"/>
        <v/>
      </c>
      <c r="Z1804" t="str">
        <f t="shared" si="936"/>
        <v/>
      </c>
      <c r="AA1804" t="str">
        <f t="shared" si="937"/>
        <v/>
      </c>
      <c r="AB1804" t="str">
        <f>IF(LEN(Z1804)&gt;0,VLOOKUP(Z1804,DATA!$K$25:$L$69,2,FALSE)&amp;IF(LEN(AA1804)&gt;0,VLOOKUP(AA1804,DATA!$O$25:$P$29,2,FALSE),""),"")</f>
        <v/>
      </c>
      <c r="AC1804" t="str">
        <f>IF(LEN(Z1804)&gt;0,VLOOKUP(Z1804,DATA!$K$25:$M$69,3,FALSE),"")</f>
        <v/>
      </c>
      <c r="AD1804" t="str">
        <f t="shared" si="938"/>
        <v/>
      </c>
      <c r="AE1804" t="str">
        <f t="shared" si="939"/>
        <v/>
      </c>
      <c r="AF1804" t="str">
        <f t="shared" si="940"/>
        <v/>
      </c>
      <c r="AG1804" t="str">
        <f t="shared" si="941"/>
        <v/>
      </c>
      <c r="AH1804" t="str">
        <f t="shared" si="942"/>
        <v/>
      </c>
      <c r="AI1804" t="str">
        <f>IF(LEN(Q1804)&gt;0,REPT("0",IF(IF(MID(I1804,12,1)="F",VLOOKUP(J1804,DATA!$K$2:$Y$20,14,FALSE),0)&gt;10,IF(MID(I1804,12,1)="F",VLOOKUP(J1804,DATA!$K$2:$Y$20,14,FALSE),0)-10,0)-LEN(X1804))&amp;DEC2BIN(Q1804,IF(MID(I1804,12,1)="F",VLOOKUP(J1804,DATA!$K$2:$Y$20,14,FALSE),0)-IF(IF(MID(I1804,12,1)="F",VLOOKUP(J1804,DATA!$K$2:$Y$20,14,FALSE),0)&gt;10,IF(MID(I1804,12,1)="F",VLOOKUP(J1804,DATA!$K$2:$Y$20,14,FALSE),0)-10,0)),"")</f>
        <v/>
      </c>
      <c r="AJ1804" t="str">
        <f>IF(LEN(H1804)&gt;0,IF(H1804&lt;&gt;"CALL_PAL",VLOOKUP(H1804,DATA!$B$2:$E$526,4,FALSE),VLOOKUP(K1804,DATA!$K$72:$M$161,3,FALSE)),"")</f>
        <v/>
      </c>
      <c r="AK1804" t="str">
        <f>IF(LEN(H1804)&gt;0,VLOOKUP(H1804,DATA!$B$2:$D$526,3,FALSE),"")</f>
        <v/>
      </c>
      <c r="AL1804" t="str">
        <f t="shared" si="943"/>
        <v/>
      </c>
      <c r="AM1804" t="str">
        <f t="shared" si="944"/>
        <v/>
      </c>
      <c r="AN1804" t="str">
        <f t="shared" si="922"/>
        <v/>
      </c>
      <c r="AO1804" t="str">
        <f t="shared" si="948"/>
        <v/>
      </c>
      <c r="AP1804" t="str">
        <f t="shared" si="949"/>
        <v/>
      </c>
      <c r="AQ1804" t="str">
        <f t="shared" si="946"/>
        <v/>
      </c>
    </row>
    <row r="1805" spans="1:43" x14ac:dyDescent="0.25">
      <c r="A1805" t="str">
        <f t="shared" si="950"/>
        <v/>
      </c>
      <c r="C1805" t="str">
        <f t="shared" si="924"/>
        <v/>
      </c>
      <c r="D1805" t="str">
        <f t="shared" si="951"/>
        <v/>
      </c>
      <c r="E1805" t="str">
        <f t="shared" si="952"/>
        <v/>
      </c>
      <c r="F1805" t="str">
        <f t="shared" si="923"/>
        <v/>
      </c>
      <c r="G1805" t="str">
        <f t="shared" si="947"/>
        <v/>
      </c>
      <c r="H1805" t="str">
        <f t="shared" si="925"/>
        <v/>
      </c>
      <c r="I1805" s="3" t="str">
        <f>IF(LEN(H1805)&gt;0,VLOOKUP(H1805,DATA!$B$2:$G$526,6,FALSE),"")</f>
        <v/>
      </c>
      <c r="J1805" t="str">
        <f>IF(LEN(H1805)&gt;0,VLOOKUP(H1805,DATA!$B$2:$G$526,2,FALSE),"")</f>
        <v/>
      </c>
      <c r="K1805" t="str">
        <f>IF(LEN(H1805)&gt;0,IF(MID(IF(MID(MID(C1805,LEN(H1805)+2,99),1,1)="(",MID(MID(C1805,LEN(H1805)+2,99),2,LEN(MID(C1805,LEN(H1805)+2,99))-2),MID(C1805,LEN(H1805)+2,99)),1,1)=VLOOKUP(H1805,DATA!$B$2:$I$526,8,FALSE),MID(IF(MID(MID(C1805,LEN(H1805)+2,99),1,1)="(",MID(MID(C1805,LEN(H1805)+2,99),2,LEN(MID(C1805,LEN(H1805)+2,99))-2),MID(C1805,LEN(H1805)+2,99)),1,3),IF(MID(MID(C1805,LEN(H1805)+2,99),1,1)="(",MID(MID(C1805,LEN(H1805)+2,99),2,LEN(MID(C1805,LEN(H1805)+2,99))-2),MID(C1805,LEN(H1805)+2,99))),"")</f>
        <v/>
      </c>
      <c r="L1805" t="str">
        <f t="shared" si="926"/>
        <v/>
      </c>
      <c r="M1805" t="str">
        <f t="shared" si="945"/>
        <v/>
      </c>
      <c r="N1805" t="str">
        <f t="shared" si="927"/>
        <v/>
      </c>
      <c r="O1805" t="str">
        <f t="shared" si="928"/>
        <v/>
      </c>
      <c r="P1805" t="str">
        <f t="shared" si="921"/>
        <v/>
      </c>
      <c r="Q1805" t="str">
        <f t="shared" si="929"/>
        <v/>
      </c>
      <c r="R1805" t="str">
        <f t="shared" si="930"/>
        <v/>
      </c>
      <c r="S1805" t="str">
        <f t="shared" si="931"/>
        <v/>
      </c>
      <c r="T1805" t="str">
        <f t="shared" si="932"/>
        <v/>
      </c>
      <c r="U1805" t="str">
        <f t="shared" si="933"/>
        <v/>
      </c>
      <c r="V1805" t="str">
        <f>IF(MID(I1805,6,1)="T",VLOOKUP(H1805,DATA!$B$2:$H$526,7,FALSE),"")</f>
        <v/>
      </c>
      <c r="W1805" t="str">
        <f t="shared" si="934"/>
        <v/>
      </c>
      <c r="X1805" t="str">
        <f>IF(LEN(H1805)&gt;0,VLOOKUP(H1805,DATA!$B$2:$F$526,5,FALSE),"")</f>
        <v/>
      </c>
      <c r="Y1805" t="str">
        <f t="shared" si="935"/>
        <v/>
      </c>
      <c r="Z1805" t="str">
        <f t="shared" si="936"/>
        <v/>
      </c>
      <c r="AA1805" t="str">
        <f t="shared" si="937"/>
        <v/>
      </c>
      <c r="AB1805" t="str">
        <f>IF(LEN(Z1805)&gt;0,VLOOKUP(Z1805,DATA!$K$25:$L$69,2,FALSE)&amp;IF(LEN(AA1805)&gt;0,VLOOKUP(AA1805,DATA!$O$25:$P$29,2,FALSE),""),"")</f>
        <v/>
      </c>
      <c r="AC1805" t="str">
        <f>IF(LEN(Z1805)&gt;0,VLOOKUP(Z1805,DATA!$K$25:$M$69,3,FALSE),"")</f>
        <v/>
      </c>
      <c r="AD1805" t="str">
        <f t="shared" si="938"/>
        <v/>
      </c>
      <c r="AE1805" t="str">
        <f t="shared" si="939"/>
        <v/>
      </c>
      <c r="AF1805" t="str">
        <f t="shared" si="940"/>
        <v/>
      </c>
      <c r="AG1805" t="str">
        <f t="shared" si="941"/>
        <v/>
      </c>
      <c r="AH1805" t="str">
        <f t="shared" si="942"/>
        <v/>
      </c>
      <c r="AI1805" t="str">
        <f>IF(LEN(Q1805)&gt;0,REPT("0",IF(IF(MID(I1805,12,1)="F",VLOOKUP(J1805,DATA!$K$2:$Y$20,14,FALSE),0)&gt;10,IF(MID(I1805,12,1)="F",VLOOKUP(J1805,DATA!$K$2:$Y$20,14,FALSE),0)-10,0)-LEN(X1805))&amp;DEC2BIN(Q1805,IF(MID(I1805,12,1)="F",VLOOKUP(J1805,DATA!$K$2:$Y$20,14,FALSE),0)-IF(IF(MID(I1805,12,1)="F",VLOOKUP(J1805,DATA!$K$2:$Y$20,14,FALSE),0)&gt;10,IF(MID(I1805,12,1)="F",VLOOKUP(J1805,DATA!$K$2:$Y$20,14,FALSE),0)-10,0)),"")</f>
        <v/>
      </c>
      <c r="AJ1805" t="str">
        <f>IF(LEN(H1805)&gt;0,IF(H1805&lt;&gt;"CALL_PAL",VLOOKUP(H1805,DATA!$B$2:$E$526,4,FALSE),VLOOKUP(K1805,DATA!$K$72:$M$161,3,FALSE)),"")</f>
        <v/>
      </c>
      <c r="AK1805" t="str">
        <f>IF(LEN(H1805)&gt;0,VLOOKUP(H1805,DATA!$B$2:$D$526,3,FALSE),"")</f>
        <v/>
      </c>
      <c r="AL1805" t="str">
        <f t="shared" si="943"/>
        <v/>
      </c>
      <c r="AM1805" t="str">
        <f t="shared" si="944"/>
        <v/>
      </c>
      <c r="AN1805" t="str">
        <f t="shared" si="922"/>
        <v/>
      </c>
      <c r="AO1805" t="str">
        <f t="shared" si="948"/>
        <v/>
      </c>
      <c r="AP1805" t="str">
        <f t="shared" si="949"/>
        <v/>
      </c>
      <c r="AQ1805" t="str">
        <f t="shared" si="946"/>
        <v/>
      </c>
    </row>
    <row r="1806" spans="1:43" x14ac:dyDescent="0.25">
      <c r="A1806" t="str">
        <f t="shared" si="950"/>
        <v/>
      </c>
      <c r="C1806" t="str">
        <f t="shared" si="924"/>
        <v/>
      </c>
      <c r="D1806" t="str">
        <f t="shared" si="951"/>
        <v/>
      </c>
      <c r="E1806" t="str">
        <f t="shared" si="952"/>
        <v/>
      </c>
      <c r="F1806" t="str">
        <f t="shared" si="923"/>
        <v/>
      </c>
      <c r="G1806" t="str">
        <f t="shared" si="947"/>
        <v/>
      </c>
      <c r="H1806" t="str">
        <f t="shared" si="925"/>
        <v/>
      </c>
      <c r="I1806" s="3" t="str">
        <f>IF(LEN(H1806)&gt;0,VLOOKUP(H1806,DATA!$B$2:$G$526,6,FALSE),"")</f>
        <v/>
      </c>
      <c r="J1806" t="str">
        <f>IF(LEN(H1806)&gt;0,VLOOKUP(H1806,DATA!$B$2:$G$526,2,FALSE),"")</f>
        <v/>
      </c>
      <c r="K1806" t="str">
        <f>IF(LEN(H1806)&gt;0,IF(MID(IF(MID(MID(C1806,LEN(H1806)+2,99),1,1)="(",MID(MID(C1806,LEN(H1806)+2,99),2,LEN(MID(C1806,LEN(H1806)+2,99))-2),MID(C1806,LEN(H1806)+2,99)),1,1)=VLOOKUP(H1806,DATA!$B$2:$I$526,8,FALSE),MID(IF(MID(MID(C1806,LEN(H1806)+2,99),1,1)="(",MID(MID(C1806,LEN(H1806)+2,99),2,LEN(MID(C1806,LEN(H1806)+2,99))-2),MID(C1806,LEN(H1806)+2,99)),1,3),IF(MID(MID(C1806,LEN(H1806)+2,99),1,1)="(",MID(MID(C1806,LEN(H1806)+2,99),2,LEN(MID(C1806,LEN(H1806)+2,99))-2),MID(C1806,LEN(H1806)+2,99))),"")</f>
        <v/>
      </c>
      <c r="L1806" t="str">
        <f t="shared" si="926"/>
        <v/>
      </c>
      <c r="M1806" t="str">
        <f t="shared" si="945"/>
        <v/>
      </c>
      <c r="N1806" t="str">
        <f t="shared" si="927"/>
        <v/>
      </c>
      <c r="O1806" t="str">
        <f t="shared" si="928"/>
        <v/>
      </c>
      <c r="P1806" t="str">
        <f t="shared" ref="P1806:P1869" si="953">IF(MID(I1806,12,1)="F",IFERROR(VLOOKUP(L1806&amp;":",C:G,5,FALSE),""),"")</f>
        <v/>
      </c>
      <c r="Q1806" t="str">
        <f t="shared" si="929"/>
        <v/>
      </c>
      <c r="R1806" t="str">
        <f t="shared" si="930"/>
        <v/>
      </c>
      <c r="S1806" t="str">
        <f t="shared" si="931"/>
        <v/>
      </c>
      <c r="T1806" t="str">
        <f t="shared" si="932"/>
        <v/>
      </c>
      <c r="U1806" t="str">
        <f t="shared" si="933"/>
        <v/>
      </c>
      <c r="V1806" t="str">
        <f>IF(MID(I1806,6,1)="T",VLOOKUP(H1806,DATA!$B$2:$H$526,7,FALSE),"")</f>
        <v/>
      </c>
      <c r="W1806" t="str">
        <f t="shared" si="934"/>
        <v/>
      </c>
      <c r="X1806" t="str">
        <f>IF(LEN(H1806)&gt;0,VLOOKUP(H1806,DATA!$B$2:$F$526,5,FALSE),"")</f>
        <v/>
      </c>
      <c r="Y1806" t="str">
        <f t="shared" si="935"/>
        <v/>
      </c>
      <c r="Z1806" t="str">
        <f t="shared" si="936"/>
        <v/>
      </c>
      <c r="AA1806" t="str">
        <f t="shared" si="937"/>
        <v/>
      </c>
      <c r="AB1806" t="str">
        <f>IF(LEN(Z1806)&gt;0,VLOOKUP(Z1806,DATA!$K$25:$L$69,2,FALSE)&amp;IF(LEN(AA1806)&gt;0,VLOOKUP(AA1806,DATA!$O$25:$P$29,2,FALSE),""),"")</f>
        <v/>
      </c>
      <c r="AC1806" t="str">
        <f>IF(LEN(Z1806)&gt;0,VLOOKUP(Z1806,DATA!$K$25:$M$69,3,FALSE),"")</f>
        <v/>
      </c>
      <c r="AD1806" t="str">
        <f t="shared" si="938"/>
        <v/>
      </c>
      <c r="AE1806" t="str">
        <f t="shared" si="939"/>
        <v/>
      </c>
      <c r="AF1806" t="str">
        <f t="shared" si="940"/>
        <v/>
      </c>
      <c r="AG1806" t="str">
        <f t="shared" si="941"/>
        <v/>
      </c>
      <c r="AH1806" t="str">
        <f t="shared" si="942"/>
        <v/>
      </c>
      <c r="AI1806" t="str">
        <f>IF(LEN(Q1806)&gt;0,REPT("0",IF(IF(MID(I1806,12,1)="F",VLOOKUP(J1806,DATA!$K$2:$Y$20,14,FALSE),0)&gt;10,IF(MID(I1806,12,1)="F",VLOOKUP(J1806,DATA!$K$2:$Y$20,14,FALSE),0)-10,0)-LEN(X1806))&amp;DEC2BIN(Q1806,IF(MID(I1806,12,1)="F",VLOOKUP(J1806,DATA!$K$2:$Y$20,14,FALSE),0)-IF(IF(MID(I1806,12,1)="F",VLOOKUP(J1806,DATA!$K$2:$Y$20,14,FALSE),0)&gt;10,IF(MID(I1806,12,1)="F",VLOOKUP(J1806,DATA!$K$2:$Y$20,14,FALSE),0)-10,0)),"")</f>
        <v/>
      </c>
      <c r="AJ1806" t="str">
        <f>IF(LEN(H1806)&gt;0,IF(H1806&lt;&gt;"CALL_PAL",VLOOKUP(H1806,DATA!$B$2:$E$526,4,FALSE),VLOOKUP(K1806,DATA!$K$72:$M$161,3,FALSE)),"")</f>
        <v/>
      </c>
      <c r="AK1806" t="str">
        <f>IF(LEN(H1806)&gt;0,VLOOKUP(H1806,DATA!$B$2:$D$526,3,FALSE),"")</f>
        <v/>
      </c>
      <c r="AL1806" t="str">
        <f t="shared" si="943"/>
        <v/>
      </c>
      <c r="AM1806" t="str">
        <f t="shared" si="944"/>
        <v/>
      </c>
      <c r="AN1806" t="str">
        <f t="shared" si="922"/>
        <v/>
      </c>
      <c r="AO1806" t="str">
        <f t="shared" si="948"/>
        <v/>
      </c>
      <c r="AP1806" t="str">
        <f t="shared" si="949"/>
        <v/>
      </c>
      <c r="AQ1806" t="str">
        <f t="shared" si="946"/>
        <v/>
      </c>
    </row>
    <row r="1807" spans="1:43" x14ac:dyDescent="0.25">
      <c r="A1807" t="str">
        <f t="shared" si="950"/>
        <v/>
      </c>
      <c r="C1807" t="str">
        <f t="shared" si="924"/>
        <v/>
      </c>
      <c r="D1807" t="str">
        <f t="shared" si="951"/>
        <v/>
      </c>
      <c r="E1807" t="str">
        <f t="shared" si="952"/>
        <v/>
      </c>
      <c r="F1807" t="str">
        <f t="shared" si="923"/>
        <v/>
      </c>
      <c r="G1807" t="str">
        <f t="shared" si="947"/>
        <v/>
      </c>
      <c r="H1807" t="str">
        <f t="shared" si="925"/>
        <v/>
      </c>
      <c r="I1807" s="3" t="str">
        <f>IF(LEN(H1807)&gt;0,VLOOKUP(H1807,DATA!$B$2:$G$526,6,FALSE),"")</f>
        <v/>
      </c>
      <c r="J1807" t="str">
        <f>IF(LEN(H1807)&gt;0,VLOOKUP(H1807,DATA!$B$2:$G$526,2,FALSE),"")</f>
        <v/>
      </c>
      <c r="K1807" t="str">
        <f>IF(LEN(H1807)&gt;0,IF(MID(IF(MID(MID(C1807,LEN(H1807)+2,99),1,1)="(",MID(MID(C1807,LEN(H1807)+2,99),2,LEN(MID(C1807,LEN(H1807)+2,99))-2),MID(C1807,LEN(H1807)+2,99)),1,1)=VLOOKUP(H1807,DATA!$B$2:$I$526,8,FALSE),MID(IF(MID(MID(C1807,LEN(H1807)+2,99),1,1)="(",MID(MID(C1807,LEN(H1807)+2,99),2,LEN(MID(C1807,LEN(H1807)+2,99))-2),MID(C1807,LEN(H1807)+2,99)),1,3),IF(MID(MID(C1807,LEN(H1807)+2,99),1,1)="(",MID(MID(C1807,LEN(H1807)+2,99),2,LEN(MID(C1807,LEN(H1807)+2,99))-2),MID(C1807,LEN(H1807)+2,99))),"")</f>
        <v/>
      </c>
      <c r="L1807" t="str">
        <f t="shared" si="926"/>
        <v/>
      </c>
      <c r="M1807" t="str">
        <f t="shared" si="945"/>
        <v/>
      </c>
      <c r="N1807" t="str">
        <f t="shared" si="927"/>
        <v/>
      </c>
      <c r="O1807" t="str">
        <f t="shared" si="928"/>
        <v/>
      </c>
      <c r="P1807" t="str">
        <f t="shared" si="953"/>
        <v/>
      </c>
      <c r="Q1807" t="str">
        <f t="shared" si="929"/>
        <v/>
      </c>
      <c r="R1807" t="str">
        <f t="shared" si="930"/>
        <v/>
      </c>
      <c r="S1807" t="str">
        <f t="shared" si="931"/>
        <v/>
      </c>
      <c r="T1807" t="str">
        <f t="shared" si="932"/>
        <v/>
      </c>
      <c r="U1807" t="str">
        <f t="shared" si="933"/>
        <v/>
      </c>
      <c r="V1807" t="str">
        <f>IF(MID(I1807,6,1)="T",VLOOKUP(H1807,DATA!$B$2:$H$526,7,FALSE),"")</f>
        <v/>
      </c>
      <c r="W1807" t="str">
        <f t="shared" si="934"/>
        <v/>
      </c>
      <c r="X1807" t="str">
        <f>IF(LEN(H1807)&gt;0,VLOOKUP(H1807,DATA!$B$2:$F$526,5,FALSE),"")</f>
        <v/>
      </c>
      <c r="Y1807" t="str">
        <f t="shared" si="935"/>
        <v/>
      </c>
      <c r="Z1807" t="str">
        <f t="shared" si="936"/>
        <v/>
      </c>
      <c r="AA1807" t="str">
        <f t="shared" si="937"/>
        <v/>
      </c>
      <c r="AB1807" t="str">
        <f>IF(LEN(Z1807)&gt;0,VLOOKUP(Z1807,DATA!$K$25:$L$69,2,FALSE)&amp;IF(LEN(AA1807)&gt;0,VLOOKUP(AA1807,DATA!$O$25:$P$29,2,FALSE),""),"")</f>
        <v/>
      </c>
      <c r="AC1807" t="str">
        <f>IF(LEN(Z1807)&gt;0,VLOOKUP(Z1807,DATA!$K$25:$M$69,3,FALSE),"")</f>
        <v/>
      </c>
      <c r="AD1807" t="str">
        <f t="shared" si="938"/>
        <v/>
      </c>
      <c r="AE1807" t="str">
        <f t="shared" si="939"/>
        <v/>
      </c>
      <c r="AF1807" t="str">
        <f t="shared" si="940"/>
        <v/>
      </c>
      <c r="AG1807" t="str">
        <f t="shared" si="941"/>
        <v/>
      </c>
      <c r="AH1807" t="str">
        <f t="shared" si="942"/>
        <v/>
      </c>
      <c r="AI1807" t="str">
        <f>IF(LEN(Q1807)&gt;0,REPT("0",IF(IF(MID(I1807,12,1)="F",VLOOKUP(J1807,DATA!$K$2:$Y$20,14,FALSE),0)&gt;10,IF(MID(I1807,12,1)="F",VLOOKUP(J1807,DATA!$K$2:$Y$20,14,FALSE),0)-10,0)-LEN(X1807))&amp;DEC2BIN(Q1807,IF(MID(I1807,12,1)="F",VLOOKUP(J1807,DATA!$K$2:$Y$20,14,FALSE),0)-IF(IF(MID(I1807,12,1)="F",VLOOKUP(J1807,DATA!$K$2:$Y$20,14,FALSE),0)&gt;10,IF(MID(I1807,12,1)="F",VLOOKUP(J1807,DATA!$K$2:$Y$20,14,FALSE),0)-10,0)),"")</f>
        <v/>
      </c>
      <c r="AJ1807" t="str">
        <f>IF(LEN(H1807)&gt;0,IF(H1807&lt;&gt;"CALL_PAL",VLOOKUP(H1807,DATA!$B$2:$E$526,4,FALSE),VLOOKUP(K1807,DATA!$K$72:$M$161,3,FALSE)),"")</f>
        <v/>
      </c>
      <c r="AK1807" t="str">
        <f>IF(LEN(H1807)&gt;0,VLOOKUP(H1807,DATA!$B$2:$D$526,3,FALSE),"")</f>
        <v/>
      </c>
      <c r="AL1807" t="str">
        <f t="shared" si="943"/>
        <v/>
      </c>
      <c r="AM1807" t="str">
        <f t="shared" si="944"/>
        <v/>
      </c>
      <c r="AN1807" t="str">
        <f t="shared" si="922"/>
        <v/>
      </c>
      <c r="AO1807" t="str">
        <f t="shared" si="948"/>
        <v/>
      </c>
      <c r="AP1807" t="str">
        <f t="shared" si="949"/>
        <v/>
      </c>
      <c r="AQ1807" t="str">
        <f t="shared" si="946"/>
        <v/>
      </c>
    </row>
    <row r="1808" spans="1:43" x14ac:dyDescent="0.25">
      <c r="A1808" t="str">
        <f t="shared" si="950"/>
        <v/>
      </c>
      <c r="C1808" t="str">
        <f t="shared" si="924"/>
        <v/>
      </c>
      <c r="D1808" t="str">
        <f t="shared" si="951"/>
        <v/>
      </c>
      <c r="E1808" t="str">
        <f t="shared" si="952"/>
        <v/>
      </c>
      <c r="F1808" t="str">
        <f t="shared" si="923"/>
        <v/>
      </c>
      <c r="G1808" t="str">
        <f t="shared" si="947"/>
        <v/>
      </c>
      <c r="H1808" t="str">
        <f t="shared" si="925"/>
        <v/>
      </c>
      <c r="I1808" s="3" t="str">
        <f>IF(LEN(H1808)&gt;0,VLOOKUP(H1808,DATA!$B$2:$G$526,6,FALSE),"")</f>
        <v/>
      </c>
      <c r="J1808" t="str">
        <f>IF(LEN(H1808)&gt;0,VLOOKUP(H1808,DATA!$B$2:$G$526,2,FALSE),"")</f>
        <v/>
      </c>
      <c r="K1808" t="str">
        <f>IF(LEN(H1808)&gt;0,IF(MID(IF(MID(MID(C1808,LEN(H1808)+2,99),1,1)="(",MID(MID(C1808,LEN(H1808)+2,99),2,LEN(MID(C1808,LEN(H1808)+2,99))-2),MID(C1808,LEN(H1808)+2,99)),1,1)=VLOOKUP(H1808,DATA!$B$2:$I$526,8,FALSE),MID(IF(MID(MID(C1808,LEN(H1808)+2,99),1,1)="(",MID(MID(C1808,LEN(H1808)+2,99),2,LEN(MID(C1808,LEN(H1808)+2,99))-2),MID(C1808,LEN(H1808)+2,99)),1,3),IF(MID(MID(C1808,LEN(H1808)+2,99),1,1)="(",MID(MID(C1808,LEN(H1808)+2,99),2,LEN(MID(C1808,LEN(H1808)+2,99))-2),MID(C1808,LEN(H1808)+2,99))),"")</f>
        <v/>
      </c>
      <c r="L1808" t="str">
        <f t="shared" si="926"/>
        <v/>
      </c>
      <c r="M1808" t="str">
        <f t="shared" si="945"/>
        <v/>
      </c>
      <c r="N1808" t="str">
        <f t="shared" si="927"/>
        <v/>
      </c>
      <c r="O1808" t="str">
        <f t="shared" si="928"/>
        <v/>
      </c>
      <c r="P1808" t="str">
        <f t="shared" si="953"/>
        <v/>
      </c>
      <c r="Q1808" t="str">
        <f t="shared" si="929"/>
        <v/>
      </c>
      <c r="R1808" t="str">
        <f t="shared" si="930"/>
        <v/>
      </c>
      <c r="S1808" t="str">
        <f t="shared" si="931"/>
        <v/>
      </c>
      <c r="T1808" t="str">
        <f t="shared" si="932"/>
        <v/>
      </c>
      <c r="U1808" t="str">
        <f t="shared" si="933"/>
        <v/>
      </c>
      <c r="V1808" t="str">
        <f>IF(MID(I1808,6,1)="T",VLOOKUP(H1808,DATA!$B$2:$H$526,7,FALSE),"")</f>
        <v/>
      </c>
      <c r="W1808" t="str">
        <f t="shared" si="934"/>
        <v/>
      </c>
      <c r="X1808" t="str">
        <f>IF(LEN(H1808)&gt;0,VLOOKUP(H1808,DATA!$B$2:$F$526,5,FALSE),"")</f>
        <v/>
      </c>
      <c r="Y1808" t="str">
        <f t="shared" si="935"/>
        <v/>
      </c>
      <c r="Z1808" t="str">
        <f t="shared" si="936"/>
        <v/>
      </c>
      <c r="AA1808" t="str">
        <f t="shared" si="937"/>
        <v/>
      </c>
      <c r="AB1808" t="str">
        <f>IF(LEN(Z1808)&gt;0,VLOOKUP(Z1808,DATA!$K$25:$L$69,2,FALSE)&amp;IF(LEN(AA1808)&gt;0,VLOOKUP(AA1808,DATA!$O$25:$P$29,2,FALSE),""),"")</f>
        <v/>
      </c>
      <c r="AC1808" t="str">
        <f>IF(LEN(Z1808)&gt;0,VLOOKUP(Z1808,DATA!$K$25:$M$69,3,FALSE),"")</f>
        <v/>
      </c>
      <c r="AD1808" t="str">
        <f t="shared" si="938"/>
        <v/>
      </c>
      <c r="AE1808" t="str">
        <f t="shared" si="939"/>
        <v/>
      </c>
      <c r="AF1808" t="str">
        <f t="shared" si="940"/>
        <v/>
      </c>
      <c r="AG1808" t="str">
        <f t="shared" si="941"/>
        <v/>
      </c>
      <c r="AH1808" t="str">
        <f t="shared" si="942"/>
        <v/>
      </c>
      <c r="AI1808" t="str">
        <f>IF(LEN(Q1808)&gt;0,REPT("0",IF(IF(MID(I1808,12,1)="F",VLOOKUP(J1808,DATA!$K$2:$Y$20,14,FALSE),0)&gt;10,IF(MID(I1808,12,1)="F",VLOOKUP(J1808,DATA!$K$2:$Y$20,14,FALSE),0)-10,0)-LEN(X1808))&amp;DEC2BIN(Q1808,IF(MID(I1808,12,1)="F",VLOOKUP(J1808,DATA!$K$2:$Y$20,14,FALSE),0)-IF(IF(MID(I1808,12,1)="F",VLOOKUP(J1808,DATA!$K$2:$Y$20,14,FALSE),0)&gt;10,IF(MID(I1808,12,1)="F",VLOOKUP(J1808,DATA!$K$2:$Y$20,14,FALSE),0)-10,0)),"")</f>
        <v/>
      </c>
      <c r="AJ1808" t="str">
        <f>IF(LEN(H1808)&gt;0,IF(H1808&lt;&gt;"CALL_PAL",VLOOKUP(H1808,DATA!$B$2:$E$526,4,FALSE),VLOOKUP(K1808,DATA!$K$72:$M$161,3,FALSE)),"")</f>
        <v/>
      </c>
      <c r="AK1808" t="str">
        <f>IF(LEN(H1808)&gt;0,VLOOKUP(H1808,DATA!$B$2:$D$526,3,FALSE),"")</f>
        <v/>
      </c>
      <c r="AL1808" t="str">
        <f t="shared" si="943"/>
        <v/>
      </c>
      <c r="AM1808" t="str">
        <f t="shared" si="944"/>
        <v/>
      </c>
      <c r="AN1808" t="str">
        <f t="shared" si="922"/>
        <v/>
      </c>
      <c r="AO1808" t="str">
        <f t="shared" si="948"/>
        <v/>
      </c>
      <c r="AP1808" t="str">
        <f t="shared" si="949"/>
        <v/>
      </c>
      <c r="AQ1808" t="str">
        <f t="shared" si="946"/>
        <v/>
      </c>
    </row>
    <row r="1809" spans="1:43" x14ac:dyDescent="0.25">
      <c r="A1809" t="str">
        <f t="shared" si="950"/>
        <v/>
      </c>
      <c r="C1809" t="str">
        <f t="shared" si="924"/>
        <v/>
      </c>
      <c r="D1809" t="str">
        <f t="shared" si="951"/>
        <v/>
      </c>
      <c r="E1809" t="str">
        <f t="shared" si="952"/>
        <v/>
      </c>
      <c r="F1809" t="str">
        <f t="shared" si="923"/>
        <v/>
      </c>
      <c r="G1809" t="str">
        <f t="shared" si="947"/>
        <v/>
      </c>
      <c r="H1809" t="str">
        <f t="shared" si="925"/>
        <v/>
      </c>
      <c r="I1809" s="3" t="str">
        <f>IF(LEN(H1809)&gt;0,VLOOKUP(H1809,DATA!$B$2:$G$526,6,FALSE),"")</f>
        <v/>
      </c>
      <c r="J1809" t="str">
        <f>IF(LEN(H1809)&gt;0,VLOOKUP(H1809,DATA!$B$2:$G$526,2,FALSE),"")</f>
        <v/>
      </c>
      <c r="K1809" t="str">
        <f>IF(LEN(H1809)&gt;0,IF(MID(IF(MID(MID(C1809,LEN(H1809)+2,99),1,1)="(",MID(MID(C1809,LEN(H1809)+2,99),2,LEN(MID(C1809,LEN(H1809)+2,99))-2),MID(C1809,LEN(H1809)+2,99)),1,1)=VLOOKUP(H1809,DATA!$B$2:$I$526,8,FALSE),MID(IF(MID(MID(C1809,LEN(H1809)+2,99),1,1)="(",MID(MID(C1809,LEN(H1809)+2,99),2,LEN(MID(C1809,LEN(H1809)+2,99))-2),MID(C1809,LEN(H1809)+2,99)),1,3),IF(MID(MID(C1809,LEN(H1809)+2,99),1,1)="(",MID(MID(C1809,LEN(H1809)+2,99),2,LEN(MID(C1809,LEN(H1809)+2,99))-2),MID(C1809,LEN(H1809)+2,99))),"")</f>
        <v/>
      </c>
      <c r="L1809" t="str">
        <f t="shared" si="926"/>
        <v/>
      </c>
      <c r="M1809" t="str">
        <f t="shared" si="945"/>
        <v/>
      </c>
      <c r="N1809" t="str">
        <f t="shared" si="927"/>
        <v/>
      </c>
      <c r="O1809" t="str">
        <f t="shared" si="928"/>
        <v/>
      </c>
      <c r="P1809" t="str">
        <f t="shared" si="953"/>
        <v/>
      </c>
      <c r="Q1809" t="str">
        <f t="shared" si="929"/>
        <v/>
      </c>
      <c r="R1809" t="str">
        <f t="shared" si="930"/>
        <v/>
      </c>
      <c r="S1809" t="str">
        <f t="shared" si="931"/>
        <v/>
      </c>
      <c r="T1809" t="str">
        <f t="shared" si="932"/>
        <v/>
      </c>
      <c r="U1809" t="str">
        <f t="shared" si="933"/>
        <v/>
      </c>
      <c r="V1809" t="str">
        <f>IF(MID(I1809,6,1)="T",VLOOKUP(H1809,DATA!$B$2:$H$526,7,FALSE),"")</f>
        <v/>
      </c>
      <c r="W1809" t="str">
        <f t="shared" si="934"/>
        <v/>
      </c>
      <c r="X1809" t="str">
        <f>IF(LEN(H1809)&gt;0,VLOOKUP(H1809,DATA!$B$2:$F$526,5,FALSE),"")</f>
        <v/>
      </c>
      <c r="Y1809" t="str">
        <f t="shared" si="935"/>
        <v/>
      </c>
      <c r="Z1809" t="str">
        <f t="shared" si="936"/>
        <v/>
      </c>
      <c r="AA1809" t="str">
        <f t="shared" si="937"/>
        <v/>
      </c>
      <c r="AB1809" t="str">
        <f>IF(LEN(Z1809)&gt;0,VLOOKUP(Z1809,DATA!$K$25:$L$69,2,FALSE)&amp;IF(LEN(AA1809)&gt;0,VLOOKUP(AA1809,DATA!$O$25:$P$29,2,FALSE),""),"")</f>
        <v/>
      </c>
      <c r="AC1809" t="str">
        <f>IF(LEN(Z1809)&gt;0,VLOOKUP(Z1809,DATA!$K$25:$M$69,3,FALSE),"")</f>
        <v/>
      </c>
      <c r="AD1809" t="str">
        <f t="shared" si="938"/>
        <v/>
      </c>
      <c r="AE1809" t="str">
        <f t="shared" si="939"/>
        <v/>
      </c>
      <c r="AF1809" t="str">
        <f t="shared" si="940"/>
        <v/>
      </c>
      <c r="AG1809" t="str">
        <f t="shared" si="941"/>
        <v/>
      </c>
      <c r="AH1809" t="str">
        <f t="shared" si="942"/>
        <v/>
      </c>
      <c r="AI1809" t="str">
        <f>IF(LEN(Q1809)&gt;0,REPT("0",IF(IF(MID(I1809,12,1)="F",VLOOKUP(J1809,DATA!$K$2:$Y$20,14,FALSE),0)&gt;10,IF(MID(I1809,12,1)="F",VLOOKUP(J1809,DATA!$K$2:$Y$20,14,FALSE),0)-10,0)-LEN(X1809))&amp;DEC2BIN(Q1809,IF(MID(I1809,12,1)="F",VLOOKUP(J1809,DATA!$K$2:$Y$20,14,FALSE),0)-IF(IF(MID(I1809,12,1)="F",VLOOKUP(J1809,DATA!$K$2:$Y$20,14,FALSE),0)&gt;10,IF(MID(I1809,12,1)="F",VLOOKUP(J1809,DATA!$K$2:$Y$20,14,FALSE),0)-10,0)),"")</f>
        <v/>
      </c>
      <c r="AJ1809" t="str">
        <f>IF(LEN(H1809)&gt;0,IF(H1809&lt;&gt;"CALL_PAL",VLOOKUP(H1809,DATA!$B$2:$E$526,4,FALSE),VLOOKUP(K1809,DATA!$K$72:$M$161,3,FALSE)),"")</f>
        <v/>
      </c>
      <c r="AK1809" t="str">
        <f>IF(LEN(H1809)&gt;0,VLOOKUP(H1809,DATA!$B$2:$D$526,3,FALSE),"")</f>
        <v/>
      </c>
      <c r="AL1809" t="str">
        <f t="shared" si="943"/>
        <v/>
      </c>
      <c r="AM1809" t="str">
        <f t="shared" si="944"/>
        <v/>
      </c>
      <c r="AN1809" t="str">
        <f t="shared" si="922"/>
        <v/>
      </c>
      <c r="AO1809" t="str">
        <f t="shared" si="948"/>
        <v/>
      </c>
      <c r="AP1809" t="str">
        <f t="shared" si="949"/>
        <v/>
      </c>
      <c r="AQ1809" t="str">
        <f t="shared" si="946"/>
        <v/>
      </c>
    </row>
    <row r="1810" spans="1:43" x14ac:dyDescent="0.25">
      <c r="A1810" t="str">
        <f t="shared" si="950"/>
        <v/>
      </c>
      <c r="C1810" t="str">
        <f t="shared" si="924"/>
        <v/>
      </c>
      <c r="D1810" t="str">
        <f t="shared" si="951"/>
        <v/>
      </c>
      <c r="E1810" t="str">
        <f t="shared" si="952"/>
        <v/>
      </c>
      <c r="F1810" t="str">
        <f t="shared" si="923"/>
        <v/>
      </c>
      <c r="G1810" t="str">
        <f t="shared" si="947"/>
        <v/>
      </c>
      <c r="H1810" t="str">
        <f t="shared" si="925"/>
        <v/>
      </c>
      <c r="I1810" s="3" t="str">
        <f>IF(LEN(H1810)&gt;0,VLOOKUP(H1810,DATA!$B$2:$G$526,6,FALSE),"")</f>
        <v/>
      </c>
      <c r="J1810" t="str">
        <f>IF(LEN(H1810)&gt;0,VLOOKUP(H1810,DATA!$B$2:$G$526,2,FALSE),"")</f>
        <v/>
      </c>
      <c r="K1810" t="str">
        <f>IF(LEN(H1810)&gt;0,IF(MID(IF(MID(MID(C1810,LEN(H1810)+2,99),1,1)="(",MID(MID(C1810,LEN(H1810)+2,99),2,LEN(MID(C1810,LEN(H1810)+2,99))-2),MID(C1810,LEN(H1810)+2,99)),1,1)=VLOOKUP(H1810,DATA!$B$2:$I$526,8,FALSE),MID(IF(MID(MID(C1810,LEN(H1810)+2,99),1,1)="(",MID(MID(C1810,LEN(H1810)+2,99),2,LEN(MID(C1810,LEN(H1810)+2,99))-2),MID(C1810,LEN(H1810)+2,99)),1,3),IF(MID(MID(C1810,LEN(H1810)+2,99),1,1)="(",MID(MID(C1810,LEN(H1810)+2,99),2,LEN(MID(C1810,LEN(H1810)+2,99))-2),MID(C1810,LEN(H1810)+2,99))),"")</f>
        <v/>
      </c>
      <c r="L1810" t="str">
        <f t="shared" si="926"/>
        <v/>
      </c>
      <c r="M1810" t="str">
        <f t="shared" si="945"/>
        <v/>
      </c>
      <c r="N1810" t="str">
        <f t="shared" si="927"/>
        <v/>
      </c>
      <c r="O1810" t="str">
        <f t="shared" si="928"/>
        <v/>
      </c>
      <c r="P1810" t="str">
        <f t="shared" si="953"/>
        <v/>
      </c>
      <c r="Q1810" t="str">
        <f t="shared" si="929"/>
        <v/>
      </c>
      <c r="R1810" t="str">
        <f t="shared" si="930"/>
        <v/>
      </c>
      <c r="S1810" t="str">
        <f t="shared" si="931"/>
        <v/>
      </c>
      <c r="T1810" t="str">
        <f t="shared" si="932"/>
        <v/>
      </c>
      <c r="U1810" t="str">
        <f t="shared" si="933"/>
        <v/>
      </c>
      <c r="V1810" t="str">
        <f>IF(MID(I1810,6,1)="T",VLOOKUP(H1810,DATA!$B$2:$H$526,7,FALSE),"")</f>
        <v/>
      </c>
      <c r="W1810" t="str">
        <f t="shared" si="934"/>
        <v/>
      </c>
      <c r="X1810" t="str">
        <f>IF(LEN(H1810)&gt;0,VLOOKUP(H1810,DATA!$B$2:$F$526,5,FALSE),"")</f>
        <v/>
      </c>
      <c r="Y1810" t="str">
        <f t="shared" si="935"/>
        <v/>
      </c>
      <c r="Z1810" t="str">
        <f t="shared" si="936"/>
        <v/>
      </c>
      <c r="AA1810" t="str">
        <f t="shared" si="937"/>
        <v/>
      </c>
      <c r="AB1810" t="str">
        <f>IF(LEN(Z1810)&gt;0,VLOOKUP(Z1810,DATA!$K$25:$L$69,2,FALSE)&amp;IF(LEN(AA1810)&gt;0,VLOOKUP(AA1810,DATA!$O$25:$P$29,2,FALSE),""),"")</f>
        <v/>
      </c>
      <c r="AC1810" t="str">
        <f>IF(LEN(Z1810)&gt;0,VLOOKUP(Z1810,DATA!$K$25:$M$69,3,FALSE),"")</f>
        <v/>
      </c>
      <c r="AD1810" t="str">
        <f t="shared" si="938"/>
        <v/>
      </c>
      <c r="AE1810" t="str">
        <f t="shared" si="939"/>
        <v/>
      </c>
      <c r="AF1810" t="str">
        <f t="shared" si="940"/>
        <v/>
      </c>
      <c r="AG1810" t="str">
        <f t="shared" si="941"/>
        <v/>
      </c>
      <c r="AH1810" t="str">
        <f t="shared" si="942"/>
        <v/>
      </c>
      <c r="AI1810" t="str">
        <f>IF(LEN(Q1810)&gt;0,REPT("0",IF(IF(MID(I1810,12,1)="F",VLOOKUP(J1810,DATA!$K$2:$Y$20,14,FALSE),0)&gt;10,IF(MID(I1810,12,1)="F",VLOOKUP(J1810,DATA!$K$2:$Y$20,14,FALSE),0)-10,0)-LEN(X1810))&amp;DEC2BIN(Q1810,IF(MID(I1810,12,1)="F",VLOOKUP(J1810,DATA!$K$2:$Y$20,14,FALSE),0)-IF(IF(MID(I1810,12,1)="F",VLOOKUP(J1810,DATA!$K$2:$Y$20,14,FALSE),0)&gt;10,IF(MID(I1810,12,1)="F",VLOOKUP(J1810,DATA!$K$2:$Y$20,14,FALSE),0)-10,0)),"")</f>
        <v/>
      </c>
      <c r="AJ1810" t="str">
        <f>IF(LEN(H1810)&gt;0,IF(H1810&lt;&gt;"CALL_PAL",VLOOKUP(H1810,DATA!$B$2:$E$526,4,FALSE),VLOOKUP(K1810,DATA!$K$72:$M$161,3,FALSE)),"")</f>
        <v/>
      </c>
      <c r="AK1810" t="str">
        <f>IF(LEN(H1810)&gt;0,VLOOKUP(H1810,DATA!$B$2:$D$526,3,FALSE),"")</f>
        <v/>
      </c>
      <c r="AL1810" t="str">
        <f t="shared" si="943"/>
        <v/>
      </c>
      <c r="AM1810" t="str">
        <f t="shared" si="944"/>
        <v/>
      </c>
      <c r="AN1810" t="str">
        <f t="shared" si="922"/>
        <v/>
      </c>
      <c r="AO1810" t="str">
        <f t="shared" si="948"/>
        <v/>
      </c>
      <c r="AP1810" t="str">
        <f t="shared" si="949"/>
        <v/>
      </c>
      <c r="AQ1810" t="str">
        <f t="shared" si="946"/>
        <v/>
      </c>
    </row>
    <row r="1811" spans="1:43" x14ac:dyDescent="0.25">
      <c r="A1811" t="str">
        <f t="shared" si="950"/>
        <v/>
      </c>
      <c r="C1811" t="str">
        <f t="shared" si="924"/>
        <v/>
      </c>
      <c r="D1811" t="str">
        <f t="shared" si="951"/>
        <v/>
      </c>
      <c r="E1811" t="str">
        <f t="shared" si="952"/>
        <v/>
      </c>
      <c r="F1811" t="str">
        <f t="shared" si="923"/>
        <v/>
      </c>
      <c r="G1811" t="str">
        <f t="shared" si="947"/>
        <v/>
      </c>
      <c r="H1811" t="str">
        <f t="shared" si="925"/>
        <v/>
      </c>
      <c r="I1811" s="3" t="str">
        <f>IF(LEN(H1811)&gt;0,VLOOKUP(H1811,DATA!$B$2:$G$526,6,FALSE),"")</f>
        <v/>
      </c>
      <c r="J1811" t="str">
        <f>IF(LEN(H1811)&gt;0,VLOOKUP(H1811,DATA!$B$2:$G$526,2,FALSE),"")</f>
        <v/>
      </c>
      <c r="K1811" t="str">
        <f>IF(LEN(H1811)&gt;0,IF(MID(IF(MID(MID(C1811,LEN(H1811)+2,99),1,1)="(",MID(MID(C1811,LEN(H1811)+2,99),2,LEN(MID(C1811,LEN(H1811)+2,99))-2),MID(C1811,LEN(H1811)+2,99)),1,1)=VLOOKUP(H1811,DATA!$B$2:$I$526,8,FALSE),MID(IF(MID(MID(C1811,LEN(H1811)+2,99),1,1)="(",MID(MID(C1811,LEN(H1811)+2,99),2,LEN(MID(C1811,LEN(H1811)+2,99))-2),MID(C1811,LEN(H1811)+2,99)),1,3),IF(MID(MID(C1811,LEN(H1811)+2,99),1,1)="(",MID(MID(C1811,LEN(H1811)+2,99),2,LEN(MID(C1811,LEN(H1811)+2,99))-2),MID(C1811,LEN(H1811)+2,99))),"")</f>
        <v/>
      </c>
      <c r="L1811" t="str">
        <f t="shared" si="926"/>
        <v/>
      </c>
      <c r="M1811" t="str">
        <f t="shared" si="945"/>
        <v/>
      </c>
      <c r="N1811" t="str">
        <f t="shared" si="927"/>
        <v/>
      </c>
      <c r="O1811" t="str">
        <f t="shared" si="928"/>
        <v/>
      </c>
      <c r="P1811" t="str">
        <f t="shared" si="953"/>
        <v/>
      </c>
      <c r="Q1811" t="str">
        <f t="shared" si="929"/>
        <v/>
      </c>
      <c r="R1811" t="str">
        <f t="shared" si="930"/>
        <v/>
      </c>
      <c r="S1811" t="str">
        <f t="shared" si="931"/>
        <v/>
      </c>
      <c r="T1811" t="str">
        <f t="shared" si="932"/>
        <v/>
      </c>
      <c r="U1811" t="str">
        <f t="shared" si="933"/>
        <v/>
      </c>
      <c r="V1811" t="str">
        <f>IF(MID(I1811,6,1)="T",VLOOKUP(H1811,DATA!$B$2:$H$526,7,FALSE),"")</f>
        <v/>
      </c>
      <c r="W1811" t="str">
        <f t="shared" si="934"/>
        <v/>
      </c>
      <c r="X1811" t="str">
        <f>IF(LEN(H1811)&gt;0,VLOOKUP(H1811,DATA!$B$2:$F$526,5,FALSE),"")</f>
        <v/>
      </c>
      <c r="Y1811" t="str">
        <f t="shared" si="935"/>
        <v/>
      </c>
      <c r="Z1811" t="str">
        <f t="shared" si="936"/>
        <v/>
      </c>
      <c r="AA1811" t="str">
        <f t="shared" si="937"/>
        <v/>
      </c>
      <c r="AB1811" t="str">
        <f>IF(LEN(Z1811)&gt;0,VLOOKUP(Z1811,DATA!$K$25:$L$69,2,FALSE)&amp;IF(LEN(AA1811)&gt;0,VLOOKUP(AA1811,DATA!$O$25:$P$29,2,FALSE),""),"")</f>
        <v/>
      </c>
      <c r="AC1811" t="str">
        <f>IF(LEN(Z1811)&gt;0,VLOOKUP(Z1811,DATA!$K$25:$M$69,3,FALSE),"")</f>
        <v/>
      </c>
      <c r="AD1811" t="str">
        <f t="shared" si="938"/>
        <v/>
      </c>
      <c r="AE1811" t="str">
        <f t="shared" si="939"/>
        <v/>
      </c>
      <c r="AF1811" t="str">
        <f t="shared" si="940"/>
        <v/>
      </c>
      <c r="AG1811" t="str">
        <f t="shared" si="941"/>
        <v/>
      </c>
      <c r="AH1811" t="str">
        <f t="shared" si="942"/>
        <v/>
      </c>
      <c r="AI1811" t="str">
        <f>IF(LEN(Q1811)&gt;0,REPT("0",IF(IF(MID(I1811,12,1)="F",VLOOKUP(J1811,DATA!$K$2:$Y$20,14,FALSE),0)&gt;10,IF(MID(I1811,12,1)="F",VLOOKUP(J1811,DATA!$K$2:$Y$20,14,FALSE),0)-10,0)-LEN(X1811))&amp;DEC2BIN(Q1811,IF(MID(I1811,12,1)="F",VLOOKUP(J1811,DATA!$K$2:$Y$20,14,FALSE),0)-IF(IF(MID(I1811,12,1)="F",VLOOKUP(J1811,DATA!$K$2:$Y$20,14,FALSE),0)&gt;10,IF(MID(I1811,12,1)="F",VLOOKUP(J1811,DATA!$K$2:$Y$20,14,FALSE),0)-10,0)),"")</f>
        <v/>
      </c>
      <c r="AJ1811" t="str">
        <f>IF(LEN(H1811)&gt;0,IF(H1811&lt;&gt;"CALL_PAL",VLOOKUP(H1811,DATA!$B$2:$E$526,4,FALSE),VLOOKUP(K1811,DATA!$K$72:$M$161,3,FALSE)),"")</f>
        <v/>
      </c>
      <c r="AK1811" t="str">
        <f>IF(LEN(H1811)&gt;0,VLOOKUP(H1811,DATA!$B$2:$D$526,3,FALSE),"")</f>
        <v/>
      </c>
      <c r="AL1811" t="str">
        <f t="shared" si="943"/>
        <v/>
      </c>
      <c r="AM1811" t="str">
        <f t="shared" si="944"/>
        <v/>
      </c>
      <c r="AN1811" t="str">
        <f t="shared" si="922"/>
        <v/>
      </c>
      <c r="AO1811" t="str">
        <f t="shared" si="948"/>
        <v/>
      </c>
      <c r="AP1811" t="str">
        <f t="shared" si="949"/>
        <v/>
      </c>
      <c r="AQ1811" t="str">
        <f t="shared" si="946"/>
        <v/>
      </c>
    </row>
    <row r="1812" spans="1:43" x14ac:dyDescent="0.25">
      <c r="A1812" t="str">
        <f t="shared" si="950"/>
        <v/>
      </c>
      <c r="C1812" t="str">
        <f t="shared" si="924"/>
        <v/>
      </c>
      <c r="D1812" t="str">
        <f t="shared" si="951"/>
        <v/>
      </c>
      <c r="E1812" t="str">
        <f t="shared" si="952"/>
        <v/>
      </c>
      <c r="F1812" t="str">
        <f t="shared" si="923"/>
        <v/>
      </c>
      <c r="G1812" t="str">
        <f t="shared" si="947"/>
        <v/>
      </c>
      <c r="H1812" t="str">
        <f t="shared" si="925"/>
        <v/>
      </c>
      <c r="I1812" s="3" t="str">
        <f>IF(LEN(H1812)&gt;0,VLOOKUP(H1812,DATA!$B$2:$G$526,6,FALSE),"")</f>
        <v/>
      </c>
      <c r="J1812" t="str">
        <f>IF(LEN(H1812)&gt;0,VLOOKUP(H1812,DATA!$B$2:$G$526,2,FALSE),"")</f>
        <v/>
      </c>
      <c r="K1812" t="str">
        <f>IF(LEN(H1812)&gt;0,IF(MID(IF(MID(MID(C1812,LEN(H1812)+2,99),1,1)="(",MID(MID(C1812,LEN(H1812)+2,99),2,LEN(MID(C1812,LEN(H1812)+2,99))-2),MID(C1812,LEN(H1812)+2,99)),1,1)=VLOOKUP(H1812,DATA!$B$2:$I$526,8,FALSE),MID(IF(MID(MID(C1812,LEN(H1812)+2,99),1,1)="(",MID(MID(C1812,LEN(H1812)+2,99),2,LEN(MID(C1812,LEN(H1812)+2,99))-2),MID(C1812,LEN(H1812)+2,99)),1,3),IF(MID(MID(C1812,LEN(H1812)+2,99),1,1)="(",MID(MID(C1812,LEN(H1812)+2,99),2,LEN(MID(C1812,LEN(H1812)+2,99))-2),MID(C1812,LEN(H1812)+2,99))),"")</f>
        <v/>
      </c>
      <c r="L1812" t="str">
        <f t="shared" si="926"/>
        <v/>
      </c>
      <c r="M1812" t="str">
        <f t="shared" si="945"/>
        <v/>
      </c>
      <c r="N1812" t="str">
        <f t="shared" si="927"/>
        <v/>
      </c>
      <c r="O1812" t="str">
        <f t="shared" si="928"/>
        <v/>
      </c>
      <c r="P1812" t="str">
        <f t="shared" si="953"/>
        <v/>
      </c>
      <c r="Q1812" t="str">
        <f t="shared" si="929"/>
        <v/>
      </c>
      <c r="R1812" t="str">
        <f t="shared" si="930"/>
        <v/>
      </c>
      <c r="S1812" t="str">
        <f t="shared" si="931"/>
        <v/>
      </c>
      <c r="T1812" t="str">
        <f t="shared" si="932"/>
        <v/>
      </c>
      <c r="U1812" t="str">
        <f t="shared" si="933"/>
        <v/>
      </c>
      <c r="V1812" t="str">
        <f>IF(MID(I1812,6,1)="T",VLOOKUP(H1812,DATA!$B$2:$H$526,7,FALSE),"")</f>
        <v/>
      </c>
      <c r="W1812" t="str">
        <f t="shared" si="934"/>
        <v/>
      </c>
      <c r="X1812" t="str">
        <f>IF(LEN(H1812)&gt;0,VLOOKUP(H1812,DATA!$B$2:$F$526,5,FALSE),"")</f>
        <v/>
      </c>
      <c r="Y1812" t="str">
        <f t="shared" si="935"/>
        <v/>
      </c>
      <c r="Z1812" t="str">
        <f t="shared" si="936"/>
        <v/>
      </c>
      <c r="AA1812" t="str">
        <f t="shared" si="937"/>
        <v/>
      </c>
      <c r="AB1812" t="str">
        <f>IF(LEN(Z1812)&gt;0,VLOOKUP(Z1812,DATA!$K$25:$L$69,2,FALSE)&amp;IF(LEN(AA1812)&gt;0,VLOOKUP(AA1812,DATA!$O$25:$P$29,2,FALSE),""),"")</f>
        <v/>
      </c>
      <c r="AC1812" t="str">
        <f>IF(LEN(Z1812)&gt;0,VLOOKUP(Z1812,DATA!$K$25:$M$69,3,FALSE),"")</f>
        <v/>
      </c>
      <c r="AD1812" t="str">
        <f t="shared" si="938"/>
        <v/>
      </c>
      <c r="AE1812" t="str">
        <f t="shared" si="939"/>
        <v/>
      </c>
      <c r="AF1812" t="str">
        <f t="shared" si="940"/>
        <v/>
      </c>
      <c r="AG1812" t="str">
        <f t="shared" si="941"/>
        <v/>
      </c>
      <c r="AH1812" t="str">
        <f t="shared" si="942"/>
        <v/>
      </c>
      <c r="AI1812" t="str">
        <f>IF(LEN(Q1812)&gt;0,REPT("0",IF(IF(MID(I1812,12,1)="F",VLOOKUP(J1812,DATA!$K$2:$Y$20,14,FALSE),0)&gt;10,IF(MID(I1812,12,1)="F",VLOOKUP(J1812,DATA!$K$2:$Y$20,14,FALSE),0)-10,0)-LEN(X1812))&amp;DEC2BIN(Q1812,IF(MID(I1812,12,1)="F",VLOOKUP(J1812,DATA!$K$2:$Y$20,14,FALSE),0)-IF(IF(MID(I1812,12,1)="F",VLOOKUP(J1812,DATA!$K$2:$Y$20,14,FALSE),0)&gt;10,IF(MID(I1812,12,1)="F",VLOOKUP(J1812,DATA!$K$2:$Y$20,14,FALSE),0)-10,0)),"")</f>
        <v/>
      </c>
      <c r="AJ1812" t="str">
        <f>IF(LEN(H1812)&gt;0,IF(H1812&lt;&gt;"CALL_PAL",VLOOKUP(H1812,DATA!$B$2:$E$526,4,FALSE),VLOOKUP(K1812,DATA!$K$72:$M$161,3,FALSE)),"")</f>
        <v/>
      </c>
      <c r="AK1812" t="str">
        <f>IF(LEN(H1812)&gt;0,VLOOKUP(H1812,DATA!$B$2:$D$526,3,FALSE),"")</f>
        <v/>
      </c>
      <c r="AL1812" t="str">
        <f t="shared" si="943"/>
        <v/>
      </c>
      <c r="AM1812" t="str">
        <f t="shared" si="944"/>
        <v/>
      </c>
      <c r="AN1812" t="str">
        <f t="shared" si="922"/>
        <v/>
      </c>
      <c r="AO1812" t="str">
        <f t="shared" si="948"/>
        <v/>
      </c>
      <c r="AP1812" t="str">
        <f t="shared" si="949"/>
        <v/>
      </c>
      <c r="AQ1812" t="str">
        <f t="shared" si="946"/>
        <v/>
      </c>
    </row>
    <row r="1813" spans="1:43" x14ac:dyDescent="0.25">
      <c r="A1813" t="str">
        <f t="shared" si="950"/>
        <v/>
      </c>
      <c r="C1813" t="str">
        <f t="shared" si="924"/>
        <v/>
      </c>
      <c r="D1813" t="str">
        <f t="shared" si="951"/>
        <v/>
      </c>
      <c r="E1813" t="str">
        <f t="shared" si="952"/>
        <v/>
      </c>
      <c r="F1813" t="str">
        <f t="shared" si="923"/>
        <v/>
      </c>
      <c r="G1813" t="str">
        <f t="shared" si="947"/>
        <v/>
      </c>
      <c r="H1813" t="str">
        <f t="shared" si="925"/>
        <v/>
      </c>
      <c r="I1813" s="3" t="str">
        <f>IF(LEN(H1813)&gt;0,VLOOKUP(H1813,DATA!$B$2:$G$526,6,FALSE),"")</f>
        <v/>
      </c>
      <c r="J1813" t="str">
        <f>IF(LEN(H1813)&gt;0,VLOOKUP(H1813,DATA!$B$2:$G$526,2,FALSE),"")</f>
        <v/>
      </c>
      <c r="K1813" t="str">
        <f>IF(LEN(H1813)&gt;0,IF(MID(IF(MID(MID(C1813,LEN(H1813)+2,99),1,1)="(",MID(MID(C1813,LEN(H1813)+2,99),2,LEN(MID(C1813,LEN(H1813)+2,99))-2),MID(C1813,LEN(H1813)+2,99)),1,1)=VLOOKUP(H1813,DATA!$B$2:$I$526,8,FALSE),MID(IF(MID(MID(C1813,LEN(H1813)+2,99),1,1)="(",MID(MID(C1813,LEN(H1813)+2,99),2,LEN(MID(C1813,LEN(H1813)+2,99))-2),MID(C1813,LEN(H1813)+2,99)),1,3),IF(MID(MID(C1813,LEN(H1813)+2,99),1,1)="(",MID(MID(C1813,LEN(H1813)+2,99),2,LEN(MID(C1813,LEN(H1813)+2,99))-2),MID(C1813,LEN(H1813)+2,99))),"")</f>
        <v/>
      </c>
      <c r="L1813" t="str">
        <f t="shared" si="926"/>
        <v/>
      </c>
      <c r="M1813" t="str">
        <f t="shared" si="945"/>
        <v/>
      </c>
      <c r="N1813" t="str">
        <f t="shared" si="927"/>
        <v/>
      </c>
      <c r="O1813" t="str">
        <f t="shared" si="928"/>
        <v/>
      </c>
      <c r="P1813" t="str">
        <f t="shared" si="953"/>
        <v/>
      </c>
      <c r="Q1813" t="str">
        <f t="shared" si="929"/>
        <v/>
      </c>
      <c r="R1813" t="str">
        <f t="shared" si="930"/>
        <v/>
      </c>
      <c r="S1813" t="str">
        <f t="shared" si="931"/>
        <v/>
      </c>
      <c r="T1813" t="str">
        <f t="shared" si="932"/>
        <v/>
      </c>
      <c r="U1813" t="str">
        <f t="shared" si="933"/>
        <v/>
      </c>
      <c r="V1813" t="str">
        <f>IF(MID(I1813,6,1)="T",VLOOKUP(H1813,DATA!$B$2:$H$526,7,FALSE),"")</f>
        <v/>
      </c>
      <c r="W1813" t="str">
        <f t="shared" si="934"/>
        <v/>
      </c>
      <c r="X1813" t="str">
        <f>IF(LEN(H1813)&gt;0,VLOOKUP(H1813,DATA!$B$2:$F$526,5,FALSE),"")</f>
        <v/>
      </c>
      <c r="Y1813" t="str">
        <f t="shared" si="935"/>
        <v/>
      </c>
      <c r="Z1813" t="str">
        <f t="shared" si="936"/>
        <v/>
      </c>
      <c r="AA1813" t="str">
        <f t="shared" si="937"/>
        <v/>
      </c>
      <c r="AB1813" t="str">
        <f>IF(LEN(Z1813)&gt;0,VLOOKUP(Z1813,DATA!$K$25:$L$69,2,FALSE)&amp;IF(LEN(AA1813)&gt;0,VLOOKUP(AA1813,DATA!$O$25:$P$29,2,FALSE),""),"")</f>
        <v/>
      </c>
      <c r="AC1813" t="str">
        <f>IF(LEN(Z1813)&gt;0,VLOOKUP(Z1813,DATA!$K$25:$M$69,3,FALSE),"")</f>
        <v/>
      </c>
      <c r="AD1813" t="str">
        <f t="shared" si="938"/>
        <v/>
      </c>
      <c r="AE1813" t="str">
        <f t="shared" si="939"/>
        <v/>
      </c>
      <c r="AF1813" t="str">
        <f t="shared" si="940"/>
        <v/>
      </c>
      <c r="AG1813" t="str">
        <f t="shared" si="941"/>
        <v/>
      </c>
      <c r="AH1813" t="str">
        <f t="shared" si="942"/>
        <v/>
      </c>
      <c r="AI1813" t="str">
        <f>IF(LEN(Q1813)&gt;0,REPT("0",IF(IF(MID(I1813,12,1)="F",VLOOKUP(J1813,DATA!$K$2:$Y$20,14,FALSE),0)&gt;10,IF(MID(I1813,12,1)="F",VLOOKUP(J1813,DATA!$K$2:$Y$20,14,FALSE),0)-10,0)-LEN(X1813))&amp;DEC2BIN(Q1813,IF(MID(I1813,12,1)="F",VLOOKUP(J1813,DATA!$K$2:$Y$20,14,FALSE),0)-IF(IF(MID(I1813,12,1)="F",VLOOKUP(J1813,DATA!$K$2:$Y$20,14,FALSE),0)&gt;10,IF(MID(I1813,12,1)="F",VLOOKUP(J1813,DATA!$K$2:$Y$20,14,FALSE),0)-10,0)),"")</f>
        <v/>
      </c>
      <c r="AJ1813" t="str">
        <f>IF(LEN(H1813)&gt;0,IF(H1813&lt;&gt;"CALL_PAL",VLOOKUP(H1813,DATA!$B$2:$E$526,4,FALSE),VLOOKUP(K1813,DATA!$K$72:$M$161,3,FALSE)),"")</f>
        <v/>
      </c>
      <c r="AK1813" t="str">
        <f>IF(LEN(H1813)&gt;0,VLOOKUP(H1813,DATA!$B$2:$D$526,3,FALSE),"")</f>
        <v/>
      </c>
      <c r="AL1813" t="str">
        <f t="shared" si="943"/>
        <v/>
      </c>
      <c r="AM1813" t="str">
        <f t="shared" si="944"/>
        <v/>
      </c>
      <c r="AN1813" t="str">
        <f t="shared" si="922"/>
        <v/>
      </c>
      <c r="AO1813" t="str">
        <f t="shared" si="948"/>
        <v/>
      </c>
      <c r="AP1813" t="str">
        <f t="shared" si="949"/>
        <v/>
      </c>
      <c r="AQ1813" t="str">
        <f t="shared" si="946"/>
        <v/>
      </c>
    </row>
    <row r="1814" spans="1:43" x14ac:dyDescent="0.25">
      <c r="A1814" t="str">
        <f t="shared" si="950"/>
        <v/>
      </c>
      <c r="C1814" t="str">
        <f t="shared" si="924"/>
        <v/>
      </c>
      <c r="D1814" t="str">
        <f t="shared" si="951"/>
        <v/>
      </c>
      <c r="E1814" t="str">
        <f t="shared" si="952"/>
        <v/>
      </c>
      <c r="F1814" t="str">
        <f t="shared" si="923"/>
        <v/>
      </c>
      <c r="G1814" t="str">
        <f t="shared" si="947"/>
        <v/>
      </c>
      <c r="H1814" t="str">
        <f t="shared" si="925"/>
        <v/>
      </c>
      <c r="I1814" s="3" t="str">
        <f>IF(LEN(H1814)&gt;0,VLOOKUP(H1814,DATA!$B$2:$G$526,6,FALSE),"")</f>
        <v/>
      </c>
      <c r="J1814" t="str">
        <f>IF(LEN(H1814)&gt;0,VLOOKUP(H1814,DATA!$B$2:$G$526,2,FALSE),"")</f>
        <v/>
      </c>
      <c r="K1814" t="str">
        <f>IF(LEN(H1814)&gt;0,IF(MID(IF(MID(MID(C1814,LEN(H1814)+2,99),1,1)="(",MID(MID(C1814,LEN(H1814)+2,99),2,LEN(MID(C1814,LEN(H1814)+2,99))-2),MID(C1814,LEN(H1814)+2,99)),1,1)=VLOOKUP(H1814,DATA!$B$2:$I$526,8,FALSE),MID(IF(MID(MID(C1814,LEN(H1814)+2,99),1,1)="(",MID(MID(C1814,LEN(H1814)+2,99),2,LEN(MID(C1814,LEN(H1814)+2,99))-2),MID(C1814,LEN(H1814)+2,99)),1,3),IF(MID(MID(C1814,LEN(H1814)+2,99),1,1)="(",MID(MID(C1814,LEN(H1814)+2,99),2,LEN(MID(C1814,LEN(H1814)+2,99))-2),MID(C1814,LEN(H1814)+2,99))),"")</f>
        <v/>
      </c>
      <c r="L1814" t="str">
        <f t="shared" si="926"/>
        <v/>
      </c>
      <c r="M1814" t="str">
        <f t="shared" si="945"/>
        <v/>
      </c>
      <c r="N1814" t="str">
        <f t="shared" si="927"/>
        <v/>
      </c>
      <c r="O1814" t="str">
        <f t="shared" si="928"/>
        <v/>
      </c>
      <c r="P1814" t="str">
        <f t="shared" si="953"/>
        <v/>
      </c>
      <c r="Q1814" t="str">
        <f t="shared" si="929"/>
        <v/>
      </c>
      <c r="R1814" t="str">
        <f t="shared" si="930"/>
        <v/>
      </c>
      <c r="S1814" t="str">
        <f t="shared" si="931"/>
        <v/>
      </c>
      <c r="T1814" t="str">
        <f t="shared" si="932"/>
        <v/>
      </c>
      <c r="U1814" t="str">
        <f t="shared" si="933"/>
        <v/>
      </c>
      <c r="V1814" t="str">
        <f>IF(MID(I1814,6,1)="T",VLOOKUP(H1814,DATA!$B$2:$H$526,7,FALSE),"")</f>
        <v/>
      </c>
      <c r="W1814" t="str">
        <f t="shared" si="934"/>
        <v/>
      </c>
      <c r="X1814" t="str">
        <f>IF(LEN(H1814)&gt;0,VLOOKUP(H1814,DATA!$B$2:$F$526,5,FALSE),"")</f>
        <v/>
      </c>
      <c r="Y1814" t="str">
        <f t="shared" si="935"/>
        <v/>
      </c>
      <c r="Z1814" t="str">
        <f t="shared" si="936"/>
        <v/>
      </c>
      <c r="AA1814" t="str">
        <f t="shared" si="937"/>
        <v/>
      </c>
      <c r="AB1814" t="str">
        <f>IF(LEN(Z1814)&gt;0,VLOOKUP(Z1814,DATA!$K$25:$L$69,2,FALSE)&amp;IF(LEN(AA1814)&gt;0,VLOOKUP(AA1814,DATA!$O$25:$P$29,2,FALSE),""),"")</f>
        <v/>
      </c>
      <c r="AC1814" t="str">
        <f>IF(LEN(Z1814)&gt;0,VLOOKUP(Z1814,DATA!$K$25:$M$69,3,FALSE),"")</f>
        <v/>
      </c>
      <c r="AD1814" t="str">
        <f t="shared" si="938"/>
        <v/>
      </c>
      <c r="AE1814" t="str">
        <f t="shared" si="939"/>
        <v/>
      </c>
      <c r="AF1814" t="str">
        <f t="shared" si="940"/>
        <v/>
      </c>
      <c r="AG1814" t="str">
        <f t="shared" si="941"/>
        <v/>
      </c>
      <c r="AH1814" t="str">
        <f t="shared" si="942"/>
        <v/>
      </c>
      <c r="AI1814" t="str">
        <f>IF(LEN(Q1814)&gt;0,REPT("0",IF(IF(MID(I1814,12,1)="F",VLOOKUP(J1814,DATA!$K$2:$Y$20,14,FALSE),0)&gt;10,IF(MID(I1814,12,1)="F",VLOOKUP(J1814,DATA!$K$2:$Y$20,14,FALSE),0)-10,0)-LEN(X1814))&amp;DEC2BIN(Q1814,IF(MID(I1814,12,1)="F",VLOOKUP(J1814,DATA!$K$2:$Y$20,14,FALSE),0)-IF(IF(MID(I1814,12,1)="F",VLOOKUP(J1814,DATA!$K$2:$Y$20,14,FALSE),0)&gt;10,IF(MID(I1814,12,1)="F",VLOOKUP(J1814,DATA!$K$2:$Y$20,14,FALSE),0)-10,0)),"")</f>
        <v/>
      </c>
      <c r="AJ1814" t="str">
        <f>IF(LEN(H1814)&gt;0,IF(H1814&lt;&gt;"CALL_PAL",VLOOKUP(H1814,DATA!$B$2:$E$526,4,FALSE),VLOOKUP(K1814,DATA!$K$72:$M$161,3,FALSE)),"")</f>
        <v/>
      </c>
      <c r="AK1814" t="str">
        <f>IF(LEN(H1814)&gt;0,VLOOKUP(H1814,DATA!$B$2:$D$526,3,FALSE),"")</f>
        <v/>
      </c>
      <c r="AL1814" t="str">
        <f t="shared" si="943"/>
        <v/>
      </c>
      <c r="AM1814" t="str">
        <f t="shared" si="944"/>
        <v/>
      </c>
      <c r="AN1814" t="str">
        <f t="shared" ref="AN1814:AN1877" si="954">IF(LEN(C1814)&gt;0,IF(C1814=".PAL ON",TRUE,IF(C1814=".PAL OFF",FALSE,IF(ROW()&lt;&gt;2,AN1813,FALSE))),"")</f>
        <v/>
      </c>
      <c r="AO1814" t="str">
        <f t="shared" si="948"/>
        <v/>
      </c>
      <c r="AP1814" t="str">
        <f t="shared" si="949"/>
        <v/>
      </c>
      <c r="AQ1814" t="str">
        <f t="shared" si="946"/>
        <v/>
      </c>
    </row>
    <row r="1815" spans="1:43" x14ac:dyDescent="0.25">
      <c r="A1815" t="str">
        <f t="shared" si="950"/>
        <v/>
      </c>
      <c r="C1815" t="str">
        <f t="shared" si="924"/>
        <v/>
      </c>
      <c r="D1815" t="str">
        <f t="shared" si="951"/>
        <v/>
      </c>
      <c r="E1815" t="str">
        <f t="shared" si="952"/>
        <v/>
      </c>
      <c r="F1815" t="str">
        <f t="shared" si="923"/>
        <v/>
      </c>
      <c r="G1815" t="str">
        <f t="shared" si="947"/>
        <v/>
      </c>
      <c r="H1815" t="str">
        <f t="shared" si="925"/>
        <v/>
      </c>
      <c r="I1815" s="3" t="str">
        <f>IF(LEN(H1815)&gt;0,VLOOKUP(H1815,DATA!$B$2:$G$526,6,FALSE),"")</f>
        <v/>
      </c>
      <c r="J1815" t="str">
        <f>IF(LEN(H1815)&gt;0,VLOOKUP(H1815,DATA!$B$2:$G$526,2,FALSE),"")</f>
        <v/>
      </c>
      <c r="K1815" t="str">
        <f>IF(LEN(H1815)&gt;0,IF(MID(IF(MID(MID(C1815,LEN(H1815)+2,99),1,1)="(",MID(MID(C1815,LEN(H1815)+2,99),2,LEN(MID(C1815,LEN(H1815)+2,99))-2),MID(C1815,LEN(H1815)+2,99)),1,1)=VLOOKUP(H1815,DATA!$B$2:$I$526,8,FALSE),MID(IF(MID(MID(C1815,LEN(H1815)+2,99),1,1)="(",MID(MID(C1815,LEN(H1815)+2,99),2,LEN(MID(C1815,LEN(H1815)+2,99))-2),MID(C1815,LEN(H1815)+2,99)),1,3),IF(MID(MID(C1815,LEN(H1815)+2,99),1,1)="(",MID(MID(C1815,LEN(H1815)+2,99),2,LEN(MID(C1815,LEN(H1815)+2,99))-2),MID(C1815,LEN(H1815)+2,99))),"")</f>
        <v/>
      </c>
      <c r="L1815" t="str">
        <f t="shared" si="926"/>
        <v/>
      </c>
      <c r="M1815" t="str">
        <f t="shared" si="945"/>
        <v/>
      </c>
      <c r="N1815" t="str">
        <f t="shared" si="927"/>
        <v/>
      </c>
      <c r="O1815" t="str">
        <f t="shared" si="928"/>
        <v/>
      </c>
      <c r="P1815" t="str">
        <f t="shared" si="953"/>
        <v/>
      </c>
      <c r="Q1815" t="str">
        <f t="shared" si="929"/>
        <v/>
      </c>
      <c r="R1815" t="str">
        <f t="shared" si="930"/>
        <v/>
      </c>
      <c r="S1815" t="str">
        <f t="shared" si="931"/>
        <v/>
      </c>
      <c r="T1815" t="str">
        <f t="shared" si="932"/>
        <v/>
      </c>
      <c r="U1815" t="str">
        <f t="shared" si="933"/>
        <v/>
      </c>
      <c r="V1815" t="str">
        <f>IF(MID(I1815,6,1)="T",VLOOKUP(H1815,DATA!$B$2:$H$526,7,FALSE),"")</f>
        <v/>
      </c>
      <c r="W1815" t="str">
        <f t="shared" si="934"/>
        <v/>
      </c>
      <c r="X1815" t="str">
        <f>IF(LEN(H1815)&gt;0,VLOOKUP(H1815,DATA!$B$2:$F$526,5,FALSE),"")</f>
        <v/>
      </c>
      <c r="Y1815" t="str">
        <f t="shared" si="935"/>
        <v/>
      </c>
      <c r="Z1815" t="str">
        <f t="shared" si="936"/>
        <v/>
      </c>
      <c r="AA1815" t="str">
        <f t="shared" si="937"/>
        <v/>
      </c>
      <c r="AB1815" t="str">
        <f>IF(LEN(Z1815)&gt;0,VLOOKUP(Z1815,DATA!$K$25:$L$69,2,FALSE)&amp;IF(LEN(AA1815)&gt;0,VLOOKUP(AA1815,DATA!$O$25:$P$29,2,FALSE),""),"")</f>
        <v/>
      </c>
      <c r="AC1815" t="str">
        <f>IF(LEN(Z1815)&gt;0,VLOOKUP(Z1815,DATA!$K$25:$M$69,3,FALSE),"")</f>
        <v/>
      </c>
      <c r="AD1815" t="str">
        <f t="shared" si="938"/>
        <v/>
      </c>
      <c r="AE1815" t="str">
        <f t="shared" si="939"/>
        <v/>
      </c>
      <c r="AF1815" t="str">
        <f t="shared" si="940"/>
        <v/>
      </c>
      <c r="AG1815" t="str">
        <f t="shared" si="941"/>
        <v/>
      </c>
      <c r="AH1815" t="str">
        <f t="shared" si="942"/>
        <v/>
      </c>
      <c r="AI1815" t="str">
        <f>IF(LEN(Q1815)&gt;0,REPT("0",IF(IF(MID(I1815,12,1)="F",VLOOKUP(J1815,DATA!$K$2:$Y$20,14,FALSE),0)&gt;10,IF(MID(I1815,12,1)="F",VLOOKUP(J1815,DATA!$K$2:$Y$20,14,FALSE),0)-10,0)-LEN(X1815))&amp;DEC2BIN(Q1815,IF(MID(I1815,12,1)="F",VLOOKUP(J1815,DATA!$K$2:$Y$20,14,FALSE),0)-IF(IF(MID(I1815,12,1)="F",VLOOKUP(J1815,DATA!$K$2:$Y$20,14,FALSE),0)&gt;10,IF(MID(I1815,12,1)="F",VLOOKUP(J1815,DATA!$K$2:$Y$20,14,FALSE),0)-10,0)),"")</f>
        <v/>
      </c>
      <c r="AJ1815" t="str">
        <f>IF(LEN(H1815)&gt;0,IF(H1815&lt;&gt;"CALL_PAL",VLOOKUP(H1815,DATA!$B$2:$E$526,4,FALSE),VLOOKUP(K1815,DATA!$K$72:$M$161,3,FALSE)),"")</f>
        <v/>
      </c>
      <c r="AK1815" t="str">
        <f>IF(LEN(H1815)&gt;0,VLOOKUP(H1815,DATA!$B$2:$D$526,3,FALSE),"")</f>
        <v/>
      </c>
      <c r="AL1815" t="str">
        <f t="shared" si="943"/>
        <v/>
      </c>
      <c r="AM1815" t="str">
        <f t="shared" si="944"/>
        <v/>
      </c>
      <c r="AN1815" t="str">
        <f t="shared" si="954"/>
        <v/>
      </c>
      <c r="AO1815" t="str">
        <f t="shared" si="948"/>
        <v/>
      </c>
      <c r="AP1815" t="str">
        <f t="shared" si="949"/>
        <v/>
      </c>
      <c r="AQ1815" t="str">
        <f t="shared" si="946"/>
        <v/>
      </c>
    </row>
    <row r="1816" spans="1:43" x14ac:dyDescent="0.25">
      <c r="A1816" t="str">
        <f t="shared" si="950"/>
        <v/>
      </c>
      <c r="C1816" t="str">
        <f t="shared" si="924"/>
        <v/>
      </c>
      <c r="D1816" t="str">
        <f t="shared" si="951"/>
        <v/>
      </c>
      <c r="E1816" t="str">
        <f t="shared" si="952"/>
        <v/>
      </c>
      <c r="F1816" t="str">
        <f t="shared" si="923"/>
        <v/>
      </c>
      <c r="G1816" t="str">
        <f t="shared" si="947"/>
        <v/>
      </c>
      <c r="H1816" t="str">
        <f t="shared" si="925"/>
        <v/>
      </c>
      <c r="I1816" s="3" t="str">
        <f>IF(LEN(H1816)&gt;0,VLOOKUP(H1816,DATA!$B$2:$G$526,6,FALSE),"")</f>
        <v/>
      </c>
      <c r="J1816" t="str">
        <f>IF(LEN(H1816)&gt;0,VLOOKUP(H1816,DATA!$B$2:$G$526,2,FALSE),"")</f>
        <v/>
      </c>
      <c r="K1816" t="str">
        <f>IF(LEN(H1816)&gt;0,IF(MID(IF(MID(MID(C1816,LEN(H1816)+2,99),1,1)="(",MID(MID(C1816,LEN(H1816)+2,99),2,LEN(MID(C1816,LEN(H1816)+2,99))-2),MID(C1816,LEN(H1816)+2,99)),1,1)=VLOOKUP(H1816,DATA!$B$2:$I$526,8,FALSE),MID(IF(MID(MID(C1816,LEN(H1816)+2,99),1,1)="(",MID(MID(C1816,LEN(H1816)+2,99),2,LEN(MID(C1816,LEN(H1816)+2,99))-2),MID(C1816,LEN(H1816)+2,99)),1,3),IF(MID(MID(C1816,LEN(H1816)+2,99),1,1)="(",MID(MID(C1816,LEN(H1816)+2,99),2,LEN(MID(C1816,LEN(H1816)+2,99))-2),MID(C1816,LEN(H1816)+2,99))),"")</f>
        <v/>
      </c>
      <c r="L1816" t="str">
        <f t="shared" si="926"/>
        <v/>
      </c>
      <c r="M1816" t="str">
        <f t="shared" si="945"/>
        <v/>
      </c>
      <c r="N1816" t="str">
        <f t="shared" si="927"/>
        <v/>
      </c>
      <c r="O1816" t="str">
        <f t="shared" si="928"/>
        <v/>
      </c>
      <c r="P1816" t="str">
        <f t="shared" si="953"/>
        <v/>
      </c>
      <c r="Q1816" t="str">
        <f t="shared" si="929"/>
        <v/>
      </c>
      <c r="R1816" t="str">
        <f t="shared" si="930"/>
        <v/>
      </c>
      <c r="S1816" t="str">
        <f t="shared" si="931"/>
        <v/>
      </c>
      <c r="T1816" t="str">
        <f t="shared" si="932"/>
        <v/>
      </c>
      <c r="U1816" t="str">
        <f t="shared" si="933"/>
        <v/>
      </c>
      <c r="V1816" t="str">
        <f>IF(MID(I1816,6,1)="T",VLOOKUP(H1816,DATA!$B$2:$H$526,7,FALSE),"")</f>
        <v/>
      </c>
      <c r="W1816" t="str">
        <f t="shared" si="934"/>
        <v/>
      </c>
      <c r="X1816" t="str">
        <f>IF(LEN(H1816)&gt;0,VLOOKUP(H1816,DATA!$B$2:$F$526,5,FALSE),"")</f>
        <v/>
      </c>
      <c r="Y1816" t="str">
        <f t="shared" si="935"/>
        <v/>
      </c>
      <c r="Z1816" t="str">
        <f t="shared" si="936"/>
        <v/>
      </c>
      <c r="AA1816" t="str">
        <f t="shared" si="937"/>
        <v/>
      </c>
      <c r="AB1816" t="str">
        <f>IF(LEN(Z1816)&gt;0,VLOOKUP(Z1816,DATA!$K$25:$L$69,2,FALSE)&amp;IF(LEN(AA1816)&gt;0,VLOOKUP(AA1816,DATA!$O$25:$P$29,2,FALSE),""),"")</f>
        <v/>
      </c>
      <c r="AC1816" t="str">
        <f>IF(LEN(Z1816)&gt;0,VLOOKUP(Z1816,DATA!$K$25:$M$69,3,FALSE),"")</f>
        <v/>
      </c>
      <c r="AD1816" t="str">
        <f t="shared" si="938"/>
        <v/>
      </c>
      <c r="AE1816" t="str">
        <f t="shared" si="939"/>
        <v/>
      </c>
      <c r="AF1816" t="str">
        <f t="shared" si="940"/>
        <v/>
      </c>
      <c r="AG1816" t="str">
        <f t="shared" si="941"/>
        <v/>
      </c>
      <c r="AH1816" t="str">
        <f t="shared" si="942"/>
        <v/>
      </c>
      <c r="AI1816" t="str">
        <f>IF(LEN(Q1816)&gt;0,REPT("0",IF(IF(MID(I1816,12,1)="F",VLOOKUP(J1816,DATA!$K$2:$Y$20,14,FALSE),0)&gt;10,IF(MID(I1816,12,1)="F",VLOOKUP(J1816,DATA!$K$2:$Y$20,14,FALSE),0)-10,0)-LEN(X1816))&amp;DEC2BIN(Q1816,IF(MID(I1816,12,1)="F",VLOOKUP(J1816,DATA!$K$2:$Y$20,14,FALSE),0)-IF(IF(MID(I1816,12,1)="F",VLOOKUP(J1816,DATA!$K$2:$Y$20,14,FALSE),0)&gt;10,IF(MID(I1816,12,1)="F",VLOOKUP(J1816,DATA!$K$2:$Y$20,14,FALSE),0)-10,0)),"")</f>
        <v/>
      </c>
      <c r="AJ1816" t="str">
        <f>IF(LEN(H1816)&gt;0,IF(H1816&lt;&gt;"CALL_PAL",VLOOKUP(H1816,DATA!$B$2:$E$526,4,FALSE),VLOOKUP(K1816,DATA!$K$72:$M$161,3,FALSE)),"")</f>
        <v/>
      </c>
      <c r="AK1816" t="str">
        <f>IF(LEN(H1816)&gt;0,VLOOKUP(H1816,DATA!$B$2:$D$526,3,FALSE),"")</f>
        <v/>
      </c>
      <c r="AL1816" t="str">
        <f t="shared" si="943"/>
        <v/>
      </c>
      <c r="AM1816" t="str">
        <f t="shared" si="944"/>
        <v/>
      </c>
      <c r="AN1816" t="str">
        <f t="shared" si="954"/>
        <v/>
      </c>
      <c r="AO1816" t="str">
        <f t="shared" si="948"/>
        <v/>
      </c>
      <c r="AP1816" t="str">
        <f t="shared" si="949"/>
        <v/>
      </c>
      <c r="AQ1816" t="str">
        <f t="shared" si="946"/>
        <v/>
      </c>
    </row>
    <row r="1817" spans="1:43" x14ac:dyDescent="0.25">
      <c r="A1817" t="str">
        <f t="shared" si="950"/>
        <v/>
      </c>
      <c r="C1817" t="str">
        <f t="shared" si="924"/>
        <v/>
      </c>
      <c r="D1817" t="str">
        <f t="shared" si="951"/>
        <v/>
      </c>
      <c r="E1817" t="str">
        <f t="shared" si="952"/>
        <v/>
      </c>
      <c r="F1817" t="str">
        <f t="shared" si="923"/>
        <v/>
      </c>
      <c r="G1817" t="str">
        <f t="shared" si="947"/>
        <v/>
      </c>
      <c r="H1817" t="str">
        <f t="shared" si="925"/>
        <v/>
      </c>
      <c r="I1817" s="3" t="str">
        <f>IF(LEN(H1817)&gt;0,VLOOKUP(H1817,DATA!$B$2:$G$526,6,FALSE),"")</f>
        <v/>
      </c>
      <c r="J1817" t="str">
        <f>IF(LEN(H1817)&gt;0,VLOOKUP(H1817,DATA!$B$2:$G$526,2,FALSE),"")</f>
        <v/>
      </c>
      <c r="K1817" t="str">
        <f>IF(LEN(H1817)&gt;0,IF(MID(IF(MID(MID(C1817,LEN(H1817)+2,99),1,1)="(",MID(MID(C1817,LEN(H1817)+2,99),2,LEN(MID(C1817,LEN(H1817)+2,99))-2),MID(C1817,LEN(H1817)+2,99)),1,1)=VLOOKUP(H1817,DATA!$B$2:$I$526,8,FALSE),MID(IF(MID(MID(C1817,LEN(H1817)+2,99),1,1)="(",MID(MID(C1817,LEN(H1817)+2,99),2,LEN(MID(C1817,LEN(H1817)+2,99))-2),MID(C1817,LEN(H1817)+2,99)),1,3),IF(MID(MID(C1817,LEN(H1817)+2,99),1,1)="(",MID(MID(C1817,LEN(H1817)+2,99),2,LEN(MID(C1817,LEN(H1817)+2,99))-2),MID(C1817,LEN(H1817)+2,99))),"")</f>
        <v/>
      </c>
      <c r="L1817" t="str">
        <f t="shared" si="926"/>
        <v/>
      </c>
      <c r="M1817" t="str">
        <f t="shared" si="945"/>
        <v/>
      </c>
      <c r="N1817" t="str">
        <f t="shared" si="927"/>
        <v/>
      </c>
      <c r="O1817" t="str">
        <f t="shared" si="928"/>
        <v/>
      </c>
      <c r="P1817" t="str">
        <f t="shared" si="953"/>
        <v/>
      </c>
      <c r="Q1817" t="str">
        <f t="shared" si="929"/>
        <v/>
      </c>
      <c r="R1817" t="str">
        <f t="shared" si="930"/>
        <v/>
      </c>
      <c r="S1817" t="str">
        <f t="shared" si="931"/>
        <v/>
      </c>
      <c r="T1817" t="str">
        <f t="shared" si="932"/>
        <v/>
      </c>
      <c r="U1817" t="str">
        <f t="shared" si="933"/>
        <v/>
      </c>
      <c r="V1817" t="str">
        <f>IF(MID(I1817,6,1)="T",VLOOKUP(H1817,DATA!$B$2:$H$526,7,FALSE),"")</f>
        <v/>
      </c>
      <c r="W1817" t="str">
        <f t="shared" si="934"/>
        <v/>
      </c>
      <c r="X1817" t="str">
        <f>IF(LEN(H1817)&gt;0,VLOOKUP(H1817,DATA!$B$2:$F$526,5,FALSE),"")</f>
        <v/>
      </c>
      <c r="Y1817" t="str">
        <f t="shared" si="935"/>
        <v/>
      </c>
      <c r="Z1817" t="str">
        <f t="shared" si="936"/>
        <v/>
      </c>
      <c r="AA1817" t="str">
        <f t="shared" si="937"/>
        <v/>
      </c>
      <c r="AB1817" t="str">
        <f>IF(LEN(Z1817)&gt;0,VLOOKUP(Z1817,DATA!$K$25:$L$69,2,FALSE)&amp;IF(LEN(AA1817)&gt;0,VLOOKUP(AA1817,DATA!$O$25:$P$29,2,FALSE),""),"")</f>
        <v/>
      </c>
      <c r="AC1817" t="str">
        <f>IF(LEN(Z1817)&gt;0,VLOOKUP(Z1817,DATA!$K$25:$M$69,3,FALSE),"")</f>
        <v/>
      </c>
      <c r="AD1817" t="str">
        <f t="shared" si="938"/>
        <v/>
      </c>
      <c r="AE1817" t="str">
        <f t="shared" si="939"/>
        <v/>
      </c>
      <c r="AF1817" t="str">
        <f t="shared" si="940"/>
        <v/>
      </c>
      <c r="AG1817" t="str">
        <f t="shared" si="941"/>
        <v/>
      </c>
      <c r="AH1817" t="str">
        <f t="shared" si="942"/>
        <v/>
      </c>
      <c r="AI1817" t="str">
        <f>IF(LEN(Q1817)&gt;0,REPT("0",IF(IF(MID(I1817,12,1)="F",VLOOKUP(J1817,DATA!$K$2:$Y$20,14,FALSE),0)&gt;10,IF(MID(I1817,12,1)="F",VLOOKUP(J1817,DATA!$K$2:$Y$20,14,FALSE),0)-10,0)-LEN(X1817))&amp;DEC2BIN(Q1817,IF(MID(I1817,12,1)="F",VLOOKUP(J1817,DATA!$K$2:$Y$20,14,FALSE),0)-IF(IF(MID(I1817,12,1)="F",VLOOKUP(J1817,DATA!$K$2:$Y$20,14,FALSE),0)&gt;10,IF(MID(I1817,12,1)="F",VLOOKUP(J1817,DATA!$K$2:$Y$20,14,FALSE),0)-10,0)),"")</f>
        <v/>
      </c>
      <c r="AJ1817" t="str">
        <f>IF(LEN(H1817)&gt;0,IF(H1817&lt;&gt;"CALL_PAL",VLOOKUP(H1817,DATA!$B$2:$E$526,4,FALSE),VLOOKUP(K1817,DATA!$K$72:$M$161,3,FALSE)),"")</f>
        <v/>
      </c>
      <c r="AK1817" t="str">
        <f>IF(LEN(H1817)&gt;0,VLOOKUP(H1817,DATA!$B$2:$D$526,3,FALSE),"")</f>
        <v/>
      </c>
      <c r="AL1817" t="str">
        <f t="shared" si="943"/>
        <v/>
      </c>
      <c r="AM1817" t="str">
        <f t="shared" si="944"/>
        <v/>
      </c>
      <c r="AN1817" t="str">
        <f t="shared" si="954"/>
        <v/>
      </c>
      <c r="AO1817" t="str">
        <f t="shared" si="948"/>
        <v/>
      </c>
      <c r="AP1817" t="str">
        <f t="shared" si="949"/>
        <v/>
      </c>
      <c r="AQ1817" t="str">
        <f t="shared" si="946"/>
        <v/>
      </c>
    </row>
    <row r="1818" spans="1:43" x14ac:dyDescent="0.25">
      <c r="A1818" t="str">
        <f t="shared" si="950"/>
        <v/>
      </c>
      <c r="C1818" t="str">
        <f t="shared" si="924"/>
        <v/>
      </c>
      <c r="D1818" t="str">
        <f t="shared" si="951"/>
        <v/>
      </c>
      <c r="E1818" t="str">
        <f t="shared" si="952"/>
        <v/>
      </c>
      <c r="F1818" t="str">
        <f t="shared" ref="F1818:F1881" si="955">IF(LEN(C1818)&gt;0,IF(MID(C1818,1,2)=".V",IF(MID(C1818,6,1)="B",1,IF(MID(C1818,6,1)="W",2,IF(MID(C1818,6,1)="L",4,IF(MID(C1818,6,1)="Q",8,4)))),IF(MID(C1818,1,2)=".P",0,4)),"")</f>
        <v/>
      </c>
      <c r="G1818" t="str">
        <f t="shared" si="947"/>
        <v/>
      </c>
      <c r="H1818" t="str">
        <f t="shared" si="925"/>
        <v/>
      </c>
      <c r="I1818" s="3" t="str">
        <f>IF(LEN(H1818)&gt;0,VLOOKUP(H1818,DATA!$B$2:$G$526,6,FALSE),"")</f>
        <v/>
      </c>
      <c r="J1818" t="str">
        <f>IF(LEN(H1818)&gt;0,VLOOKUP(H1818,DATA!$B$2:$G$526,2,FALSE),"")</f>
        <v/>
      </c>
      <c r="K1818" t="str">
        <f>IF(LEN(H1818)&gt;0,IF(MID(IF(MID(MID(C1818,LEN(H1818)+2,99),1,1)="(",MID(MID(C1818,LEN(H1818)+2,99),2,LEN(MID(C1818,LEN(H1818)+2,99))-2),MID(C1818,LEN(H1818)+2,99)),1,1)=VLOOKUP(H1818,DATA!$B$2:$I$526,8,FALSE),MID(IF(MID(MID(C1818,LEN(H1818)+2,99),1,1)="(",MID(MID(C1818,LEN(H1818)+2,99),2,LEN(MID(C1818,LEN(H1818)+2,99))-2),MID(C1818,LEN(H1818)+2,99)),1,3),IF(MID(MID(C1818,LEN(H1818)+2,99),1,1)="(",MID(MID(C1818,LEN(H1818)+2,99),2,LEN(MID(C1818,LEN(H1818)+2,99))-2),MID(C1818,LEN(H1818)+2,99))),"")</f>
        <v/>
      </c>
      <c r="L1818" t="str">
        <f t="shared" si="926"/>
        <v/>
      </c>
      <c r="M1818" t="str">
        <f t="shared" si="945"/>
        <v/>
      </c>
      <c r="N1818" t="str">
        <f t="shared" si="927"/>
        <v/>
      </c>
      <c r="O1818" t="str">
        <f t="shared" si="928"/>
        <v/>
      </c>
      <c r="P1818" t="str">
        <f t="shared" si="953"/>
        <v/>
      </c>
      <c r="Q1818" t="str">
        <f t="shared" si="929"/>
        <v/>
      </c>
      <c r="R1818" t="str">
        <f t="shared" si="930"/>
        <v/>
      </c>
      <c r="S1818" t="str">
        <f t="shared" si="931"/>
        <v/>
      </c>
      <c r="T1818" t="str">
        <f t="shared" si="932"/>
        <v/>
      </c>
      <c r="U1818" t="str">
        <f t="shared" si="933"/>
        <v/>
      </c>
      <c r="V1818" t="str">
        <f>IF(MID(I1818,6,1)="T",VLOOKUP(H1818,DATA!$B$2:$H$526,7,FALSE),"")</f>
        <v/>
      </c>
      <c r="W1818" t="str">
        <f t="shared" si="934"/>
        <v/>
      </c>
      <c r="X1818" t="str">
        <f>IF(LEN(H1818)&gt;0,VLOOKUP(H1818,DATA!$B$2:$F$526,5,FALSE),"")</f>
        <v/>
      </c>
      <c r="Y1818" t="str">
        <f t="shared" si="935"/>
        <v/>
      </c>
      <c r="Z1818" t="str">
        <f t="shared" si="936"/>
        <v/>
      </c>
      <c r="AA1818" t="str">
        <f t="shared" si="937"/>
        <v/>
      </c>
      <c r="AB1818" t="str">
        <f>IF(LEN(Z1818)&gt;0,VLOOKUP(Z1818,DATA!$K$25:$L$69,2,FALSE)&amp;IF(LEN(AA1818)&gt;0,VLOOKUP(AA1818,DATA!$O$25:$P$29,2,FALSE),""),"")</f>
        <v/>
      </c>
      <c r="AC1818" t="str">
        <f>IF(LEN(Z1818)&gt;0,VLOOKUP(Z1818,DATA!$K$25:$M$69,3,FALSE),"")</f>
        <v/>
      </c>
      <c r="AD1818" t="str">
        <f t="shared" si="938"/>
        <v/>
      </c>
      <c r="AE1818" t="str">
        <f t="shared" si="939"/>
        <v/>
      </c>
      <c r="AF1818" t="str">
        <f t="shared" si="940"/>
        <v/>
      </c>
      <c r="AG1818" t="str">
        <f t="shared" si="941"/>
        <v/>
      </c>
      <c r="AH1818" t="str">
        <f t="shared" si="942"/>
        <v/>
      </c>
      <c r="AI1818" t="str">
        <f>IF(LEN(Q1818)&gt;0,REPT("0",IF(IF(MID(I1818,12,1)="F",VLOOKUP(J1818,DATA!$K$2:$Y$20,14,FALSE),0)&gt;10,IF(MID(I1818,12,1)="F",VLOOKUP(J1818,DATA!$K$2:$Y$20,14,FALSE),0)-10,0)-LEN(X1818))&amp;DEC2BIN(Q1818,IF(MID(I1818,12,1)="F",VLOOKUP(J1818,DATA!$K$2:$Y$20,14,FALSE),0)-IF(IF(MID(I1818,12,1)="F",VLOOKUP(J1818,DATA!$K$2:$Y$20,14,FALSE),0)&gt;10,IF(MID(I1818,12,1)="F",VLOOKUP(J1818,DATA!$K$2:$Y$20,14,FALSE),0)-10,0)),"")</f>
        <v/>
      </c>
      <c r="AJ1818" t="str">
        <f>IF(LEN(H1818)&gt;0,IF(H1818&lt;&gt;"CALL_PAL",VLOOKUP(H1818,DATA!$B$2:$E$526,4,FALSE),VLOOKUP(K1818,DATA!$K$72:$M$161,3,FALSE)),"")</f>
        <v/>
      </c>
      <c r="AK1818" t="str">
        <f>IF(LEN(H1818)&gt;0,VLOOKUP(H1818,DATA!$B$2:$D$526,3,FALSE),"")</f>
        <v/>
      </c>
      <c r="AL1818" t="str">
        <f t="shared" si="943"/>
        <v/>
      </c>
      <c r="AM1818" t="str">
        <f t="shared" si="944"/>
        <v/>
      </c>
      <c r="AN1818" t="str">
        <f t="shared" si="954"/>
        <v/>
      </c>
      <c r="AO1818" t="str">
        <f t="shared" si="948"/>
        <v/>
      </c>
      <c r="AP1818" t="str">
        <f t="shared" si="949"/>
        <v/>
      </c>
      <c r="AQ1818" t="str">
        <f t="shared" si="946"/>
        <v/>
      </c>
    </row>
    <row r="1819" spans="1:43" x14ac:dyDescent="0.25">
      <c r="A1819" t="str">
        <f t="shared" si="950"/>
        <v/>
      </c>
      <c r="C1819" t="str">
        <f t="shared" si="924"/>
        <v/>
      </c>
      <c r="D1819" t="str">
        <f t="shared" si="951"/>
        <v/>
      </c>
      <c r="E1819" t="str">
        <f t="shared" si="952"/>
        <v/>
      </c>
      <c r="F1819" t="str">
        <f t="shared" si="955"/>
        <v/>
      </c>
      <c r="G1819" t="str">
        <f t="shared" si="947"/>
        <v/>
      </c>
      <c r="H1819" t="str">
        <f t="shared" si="925"/>
        <v/>
      </c>
      <c r="I1819" s="3" t="str">
        <f>IF(LEN(H1819)&gt;0,VLOOKUP(H1819,DATA!$B$2:$G$526,6,FALSE),"")</f>
        <v/>
      </c>
      <c r="J1819" t="str">
        <f>IF(LEN(H1819)&gt;0,VLOOKUP(H1819,DATA!$B$2:$G$526,2,FALSE),"")</f>
        <v/>
      </c>
      <c r="K1819" t="str">
        <f>IF(LEN(H1819)&gt;0,IF(MID(IF(MID(MID(C1819,LEN(H1819)+2,99),1,1)="(",MID(MID(C1819,LEN(H1819)+2,99),2,LEN(MID(C1819,LEN(H1819)+2,99))-2),MID(C1819,LEN(H1819)+2,99)),1,1)=VLOOKUP(H1819,DATA!$B$2:$I$526,8,FALSE),MID(IF(MID(MID(C1819,LEN(H1819)+2,99),1,1)="(",MID(MID(C1819,LEN(H1819)+2,99),2,LEN(MID(C1819,LEN(H1819)+2,99))-2),MID(C1819,LEN(H1819)+2,99)),1,3),IF(MID(MID(C1819,LEN(H1819)+2,99),1,1)="(",MID(MID(C1819,LEN(H1819)+2,99),2,LEN(MID(C1819,LEN(H1819)+2,99))-2),MID(C1819,LEN(H1819)+2,99))),"")</f>
        <v/>
      </c>
      <c r="L1819" t="str">
        <f t="shared" si="926"/>
        <v/>
      </c>
      <c r="M1819" t="str">
        <f t="shared" si="945"/>
        <v/>
      </c>
      <c r="N1819" t="str">
        <f t="shared" si="927"/>
        <v/>
      </c>
      <c r="O1819" t="str">
        <f t="shared" si="928"/>
        <v/>
      </c>
      <c r="P1819" t="str">
        <f t="shared" si="953"/>
        <v/>
      </c>
      <c r="Q1819" t="str">
        <f t="shared" si="929"/>
        <v/>
      </c>
      <c r="R1819" t="str">
        <f t="shared" si="930"/>
        <v/>
      </c>
      <c r="S1819" t="str">
        <f t="shared" si="931"/>
        <v/>
      </c>
      <c r="T1819" t="str">
        <f t="shared" si="932"/>
        <v/>
      </c>
      <c r="U1819" t="str">
        <f t="shared" si="933"/>
        <v/>
      </c>
      <c r="V1819" t="str">
        <f>IF(MID(I1819,6,1)="T",VLOOKUP(H1819,DATA!$B$2:$H$526,7,FALSE),"")</f>
        <v/>
      </c>
      <c r="W1819" t="str">
        <f t="shared" si="934"/>
        <v/>
      </c>
      <c r="X1819" t="str">
        <f>IF(LEN(H1819)&gt;0,VLOOKUP(H1819,DATA!$B$2:$F$526,5,FALSE),"")</f>
        <v/>
      </c>
      <c r="Y1819" t="str">
        <f t="shared" si="935"/>
        <v/>
      </c>
      <c r="Z1819" t="str">
        <f t="shared" si="936"/>
        <v/>
      </c>
      <c r="AA1819" t="str">
        <f t="shared" si="937"/>
        <v/>
      </c>
      <c r="AB1819" t="str">
        <f>IF(LEN(Z1819)&gt;0,VLOOKUP(Z1819,DATA!$K$25:$L$69,2,FALSE)&amp;IF(LEN(AA1819)&gt;0,VLOOKUP(AA1819,DATA!$O$25:$P$29,2,FALSE),""),"")</f>
        <v/>
      </c>
      <c r="AC1819" t="str">
        <f>IF(LEN(Z1819)&gt;0,VLOOKUP(Z1819,DATA!$K$25:$M$69,3,FALSE),"")</f>
        <v/>
      </c>
      <c r="AD1819" t="str">
        <f t="shared" si="938"/>
        <v/>
      </c>
      <c r="AE1819" t="str">
        <f t="shared" si="939"/>
        <v/>
      </c>
      <c r="AF1819" t="str">
        <f t="shared" si="940"/>
        <v/>
      </c>
      <c r="AG1819" t="str">
        <f t="shared" si="941"/>
        <v/>
      </c>
      <c r="AH1819" t="str">
        <f t="shared" si="942"/>
        <v/>
      </c>
      <c r="AI1819" t="str">
        <f>IF(LEN(Q1819)&gt;0,REPT("0",IF(IF(MID(I1819,12,1)="F",VLOOKUP(J1819,DATA!$K$2:$Y$20,14,FALSE),0)&gt;10,IF(MID(I1819,12,1)="F",VLOOKUP(J1819,DATA!$K$2:$Y$20,14,FALSE),0)-10,0)-LEN(X1819))&amp;DEC2BIN(Q1819,IF(MID(I1819,12,1)="F",VLOOKUP(J1819,DATA!$K$2:$Y$20,14,FALSE),0)-IF(IF(MID(I1819,12,1)="F",VLOOKUP(J1819,DATA!$K$2:$Y$20,14,FALSE),0)&gt;10,IF(MID(I1819,12,1)="F",VLOOKUP(J1819,DATA!$K$2:$Y$20,14,FALSE),0)-10,0)),"")</f>
        <v/>
      </c>
      <c r="AJ1819" t="str">
        <f>IF(LEN(H1819)&gt;0,IF(H1819&lt;&gt;"CALL_PAL",VLOOKUP(H1819,DATA!$B$2:$E$526,4,FALSE),VLOOKUP(K1819,DATA!$K$72:$M$161,3,FALSE)),"")</f>
        <v/>
      </c>
      <c r="AK1819" t="str">
        <f>IF(LEN(H1819)&gt;0,VLOOKUP(H1819,DATA!$B$2:$D$526,3,FALSE),"")</f>
        <v/>
      </c>
      <c r="AL1819" t="str">
        <f t="shared" si="943"/>
        <v/>
      </c>
      <c r="AM1819" t="str">
        <f t="shared" si="944"/>
        <v/>
      </c>
      <c r="AN1819" t="str">
        <f t="shared" si="954"/>
        <v/>
      </c>
      <c r="AO1819" t="str">
        <f t="shared" si="948"/>
        <v/>
      </c>
      <c r="AP1819" t="str">
        <f t="shared" si="949"/>
        <v/>
      </c>
      <c r="AQ1819" t="str">
        <f t="shared" si="946"/>
        <v/>
      </c>
    </row>
    <row r="1820" spans="1:43" x14ac:dyDescent="0.25">
      <c r="A1820" t="str">
        <f t="shared" si="950"/>
        <v/>
      </c>
      <c r="C1820" t="str">
        <f t="shared" ref="C1820:C1883" si="956">IF(LEN(B1820)&gt;0,TRIM(B1820),"")</f>
        <v/>
      </c>
      <c r="D1820" t="str">
        <f t="shared" si="951"/>
        <v/>
      </c>
      <c r="E1820" t="str">
        <f t="shared" si="952"/>
        <v/>
      </c>
      <c r="F1820" t="str">
        <f t="shared" si="955"/>
        <v/>
      </c>
      <c r="G1820" t="str">
        <f t="shared" si="947"/>
        <v/>
      </c>
      <c r="H1820" t="str">
        <f t="shared" ref="H1820:H1883" si="957">IF(LEN(C1820)&gt;0,IF(IFERROR(FIND(":",C1820)&gt;0,FALSE),"",IF(MID(C1820,1,1)=".","",TRIM(MID(C1820,1,IFERROR(FIND(" ",C1820)-1,LEN(C1820)))))),"")</f>
        <v/>
      </c>
      <c r="I1820" s="3" t="str">
        <f>IF(LEN(H1820)&gt;0,VLOOKUP(H1820,DATA!$B$2:$G$526,6,FALSE),"")</f>
        <v/>
      </c>
      <c r="J1820" t="str">
        <f>IF(LEN(H1820)&gt;0,VLOOKUP(H1820,DATA!$B$2:$G$526,2,FALSE),"")</f>
        <v/>
      </c>
      <c r="K1820" t="str">
        <f>IF(LEN(H1820)&gt;0,IF(MID(IF(MID(MID(C1820,LEN(H1820)+2,99),1,1)="(",MID(MID(C1820,LEN(H1820)+2,99),2,LEN(MID(C1820,LEN(H1820)+2,99))-2),MID(C1820,LEN(H1820)+2,99)),1,1)=VLOOKUP(H1820,DATA!$B$2:$I$526,8,FALSE),MID(IF(MID(MID(C1820,LEN(H1820)+2,99),1,1)="(",MID(MID(C1820,LEN(H1820)+2,99),2,LEN(MID(C1820,LEN(H1820)+2,99))-2),MID(C1820,LEN(H1820)+2,99)),1,3),IF(MID(MID(C1820,LEN(H1820)+2,99),1,1)="(",MID(MID(C1820,LEN(H1820)+2,99),2,LEN(MID(C1820,LEN(H1820)+2,99))-2),MID(C1820,LEN(H1820)+2,99))),"")</f>
        <v/>
      </c>
      <c r="L1820" t="str">
        <f t="shared" ref="L1820:L1883" si="958">TRIM(MID(IF(LEN(H1820)&gt;0,IF(FIND(K1820,C1820)+LEN(K1820)+1&lt;LEN(C1820),MID(C1820,FIND(K1820,C1820)+LEN(K1820)+1,99),""),""), 1, IFERROR(FIND(",",IF(LEN(H1820)&gt;0,IF(FIND(K1820,C1820)+LEN(K1820)+1&lt;LEN(C1820),MID(C1820,FIND(K1820,C1820)+LEN(K1820)+1,99),""),""))-1,LEN(IF(LEN(H1820)&gt;0,IF(FIND(K1820,C1820)+LEN(K1820)+1&lt;LEN(C1820),MID(C1820,FIND(K1820,C1820)+LEN(K1820)+1,99),""),"")))))</f>
        <v/>
      </c>
      <c r="M1820" t="str">
        <f t="shared" si="945"/>
        <v/>
      </c>
      <c r="N1820" t="str">
        <f t="shared" ref="N1820:N1883" si="959">IF(MID(I1820,5,1)="L",IFERROR(FIND("#",L1820)=1,FALSE),"")</f>
        <v/>
      </c>
      <c r="O1820" t="str">
        <f t="shared" ref="O1820:O1883" si="960">IF(MID(I1820,4,1)="Z",IF(N1820,FALSE,TRUE),"")</f>
        <v/>
      </c>
      <c r="P1820" t="str">
        <f t="shared" si="953"/>
        <v/>
      </c>
      <c r="Q1820" t="str">
        <f t="shared" ref="Q1820:Q1883" si="961">IF(LEN(P1820)&gt;0,P1820-(G1820+4),IF(AND(MID(I1820,12,1)="F",LEN(L1820)&gt;0,MID(L1820,1,1)&lt;&gt;"R",MID(L1820,1,1)&lt;&gt;"F",MID(L1820,1,1)&lt;&gt;"#"),INT(MID(L1820,1,FIND("(",L1820)-1)),""))</f>
        <v/>
      </c>
      <c r="R1820" t="str">
        <f t="shared" ref="R1820:R1883" si="962">IF(AND(MID(I1820,3,1)="B",LEN(P1820)=0,LEN(Q1820)&lt;&gt;0),MID(L1820,LEN(Q1820)+2,3),"")</f>
        <v/>
      </c>
      <c r="S1820" t="str">
        <f t="shared" ref="S1820:S1883" si="963">IF(LEN(I1820)&gt;0,IF(MID(I1820,2,1)="A",IFERROR(FIND("A31",J1820)&gt;0,FALSE),""),"")</f>
        <v/>
      </c>
      <c r="T1820" t="str">
        <f t="shared" ref="T1820:T1883" si="964">IF(LEN(I1820)&gt;0,IF(MID(I1820,3,1)="B",IFERROR(FIND("B31",J1820)&gt;0,IF(H1820="HW_MFPR",TRUE,FALSE)),""),"")</f>
        <v/>
      </c>
      <c r="U1820" t="str">
        <f t="shared" ref="U1820:U1883" si="965">IF(LEN(I1820)&gt;0,IF(MID(I1820,13,1)="C",IFERROR(FIND("C31",J1820)&gt;0,FALSE),""),"")</f>
        <v/>
      </c>
      <c r="V1820" t="str">
        <f>IF(MID(I1820,6,1)="T",VLOOKUP(H1820,DATA!$B$2:$H$526,7,FALSE),"")</f>
        <v/>
      </c>
      <c r="W1820" t="str">
        <f t="shared" ref="W1820:W1883" si="966">IF(MID(I1820,7,1)="E",DEC2BIN(IF(M1820="L",0,1),1),"")</f>
        <v/>
      </c>
      <c r="X1820" t="str">
        <f>IF(LEN(H1820)&gt;0,VLOOKUP(H1820,DATA!$B$2:$F$526,5,FALSE),"")</f>
        <v/>
      </c>
      <c r="Y1820" t="str">
        <f t="shared" ref="Y1820:Y1883" si="967">IF(LEN(X1820)&gt;0,DEC2BIN(IF(AND(LEN(M1820)&gt;0,MID(M1820,1,1)="S"),1,0),1),"")</f>
        <v/>
      </c>
      <c r="Z1820" t="str">
        <f t="shared" ref="Z1820:Z1883" si="968">IF(MID(I1820,10,1)="I",MID(L1820,1,IFERROR(FIND("(",L1820)-1,LEN(L1820))),"")</f>
        <v/>
      </c>
      <c r="AA1820" t="str">
        <f t="shared" ref="AA1820:AA1883" si="969">IF(AND(LEN(Z1820)&gt;0,LEN(Z1820)&lt;&gt;LEN(L1820)),MID(L1820,LEN(Z1820)+2,LEN(L1820)-LEN(Z1820)-2),"")</f>
        <v/>
      </c>
      <c r="AB1820" t="str">
        <f>IF(LEN(Z1820)&gt;0,VLOOKUP(Z1820,DATA!$K$25:$L$69,2,FALSE)&amp;IF(LEN(AA1820)&gt;0,VLOOKUP(AA1820,DATA!$O$25:$P$29,2,FALSE),""),"")</f>
        <v/>
      </c>
      <c r="AC1820" t="str">
        <f>IF(LEN(Z1820)&gt;0,VLOOKUP(Z1820,DATA!$K$25:$M$69,3,FALSE),"")</f>
        <v/>
      </c>
      <c r="AD1820" t="str">
        <f t="shared" ref="AD1820:AD1883" si="970">IF(MID(I1820,2,1)="A",DEC2BIN(IF(S1820,"31",MID(K1820,2,2)),5),"")</f>
        <v/>
      </c>
      <c r="AE1820" t="str">
        <f t="shared" ref="AE1820:AE1883" si="971">IF(MID(I1820,3,1)="B",IF(T1820,DEC2BIN("31",5),IF(S1820,DEC2BIN(MID(K1820,2,2),5),IF(LEN(R1820)&gt;0,DEC2BIN(MID(R1820,2,2),5),IF(OR(LEN(P1820)&gt;0,LEN(Z1820)&gt;0,N1820),"",DEC2BIN(MID(L1820,2,2),5))))),"")</f>
        <v/>
      </c>
      <c r="AF1820" t="str">
        <f t="shared" ref="AF1820:AF1883" si="972">IF(AND(LEN(O1820)&gt;0,O1820),"0000","")</f>
        <v/>
      </c>
      <c r="AG1820" t="str">
        <f t="shared" ref="AG1820:AG1883" si="973">IF(AND(LEN(N1820)&gt;0,N1820),DEC2BIN(MID(L1820,2,LEN(L1820)-1),8)&amp;"1","")</f>
        <v/>
      </c>
      <c r="AH1820" t="str">
        <f t="shared" ref="AH1820:AH1883" si="974">IF(MID(I1820,13,1)="C",DEC2BIN(IF(U1820,31,MID(M1820,2,2)),5),"")</f>
        <v/>
      </c>
      <c r="AI1820" t="str">
        <f>IF(LEN(Q1820)&gt;0,REPT("0",IF(IF(MID(I1820,12,1)="F",VLOOKUP(J1820,DATA!$K$2:$Y$20,14,FALSE),0)&gt;10,IF(MID(I1820,12,1)="F",VLOOKUP(J1820,DATA!$K$2:$Y$20,14,FALSE),0)-10,0)-LEN(X1820))&amp;DEC2BIN(Q1820,IF(MID(I1820,12,1)="F",VLOOKUP(J1820,DATA!$K$2:$Y$20,14,FALSE),0)-IF(IF(MID(I1820,12,1)="F",VLOOKUP(J1820,DATA!$K$2:$Y$20,14,FALSE),0)&gt;10,IF(MID(I1820,12,1)="F",VLOOKUP(J1820,DATA!$K$2:$Y$20,14,FALSE),0)-10,0)),"")</f>
        <v/>
      </c>
      <c r="AJ1820" t="str">
        <f>IF(LEN(H1820)&gt;0,IF(H1820&lt;&gt;"CALL_PAL",VLOOKUP(H1820,DATA!$B$2:$E$526,4,FALSE),VLOOKUP(K1820,DATA!$K$72:$M$161,3,FALSE)),"")</f>
        <v/>
      </c>
      <c r="AK1820" t="str">
        <f>IF(LEN(H1820)&gt;0,VLOOKUP(H1820,DATA!$B$2:$D$526,3,FALSE),"")</f>
        <v/>
      </c>
      <c r="AL1820" t="str">
        <f t="shared" ref="AL1820:AL1883" si="975">AK1820&amp;AD1820&amp;AE1820&amp;V1820&amp;W1820&amp;X1820&amp;Y1820&amp;AB1820&amp;AC1820&amp;AF1820&amp;AG1820&amp;AI1820&amp;AJ1820&amp;AH1820</f>
        <v/>
      </c>
      <c r="AM1820" t="str">
        <f t="shared" ref="AM1820:AM1883" si="976">IF(LEN(AL1820)&gt;0,BIN2HEX(MID(AL1820,1,8),2)&amp;BIN2HEX(MID(AL1820,9,8),2)&amp;BIN2HEX(MID(AL1820,17,8),2)&amp;BIN2HEX(MID(AL1820,25,8),2),"")</f>
        <v/>
      </c>
      <c r="AN1820" t="str">
        <f t="shared" si="954"/>
        <v/>
      </c>
      <c r="AO1820" t="str">
        <f t="shared" si="948"/>
        <v/>
      </c>
      <c r="AP1820" t="str">
        <f t="shared" si="949"/>
        <v/>
      </c>
      <c r="AQ1820" t="str">
        <f t="shared" si="946"/>
        <v/>
      </c>
    </row>
    <row r="1821" spans="1:43" x14ac:dyDescent="0.25">
      <c r="A1821" t="str">
        <f t="shared" si="950"/>
        <v/>
      </c>
      <c r="C1821" t="str">
        <f t="shared" si="956"/>
        <v/>
      </c>
      <c r="D1821" t="str">
        <f t="shared" si="951"/>
        <v/>
      </c>
      <c r="E1821" t="str">
        <f t="shared" si="952"/>
        <v/>
      </c>
      <c r="F1821" t="str">
        <f t="shared" si="955"/>
        <v/>
      </c>
      <c r="G1821" t="str">
        <f t="shared" si="947"/>
        <v/>
      </c>
      <c r="H1821" t="str">
        <f t="shared" si="957"/>
        <v/>
      </c>
      <c r="I1821" s="3" t="str">
        <f>IF(LEN(H1821)&gt;0,VLOOKUP(H1821,DATA!$B$2:$G$526,6,FALSE),"")</f>
        <v/>
      </c>
      <c r="J1821" t="str">
        <f>IF(LEN(H1821)&gt;0,VLOOKUP(H1821,DATA!$B$2:$G$526,2,FALSE),"")</f>
        <v/>
      </c>
      <c r="K1821" t="str">
        <f>IF(LEN(H1821)&gt;0,IF(MID(IF(MID(MID(C1821,LEN(H1821)+2,99),1,1)="(",MID(MID(C1821,LEN(H1821)+2,99),2,LEN(MID(C1821,LEN(H1821)+2,99))-2),MID(C1821,LEN(H1821)+2,99)),1,1)=VLOOKUP(H1821,DATA!$B$2:$I$526,8,FALSE),MID(IF(MID(MID(C1821,LEN(H1821)+2,99),1,1)="(",MID(MID(C1821,LEN(H1821)+2,99),2,LEN(MID(C1821,LEN(H1821)+2,99))-2),MID(C1821,LEN(H1821)+2,99)),1,3),IF(MID(MID(C1821,LEN(H1821)+2,99),1,1)="(",MID(MID(C1821,LEN(H1821)+2,99),2,LEN(MID(C1821,LEN(H1821)+2,99))-2),MID(C1821,LEN(H1821)+2,99))),"")</f>
        <v/>
      </c>
      <c r="L1821" t="str">
        <f t="shared" si="958"/>
        <v/>
      </c>
      <c r="M1821" t="str">
        <f t="shared" si="945"/>
        <v/>
      </c>
      <c r="N1821" t="str">
        <f t="shared" si="959"/>
        <v/>
      </c>
      <c r="O1821" t="str">
        <f t="shared" si="960"/>
        <v/>
      </c>
      <c r="P1821" t="str">
        <f t="shared" si="953"/>
        <v/>
      </c>
      <c r="Q1821" t="str">
        <f t="shared" si="961"/>
        <v/>
      </c>
      <c r="R1821" t="str">
        <f t="shared" si="962"/>
        <v/>
      </c>
      <c r="S1821" t="str">
        <f t="shared" si="963"/>
        <v/>
      </c>
      <c r="T1821" t="str">
        <f t="shared" si="964"/>
        <v/>
      </c>
      <c r="U1821" t="str">
        <f t="shared" si="965"/>
        <v/>
      </c>
      <c r="V1821" t="str">
        <f>IF(MID(I1821,6,1)="T",VLOOKUP(H1821,DATA!$B$2:$H$526,7,FALSE),"")</f>
        <v/>
      </c>
      <c r="W1821" t="str">
        <f t="shared" si="966"/>
        <v/>
      </c>
      <c r="X1821" t="str">
        <f>IF(LEN(H1821)&gt;0,VLOOKUP(H1821,DATA!$B$2:$F$526,5,FALSE),"")</f>
        <v/>
      </c>
      <c r="Y1821" t="str">
        <f t="shared" si="967"/>
        <v/>
      </c>
      <c r="Z1821" t="str">
        <f t="shared" si="968"/>
        <v/>
      </c>
      <c r="AA1821" t="str">
        <f t="shared" si="969"/>
        <v/>
      </c>
      <c r="AB1821" t="str">
        <f>IF(LEN(Z1821)&gt;0,VLOOKUP(Z1821,DATA!$K$25:$L$69,2,FALSE)&amp;IF(LEN(AA1821)&gt;0,VLOOKUP(AA1821,DATA!$O$25:$P$29,2,FALSE),""),"")</f>
        <v/>
      </c>
      <c r="AC1821" t="str">
        <f>IF(LEN(Z1821)&gt;0,VLOOKUP(Z1821,DATA!$K$25:$M$69,3,FALSE),"")</f>
        <v/>
      </c>
      <c r="AD1821" t="str">
        <f t="shared" si="970"/>
        <v/>
      </c>
      <c r="AE1821" t="str">
        <f t="shared" si="971"/>
        <v/>
      </c>
      <c r="AF1821" t="str">
        <f t="shared" si="972"/>
        <v/>
      </c>
      <c r="AG1821" t="str">
        <f t="shared" si="973"/>
        <v/>
      </c>
      <c r="AH1821" t="str">
        <f t="shared" si="974"/>
        <v/>
      </c>
      <c r="AI1821" t="str">
        <f>IF(LEN(Q1821)&gt;0,REPT("0",IF(IF(MID(I1821,12,1)="F",VLOOKUP(J1821,DATA!$K$2:$Y$20,14,FALSE),0)&gt;10,IF(MID(I1821,12,1)="F",VLOOKUP(J1821,DATA!$K$2:$Y$20,14,FALSE),0)-10,0)-LEN(X1821))&amp;DEC2BIN(Q1821,IF(MID(I1821,12,1)="F",VLOOKUP(J1821,DATA!$K$2:$Y$20,14,FALSE),0)-IF(IF(MID(I1821,12,1)="F",VLOOKUP(J1821,DATA!$K$2:$Y$20,14,FALSE),0)&gt;10,IF(MID(I1821,12,1)="F",VLOOKUP(J1821,DATA!$K$2:$Y$20,14,FALSE),0)-10,0)),"")</f>
        <v/>
      </c>
      <c r="AJ1821" t="str">
        <f>IF(LEN(H1821)&gt;0,IF(H1821&lt;&gt;"CALL_PAL",VLOOKUP(H1821,DATA!$B$2:$E$526,4,FALSE),VLOOKUP(K1821,DATA!$K$72:$M$161,3,FALSE)),"")</f>
        <v/>
      </c>
      <c r="AK1821" t="str">
        <f>IF(LEN(H1821)&gt;0,VLOOKUP(H1821,DATA!$B$2:$D$526,3,FALSE),"")</f>
        <v/>
      </c>
      <c r="AL1821" t="str">
        <f t="shared" si="975"/>
        <v/>
      </c>
      <c r="AM1821" t="str">
        <f t="shared" si="976"/>
        <v/>
      </c>
      <c r="AN1821" t="str">
        <f t="shared" si="954"/>
        <v/>
      </c>
      <c r="AO1821" t="str">
        <f t="shared" si="948"/>
        <v/>
      </c>
      <c r="AP1821" t="str">
        <f t="shared" si="949"/>
        <v/>
      </c>
      <c r="AQ1821" t="str">
        <f t="shared" si="946"/>
        <v/>
      </c>
    </row>
    <row r="1822" spans="1:43" x14ac:dyDescent="0.25">
      <c r="A1822" t="str">
        <f t="shared" si="950"/>
        <v/>
      </c>
      <c r="C1822" t="str">
        <f t="shared" si="956"/>
        <v/>
      </c>
      <c r="D1822" t="str">
        <f t="shared" si="951"/>
        <v/>
      </c>
      <c r="E1822" t="str">
        <f t="shared" si="952"/>
        <v/>
      </c>
      <c r="F1822" t="str">
        <f t="shared" si="955"/>
        <v/>
      </c>
      <c r="G1822" t="str">
        <f t="shared" si="947"/>
        <v/>
      </c>
      <c r="H1822" t="str">
        <f t="shared" si="957"/>
        <v/>
      </c>
      <c r="I1822" s="3" t="str">
        <f>IF(LEN(H1822)&gt;0,VLOOKUP(H1822,DATA!$B$2:$G$526,6,FALSE),"")</f>
        <v/>
      </c>
      <c r="J1822" t="str">
        <f>IF(LEN(H1822)&gt;0,VLOOKUP(H1822,DATA!$B$2:$G$526,2,FALSE),"")</f>
        <v/>
      </c>
      <c r="K1822" t="str">
        <f>IF(LEN(H1822)&gt;0,IF(MID(IF(MID(MID(C1822,LEN(H1822)+2,99),1,1)="(",MID(MID(C1822,LEN(H1822)+2,99),2,LEN(MID(C1822,LEN(H1822)+2,99))-2),MID(C1822,LEN(H1822)+2,99)),1,1)=VLOOKUP(H1822,DATA!$B$2:$I$526,8,FALSE),MID(IF(MID(MID(C1822,LEN(H1822)+2,99),1,1)="(",MID(MID(C1822,LEN(H1822)+2,99),2,LEN(MID(C1822,LEN(H1822)+2,99))-2),MID(C1822,LEN(H1822)+2,99)),1,3),IF(MID(MID(C1822,LEN(H1822)+2,99),1,1)="(",MID(MID(C1822,LEN(H1822)+2,99),2,LEN(MID(C1822,LEN(H1822)+2,99))-2),MID(C1822,LEN(H1822)+2,99))),"")</f>
        <v/>
      </c>
      <c r="L1822" t="str">
        <f t="shared" si="958"/>
        <v/>
      </c>
      <c r="M1822" t="str">
        <f t="shared" si="945"/>
        <v/>
      </c>
      <c r="N1822" t="str">
        <f t="shared" si="959"/>
        <v/>
      </c>
      <c r="O1822" t="str">
        <f t="shared" si="960"/>
        <v/>
      </c>
      <c r="P1822" t="str">
        <f t="shared" si="953"/>
        <v/>
      </c>
      <c r="Q1822" t="str">
        <f t="shared" si="961"/>
        <v/>
      </c>
      <c r="R1822" t="str">
        <f t="shared" si="962"/>
        <v/>
      </c>
      <c r="S1822" t="str">
        <f t="shared" si="963"/>
        <v/>
      </c>
      <c r="T1822" t="str">
        <f t="shared" si="964"/>
        <v/>
      </c>
      <c r="U1822" t="str">
        <f t="shared" si="965"/>
        <v/>
      </c>
      <c r="V1822" t="str">
        <f>IF(MID(I1822,6,1)="T",VLOOKUP(H1822,DATA!$B$2:$H$526,7,FALSE),"")</f>
        <v/>
      </c>
      <c r="W1822" t="str">
        <f t="shared" si="966"/>
        <v/>
      </c>
      <c r="X1822" t="str">
        <f>IF(LEN(H1822)&gt;0,VLOOKUP(H1822,DATA!$B$2:$F$526,5,FALSE),"")</f>
        <v/>
      </c>
      <c r="Y1822" t="str">
        <f t="shared" si="967"/>
        <v/>
      </c>
      <c r="Z1822" t="str">
        <f t="shared" si="968"/>
        <v/>
      </c>
      <c r="AA1822" t="str">
        <f t="shared" si="969"/>
        <v/>
      </c>
      <c r="AB1822" t="str">
        <f>IF(LEN(Z1822)&gt;0,VLOOKUP(Z1822,DATA!$K$25:$L$69,2,FALSE)&amp;IF(LEN(AA1822)&gt;0,VLOOKUP(AA1822,DATA!$O$25:$P$29,2,FALSE),""),"")</f>
        <v/>
      </c>
      <c r="AC1822" t="str">
        <f>IF(LEN(Z1822)&gt;0,VLOOKUP(Z1822,DATA!$K$25:$M$69,3,FALSE),"")</f>
        <v/>
      </c>
      <c r="AD1822" t="str">
        <f t="shared" si="970"/>
        <v/>
      </c>
      <c r="AE1822" t="str">
        <f t="shared" si="971"/>
        <v/>
      </c>
      <c r="AF1822" t="str">
        <f t="shared" si="972"/>
        <v/>
      </c>
      <c r="AG1822" t="str">
        <f t="shared" si="973"/>
        <v/>
      </c>
      <c r="AH1822" t="str">
        <f t="shared" si="974"/>
        <v/>
      </c>
      <c r="AI1822" t="str">
        <f>IF(LEN(Q1822)&gt;0,REPT("0",IF(IF(MID(I1822,12,1)="F",VLOOKUP(J1822,DATA!$K$2:$Y$20,14,FALSE),0)&gt;10,IF(MID(I1822,12,1)="F",VLOOKUP(J1822,DATA!$K$2:$Y$20,14,FALSE),0)-10,0)-LEN(X1822))&amp;DEC2BIN(Q1822,IF(MID(I1822,12,1)="F",VLOOKUP(J1822,DATA!$K$2:$Y$20,14,FALSE),0)-IF(IF(MID(I1822,12,1)="F",VLOOKUP(J1822,DATA!$K$2:$Y$20,14,FALSE),0)&gt;10,IF(MID(I1822,12,1)="F",VLOOKUP(J1822,DATA!$K$2:$Y$20,14,FALSE),0)-10,0)),"")</f>
        <v/>
      </c>
      <c r="AJ1822" t="str">
        <f>IF(LEN(H1822)&gt;0,IF(H1822&lt;&gt;"CALL_PAL",VLOOKUP(H1822,DATA!$B$2:$E$526,4,FALSE),VLOOKUP(K1822,DATA!$K$72:$M$161,3,FALSE)),"")</f>
        <v/>
      </c>
      <c r="AK1822" t="str">
        <f>IF(LEN(H1822)&gt;0,VLOOKUP(H1822,DATA!$B$2:$D$526,3,FALSE),"")</f>
        <v/>
      </c>
      <c r="AL1822" t="str">
        <f t="shared" si="975"/>
        <v/>
      </c>
      <c r="AM1822" t="str">
        <f t="shared" si="976"/>
        <v/>
      </c>
      <c r="AN1822" t="str">
        <f t="shared" si="954"/>
        <v/>
      </c>
      <c r="AO1822" t="str">
        <f t="shared" si="948"/>
        <v/>
      </c>
      <c r="AP1822" t="str">
        <f t="shared" si="949"/>
        <v/>
      </c>
      <c r="AQ1822" t="str">
        <f t="shared" si="946"/>
        <v/>
      </c>
    </row>
    <row r="1823" spans="1:43" x14ac:dyDescent="0.25">
      <c r="A1823" t="str">
        <f t="shared" si="950"/>
        <v/>
      </c>
      <c r="C1823" t="str">
        <f t="shared" si="956"/>
        <v/>
      </c>
      <c r="D1823" t="str">
        <f t="shared" si="951"/>
        <v/>
      </c>
      <c r="E1823" t="str">
        <f t="shared" si="952"/>
        <v/>
      </c>
      <c r="F1823" t="str">
        <f t="shared" si="955"/>
        <v/>
      </c>
      <c r="G1823" t="str">
        <f t="shared" si="947"/>
        <v/>
      </c>
      <c r="H1823" t="str">
        <f t="shared" si="957"/>
        <v/>
      </c>
      <c r="I1823" s="3" t="str">
        <f>IF(LEN(H1823)&gt;0,VLOOKUP(H1823,DATA!$B$2:$G$526,6,FALSE),"")</f>
        <v/>
      </c>
      <c r="J1823" t="str">
        <f>IF(LEN(H1823)&gt;0,VLOOKUP(H1823,DATA!$B$2:$G$526,2,FALSE),"")</f>
        <v/>
      </c>
      <c r="K1823" t="str">
        <f>IF(LEN(H1823)&gt;0,IF(MID(IF(MID(MID(C1823,LEN(H1823)+2,99),1,1)="(",MID(MID(C1823,LEN(H1823)+2,99),2,LEN(MID(C1823,LEN(H1823)+2,99))-2),MID(C1823,LEN(H1823)+2,99)),1,1)=VLOOKUP(H1823,DATA!$B$2:$I$526,8,FALSE),MID(IF(MID(MID(C1823,LEN(H1823)+2,99),1,1)="(",MID(MID(C1823,LEN(H1823)+2,99),2,LEN(MID(C1823,LEN(H1823)+2,99))-2),MID(C1823,LEN(H1823)+2,99)),1,3),IF(MID(MID(C1823,LEN(H1823)+2,99),1,1)="(",MID(MID(C1823,LEN(H1823)+2,99),2,LEN(MID(C1823,LEN(H1823)+2,99))-2),MID(C1823,LEN(H1823)+2,99))),"")</f>
        <v/>
      </c>
      <c r="L1823" t="str">
        <f t="shared" si="958"/>
        <v/>
      </c>
      <c r="M1823" t="str">
        <f t="shared" si="945"/>
        <v/>
      </c>
      <c r="N1823" t="str">
        <f t="shared" si="959"/>
        <v/>
      </c>
      <c r="O1823" t="str">
        <f t="shared" si="960"/>
        <v/>
      </c>
      <c r="P1823" t="str">
        <f t="shared" si="953"/>
        <v/>
      </c>
      <c r="Q1823" t="str">
        <f t="shared" si="961"/>
        <v/>
      </c>
      <c r="R1823" t="str">
        <f t="shared" si="962"/>
        <v/>
      </c>
      <c r="S1823" t="str">
        <f t="shared" si="963"/>
        <v/>
      </c>
      <c r="T1823" t="str">
        <f t="shared" si="964"/>
        <v/>
      </c>
      <c r="U1823" t="str">
        <f t="shared" si="965"/>
        <v/>
      </c>
      <c r="V1823" t="str">
        <f>IF(MID(I1823,6,1)="T",VLOOKUP(H1823,DATA!$B$2:$H$526,7,FALSE),"")</f>
        <v/>
      </c>
      <c r="W1823" t="str">
        <f t="shared" si="966"/>
        <v/>
      </c>
      <c r="X1823" t="str">
        <f>IF(LEN(H1823)&gt;0,VLOOKUP(H1823,DATA!$B$2:$F$526,5,FALSE),"")</f>
        <v/>
      </c>
      <c r="Y1823" t="str">
        <f t="shared" si="967"/>
        <v/>
      </c>
      <c r="Z1823" t="str">
        <f t="shared" si="968"/>
        <v/>
      </c>
      <c r="AA1823" t="str">
        <f t="shared" si="969"/>
        <v/>
      </c>
      <c r="AB1823" t="str">
        <f>IF(LEN(Z1823)&gt;0,VLOOKUP(Z1823,DATA!$K$25:$L$69,2,FALSE)&amp;IF(LEN(AA1823)&gt;0,VLOOKUP(AA1823,DATA!$O$25:$P$29,2,FALSE),""),"")</f>
        <v/>
      </c>
      <c r="AC1823" t="str">
        <f>IF(LEN(Z1823)&gt;0,VLOOKUP(Z1823,DATA!$K$25:$M$69,3,FALSE),"")</f>
        <v/>
      </c>
      <c r="AD1823" t="str">
        <f t="shared" si="970"/>
        <v/>
      </c>
      <c r="AE1823" t="str">
        <f t="shared" si="971"/>
        <v/>
      </c>
      <c r="AF1823" t="str">
        <f t="shared" si="972"/>
        <v/>
      </c>
      <c r="AG1823" t="str">
        <f t="shared" si="973"/>
        <v/>
      </c>
      <c r="AH1823" t="str">
        <f t="shared" si="974"/>
        <v/>
      </c>
      <c r="AI1823" t="str">
        <f>IF(LEN(Q1823)&gt;0,REPT("0",IF(IF(MID(I1823,12,1)="F",VLOOKUP(J1823,DATA!$K$2:$Y$20,14,FALSE),0)&gt;10,IF(MID(I1823,12,1)="F",VLOOKUP(J1823,DATA!$K$2:$Y$20,14,FALSE),0)-10,0)-LEN(X1823))&amp;DEC2BIN(Q1823,IF(MID(I1823,12,1)="F",VLOOKUP(J1823,DATA!$K$2:$Y$20,14,FALSE),0)-IF(IF(MID(I1823,12,1)="F",VLOOKUP(J1823,DATA!$K$2:$Y$20,14,FALSE),0)&gt;10,IF(MID(I1823,12,1)="F",VLOOKUP(J1823,DATA!$K$2:$Y$20,14,FALSE),0)-10,0)),"")</f>
        <v/>
      </c>
      <c r="AJ1823" t="str">
        <f>IF(LEN(H1823)&gt;0,IF(H1823&lt;&gt;"CALL_PAL",VLOOKUP(H1823,DATA!$B$2:$E$526,4,FALSE),VLOOKUP(K1823,DATA!$K$72:$M$161,3,FALSE)),"")</f>
        <v/>
      </c>
      <c r="AK1823" t="str">
        <f>IF(LEN(H1823)&gt;0,VLOOKUP(H1823,DATA!$B$2:$D$526,3,FALSE),"")</f>
        <v/>
      </c>
      <c r="AL1823" t="str">
        <f t="shared" si="975"/>
        <v/>
      </c>
      <c r="AM1823" t="str">
        <f t="shared" si="976"/>
        <v/>
      </c>
      <c r="AN1823" t="str">
        <f t="shared" si="954"/>
        <v/>
      </c>
      <c r="AO1823" t="str">
        <f t="shared" si="948"/>
        <v/>
      </c>
      <c r="AP1823" t="str">
        <f t="shared" si="949"/>
        <v/>
      </c>
      <c r="AQ1823" t="str">
        <f t="shared" si="946"/>
        <v/>
      </c>
    </row>
    <row r="1824" spans="1:43" x14ac:dyDescent="0.25">
      <c r="A1824" t="str">
        <f t="shared" si="950"/>
        <v/>
      </c>
      <c r="C1824" t="str">
        <f t="shared" si="956"/>
        <v/>
      </c>
      <c r="D1824" t="str">
        <f t="shared" si="951"/>
        <v/>
      </c>
      <c r="E1824" t="str">
        <f t="shared" si="952"/>
        <v/>
      </c>
      <c r="F1824" t="str">
        <f t="shared" si="955"/>
        <v/>
      </c>
      <c r="G1824" t="str">
        <f t="shared" si="947"/>
        <v/>
      </c>
      <c r="H1824" t="str">
        <f t="shared" si="957"/>
        <v/>
      </c>
      <c r="I1824" s="3" t="str">
        <f>IF(LEN(H1824)&gt;0,VLOOKUP(H1824,DATA!$B$2:$G$526,6,FALSE),"")</f>
        <v/>
      </c>
      <c r="J1824" t="str">
        <f>IF(LEN(H1824)&gt;0,VLOOKUP(H1824,DATA!$B$2:$G$526,2,FALSE),"")</f>
        <v/>
      </c>
      <c r="K1824" t="str">
        <f>IF(LEN(H1824)&gt;0,IF(MID(IF(MID(MID(C1824,LEN(H1824)+2,99),1,1)="(",MID(MID(C1824,LEN(H1824)+2,99),2,LEN(MID(C1824,LEN(H1824)+2,99))-2),MID(C1824,LEN(H1824)+2,99)),1,1)=VLOOKUP(H1824,DATA!$B$2:$I$526,8,FALSE),MID(IF(MID(MID(C1824,LEN(H1824)+2,99),1,1)="(",MID(MID(C1824,LEN(H1824)+2,99),2,LEN(MID(C1824,LEN(H1824)+2,99))-2),MID(C1824,LEN(H1824)+2,99)),1,3),IF(MID(MID(C1824,LEN(H1824)+2,99),1,1)="(",MID(MID(C1824,LEN(H1824)+2,99),2,LEN(MID(C1824,LEN(H1824)+2,99))-2),MID(C1824,LEN(H1824)+2,99))),"")</f>
        <v/>
      </c>
      <c r="L1824" t="str">
        <f t="shared" si="958"/>
        <v/>
      </c>
      <c r="M1824" t="str">
        <f t="shared" si="945"/>
        <v/>
      </c>
      <c r="N1824" t="str">
        <f t="shared" si="959"/>
        <v/>
      </c>
      <c r="O1824" t="str">
        <f t="shared" si="960"/>
        <v/>
      </c>
      <c r="P1824" t="str">
        <f t="shared" si="953"/>
        <v/>
      </c>
      <c r="Q1824" t="str">
        <f t="shared" si="961"/>
        <v/>
      </c>
      <c r="R1824" t="str">
        <f t="shared" si="962"/>
        <v/>
      </c>
      <c r="S1824" t="str">
        <f t="shared" si="963"/>
        <v/>
      </c>
      <c r="T1824" t="str">
        <f t="shared" si="964"/>
        <v/>
      </c>
      <c r="U1824" t="str">
        <f t="shared" si="965"/>
        <v/>
      </c>
      <c r="V1824" t="str">
        <f>IF(MID(I1824,6,1)="T",VLOOKUP(H1824,DATA!$B$2:$H$526,7,FALSE),"")</f>
        <v/>
      </c>
      <c r="W1824" t="str">
        <f t="shared" si="966"/>
        <v/>
      </c>
      <c r="X1824" t="str">
        <f>IF(LEN(H1824)&gt;0,VLOOKUP(H1824,DATA!$B$2:$F$526,5,FALSE),"")</f>
        <v/>
      </c>
      <c r="Y1824" t="str">
        <f t="shared" si="967"/>
        <v/>
      </c>
      <c r="Z1824" t="str">
        <f t="shared" si="968"/>
        <v/>
      </c>
      <c r="AA1824" t="str">
        <f t="shared" si="969"/>
        <v/>
      </c>
      <c r="AB1824" t="str">
        <f>IF(LEN(Z1824)&gt;0,VLOOKUP(Z1824,DATA!$K$25:$L$69,2,FALSE)&amp;IF(LEN(AA1824)&gt;0,VLOOKUP(AA1824,DATA!$O$25:$P$29,2,FALSE),""),"")</f>
        <v/>
      </c>
      <c r="AC1824" t="str">
        <f>IF(LEN(Z1824)&gt;0,VLOOKUP(Z1824,DATA!$K$25:$M$69,3,FALSE),"")</f>
        <v/>
      </c>
      <c r="AD1824" t="str">
        <f t="shared" si="970"/>
        <v/>
      </c>
      <c r="AE1824" t="str">
        <f t="shared" si="971"/>
        <v/>
      </c>
      <c r="AF1824" t="str">
        <f t="shared" si="972"/>
        <v/>
      </c>
      <c r="AG1824" t="str">
        <f t="shared" si="973"/>
        <v/>
      </c>
      <c r="AH1824" t="str">
        <f t="shared" si="974"/>
        <v/>
      </c>
      <c r="AI1824" t="str">
        <f>IF(LEN(Q1824)&gt;0,REPT("0",IF(IF(MID(I1824,12,1)="F",VLOOKUP(J1824,DATA!$K$2:$Y$20,14,FALSE),0)&gt;10,IF(MID(I1824,12,1)="F",VLOOKUP(J1824,DATA!$K$2:$Y$20,14,FALSE),0)-10,0)-LEN(X1824))&amp;DEC2BIN(Q1824,IF(MID(I1824,12,1)="F",VLOOKUP(J1824,DATA!$K$2:$Y$20,14,FALSE),0)-IF(IF(MID(I1824,12,1)="F",VLOOKUP(J1824,DATA!$K$2:$Y$20,14,FALSE),0)&gt;10,IF(MID(I1824,12,1)="F",VLOOKUP(J1824,DATA!$K$2:$Y$20,14,FALSE),0)-10,0)),"")</f>
        <v/>
      </c>
      <c r="AJ1824" t="str">
        <f>IF(LEN(H1824)&gt;0,IF(H1824&lt;&gt;"CALL_PAL",VLOOKUP(H1824,DATA!$B$2:$E$526,4,FALSE),VLOOKUP(K1824,DATA!$K$72:$M$161,3,FALSE)),"")</f>
        <v/>
      </c>
      <c r="AK1824" t="str">
        <f>IF(LEN(H1824)&gt;0,VLOOKUP(H1824,DATA!$B$2:$D$526,3,FALSE),"")</f>
        <v/>
      </c>
      <c r="AL1824" t="str">
        <f t="shared" si="975"/>
        <v/>
      </c>
      <c r="AM1824" t="str">
        <f t="shared" si="976"/>
        <v/>
      </c>
      <c r="AN1824" t="str">
        <f t="shared" si="954"/>
        <v/>
      </c>
      <c r="AO1824" t="str">
        <f t="shared" si="948"/>
        <v/>
      </c>
      <c r="AP1824" t="str">
        <f t="shared" si="949"/>
        <v/>
      </c>
      <c r="AQ1824" t="str">
        <f t="shared" si="946"/>
        <v/>
      </c>
    </row>
    <row r="1825" spans="1:43" x14ac:dyDescent="0.25">
      <c r="A1825" t="str">
        <f t="shared" si="950"/>
        <v/>
      </c>
      <c r="C1825" t="str">
        <f t="shared" si="956"/>
        <v/>
      </c>
      <c r="D1825" t="str">
        <f t="shared" si="951"/>
        <v/>
      </c>
      <c r="E1825" t="str">
        <f t="shared" si="952"/>
        <v/>
      </c>
      <c r="F1825" t="str">
        <f t="shared" si="955"/>
        <v/>
      </c>
      <c r="G1825" t="str">
        <f t="shared" si="947"/>
        <v/>
      </c>
      <c r="H1825" t="str">
        <f t="shared" si="957"/>
        <v/>
      </c>
      <c r="I1825" s="3" t="str">
        <f>IF(LEN(H1825)&gt;0,VLOOKUP(H1825,DATA!$B$2:$G$526,6,FALSE),"")</f>
        <v/>
      </c>
      <c r="J1825" t="str">
        <f>IF(LEN(H1825)&gt;0,VLOOKUP(H1825,DATA!$B$2:$G$526,2,FALSE),"")</f>
        <v/>
      </c>
      <c r="K1825" t="str">
        <f>IF(LEN(H1825)&gt;0,IF(MID(IF(MID(MID(C1825,LEN(H1825)+2,99),1,1)="(",MID(MID(C1825,LEN(H1825)+2,99),2,LEN(MID(C1825,LEN(H1825)+2,99))-2),MID(C1825,LEN(H1825)+2,99)),1,1)=VLOOKUP(H1825,DATA!$B$2:$I$526,8,FALSE),MID(IF(MID(MID(C1825,LEN(H1825)+2,99),1,1)="(",MID(MID(C1825,LEN(H1825)+2,99),2,LEN(MID(C1825,LEN(H1825)+2,99))-2),MID(C1825,LEN(H1825)+2,99)),1,3),IF(MID(MID(C1825,LEN(H1825)+2,99),1,1)="(",MID(MID(C1825,LEN(H1825)+2,99),2,LEN(MID(C1825,LEN(H1825)+2,99))-2),MID(C1825,LEN(H1825)+2,99))),"")</f>
        <v/>
      </c>
      <c r="L1825" t="str">
        <f t="shared" si="958"/>
        <v/>
      </c>
      <c r="M1825" t="str">
        <f t="shared" si="945"/>
        <v/>
      </c>
      <c r="N1825" t="str">
        <f t="shared" si="959"/>
        <v/>
      </c>
      <c r="O1825" t="str">
        <f t="shared" si="960"/>
        <v/>
      </c>
      <c r="P1825" t="str">
        <f t="shared" si="953"/>
        <v/>
      </c>
      <c r="Q1825" t="str">
        <f t="shared" si="961"/>
        <v/>
      </c>
      <c r="R1825" t="str">
        <f t="shared" si="962"/>
        <v/>
      </c>
      <c r="S1825" t="str">
        <f t="shared" si="963"/>
        <v/>
      </c>
      <c r="T1825" t="str">
        <f t="shared" si="964"/>
        <v/>
      </c>
      <c r="U1825" t="str">
        <f t="shared" si="965"/>
        <v/>
      </c>
      <c r="V1825" t="str">
        <f>IF(MID(I1825,6,1)="T",VLOOKUP(H1825,DATA!$B$2:$H$526,7,FALSE),"")</f>
        <v/>
      </c>
      <c r="W1825" t="str">
        <f t="shared" si="966"/>
        <v/>
      </c>
      <c r="X1825" t="str">
        <f>IF(LEN(H1825)&gt;0,VLOOKUP(H1825,DATA!$B$2:$F$526,5,FALSE),"")</f>
        <v/>
      </c>
      <c r="Y1825" t="str">
        <f t="shared" si="967"/>
        <v/>
      </c>
      <c r="Z1825" t="str">
        <f t="shared" si="968"/>
        <v/>
      </c>
      <c r="AA1825" t="str">
        <f t="shared" si="969"/>
        <v/>
      </c>
      <c r="AB1825" t="str">
        <f>IF(LEN(Z1825)&gt;0,VLOOKUP(Z1825,DATA!$K$25:$L$69,2,FALSE)&amp;IF(LEN(AA1825)&gt;0,VLOOKUP(AA1825,DATA!$O$25:$P$29,2,FALSE),""),"")</f>
        <v/>
      </c>
      <c r="AC1825" t="str">
        <f>IF(LEN(Z1825)&gt;0,VLOOKUP(Z1825,DATA!$K$25:$M$69,3,FALSE),"")</f>
        <v/>
      </c>
      <c r="AD1825" t="str">
        <f t="shared" si="970"/>
        <v/>
      </c>
      <c r="AE1825" t="str">
        <f t="shared" si="971"/>
        <v/>
      </c>
      <c r="AF1825" t="str">
        <f t="shared" si="972"/>
        <v/>
      </c>
      <c r="AG1825" t="str">
        <f t="shared" si="973"/>
        <v/>
      </c>
      <c r="AH1825" t="str">
        <f t="shared" si="974"/>
        <v/>
      </c>
      <c r="AI1825" t="str">
        <f>IF(LEN(Q1825)&gt;0,REPT("0",IF(IF(MID(I1825,12,1)="F",VLOOKUP(J1825,DATA!$K$2:$Y$20,14,FALSE),0)&gt;10,IF(MID(I1825,12,1)="F",VLOOKUP(J1825,DATA!$K$2:$Y$20,14,FALSE),0)-10,0)-LEN(X1825))&amp;DEC2BIN(Q1825,IF(MID(I1825,12,1)="F",VLOOKUP(J1825,DATA!$K$2:$Y$20,14,FALSE),0)-IF(IF(MID(I1825,12,1)="F",VLOOKUP(J1825,DATA!$K$2:$Y$20,14,FALSE),0)&gt;10,IF(MID(I1825,12,1)="F",VLOOKUP(J1825,DATA!$K$2:$Y$20,14,FALSE),0)-10,0)),"")</f>
        <v/>
      </c>
      <c r="AJ1825" t="str">
        <f>IF(LEN(H1825)&gt;0,IF(H1825&lt;&gt;"CALL_PAL",VLOOKUP(H1825,DATA!$B$2:$E$526,4,FALSE),VLOOKUP(K1825,DATA!$K$72:$M$161,3,FALSE)),"")</f>
        <v/>
      </c>
      <c r="AK1825" t="str">
        <f>IF(LEN(H1825)&gt;0,VLOOKUP(H1825,DATA!$B$2:$D$526,3,FALSE),"")</f>
        <v/>
      </c>
      <c r="AL1825" t="str">
        <f t="shared" si="975"/>
        <v/>
      </c>
      <c r="AM1825" t="str">
        <f t="shared" si="976"/>
        <v/>
      </c>
      <c r="AN1825" t="str">
        <f t="shared" si="954"/>
        <v/>
      </c>
      <c r="AO1825" t="str">
        <f t="shared" si="948"/>
        <v/>
      </c>
      <c r="AP1825" t="str">
        <f t="shared" si="949"/>
        <v/>
      </c>
      <c r="AQ1825" t="str">
        <f t="shared" si="946"/>
        <v/>
      </c>
    </row>
    <row r="1826" spans="1:43" x14ac:dyDescent="0.25">
      <c r="A1826" t="str">
        <f t="shared" si="950"/>
        <v/>
      </c>
      <c r="C1826" t="str">
        <f t="shared" si="956"/>
        <v/>
      </c>
      <c r="D1826" t="str">
        <f t="shared" si="951"/>
        <v/>
      </c>
      <c r="E1826" t="str">
        <f t="shared" si="952"/>
        <v/>
      </c>
      <c r="F1826" t="str">
        <f t="shared" si="955"/>
        <v/>
      </c>
      <c r="G1826" t="str">
        <f t="shared" si="947"/>
        <v/>
      </c>
      <c r="H1826" t="str">
        <f t="shared" si="957"/>
        <v/>
      </c>
      <c r="I1826" s="3" t="str">
        <f>IF(LEN(H1826)&gt;0,VLOOKUP(H1826,DATA!$B$2:$G$526,6,FALSE),"")</f>
        <v/>
      </c>
      <c r="J1826" t="str">
        <f>IF(LEN(H1826)&gt;0,VLOOKUP(H1826,DATA!$B$2:$G$526,2,FALSE),"")</f>
        <v/>
      </c>
      <c r="K1826" t="str">
        <f>IF(LEN(H1826)&gt;0,IF(MID(IF(MID(MID(C1826,LEN(H1826)+2,99),1,1)="(",MID(MID(C1826,LEN(H1826)+2,99),2,LEN(MID(C1826,LEN(H1826)+2,99))-2),MID(C1826,LEN(H1826)+2,99)),1,1)=VLOOKUP(H1826,DATA!$B$2:$I$526,8,FALSE),MID(IF(MID(MID(C1826,LEN(H1826)+2,99),1,1)="(",MID(MID(C1826,LEN(H1826)+2,99),2,LEN(MID(C1826,LEN(H1826)+2,99))-2),MID(C1826,LEN(H1826)+2,99)),1,3),IF(MID(MID(C1826,LEN(H1826)+2,99),1,1)="(",MID(MID(C1826,LEN(H1826)+2,99),2,LEN(MID(C1826,LEN(H1826)+2,99))-2),MID(C1826,LEN(H1826)+2,99))),"")</f>
        <v/>
      </c>
      <c r="L1826" t="str">
        <f t="shared" si="958"/>
        <v/>
      </c>
      <c r="M1826" t="str">
        <f t="shared" si="945"/>
        <v/>
      </c>
      <c r="N1826" t="str">
        <f t="shared" si="959"/>
        <v/>
      </c>
      <c r="O1826" t="str">
        <f t="shared" si="960"/>
        <v/>
      </c>
      <c r="P1826" t="str">
        <f t="shared" si="953"/>
        <v/>
      </c>
      <c r="Q1826" t="str">
        <f t="shared" si="961"/>
        <v/>
      </c>
      <c r="R1826" t="str">
        <f t="shared" si="962"/>
        <v/>
      </c>
      <c r="S1826" t="str">
        <f t="shared" si="963"/>
        <v/>
      </c>
      <c r="T1826" t="str">
        <f t="shared" si="964"/>
        <v/>
      </c>
      <c r="U1826" t="str">
        <f t="shared" si="965"/>
        <v/>
      </c>
      <c r="V1826" t="str">
        <f>IF(MID(I1826,6,1)="T",VLOOKUP(H1826,DATA!$B$2:$H$526,7,FALSE),"")</f>
        <v/>
      </c>
      <c r="W1826" t="str">
        <f t="shared" si="966"/>
        <v/>
      </c>
      <c r="X1826" t="str">
        <f>IF(LEN(H1826)&gt;0,VLOOKUP(H1826,DATA!$B$2:$F$526,5,FALSE),"")</f>
        <v/>
      </c>
      <c r="Y1826" t="str">
        <f t="shared" si="967"/>
        <v/>
      </c>
      <c r="Z1826" t="str">
        <f t="shared" si="968"/>
        <v/>
      </c>
      <c r="AA1826" t="str">
        <f t="shared" si="969"/>
        <v/>
      </c>
      <c r="AB1826" t="str">
        <f>IF(LEN(Z1826)&gt;0,VLOOKUP(Z1826,DATA!$K$25:$L$69,2,FALSE)&amp;IF(LEN(AA1826)&gt;0,VLOOKUP(AA1826,DATA!$O$25:$P$29,2,FALSE),""),"")</f>
        <v/>
      </c>
      <c r="AC1826" t="str">
        <f>IF(LEN(Z1826)&gt;0,VLOOKUP(Z1826,DATA!$K$25:$M$69,3,FALSE),"")</f>
        <v/>
      </c>
      <c r="AD1826" t="str">
        <f t="shared" si="970"/>
        <v/>
      </c>
      <c r="AE1826" t="str">
        <f t="shared" si="971"/>
        <v/>
      </c>
      <c r="AF1826" t="str">
        <f t="shared" si="972"/>
        <v/>
      </c>
      <c r="AG1826" t="str">
        <f t="shared" si="973"/>
        <v/>
      </c>
      <c r="AH1826" t="str">
        <f t="shared" si="974"/>
        <v/>
      </c>
      <c r="AI1826" t="str">
        <f>IF(LEN(Q1826)&gt;0,REPT("0",IF(IF(MID(I1826,12,1)="F",VLOOKUP(J1826,DATA!$K$2:$Y$20,14,FALSE),0)&gt;10,IF(MID(I1826,12,1)="F",VLOOKUP(J1826,DATA!$K$2:$Y$20,14,FALSE),0)-10,0)-LEN(X1826))&amp;DEC2BIN(Q1826,IF(MID(I1826,12,1)="F",VLOOKUP(J1826,DATA!$K$2:$Y$20,14,FALSE),0)-IF(IF(MID(I1826,12,1)="F",VLOOKUP(J1826,DATA!$K$2:$Y$20,14,FALSE),0)&gt;10,IF(MID(I1826,12,1)="F",VLOOKUP(J1826,DATA!$K$2:$Y$20,14,FALSE),0)-10,0)),"")</f>
        <v/>
      </c>
      <c r="AJ1826" t="str">
        <f>IF(LEN(H1826)&gt;0,IF(H1826&lt;&gt;"CALL_PAL",VLOOKUP(H1826,DATA!$B$2:$E$526,4,FALSE),VLOOKUP(K1826,DATA!$K$72:$M$161,3,FALSE)),"")</f>
        <v/>
      </c>
      <c r="AK1826" t="str">
        <f>IF(LEN(H1826)&gt;0,VLOOKUP(H1826,DATA!$B$2:$D$526,3,FALSE),"")</f>
        <v/>
      </c>
      <c r="AL1826" t="str">
        <f t="shared" si="975"/>
        <v/>
      </c>
      <c r="AM1826" t="str">
        <f t="shared" si="976"/>
        <v/>
      </c>
      <c r="AN1826" t="str">
        <f t="shared" si="954"/>
        <v/>
      </c>
      <c r="AO1826" t="str">
        <f t="shared" si="948"/>
        <v/>
      </c>
      <c r="AP1826" t="str">
        <f t="shared" si="949"/>
        <v/>
      </c>
      <c r="AQ1826" t="str">
        <f t="shared" si="946"/>
        <v/>
      </c>
    </row>
    <row r="1827" spans="1:43" x14ac:dyDescent="0.25">
      <c r="A1827" t="str">
        <f t="shared" si="950"/>
        <v/>
      </c>
      <c r="C1827" t="str">
        <f t="shared" si="956"/>
        <v/>
      </c>
      <c r="D1827" t="str">
        <f t="shared" si="951"/>
        <v/>
      </c>
      <c r="E1827" t="str">
        <f t="shared" si="952"/>
        <v/>
      </c>
      <c r="F1827" t="str">
        <f t="shared" si="955"/>
        <v/>
      </c>
      <c r="G1827" t="str">
        <f t="shared" si="947"/>
        <v/>
      </c>
      <c r="H1827" t="str">
        <f t="shared" si="957"/>
        <v/>
      </c>
      <c r="I1827" s="3" t="str">
        <f>IF(LEN(H1827)&gt;0,VLOOKUP(H1827,DATA!$B$2:$G$526,6,FALSE),"")</f>
        <v/>
      </c>
      <c r="J1827" t="str">
        <f>IF(LEN(H1827)&gt;0,VLOOKUP(H1827,DATA!$B$2:$G$526,2,FALSE),"")</f>
        <v/>
      </c>
      <c r="K1827" t="str">
        <f>IF(LEN(H1827)&gt;0,IF(MID(IF(MID(MID(C1827,LEN(H1827)+2,99),1,1)="(",MID(MID(C1827,LEN(H1827)+2,99),2,LEN(MID(C1827,LEN(H1827)+2,99))-2),MID(C1827,LEN(H1827)+2,99)),1,1)=VLOOKUP(H1827,DATA!$B$2:$I$526,8,FALSE),MID(IF(MID(MID(C1827,LEN(H1827)+2,99),1,1)="(",MID(MID(C1827,LEN(H1827)+2,99),2,LEN(MID(C1827,LEN(H1827)+2,99))-2),MID(C1827,LEN(H1827)+2,99)),1,3),IF(MID(MID(C1827,LEN(H1827)+2,99),1,1)="(",MID(MID(C1827,LEN(H1827)+2,99),2,LEN(MID(C1827,LEN(H1827)+2,99))-2),MID(C1827,LEN(H1827)+2,99))),"")</f>
        <v/>
      </c>
      <c r="L1827" t="str">
        <f t="shared" si="958"/>
        <v/>
      </c>
      <c r="M1827" t="str">
        <f t="shared" si="945"/>
        <v/>
      </c>
      <c r="N1827" t="str">
        <f t="shared" si="959"/>
        <v/>
      </c>
      <c r="O1827" t="str">
        <f t="shared" si="960"/>
        <v/>
      </c>
      <c r="P1827" t="str">
        <f t="shared" si="953"/>
        <v/>
      </c>
      <c r="Q1827" t="str">
        <f t="shared" si="961"/>
        <v/>
      </c>
      <c r="R1827" t="str">
        <f t="shared" si="962"/>
        <v/>
      </c>
      <c r="S1827" t="str">
        <f t="shared" si="963"/>
        <v/>
      </c>
      <c r="T1827" t="str">
        <f t="shared" si="964"/>
        <v/>
      </c>
      <c r="U1827" t="str">
        <f t="shared" si="965"/>
        <v/>
      </c>
      <c r="V1827" t="str">
        <f>IF(MID(I1827,6,1)="T",VLOOKUP(H1827,DATA!$B$2:$H$526,7,FALSE),"")</f>
        <v/>
      </c>
      <c r="W1827" t="str">
        <f t="shared" si="966"/>
        <v/>
      </c>
      <c r="X1827" t="str">
        <f>IF(LEN(H1827)&gt;0,VLOOKUP(H1827,DATA!$B$2:$F$526,5,FALSE),"")</f>
        <v/>
      </c>
      <c r="Y1827" t="str">
        <f t="shared" si="967"/>
        <v/>
      </c>
      <c r="Z1827" t="str">
        <f t="shared" si="968"/>
        <v/>
      </c>
      <c r="AA1827" t="str">
        <f t="shared" si="969"/>
        <v/>
      </c>
      <c r="AB1827" t="str">
        <f>IF(LEN(Z1827)&gt;0,VLOOKUP(Z1827,DATA!$K$25:$L$69,2,FALSE)&amp;IF(LEN(AA1827)&gt;0,VLOOKUP(AA1827,DATA!$O$25:$P$29,2,FALSE),""),"")</f>
        <v/>
      </c>
      <c r="AC1827" t="str">
        <f>IF(LEN(Z1827)&gt;0,VLOOKUP(Z1827,DATA!$K$25:$M$69,3,FALSE),"")</f>
        <v/>
      </c>
      <c r="AD1827" t="str">
        <f t="shared" si="970"/>
        <v/>
      </c>
      <c r="AE1827" t="str">
        <f t="shared" si="971"/>
        <v/>
      </c>
      <c r="AF1827" t="str">
        <f t="shared" si="972"/>
        <v/>
      </c>
      <c r="AG1827" t="str">
        <f t="shared" si="973"/>
        <v/>
      </c>
      <c r="AH1827" t="str">
        <f t="shared" si="974"/>
        <v/>
      </c>
      <c r="AI1827" t="str">
        <f>IF(LEN(Q1827)&gt;0,REPT("0",IF(IF(MID(I1827,12,1)="F",VLOOKUP(J1827,DATA!$K$2:$Y$20,14,FALSE),0)&gt;10,IF(MID(I1827,12,1)="F",VLOOKUP(J1827,DATA!$K$2:$Y$20,14,FALSE),0)-10,0)-LEN(X1827))&amp;DEC2BIN(Q1827,IF(MID(I1827,12,1)="F",VLOOKUP(J1827,DATA!$K$2:$Y$20,14,FALSE),0)-IF(IF(MID(I1827,12,1)="F",VLOOKUP(J1827,DATA!$K$2:$Y$20,14,FALSE),0)&gt;10,IF(MID(I1827,12,1)="F",VLOOKUP(J1827,DATA!$K$2:$Y$20,14,FALSE),0)-10,0)),"")</f>
        <v/>
      </c>
      <c r="AJ1827" t="str">
        <f>IF(LEN(H1827)&gt;0,IF(H1827&lt;&gt;"CALL_PAL",VLOOKUP(H1827,DATA!$B$2:$E$526,4,FALSE),VLOOKUP(K1827,DATA!$K$72:$M$161,3,FALSE)),"")</f>
        <v/>
      </c>
      <c r="AK1827" t="str">
        <f>IF(LEN(H1827)&gt;0,VLOOKUP(H1827,DATA!$B$2:$D$526,3,FALSE),"")</f>
        <v/>
      </c>
      <c r="AL1827" t="str">
        <f t="shared" si="975"/>
        <v/>
      </c>
      <c r="AM1827" t="str">
        <f t="shared" si="976"/>
        <v/>
      </c>
      <c r="AN1827" t="str">
        <f t="shared" si="954"/>
        <v/>
      </c>
      <c r="AO1827" t="str">
        <f t="shared" si="948"/>
        <v/>
      </c>
      <c r="AP1827" t="str">
        <f t="shared" si="949"/>
        <v/>
      </c>
      <c r="AQ1827" t="str">
        <f t="shared" si="946"/>
        <v/>
      </c>
    </row>
    <row r="1828" spans="1:43" x14ac:dyDescent="0.25">
      <c r="A1828" t="str">
        <f t="shared" si="950"/>
        <v/>
      </c>
      <c r="C1828" t="str">
        <f t="shared" si="956"/>
        <v/>
      </c>
      <c r="D1828" t="str">
        <f t="shared" si="951"/>
        <v/>
      </c>
      <c r="E1828" t="str">
        <f t="shared" si="952"/>
        <v/>
      </c>
      <c r="F1828" t="str">
        <f t="shared" si="955"/>
        <v/>
      </c>
      <c r="G1828" t="str">
        <f t="shared" si="947"/>
        <v/>
      </c>
      <c r="H1828" t="str">
        <f t="shared" si="957"/>
        <v/>
      </c>
      <c r="I1828" s="3" t="str">
        <f>IF(LEN(H1828)&gt;0,VLOOKUP(H1828,DATA!$B$2:$G$526,6,FALSE),"")</f>
        <v/>
      </c>
      <c r="J1828" t="str">
        <f>IF(LEN(H1828)&gt;0,VLOOKUP(H1828,DATA!$B$2:$G$526,2,FALSE),"")</f>
        <v/>
      </c>
      <c r="K1828" t="str">
        <f>IF(LEN(H1828)&gt;0,IF(MID(IF(MID(MID(C1828,LEN(H1828)+2,99),1,1)="(",MID(MID(C1828,LEN(H1828)+2,99),2,LEN(MID(C1828,LEN(H1828)+2,99))-2),MID(C1828,LEN(H1828)+2,99)),1,1)=VLOOKUP(H1828,DATA!$B$2:$I$526,8,FALSE),MID(IF(MID(MID(C1828,LEN(H1828)+2,99),1,1)="(",MID(MID(C1828,LEN(H1828)+2,99),2,LEN(MID(C1828,LEN(H1828)+2,99))-2),MID(C1828,LEN(H1828)+2,99)),1,3),IF(MID(MID(C1828,LEN(H1828)+2,99),1,1)="(",MID(MID(C1828,LEN(H1828)+2,99),2,LEN(MID(C1828,LEN(H1828)+2,99))-2),MID(C1828,LEN(H1828)+2,99))),"")</f>
        <v/>
      </c>
      <c r="L1828" t="str">
        <f t="shared" si="958"/>
        <v/>
      </c>
      <c r="M1828" t="str">
        <f t="shared" ref="M1828:M1891" si="977">TRIM(IF(LEN(L1828)&gt;0,MID(C1828,FIND(L1828,C1828,LEN(H1828)+LEN(K1828)+1)+LEN(L1828)+1,LEN(C1828)),""))</f>
        <v/>
      </c>
      <c r="N1828" t="str">
        <f t="shared" si="959"/>
        <v/>
      </c>
      <c r="O1828" t="str">
        <f t="shared" si="960"/>
        <v/>
      </c>
      <c r="P1828" t="str">
        <f t="shared" si="953"/>
        <v/>
      </c>
      <c r="Q1828" t="str">
        <f t="shared" si="961"/>
        <v/>
      </c>
      <c r="R1828" t="str">
        <f t="shared" si="962"/>
        <v/>
      </c>
      <c r="S1828" t="str">
        <f t="shared" si="963"/>
        <v/>
      </c>
      <c r="T1828" t="str">
        <f t="shared" si="964"/>
        <v/>
      </c>
      <c r="U1828" t="str">
        <f t="shared" si="965"/>
        <v/>
      </c>
      <c r="V1828" t="str">
        <f>IF(MID(I1828,6,1)="T",VLOOKUP(H1828,DATA!$B$2:$H$526,7,FALSE),"")</f>
        <v/>
      </c>
      <c r="W1828" t="str">
        <f t="shared" si="966"/>
        <v/>
      </c>
      <c r="X1828" t="str">
        <f>IF(LEN(H1828)&gt;0,VLOOKUP(H1828,DATA!$B$2:$F$526,5,FALSE),"")</f>
        <v/>
      </c>
      <c r="Y1828" t="str">
        <f t="shared" si="967"/>
        <v/>
      </c>
      <c r="Z1828" t="str">
        <f t="shared" si="968"/>
        <v/>
      </c>
      <c r="AA1828" t="str">
        <f t="shared" si="969"/>
        <v/>
      </c>
      <c r="AB1828" t="str">
        <f>IF(LEN(Z1828)&gt;0,VLOOKUP(Z1828,DATA!$K$25:$L$69,2,FALSE)&amp;IF(LEN(AA1828)&gt;0,VLOOKUP(AA1828,DATA!$O$25:$P$29,2,FALSE),""),"")</f>
        <v/>
      </c>
      <c r="AC1828" t="str">
        <f>IF(LEN(Z1828)&gt;0,VLOOKUP(Z1828,DATA!$K$25:$M$69,3,FALSE),"")</f>
        <v/>
      </c>
      <c r="AD1828" t="str">
        <f t="shared" si="970"/>
        <v/>
      </c>
      <c r="AE1828" t="str">
        <f t="shared" si="971"/>
        <v/>
      </c>
      <c r="AF1828" t="str">
        <f t="shared" si="972"/>
        <v/>
      </c>
      <c r="AG1828" t="str">
        <f t="shared" si="973"/>
        <v/>
      </c>
      <c r="AH1828" t="str">
        <f t="shared" si="974"/>
        <v/>
      </c>
      <c r="AI1828" t="str">
        <f>IF(LEN(Q1828)&gt;0,REPT("0",IF(IF(MID(I1828,12,1)="F",VLOOKUP(J1828,DATA!$K$2:$Y$20,14,FALSE),0)&gt;10,IF(MID(I1828,12,1)="F",VLOOKUP(J1828,DATA!$K$2:$Y$20,14,FALSE),0)-10,0)-LEN(X1828))&amp;DEC2BIN(Q1828,IF(MID(I1828,12,1)="F",VLOOKUP(J1828,DATA!$K$2:$Y$20,14,FALSE),0)-IF(IF(MID(I1828,12,1)="F",VLOOKUP(J1828,DATA!$K$2:$Y$20,14,FALSE),0)&gt;10,IF(MID(I1828,12,1)="F",VLOOKUP(J1828,DATA!$K$2:$Y$20,14,FALSE),0)-10,0)),"")</f>
        <v/>
      </c>
      <c r="AJ1828" t="str">
        <f>IF(LEN(H1828)&gt;0,IF(H1828&lt;&gt;"CALL_PAL",VLOOKUP(H1828,DATA!$B$2:$E$526,4,FALSE),VLOOKUP(K1828,DATA!$K$72:$M$161,3,FALSE)),"")</f>
        <v/>
      </c>
      <c r="AK1828" t="str">
        <f>IF(LEN(H1828)&gt;0,VLOOKUP(H1828,DATA!$B$2:$D$526,3,FALSE),"")</f>
        <v/>
      </c>
      <c r="AL1828" t="str">
        <f t="shared" si="975"/>
        <v/>
      </c>
      <c r="AM1828" t="str">
        <f t="shared" si="976"/>
        <v/>
      </c>
      <c r="AN1828" t="str">
        <f t="shared" si="954"/>
        <v/>
      </c>
      <c r="AO1828" t="str">
        <f t="shared" si="948"/>
        <v/>
      </c>
      <c r="AP1828" t="str">
        <f t="shared" si="949"/>
        <v/>
      </c>
      <c r="AQ1828" t="str">
        <f t="shared" si="946"/>
        <v/>
      </c>
    </row>
    <row r="1829" spans="1:43" x14ac:dyDescent="0.25">
      <c r="A1829" t="str">
        <f t="shared" si="950"/>
        <v/>
      </c>
      <c r="C1829" t="str">
        <f t="shared" si="956"/>
        <v/>
      </c>
      <c r="D1829" t="str">
        <f t="shared" si="951"/>
        <v/>
      </c>
      <c r="E1829" t="str">
        <f t="shared" si="952"/>
        <v/>
      </c>
      <c r="F1829" t="str">
        <f t="shared" si="955"/>
        <v/>
      </c>
      <c r="G1829" t="str">
        <f t="shared" si="947"/>
        <v/>
      </c>
      <c r="H1829" t="str">
        <f t="shared" si="957"/>
        <v/>
      </c>
      <c r="I1829" s="3" t="str">
        <f>IF(LEN(H1829)&gt;0,VLOOKUP(H1829,DATA!$B$2:$G$526,6,FALSE),"")</f>
        <v/>
      </c>
      <c r="J1829" t="str">
        <f>IF(LEN(H1829)&gt;0,VLOOKUP(H1829,DATA!$B$2:$G$526,2,FALSE),"")</f>
        <v/>
      </c>
      <c r="K1829" t="str">
        <f>IF(LEN(H1829)&gt;0,IF(MID(IF(MID(MID(C1829,LEN(H1829)+2,99),1,1)="(",MID(MID(C1829,LEN(H1829)+2,99),2,LEN(MID(C1829,LEN(H1829)+2,99))-2),MID(C1829,LEN(H1829)+2,99)),1,1)=VLOOKUP(H1829,DATA!$B$2:$I$526,8,FALSE),MID(IF(MID(MID(C1829,LEN(H1829)+2,99),1,1)="(",MID(MID(C1829,LEN(H1829)+2,99),2,LEN(MID(C1829,LEN(H1829)+2,99))-2),MID(C1829,LEN(H1829)+2,99)),1,3),IF(MID(MID(C1829,LEN(H1829)+2,99),1,1)="(",MID(MID(C1829,LEN(H1829)+2,99),2,LEN(MID(C1829,LEN(H1829)+2,99))-2),MID(C1829,LEN(H1829)+2,99))),"")</f>
        <v/>
      </c>
      <c r="L1829" t="str">
        <f t="shared" si="958"/>
        <v/>
      </c>
      <c r="M1829" t="str">
        <f t="shared" si="977"/>
        <v/>
      </c>
      <c r="N1829" t="str">
        <f t="shared" si="959"/>
        <v/>
      </c>
      <c r="O1829" t="str">
        <f t="shared" si="960"/>
        <v/>
      </c>
      <c r="P1829" t="str">
        <f t="shared" si="953"/>
        <v/>
      </c>
      <c r="Q1829" t="str">
        <f t="shared" si="961"/>
        <v/>
      </c>
      <c r="R1829" t="str">
        <f t="shared" si="962"/>
        <v/>
      </c>
      <c r="S1829" t="str">
        <f t="shared" si="963"/>
        <v/>
      </c>
      <c r="T1829" t="str">
        <f t="shared" si="964"/>
        <v/>
      </c>
      <c r="U1829" t="str">
        <f t="shared" si="965"/>
        <v/>
      </c>
      <c r="V1829" t="str">
        <f>IF(MID(I1829,6,1)="T",VLOOKUP(H1829,DATA!$B$2:$H$526,7,FALSE),"")</f>
        <v/>
      </c>
      <c r="W1829" t="str">
        <f t="shared" si="966"/>
        <v/>
      </c>
      <c r="X1829" t="str">
        <f>IF(LEN(H1829)&gt;0,VLOOKUP(H1829,DATA!$B$2:$F$526,5,FALSE),"")</f>
        <v/>
      </c>
      <c r="Y1829" t="str">
        <f t="shared" si="967"/>
        <v/>
      </c>
      <c r="Z1829" t="str">
        <f t="shared" si="968"/>
        <v/>
      </c>
      <c r="AA1829" t="str">
        <f t="shared" si="969"/>
        <v/>
      </c>
      <c r="AB1829" t="str">
        <f>IF(LEN(Z1829)&gt;0,VLOOKUP(Z1829,DATA!$K$25:$L$69,2,FALSE)&amp;IF(LEN(AA1829)&gt;0,VLOOKUP(AA1829,DATA!$O$25:$P$29,2,FALSE),""),"")</f>
        <v/>
      </c>
      <c r="AC1829" t="str">
        <f>IF(LEN(Z1829)&gt;0,VLOOKUP(Z1829,DATA!$K$25:$M$69,3,FALSE),"")</f>
        <v/>
      </c>
      <c r="AD1829" t="str">
        <f t="shared" si="970"/>
        <v/>
      </c>
      <c r="AE1829" t="str">
        <f t="shared" si="971"/>
        <v/>
      </c>
      <c r="AF1829" t="str">
        <f t="shared" si="972"/>
        <v/>
      </c>
      <c r="AG1829" t="str">
        <f t="shared" si="973"/>
        <v/>
      </c>
      <c r="AH1829" t="str">
        <f t="shared" si="974"/>
        <v/>
      </c>
      <c r="AI1829" t="str">
        <f>IF(LEN(Q1829)&gt;0,REPT("0",IF(IF(MID(I1829,12,1)="F",VLOOKUP(J1829,DATA!$K$2:$Y$20,14,FALSE),0)&gt;10,IF(MID(I1829,12,1)="F",VLOOKUP(J1829,DATA!$K$2:$Y$20,14,FALSE),0)-10,0)-LEN(X1829))&amp;DEC2BIN(Q1829,IF(MID(I1829,12,1)="F",VLOOKUP(J1829,DATA!$K$2:$Y$20,14,FALSE),0)-IF(IF(MID(I1829,12,1)="F",VLOOKUP(J1829,DATA!$K$2:$Y$20,14,FALSE),0)&gt;10,IF(MID(I1829,12,1)="F",VLOOKUP(J1829,DATA!$K$2:$Y$20,14,FALSE),0)-10,0)),"")</f>
        <v/>
      </c>
      <c r="AJ1829" t="str">
        <f>IF(LEN(H1829)&gt;0,IF(H1829&lt;&gt;"CALL_PAL",VLOOKUP(H1829,DATA!$B$2:$E$526,4,FALSE),VLOOKUP(K1829,DATA!$K$72:$M$161,3,FALSE)),"")</f>
        <v/>
      </c>
      <c r="AK1829" t="str">
        <f>IF(LEN(H1829)&gt;0,VLOOKUP(H1829,DATA!$B$2:$D$526,3,FALSE),"")</f>
        <v/>
      </c>
      <c r="AL1829" t="str">
        <f t="shared" si="975"/>
        <v/>
      </c>
      <c r="AM1829" t="str">
        <f t="shared" si="976"/>
        <v/>
      </c>
      <c r="AN1829" t="str">
        <f t="shared" si="954"/>
        <v/>
      </c>
      <c r="AO1829" t="str">
        <f t="shared" si="948"/>
        <v/>
      </c>
      <c r="AP1829" t="str">
        <f t="shared" si="949"/>
        <v/>
      </c>
      <c r="AQ1829" t="str">
        <f t="shared" si="946"/>
        <v/>
      </c>
    </row>
    <row r="1830" spans="1:43" x14ac:dyDescent="0.25">
      <c r="A1830" t="str">
        <f t="shared" si="950"/>
        <v/>
      </c>
      <c r="C1830" t="str">
        <f t="shared" si="956"/>
        <v/>
      </c>
      <c r="D1830" t="str">
        <f t="shared" si="951"/>
        <v/>
      </c>
      <c r="E1830" t="str">
        <f t="shared" si="952"/>
        <v/>
      </c>
      <c r="F1830" t="str">
        <f t="shared" si="955"/>
        <v/>
      </c>
      <c r="G1830" t="str">
        <f t="shared" si="947"/>
        <v/>
      </c>
      <c r="H1830" t="str">
        <f t="shared" si="957"/>
        <v/>
      </c>
      <c r="I1830" s="3" t="str">
        <f>IF(LEN(H1830)&gt;0,VLOOKUP(H1830,DATA!$B$2:$G$526,6,FALSE),"")</f>
        <v/>
      </c>
      <c r="J1830" t="str">
        <f>IF(LEN(H1830)&gt;0,VLOOKUP(H1830,DATA!$B$2:$G$526,2,FALSE),"")</f>
        <v/>
      </c>
      <c r="K1830" t="str">
        <f>IF(LEN(H1830)&gt;0,IF(MID(IF(MID(MID(C1830,LEN(H1830)+2,99),1,1)="(",MID(MID(C1830,LEN(H1830)+2,99),2,LEN(MID(C1830,LEN(H1830)+2,99))-2),MID(C1830,LEN(H1830)+2,99)),1,1)=VLOOKUP(H1830,DATA!$B$2:$I$526,8,FALSE),MID(IF(MID(MID(C1830,LEN(H1830)+2,99),1,1)="(",MID(MID(C1830,LEN(H1830)+2,99),2,LEN(MID(C1830,LEN(H1830)+2,99))-2),MID(C1830,LEN(H1830)+2,99)),1,3),IF(MID(MID(C1830,LEN(H1830)+2,99),1,1)="(",MID(MID(C1830,LEN(H1830)+2,99),2,LEN(MID(C1830,LEN(H1830)+2,99))-2),MID(C1830,LEN(H1830)+2,99))),"")</f>
        <v/>
      </c>
      <c r="L1830" t="str">
        <f t="shared" si="958"/>
        <v/>
      </c>
      <c r="M1830" t="str">
        <f t="shared" si="977"/>
        <v/>
      </c>
      <c r="N1830" t="str">
        <f t="shared" si="959"/>
        <v/>
      </c>
      <c r="O1830" t="str">
        <f t="shared" si="960"/>
        <v/>
      </c>
      <c r="P1830" t="str">
        <f t="shared" si="953"/>
        <v/>
      </c>
      <c r="Q1830" t="str">
        <f t="shared" si="961"/>
        <v/>
      </c>
      <c r="R1830" t="str">
        <f t="shared" si="962"/>
        <v/>
      </c>
      <c r="S1830" t="str">
        <f t="shared" si="963"/>
        <v/>
      </c>
      <c r="T1830" t="str">
        <f t="shared" si="964"/>
        <v/>
      </c>
      <c r="U1830" t="str">
        <f t="shared" si="965"/>
        <v/>
      </c>
      <c r="V1830" t="str">
        <f>IF(MID(I1830,6,1)="T",VLOOKUP(H1830,DATA!$B$2:$H$526,7,FALSE),"")</f>
        <v/>
      </c>
      <c r="W1830" t="str">
        <f t="shared" si="966"/>
        <v/>
      </c>
      <c r="X1830" t="str">
        <f>IF(LEN(H1830)&gt;0,VLOOKUP(H1830,DATA!$B$2:$F$526,5,FALSE),"")</f>
        <v/>
      </c>
      <c r="Y1830" t="str">
        <f t="shared" si="967"/>
        <v/>
      </c>
      <c r="Z1830" t="str">
        <f t="shared" si="968"/>
        <v/>
      </c>
      <c r="AA1830" t="str">
        <f t="shared" si="969"/>
        <v/>
      </c>
      <c r="AB1830" t="str">
        <f>IF(LEN(Z1830)&gt;0,VLOOKUP(Z1830,DATA!$K$25:$L$69,2,FALSE)&amp;IF(LEN(AA1830)&gt;0,VLOOKUP(AA1830,DATA!$O$25:$P$29,2,FALSE),""),"")</f>
        <v/>
      </c>
      <c r="AC1830" t="str">
        <f>IF(LEN(Z1830)&gt;0,VLOOKUP(Z1830,DATA!$K$25:$M$69,3,FALSE),"")</f>
        <v/>
      </c>
      <c r="AD1830" t="str">
        <f t="shared" si="970"/>
        <v/>
      </c>
      <c r="AE1830" t="str">
        <f t="shared" si="971"/>
        <v/>
      </c>
      <c r="AF1830" t="str">
        <f t="shared" si="972"/>
        <v/>
      </c>
      <c r="AG1830" t="str">
        <f t="shared" si="973"/>
        <v/>
      </c>
      <c r="AH1830" t="str">
        <f t="shared" si="974"/>
        <v/>
      </c>
      <c r="AI1830" t="str">
        <f>IF(LEN(Q1830)&gt;0,REPT("0",IF(IF(MID(I1830,12,1)="F",VLOOKUP(J1830,DATA!$K$2:$Y$20,14,FALSE),0)&gt;10,IF(MID(I1830,12,1)="F",VLOOKUP(J1830,DATA!$K$2:$Y$20,14,FALSE),0)-10,0)-LEN(X1830))&amp;DEC2BIN(Q1830,IF(MID(I1830,12,1)="F",VLOOKUP(J1830,DATA!$K$2:$Y$20,14,FALSE),0)-IF(IF(MID(I1830,12,1)="F",VLOOKUP(J1830,DATA!$K$2:$Y$20,14,FALSE),0)&gt;10,IF(MID(I1830,12,1)="F",VLOOKUP(J1830,DATA!$K$2:$Y$20,14,FALSE),0)-10,0)),"")</f>
        <v/>
      </c>
      <c r="AJ1830" t="str">
        <f>IF(LEN(H1830)&gt;0,IF(H1830&lt;&gt;"CALL_PAL",VLOOKUP(H1830,DATA!$B$2:$E$526,4,FALSE),VLOOKUP(K1830,DATA!$K$72:$M$161,3,FALSE)),"")</f>
        <v/>
      </c>
      <c r="AK1830" t="str">
        <f>IF(LEN(H1830)&gt;0,VLOOKUP(H1830,DATA!$B$2:$D$526,3,FALSE),"")</f>
        <v/>
      </c>
      <c r="AL1830" t="str">
        <f t="shared" si="975"/>
        <v/>
      </c>
      <c r="AM1830" t="str">
        <f t="shared" si="976"/>
        <v/>
      </c>
      <c r="AN1830" t="str">
        <f t="shared" si="954"/>
        <v/>
      </c>
      <c r="AO1830" t="str">
        <f t="shared" si="948"/>
        <v/>
      </c>
      <c r="AP1830" t="str">
        <f t="shared" si="949"/>
        <v/>
      </c>
      <c r="AQ1830" t="str">
        <f t="shared" si="946"/>
        <v/>
      </c>
    </row>
    <row r="1831" spans="1:43" x14ac:dyDescent="0.25">
      <c r="A1831" t="str">
        <f t="shared" si="950"/>
        <v/>
      </c>
      <c r="C1831" t="str">
        <f t="shared" si="956"/>
        <v/>
      </c>
      <c r="D1831" t="str">
        <f t="shared" si="951"/>
        <v/>
      </c>
      <c r="E1831" t="str">
        <f t="shared" si="952"/>
        <v/>
      </c>
      <c r="F1831" t="str">
        <f t="shared" si="955"/>
        <v/>
      </c>
      <c r="G1831" t="str">
        <f t="shared" si="947"/>
        <v/>
      </c>
      <c r="H1831" t="str">
        <f t="shared" si="957"/>
        <v/>
      </c>
      <c r="I1831" s="3" t="str">
        <f>IF(LEN(H1831)&gt;0,VLOOKUP(H1831,DATA!$B$2:$G$526,6,FALSE),"")</f>
        <v/>
      </c>
      <c r="J1831" t="str">
        <f>IF(LEN(H1831)&gt;0,VLOOKUP(H1831,DATA!$B$2:$G$526,2,FALSE),"")</f>
        <v/>
      </c>
      <c r="K1831" t="str">
        <f>IF(LEN(H1831)&gt;0,IF(MID(IF(MID(MID(C1831,LEN(H1831)+2,99),1,1)="(",MID(MID(C1831,LEN(H1831)+2,99),2,LEN(MID(C1831,LEN(H1831)+2,99))-2),MID(C1831,LEN(H1831)+2,99)),1,1)=VLOOKUP(H1831,DATA!$B$2:$I$526,8,FALSE),MID(IF(MID(MID(C1831,LEN(H1831)+2,99),1,1)="(",MID(MID(C1831,LEN(H1831)+2,99),2,LEN(MID(C1831,LEN(H1831)+2,99))-2),MID(C1831,LEN(H1831)+2,99)),1,3),IF(MID(MID(C1831,LEN(H1831)+2,99),1,1)="(",MID(MID(C1831,LEN(H1831)+2,99),2,LEN(MID(C1831,LEN(H1831)+2,99))-2),MID(C1831,LEN(H1831)+2,99))),"")</f>
        <v/>
      </c>
      <c r="L1831" t="str">
        <f t="shared" si="958"/>
        <v/>
      </c>
      <c r="M1831" t="str">
        <f t="shared" si="977"/>
        <v/>
      </c>
      <c r="N1831" t="str">
        <f t="shared" si="959"/>
        <v/>
      </c>
      <c r="O1831" t="str">
        <f t="shared" si="960"/>
        <v/>
      </c>
      <c r="P1831" t="str">
        <f t="shared" si="953"/>
        <v/>
      </c>
      <c r="Q1831" t="str">
        <f t="shared" si="961"/>
        <v/>
      </c>
      <c r="R1831" t="str">
        <f t="shared" si="962"/>
        <v/>
      </c>
      <c r="S1831" t="str">
        <f t="shared" si="963"/>
        <v/>
      </c>
      <c r="T1831" t="str">
        <f t="shared" si="964"/>
        <v/>
      </c>
      <c r="U1831" t="str">
        <f t="shared" si="965"/>
        <v/>
      </c>
      <c r="V1831" t="str">
        <f>IF(MID(I1831,6,1)="T",VLOOKUP(H1831,DATA!$B$2:$H$526,7,FALSE),"")</f>
        <v/>
      </c>
      <c r="W1831" t="str">
        <f t="shared" si="966"/>
        <v/>
      </c>
      <c r="X1831" t="str">
        <f>IF(LEN(H1831)&gt;0,VLOOKUP(H1831,DATA!$B$2:$F$526,5,FALSE),"")</f>
        <v/>
      </c>
      <c r="Y1831" t="str">
        <f t="shared" si="967"/>
        <v/>
      </c>
      <c r="Z1831" t="str">
        <f t="shared" si="968"/>
        <v/>
      </c>
      <c r="AA1831" t="str">
        <f t="shared" si="969"/>
        <v/>
      </c>
      <c r="AB1831" t="str">
        <f>IF(LEN(Z1831)&gt;0,VLOOKUP(Z1831,DATA!$K$25:$L$69,2,FALSE)&amp;IF(LEN(AA1831)&gt;0,VLOOKUP(AA1831,DATA!$O$25:$P$29,2,FALSE),""),"")</f>
        <v/>
      </c>
      <c r="AC1831" t="str">
        <f>IF(LEN(Z1831)&gt;0,VLOOKUP(Z1831,DATA!$K$25:$M$69,3,FALSE),"")</f>
        <v/>
      </c>
      <c r="AD1831" t="str">
        <f t="shared" si="970"/>
        <v/>
      </c>
      <c r="AE1831" t="str">
        <f t="shared" si="971"/>
        <v/>
      </c>
      <c r="AF1831" t="str">
        <f t="shared" si="972"/>
        <v/>
      </c>
      <c r="AG1831" t="str">
        <f t="shared" si="973"/>
        <v/>
      </c>
      <c r="AH1831" t="str">
        <f t="shared" si="974"/>
        <v/>
      </c>
      <c r="AI1831" t="str">
        <f>IF(LEN(Q1831)&gt;0,REPT("0",IF(IF(MID(I1831,12,1)="F",VLOOKUP(J1831,DATA!$K$2:$Y$20,14,FALSE),0)&gt;10,IF(MID(I1831,12,1)="F",VLOOKUP(J1831,DATA!$K$2:$Y$20,14,FALSE),0)-10,0)-LEN(X1831))&amp;DEC2BIN(Q1831,IF(MID(I1831,12,1)="F",VLOOKUP(J1831,DATA!$K$2:$Y$20,14,FALSE),0)-IF(IF(MID(I1831,12,1)="F",VLOOKUP(J1831,DATA!$K$2:$Y$20,14,FALSE),0)&gt;10,IF(MID(I1831,12,1)="F",VLOOKUP(J1831,DATA!$K$2:$Y$20,14,FALSE),0)-10,0)),"")</f>
        <v/>
      </c>
      <c r="AJ1831" t="str">
        <f>IF(LEN(H1831)&gt;0,IF(H1831&lt;&gt;"CALL_PAL",VLOOKUP(H1831,DATA!$B$2:$E$526,4,FALSE),VLOOKUP(K1831,DATA!$K$72:$M$161,3,FALSE)),"")</f>
        <v/>
      </c>
      <c r="AK1831" t="str">
        <f>IF(LEN(H1831)&gt;0,VLOOKUP(H1831,DATA!$B$2:$D$526,3,FALSE),"")</f>
        <v/>
      </c>
      <c r="AL1831" t="str">
        <f t="shared" si="975"/>
        <v/>
      </c>
      <c r="AM1831" t="str">
        <f t="shared" si="976"/>
        <v/>
      </c>
      <c r="AN1831" t="str">
        <f t="shared" si="954"/>
        <v/>
      </c>
      <c r="AO1831" t="str">
        <f t="shared" si="948"/>
        <v/>
      </c>
      <c r="AP1831" t="str">
        <f t="shared" si="949"/>
        <v/>
      </c>
      <c r="AQ1831" t="str">
        <f t="shared" si="946"/>
        <v/>
      </c>
    </row>
    <row r="1832" spans="1:43" x14ac:dyDescent="0.25">
      <c r="A1832" t="str">
        <f t="shared" si="950"/>
        <v/>
      </c>
      <c r="C1832" t="str">
        <f t="shared" si="956"/>
        <v/>
      </c>
      <c r="D1832" t="str">
        <f t="shared" si="951"/>
        <v/>
      </c>
      <c r="E1832" t="str">
        <f t="shared" si="952"/>
        <v/>
      </c>
      <c r="F1832" t="str">
        <f t="shared" si="955"/>
        <v/>
      </c>
      <c r="G1832" t="str">
        <f t="shared" si="947"/>
        <v/>
      </c>
      <c r="H1832" t="str">
        <f t="shared" si="957"/>
        <v/>
      </c>
      <c r="I1832" s="3" t="str">
        <f>IF(LEN(H1832)&gt;0,VLOOKUP(H1832,DATA!$B$2:$G$526,6,FALSE),"")</f>
        <v/>
      </c>
      <c r="J1832" t="str">
        <f>IF(LEN(H1832)&gt;0,VLOOKUP(H1832,DATA!$B$2:$G$526,2,FALSE),"")</f>
        <v/>
      </c>
      <c r="K1832" t="str">
        <f>IF(LEN(H1832)&gt;0,IF(MID(IF(MID(MID(C1832,LEN(H1832)+2,99),1,1)="(",MID(MID(C1832,LEN(H1832)+2,99),2,LEN(MID(C1832,LEN(H1832)+2,99))-2),MID(C1832,LEN(H1832)+2,99)),1,1)=VLOOKUP(H1832,DATA!$B$2:$I$526,8,FALSE),MID(IF(MID(MID(C1832,LEN(H1832)+2,99),1,1)="(",MID(MID(C1832,LEN(H1832)+2,99),2,LEN(MID(C1832,LEN(H1832)+2,99))-2),MID(C1832,LEN(H1832)+2,99)),1,3),IF(MID(MID(C1832,LEN(H1832)+2,99),1,1)="(",MID(MID(C1832,LEN(H1832)+2,99),2,LEN(MID(C1832,LEN(H1832)+2,99))-2),MID(C1832,LEN(H1832)+2,99))),"")</f>
        <v/>
      </c>
      <c r="L1832" t="str">
        <f t="shared" si="958"/>
        <v/>
      </c>
      <c r="M1832" t="str">
        <f t="shared" si="977"/>
        <v/>
      </c>
      <c r="N1832" t="str">
        <f t="shared" si="959"/>
        <v/>
      </c>
      <c r="O1832" t="str">
        <f t="shared" si="960"/>
        <v/>
      </c>
      <c r="P1832" t="str">
        <f t="shared" si="953"/>
        <v/>
      </c>
      <c r="Q1832" t="str">
        <f t="shared" si="961"/>
        <v/>
      </c>
      <c r="R1832" t="str">
        <f t="shared" si="962"/>
        <v/>
      </c>
      <c r="S1832" t="str">
        <f t="shared" si="963"/>
        <v/>
      </c>
      <c r="T1832" t="str">
        <f t="shared" si="964"/>
        <v/>
      </c>
      <c r="U1832" t="str">
        <f t="shared" si="965"/>
        <v/>
      </c>
      <c r="V1832" t="str">
        <f>IF(MID(I1832,6,1)="T",VLOOKUP(H1832,DATA!$B$2:$H$526,7,FALSE),"")</f>
        <v/>
      </c>
      <c r="W1832" t="str">
        <f t="shared" si="966"/>
        <v/>
      </c>
      <c r="X1832" t="str">
        <f>IF(LEN(H1832)&gt;0,VLOOKUP(H1832,DATA!$B$2:$F$526,5,FALSE),"")</f>
        <v/>
      </c>
      <c r="Y1832" t="str">
        <f t="shared" si="967"/>
        <v/>
      </c>
      <c r="Z1832" t="str">
        <f t="shared" si="968"/>
        <v/>
      </c>
      <c r="AA1832" t="str">
        <f t="shared" si="969"/>
        <v/>
      </c>
      <c r="AB1832" t="str">
        <f>IF(LEN(Z1832)&gt;0,VLOOKUP(Z1832,DATA!$K$25:$L$69,2,FALSE)&amp;IF(LEN(AA1832)&gt;0,VLOOKUP(AA1832,DATA!$O$25:$P$29,2,FALSE),""),"")</f>
        <v/>
      </c>
      <c r="AC1832" t="str">
        <f>IF(LEN(Z1832)&gt;0,VLOOKUP(Z1832,DATA!$K$25:$M$69,3,FALSE),"")</f>
        <v/>
      </c>
      <c r="AD1832" t="str">
        <f t="shared" si="970"/>
        <v/>
      </c>
      <c r="AE1832" t="str">
        <f t="shared" si="971"/>
        <v/>
      </c>
      <c r="AF1832" t="str">
        <f t="shared" si="972"/>
        <v/>
      </c>
      <c r="AG1832" t="str">
        <f t="shared" si="973"/>
        <v/>
      </c>
      <c r="AH1832" t="str">
        <f t="shared" si="974"/>
        <v/>
      </c>
      <c r="AI1832" t="str">
        <f>IF(LEN(Q1832)&gt;0,REPT("0",IF(IF(MID(I1832,12,1)="F",VLOOKUP(J1832,DATA!$K$2:$Y$20,14,FALSE),0)&gt;10,IF(MID(I1832,12,1)="F",VLOOKUP(J1832,DATA!$K$2:$Y$20,14,FALSE),0)-10,0)-LEN(X1832))&amp;DEC2BIN(Q1832,IF(MID(I1832,12,1)="F",VLOOKUP(J1832,DATA!$K$2:$Y$20,14,FALSE),0)-IF(IF(MID(I1832,12,1)="F",VLOOKUP(J1832,DATA!$K$2:$Y$20,14,FALSE),0)&gt;10,IF(MID(I1832,12,1)="F",VLOOKUP(J1832,DATA!$K$2:$Y$20,14,FALSE),0)-10,0)),"")</f>
        <v/>
      </c>
      <c r="AJ1832" t="str">
        <f>IF(LEN(H1832)&gt;0,IF(H1832&lt;&gt;"CALL_PAL",VLOOKUP(H1832,DATA!$B$2:$E$526,4,FALSE),VLOOKUP(K1832,DATA!$K$72:$M$161,3,FALSE)),"")</f>
        <v/>
      </c>
      <c r="AK1832" t="str">
        <f>IF(LEN(H1832)&gt;0,VLOOKUP(H1832,DATA!$B$2:$D$526,3,FALSE),"")</f>
        <v/>
      </c>
      <c r="AL1832" t="str">
        <f t="shared" si="975"/>
        <v/>
      </c>
      <c r="AM1832" t="str">
        <f t="shared" si="976"/>
        <v/>
      </c>
      <c r="AN1832" t="str">
        <f t="shared" si="954"/>
        <v/>
      </c>
      <c r="AO1832" t="str">
        <f t="shared" si="948"/>
        <v/>
      </c>
      <c r="AP1832" t="str">
        <f t="shared" si="949"/>
        <v/>
      </c>
      <c r="AQ1832" t="str">
        <f t="shared" si="946"/>
        <v/>
      </c>
    </row>
    <row r="1833" spans="1:43" x14ac:dyDescent="0.25">
      <c r="A1833" t="str">
        <f t="shared" si="950"/>
        <v/>
      </c>
      <c r="C1833" t="str">
        <f t="shared" si="956"/>
        <v/>
      </c>
      <c r="D1833" t="str">
        <f t="shared" si="951"/>
        <v/>
      </c>
      <c r="E1833" t="str">
        <f t="shared" si="952"/>
        <v/>
      </c>
      <c r="F1833" t="str">
        <f t="shared" si="955"/>
        <v/>
      </c>
      <c r="G1833" t="str">
        <f t="shared" si="947"/>
        <v/>
      </c>
      <c r="H1833" t="str">
        <f t="shared" si="957"/>
        <v/>
      </c>
      <c r="I1833" s="3" t="str">
        <f>IF(LEN(H1833)&gt;0,VLOOKUP(H1833,DATA!$B$2:$G$526,6,FALSE),"")</f>
        <v/>
      </c>
      <c r="J1833" t="str">
        <f>IF(LEN(H1833)&gt;0,VLOOKUP(H1833,DATA!$B$2:$G$526,2,FALSE),"")</f>
        <v/>
      </c>
      <c r="K1833" t="str">
        <f>IF(LEN(H1833)&gt;0,IF(MID(IF(MID(MID(C1833,LEN(H1833)+2,99),1,1)="(",MID(MID(C1833,LEN(H1833)+2,99),2,LEN(MID(C1833,LEN(H1833)+2,99))-2),MID(C1833,LEN(H1833)+2,99)),1,1)=VLOOKUP(H1833,DATA!$B$2:$I$526,8,FALSE),MID(IF(MID(MID(C1833,LEN(H1833)+2,99),1,1)="(",MID(MID(C1833,LEN(H1833)+2,99),2,LEN(MID(C1833,LEN(H1833)+2,99))-2),MID(C1833,LEN(H1833)+2,99)),1,3),IF(MID(MID(C1833,LEN(H1833)+2,99),1,1)="(",MID(MID(C1833,LEN(H1833)+2,99),2,LEN(MID(C1833,LEN(H1833)+2,99))-2),MID(C1833,LEN(H1833)+2,99))),"")</f>
        <v/>
      </c>
      <c r="L1833" t="str">
        <f t="shared" si="958"/>
        <v/>
      </c>
      <c r="M1833" t="str">
        <f t="shared" si="977"/>
        <v/>
      </c>
      <c r="N1833" t="str">
        <f t="shared" si="959"/>
        <v/>
      </c>
      <c r="O1833" t="str">
        <f t="shared" si="960"/>
        <v/>
      </c>
      <c r="P1833" t="str">
        <f t="shared" si="953"/>
        <v/>
      </c>
      <c r="Q1833" t="str">
        <f t="shared" si="961"/>
        <v/>
      </c>
      <c r="R1833" t="str">
        <f t="shared" si="962"/>
        <v/>
      </c>
      <c r="S1833" t="str">
        <f t="shared" si="963"/>
        <v/>
      </c>
      <c r="T1833" t="str">
        <f t="shared" si="964"/>
        <v/>
      </c>
      <c r="U1833" t="str">
        <f t="shared" si="965"/>
        <v/>
      </c>
      <c r="V1833" t="str">
        <f>IF(MID(I1833,6,1)="T",VLOOKUP(H1833,DATA!$B$2:$H$526,7,FALSE),"")</f>
        <v/>
      </c>
      <c r="W1833" t="str">
        <f t="shared" si="966"/>
        <v/>
      </c>
      <c r="X1833" t="str">
        <f>IF(LEN(H1833)&gt;0,VLOOKUP(H1833,DATA!$B$2:$F$526,5,FALSE),"")</f>
        <v/>
      </c>
      <c r="Y1833" t="str">
        <f t="shared" si="967"/>
        <v/>
      </c>
      <c r="Z1833" t="str">
        <f t="shared" si="968"/>
        <v/>
      </c>
      <c r="AA1833" t="str">
        <f t="shared" si="969"/>
        <v/>
      </c>
      <c r="AB1833" t="str">
        <f>IF(LEN(Z1833)&gt;0,VLOOKUP(Z1833,DATA!$K$25:$L$69,2,FALSE)&amp;IF(LEN(AA1833)&gt;0,VLOOKUP(AA1833,DATA!$O$25:$P$29,2,FALSE),""),"")</f>
        <v/>
      </c>
      <c r="AC1833" t="str">
        <f>IF(LEN(Z1833)&gt;0,VLOOKUP(Z1833,DATA!$K$25:$M$69,3,FALSE),"")</f>
        <v/>
      </c>
      <c r="AD1833" t="str">
        <f t="shared" si="970"/>
        <v/>
      </c>
      <c r="AE1833" t="str">
        <f t="shared" si="971"/>
        <v/>
      </c>
      <c r="AF1833" t="str">
        <f t="shared" si="972"/>
        <v/>
      </c>
      <c r="AG1833" t="str">
        <f t="shared" si="973"/>
        <v/>
      </c>
      <c r="AH1833" t="str">
        <f t="shared" si="974"/>
        <v/>
      </c>
      <c r="AI1833" t="str">
        <f>IF(LEN(Q1833)&gt;0,REPT("0",IF(IF(MID(I1833,12,1)="F",VLOOKUP(J1833,DATA!$K$2:$Y$20,14,FALSE),0)&gt;10,IF(MID(I1833,12,1)="F",VLOOKUP(J1833,DATA!$K$2:$Y$20,14,FALSE),0)-10,0)-LEN(X1833))&amp;DEC2BIN(Q1833,IF(MID(I1833,12,1)="F",VLOOKUP(J1833,DATA!$K$2:$Y$20,14,FALSE),0)-IF(IF(MID(I1833,12,1)="F",VLOOKUP(J1833,DATA!$K$2:$Y$20,14,FALSE),0)&gt;10,IF(MID(I1833,12,1)="F",VLOOKUP(J1833,DATA!$K$2:$Y$20,14,FALSE),0)-10,0)),"")</f>
        <v/>
      </c>
      <c r="AJ1833" t="str">
        <f>IF(LEN(H1833)&gt;0,IF(H1833&lt;&gt;"CALL_PAL",VLOOKUP(H1833,DATA!$B$2:$E$526,4,FALSE),VLOOKUP(K1833,DATA!$K$72:$M$161,3,FALSE)),"")</f>
        <v/>
      </c>
      <c r="AK1833" t="str">
        <f>IF(LEN(H1833)&gt;0,VLOOKUP(H1833,DATA!$B$2:$D$526,3,FALSE),"")</f>
        <v/>
      </c>
      <c r="AL1833" t="str">
        <f t="shared" si="975"/>
        <v/>
      </c>
      <c r="AM1833" t="str">
        <f t="shared" si="976"/>
        <v/>
      </c>
      <c r="AN1833" t="str">
        <f t="shared" si="954"/>
        <v/>
      </c>
      <c r="AO1833" t="str">
        <f t="shared" si="948"/>
        <v/>
      </c>
      <c r="AP1833" t="str">
        <f t="shared" si="949"/>
        <v/>
      </c>
      <c r="AQ1833" t="str">
        <f t="shared" si="946"/>
        <v/>
      </c>
    </row>
    <row r="1834" spans="1:43" x14ac:dyDescent="0.25">
      <c r="A1834" t="str">
        <f t="shared" si="950"/>
        <v/>
      </c>
      <c r="C1834" t="str">
        <f t="shared" si="956"/>
        <v/>
      </c>
      <c r="D1834" t="str">
        <f t="shared" si="951"/>
        <v/>
      </c>
      <c r="E1834" t="str">
        <f t="shared" si="952"/>
        <v/>
      </c>
      <c r="F1834" t="str">
        <f t="shared" si="955"/>
        <v/>
      </c>
      <c r="G1834" t="str">
        <f t="shared" si="947"/>
        <v/>
      </c>
      <c r="H1834" t="str">
        <f t="shared" si="957"/>
        <v/>
      </c>
      <c r="I1834" s="3" t="str">
        <f>IF(LEN(H1834)&gt;0,VLOOKUP(H1834,DATA!$B$2:$G$526,6,FALSE),"")</f>
        <v/>
      </c>
      <c r="J1834" t="str">
        <f>IF(LEN(H1834)&gt;0,VLOOKUP(H1834,DATA!$B$2:$G$526,2,FALSE),"")</f>
        <v/>
      </c>
      <c r="K1834" t="str">
        <f>IF(LEN(H1834)&gt;0,IF(MID(IF(MID(MID(C1834,LEN(H1834)+2,99),1,1)="(",MID(MID(C1834,LEN(H1834)+2,99),2,LEN(MID(C1834,LEN(H1834)+2,99))-2),MID(C1834,LEN(H1834)+2,99)),1,1)=VLOOKUP(H1834,DATA!$B$2:$I$526,8,FALSE),MID(IF(MID(MID(C1834,LEN(H1834)+2,99),1,1)="(",MID(MID(C1834,LEN(H1834)+2,99),2,LEN(MID(C1834,LEN(H1834)+2,99))-2),MID(C1834,LEN(H1834)+2,99)),1,3),IF(MID(MID(C1834,LEN(H1834)+2,99),1,1)="(",MID(MID(C1834,LEN(H1834)+2,99),2,LEN(MID(C1834,LEN(H1834)+2,99))-2),MID(C1834,LEN(H1834)+2,99))),"")</f>
        <v/>
      </c>
      <c r="L1834" t="str">
        <f t="shared" si="958"/>
        <v/>
      </c>
      <c r="M1834" t="str">
        <f t="shared" si="977"/>
        <v/>
      </c>
      <c r="N1834" t="str">
        <f t="shared" si="959"/>
        <v/>
      </c>
      <c r="O1834" t="str">
        <f t="shared" si="960"/>
        <v/>
      </c>
      <c r="P1834" t="str">
        <f t="shared" si="953"/>
        <v/>
      </c>
      <c r="Q1834" t="str">
        <f t="shared" si="961"/>
        <v/>
      </c>
      <c r="R1834" t="str">
        <f t="shared" si="962"/>
        <v/>
      </c>
      <c r="S1834" t="str">
        <f t="shared" si="963"/>
        <v/>
      </c>
      <c r="T1834" t="str">
        <f t="shared" si="964"/>
        <v/>
      </c>
      <c r="U1834" t="str">
        <f t="shared" si="965"/>
        <v/>
      </c>
      <c r="V1834" t="str">
        <f>IF(MID(I1834,6,1)="T",VLOOKUP(H1834,DATA!$B$2:$H$526,7,FALSE),"")</f>
        <v/>
      </c>
      <c r="W1834" t="str">
        <f t="shared" si="966"/>
        <v/>
      </c>
      <c r="X1834" t="str">
        <f>IF(LEN(H1834)&gt;0,VLOOKUP(H1834,DATA!$B$2:$F$526,5,FALSE),"")</f>
        <v/>
      </c>
      <c r="Y1834" t="str">
        <f t="shared" si="967"/>
        <v/>
      </c>
      <c r="Z1834" t="str">
        <f t="shared" si="968"/>
        <v/>
      </c>
      <c r="AA1834" t="str">
        <f t="shared" si="969"/>
        <v/>
      </c>
      <c r="AB1834" t="str">
        <f>IF(LEN(Z1834)&gt;0,VLOOKUP(Z1834,DATA!$K$25:$L$69,2,FALSE)&amp;IF(LEN(AA1834)&gt;0,VLOOKUP(AA1834,DATA!$O$25:$P$29,2,FALSE),""),"")</f>
        <v/>
      </c>
      <c r="AC1834" t="str">
        <f>IF(LEN(Z1834)&gt;0,VLOOKUP(Z1834,DATA!$K$25:$M$69,3,FALSE),"")</f>
        <v/>
      </c>
      <c r="AD1834" t="str">
        <f t="shared" si="970"/>
        <v/>
      </c>
      <c r="AE1834" t="str">
        <f t="shared" si="971"/>
        <v/>
      </c>
      <c r="AF1834" t="str">
        <f t="shared" si="972"/>
        <v/>
      </c>
      <c r="AG1834" t="str">
        <f t="shared" si="973"/>
        <v/>
      </c>
      <c r="AH1834" t="str">
        <f t="shared" si="974"/>
        <v/>
      </c>
      <c r="AI1834" t="str">
        <f>IF(LEN(Q1834)&gt;0,REPT("0",IF(IF(MID(I1834,12,1)="F",VLOOKUP(J1834,DATA!$K$2:$Y$20,14,FALSE),0)&gt;10,IF(MID(I1834,12,1)="F",VLOOKUP(J1834,DATA!$K$2:$Y$20,14,FALSE),0)-10,0)-LEN(X1834))&amp;DEC2BIN(Q1834,IF(MID(I1834,12,1)="F",VLOOKUP(J1834,DATA!$K$2:$Y$20,14,FALSE),0)-IF(IF(MID(I1834,12,1)="F",VLOOKUP(J1834,DATA!$K$2:$Y$20,14,FALSE),0)&gt;10,IF(MID(I1834,12,1)="F",VLOOKUP(J1834,DATA!$K$2:$Y$20,14,FALSE),0)-10,0)),"")</f>
        <v/>
      </c>
      <c r="AJ1834" t="str">
        <f>IF(LEN(H1834)&gt;0,IF(H1834&lt;&gt;"CALL_PAL",VLOOKUP(H1834,DATA!$B$2:$E$526,4,FALSE),VLOOKUP(K1834,DATA!$K$72:$M$161,3,FALSE)),"")</f>
        <v/>
      </c>
      <c r="AK1834" t="str">
        <f>IF(LEN(H1834)&gt;0,VLOOKUP(H1834,DATA!$B$2:$D$526,3,FALSE),"")</f>
        <v/>
      </c>
      <c r="AL1834" t="str">
        <f t="shared" si="975"/>
        <v/>
      </c>
      <c r="AM1834" t="str">
        <f t="shared" si="976"/>
        <v/>
      </c>
      <c r="AN1834" t="str">
        <f t="shared" si="954"/>
        <v/>
      </c>
      <c r="AO1834" t="str">
        <f t="shared" si="948"/>
        <v/>
      </c>
      <c r="AP1834" t="str">
        <f t="shared" si="949"/>
        <v/>
      </c>
      <c r="AQ1834" t="str">
        <f t="shared" si="946"/>
        <v/>
      </c>
    </row>
    <row r="1835" spans="1:43" x14ac:dyDescent="0.25">
      <c r="A1835" t="str">
        <f t="shared" si="950"/>
        <v/>
      </c>
      <c r="C1835" t="str">
        <f t="shared" si="956"/>
        <v/>
      </c>
      <c r="D1835" t="str">
        <f t="shared" si="951"/>
        <v/>
      </c>
      <c r="E1835" t="str">
        <f t="shared" si="952"/>
        <v/>
      </c>
      <c r="F1835" t="str">
        <f t="shared" si="955"/>
        <v/>
      </c>
      <c r="G1835" t="str">
        <f t="shared" si="947"/>
        <v/>
      </c>
      <c r="H1835" t="str">
        <f t="shared" si="957"/>
        <v/>
      </c>
      <c r="I1835" s="3" t="str">
        <f>IF(LEN(H1835)&gt;0,VLOOKUP(H1835,DATA!$B$2:$G$526,6,FALSE),"")</f>
        <v/>
      </c>
      <c r="J1835" t="str">
        <f>IF(LEN(H1835)&gt;0,VLOOKUP(H1835,DATA!$B$2:$G$526,2,FALSE),"")</f>
        <v/>
      </c>
      <c r="K1835" t="str">
        <f>IF(LEN(H1835)&gt;0,IF(MID(IF(MID(MID(C1835,LEN(H1835)+2,99),1,1)="(",MID(MID(C1835,LEN(H1835)+2,99),2,LEN(MID(C1835,LEN(H1835)+2,99))-2),MID(C1835,LEN(H1835)+2,99)),1,1)=VLOOKUP(H1835,DATA!$B$2:$I$526,8,FALSE),MID(IF(MID(MID(C1835,LEN(H1835)+2,99),1,1)="(",MID(MID(C1835,LEN(H1835)+2,99),2,LEN(MID(C1835,LEN(H1835)+2,99))-2),MID(C1835,LEN(H1835)+2,99)),1,3),IF(MID(MID(C1835,LEN(H1835)+2,99),1,1)="(",MID(MID(C1835,LEN(H1835)+2,99),2,LEN(MID(C1835,LEN(H1835)+2,99))-2),MID(C1835,LEN(H1835)+2,99))),"")</f>
        <v/>
      </c>
      <c r="L1835" t="str">
        <f t="shared" si="958"/>
        <v/>
      </c>
      <c r="M1835" t="str">
        <f t="shared" si="977"/>
        <v/>
      </c>
      <c r="N1835" t="str">
        <f t="shared" si="959"/>
        <v/>
      </c>
      <c r="O1835" t="str">
        <f t="shared" si="960"/>
        <v/>
      </c>
      <c r="P1835" t="str">
        <f t="shared" si="953"/>
        <v/>
      </c>
      <c r="Q1835" t="str">
        <f t="shared" si="961"/>
        <v/>
      </c>
      <c r="R1835" t="str">
        <f t="shared" si="962"/>
        <v/>
      </c>
      <c r="S1835" t="str">
        <f t="shared" si="963"/>
        <v/>
      </c>
      <c r="T1835" t="str">
        <f t="shared" si="964"/>
        <v/>
      </c>
      <c r="U1835" t="str">
        <f t="shared" si="965"/>
        <v/>
      </c>
      <c r="V1835" t="str">
        <f>IF(MID(I1835,6,1)="T",VLOOKUP(H1835,DATA!$B$2:$H$526,7,FALSE),"")</f>
        <v/>
      </c>
      <c r="W1835" t="str">
        <f t="shared" si="966"/>
        <v/>
      </c>
      <c r="X1835" t="str">
        <f>IF(LEN(H1835)&gt;0,VLOOKUP(H1835,DATA!$B$2:$F$526,5,FALSE),"")</f>
        <v/>
      </c>
      <c r="Y1835" t="str">
        <f t="shared" si="967"/>
        <v/>
      </c>
      <c r="Z1835" t="str">
        <f t="shared" si="968"/>
        <v/>
      </c>
      <c r="AA1835" t="str">
        <f t="shared" si="969"/>
        <v/>
      </c>
      <c r="AB1835" t="str">
        <f>IF(LEN(Z1835)&gt;0,VLOOKUP(Z1835,DATA!$K$25:$L$69,2,FALSE)&amp;IF(LEN(AA1835)&gt;0,VLOOKUP(AA1835,DATA!$O$25:$P$29,2,FALSE),""),"")</f>
        <v/>
      </c>
      <c r="AC1835" t="str">
        <f>IF(LEN(Z1835)&gt;0,VLOOKUP(Z1835,DATA!$K$25:$M$69,3,FALSE),"")</f>
        <v/>
      </c>
      <c r="AD1835" t="str">
        <f t="shared" si="970"/>
        <v/>
      </c>
      <c r="AE1835" t="str">
        <f t="shared" si="971"/>
        <v/>
      </c>
      <c r="AF1835" t="str">
        <f t="shared" si="972"/>
        <v/>
      </c>
      <c r="AG1835" t="str">
        <f t="shared" si="973"/>
        <v/>
      </c>
      <c r="AH1835" t="str">
        <f t="shared" si="974"/>
        <v/>
      </c>
      <c r="AI1835" t="str">
        <f>IF(LEN(Q1835)&gt;0,REPT("0",IF(IF(MID(I1835,12,1)="F",VLOOKUP(J1835,DATA!$K$2:$Y$20,14,FALSE),0)&gt;10,IF(MID(I1835,12,1)="F",VLOOKUP(J1835,DATA!$K$2:$Y$20,14,FALSE),0)-10,0)-LEN(X1835))&amp;DEC2BIN(Q1835,IF(MID(I1835,12,1)="F",VLOOKUP(J1835,DATA!$K$2:$Y$20,14,FALSE),0)-IF(IF(MID(I1835,12,1)="F",VLOOKUP(J1835,DATA!$K$2:$Y$20,14,FALSE),0)&gt;10,IF(MID(I1835,12,1)="F",VLOOKUP(J1835,DATA!$K$2:$Y$20,14,FALSE),0)-10,0)),"")</f>
        <v/>
      </c>
      <c r="AJ1835" t="str">
        <f>IF(LEN(H1835)&gt;0,IF(H1835&lt;&gt;"CALL_PAL",VLOOKUP(H1835,DATA!$B$2:$E$526,4,FALSE),VLOOKUP(K1835,DATA!$K$72:$M$161,3,FALSE)),"")</f>
        <v/>
      </c>
      <c r="AK1835" t="str">
        <f>IF(LEN(H1835)&gt;0,VLOOKUP(H1835,DATA!$B$2:$D$526,3,FALSE),"")</f>
        <v/>
      </c>
      <c r="AL1835" t="str">
        <f t="shared" si="975"/>
        <v/>
      </c>
      <c r="AM1835" t="str">
        <f t="shared" si="976"/>
        <v/>
      </c>
      <c r="AN1835" t="str">
        <f t="shared" si="954"/>
        <v/>
      </c>
      <c r="AO1835" t="str">
        <f t="shared" si="948"/>
        <v/>
      </c>
      <c r="AP1835" t="str">
        <f t="shared" si="949"/>
        <v/>
      </c>
      <c r="AQ1835" t="str">
        <f t="shared" si="946"/>
        <v/>
      </c>
    </row>
    <row r="1836" spans="1:43" x14ac:dyDescent="0.25">
      <c r="A1836" t="str">
        <f t="shared" si="950"/>
        <v/>
      </c>
      <c r="C1836" t="str">
        <f t="shared" si="956"/>
        <v/>
      </c>
      <c r="D1836" t="str">
        <f t="shared" si="951"/>
        <v/>
      </c>
      <c r="E1836" t="str">
        <f t="shared" si="952"/>
        <v/>
      </c>
      <c r="F1836" t="str">
        <f t="shared" si="955"/>
        <v/>
      </c>
      <c r="G1836" t="str">
        <f t="shared" si="947"/>
        <v/>
      </c>
      <c r="H1836" t="str">
        <f t="shared" si="957"/>
        <v/>
      </c>
      <c r="I1836" s="3" t="str">
        <f>IF(LEN(H1836)&gt;0,VLOOKUP(H1836,DATA!$B$2:$G$526,6,FALSE),"")</f>
        <v/>
      </c>
      <c r="J1836" t="str">
        <f>IF(LEN(H1836)&gt;0,VLOOKUP(H1836,DATA!$B$2:$G$526,2,FALSE),"")</f>
        <v/>
      </c>
      <c r="K1836" t="str">
        <f>IF(LEN(H1836)&gt;0,IF(MID(IF(MID(MID(C1836,LEN(H1836)+2,99),1,1)="(",MID(MID(C1836,LEN(H1836)+2,99),2,LEN(MID(C1836,LEN(H1836)+2,99))-2),MID(C1836,LEN(H1836)+2,99)),1,1)=VLOOKUP(H1836,DATA!$B$2:$I$526,8,FALSE),MID(IF(MID(MID(C1836,LEN(H1836)+2,99),1,1)="(",MID(MID(C1836,LEN(H1836)+2,99),2,LEN(MID(C1836,LEN(H1836)+2,99))-2),MID(C1836,LEN(H1836)+2,99)),1,3),IF(MID(MID(C1836,LEN(H1836)+2,99),1,1)="(",MID(MID(C1836,LEN(H1836)+2,99),2,LEN(MID(C1836,LEN(H1836)+2,99))-2),MID(C1836,LEN(H1836)+2,99))),"")</f>
        <v/>
      </c>
      <c r="L1836" t="str">
        <f t="shared" si="958"/>
        <v/>
      </c>
      <c r="M1836" t="str">
        <f t="shared" si="977"/>
        <v/>
      </c>
      <c r="N1836" t="str">
        <f t="shared" si="959"/>
        <v/>
      </c>
      <c r="O1836" t="str">
        <f t="shared" si="960"/>
        <v/>
      </c>
      <c r="P1836" t="str">
        <f t="shared" si="953"/>
        <v/>
      </c>
      <c r="Q1836" t="str">
        <f t="shared" si="961"/>
        <v/>
      </c>
      <c r="R1836" t="str">
        <f t="shared" si="962"/>
        <v/>
      </c>
      <c r="S1836" t="str">
        <f t="shared" si="963"/>
        <v/>
      </c>
      <c r="T1836" t="str">
        <f t="shared" si="964"/>
        <v/>
      </c>
      <c r="U1836" t="str">
        <f t="shared" si="965"/>
        <v/>
      </c>
      <c r="V1836" t="str">
        <f>IF(MID(I1836,6,1)="T",VLOOKUP(H1836,DATA!$B$2:$H$526,7,FALSE),"")</f>
        <v/>
      </c>
      <c r="W1836" t="str">
        <f t="shared" si="966"/>
        <v/>
      </c>
      <c r="X1836" t="str">
        <f>IF(LEN(H1836)&gt;0,VLOOKUP(H1836,DATA!$B$2:$F$526,5,FALSE),"")</f>
        <v/>
      </c>
      <c r="Y1836" t="str">
        <f t="shared" si="967"/>
        <v/>
      </c>
      <c r="Z1836" t="str">
        <f t="shared" si="968"/>
        <v/>
      </c>
      <c r="AA1836" t="str">
        <f t="shared" si="969"/>
        <v/>
      </c>
      <c r="AB1836" t="str">
        <f>IF(LEN(Z1836)&gt;0,VLOOKUP(Z1836,DATA!$K$25:$L$69,2,FALSE)&amp;IF(LEN(AA1836)&gt;0,VLOOKUP(AA1836,DATA!$O$25:$P$29,2,FALSE),""),"")</f>
        <v/>
      </c>
      <c r="AC1836" t="str">
        <f>IF(LEN(Z1836)&gt;0,VLOOKUP(Z1836,DATA!$K$25:$M$69,3,FALSE),"")</f>
        <v/>
      </c>
      <c r="AD1836" t="str">
        <f t="shared" si="970"/>
        <v/>
      </c>
      <c r="AE1836" t="str">
        <f t="shared" si="971"/>
        <v/>
      </c>
      <c r="AF1836" t="str">
        <f t="shared" si="972"/>
        <v/>
      </c>
      <c r="AG1836" t="str">
        <f t="shared" si="973"/>
        <v/>
      </c>
      <c r="AH1836" t="str">
        <f t="shared" si="974"/>
        <v/>
      </c>
      <c r="AI1836" t="str">
        <f>IF(LEN(Q1836)&gt;0,REPT("0",IF(IF(MID(I1836,12,1)="F",VLOOKUP(J1836,DATA!$K$2:$Y$20,14,FALSE),0)&gt;10,IF(MID(I1836,12,1)="F",VLOOKUP(J1836,DATA!$K$2:$Y$20,14,FALSE),0)-10,0)-LEN(X1836))&amp;DEC2BIN(Q1836,IF(MID(I1836,12,1)="F",VLOOKUP(J1836,DATA!$K$2:$Y$20,14,FALSE),0)-IF(IF(MID(I1836,12,1)="F",VLOOKUP(J1836,DATA!$K$2:$Y$20,14,FALSE),0)&gt;10,IF(MID(I1836,12,1)="F",VLOOKUP(J1836,DATA!$K$2:$Y$20,14,FALSE),0)-10,0)),"")</f>
        <v/>
      </c>
      <c r="AJ1836" t="str">
        <f>IF(LEN(H1836)&gt;0,IF(H1836&lt;&gt;"CALL_PAL",VLOOKUP(H1836,DATA!$B$2:$E$526,4,FALSE),VLOOKUP(K1836,DATA!$K$72:$M$161,3,FALSE)),"")</f>
        <v/>
      </c>
      <c r="AK1836" t="str">
        <f>IF(LEN(H1836)&gt;0,VLOOKUP(H1836,DATA!$B$2:$D$526,3,FALSE),"")</f>
        <v/>
      </c>
      <c r="AL1836" t="str">
        <f t="shared" si="975"/>
        <v/>
      </c>
      <c r="AM1836" t="str">
        <f t="shared" si="976"/>
        <v/>
      </c>
      <c r="AN1836" t="str">
        <f t="shared" si="954"/>
        <v/>
      </c>
      <c r="AO1836" t="str">
        <f t="shared" si="948"/>
        <v/>
      </c>
      <c r="AP1836" t="str">
        <f t="shared" si="949"/>
        <v/>
      </c>
      <c r="AQ1836" t="str">
        <f t="shared" si="946"/>
        <v/>
      </c>
    </row>
    <row r="1837" spans="1:43" x14ac:dyDescent="0.25">
      <c r="A1837" t="str">
        <f t="shared" si="950"/>
        <v/>
      </c>
      <c r="C1837" t="str">
        <f t="shared" si="956"/>
        <v/>
      </c>
      <c r="D1837" t="str">
        <f t="shared" si="951"/>
        <v/>
      </c>
      <c r="E1837" t="str">
        <f t="shared" si="952"/>
        <v/>
      </c>
      <c r="F1837" t="str">
        <f t="shared" si="955"/>
        <v/>
      </c>
      <c r="G1837" t="str">
        <f t="shared" si="947"/>
        <v/>
      </c>
      <c r="H1837" t="str">
        <f t="shared" si="957"/>
        <v/>
      </c>
      <c r="I1837" s="3" t="str">
        <f>IF(LEN(H1837)&gt;0,VLOOKUP(H1837,DATA!$B$2:$G$526,6,FALSE),"")</f>
        <v/>
      </c>
      <c r="J1837" t="str">
        <f>IF(LEN(H1837)&gt;0,VLOOKUP(H1837,DATA!$B$2:$G$526,2,FALSE),"")</f>
        <v/>
      </c>
      <c r="K1837" t="str">
        <f>IF(LEN(H1837)&gt;0,IF(MID(IF(MID(MID(C1837,LEN(H1837)+2,99),1,1)="(",MID(MID(C1837,LEN(H1837)+2,99),2,LEN(MID(C1837,LEN(H1837)+2,99))-2),MID(C1837,LEN(H1837)+2,99)),1,1)=VLOOKUP(H1837,DATA!$B$2:$I$526,8,FALSE),MID(IF(MID(MID(C1837,LEN(H1837)+2,99),1,1)="(",MID(MID(C1837,LEN(H1837)+2,99),2,LEN(MID(C1837,LEN(H1837)+2,99))-2),MID(C1837,LEN(H1837)+2,99)),1,3),IF(MID(MID(C1837,LEN(H1837)+2,99),1,1)="(",MID(MID(C1837,LEN(H1837)+2,99),2,LEN(MID(C1837,LEN(H1837)+2,99))-2),MID(C1837,LEN(H1837)+2,99))),"")</f>
        <v/>
      </c>
      <c r="L1837" t="str">
        <f t="shared" si="958"/>
        <v/>
      </c>
      <c r="M1837" t="str">
        <f t="shared" si="977"/>
        <v/>
      </c>
      <c r="N1837" t="str">
        <f t="shared" si="959"/>
        <v/>
      </c>
      <c r="O1837" t="str">
        <f t="shared" si="960"/>
        <v/>
      </c>
      <c r="P1837" t="str">
        <f t="shared" si="953"/>
        <v/>
      </c>
      <c r="Q1837" t="str">
        <f t="shared" si="961"/>
        <v/>
      </c>
      <c r="R1837" t="str">
        <f t="shared" si="962"/>
        <v/>
      </c>
      <c r="S1837" t="str">
        <f t="shared" si="963"/>
        <v/>
      </c>
      <c r="T1837" t="str">
        <f t="shared" si="964"/>
        <v/>
      </c>
      <c r="U1837" t="str">
        <f t="shared" si="965"/>
        <v/>
      </c>
      <c r="V1837" t="str">
        <f>IF(MID(I1837,6,1)="T",VLOOKUP(H1837,DATA!$B$2:$H$526,7,FALSE),"")</f>
        <v/>
      </c>
      <c r="W1837" t="str">
        <f t="shared" si="966"/>
        <v/>
      </c>
      <c r="X1837" t="str">
        <f>IF(LEN(H1837)&gt;0,VLOOKUP(H1837,DATA!$B$2:$F$526,5,FALSE),"")</f>
        <v/>
      </c>
      <c r="Y1837" t="str">
        <f t="shared" si="967"/>
        <v/>
      </c>
      <c r="Z1837" t="str">
        <f t="shared" si="968"/>
        <v/>
      </c>
      <c r="AA1837" t="str">
        <f t="shared" si="969"/>
        <v/>
      </c>
      <c r="AB1837" t="str">
        <f>IF(LEN(Z1837)&gt;0,VLOOKUP(Z1837,DATA!$K$25:$L$69,2,FALSE)&amp;IF(LEN(AA1837)&gt;0,VLOOKUP(AA1837,DATA!$O$25:$P$29,2,FALSE),""),"")</f>
        <v/>
      </c>
      <c r="AC1837" t="str">
        <f>IF(LEN(Z1837)&gt;0,VLOOKUP(Z1837,DATA!$K$25:$M$69,3,FALSE),"")</f>
        <v/>
      </c>
      <c r="AD1837" t="str">
        <f t="shared" si="970"/>
        <v/>
      </c>
      <c r="AE1837" t="str">
        <f t="shared" si="971"/>
        <v/>
      </c>
      <c r="AF1837" t="str">
        <f t="shared" si="972"/>
        <v/>
      </c>
      <c r="AG1837" t="str">
        <f t="shared" si="973"/>
        <v/>
      </c>
      <c r="AH1837" t="str">
        <f t="shared" si="974"/>
        <v/>
      </c>
      <c r="AI1837" t="str">
        <f>IF(LEN(Q1837)&gt;0,REPT("0",IF(IF(MID(I1837,12,1)="F",VLOOKUP(J1837,DATA!$K$2:$Y$20,14,FALSE),0)&gt;10,IF(MID(I1837,12,1)="F",VLOOKUP(J1837,DATA!$K$2:$Y$20,14,FALSE),0)-10,0)-LEN(X1837))&amp;DEC2BIN(Q1837,IF(MID(I1837,12,1)="F",VLOOKUP(J1837,DATA!$K$2:$Y$20,14,FALSE),0)-IF(IF(MID(I1837,12,1)="F",VLOOKUP(J1837,DATA!$K$2:$Y$20,14,FALSE),0)&gt;10,IF(MID(I1837,12,1)="F",VLOOKUP(J1837,DATA!$K$2:$Y$20,14,FALSE),0)-10,0)),"")</f>
        <v/>
      </c>
      <c r="AJ1837" t="str">
        <f>IF(LEN(H1837)&gt;0,IF(H1837&lt;&gt;"CALL_PAL",VLOOKUP(H1837,DATA!$B$2:$E$526,4,FALSE),VLOOKUP(K1837,DATA!$K$72:$M$161,3,FALSE)),"")</f>
        <v/>
      </c>
      <c r="AK1837" t="str">
        <f>IF(LEN(H1837)&gt;0,VLOOKUP(H1837,DATA!$B$2:$D$526,3,FALSE),"")</f>
        <v/>
      </c>
      <c r="AL1837" t="str">
        <f t="shared" si="975"/>
        <v/>
      </c>
      <c r="AM1837" t="str">
        <f t="shared" si="976"/>
        <v/>
      </c>
      <c r="AN1837" t="str">
        <f t="shared" si="954"/>
        <v/>
      </c>
      <c r="AO1837" t="str">
        <f t="shared" si="948"/>
        <v/>
      </c>
      <c r="AP1837" t="str">
        <f t="shared" si="949"/>
        <v/>
      </c>
      <c r="AQ1837" t="str">
        <f t="shared" si="946"/>
        <v/>
      </c>
    </row>
    <row r="1838" spans="1:43" x14ac:dyDescent="0.25">
      <c r="A1838" t="str">
        <f t="shared" si="950"/>
        <v/>
      </c>
      <c r="C1838" t="str">
        <f t="shared" si="956"/>
        <v/>
      </c>
      <c r="D1838" t="str">
        <f t="shared" si="951"/>
        <v/>
      </c>
      <c r="E1838" t="str">
        <f t="shared" si="952"/>
        <v/>
      </c>
      <c r="F1838" t="str">
        <f t="shared" si="955"/>
        <v/>
      </c>
      <c r="G1838" t="str">
        <f t="shared" si="947"/>
        <v/>
      </c>
      <c r="H1838" t="str">
        <f t="shared" si="957"/>
        <v/>
      </c>
      <c r="I1838" s="3" t="str">
        <f>IF(LEN(H1838)&gt;0,VLOOKUP(H1838,DATA!$B$2:$G$526,6,FALSE),"")</f>
        <v/>
      </c>
      <c r="J1838" t="str">
        <f>IF(LEN(H1838)&gt;0,VLOOKUP(H1838,DATA!$B$2:$G$526,2,FALSE),"")</f>
        <v/>
      </c>
      <c r="K1838" t="str">
        <f>IF(LEN(H1838)&gt;0,IF(MID(IF(MID(MID(C1838,LEN(H1838)+2,99),1,1)="(",MID(MID(C1838,LEN(H1838)+2,99),2,LEN(MID(C1838,LEN(H1838)+2,99))-2),MID(C1838,LEN(H1838)+2,99)),1,1)=VLOOKUP(H1838,DATA!$B$2:$I$526,8,FALSE),MID(IF(MID(MID(C1838,LEN(H1838)+2,99),1,1)="(",MID(MID(C1838,LEN(H1838)+2,99),2,LEN(MID(C1838,LEN(H1838)+2,99))-2),MID(C1838,LEN(H1838)+2,99)),1,3),IF(MID(MID(C1838,LEN(H1838)+2,99),1,1)="(",MID(MID(C1838,LEN(H1838)+2,99),2,LEN(MID(C1838,LEN(H1838)+2,99))-2),MID(C1838,LEN(H1838)+2,99))),"")</f>
        <v/>
      </c>
      <c r="L1838" t="str">
        <f t="shared" si="958"/>
        <v/>
      </c>
      <c r="M1838" t="str">
        <f t="shared" si="977"/>
        <v/>
      </c>
      <c r="N1838" t="str">
        <f t="shared" si="959"/>
        <v/>
      </c>
      <c r="O1838" t="str">
        <f t="shared" si="960"/>
        <v/>
      </c>
      <c r="P1838" t="str">
        <f t="shared" si="953"/>
        <v/>
      </c>
      <c r="Q1838" t="str">
        <f t="shared" si="961"/>
        <v/>
      </c>
      <c r="R1838" t="str">
        <f t="shared" si="962"/>
        <v/>
      </c>
      <c r="S1838" t="str">
        <f t="shared" si="963"/>
        <v/>
      </c>
      <c r="T1838" t="str">
        <f t="shared" si="964"/>
        <v/>
      </c>
      <c r="U1838" t="str">
        <f t="shared" si="965"/>
        <v/>
      </c>
      <c r="V1838" t="str">
        <f>IF(MID(I1838,6,1)="T",VLOOKUP(H1838,DATA!$B$2:$H$526,7,FALSE),"")</f>
        <v/>
      </c>
      <c r="W1838" t="str">
        <f t="shared" si="966"/>
        <v/>
      </c>
      <c r="X1838" t="str">
        <f>IF(LEN(H1838)&gt;0,VLOOKUP(H1838,DATA!$B$2:$F$526,5,FALSE),"")</f>
        <v/>
      </c>
      <c r="Y1838" t="str">
        <f t="shared" si="967"/>
        <v/>
      </c>
      <c r="Z1838" t="str">
        <f t="shared" si="968"/>
        <v/>
      </c>
      <c r="AA1838" t="str">
        <f t="shared" si="969"/>
        <v/>
      </c>
      <c r="AB1838" t="str">
        <f>IF(LEN(Z1838)&gt;0,VLOOKUP(Z1838,DATA!$K$25:$L$69,2,FALSE)&amp;IF(LEN(AA1838)&gt;0,VLOOKUP(AA1838,DATA!$O$25:$P$29,2,FALSE),""),"")</f>
        <v/>
      </c>
      <c r="AC1838" t="str">
        <f>IF(LEN(Z1838)&gt;0,VLOOKUP(Z1838,DATA!$K$25:$M$69,3,FALSE),"")</f>
        <v/>
      </c>
      <c r="AD1838" t="str">
        <f t="shared" si="970"/>
        <v/>
      </c>
      <c r="AE1838" t="str">
        <f t="shared" si="971"/>
        <v/>
      </c>
      <c r="AF1838" t="str">
        <f t="shared" si="972"/>
        <v/>
      </c>
      <c r="AG1838" t="str">
        <f t="shared" si="973"/>
        <v/>
      </c>
      <c r="AH1838" t="str">
        <f t="shared" si="974"/>
        <v/>
      </c>
      <c r="AI1838" t="str">
        <f>IF(LEN(Q1838)&gt;0,REPT("0",IF(IF(MID(I1838,12,1)="F",VLOOKUP(J1838,DATA!$K$2:$Y$20,14,FALSE),0)&gt;10,IF(MID(I1838,12,1)="F",VLOOKUP(J1838,DATA!$K$2:$Y$20,14,FALSE),0)-10,0)-LEN(X1838))&amp;DEC2BIN(Q1838,IF(MID(I1838,12,1)="F",VLOOKUP(J1838,DATA!$K$2:$Y$20,14,FALSE),0)-IF(IF(MID(I1838,12,1)="F",VLOOKUP(J1838,DATA!$K$2:$Y$20,14,FALSE),0)&gt;10,IF(MID(I1838,12,1)="F",VLOOKUP(J1838,DATA!$K$2:$Y$20,14,FALSE),0)-10,0)),"")</f>
        <v/>
      </c>
      <c r="AJ1838" t="str">
        <f>IF(LEN(H1838)&gt;0,IF(H1838&lt;&gt;"CALL_PAL",VLOOKUP(H1838,DATA!$B$2:$E$526,4,FALSE),VLOOKUP(K1838,DATA!$K$72:$M$161,3,FALSE)),"")</f>
        <v/>
      </c>
      <c r="AK1838" t="str">
        <f>IF(LEN(H1838)&gt;0,VLOOKUP(H1838,DATA!$B$2:$D$526,3,FALSE),"")</f>
        <v/>
      </c>
      <c r="AL1838" t="str">
        <f t="shared" si="975"/>
        <v/>
      </c>
      <c r="AM1838" t="str">
        <f t="shared" si="976"/>
        <v/>
      </c>
      <c r="AN1838" t="str">
        <f t="shared" si="954"/>
        <v/>
      </c>
      <c r="AO1838" t="str">
        <f t="shared" si="948"/>
        <v/>
      </c>
      <c r="AP1838" t="str">
        <f t="shared" si="949"/>
        <v/>
      </c>
      <c r="AQ1838" t="str">
        <f t="shared" si="946"/>
        <v/>
      </c>
    </row>
    <row r="1839" spans="1:43" x14ac:dyDescent="0.25">
      <c r="A1839" t="str">
        <f t="shared" si="950"/>
        <v/>
      </c>
      <c r="C1839" t="str">
        <f t="shared" si="956"/>
        <v/>
      </c>
      <c r="D1839" t="str">
        <f t="shared" si="951"/>
        <v/>
      </c>
      <c r="E1839" t="str">
        <f t="shared" si="952"/>
        <v/>
      </c>
      <c r="F1839" t="str">
        <f t="shared" si="955"/>
        <v/>
      </c>
      <c r="G1839" t="str">
        <f t="shared" si="947"/>
        <v/>
      </c>
      <c r="H1839" t="str">
        <f t="shared" si="957"/>
        <v/>
      </c>
      <c r="I1839" s="3" t="str">
        <f>IF(LEN(H1839)&gt;0,VLOOKUP(H1839,DATA!$B$2:$G$526,6,FALSE),"")</f>
        <v/>
      </c>
      <c r="J1839" t="str">
        <f>IF(LEN(H1839)&gt;0,VLOOKUP(H1839,DATA!$B$2:$G$526,2,FALSE),"")</f>
        <v/>
      </c>
      <c r="K1839" t="str">
        <f>IF(LEN(H1839)&gt;0,IF(MID(IF(MID(MID(C1839,LEN(H1839)+2,99),1,1)="(",MID(MID(C1839,LEN(H1839)+2,99),2,LEN(MID(C1839,LEN(H1839)+2,99))-2),MID(C1839,LEN(H1839)+2,99)),1,1)=VLOOKUP(H1839,DATA!$B$2:$I$526,8,FALSE),MID(IF(MID(MID(C1839,LEN(H1839)+2,99),1,1)="(",MID(MID(C1839,LEN(H1839)+2,99),2,LEN(MID(C1839,LEN(H1839)+2,99))-2),MID(C1839,LEN(H1839)+2,99)),1,3),IF(MID(MID(C1839,LEN(H1839)+2,99),1,1)="(",MID(MID(C1839,LEN(H1839)+2,99),2,LEN(MID(C1839,LEN(H1839)+2,99))-2),MID(C1839,LEN(H1839)+2,99))),"")</f>
        <v/>
      </c>
      <c r="L1839" t="str">
        <f t="shared" si="958"/>
        <v/>
      </c>
      <c r="M1839" t="str">
        <f t="shared" si="977"/>
        <v/>
      </c>
      <c r="N1839" t="str">
        <f t="shared" si="959"/>
        <v/>
      </c>
      <c r="O1839" t="str">
        <f t="shared" si="960"/>
        <v/>
      </c>
      <c r="P1839" t="str">
        <f t="shared" si="953"/>
        <v/>
      </c>
      <c r="Q1839" t="str">
        <f t="shared" si="961"/>
        <v/>
      </c>
      <c r="R1839" t="str">
        <f t="shared" si="962"/>
        <v/>
      </c>
      <c r="S1839" t="str">
        <f t="shared" si="963"/>
        <v/>
      </c>
      <c r="T1839" t="str">
        <f t="shared" si="964"/>
        <v/>
      </c>
      <c r="U1839" t="str">
        <f t="shared" si="965"/>
        <v/>
      </c>
      <c r="V1839" t="str">
        <f>IF(MID(I1839,6,1)="T",VLOOKUP(H1839,DATA!$B$2:$H$526,7,FALSE),"")</f>
        <v/>
      </c>
      <c r="W1839" t="str">
        <f t="shared" si="966"/>
        <v/>
      </c>
      <c r="X1839" t="str">
        <f>IF(LEN(H1839)&gt;0,VLOOKUP(H1839,DATA!$B$2:$F$526,5,FALSE),"")</f>
        <v/>
      </c>
      <c r="Y1839" t="str">
        <f t="shared" si="967"/>
        <v/>
      </c>
      <c r="Z1839" t="str">
        <f t="shared" si="968"/>
        <v/>
      </c>
      <c r="AA1839" t="str">
        <f t="shared" si="969"/>
        <v/>
      </c>
      <c r="AB1839" t="str">
        <f>IF(LEN(Z1839)&gt;0,VLOOKUP(Z1839,DATA!$K$25:$L$69,2,FALSE)&amp;IF(LEN(AA1839)&gt;0,VLOOKUP(AA1839,DATA!$O$25:$P$29,2,FALSE),""),"")</f>
        <v/>
      </c>
      <c r="AC1839" t="str">
        <f>IF(LEN(Z1839)&gt;0,VLOOKUP(Z1839,DATA!$K$25:$M$69,3,FALSE),"")</f>
        <v/>
      </c>
      <c r="AD1839" t="str">
        <f t="shared" si="970"/>
        <v/>
      </c>
      <c r="AE1839" t="str">
        <f t="shared" si="971"/>
        <v/>
      </c>
      <c r="AF1839" t="str">
        <f t="shared" si="972"/>
        <v/>
      </c>
      <c r="AG1839" t="str">
        <f t="shared" si="973"/>
        <v/>
      </c>
      <c r="AH1839" t="str">
        <f t="shared" si="974"/>
        <v/>
      </c>
      <c r="AI1839" t="str">
        <f>IF(LEN(Q1839)&gt;0,REPT("0",IF(IF(MID(I1839,12,1)="F",VLOOKUP(J1839,DATA!$K$2:$Y$20,14,FALSE),0)&gt;10,IF(MID(I1839,12,1)="F",VLOOKUP(J1839,DATA!$K$2:$Y$20,14,FALSE),0)-10,0)-LEN(X1839))&amp;DEC2BIN(Q1839,IF(MID(I1839,12,1)="F",VLOOKUP(J1839,DATA!$K$2:$Y$20,14,FALSE),0)-IF(IF(MID(I1839,12,1)="F",VLOOKUP(J1839,DATA!$K$2:$Y$20,14,FALSE),0)&gt;10,IF(MID(I1839,12,1)="F",VLOOKUP(J1839,DATA!$K$2:$Y$20,14,FALSE),0)-10,0)),"")</f>
        <v/>
      </c>
      <c r="AJ1839" t="str">
        <f>IF(LEN(H1839)&gt;0,IF(H1839&lt;&gt;"CALL_PAL",VLOOKUP(H1839,DATA!$B$2:$E$526,4,FALSE),VLOOKUP(K1839,DATA!$K$72:$M$161,3,FALSE)),"")</f>
        <v/>
      </c>
      <c r="AK1839" t="str">
        <f>IF(LEN(H1839)&gt;0,VLOOKUP(H1839,DATA!$B$2:$D$526,3,FALSE),"")</f>
        <v/>
      </c>
      <c r="AL1839" t="str">
        <f t="shared" si="975"/>
        <v/>
      </c>
      <c r="AM1839" t="str">
        <f t="shared" si="976"/>
        <v/>
      </c>
      <c r="AN1839" t="str">
        <f t="shared" si="954"/>
        <v/>
      </c>
      <c r="AO1839" t="str">
        <f t="shared" si="948"/>
        <v/>
      </c>
      <c r="AP1839" t="str">
        <f t="shared" si="949"/>
        <v/>
      </c>
      <c r="AQ1839" t="str">
        <f t="shared" si="946"/>
        <v/>
      </c>
    </row>
    <row r="1840" spans="1:43" x14ac:dyDescent="0.25">
      <c r="A1840" t="str">
        <f t="shared" si="950"/>
        <v/>
      </c>
      <c r="C1840" t="str">
        <f t="shared" si="956"/>
        <v/>
      </c>
      <c r="D1840" t="str">
        <f t="shared" si="951"/>
        <v/>
      </c>
      <c r="E1840" t="str">
        <f t="shared" si="952"/>
        <v/>
      </c>
      <c r="F1840" t="str">
        <f t="shared" si="955"/>
        <v/>
      </c>
      <c r="G1840" t="str">
        <f t="shared" si="947"/>
        <v/>
      </c>
      <c r="H1840" t="str">
        <f t="shared" si="957"/>
        <v/>
      </c>
      <c r="I1840" s="3" t="str">
        <f>IF(LEN(H1840)&gt;0,VLOOKUP(H1840,DATA!$B$2:$G$526,6,FALSE),"")</f>
        <v/>
      </c>
      <c r="J1840" t="str">
        <f>IF(LEN(H1840)&gt;0,VLOOKUP(H1840,DATA!$B$2:$G$526,2,FALSE),"")</f>
        <v/>
      </c>
      <c r="K1840" t="str">
        <f>IF(LEN(H1840)&gt;0,IF(MID(IF(MID(MID(C1840,LEN(H1840)+2,99),1,1)="(",MID(MID(C1840,LEN(H1840)+2,99),2,LEN(MID(C1840,LEN(H1840)+2,99))-2),MID(C1840,LEN(H1840)+2,99)),1,1)=VLOOKUP(H1840,DATA!$B$2:$I$526,8,FALSE),MID(IF(MID(MID(C1840,LEN(H1840)+2,99),1,1)="(",MID(MID(C1840,LEN(H1840)+2,99),2,LEN(MID(C1840,LEN(H1840)+2,99))-2),MID(C1840,LEN(H1840)+2,99)),1,3),IF(MID(MID(C1840,LEN(H1840)+2,99),1,1)="(",MID(MID(C1840,LEN(H1840)+2,99),2,LEN(MID(C1840,LEN(H1840)+2,99))-2),MID(C1840,LEN(H1840)+2,99))),"")</f>
        <v/>
      </c>
      <c r="L1840" t="str">
        <f t="shared" si="958"/>
        <v/>
      </c>
      <c r="M1840" t="str">
        <f t="shared" si="977"/>
        <v/>
      </c>
      <c r="N1840" t="str">
        <f t="shared" si="959"/>
        <v/>
      </c>
      <c r="O1840" t="str">
        <f t="shared" si="960"/>
        <v/>
      </c>
      <c r="P1840" t="str">
        <f t="shared" si="953"/>
        <v/>
      </c>
      <c r="Q1840" t="str">
        <f t="shared" si="961"/>
        <v/>
      </c>
      <c r="R1840" t="str">
        <f t="shared" si="962"/>
        <v/>
      </c>
      <c r="S1840" t="str">
        <f t="shared" si="963"/>
        <v/>
      </c>
      <c r="T1840" t="str">
        <f t="shared" si="964"/>
        <v/>
      </c>
      <c r="U1840" t="str">
        <f t="shared" si="965"/>
        <v/>
      </c>
      <c r="V1840" t="str">
        <f>IF(MID(I1840,6,1)="T",VLOOKUP(H1840,DATA!$B$2:$H$526,7,FALSE),"")</f>
        <v/>
      </c>
      <c r="W1840" t="str">
        <f t="shared" si="966"/>
        <v/>
      </c>
      <c r="X1840" t="str">
        <f>IF(LEN(H1840)&gt;0,VLOOKUP(H1840,DATA!$B$2:$F$526,5,FALSE),"")</f>
        <v/>
      </c>
      <c r="Y1840" t="str">
        <f t="shared" si="967"/>
        <v/>
      </c>
      <c r="Z1840" t="str">
        <f t="shared" si="968"/>
        <v/>
      </c>
      <c r="AA1840" t="str">
        <f t="shared" si="969"/>
        <v/>
      </c>
      <c r="AB1840" t="str">
        <f>IF(LEN(Z1840)&gt;0,VLOOKUP(Z1840,DATA!$K$25:$L$69,2,FALSE)&amp;IF(LEN(AA1840)&gt;0,VLOOKUP(AA1840,DATA!$O$25:$P$29,2,FALSE),""),"")</f>
        <v/>
      </c>
      <c r="AC1840" t="str">
        <f>IF(LEN(Z1840)&gt;0,VLOOKUP(Z1840,DATA!$K$25:$M$69,3,FALSE),"")</f>
        <v/>
      </c>
      <c r="AD1840" t="str">
        <f t="shared" si="970"/>
        <v/>
      </c>
      <c r="AE1840" t="str">
        <f t="shared" si="971"/>
        <v/>
      </c>
      <c r="AF1840" t="str">
        <f t="shared" si="972"/>
        <v/>
      </c>
      <c r="AG1840" t="str">
        <f t="shared" si="973"/>
        <v/>
      </c>
      <c r="AH1840" t="str">
        <f t="shared" si="974"/>
        <v/>
      </c>
      <c r="AI1840" t="str">
        <f>IF(LEN(Q1840)&gt;0,REPT("0",IF(IF(MID(I1840,12,1)="F",VLOOKUP(J1840,DATA!$K$2:$Y$20,14,FALSE),0)&gt;10,IF(MID(I1840,12,1)="F",VLOOKUP(J1840,DATA!$K$2:$Y$20,14,FALSE),0)-10,0)-LEN(X1840))&amp;DEC2BIN(Q1840,IF(MID(I1840,12,1)="F",VLOOKUP(J1840,DATA!$K$2:$Y$20,14,FALSE),0)-IF(IF(MID(I1840,12,1)="F",VLOOKUP(J1840,DATA!$K$2:$Y$20,14,FALSE),0)&gt;10,IF(MID(I1840,12,1)="F",VLOOKUP(J1840,DATA!$K$2:$Y$20,14,FALSE),0)-10,0)),"")</f>
        <v/>
      </c>
      <c r="AJ1840" t="str">
        <f>IF(LEN(H1840)&gt;0,IF(H1840&lt;&gt;"CALL_PAL",VLOOKUP(H1840,DATA!$B$2:$E$526,4,FALSE),VLOOKUP(K1840,DATA!$K$72:$M$161,3,FALSE)),"")</f>
        <v/>
      </c>
      <c r="AK1840" t="str">
        <f>IF(LEN(H1840)&gt;0,VLOOKUP(H1840,DATA!$B$2:$D$526,3,FALSE),"")</f>
        <v/>
      </c>
      <c r="AL1840" t="str">
        <f t="shared" si="975"/>
        <v/>
      </c>
      <c r="AM1840" t="str">
        <f t="shared" si="976"/>
        <v/>
      </c>
      <c r="AN1840" t="str">
        <f t="shared" si="954"/>
        <v/>
      </c>
      <c r="AO1840" t="str">
        <f t="shared" si="948"/>
        <v/>
      </c>
      <c r="AP1840" t="str">
        <f t="shared" si="949"/>
        <v/>
      </c>
      <c r="AQ1840" t="str">
        <f t="shared" si="946"/>
        <v/>
      </c>
    </row>
    <row r="1841" spans="1:43" x14ac:dyDescent="0.25">
      <c r="A1841" t="str">
        <f t="shared" si="950"/>
        <v/>
      </c>
      <c r="C1841" t="str">
        <f t="shared" si="956"/>
        <v/>
      </c>
      <c r="D1841" t="str">
        <f t="shared" si="951"/>
        <v/>
      </c>
      <c r="E1841" t="str">
        <f t="shared" si="952"/>
        <v/>
      </c>
      <c r="F1841" t="str">
        <f t="shared" si="955"/>
        <v/>
      </c>
      <c r="G1841" t="str">
        <f t="shared" si="947"/>
        <v/>
      </c>
      <c r="H1841" t="str">
        <f t="shared" si="957"/>
        <v/>
      </c>
      <c r="I1841" s="3" t="str">
        <f>IF(LEN(H1841)&gt;0,VLOOKUP(H1841,DATA!$B$2:$G$526,6,FALSE),"")</f>
        <v/>
      </c>
      <c r="J1841" t="str">
        <f>IF(LEN(H1841)&gt;0,VLOOKUP(H1841,DATA!$B$2:$G$526,2,FALSE),"")</f>
        <v/>
      </c>
      <c r="K1841" t="str">
        <f>IF(LEN(H1841)&gt;0,IF(MID(IF(MID(MID(C1841,LEN(H1841)+2,99),1,1)="(",MID(MID(C1841,LEN(H1841)+2,99),2,LEN(MID(C1841,LEN(H1841)+2,99))-2),MID(C1841,LEN(H1841)+2,99)),1,1)=VLOOKUP(H1841,DATA!$B$2:$I$526,8,FALSE),MID(IF(MID(MID(C1841,LEN(H1841)+2,99),1,1)="(",MID(MID(C1841,LEN(H1841)+2,99),2,LEN(MID(C1841,LEN(H1841)+2,99))-2),MID(C1841,LEN(H1841)+2,99)),1,3),IF(MID(MID(C1841,LEN(H1841)+2,99),1,1)="(",MID(MID(C1841,LEN(H1841)+2,99),2,LEN(MID(C1841,LEN(H1841)+2,99))-2),MID(C1841,LEN(H1841)+2,99))),"")</f>
        <v/>
      </c>
      <c r="L1841" t="str">
        <f t="shared" si="958"/>
        <v/>
      </c>
      <c r="M1841" t="str">
        <f t="shared" si="977"/>
        <v/>
      </c>
      <c r="N1841" t="str">
        <f t="shared" si="959"/>
        <v/>
      </c>
      <c r="O1841" t="str">
        <f t="shared" si="960"/>
        <v/>
      </c>
      <c r="P1841" t="str">
        <f t="shared" si="953"/>
        <v/>
      </c>
      <c r="Q1841" t="str">
        <f t="shared" si="961"/>
        <v/>
      </c>
      <c r="R1841" t="str">
        <f t="shared" si="962"/>
        <v/>
      </c>
      <c r="S1841" t="str">
        <f t="shared" si="963"/>
        <v/>
      </c>
      <c r="T1841" t="str">
        <f t="shared" si="964"/>
        <v/>
      </c>
      <c r="U1841" t="str">
        <f t="shared" si="965"/>
        <v/>
      </c>
      <c r="V1841" t="str">
        <f>IF(MID(I1841,6,1)="T",VLOOKUP(H1841,DATA!$B$2:$H$526,7,FALSE),"")</f>
        <v/>
      </c>
      <c r="W1841" t="str">
        <f t="shared" si="966"/>
        <v/>
      </c>
      <c r="X1841" t="str">
        <f>IF(LEN(H1841)&gt;0,VLOOKUP(H1841,DATA!$B$2:$F$526,5,FALSE),"")</f>
        <v/>
      </c>
      <c r="Y1841" t="str">
        <f t="shared" si="967"/>
        <v/>
      </c>
      <c r="Z1841" t="str">
        <f t="shared" si="968"/>
        <v/>
      </c>
      <c r="AA1841" t="str">
        <f t="shared" si="969"/>
        <v/>
      </c>
      <c r="AB1841" t="str">
        <f>IF(LEN(Z1841)&gt;0,VLOOKUP(Z1841,DATA!$K$25:$L$69,2,FALSE)&amp;IF(LEN(AA1841)&gt;0,VLOOKUP(AA1841,DATA!$O$25:$P$29,2,FALSE),""),"")</f>
        <v/>
      </c>
      <c r="AC1841" t="str">
        <f>IF(LEN(Z1841)&gt;0,VLOOKUP(Z1841,DATA!$K$25:$M$69,3,FALSE),"")</f>
        <v/>
      </c>
      <c r="AD1841" t="str">
        <f t="shared" si="970"/>
        <v/>
      </c>
      <c r="AE1841" t="str">
        <f t="shared" si="971"/>
        <v/>
      </c>
      <c r="AF1841" t="str">
        <f t="shared" si="972"/>
        <v/>
      </c>
      <c r="AG1841" t="str">
        <f t="shared" si="973"/>
        <v/>
      </c>
      <c r="AH1841" t="str">
        <f t="shared" si="974"/>
        <v/>
      </c>
      <c r="AI1841" t="str">
        <f>IF(LEN(Q1841)&gt;0,REPT("0",IF(IF(MID(I1841,12,1)="F",VLOOKUP(J1841,DATA!$K$2:$Y$20,14,FALSE),0)&gt;10,IF(MID(I1841,12,1)="F",VLOOKUP(J1841,DATA!$K$2:$Y$20,14,FALSE),0)-10,0)-LEN(X1841))&amp;DEC2BIN(Q1841,IF(MID(I1841,12,1)="F",VLOOKUP(J1841,DATA!$K$2:$Y$20,14,FALSE),0)-IF(IF(MID(I1841,12,1)="F",VLOOKUP(J1841,DATA!$K$2:$Y$20,14,FALSE),0)&gt;10,IF(MID(I1841,12,1)="F",VLOOKUP(J1841,DATA!$K$2:$Y$20,14,FALSE),0)-10,0)),"")</f>
        <v/>
      </c>
      <c r="AJ1841" t="str">
        <f>IF(LEN(H1841)&gt;0,IF(H1841&lt;&gt;"CALL_PAL",VLOOKUP(H1841,DATA!$B$2:$E$526,4,FALSE),VLOOKUP(K1841,DATA!$K$72:$M$161,3,FALSE)),"")</f>
        <v/>
      </c>
      <c r="AK1841" t="str">
        <f>IF(LEN(H1841)&gt;0,VLOOKUP(H1841,DATA!$B$2:$D$526,3,FALSE),"")</f>
        <v/>
      </c>
      <c r="AL1841" t="str">
        <f t="shared" si="975"/>
        <v/>
      </c>
      <c r="AM1841" t="str">
        <f t="shared" si="976"/>
        <v/>
      </c>
      <c r="AN1841" t="str">
        <f t="shared" si="954"/>
        <v/>
      </c>
      <c r="AO1841" t="str">
        <f t="shared" si="948"/>
        <v/>
      </c>
      <c r="AP1841" t="str">
        <f t="shared" si="949"/>
        <v/>
      </c>
      <c r="AQ1841" t="str">
        <f t="shared" si="946"/>
        <v/>
      </c>
    </row>
    <row r="1842" spans="1:43" x14ac:dyDescent="0.25">
      <c r="A1842" t="str">
        <f t="shared" si="950"/>
        <v/>
      </c>
      <c r="C1842" t="str">
        <f t="shared" si="956"/>
        <v/>
      </c>
      <c r="D1842" t="str">
        <f t="shared" si="951"/>
        <v/>
      </c>
      <c r="E1842" t="str">
        <f t="shared" si="952"/>
        <v/>
      </c>
      <c r="F1842" t="str">
        <f t="shared" si="955"/>
        <v/>
      </c>
      <c r="G1842" t="str">
        <f t="shared" si="947"/>
        <v/>
      </c>
      <c r="H1842" t="str">
        <f t="shared" si="957"/>
        <v/>
      </c>
      <c r="I1842" s="3" t="str">
        <f>IF(LEN(H1842)&gt;0,VLOOKUP(H1842,DATA!$B$2:$G$526,6,FALSE),"")</f>
        <v/>
      </c>
      <c r="J1842" t="str">
        <f>IF(LEN(H1842)&gt;0,VLOOKUP(H1842,DATA!$B$2:$G$526,2,FALSE),"")</f>
        <v/>
      </c>
      <c r="K1842" t="str">
        <f>IF(LEN(H1842)&gt;0,IF(MID(IF(MID(MID(C1842,LEN(H1842)+2,99),1,1)="(",MID(MID(C1842,LEN(H1842)+2,99),2,LEN(MID(C1842,LEN(H1842)+2,99))-2),MID(C1842,LEN(H1842)+2,99)),1,1)=VLOOKUP(H1842,DATA!$B$2:$I$526,8,FALSE),MID(IF(MID(MID(C1842,LEN(H1842)+2,99),1,1)="(",MID(MID(C1842,LEN(H1842)+2,99),2,LEN(MID(C1842,LEN(H1842)+2,99))-2),MID(C1842,LEN(H1842)+2,99)),1,3),IF(MID(MID(C1842,LEN(H1842)+2,99),1,1)="(",MID(MID(C1842,LEN(H1842)+2,99),2,LEN(MID(C1842,LEN(H1842)+2,99))-2),MID(C1842,LEN(H1842)+2,99))),"")</f>
        <v/>
      </c>
      <c r="L1842" t="str">
        <f t="shared" si="958"/>
        <v/>
      </c>
      <c r="M1842" t="str">
        <f t="shared" si="977"/>
        <v/>
      </c>
      <c r="N1842" t="str">
        <f t="shared" si="959"/>
        <v/>
      </c>
      <c r="O1842" t="str">
        <f t="shared" si="960"/>
        <v/>
      </c>
      <c r="P1842" t="str">
        <f t="shared" si="953"/>
        <v/>
      </c>
      <c r="Q1842" t="str">
        <f t="shared" si="961"/>
        <v/>
      </c>
      <c r="R1842" t="str">
        <f t="shared" si="962"/>
        <v/>
      </c>
      <c r="S1842" t="str">
        <f t="shared" si="963"/>
        <v/>
      </c>
      <c r="T1842" t="str">
        <f t="shared" si="964"/>
        <v/>
      </c>
      <c r="U1842" t="str">
        <f t="shared" si="965"/>
        <v/>
      </c>
      <c r="V1842" t="str">
        <f>IF(MID(I1842,6,1)="T",VLOOKUP(H1842,DATA!$B$2:$H$526,7,FALSE),"")</f>
        <v/>
      </c>
      <c r="W1842" t="str">
        <f t="shared" si="966"/>
        <v/>
      </c>
      <c r="X1842" t="str">
        <f>IF(LEN(H1842)&gt;0,VLOOKUP(H1842,DATA!$B$2:$F$526,5,FALSE),"")</f>
        <v/>
      </c>
      <c r="Y1842" t="str">
        <f t="shared" si="967"/>
        <v/>
      </c>
      <c r="Z1842" t="str">
        <f t="shared" si="968"/>
        <v/>
      </c>
      <c r="AA1842" t="str">
        <f t="shared" si="969"/>
        <v/>
      </c>
      <c r="AB1842" t="str">
        <f>IF(LEN(Z1842)&gt;0,VLOOKUP(Z1842,DATA!$K$25:$L$69,2,FALSE)&amp;IF(LEN(AA1842)&gt;0,VLOOKUP(AA1842,DATA!$O$25:$P$29,2,FALSE),""),"")</f>
        <v/>
      </c>
      <c r="AC1842" t="str">
        <f>IF(LEN(Z1842)&gt;0,VLOOKUP(Z1842,DATA!$K$25:$M$69,3,FALSE),"")</f>
        <v/>
      </c>
      <c r="AD1842" t="str">
        <f t="shared" si="970"/>
        <v/>
      </c>
      <c r="AE1842" t="str">
        <f t="shared" si="971"/>
        <v/>
      </c>
      <c r="AF1842" t="str">
        <f t="shared" si="972"/>
        <v/>
      </c>
      <c r="AG1842" t="str">
        <f t="shared" si="973"/>
        <v/>
      </c>
      <c r="AH1842" t="str">
        <f t="shared" si="974"/>
        <v/>
      </c>
      <c r="AI1842" t="str">
        <f>IF(LEN(Q1842)&gt;0,REPT("0",IF(IF(MID(I1842,12,1)="F",VLOOKUP(J1842,DATA!$K$2:$Y$20,14,FALSE),0)&gt;10,IF(MID(I1842,12,1)="F",VLOOKUP(J1842,DATA!$K$2:$Y$20,14,FALSE),0)-10,0)-LEN(X1842))&amp;DEC2BIN(Q1842,IF(MID(I1842,12,1)="F",VLOOKUP(J1842,DATA!$K$2:$Y$20,14,FALSE),0)-IF(IF(MID(I1842,12,1)="F",VLOOKUP(J1842,DATA!$K$2:$Y$20,14,FALSE),0)&gt;10,IF(MID(I1842,12,1)="F",VLOOKUP(J1842,DATA!$K$2:$Y$20,14,FALSE),0)-10,0)),"")</f>
        <v/>
      </c>
      <c r="AJ1842" t="str">
        <f>IF(LEN(H1842)&gt;0,IF(H1842&lt;&gt;"CALL_PAL",VLOOKUP(H1842,DATA!$B$2:$E$526,4,FALSE),VLOOKUP(K1842,DATA!$K$72:$M$161,3,FALSE)),"")</f>
        <v/>
      </c>
      <c r="AK1842" t="str">
        <f>IF(LEN(H1842)&gt;0,VLOOKUP(H1842,DATA!$B$2:$D$526,3,FALSE),"")</f>
        <v/>
      </c>
      <c r="AL1842" t="str">
        <f t="shared" si="975"/>
        <v/>
      </c>
      <c r="AM1842" t="str">
        <f t="shared" si="976"/>
        <v/>
      </c>
      <c r="AN1842" t="str">
        <f t="shared" si="954"/>
        <v/>
      </c>
      <c r="AO1842" t="str">
        <f t="shared" si="948"/>
        <v/>
      </c>
      <c r="AP1842" t="str">
        <f t="shared" si="949"/>
        <v/>
      </c>
      <c r="AQ1842" t="str">
        <f t="shared" si="946"/>
        <v/>
      </c>
    </row>
    <row r="1843" spans="1:43" x14ac:dyDescent="0.25">
      <c r="A1843" t="str">
        <f t="shared" si="950"/>
        <v/>
      </c>
      <c r="C1843" t="str">
        <f t="shared" si="956"/>
        <v/>
      </c>
      <c r="D1843" t="str">
        <f t="shared" si="951"/>
        <v/>
      </c>
      <c r="E1843" t="str">
        <f t="shared" si="952"/>
        <v/>
      </c>
      <c r="F1843" t="str">
        <f t="shared" si="955"/>
        <v/>
      </c>
      <c r="G1843" t="str">
        <f t="shared" si="947"/>
        <v/>
      </c>
      <c r="H1843" t="str">
        <f t="shared" si="957"/>
        <v/>
      </c>
      <c r="I1843" s="3" t="str">
        <f>IF(LEN(H1843)&gt;0,VLOOKUP(H1843,DATA!$B$2:$G$526,6,FALSE),"")</f>
        <v/>
      </c>
      <c r="J1843" t="str">
        <f>IF(LEN(H1843)&gt;0,VLOOKUP(H1843,DATA!$B$2:$G$526,2,FALSE),"")</f>
        <v/>
      </c>
      <c r="K1843" t="str">
        <f>IF(LEN(H1843)&gt;0,IF(MID(IF(MID(MID(C1843,LEN(H1843)+2,99),1,1)="(",MID(MID(C1843,LEN(H1843)+2,99),2,LEN(MID(C1843,LEN(H1843)+2,99))-2),MID(C1843,LEN(H1843)+2,99)),1,1)=VLOOKUP(H1843,DATA!$B$2:$I$526,8,FALSE),MID(IF(MID(MID(C1843,LEN(H1843)+2,99),1,1)="(",MID(MID(C1843,LEN(H1843)+2,99),2,LEN(MID(C1843,LEN(H1843)+2,99))-2),MID(C1843,LEN(H1843)+2,99)),1,3),IF(MID(MID(C1843,LEN(H1843)+2,99),1,1)="(",MID(MID(C1843,LEN(H1843)+2,99),2,LEN(MID(C1843,LEN(H1843)+2,99))-2),MID(C1843,LEN(H1843)+2,99))),"")</f>
        <v/>
      </c>
      <c r="L1843" t="str">
        <f t="shared" si="958"/>
        <v/>
      </c>
      <c r="M1843" t="str">
        <f t="shared" si="977"/>
        <v/>
      </c>
      <c r="N1843" t="str">
        <f t="shared" si="959"/>
        <v/>
      </c>
      <c r="O1843" t="str">
        <f t="shared" si="960"/>
        <v/>
      </c>
      <c r="P1843" t="str">
        <f t="shared" si="953"/>
        <v/>
      </c>
      <c r="Q1843" t="str">
        <f t="shared" si="961"/>
        <v/>
      </c>
      <c r="R1843" t="str">
        <f t="shared" si="962"/>
        <v/>
      </c>
      <c r="S1843" t="str">
        <f t="shared" si="963"/>
        <v/>
      </c>
      <c r="T1843" t="str">
        <f t="shared" si="964"/>
        <v/>
      </c>
      <c r="U1843" t="str">
        <f t="shared" si="965"/>
        <v/>
      </c>
      <c r="V1843" t="str">
        <f>IF(MID(I1843,6,1)="T",VLOOKUP(H1843,DATA!$B$2:$H$526,7,FALSE),"")</f>
        <v/>
      </c>
      <c r="W1843" t="str">
        <f t="shared" si="966"/>
        <v/>
      </c>
      <c r="X1843" t="str">
        <f>IF(LEN(H1843)&gt;0,VLOOKUP(H1843,DATA!$B$2:$F$526,5,FALSE),"")</f>
        <v/>
      </c>
      <c r="Y1843" t="str">
        <f t="shared" si="967"/>
        <v/>
      </c>
      <c r="Z1843" t="str">
        <f t="shared" si="968"/>
        <v/>
      </c>
      <c r="AA1843" t="str">
        <f t="shared" si="969"/>
        <v/>
      </c>
      <c r="AB1843" t="str">
        <f>IF(LEN(Z1843)&gt;0,VLOOKUP(Z1843,DATA!$K$25:$L$69,2,FALSE)&amp;IF(LEN(AA1843)&gt;0,VLOOKUP(AA1843,DATA!$O$25:$P$29,2,FALSE),""),"")</f>
        <v/>
      </c>
      <c r="AC1843" t="str">
        <f>IF(LEN(Z1843)&gt;0,VLOOKUP(Z1843,DATA!$K$25:$M$69,3,FALSE),"")</f>
        <v/>
      </c>
      <c r="AD1843" t="str">
        <f t="shared" si="970"/>
        <v/>
      </c>
      <c r="AE1843" t="str">
        <f t="shared" si="971"/>
        <v/>
      </c>
      <c r="AF1843" t="str">
        <f t="shared" si="972"/>
        <v/>
      </c>
      <c r="AG1843" t="str">
        <f t="shared" si="973"/>
        <v/>
      </c>
      <c r="AH1843" t="str">
        <f t="shared" si="974"/>
        <v/>
      </c>
      <c r="AI1843" t="str">
        <f>IF(LEN(Q1843)&gt;0,REPT("0",IF(IF(MID(I1843,12,1)="F",VLOOKUP(J1843,DATA!$K$2:$Y$20,14,FALSE),0)&gt;10,IF(MID(I1843,12,1)="F",VLOOKUP(J1843,DATA!$K$2:$Y$20,14,FALSE),0)-10,0)-LEN(X1843))&amp;DEC2BIN(Q1843,IF(MID(I1843,12,1)="F",VLOOKUP(J1843,DATA!$K$2:$Y$20,14,FALSE),0)-IF(IF(MID(I1843,12,1)="F",VLOOKUP(J1843,DATA!$K$2:$Y$20,14,FALSE),0)&gt;10,IF(MID(I1843,12,1)="F",VLOOKUP(J1843,DATA!$K$2:$Y$20,14,FALSE),0)-10,0)),"")</f>
        <v/>
      </c>
      <c r="AJ1843" t="str">
        <f>IF(LEN(H1843)&gt;0,IF(H1843&lt;&gt;"CALL_PAL",VLOOKUP(H1843,DATA!$B$2:$E$526,4,FALSE),VLOOKUP(K1843,DATA!$K$72:$M$161,3,FALSE)),"")</f>
        <v/>
      </c>
      <c r="AK1843" t="str">
        <f>IF(LEN(H1843)&gt;0,VLOOKUP(H1843,DATA!$B$2:$D$526,3,FALSE),"")</f>
        <v/>
      </c>
      <c r="AL1843" t="str">
        <f t="shared" si="975"/>
        <v/>
      </c>
      <c r="AM1843" t="str">
        <f t="shared" si="976"/>
        <v/>
      </c>
      <c r="AN1843" t="str">
        <f t="shared" si="954"/>
        <v/>
      </c>
      <c r="AO1843" t="str">
        <f t="shared" si="948"/>
        <v/>
      </c>
      <c r="AP1843" t="str">
        <f t="shared" si="949"/>
        <v/>
      </c>
      <c r="AQ1843" t="str">
        <f t="shared" si="946"/>
        <v/>
      </c>
    </row>
    <row r="1844" spans="1:43" x14ac:dyDescent="0.25">
      <c r="A1844" t="str">
        <f t="shared" si="950"/>
        <v/>
      </c>
      <c r="C1844" t="str">
        <f t="shared" si="956"/>
        <v/>
      </c>
      <c r="D1844" t="str">
        <f t="shared" si="951"/>
        <v/>
      </c>
      <c r="E1844" t="str">
        <f t="shared" si="952"/>
        <v/>
      </c>
      <c r="F1844" t="str">
        <f t="shared" si="955"/>
        <v/>
      </c>
      <c r="G1844" t="str">
        <f t="shared" si="947"/>
        <v/>
      </c>
      <c r="H1844" t="str">
        <f t="shared" si="957"/>
        <v/>
      </c>
      <c r="I1844" s="3" t="str">
        <f>IF(LEN(H1844)&gt;0,VLOOKUP(H1844,DATA!$B$2:$G$526,6,FALSE),"")</f>
        <v/>
      </c>
      <c r="J1844" t="str">
        <f>IF(LEN(H1844)&gt;0,VLOOKUP(H1844,DATA!$B$2:$G$526,2,FALSE),"")</f>
        <v/>
      </c>
      <c r="K1844" t="str">
        <f>IF(LEN(H1844)&gt;0,IF(MID(IF(MID(MID(C1844,LEN(H1844)+2,99),1,1)="(",MID(MID(C1844,LEN(H1844)+2,99),2,LEN(MID(C1844,LEN(H1844)+2,99))-2),MID(C1844,LEN(H1844)+2,99)),1,1)=VLOOKUP(H1844,DATA!$B$2:$I$526,8,FALSE),MID(IF(MID(MID(C1844,LEN(H1844)+2,99),1,1)="(",MID(MID(C1844,LEN(H1844)+2,99),2,LEN(MID(C1844,LEN(H1844)+2,99))-2),MID(C1844,LEN(H1844)+2,99)),1,3),IF(MID(MID(C1844,LEN(H1844)+2,99),1,1)="(",MID(MID(C1844,LEN(H1844)+2,99),2,LEN(MID(C1844,LEN(H1844)+2,99))-2),MID(C1844,LEN(H1844)+2,99))),"")</f>
        <v/>
      </c>
      <c r="L1844" t="str">
        <f t="shared" si="958"/>
        <v/>
      </c>
      <c r="M1844" t="str">
        <f t="shared" si="977"/>
        <v/>
      </c>
      <c r="N1844" t="str">
        <f t="shared" si="959"/>
        <v/>
      </c>
      <c r="O1844" t="str">
        <f t="shared" si="960"/>
        <v/>
      </c>
      <c r="P1844" t="str">
        <f t="shared" si="953"/>
        <v/>
      </c>
      <c r="Q1844" t="str">
        <f t="shared" si="961"/>
        <v/>
      </c>
      <c r="R1844" t="str">
        <f t="shared" si="962"/>
        <v/>
      </c>
      <c r="S1844" t="str">
        <f t="shared" si="963"/>
        <v/>
      </c>
      <c r="T1844" t="str">
        <f t="shared" si="964"/>
        <v/>
      </c>
      <c r="U1844" t="str">
        <f t="shared" si="965"/>
        <v/>
      </c>
      <c r="V1844" t="str">
        <f>IF(MID(I1844,6,1)="T",VLOOKUP(H1844,DATA!$B$2:$H$526,7,FALSE),"")</f>
        <v/>
      </c>
      <c r="W1844" t="str">
        <f t="shared" si="966"/>
        <v/>
      </c>
      <c r="X1844" t="str">
        <f>IF(LEN(H1844)&gt;0,VLOOKUP(H1844,DATA!$B$2:$F$526,5,FALSE),"")</f>
        <v/>
      </c>
      <c r="Y1844" t="str">
        <f t="shared" si="967"/>
        <v/>
      </c>
      <c r="Z1844" t="str">
        <f t="shared" si="968"/>
        <v/>
      </c>
      <c r="AA1844" t="str">
        <f t="shared" si="969"/>
        <v/>
      </c>
      <c r="AB1844" t="str">
        <f>IF(LEN(Z1844)&gt;0,VLOOKUP(Z1844,DATA!$K$25:$L$69,2,FALSE)&amp;IF(LEN(AA1844)&gt;0,VLOOKUP(AA1844,DATA!$O$25:$P$29,2,FALSE),""),"")</f>
        <v/>
      </c>
      <c r="AC1844" t="str">
        <f>IF(LEN(Z1844)&gt;0,VLOOKUP(Z1844,DATA!$K$25:$M$69,3,FALSE),"")</f>
        <v/>
      </c>
      <c r="AD1844" t="str">
        <f t="shared" si="970"/>
        <v/>
      </c>
      <c r="AE1844" t="str">
        <f t="shared" si="971"/>
        <v/>
      </c>
      <c r="AF1844" t="str">
        <f t="shared" si="972"/>
        <v/>
      </c>
      <c r="AG1844" t="str">
        <f t="shared" si="973"/>
        <v/>
      </c>
      <c r="AH1844" t="str">
        <f t="shared" si="974"/>
        <v/>
      </c>
      <c r="AI1844" t="str">
        <f>IF(LEN(Q1844)&gt;0,REPT("0",IF(IF(MID(I1844,12,1)="F",VLOOKUP(J1844,DATA!$K$2:$Y$20,14,FALSE),0)&gt;10,IF(MID(I1844,12,1)="F",VLOOKUP(J1844,DATA!$K$2:$Y$20,14,FALSE),0)-10,0)-LEN(X1844))&amp;DEC2BIN(Q1844,IF(MID(I1844,12,1)="F",VLOOKUP(J1844,DATA!$K$2:$Y$20,14,FALSE),0)-IF(IF(MID(I1844,12,1)="F",VLOOKUP(J1844,DATA!$K$2:$Y$20,14,FALSE),0)&gt;10,IF(MID(I1844,12,1)="F",VLOOKUP(J1844,DATA!$K$2:$Y$20,14,FALSE),0)-10,0)),"")</f>
        <v/>
      </c>
      <c r="AJ1844" t="str">
        <f>IF(LEN(H1844)&gt;0,IF(H1844&lt;&gt;"CALL_PAL",VLOOKUP(H1844,DATA!$B$2:$E$526,4,FALSE),VLOOKUP(K1844,DATA!$K$72:$M$161,3,FALSE)),"")</f>
        <v/>
      </c>
      <c r="AK1844" t="str">
        <f>IF(LEN(H1844)&gt;0,VLOOKUP(H1844,DATA!$B$2:$D$526,3,FALSE),"")</f>
        <v/>
      </c>
      <c r="AL1844" t="str">
        <f t="shared" si="975"/>
        <v/>
      </c>
      <c r="AM1844" t="str">
        <f t="shared" si="976"/>
        <v/>
      </c>
      <c r="AN1844" t="str">
        <f t="shared" si="954"/>
        <v/>
      </c>
      <c r="AO1844" t="str">
        <f t="shared" si="948"/>
        <v/>
      </c>
      <c r="AP1844" t="str">
        <f t="shared" si="949"/>
        <v/>
      </c>
      <c r="AQ1844" t="str">
        <f t="shared" si="946"/>
        <v/>
      </c>
    </row>
    <row r="1845" spans="1:43" x14ac:dyDescent="0.25">
      <c r="A1845" t="str">
        <f t="shared" si="950"/>
        <v/>
      </c>
      <c r="C1845" t="str">
        <f t="shared" si="956"/>
        <v/>
      </c>
      <c r="D1845" t="str">
        <f t="shared" si="951"/>
        <v/>
      </c>
      <c r="E1845" t="str">
        <f t="shared" si="952"/>
        <v/>
      </c>
      <c r="F1845" t="str">
        <f t="shared" si="955"/>
        <v/>
      </c>
      <c r="G1845" t="str">
        <f t="shared" si="947"/>
        <v/>
      </c>
      <c r="H1845" t="str">
        <f t="shared" si="957"/>
        <v/>
      </c>
      <c r="I1845" s="3" t="str">
        <f>IF(LEN(H1845)&gt;0,VLOOKUP(H1845,DATA!$B$2:$G$526,6,FALSE),"")</f>
        <v/>
      </c>
      <c r="J1845" t="str">
        <f>IF(LEN(H1845)&gt;0,VLOOKUP(H1845,DATA!$B$2:$G$526,2,FALSE),"")</f>
        <v/>
      </c>
      <c r="K1845" t="str">
        <f>IF(LEN(H1845)&gt;0,IF(MID(IF(MID(MID(C1845,LEN(H1845)+2,99),1,1)="(",MID(MID(C1845,LEN(H1845)+2,99),2,LEN(MID(C1845,LEN(H1845)+2,99))-2),MID(C1845,LEN(H1845)+2,99)),1,1)=VLOOKUP(H1845,DATA!$B$2:$I$526,8,FALSE),MID(IF(MID(MID(C1845,LEN(H1845)+2,99),1,1)="(",MID(MID(C1845,LEN(H1845)+2,99),2,LEN(MID(C1845,LEN(H1845)+2,99))-2),MID(C1845,LEN(H1845)+2,99)),1,3),IF(MID(MID(C1845,LEN(H1845)+2,99),1,1)="(",MID(MID(C1845,LEN(H1845)+2,99),2,LEN(MID(C1845,LEN(H1845)+2,99))-2),MID(C1845,LEN(H1845)+2,99))),"")</f>
        <v/>
      </c>
      <c r="L1845" t="str">
        <f t="shared" si="958"/>
        <v/>
      </c>
      <c r="M1845" t="str">
        <f t="shared" si="977"/>
        <v/>
      </c>
      <c r="N1845" t="str">
        <f t="shared" si="959"/>
        <v/>
      </c>
      <c r="O1845" t="str">
        <f t="shared" si="960"/>
        <v/>
      </c>
      <c r="P1845" t="str">
        <f t="shared" si="953"/>
        <v/>
      </c>
      <c r="Q1845" t="str">
        <f t="shared" si="961"/>
        <v/>
      </c>
      <c r="R1845" t="str">
        <f t="shared" si="962"/>
        <v/>
      </c>
      <c r="S1845" t="str">
        <f t="shared" si="963"/>
        <v/>
      </c>
      <c r="T1845" t="str">
        <f t="shared" si="964"/>
        <v/>
      </c>
      <c r="U1845" t="str">
        <f t="shared" si="965"/>
        <v/>
      </c>
      <c r="V1845" t="str">
        <f>IF(MID(I1845,6,1)="T",VLOOKUP(H1845,DATA!$B$2:$H$526,7,FALSE),"")</f>
        <v/>
      </c>
      <c r="W1845" t="str">
        <f t="shared" si="966"/>
        <v/>
      </c>
      <c r="X1845" t="str">
        <f>IF(LEN(H1845)&gt;0,VLOOKUP(H1845,DATA!$B$2:$F$526,5,FALSE),"")</f>
        <v/>
      </c>
      <c r="Y1845" t="str">
        <f t="shared" si="967"/>
        <v/>
      </c>
      <c r="Z1845" t="str">
        <f t="shared" si="968"/>
        <v/>
      </c>
      <c r="AA1845" t="str">
        <f t="shared" si="969"/>
        <v/>
      </c>
      <c r="AB1845" t="str">
        <f>IF(LEN(Z1845)&gt;0,VLOOKUP(Z1845,DATA!$K$25:$L$69,2,FALSE)&amp;IF(LEN(AA1845)&gt;0,VLOOKUP(AA1845,DATA!$O$25:$P$29,2,FALSE),""),"")</f>
        <v/>
      </c>
      <c r="AC1845" t="str">
        <f>IF(LEN(Z1845)&gt;0,VLOOKUP(Z1845,DATA!$K$25:$M$69,3,FALSE),"")</f>
        <v/>
      </c>
      <c r="AD1845" t="str">
        <f t="shared" si="970"/>
        <v/>
      </c>
      <c r="AE1845" t="str">
        <f t="shared" si="971"/>
        <v/>
      </c>
      <c r="AF1845" t="str">
        <f t="shared" si="972"/>
        <v/>
      </c>
      <c r="AG1845" t="str">
        <f t="shared" si="973"/>
        <v/>
      </c>
      <c r="AH1845" t="str">
        <f t="shared" si="974"/>
        <v/>
      </c>
      <c r="AI1845" t="str">
        <f>IF(LEN(Q1845)&gt;0,REPT("0",IF(IF(MID(I1845,12,1)="F",VLOOKUP(J1845,DATA!$K$2:$Y$20,14,FALSE),0)&gt;10,IF(MID(I1845,12,1)="F",VLOOKUP(J1845,DATA!$K$2:$Y$20,14,FALSE),0)-10,0)-LEN(X1845))&amp;DEC2BIN(Q1845,IF(MID(I1845,12,1)="F",VLOOKUP(J1845,DATA!$K$2:$Y$20,14,FALSE),0)-IF(IF(MID(I1845,12,1)="F",VLOOKUP(J1845,DATA!$K$2:$Y$20,14,FALSE),0)&gt;10,IF(MID(I1845,12,1)="F",VLOOKUP(J1845,DATA!$K$2:$Y$20,14,FALSE),0)-10,0)),"")</f>
        <v/>
      </c>
      <c r="AJ1845" t="str">
        <f>IF(LEN(H1845)&gt;0,IF(H1845&lt;&gt;"CALL_PAL",VLOOKUP(H1845,DATA!$B$2:$E$526,4,FALSE),VLOOKUP(K1845,DATA!$K$72:$M$161,3,FALSE)),"")</f>
        <v/>
      </c>
      <c r="AK1845" t="str">
        <f>IF(LEN(H1845)&gt;0,VLOOKUP(H1845,DATA!$B$2:$D$526,3,FALSE),"")</f>
        <v/>
      </c>
      <c r="AL1845" t="str">
        <f t="shared" si="975"/>
        <v/>
      </c>
      <c r="AM1845" t="str">
        <f t="shared" si="976"/>
        <v/>
      </c>
      <c r="AN1845" t="str">
        <f t="shared" si="954"/>
        <v/>
      </c>
      <c r="AO1845" t="str">
        <f t="shared" si="948"/>
        <v/>
      </c>
      <c r="AP1845" t="str">
        <f t="shared" si="949"/>
        <v/>
      </c>
      <c r="AQ1845" t="str">
        <f t="shared" si="946"/>
        <v/>
      </c>
    </row>
    <row r="1846" spans="1:43" x14ac:dyDescent="0.25">
      <c r="A1846" t="str">
        <f t="shared" si="950"/>
        <v/>
      </c>
      <c r="C1846" t="str">
        <f t="shared" si="956"/>
        <v/>
      </c>
      <c r="D1846" t="str">
        <f t="shared" si="951"/>
        <v/>
      </c>
      <c r="E1846" t="str">
        <f t="shared" si="952"/>
        <v/>
      </c>
      <c r="F1846" t="str">
        <f t="shared" si="955"/>
        <v/>
      </c>
      <c r="G1846" t="str">
        <f t="shared" si="947"/>
        <v/>
      </c>
      <c r="H1846" t="str">
        <f t="shared" si="957"/>
        <v/>
      </c>
      <c r="I1846" s="3" t="str">
        <f>IF(LEN(H1846)&gt;0,VLOOKUP(H1846,DATA!$B$2:$G$526,6,FALSE),"")</f>
        <v/>
      </c>
      <c r="J1846" t="str">
        <f>IF(LEN(H1846)&gt;0,VLOOKUP(H1846,DATA!$B$2:$G$526,2,FALSE),"")</f>
        <v/>
      </c>
      <c r="K1846" t="str">
        <f>IF(LEN(H1846)&gt;0,IF(MID(IF(MID(MID(C1846,LEN(H1846)+2,99),1,1)="(",MID(MID(C1846,LEN(H1846)+2,99),2,LEN(MID(C1846,LEN(H1846)+2,99))-2),MID(C1846,LEN(H1846)+2,99)),1,1)=VLOOKUP(H1846,DATA!$B$2:$I$526,8,FALSE),MID(IF(MID(MID(C1846,LEN(H1846)+2,99),1,1)="(",MID(MID(C1846,LEN(H1846)+2,99),2,LEN(MID(C1846,LEN(H1846)+2,99))-2),MID(C1846,LEN(H1846)+2,99)),1,3),IF(MID(MID(C1846,LEN(H1846)+2,99),1,1)="(",MID(MID(C1846,LEN(H1846)+2,99),2,LEN(MID(C1846,LEN(H1846)+2,99))-2),MID(C1846,LEN(H1846)+2,99))),"")</f>
        <v/>
      </c>
      <c r="L1846" t="str">
        <f t="shared" si="958"/>
        <v/>
      </c>
      <c r="M1846" t="str">
        <f t="shared" si="977"/>
        <v/>
      </c>
      <c r="N1846" t="str">
        <f t="shared" si="959"/>
        <v/>
      </c>
      <c r="O1846" t="str">
        <f t="shared" si="960"/>
        <v/>
      </c>
      <c r="P1846" t="str">
        <f t="shared" si="953"/>
        <v/>
      </c>
      <c r="Q1846" t="str">
        <f t="shared" si="961"/>
        <v/>
      </c>
      <c r="R1846" t="str">
        <f t="shared" si="962"/>
        <v/>
      </c>
      <c r="S1846" t="str">
        <f t="shared" si="963"/>
        <v/>
      </c>
      <c r="T1846" t="str">
        <f t="shared" si="964"/>
        <v/>
      </c>
      <c r="U1846" t="str">
        <f t="shared" si="965"/>
        <v/>
      </c>
      <c r="V1846" t="str">
        <f>IF(MID(I1846,6,1)="T",VLOOKUP(H1846,DATA!$B$2:$H$526,7,FALSE),"")</f>
        <v/>
      </c>
      <c r="W1846" t="str">
        <f t="shared" si="966"/>
        <v/>
      </c>
      <c r="X1846" t="str">
        <f>IF(LEN(H1846)&gt;0,VLOOKUP(H1846,DATA!$B$2:$F$526,5,FALSE),"")</f>
        <v/>
      </c>
      <c r="Y1846" t="str">
        <f t="shared" si="967"/>
        <v/>
      </c>
      <c r="Z1846" t="str">
        <f t="shared" si="968"/>
        <v/>
      </c>
      <c r="AA1846" t="str">
        <f t="shared" si="969"/>
        <v/>
      </c>
      <c r="AB1846" t="str">
        <f>IF(LEN(Z1846)&gt;0,VLOOKUP(Z1846,DATA!$K$25:$L$69,2,FALSE)&amp;IF(LEN(AA1846)&gt;0,VLOOKUP(AA1846,DATA!$O$25:$P$29,2,FALSE),""),"")</f>
        <v/>
      </c>
      <c r="AC1846" t="str">
        <f>IF(LEN(Z1846)&gt;0,VLOOKUP(Z1846,DATA!$K$25:$M$69,3,FALSE),"")</f>
        <v/>
      </c>
      <c r="AD1846" t="str">
        <f t="shared" si="970"/>
        <v/>
      </c>
      <c r="AE1846" t="str">
        <f t="shared" si="971"/>
        <v/>
      </c>
      <c r="AF1846" t="str">
        <f t="shared" si="972"/>
        <v/>
      </c>
      <c r="AG1846" t="str">
        <f t="shared" si="973"/>
        <v/>
      </c>
      <c r="AH1846" t="str">
        <f t="shared" si="974"/>
        <v/>
      </c>
      <c r="AI1846" t="str">
        <f>IF(LEN(Q1846)&gt;0,REPT("0",IF(IF(MID(I1846,12,1)="F",VLOOKUP(J1846,DATA!$K$2:$Y$20,14,FALSE),0)&gt;10,IF(MID(I1846,12,1)="F",VLOOKUP(J1846,DATA!$K$2:$Y$20,14,FALSE),0)-10,0)-LEN(X1846))&amp;DEC2BIN(Q1846,IF(MID(I1846,12,1)="F",VLOOKUP(J1846,DATA!$K$2:$Y$20,14,FALSE),0)-IF(IF(MID(I1846,12,1)="F",VLOOKUP(J1846,DATA!$K$2:$Y$20,14,FALSE),0)&gt;10,IF(MID(I1846,12,1)="F",VLOOKUP(J1846,DATA!$K$2:$Y$20,14,FALSE),0)-10,0)),"")</f>
        <v/>
      </c>
      <c r="AJ1846" t="str">
        <f>IF(LEN(H1846)&gt;0,IF(H1846&lt;&gt;"CALL_PAL",VLOOKUP(H1846,DATA!$B$2:$E$526,4,FALSE),VLOOKUP(K1846,DATA!$K$72:$M$161,3,FALSE)),"")</f>
        <v/>
      </c>
      <c r="AK1846" t="str">
        <f>IF(LEN(H1846)&gt;0,VLOOKUP(H1846,DATA!$B$2:$D$526,3,FALSE),"")</f>
        <v/>
      </c>
      <c r="AL1846" t="str">
        <f t="shared" si="975"/>
        <v/>
      </c>
      <c r="AM1846" t="str">
        <f t="shared" si="976"/>
        <v/>
      </c>
      <c r="AN1846" t="str">
        <f t="shared" si="954"/>
        <v/>
      </c>
      <c r="AO1846" t="str">
        <f t="shared" si="948"/>
        <v/>
      </c>
      <c r="AP1846" t="str">
        <f t="shared" si="949"/>
        <v/>
      </c>
      <c r="AQ1846" t="str">
        <f t="shared" si="946"/>
        <v/>
      </c>
    </row>
    <row r="1847" spans="1:43" x14ac:dyDescent="0.25">
      <c r="A1847" t="str">
        <f t="shared" si="950"/>
        <v/>
      </c>
      <c r="C1847" t="str">
        <f t="shared" si="956"/>
        <v/>
      </c>
      <c r="D1847" t="str">
        <f t="shared" si="951"/>
        <v/>
      </c>
      <c r="E1847" t="str">
        <f t="shared" si="952"/>
        <v/>
      </c>
      <c r="F1847" t="str">
        <f t="shared" si="955"/>
        <v/>
      </c>
      <c r="G1847" t="str">
        <f t="shared" si="947"/>
        <v/>
      </c>
      <c r="H1847" t="str">
        <f t="shared" si="957"/>
        <v/>
      </c>
      <c r="I1847" s="3" t="str">
        <f>IF(LEN(H1847)&gt;0,VLOOKUP(H1847,DATA!$B$2:$G$526,6,FALSE),"")</f>
        <v/>
      </c>
      <c r="J1847" t="str">
        <f>IF(LEN(H1847)&gt;0,VLOOKUP(H1847,DATA!$B$2:$G$526,2,FALSE),"")</f>
        <v/>
      </c>
      <c r="K1847" t="str">
        <f>IF(LEN(H1847)&gt;0,IF(MID(IF(MID(MID(C1847,LEN(H1847)+2,99),1,1)="(",MID(MID(C1847,LEN(H1847)+2,99),2,LEN(MID(C1847,LEN(H1847)+2,99))-2),MID(C1847,LEN(H1847)+2,99)),1,1)=VLOOKUP(H1847,DATA!$B$2:$I$526,8,FALSE),MID(IF(MID(MID(C1847,LEN(H1847)+2,99),1,1)="(",MID(MID(C1847,LEN(H1847)+2,99),2,LEN(MID(C1847,LEN(H1847)+2,99))-2),MID(C1847,LEN(H1847)+2,99)),1,3),IF(MID(MID(C1847,LEN(H1847)+2,99),1,1)="(",MID(MID(C1847,LEN(H1847)+2,99),2,LEN(MID(C1847,LEN(H1847)+2,99))-2),MID(C1847,LEN(H1847)+2,99))),"")</f>
        <v/>
      </c>
      <c r="L1847" t="str">
        <f t="shared" si="958"/>
        <v/>
      </c>
      <c r="M1847" t="str">
        <f t="shared" si="977"/>
        <v/>
      </c>
      <c r="N1847" t="str">
        <f t="shared" si="959"/>
        <v/>
      </c>
      <c r="O1847" t="str">
        <f t="shared" si="960"/>
        <v/>
      </c>
      <c r="P1847" t="str">
        <f t="shared" si="953"/>
        <v/>
      </c>
      <c r="Q1847" t="str">
        <f t="shared" si="961"/>
        <v/>
      </c>
      <c r="R1847" t="str">
        <f t="shared" si="962"/>
        <v/>
      </c>
      <c r="S1847" t="str">
        <f t="shared" si="963"/>
        <v/>
      </c>
      <c r="T1847" t="str">
        <f t="shared" si="964"/>
        <v/>
      </c>
      <c r="U1847" t="str">
        <f t="shared" si="965"/>
        <v/>
      </c>
      <c r="V1847" t="str">
        <f>IF(MID(I1847,6,1)="T",VLOOKUP(H1847,DATA!$B$2:$H$526,7,FALSE),"")</f>
        <v/>
      </c>
      <c r="W1847" t="str">
        <f t="shared" si="966"/>
        <v/>
      </c>
      <c r="X1847" t="str">
        <f>IF(LEN(H1847)&gt;0,VLOOKUP(H1847,DATA!$B$2:$F$526,5,FALSE),"")</f>
        <v/>
      </c>
      <c r="Y1847" t="str">
        <f t="shared" si="967"/>
        <v/>
      </c>
      <c r="Z1847" t="str">
        <f t="shared" si="968"/>
        <v/>
      </c>
      <c r="AA1847" t="str">
        <f t="shared" si="969"/>
        <v/>
      </c>
      <c r="AB1847" t="str">
        <f>IF(LEN(Z1847)&gt;0,VLOOKUP(Z1847,DATA!$K$25:$L$69,2,FALSE)&amp;IF(LEN(AA1847)&gt;0,VLOOKUP(AA1847,DATA!$O$25:$P$29,2,FALSE),""),"")</f>
        <v/>
      </c>
      <c r="AC1847" t="str">
        <f>IF(LEN(Z1847)&gt;0,VLOOKUP(Z1847,DATA!$K$25:$M$69,3,FALSE),"")</f>
        <v/>
      </c>
      <c r="AD1847" t="str">
        <f t="shared" si="970"/>
        <v/>
      </c>
      <c r="AE1847" t="str">
        <f t="shared" si="971"/>
        <v/>
      </c>
      <c r="AF1847" t="str">
        <f t="shared" si="972"/>
        <v/>
      </c>
      <c r="AG1847" t="str">
        <f t="shared" si="973"/>
        <v/>
      </c>
      <c r="AH1847" t="str">
        <f t="shared" si="974"/>
        <v/>
      </c>
      <c r="AI1847" t="str">
        <f>IF(LEN(Q1847)&gt;0,REPT("0",IF(IF(MID(I1847,12,1)="F",VLOOKUP(J1847,DATA!$K$2:$Y$20,14,FALSE),0)&gt;10,IF(MID(I1847,12,1)="F",VLOOKUP(J1847,DATA!$K$2:$Y$20,14,FALSE),0)-10,0)-LEN(X1847))&amp;DEC2BIN(Q1847,IF(MID(I1847,12,1)="F",VLOOKUP(J1847,DATA!$K$2:$Y$20,14,FALSE),0)-IF(IF(MID(I1847,12,1)="F",VLOOKUP(J1847,DATA!$K$2:$Y$20,14,FALSE),0)&gt;10,IF(MID(I1847,12,1)="F",VLOOKUP(J1847,DATA!$K$2:$Y$20,14,FALSE),0)-10,0)),"")</f>
        <v/>
      </c>
      <c r="AJ1847" t="str">
        <f>IF(LEN(H1847)&gt;0,IF(H1847&lt;&gt;"CALL_PAL",VLOOKUP(H1847,DATA!$B$2:$E$526,4,FALSE),VLOOKUP(K1847,DATA!$K$72:$M$161,3,FALSE)),"")</f>
        <v/>
      </c>
      <c r="AK1847" t="str">
        <f>IF(LEN(H1847)&gt;0,VLOOKUP(H1847,DATA!$B$2:$D$526,3,FALSE),"")</f>
        <v/>
      </c>
      <c r="AL1847" t="str">
        <f t="shared" si="975"/>
        <v/>
      </c>
      <c r="AM1847" t="str">
        <f t="shared" si="976"/>
        <v/>
      </c>
      <c r="AN1847" t="str">
        <f t="shared" si="954"/>
        <v/>
      </c>
      <c r="AO1847" t="str">
        <f t="shared" si="948"/>
        <v/>
      </c>
      <c r="AP1847" t="str">
        <f t="shared" si="949"/>
        <v/>
      </c>
      <c r="AQ1847" t="str">
        <f t="shared" si="946"/>
        <v/>
      </c>
    </row>
    <row r="1848" spans="1:43" x14ac:dyDescent="0.25">
      <c r="A1848" t="str">
        <f t="shared" si="950"/>
        <v/>
      </c>
      <c r="C1848" t="str">
        <f t="shared" si="956"/>
        <v/>
      </c>
      <c r="D1848" t="str">
        <f t="shared" si="951"/>
        <v/>
      </c>
      <c r="E1848" t="str">
        <f t="shared" si="952"/>
        <v/>
      </c>
      <c r="F1848" t="str">
        <f t="shared" si="955"/>
        <v/>
      </c>
      <c r="G1848" t="str">
        <f t="shared" si="947"/>
        <v/>
      </c>
      <c r="H1848" t="str">
        <f t="shared" si="957"/>
        <v/>
      </c>
      <c r="I1848" s="3" t="str">
        <f>IF(LEN(H1848)&gt;0,VLOOKUP(H1848,DATA!$B$2:$G$526,6,FALSE),"")</f>
        <v/>
      </c>
      <c r="J1848" t="str">
        <f>IF(LEN(H1848)&gt;0,VLOOKUP(H1848,DATA!$B$2:$G$526,2,FALSE),"")</f>
        <v/>
      </c>
      <c r="K1848" t="str">
        <f>IF(LEN(H1848)&gt;0,IF(MID(IF(MID(MID(C1848,LEN(H1848)+2,99),1,1)="(",MID(MID(C1848,LEN(H1848)+2,99),2,LEN(MID(C1848,LEN(H1848)+2,99))-2),MID(C1848,LEN(H1848)+2,99)),1,1)=VLOOKUP(H1848,DATA!$B$2:$I$526,8,FALSE),MID(IF(MID(MID(C1848,LEN(H1848)+2,99),1,1)="(",MID(MID(C1848,LEN(H1848)+2,99),2,LEN(MID(C1848,LEN(H1848)+2,99))-2),MID(C1848,LEN(H1848)+2,99)),1,3),IF(MID(MID(C1848,LEN(H1848)+2,99),1,1)="(",MID(MID(C1848,LEN(H1848)+2,99),2,LEN(MID(C1848,LEN(H1848)+2,99))-2),MID(C1848,LEN(H1848)+2,99))),"")</f>
        <v/>
      </c>
      <c r="L1848" t="str">
        <f t="shared" si="958"/>
        <v/>
      </c>
      <c r="M1848" t="str">
        <f t="shared" si="977"/>
        <v/>
      </c>
      <c r="N1848" t="str">
        <f t="shared" si="959"/>
        <v/>
      </c>
      <c r="O1848" t="str">
        <f t="shared" si="960"/>
        <v/>
      </c>
      <c r="P1848" t="str">
        <f t="shared" si="953"/>
        <v/>
      </c>
      <c r="Q1848" t="str">
        <f t="shared" si="961"/>
        <v/>
      </c>
      <c r="R1848" t="str">
        <f t="shared" si="962"/>
        <v/>
      </c>
      <c r="S1848" t="str">
        <f t="shared" si="963"/>
        <v/>
      </c>
      <c r="T1848" t="str">
        <f t="shared" si="964"/>
        <v/>
      </c>
      <c r="U1848" t="str">
        <f t="shared" si="965"/>
        <v/>
      </c>
      <c r="V1848" t="str">
        <f>IF(MID(I1848,6,1)="T",VLOOKUP(H1848,DATA!$B$2:$H$526,7,FALSE),"")</f>
        <v/>
      </c>
      <c r="W1848" t="str">
        <f t="shared" si="966"/>
        <v/>
      </c>
      <c r="X1848" t="str">
        <f>IF(LEN(H1848)&gt;0,VLOOKUP(H1848,DATA!$B$2:$F$526,5,FALSE),"")</f>
        <v/>
      </c>
      <c r="Y1848" t="str">
        <f t="shared" si="967"/>
        <v/>
      </c>
      <c r="Z1848" t="str">
        <f t="shared" si="968"/>
        <v/>
      </c>
      <c r="AA1848" t="str">
        <f t="shared" si="969"/>
        <v/>
      </c>
      <c r="AB1848" t="str">
        <f>IF(LEN(Z1848)&gt;0,VLOOKUP(Z1848,DATA!$K$25:$L$69,2,FALSE)&amp;IF(LEN(AA1848)&gt;0,VLOOKUP(AA1848,DATA!$O$25:$P$29,2,FALSE),""),"")</f>
        <v/>
      </c>
      <c r="AC1848" t="str">
        <f>IF(LEN(Z1848)&gt;0,VLOOKUP(Z1848,DATA!$K$25:$M$69,3,FALSE),"")</f>
        <v/>
      </c>
      <c r="AD1848" t="str">
        <f t="shared" si="970"/>
        <v/>
      </c>
      <c r="AE1848" t="str">
        <f t="shared" si="971"/>
        <v/>
      </c>
      <c r="AF1848" t="str">
        <f t="shared" si="972"/>
        <v/>
      </c>
      <c r="AG1848" t="str">
        <f t="shared" si="973"/>
        <v/>
      </c>
      <c r="AH1848" t="str">
        <f t="shared" si="974"/>
        <v/>
      </c>
      <c r="AI1848" t="str">
        <f>IF(LEN(Q1848)&gt;0,REPT("0",IF(IF(MID(I1848,12,1)="F",VLOOKUP(J1848,DATA!$K$2:$Y$20,14,FALSE),0)&gt;10,IF(MID(I1848,12,1)="F",VLOOKUP(J1848,DATA!$K$2:$Y$20,14,FALSE),0)-10,0)-LEN(X1848))&amp;DEC2BIN(Q1848,IF(MID(I1848,12,1)="F",VLOOKUP(J1848,DATA!$K$2:$Y$20,14,FALSE),0)-IF(IF(MID(I1848,12,1)="F",VLOOKUP(J1848,DATA!$K$2:$Y$20,14,FALSE),0)&gt;10,IF(MID(I1848,12,1)="F",VLOOKUP(J1848,DATA!$K$2:$Y$20,14,FALSE),0)-10,0)),"")</f>
        <v/>
      </c>
      <c r="AJ1848" t="str">
        <f>IF(LEN(H1848)&gt;0,IF(H1848&lt;&gt;"CALL_PAL",VLOOKUP(H1848,DATA!$B$2:$E$526,4,FALSE),VLOOKUP(K1848,DATA!$K$72:$M$161,3,FALSE)),"")</f>
        <v/>
      </c>
      <c r="AK1848" t="str">
        <f>IF(LEN(H1848)&gt;0,VLOOKUP(H1848,DATA!$B$2:$D$526,3,FALSE),"")</f>
        <v/>
      </c>
      <c r="AL1848" t="str">
        <f t="shared" si="975"/>
        <v/>
      </c>
      <c r="AM1848" t="str">
        <f t="shared" si="976"/>
        <v/>
      </c>
      <c r="AN1848" t="str">
        <f t="shared" si="954"/>
        <v/>
      </c>
      <c r="AO1848" t="str">
        <f t="shared" si="948"/>
        <v/>
      </c>
      <c r="AP1848" t="str">
        <f t="shared" si="949"/>
        <v/>
      </c>
      <c r="AQ1848" t="str">
        <f t="shared" si="946"/>
        <v/>
      </c>
    </row>
    <row r="1849" spans="1:43" x14ac:dyDescent="0.25">
      <c r="A1849" t="str">
        <f t="shared" si="950"/>
        <v/>
      </c>
      <c r="C1849" t="str">
        <f t="shared" si="956"/>
        <v/>
      </c>
      <c r="D1849" t="str">
        <f t="shared" si="951"/>
        <v/>
      </c>
      <c r="E1849" t="str">
        <f t="shared" si="952"/>
        <v/>
      </c>
      <c r="F1849" t="str">
        <f t="shared" si="955"/>
        <v/>
      </c>
      <c r="G1849" t="str">
        <f t="shared" si="947"/>
        <v/>
      </c>
      <c r="H1849" t="str">
        <f t="shared" si="957"/>
        <v/>
      </c>
      <c r="I1849" s="3" t="str">
        <f>IF(LEN(H1849)&gt;0,VLOOKUP(H1849,DATA!$B$2:$G$526,6,FALSE),"")</f>
        <v/>
      </c>
      <c r="J1849" t="str">
        <f>IF(LEN(H1849)&gt;0,VLOOKUP(H1849,DATA!$B$2:$G$526,2,FALSE),"")</f>
        <v/>
      </c>
      <c r="K1849" t="str">
        <f>IF(LEN(H1849)&gt;0,IF(MID(IF(MID(MID(C1849,LEN(H1849)+2,99),1,1)="(",MID(MID(C1849,LEN(H1849)+2,99),2,LEN(MID(C1849,LEN(H1849)+2,99))-2),MID(C1849,LEN(H1849)+2,99)),1,1)=VLOOKUP(H1849,DATA!$B$2:$I$526,8,FALSE),MID(IF(MID(MID(C1849,LEN(H1849)+2,99),1,1)="(",MID(MID(C1849,LEN(H1849)+2,99),2,LEN(MID(C1849,LEN(H1849)+2,99))-2),MID(C1849,LEN(H1849)+2,99)),1,3),IF(MID(MID(C1849,LEN(H1849)+2,99),1,1)="(",MID(MID(C1849,LEN(H1849)+2,99),2,LEN(MID(C1849,LEN(H1849)+2,99))-2),MID(C1849,LEN(H1849)+2,99))),"")</f>
        <v/>
      </c>
      <c r="L1849" t="str">
        <f t="shared" si="958"/>
        <v/>
      </c>
      <c r="M1849" t="str">
        <f t="shared" si="977"/>
        <v/>
      </c>
      <c r="N1849" t="str">
        <f t="shared" si="959"/>
        <v/>
      </c>
      <c r="O1849" t="str">
        <f t="shared" si="960"/>
        <v/>
      </c>
      <c r="P1849" t="str">
        <f t="shared" si="953"/>
        <v/>
      </c>
      <c r="Q1849" t="str">
        <f t="shared" si="961"/>
        <v/>
      </c>
      <c r="R1849" t="str">
        <f t="shared" si="962"/>
        <v/>
      </c>
      <c r="S1849" t="str">
        <f t="shared" si="963"/>
        <v/>
      </c>
      <c r="T1849" t="str">
        <f t="shared" si="964"/>
        <v/>
      </c>
      <c r="U1849" t="str">
        <f t="shared" si="965"/>
        <v/>
      </c>
      <c r="V1849" t="str">
        <f>IF(MID(I1849,6,1)="T",VLOOKUP(H1849,DATA!$B$2:$H$526,7,FALSE),"")</f>
        <v/>
      </c>
      <c r="W1849" t="str">
        <f t="shared" si="966"/>
        <v/>
      </c>
      <c r="X1849" t="str">
        <f>IF(LEN(H1849)&gt;0,VLOOKUP(H1849,DATA!$B$2:$F$526,5,FALSE),"")</f>
        <v/>
      </c>
      <c r="Y1849" t="str">
        <f t="shared" si="967"/>
        <v/>
      </c>
      <c r="Z1849" t="str">
        <f t="shared" si="968"/>
        <v/>
      </c>
      <c r="AA1849" t="str">
        <f t="shared" si="969"/>
        <v/>
      </c>
      <c r="AB1849" t="str">
        <f>IF(LEN(Z1849)&gt;0,VLOOKUP(Z1849,DATA!$K$25:$L$69,2,FALSE)&amp;IF(LEN(AA1849)&gt;0,VLOOKUP(AA1849,DATA!$O$25:$P$29,2,FALSE),""),"")</f>
        <v/>
      </c>
      <c r="AC1849" t="str">
        <f>IF(LEN(Z1849)&gt;0,VLOOKUP(Z1849,DATA!$K$25:$M$69,3,FALSE),"")</f>
        <v/>
      </c>
      <c r="AD1849" t="str">
        <f t="shared" si="970"/>
        <v/>
      </c>
      <c r="AE1849" t="str">
        <f t="shared" si="971"/>
        <v/>
      </c>
      <c r="AF1849" t="str">
        <f t="shared" si="972"/>
        <v/>
      </c>
      <c r="AG1849" t="str">
        <f t="shared" si="973"/>
        <v/>
      </c>
      <c r="AH1849" t="str">
        <f t="shared" si="974"/>
        <v/>
      </c>
      <c r="AI1849" t="str">
        <f>IF(LEN(Q1849)&gt;0,REPT("0",IF(IF(MID(I1849,12,1)="F",VLOOKUP(J1849,DATA!$K$2:$Y$20,14,FALSE),0)&gt;10,IF(MID(I1849,12,1)="F",VLOOKUP(J1849,DATA!$K$2:$Y$20,14,FALSE),0)-10,0)-LEN(X1849))&amp;DEC2BIN(Q1849,IF(MID(I1849,12,1)="F",VLOOKUP(J1849,DATA!$K$2:$Y$20,14,FALSE),0)-IF(IF(MID(I1849,12,1)="F",VLOOKUP(J1849,DATA!$K$2:$Y$20,14,FALSE),0)&gt;10,IF(MID(I1849,12,1)="F",VLOOKUP(J1849,DATA!$K$2:$Y$20,14,FALSE),0)-10,0)),"")</f>
        <v/>
      </c>
      <c r="AJ1849" t="str">
        <f>IF(LEN(H1849)&gt;0,IF(H1849&lt;&gt;"CALL_PAL",VLOOKUP(H1849,DATA!$B$2:$E$526,4,FALSE),VLOOKUP(K1849,DATA!$K$72:$M$161,3,FALSE)),"")</f>
        <v/>
      </c>
      <c r="AK1849" t="str">
        <f>IF(LEN(H1849)&gt;0,VLOOKUP(H1849,DATA!$B$2:$D$526,3,FALSE),"")</f>
        <v/>
      </c>
      <c r="AL1849" t="str">
        <f t="shared" si="975"/>
        <v/>
      </c>
      <c r="AM1849" t="str">
        <f t="shared" si="976"/>
        <v/>
      </c>
      <c r="AN1849" t="str">
        <f t="shared" si="954"/>
        <v/>
      </c>
      <c r="AO1849" t="str">
        <f t="shared" si="948"/>
        <v/>
      </c>
      <c r="AP1849" t="str">
        <f t="shared" si="949"/>
        <v/>
      </c>
      <c r="AQ1849" t="str">
        <f t="shared" si="946"/>
        <v/>
      </c>
    </row>
    <row r="1850" spans="1:43" x14ac:dyDescent="0.25">
      <c r="A1850" t="str">
        <f t="shared" si="950"/>
        <v/>
      </c>
      <c r="C1850" t="str">
        <f t="shared" si="956"/>
        <v/>
      </c>
      <c r="D1850" t="str">
        <f t="shared" si="951"/>
        <v/>
      </c>
      <c r="E1850" t="str">
        <f t="shared" si="952"/>
        <v/>
      </c>
      <c r="F1850" t="str">
        <f t="shared" si="955"/>
        <v/>
      </c>
      <c r="G1850" t="str">
        <f t="shared" si="947"/>
        <v/>
      </c>
      <c r="H1850" t="str">
        <f t="shared" si="957"/>
        <v/>
      </c>
      <c r="I1850" s="3" t="str">
        <f>IF(LEN(H1850)&gt;0,VLOOKUP(H1850,DATA!$B$2:$G$526,6,FALSE),"")</f>
        <v/>
      </c>
      <c r="J1850" t="str">
        <f>IF(LEN(H1850)&gt;0,VLOOKUP(H1850,DATA!$B$2:$G$526,2,FALSE),"")</f>
        <v/>
      </c>
      <c r="K1850" t="str">
        <f>IF(LEN(H1850)&gt;0,IF(MID(IF(MID(MID(C1850,LEN(H1850)+2,99),1,1)="(",MID(MID(C1850,LEN(H1850)+2,99),2,LEN(MID(C1850,LEN(H1850)+2,99))-2),MID(C1850,LEN(H1850)+2,99)),1,1)=VLOOKUP(H1850,DATA!$B$2:$I$526,8,FALSE),MID(IF(MID(MID(C1850,LEN(H1850)+2,99),1,1)="(",MID(MID(C1850,LEN(H1850)+2,99),2,LEN(MID(C1850,LEN(H1850)+2,99))-2),MID(C1850,LEN(H1850)+2,99)),1,3),IF(MID(MID(C1850,LEN(H1850)+2,99),1,1)="(",MID(MID(C1850,LEN(H1850)+2,99),2,LEN(MID(C1850,LEN(H1850)+2,99))-2),MID(C1850,LEN(H1850)+2,99))),"")</f>
        <v/>
      </c>
      <c r="L1850" t="str">
        <f t="shared" si="958"/>
        <v/>
      </c>
      <c r="M1850" t="str">
        <f t="shared" si="977"/>
        <v/>
      </c>
      <c r="N1850" t="str">
        <f t="shared" si="959"/>
        <v/>
      </c>
      <c r="O1850" t="str">
        <f t="shared" si="960"/>
        <v/>
      </c>
      <c r="P1850" t="str">
        <f t="shared" si="953"/>
        <v/>
      </c>
      <c r="Q1850" t="str">
        <f t="shared" si="961"/>
        <v/>
      </c>
      <c r="R1850" t="str">
        <f t="shared" si="962"/>
        <v/>
      </c>
      <c r="S1850" t="str">
        <f t="shared" si="963"/>
        <v/>
      </c>
      <c r="T1850" t="str">
        <f t="shared" si="964"/>
        <v/>
      </c>
      <c r="U1850" t="str">
        <f t="shared" si="965"/>
        <v/>
      </c>
      <c r="V1850" t="str">
        <f>IF(MID(I1850,6,1)="T",VLOOKUP(H1850,DATA!$B$2:$H$526,7,FALSE),"")</f>
        <v/>
      </c>
      <c r="W1850" t="str">
        <f t="shared" si="966"/>
        <v/>
      </c>
      <c r="X1850" t="str">
        <f>IF(LEN(H1850)&gt;0,VLOOKUP(H1850,DATA!$B$2:$F$526,5,FALSE),"")</f>
        <v/>
      </c>
      <c r="Y1850" t="str">
        <f t="shared" si="967"/>
        <v/>
      </c>
      <c r="Z1850" t="str">
        <f t="shared" si="968"/>
        <v/>
      </c>
      <c r="AA1850" t="str">
        <f t="shared" si="969"/>
        <v/>
      </c>
      <c r="AB1850" t="str">
        <f>IF(LEN(Z1850)&gt;0,VLOOKUP(Z1850,DATA!$K$25:$L$69,2,FALSE)&amp;IF(LEN(AA1850)&gt;0,VLOOKUP(AA1850,DATA!$O$25:$P$29,2,FALSE),""),"")</f>
        <v/>
      </c>
      <c r="AC1850" t="str">
        <f>IF(LEN(Z1850)&gt;0,VLOOKUP(Z1850,DATA!$K$25:$M$69,3,FALSE),"")</f>
        <v/>
      </c>
      <c r="AD1850" t="str">
        <f t="shared" si="970"/>
        <v/>
      </c>
      <c r="AE1850" t="str">
        <f t="shared" si="971"/>
        <v/>
      </c>
      <c r="AF1850" t="str">
        <f t="shared" si="972"/>
        <v/>
      </c>
      <c r="AG1850" t="str">
        <f t="shared" si="973"/>
        <v/>
      </c>
      <c r="AH1850" t="str">
        <f t="shared" si="974"/>
        <v/>
      </c>
      <c r="AI1850" t="str">
        <f>IF(LEN(Q1850)&gt;0,REPT("0",IF(IF(MID(I1850,12,1)="F",VLOOKUP(J1850,DATA!$K$2:$Y$20,14,FALSE),0)&gt;10,IF(MID(I1850,12,1)="F",VLOOKUP(J1850,DATA!$K$2:$Y$20,14,FALSE),0)-10,0)-LEN(X1850))&amp;DEC2BIN(Q1850,IF(MID(I1850,12,1)="F",VLOOKUP(J1850,DATA!$K$2:$Y$20,14,FALSE),0)-IF(IF(MID(I1850,12,1)="F",VLOOKUP(J1850,DATA!$K$2:$Y$20,14,FALSE),0)&gt;10,IF(MID(I1850,12,1)="F",VLOOKUP(J1850,DATA!$K$2:$Y$20,14,FALSE),0)-10,0)),"")</f>
        <v/>
      </c>
      <c r="AJ1850" t="str">
        <f>IF(LEN(H1850)&gt;0,IF(H1850&lt;&gt;"CALL_PAL",VLOOKUP(H1850,DATA!$B$2:$E$526,4,FALSE),VLOOKUP(K1850,DATA!$K$72:$M$161,3,FALSE)),"")</f>
        <v/>
      </c>
      <c r="AK1850" t="str">
        <f>IF(LEN(H1850)&gt;0,VLOOKUP(H1850,DATA!$B$2:$D$526,3,FALSE),"")</f>
        <v/>
      </c>
      <c r="AL1850" t="str">
        <f t="shared" si="975"/>
        <v/>
      </c>
      <c r="AM1850" t="str">
        <f t="shared" si="976"/>
        <v/>
      </c>
      <c r="AN1850" t="str">
        <f t="shared" si="954"/>
        <v/>
      </c>
      <c r="AO1850" t="str">
        <f t="shared" si="948"/>
        <v/>
      </c>
      <c r="AP1850" t="str">
        <f t="shared" si="949"/>
        <v/>
      </c>
      <c r="AQ1850" t="str">
        <f t="shared" si="946"/>
        <v/>
      </c>
    </row>
    <row r="1851" spans="1:43" x14ac:dyDescent="0.25">
      <c r="A1851" t="str">
        <f t="shared" si="950"/>
        <v/>
      </c>
      <c r="C1851" t="str">
        <f t="shared" si="956"/>
        <v/>
      </c>
      <c r="D1851" t="str">
        <f t="shared" si="951"/>
        <v/>
      </c>
      <c r="E1851" t="str">
        <f t="shared" si="952"/>
        <v/>
      </c>
      <c r="F1851" t="str">
        <f t="shared" si="955"/>
        <v/>
      </c>
      <c r="G1851" t="str">
        <f t="shared" si="947"/>
        <v/>
      </c>
      <c r="H1851" t="str">
        <f t="shared" si="957"/>
        <v/>
      </c>
      <c r="I1851" s="3" t="str">
        <f>IF(LEN(H1851)&gt;0,VLOOKUP(H1851,DATA!$B$2:$G$526,6,FALSE),"")</f>
        <v/>
      </c>
      <c r="J1851" t="str">
        <f>IF(LEN(H1851)&gt;0,VLOOKUP(H1851,DATA!$B$2:$G$526,2,FALSE),"")</f>
        <v/>
      </c>
      <c r="K1851" t="str">
        <f>IF(LEN(H1851)&gt;0,IF(MID(IF(MID(MID(C1851,LEN(H1851)+2,99),1,1)="(",MID(MID(C1851,LEN(H1851)+2,99),2,LEN(MID(C1851,LEN(H1851)+2,99))-2),MID(C1851,LEN(H1851)+2,99)),1,1)=VLOOKUP(H1851,DATA!$B$2:$I$526,8,FALSE),MID(IF(MID(MID(C1851,LEN(H1851)+2,99),1,1)="(",MID(MID(C1851,LEN(H1851)+2,99),2,LEN(MID(C1851,LEN(H1851)+2,99))-2),MID(C1851,LEN(H1851)+2,99)),1,3),IF(MID(MID(C1851,LEN(H1851)+2,99),1,1)="(",MID(MID(C1851,LEN(H1851)+2,99),2,LEN(MID(C1851,LEN(H1851)+2,99))-2),MID(C1851,LEN(H1851)+2,99))),"")</f>
        <v/>
      </c>
      <c r="L1851" t="str">
        <f t="shared" si="958"/>
        <v/>
      </c>
      <c r="M1851" t="str">
        <f t="shared" si="977"/>
        <v/>
      </c>
      <c r="N1851" t="str">
        <f t="shared" si="959"/>
        <v/>
      </c>
      <c r="O1851" t="str">
        <f t="shared" si="960"/>
        <v/>
      </c>
      <c r="P1851" t="str">
        <f t="shared" si="953"/>
        <v/>
      </c>
      <c r="Q1851" t="str">
        <f t="shared" si="961"/>
        <v/>
      </c>
      <c r="R1851" t="str">
        <f t="shared" si="962"/>
        <v/>
      </c>
      <c r="S1851" t="str">
        <f t="shared" si="963"/>
        <v/>
      </c>
      <c r="T1851" t="str">
        <f t="shared" si="964"/>
        <v/>
      </c>
      <c r="U1851" t="str">
        <f t="shared" si="965"/>
        <v/>
      </c>
      <c r="V1851" t="str">
        <f>IF(MID(I1851,6,1)="T",VLOOKUP(H1851,DATA!$B$2:$H$526,7,FALSE),"")</f>
        <v/>
      </c>
      <c r="W1851" t="str">
        <f t="shared" si="966"/>
        <v/>
      </c>
      <c r="X1851" t="str">
        <f>IF(LEN(H1851)&gt;0,VLOOKUP(H1851,DATA!$B$2:$F$526,5,FALSE),"")</f>
        <v/>
      </c>
      <c r="Y1851" t="str">
        <f t="shared" si="967"/>
        <v/>
      </c>
      <c r="Z1851" t="str">
        <f t="shared" si="968"/>
        <v/>
      </c>
      <c r="AA1851" t="str">
        <f t="shared" si="969"/>
        <v/>
      </c>
      <c r="AB1851" t="str">
        <f>IF(LEN(Z1851)&gt;0,VLOOKUP(Z1851,DATA!$K$25:$L$69,2,FALSE)&amp;IF(LEN(AA1851)&gt;0,VLOOKUP(AA1851,DATA!$O$25:$P$29,2,FALSE),""),"")</f>
        <v/>
      </c>
      <c r="AC1851" t="str">
        <f>IF(LEN(Z1851)&gt;0,VLOOKUP(Z1851,DATA!$K$25:$M$69,3,FALSE),"")</f>
        <v/>
      </c>
      <c r="AD1851" t="str">
        <f t="shared" si="970"/>
        <v/>
      </c>
      <c r="AE1851" t="str">
        <f t="shared" si="971"/>
        <v/>
      </c>
      <c r="AF1851" t="str">
        <f t="shared" si="972"/>
        <v/>
      </c>
      <c r="AG1851" t="str">
        <f t="shared" si="973"/>
        <v/>
      </c>
      <c r="AH1851" t="str">
        <f t="shared" si="974"/>
        <v/>
      </c>
      <c r="AI1851" t="str">
        <f>IF(LEN(Q1851)&gt;0,REPT("0",IF(IF(MID(I1851,12,1)="F",VLOOKUP(J1851,DATA!$K$2:$Y$20,14,FALSE),0)&gt;10,IF(MID(I1851,12,1)="F",VLOOKUP(J1851,DATA!$K$2:$Y$20,14,FALSE),0)-10,0)-LEN(X1851))&amp;DEC2BIN(Q1851,IF(MID(I1851,12,1)="F",VLOOKUP(J1851,DATA!$K$2:$Y$20,14,FALSE),0)-IF(IF(MID(I1851,12,1)="F",VLOOKUP(J1851,DATA!$K$2:$Y$20,14,FALSE),0)&gt;10,IF(MID(I1851,12,1)="F",VLOOKUP(J1851,DATA!$K$2:$Y$20,14,FALSE),0)-10,0)),"")</f>
        <v/>
      </c>
      <c r="AJ1851" t="str">
        <f>IF(LEN(H1851)&gt;0,IF(H1851&lt;&gt;"CALL_PAL",VLOOKUP(H1851,DATA!$B$2:$E$526,4,FALSE),VLOOKUP(K1851,DATA!$K$72:$M$161,3,FALSE)),"")</f>
        <v/>
      </c>
      <c r="AK1851" t="str">
        <f>IF(LEN(H1851)&gt;0,VLOOKUP(H1851,DATA!$B$2:$D$526,3,FALSE),"")</f>
        <v/>
      </c>
      <c r="AL1851" t="str">
        <f t="shared" si="975"/>
        <v/>
      </c>
      <c r="AM1851" t="str">
        <f t="shared" si="976"/>
        <v/>
      </c>
      <c r="AN1851" t="str">
        <f t="shared" si="954"/>
        <v/>
      </c>
      <c r="AO1851" t="str">
        <f t="shared" si="948"/>
        <v/>
      </c>
      <c r="AP1851" t="str">
        <f t="shared" si="949"/>
        <v/>
      </c>
      <c r="AQ1851" t="str">
        <f t="shared" si="946"/>
        <v/>
      </c>
    </row>
    <row r="1852" spans="1:43" x14ac:dyDescent="0.25">
      <c r="A1852" t="str">
        <f t="shared" si="950"/>
        <v/>
      </c>
      <c r="C1852" t="str">
        <f t="shared" si="956"/>
        <v/>
      </c>
      <c r="D1852" t="str">
        <f t="shared" si="951"/>
        <v/>
      </c>
      <c r="E1852" t="str">
        <f t="shared" si="952"/>
        <v/>
      </c>
      <c r="F1852" t="str">
        <f t="shared" si="955"/>
        <v/>
      </c>
      <c r="G1852" t="str">
        <f t="shared" si="947"/>
        <v/>
      </c>
      <c r="H1852" t="str">
        <f t="shared" si="957"/>
        <v/>
      </c>
      <c r="I1852" s="3" t="str">
        <f>IF(LEN(H1852)&gt;0,VLOOKUP(H1852,DATA!$B$2:$G$526,6,FALSE),"")</f>
        <v/>
      </c>
      <c r="J1852" t="str">
        <f>IF(LEN(H1852)&gt;0,VLOOKUP(H1852,DATA!$B$2:$G$526,2,FALSE),"")</f>
        <v/>
      </c>
      <c r="K1852" t="str">
        <f>IF(LEN(H1852)&gt;0,IF(MID(IF(MID(MID(C1852,LEN(H1852)+2,99),1,1)="(",MID(MID(C1852,LEN(H1852)+2,99),2,LEN(MID(C1852,LEN(H1852)+2,99))-2),MID(C1852,LEN(H1852)+2,99)),1,1)=VLOOKUP(H1852,DATA!$B$2:$I$526,8,FALSE),MID(IF(MID(MID(C1852,LEN(H1852)+2,99),1,1)="(",MID(MID(C1852,LEN(H1852)+2,99),2,LEN(MID(C1852,LEN(H1852)+2,99))-2),MID(C1852,LEN(H1852)+2,99)),1,3),IF(MID(MID(C1852,LEN(H1852)+2,99),1,1)="(",MID(MID(C1852,LEN(H1852)+2,99),2,LEN(MID(C1852,LEN(H1852)+2,99))-2),MID(C1852,LEN(H1852)+2,99))),"")</f>
        <v/>
      </c>
      <c r="L1852" t="str">
        <f t="shared" si="958"/>
        <v/>
      </c>
      <c r="M1852" t="str">
        <f t="shared" si="977"/>
        <v/>
      </c>
      <c r="N1852" t="str">
        <f t="shared" si="959"/>
        <v/>
      </c>
      <c r="O1852" t="str">
        <f t="shared" si="960"/>
        <v/>
      </c>
      <c r="P1852" t="str">
        <f t="shared" si="953"/>
        <v/>
      </c>
      <c r="Q1852" t="str">
        <f t="shared" si="961"/>
        <v/>
      </c>
      <c r="R1852" t="str">
        <f t="shared" si="962"/>
        <v/>
      </c>
      <c r="S1852" t="str">
        <f t="shared" si="963"/>
        <v/>
      </c>
      <c r="T1852" t="str">
        <f t="shared" si="964"/>
        <v/>
      </c>
      <c r="U1852" t="str">
        <f t="shared" si="965"/>
        <v/>
      </c>
      <c r="V1852" t="str">
        <f>IF(MID(I1852,6,1)="T",VLOOKUP(H1852,DATA!$B$2:$H$526,7,FALSE),"")</f>
        <v/>
      </c>
      <c r="W1852" t="str">
        <f t="shared" si="966"/>
        <v/>
      </c>
      <c r="X1852" t="str">
        <f>IF(LEN(H1852)&gt;0,VLOOKUP(H1852,DATA!$B$2:$F$526,5,FALSE),"")</f>
        <v/>
      </c>
      <c r="Y1852" t="str">
        <f t="shared" si="967"/>
        <v/>
      </c>
      <c r="Z1852" t="str">
        <f t="shared" si="968"/>
        <v/>
      </c>
      <c r="AA1852" t="str">
        <f t="shared" si="969"/>
        <v/>
      </c>
      <c r="AB1852" t="str">
        <f>IF(LEN(Z1852)&gt;0,VLOOKUP(Z1852,DATA!$K$25:$L$69,2,FALSE)&amp;IF(LEN(AA1852)&gt;0,VLOOKUP(AA1852,DATA!$O$25:$P$29,2,FALSE),""),"")</f>
        <v/>
      </c>
      <c r="AC1852" t="str">
        <f>IF(LEN(Z1852)&gt;0,VLOOKUP(Z1852,DATA!$K$25:$M$69,3,FALSE),"")</f>
        <v/>
      </c>
      <c r="AD1852" t="str">
        <f t="shared" si="970"/>
        <v/>
      </c>
      <c r="AE1852" t="str">
        <f t="shared" si="971"/>
        <v/>
      </c>
      <c r="AF1852" t="str">
        <f t="shared" si="972"/>
        <v/>
      </c>
      <c r="AG1852" t="str">
        <f t="shared" si="973"/>
        <v/>
      </c>
      <c r="AH1852" t="str">
        <f t="shared" si="974"/>
        <v/>
      </c>
      <c r="AI1852" t="str">
        <f>IF(LEN(Q1852)&gt;0,REPT("0",IF(IF(MID(I1852,12,1)="F",VLOOKUP(J1852,DATA!$K$2:$Y$20,14,FALSE),0)&gt;10,IF(MID(I1852,12,1)="F",VLOOKUP(J1852,DATA!$K$2:$Y$20,14,FALSE),0)-10,0)-LEN(X1852))&amp;DEC2BIN(Q1852,IF(MID(I1852,12,1)="F",VLOOKUP(J1852,DATA!$K$2:$Y$20,14,FALSE),0)-IF(IF(MID(I1852,12,1)="F",VLOOKUP(J1852,DATA!$K$2:$Y$20,14,FALSE),0)&gt;10,IF(MID(I1852,12,1)="F",VLOOKUP(J1852,DATA!$K$2:$Y$20,14,FALSE),0)-10,0)),"")</f>
        <v/>
      </c>
      <c r="AJ1852" t="str">
        <f>IF(LEN(H1852)&gt;0,IF(H1852&lt;&gt;"CALL_PAL",VLOOKUP(H1852,DATA!$B$2:$E$526,4,FALSE),VLOOKUP(K1852,DATA!$K$72:$M$161,3,FALSE)),"")</f>
        <v/>
      </c>
      <c r="AK1852" t="str">
        <f>IF(LEN(H1852)&gt;0,VLOOKUP(H1852,DATA!$B$2:$D$526,3,FALSE),"")</f>
        <v/>
      </c>
      <c r="AL1852" t="str">
        <f t="shared" si="975"/>
        <v/>
      </c>
      <c r="AM1852" t="str">
        <f t="shared" si="976"/>
        <v/>
      </c>
      <c r="AN1852" t="str">
        <f t="shared" si="954"/>
        <v/>
      </c>
      <c r="AO1852" t="str">
        <f t="shared" si="948"/>
        <v/>
      </c>
      <c r="AP1852" t="str">
        <f t="shared" si="949"/>
        <v/>
      </c>
      <c r="AQ1852" t="str">
        <f t="shared" si="946"/>
        <v/>
      </c>
    </row>
    <row r="1853" spans="1:43" x14ac:dyDescent="0.25">
      <c r="A1853" t="str">
        <f t="shared" si="950"/>
        <v/>
      </c>
      <c r="C1853" t="str">
        <f t="shared" si="956"/>
        <v/>
      </c>
      <c r="D1853" t="str">
        <f t="shared" si="951"/>
        <v/>
      </c>
      <c r="E1853" t="str">
        <f t="shared" si="952"/>
        <v/>
      </c>
      <c r="F1853" t="str">
        <f t="shared" si="955"/>
        <v/>
      </c>
      <c r="G1853" t="str">
        <f t="shared" si="947"/>
        <v/>
      </c>
      <c r="H1853" t="str">
        <f t="shared" si="957"/>
        <v/>
      </c>
      <c r="I1853" s="3" t="str">
        <f>IF(LEN(H1853)&gt;0,VLOOKUP(H1853,DATA!$B$2:$G$526,6,FALSE),"")</f>
        <v/>
      </c>
      <c r="J1853" t="str">
        <f>IF(LEN(H1853)&gt;0,VLOOKUP(H1853,DATA!$B$2:$G$526,2,FALSE),"")</f>
        <v/>
      </c>
      <c r="K1853" t="str">
        <f>IF(LEN(H1853)&gt;0,IF(MID(IF(MID(MID(C1853,LEN(H1853)+2,99),1,1)="(",MID(MID(C1853,LEN(H1853)+2,99),2,LEN(MID(C1853,LEN(H1853)+2,99))-2),MID(C1853,LEN(H1853)+2,99)),1,1)=VLOOKUP(H1853,DATA!$B$2:$I$526,8,FALSE),MID(IF(MID(MID(C1853,LEN(H1853)+2,99),1,1)="(",MID(MID(C1853,LEN(H1853)+2,99),2,LEN(MID(C1853,LEN(H1853)+2,99))-2),MID(C1853,LEN(H1853)+2,99)),1,3),IF(MID(MID(C1853,LEN(H1853)+2,99),1,1)="(",MID(MID(C1853,LEN(H1853)+2,99),2,LEN(MID(C1853,LEN(H1853)+2,99))-2),MID(C1853,LEN(H1853)+2,99))),"")</f>
        <v/>
      </c>
      <c r="L1853" t="str">
        <f t="shared" si="958"/>
        <v/>
      </c>
      <c r="M1853" t="str">
        <f t="shared" si="977"/>
        <v/>
      </c>
      <c r="N1853" t="str">
        <f t="shared" si="959"/>
        <v/>
      </c>
      <c r="O1853" t="str">
        <f t="shared" si="960"/>
        <v/>
      </c>
      <c r="P1853" t="str">
        <f t="shared" si="953"/>
        <v/>
      </c>
      <c r="Q1853" t="str">
        <f t="shared" si="961"/>
        <v/>
      </c>
      <c r="R1853" t="str">
        <f t="shared" si="962"/>
        <v/>
      </c>
      <c r="S1853" t="str">
        <f t="shared" si="963"/>
        <v/>
      </c>
      <c r="T1853" t="str">
        <f t="shared" si="964"/>
        <v/>
      </c>
      <c r="U1853" t="str">
        <f t="shared" si="965"/>
        <v/>
      </c>
      <c r="V1853" t="str">
        <f>IF(MID(I1853,6,1)="T",VLOOKUP(H1853,DATA!$B$2:$H$526,7,FALSE),"")</f>
        <v/>
      </c>
      <c r="W1853" t="str">
        <f t="shared" si="966"/>
        <v/>
      </c>
      <c r="X1853" t="str">
        <f>IF(LEN(H1853)&gt;0,VLOOKUP(H1853,DATA!$B$2:$F$526,5,FALSE),"")</f>
        <v/>
      </c>
      <c r="Y1853" t="str">
        <f t="shared" si="967"/>
        <v/>
      </c>
      <c r="Z1853" t="str">
        <f t="shared" si="968"/>
        <v/>
      </c>
      <c r="AA1853" t="str">
        <f t="shared" si="969"/>
        <v/>
      </c>
      <c r="AB1853" t="str">
        <f>IF(LEN(Z1853)&gt;0,VLOOKUP(Z1853,DATA!$K$25:$L$69,2,FALSE)&amp;IF(LEN(AA1853)&gt;0,VLOOKUP(AA1853,DATA!$O$25:$P$29,2,FALSE),""),"")</f>
        <v/>
      </c>
      <c r="AC1853" t="str">
        <f>IF(LEN(Z1853)&gt;0,VLOOKUP(Z1853,DATA!$K$25:$M$69,3,FALSE),"")</f>
        <v/>
      </c>
      <c r="AD1853" t="str">
        <f t="shared" si="970"/>
        <v/>
      </c>
      <c r="AE1853" t="str">
        <f t="shared" si="971"/>
        <v/>
      </c>
      <c r="AF1853" t="str">
        <f t="shared" si="972"/>
        <v/>
      </c>
      <c r="AG1853" t="str">
        <f t="shared" si="973"/>
        <v/>
      </c>
      <c r="AH1853" t="str">
        <f t="shared" si="974"/>
        <v/>
      </c>
      <c r="AI1853" t="str">
        <f>IF(LEN(Q1853)&gt;0,REPT("0",IF(IF(MID(I1853,12,1)="F",VLOOKUP(J1853,DATA!$K$2:$Y$20,14,FALSE),0)&gt;10,IF(MID(I1853,12,1)="F",VLOOKUP(J1853,DATA!$K$2:$Y$20,14,FALSE),0)-10,0)-LEN(X1853))&amp;DEC2BIN(Q1853,IF(MID(I1853,12,1)="F",VLOOKUP(J1853,DATA!$K$2:$Y$20,14,FALSE),0)-IF(IF(MID(I1853,12,1)="F",VLOOKUP(J1853,DATA!$K$2:$Y$20,14,FALSE),0)&gt;10,IF(MID(I1853,12,1)="F",VLOOKUP(J1853,DATA!$K$2:$Y$20,14,FALSE),0)-10,0)),"")</f>
        <v/>
      </c>
      <c r="AJ1853" t="str">
        <f>IF(LEN(H1853)&gt;0,IF(H1853&lt;&gt;"CALL_PAL",VLOOKUP(H1853,DATA!$B$2:$E$526,4,FALSE),VLOOKUP(K1853,DATA!$K$72:$M$161,3,FALSE)),"")</f>
        <v/>
      </c>
      <c r="AK1853" t="str">
        <f>IF(LEN(H1853)&gt;0,VLOOKUP(H1853,DATA!$B$2:$D$526,3,FALSE),"")</f>
        <v/>
      </c>
      <c r="AL1853" t="str">
        <f t="shared" si="975"/>
        <v/>
      </c>
      <c r="AM1853" t="str">
        <f t="shared" si="976"/>
        <v/>
      </c>
      <c r="AN1853" t="str">
        <f t="shared" si="954"/>
        <v/>
      </c>
      <c r="AO1853" t="str">
        <f t="shared" si="948"/>
        <v/>
      </c>
      <c r="AP1853" t="str">
        <f t="shared" si="949"/>
        <v/>
      </c>
      <c r="AQ1853" t="str">
        <f t="shared" si="946"/>
        <v/>
      </c>
    </row>
    <row r="1854" spans="1:43" x14ac:dyDescent="0.25">
      <c r="A1854" t="str">
        <f t="shared" si="950"/>
        <v/>
      </c>
      <c r="C1854" t="str">
        <f t="shared" si="956"/>
        <v/>
      </c>
      <c r="D1854" t="str">
        <f t="shared" si="951"/>
        <v/>
      </c>
      <c r="E1854" t="str">
        <f t="shared" si="952"/>
        <v/>
      </c>
      <c r="F1854" t="str">
        <f t="shared" si="955"/>
        <v/>
      </c>
      <c r="G1854" t="str">
        <f t="shared" si="947"/>
        <v/>
      </c>
      <c r="H1854" t="str">
        <f t="shared" si="957"/>
        <v/>
      </c>
      <c r="I1854" s="3" t="str">
        <f>IF(LEN(H1854)&gt;0,VLOOKUP(H1854,DATA!$B$2:$G$526,6,FALSE),"")</f>
        <v/>
      </c>
      <c r="J1854" t="str">
        <f>IF(LEN(H1854)&gt;0,VLOOKUP(H1854,DATA!$B$2:$G$526,2,FALSE),"")</f>
        <v/>
      </c>
      <c r="K1854" t="str">
        <f>IF(LEN(H1854)&gt;0,IF(MID(IF(MID(MID(C1854,LEN(H1854)+2,99),1,1)="(",MID(MID(C1854,LEN(H1854)+2,99),2,LEN(MID(C1854,LEN(H1854)+2,99))-2),MID(C1854,LEN(H1854)+2,99)),1,1)=VLOOKUP(H1854,DATA!$B$2:$I$526,8,FALSE),MID(IF(MID(MID(C1854,LEN(H1854)+2,99),1,1)="(",MID(MID(C1854,LEN(H1854)+2,99),2,LEN(MID(C1854,LEN(H1854)+2,99))-2),MID(C1854,LEN(H1854)+2,99)),1,3),IF(MID(MID(C1854,LEN(H1854)+2,99),1,1)="(",MID(MID(C1854,LEN(H1854)+2,99),2,LEN(MID(C1854,LEN(H1854)+2,99))-2),MID(C1854,LEN(H1854)+2,99))),"")</f>
        <v/>
      </c>
      <c r="L1854" t="str">
        <f t="shared" si="958"/>
        <v/>
      </c>
      <c r="M1854" t="str">
        <f t="shared" si="977"/>
        <v/>
      </c>
      <c r="N1854" t="str">
        <f t="shared" si="959"/>
        <v/>
      </c>
      <c r="O1854" t="str">
        <f t="shared" si="960"/>
        <v/>
      </c>
      <c r="P1854" t="str">
        <f t="shared" si="953"/>
        <v/>
      </c>
      <c r="Q1854" t="str">
        <f t="shared" si="961"/>
        <v/>
      </c>
      <c r="R1854" t="str">
        <f t="shared" si="962"/>
        <v/>
      </c>
      <c r="S1854" t="str">
        <f t="shared" si="963"/>
        <v/>
      </c>
      <c r="T1854" t="str">
        <f t="shared" si="964"/>
        <v/>
      </c>
      <c r="U1854" t="str">
        <f t="shared" si="965"/>
        <v/>
      </c>
      <c r="V1854" t="str">
        <f>IF(MID(I1854,6,1)="T",VLOOKUP(H1854,DATA!$B$2:$H$526,7,FALSE),"")</f>
        <v/>
      </c>
      <c r="W1854" t="str">
        <f t="shared" si="966"/>
        <v/>
      </c>
      <c r="X1854" t="str">
        <f>IF(LEN(H1854)&gt;0,VLOOKUP(H1854,DATA!$B$2:$F$526,5,FALSE),"")</f>
        <v/>
      </c>
      <c r="Y1854" t="str">
        <f t="shared" si="967"/>
        <v/>
      </c>
      <c r="Z1854" t="str">
        <f t="shared" si="968"/>
        <v/>
      </c>
      <c r="AA1854" t="str">
        <f t="shared" si="969"/>
        <v/>
      </c>
      <c r="AB1854" t="str">
        <f>IF(LEN(Z1854)&gt;0,VLOOKUP(Z1854,DATA!$K$25:$L$69,2,FALSE)&amp;IF(LEN(AA1854)&gt;0,VLOOKUP(AA1854,DATA!$O$25:$P$29,2,FALSE),""),"")</f>
        <v/>
      </c>
      <c r="AC1854" t="str">
        <f>IF(LEN(Z1854)&gt;0,VLOOKUP(Z1854,DATA!$K$25:$M$69,3,FALSE),"")</f>
        <v/>
      </c>
      <c r="AD1854" t="str">
        <f t="shared" si="970"/>
        <v/>
      </c>
      <c r="AE1854" t="str">
        <f t="shared" si="971"/>
        <v/>
      </c>
      <c r="AF1854" t="str">
        <f t="shared" si="972"/>
        <v/>
      </c>
      <c r="AG1854" t="str">
        <f t="shared" si="973"/>
        <v/>
      </c>
      <c r="AH1854" t="str">
        <f t="shared" si="974"/>
        <v/>
      </c>
      <c r="AI1854" t="str">
        <f>IF(LEN(Q1854)&gt;0,REPT("0",IF(IF(MID(I1854,12,1)="F",VLOOKUP(J1854,DATA!$K$2:$Y$20,14,FALSE),0)&gt;10,IF(MID(I1854,12,1)="F",VLOOKUP(J1854,DATA!$K$2:$Y$20,14,FALSE),0)-10,0)-LEN(X1854))&amp;DEC2BIN(Q1854,IF(MID(I1854,12,1)="F",VLOOKUP(J1854,DATA!$K$2:$Y$20,14,FALSE),0)-IF(IF(MID(I1854,12,1)="F",VLOOKUP(J1854,DATA!$K$2:$Y$20,14,FALSE),0)&gt;10,IF(MID(I1854,12,1)="F",VLOOKUP(J1854,DATA!$K$2:$Y$20,14,FALSE),0)-10,0)),"")</f>
        <v/>
      </c>
      <c r="AJ1854" t="str">
        <f>IF(LEN(H1854)&gt;0,IF(H1854&lt;&gt;"CALL_PAL",VLOOKUP(H1854,DATA!$B$2:$E$526,4,FALSE),VLOOKUP(K1854,DATA!$K$72:$M$161,3,FALSE)),"")</f>
        <v/>
      </c>
      <c r="AK1854" t="str">
        <f>IF(LEN(H1854)&gt;0,VLOOKUP(H1854,DATA!$B$2:$D$526,3,FALSE),"")</f>
        <v/>
      </c>
      <c r="AL1854" t="str">
        <f t="shared" si="975"/>
        <v/>
      </c>
      <c r="AM1854" t="str">
        <f t="shared" si="976"/>
        <v/>
      </c>
      <c r="AN1854" t="str">
        <f t="shared" si="954"/>
        <v/>
      </c>
      <c r="AO1854" t="str">
        <f t="shared" si="948"/>
        <v/>
      </c>
      <c r="AP1854" t="str">
        <f t="shared" si="949"/>
        <v/>
      </c>
      <c r="AQ1854" t="str">
        <f t="shared" si="946"/>
        <v/>
      </c>
    </row>
    <row r="1855" spans="1:43" x14ac:dyDescent="0.25">
      <c r="A1855" t="str">
        <f t="shared" si="950"/>
        <v/>
      </c>
      <c r="C1855" t="str">
        <f t="shared" si="956"/>
        <v/>
      </c>
      <c r="D1855" t="str">
        <f t="shared" si="951"/>
        <v/>
      </c>
      <c r="E1855" t="str">
        <f t="shared" si="952"/>
        <v/>
      </c>
      <c r="F1855" t="str">
        <f t="shared" si="955"/>
        <v/>
      </c>
      <c r="G1855" t="str">
        <f t="shared" si="947"/>
        <v/>
      </c>
      <c r="H1855" t="str">
        <f t="shared" si="957"/>
        <v/>
      </c>
      <c r="I1855" s="3" t="str">
        <f>IF(LEN(H1855)&gt;0,VLOOKUP(H1855,DATA!$B$2:$G$526,6,FALSE),"")</f>
        <v/>
      </c>
      <c r="J1855" t="str">
        <f>IF(LEN(H1855)&gt;0,VLOOKUP(H1855,DATA!$B$2:$G$526,2,FALSE),"")</f>
        <v/>
      </c>
      <c r="K1855" t="str">
        <f>IF(LEN(H1855)&gt;0,IF(MID(IF(MID(MID(C1855,LEN(H1855)+2,99),1,1)="(",MID(MID(C1855,LEN(H1855)+2,99),2,LEN(MID(C1855,LEN(H1855)+2,99))-2),MID(C1855,LEN(H1855)+2,99)),1,1)=VLOOKUP(H1855,DATA!$B$2:$I$526,8,FALSE),MID(IF(MID(MID(C1855,LEN(H1855)+2,99),1,1)="(",MID(MID(C1855,LEN(H1855)+2,99),2,LEN(MID(C1855,LEN(H1855)+2,99))-2),MID(C1855,LEN(H1855)+2,99)),1,3),IF(MID(MID(C1855,LEN(H1855)+2,99),1,1)="(",MID(MID(C1855,LEN(H1855)+2,99),2,LEN(MID(C1855,LEN(H1855)+2,99))-2),MID(C1855,LEN(H1855)+2,99))),"")</f>
        <v/>
      </c>
      <c r="L1855" t="str">
        <f t="shared" si="958"/>
        <v/>
      </c>
      <c r="M1855" t="str">
        <f t="shared" si="977"/>
        <v/>
      </c>
      <c r="N1855" t="str">
        <f t="shared" si="959"/>
        <v/>
      </c>
      <c r="O1855" t="str">
        <f t="shared" si="960"/>
        <v/>
      </c>
      <c r="P1855" t="str">
        <f t="shared" si="953"/>
        <v/>
      </c>
      <c r="Q1855" t="str">
        <f t="shared" si="961"/>
        <v/>
      </c>
      <c r="R1855" t="str">
        <f t="shared" si="962"/>
        <v/>
      </c>
      <c r="S1855" t="str">
        <f t="shared" si="963"/>
        <v/>
      </c>
      <c r="T1855" t="str">
        <f t="shared" si="964"/>
        <v/>
      </c>
      <c r="U1855" t="str">
        <f t="shared" si="965"/>
        <v/>
      </c>
      <c r="V1855" t="str">
        <f>IF(MID(I1855,6,1)="T",VLOOKUP(H1855,DATA!$B$2:$H$526,7,FALSE),"")</f>
        <v/>
      </c>
      <c r="W1855" t="str">
        <f t="shared" si="966"/>
        <v/>
      </c>
      <c r="X1855" t="str">
        <f>IF(LEN(H1855)&gt;0,VLOOKUP(H1855,DATA!$B$2:$F$526,5,FALSE),"")</f>
        <v/>
      </c>
      <c r="Y1855" t="str">
        <f t="shared" si="967"/>
        <v/>
      </c>
      <c r="Z1855" t="str">
        <f t="shared" si="968"/>
        <v/>
      </c>
      <c r="AA1855" t="str">
        <f t="shared" si="969"/>
        <v/>
      </c>
      <c r="AB1855" t="str">
        <f>IF(LEN(Z1855)&gt;0,VLOOKUP(Z1855,DATA!$K$25:$L$69,2,FALSE)&amp;IF(LEN(AA1855)&gt;0,VLOOKUP(AA1855,DATA!$O$25:$P$29,2,FALSE),""),"")</f>
        <v/>
      </c>
      <c r="AC1855" t="str">
        <f>IF(LEN(Z1855)&gt;0,VLOOKUP(Z1855,DATA!$K$25:$M$69,3,FALSE),"")</f>
        <v/>
      </c>
      <c r="AD1855" t="str">
        <f t="shared" si="970"/>
        <v/>
      </c>
      <c r="AE1855" t="str">
        <f t="shared" si="971"/>
        <v/>
      </c>
      <c r="AF1855" t="str">
        <f t="shared" si="972"/>
        <v/>
      </c>
      <c r="AG1855" t="str">
        <f t="shared" si="973"/>
        <v/>
      </c>
      <c r="AH1855" t="str">
        <f t="shared" si="974"/>
        <v/>
      </c>
      <c r="AI1855" t="str">
        <f>IF(LEN(Q1855)&gt;0,REPT("0",IF(IF(MID(I1855,12,1)="F",VLOOKUP(J1855,DATA!$K$2:$Y$20,14,FALSE),0)&gt;10,IF(MID(I1855,12,1)="F",VLOOKUP(J1855,DATA!$K$2:$Y$20,14,FALSE),0)-10,0)-LEN(X1855))&amp;DEC2BIN(Q1855,IF(MID(I1855,12,1)="F",VLOOKUP(J1855,DATA!$K$2:$Y$20,14,FALSE),0)-IF(IF(MID(I1855,12,1)="F",VLOOKUP(J1855,DATA!$K$2:$Y$20,14,FALSE),0)&gt;10,IF(MID(I1855,12,1)="F",VLOOKUP(J1855,DATA!$K$2:$Y$20,14,FALSE),0)-10,0)),"")</f>
        <v/>
      </c>
      <c r="AJ1855" t="str">
        <f>IF(LEN(H1855)&gt;0,IF(H1855&lt;&gt;"CALL_PAL",VLOOKUP(H1855,DATA!$B$2:$E$526,4,FALSE),VLOOKUP(K1855,DATA!$K$72:$M$161,3,FALSE)),"")</f>
        <v/>
      </c>
      <c r="AK1855" t="str">
        <f>IF(LEN(H1855)&gt;0,VLOOKUP(H1855,DATA!$B$2:$D$526,3,FALSE),"")</f>
        <v/>
      </c>
      <c r="AL1855" t="str">
        <f t="shared" si="975"/>
        <v/>
      </c>
      <c r="AM1855" t="str">
        <f t="shared" si="976"/>
        <v/>
      </c>
      <c r="AN1855" t="str">
        <f t="shared" si="954"/>
        <v/>
      </c>
      <c r="AO1855" t="str">
        <f t="shared" si="948"/>
        <v/>
      </c>
      <c r="AP1855" t="str">
        <f t="shared" si="949"/>
        <v/>
      </c>
      <c r="AQ1855" t="str">
        <f t="shared" si="946"/>
        <v/>
      </c>
    </row>
    <row r="1856" spans="1:43" x14ac:dyDescent="0.25">
      <c r="A1856" t="str">
        <f t="shared" si="950"/>
        <v/>
      </c>
      <c r="C1856" t="str">
        <f t="shared" si="956"/>
        <v/>
      </c>
      <c r="D1856" t="str">
        <f t="shared" si="951"/>
        <v/>
      </c>
      <c r="E1856" t="str">
        <f t="shared" si="952"/>
        <v/>
      </c>
      <c r="F1856" t="str">
        <f t="shared" si="955"/>
        <v/>
      </c>
      <c r="G1856" t="str">
        <f t="shared" si="947"/>
        <v/>
      </c>
      <c r="H1856" t="str">
        <f t="shared" si="957"/>
        <v/>
      </c>
      <c r="I1856" s="3" t="str">
        <f>IF(LEN(H1856)&gt;0,VLOOKUP(H1856,DATA!$B$2:$G$526,6,FALSE),"")</f>
        <v/>
      </c>
      <c r="J1856" t="str">
        <f>IF(LEN(H1856)&gt;0,VLOOKUP(H1856,DATA!$B$2:$G$526,2,FALSE),"")</f>
        <v/>
      </c>
      <c r="K1856" t="str">
        <f>IF(LEN(H1856)&gt;0,IF(MID(IF(MID(MID(C1856,LEN(H1856)+2,99),1,1)="(",MID(MID(C1856,LEN(H1856)+2,99),2,LEN(MID(C1856,LEN(H1856)+2,99))-2),MID(C1856,LEN(H1856)+2,99)),1,1)=VLOOKUP(H1856,DATA!$B$2:$I$526,8,FALSE),MID(IF(MID(MID(C1856,LEN(H1856)+2,99),1,1)="(",MID(MID(C1856,LEN(H1856)+2,99),2,LEN(MID(C1856,LEN(H1856)+2,99))-2),MID(C1856,LEN(H1856)+2,99)),1,3),IF(MID(MID(C1856,LEN(H1856)+2,99),1,1)="(",MID(MID(C1856,LEN(H1856)+2,99),2,LEN(MID(C1856,LEN(H1856)+2,99))-2),MID(C1856,LEN(H1856)+2,99))),"")</f>
        <v/>
      </c>
      <c r="L1856" t="str">
        <f t="shared" si="958"/>
        <v/>
      </c>
      <c r="M1856" t="str">
        <f t="shared" si="977"/>
        <v/>
      </c>
      <c r="N1856" t="str">
        <f t="shared" si="959"/>
        <v/>
      </c>
      <c r="O1856" t="str">
        <f t="shared" si="960"/>
        <v/>
      </c>
      <c r="P1856" t="str">
        <f t="shared" si="953"/>
        <v/>
      </c>
      <c r="Q1856" t="str">
        <f t="shared" si="961"/>
        <v/>
      </c>
      <c r="R1856" t="str">
        <f t="shared" si="962"/>
        <v/>
      </c>
      <c r="S1856" t="str">
        <f t="shared" si="963"/>
        <v/>
      </c>
      <c r="T1856" t="str">
        <f t="shared" si="964"/>
        <v/>
      </c>
      <c r="U1856" t="str">
        <f t="shared" si="965"/>
        <v/>
      </c>
      <c r="V1856" t="str">
        <f>IF(MID(I1856,6,1)="T",VLOOKUP(H1856,DATA!$B$2:$H$526,7,FALSE),"")</f>
        <v/>
      </c>
      <c r="W1856" t="str">
        <f t="shared" si="966"/>
        <v/>
      </c>
      <c r="X1856" t="str">
        <f>IF(LEN(H1856)&gt;0,VLOOKUP(H1856,DATA!$B$2:$F$526,5,FALSE),"")</f>
        <v/>
      </c>
      <c r="Y1856" t="str">
        <f t="shared" si="967"/>
        <v/>
      </c>
      <c r="Z1856" t="str">
        <f t="shared" si="968"/>
        <v/>
      </c>
      <c r="AA1856" t="str">
        <f t="shared" si="969"/>
        <v/>
      </c>
      <c r="AB1856" t="str">
        <f>IF(LEN(Z1856)&gt;0,VLOOKUP(Z1856,DATA!$K$25:$L$69,2,FALSE)&amp;IF(LEN(AA1856)&gt;0,VLOOKUP(AA1856,DATA!$O$25:$P$29,2,FALSE),""),"")</f>
        <v/>
      </c>
      <c r="AC1856" t="str">
        <f>IF(LEN(Z1856)&gt;0,VLOOKUP(Z1856,DATA!$K$25:$M$69,3,FALSE),"")</f>
        <v/>
      </c>
      <c r="AD1856" t="str">
        <f t="shared" si="970"/>
        <v/>
      </c>
      <c r="AE1856" t="str">
        <f t="shared" si="971"/>
        <v/>
      </c>
      <c r="AF1856" t="str">
        <f t="shared" si="972"/>
        <v/>
      </c>
      <c r="AG1856" t="str">
        <f t="shared" si="973"/>
        <v/>
      </c>
      <c r="AH1856" t="str">
        <f t="shared" si="974"/>
        <v/>
      </c>
      <c r="AI1856" t="str">
        <f>IF(LEN(Q1856)&gt;0,REPT("0",IF(IF(MID(I1856,12,1)="F",VLOOKUP(J1856,DATA!$K$2:$Y$20,14,FALSE),0)&gt;10,IF(MID(I1856,12,1)="F",VLOOKUP(J1856,DATA!$K$2:$Y$20,14,FALSE),0)-10,0)-LEN(X1856))&amp;DEC2BIN(Q1856,IF(MID(I1856,12,1)="F",VLOOKUP(J1856,DATA!$K$2:$Y$20,14,FALSE),0)-IF(IF(MID(I1856,12,1)="F",VLOOKUP(J1856,DATA!$K$2:$Y$20,14,FALSE),0)&gt;10,IF(MID(I1856,12,1)="F",VLOOKUP(J1856,DATA!$K$2:$Y$20,14,FALSE),0)-10,0)),"")</f>
        <v/>
      </c>
      <c r="AJ1856" t="str">
        <f>IF(LEN(H1856)&gt;0,IF(H1856&lt;&gt;"CALL_PAL",VLOOKUP(H1856,DATA!$B$2:$E$526,4,FALSE),VLOOKUP(K1856,DATA!$K$72:$M$161,3,FALSE)),"")</f>
        <v/>
      </c>
      <c r="AK1856" t="str">
        <f>IF(LEN(H1856)&gt;0,VLOOKUP(H1856,DATA!$B$2:$D$526,3,FALSE),"")</f>
        <v/>
      </c>
      <c r="AL1856" t="str">
        <f t="shared" si="975"/>
        <v/>
      </c>
      <c r="AM1856" t="str">
        <f t="shared" si="976"/>
        <v/>
      </c>
      <c r="AN1856" t="str">
        <f t="shared" si="954"/>
        <v/>
      </c>
      <c r="AO1856" t="str">
        <f t="shared" si="948"/>
        <v/>
      </c>
      <c r="AP1856" t="str">
        <f t="shared" si="949"/>
        <v/>
      </c>
      <c r="AQ1856" t="str">
        <f t="shared" si="946"/>
        <v/>
      </c>
    </row>
    <row r="1857" spans="1:43" x14ac:dyDescent="0.25">
      <c r="A1857" t="str">
        <f t="shared" si="950"/>
        <v/>
      </c>
      <c r="C1857" t="str">
        <f t="shared" si="956"/>
        <v/>
      </c>
      <c r="D1857" t="str">
        <f t="shared" si="951"/>
        <v/>
      </c>
      <c r="E1857" t="str">
        <f t="shared" si="952"/>
        <v/>
      </c>
      <c r="F1857" t="str">
        <f t="shared" si="955"/>
        <v/>
      </c>
      <c r="G1857" t="str">
        <f t="shared" si="947"/>
        <v/>
      </c>
      <c r="H1857" t="str">
        <f t="shared" si="957"/>
        <v/>
      </c>
      <c r="I1857" s="3" t="str">
        <f>IF(LEN(H1857)&gt;0,VLOOKUP(H1857,DATA!$B$2:$G$526,6,FALSE),"")</f>
        <v/>
      </c>
      <c r="J1857" t="str">
        <f>IF(LEN(H1857)&gt;0,VLOOKUP(H1857,DATA!$B$2:$G$526,2,FALSE),"")</f>
        <v/>
      </c>
      <c r="K1857" t="str">
        <f>IF(LEN(H1857)&gt;0,IF(MID(IF(MID(MID(C1857,LEN(H1857)+2,99),1,1)="(",MID(MID(C1857,LEN(H1857)+2,99),2,LEN(MID(C1857,LEN(H1857)+2,99))-2),MID(C1857,LEN(H1857)+2,99)),1,1)=VLOOKUP(H1857,DATA!$B$2:$I$526,8,FALSE),MID(IF(MID(MID(C1857,LEN(H1857)+2,99),1,1)="(",MID(MID(C1857,LEN(H1857)+2,99),2,LEN(MID(C1857,LEN(H1857)+2,99))-2),MID(C1857,LEN(H1857)+2,99)),1,3),IF(MID(MID(C1857,LEN(H1857)+2,99),1,1)="(",MID(MID(C1857,LEN(H1857)+2,99),2,LEN(MID(C1857,LEN(H1857)+2,99))-2),MID(C1857,LEN(H1857)+2,99))),"")</f>
        <v/>
      </c>
      <c r="L1857" t="str">
        <f t="shared" si="958"/>
        <v/>
      </c>
      <c r="M1857" t="str">
        <f t="shared" si="977"/>
        <v/>
      </c>
      <c r="N1857" t="str">
        <f t="shared" si="959"/>
        <v/>
      </c>
      <c r="O1857" t="str">
        <f t="shared" si="960"/>
        <v/>
      </c>
      <c r="P1857" t="str">
        <f t="shared" si="953"/>
        <v/>
      </c>
      <c r="Q1857" t="str">
        <f t="shared" si="961"/>
        <v/>
      </c>
      <c r="R1857" t="str">
        <f t="shared" si="962"/>
        <v/>
      </c>
      <c r="S1857" t="str">
        <f t="shared" si="963"/>
        <v/>
      </c>
      <c r="T1857" t="str">
        <f t="shared" si="964"/>
        <v/>
      </c>
      <c r="U1857" t="str">
        <f t="shared" si="965"/>
        <v/>
      </c>
      <c r="V1857" t="str">
        <f>IF(MID(I1857,6,1)="T",VLOOKUP(H1857,DATA!$B$2:$H$526,7,FALSE),"")</f>
        <v/>
      </c>
      <c r="W1857" t="str">
        <f t="shared" si="966"/>
        <v/>
      </c>
      <c r="X1857" t="str">
        <f>IF(LEN(H1857)&gt;0,VLOOKUP(H1857,DATA!$B$2:$F$526,5,FALSE),"")</f>
        <v/>
      </c>
      <c r="Y1857" t="str">
        <f t="shared" si="967"/>
        <v/>
      </c>
      <c r="Z1857" t="str">
        <f t="shared" si="968"/>
        <v/>
      </c>
      <c r="AA1857" t="str">
        <f t="shared" si="969"/>
        <v/>
      </c>
      <c r="AB1857" t="str">
        <f>IF(LEN(Z1857)&gt;0,VLOOKUP(Z1857,DATA!$K$25:$L$69,2,FALSE)&amp;IF(LEN(AA1857)&gt;0,VLOOKUP(AA1857,DATA!$O$25:$P$29,2,FALSE),""),"")</f>
        <v/>
      </c>
      <c r="AC1857" t="str">
        <f>IF(LEN(Z1857)&gt;0,VLOOKUP(Z1857,DATA!$K$25:$M$69,3,FALSE),"")</f>
        <v/>
      </c>
      <c r="AD1857" t="str">
        <f t="shared" si="970"/>
        <v/>
      </c>
      <c r="AE1857" t="str">
        <f t="shared" si="971"/>
        <v/>
      </c>
      <c r="AF1857" t="str">
        <f t="shared" si="972"/>
        <v/>
      </c>
      <c r="AG1857" t="str">
        <f t="shared" si="973"/>
        <v/>
      </c>
      <c r="AH1857" t="str">
        <f t="shared" si="974"/>
        <v/>
      </c>
      <c r="AI1857" t="str">
        <f>IF(LEN(Q1857)&gt;0,REPT("0",IF(IF(MID(I1857,12,1)="F",VLOOKUP(J1857,DATA!$K$2:$Y$20,14,FALSE),0)&gt;10,IF(MID(I1857,12,1)="F",VLOOKUP(J1857,DATA!$K$2:$Y$20,14,FALSE),0)-10,0)-LEN(X1857))&amp;DEC2BIN(Q1857,IF(MID(I1857,12,1)="F",VLOOKUP(J1857,DATA!$K$2:$Y$20,14,FALSE),0)-IF(IF(MID(I1857,12,1)="F",VLOOKUP(J1857,DATA!$K$2:$Y$20,14,FALSE),0)&gt;10,IF(MID(I1857,12,1)="F",VLOOKUP(J1857,DATA!$K$2:$Y$20,14,FALSE),0)-10,0)),"")</f>
        <v/>
      </c>
      <c r="AJ1857" t="str">
        <f>IF(LEN(H1857)&gt;0,IF(H1857&lt;&gt;"CALL_PAL",VLOOKUP(H1857,DATA!$B$2:$E$526,4,FALSE),VLOOKUP(K1857,DATA!$K$72:$M$161,3,FALSE)),"")</f>
        <v/>
      </c>
      <c r="AK1857" t="str">
        <f>IF(LEN(H1857)&gt;0,VLOOKUP(H1857,DATA!$B$2:$D$526,3,FALSE),"")</f>
        <v/>
      </c>
      <c r="AL1857" t="str">
        <f t="shared" si="975"/>
        <v/>
      </c>
      <c r="AM1857" t="str">
        <f t="shared" si="976"/>
        <v/>
      </c>
      <c r="AN1857" t="str">
        <f t="shared" si="954"/>
        <v/>
      </c>
      <c r="AO1857" t="str">
        <f t="shared" si="948"/>
        <v/>
      </c>
      <c r="AP1857" t="str">
        <f t="shared" si="949"/>
        <v/>
      </c>
      <c r="AQ1857" t="str">
        <f t="shared" si="946"/>
        <v/>
      </c>
    </row>
    <row r="1858" spans="1:43" x14ac:dyDescent="0.25">
      <c r="A1858" t="str">
        <f t="shared" si="950"/>
        <v/>
      </c>
      <c r="C1858" t="str">
        <f t="shared" si="956"/>
        <v/>
      </c>
      <c r="D1858" t="str">
        <f t="shared" si="951"/>
        <v/>
      </c>
      <c r="E1858" t="str">
        <f t="shared" si="952"/>
        <v/>
      </c>
      <c r="F1858" t="str">
        <f t="shared" si="955"/>
        <v/>
      </c>
      <c r="G1858" t="str">
        <f t="shared" si="947"/>
        <v/>
      </c>
      <c r="H1858" t="str">
        <f t="shared" si="957"/>
        <v/>
      </c>
      <c r="I1858" s="3" t="str">
        <f>IF(LEN(H1858)&gt;0,VLOOKUP(H1858,DATA!$B$2:$G$526,6,FALSE),"")</f>
        <v/>
      </c>
      <c r="J1858" t="str">
        <f>IF(LEN(H1858)&gt;0,VLOOKUP(H1858,DATA!$B$2:$G$526,2,FALSE),"")</f>
        <v/>
      </c>
      <c r="K1858" t="str">
        <f>IF(LEN(H1858)&gt;0,IF(MID(IF(MID(MID(C1858,LEN(H1858)+2,99),1,1)="(",MID(MID(C1858,LEN(H1858)+2,99),2,LEN(MID(C1858,LEN(H1858)+2,99))-2),MID(C1858,LEN(H1858)+2,99)),1,1)=VLOOKUP(H1858,DATA!$B$2:$I$526,8,FALSE),MID(IF(MID(MID(C1858,LEN(H1858)+2,99),1,1)="(",MID(MID(C1858,LEN(H1858)+2,99),2,LEN(MID(C1858,LEN(H1858)+2,99))-2),MID(C1858,LEN(H1858)+2,99)),1,3),IF(MID(MID(C1858,LEN(H1858)+2,99),1,1)="(",MID(MID(C1858,LEN(H1858)+2,99),2,LEN(MID(C1858,LEN(H1858)+2,99))-2),MID(C1858,LEN(H1858)+2,99))),"")</f>
        <v/>
      </c>
      <c r="L1858" t="str">
        <f t="shared" si="958"/>
        <v/>
      </c>
      <c r="M1858" t="str">
        <f t="shared" si="977"/>
        <v/>
      </c>
      <c r="N1858" t="str">
        <f t="shared" si="959"/>
        <v/>
      </c>
      <c r="O1858" t="str">
        <f t="shared" si="960"/>
        <v/>
      </c>
      <c r="P1858" t="str">
        <f t="shared" si="953"/>
        <v/>
      </c>
      <c r="Q1858" t="str">
        <f t="shared" si="961"/>
        <v/>
      </c>
      <c r="R1858" t="str">
        <f t="shared" si="962"/>
        <v/>
      </c>
      <c r="S1858" t="str">
        <f t="shared" si="963"/>
        <v/>
      </c>
      <c r="T1858" t="str">
        <f t="shared" si="964"/>
        <v/>
      </c>
      <c r="U1858" t="str">
        <f t="shared" si="965"/>
        <v/>
      </c>
      <c r="V1858" t="str">
        <f>IF(MID(I1858,6,1)="T",VLOOKUP(H1858,DATA!$B$2:$H$526,7,FALSE),"")</f>
        <v/>
      </c>
      <c r="W1858" t="str">
        <f t="shared" si="966"/>
        <v/>
      </c>
      <c r="X1858" t="str">
        <f>IF(LEN(H1858)&gt;0,VLOOKUP(H1858,DATA!$B$2:$F$526,5,FALSE),"")</f>
        <v/>
      </c>
      <c r="Y1858" t="str">
        <f t="shared" si="967"/>
        <v/>
      </c>
      <c r="Z1858" t="str">
        <f t="shared" si="968"/>
        <v/>
      </c>
      <c r="AA1858" t="str">
        <f t="shared" si="969"/>
        <v/>
      </c>
      <c r="AB1858" t="str">
        <f>IF(LEN(Z1858)&gt;0,VLOOKUP(Z1858,DATA!$K$25:$L$69,2,FALSE)&amp;IF(LEN(AA1858)&gt;0,VLOOKUP(AA1858,DATA!$O$25:$P$29,2,FALSE),""),"")</f>
        <v/>
      </c>
      <c r="AC1858" t="str">
        <f>IF(LEN(Z1858)&gt;0,VLOOKUP(Z1858,DATA!$K$25:$M$69,3,FALSE),"")</f>
        <v/>
      </c>
      <c r="AD1858" t="str">
        <f t="shared" si="970"/>
        <v/>
      </c>
      <c r="AE1858" t="str">
        <f t="shared" si="971"/>
        <v/>
      </c>
      <c r="AF1858" t="str">
        <f t="shared" si="972"/>
        <v/>
      </c>
      <c r="AG1858" t="str">
        <f t="shared" si="973"/>
        <v/>
      </c>
      <c r="AH1858" t="str">
        <f t="shared" si="974"/>
        <v/>
      </c>
      <c r="AI1858" t="str">
        <f>IF(LEN(Q1858)&gt;0,REPT("0",IF(IF(MID(I1858,12,1)="F",VLOOKUP(J1858,DATA!$K$2:$Y$20,14,FALSE),0)&gt;10,IF(MID(I1858,12,1)="F",VLOOKUP(J1858,DATA!$K$2:$Y$20,14,FALSE),0)-10,0)-LEN(X1858))&amp;DEC2BIN(Q1858,IF(MID(I1858,12,1)="F",VLOOKUP(J1858,DATA!$K$2:$Y$20,14,FALSE),0)-IF(IF(MID(I1858,12,1)="F",VLOOKUP(J1858,DATA!$K$2:$Y$20,14,FALSE),0)&gt;10,IF(MID(I1858,12,1)="F",VLOOKUP(J1858,DATA!$K$2:$Y$20,14,FALSE),0)-10,0)),"")</f>
        <v/>
      </c>
      <c r="AJ1858" t="str">
        <f>IF(LEN(H1858)&gt;0,IF(H1858&lt;&gt;"CALL_PAL",VLOOKUP(H1858,DATA!$B$2:$E$526,4,FALSE),VLOOKUP(K1858,DATA!$K$72:$M$161,3,FALSE)),"")</f>
        <v/>
      </c>
      <c r="AK1858" t="str">
        <f>IF(LEN(H1858)&gt;0,VLOOKUP(H1858,DATA!$B$2:$D$526,3,FALSE),"")</f>
        <v/>
      </c>
      <c r="AL1858" t="str">
        <f t="shared" si="975"/>
        <v/>
      </c>
      <c r="AM1858" t="str">
        <f t="shared" si="976"/>
        <v/>
      </c>
      <c r="AN1858" t="str">
        <f t="shared" si="954"/>
        <v/>
      </c>
      <c r="AO1858" t="str">
        <f t="shared" si="948"/>
        <v/>
      </c>
      <c r="AP1858" t="str">
        <f t="shared" si="949"/>
        <v/>
      </c>
      <c r="AQ1858" t="str">
        <f t="shared" si="946"/>
        <v/>
      </c>
    </row>
    <row r="1859" spans="1:43" x14ac:dyDescent="0.25">
      <c r="A1859" t="str">
        <f t="shared" si="950"/>
        <v/>
      </c>
      <c r="C1859" t="str">
        <f t="shared" si="956"/>
        <v/>
      </c>
      <c r="D1859" t="str">
        <f t="shared" si="951"/>
        <v/>
      </c>
      <c r="E1859" t="str">
        <f t="shared" si="952"/>
        <v/>
      </c>
      <c r="F1859" t="str">
        <f t="shared" si="955"/>
        <v/>
      </c>
      <c r="G1859" t="str">
        <f t="shared" si="947"/>
        <v/>
      </c>
      <c r="H1859" t="str">
        <f t="shared" si="957"/>
        <v/>
      </c>
      <c r="I1859" s="3" t="str">
        <f>IF(LEN(H1859)&gt;0,VLOOKUP(H1859,DATA!$B$2:$G$526,6,FALSE),"")</f>
        <v/>
      </c>
      <c r="J1859" t="str">
        <f>IF(LEN(H1859)&gt;0,VLOOKUP(H1859,DATA!$B$2:$G$526,2,FALSE),"")</f>
        <v/>
      </c>
      <c r="K1859" t="str">
        <f>IF(LEN(H1859)&gt;0,IF(MID(IF(MID(MID(C1859,LEN(H1859)+2,99),1,1)="(",MID(MID(C1859,LEN(H1859)+2,99),2,LEN(MID(C1859,LEN(H1859)+2,99))-2),MID(C1859,LEN(H1859)+2,99)),1,1)=VLOOKUP(H1859,DATA!$B$2:$I$526,8,FALSE),MID(IF(MID(MID(C1859,LEN(H1859)+2,99),1,1)="(",MID(MID(C1859,LEN(H1859)+2,99),2,LEN(MID(C1859,LEN(H1859)+2,99))-2),MID(C1859,LEN(H1859)+2,99)),1,3),IF(MID(MID(C1859,LEN(H1859)+2,99),1,1)="(",MID(MID(C1859,LEN(H1859)+2,99),2,LEN(MID(C1859,LEN(H1859)+2,99))-2),MID(C1859,LEN(H1859)+2,99))),"")</f>
        <v/>
      </c>
      <c r="L1859" t="str">
        <f t="shared" si="958"/>
        <v/>
      </c>
      <c r="M1859" t="str">
        <f t="shared" si="977"/>
        <v/>
      </c>
      <c r="N1859" t="str">
        <f t="shared" si="959"/>
        <v/>
      </c>
      <c r="O1859" t="str">
        <f t="shared" si="960"/>
        <v/>
      </c>
      <c r="P1859" t="str">
        <f t="shared" si="953"/>
        <v/>
      </c>
      <c r="Q1859" t="str">
        <f t="shared" si="961"/>
        <v/>
      </c>
      <c r="R1859" t="str">
        <f t="shared" si="962"/>
        <v/>
      </c>
      <c r="S1859" t="str">
        <f t="shared" si="963"/>
        <v/>
      </c>
      <c r="T1859" t="str">
        <f t="shared" si="964"/>
        <v/>
      </c>
      <c r="U1859" t="str">
        <f t="shared" si="965"/>
        <v/>
      </c>
      <c r="V1859" t="str">
        <f>IF(MID(I1859,6,1)="T",VLOOKUP(H1859,DATA!$B$2:$H$526,7,FALSE),"")</f>
        <v/>
      </c>
      <c r="W1859" t="str">
        <f t="shared" si="966"/>
        <v/>
      </c>
      <c r="X1859" t="str">
        <f>IF(LEN(H1859)&gt;0,VLOOKUP(H1859,DATA!$B$2:$F$526,5,FALSE),"")</f>
        <v/>
      </c>
      <c r="Y1859" t="str">
        <f t="shared" si="967"/>
        <v/>
      </c>
      <c r="Z1859" t="str">
        <f t="shared" si="968"/>
        <v/>
      </c>
      <c r="AA1859" t="str">
        <f t="shared" si="969"/>
        <v/>
      </c>
      <c r="AB1859" t="str">
        <f>IF(LEN(Z1859)&gt;0,VLOOKUP(Z1859,DATA!$K$25:$L$69,2,FALSE)&amp;IF(LEN(AA1859)&gt;0,VLOOKUP(AA1859,DATA!$O$25:$P$29,2,FALSE),""),"")</f>
        <v/>
      </c>
      <c r="AC1859" t="str">
        <f>IF(LEN(Z1859)&gt;0,VLOOKUP(Z1859,DATA!$K$25:$M$69,3,FALSE),"")</f>
        <v/>
      </c>
      <c r="AD1859" t="str">
        <f t="shared" si="970"/>
        <v/>
      </c>
      <c r="AE1859" t="str">
        <f t="shared" si="971"/>
        <v/>
      </c>
      <c r="AF1859" t="str">
        <f t="shared" si="972"/>
        <v/>
      </c>
      <c r="AG1859" t="str">
        <f t="shared" si="973"/>
        <v/>
      </c>
      <c r="AH1859" t="str">
        <f t="shared" si="974"/>
        <v/>
      </c>
      <c r="AI1859" t="str">
        <f>IF(LEN(Q1859)&gt;0,REPT("0",IF(IF(MID(I1859,12,1)="F",VLOOKUP(J1859,DATA!$K$2:$Y$20,14,FALSE),0)&gt;10,IF(MID(I1859,12,1)="F",VLOOKUP(J1859,DATA!$K$2:$Y$20,14,FALSE),0)-10,0)-LEN(X1859))&amp;DEC2BIN(Q1859,IF(MID(I1859,12,1)="F",VLOOKUP(J1859,DATA!$K$2:$Y$20,14,FALSE),0)-IF(IF(MID(I1859,12,1)="F",VLOOKUP(J1859,DATA!$K$2:$Y$20,14,FALSE),0)&gt;10,IF(MID(I1859,12,1)="F",VLOOKUP(J1859,DATA!$K$2:$Y$20,14,FALSE),0)-10,0)),"")</f>
        <v/>
      </c>
      <c r="AJ1859" t="str">
        <f>IF(LEN(H1859)&gt;0,IF(H1859&lt;&gt;"CALL_PAL",VLOOKUP(H1859,DATA!$B$2:$E$526,4,FALSE),VLOOKUP(K1859,DATA!$K$72:$M$161,3,FALSE)),"")</f>
        <v/>
      </c>
      <c r="AK1859" t="str">
        <f>IF(LEN(H1859)&gt;0,VLOOKUP(H1859,DATA!$B$2:$D$526,3,FALSE),"")</f>
        <v/>
      </c>
      <c r="AL1859" t="str">
        <f t="shared" si="975"/>
        <v/>
      </c>
      <c r="AM1859" t="str">
        <f t="shared" si="976"/>
        <v/>
      </c>
      <c r="AN1859" t="str">
        <f t="shared" si="954"/>
        <v/>
      </c>
      <c r="AO1859" t="str">
        <f t="shared" si="948"/>
        <v/>
      </c>
      <c r="AP1859" t="str">
        <f t="shared" si="949"/>
        <v/>
      </c>
      <c r="AQ1859" t="str">
        <f t="shared" ref="AQ1859:AQ1922" si="978">IF(B1859="","",IF(G1859=G1860,"",INT(G1859/64)*64=G1859))</f>
        <v/>
      </c>
    </row>
    <row r="1860" spans="1:43" x14ac:dyDescent="0.25">
      <c r="A1860" t="str">
        <f t="shared" si="950"/>
        <v/>
      </c>
      <c r="C1860" t="str">
        <f t="shared" si="956"/>
        <v/>
      </c>
      <c r="D1860" t="str">
        <f t="shared" si="951"/>
        <v/>
      </c>
      <c r="E1860" t="str">
        <f t="shared" si="952"/>
        <v/>
      </c>
      <c r="F1860" t="str">
        <f t="shared" si="955"/>
        <v/>
      </c>
      <c r="G1860" t="str">
        <f t="shared" ref="G1860:G1923" si="979">IF(LEN(C1860)&gt;0,IF(IFERROR(FIND(":",C1860)&gt;0,FALSE),G1859+16-MOD(G1859+16,16),IF(E1860,G1859+F1859-MOD(G1859+F1859,F1859),G1859)),"")</f>
        <v/>
      </c>
      <c r="H1860" t="str">
        <f t="shared" si="957"/>
        <v/>
      </c>
      <c r="I1860" s="3" t="str">
        <f>IF(LEN(H1860)&gt;0,VLOOKUP(H1860,DATA!$B$2:$G$526,6,FALSE),"")</f>
        <v/>
      </c>
      <c r="J1860" t="str">
        <f>IF(LEN(H1860)&gt;0,VLOOKUP(H1860,DATA!$B$2:$G$526,2,FALSE),"")</f>
        <v/>
      </c>
      <c r="K1860" t="str">
        <f>IF(LEN(H1860)&gt;0,IF(MID(IF(MID(MID(C1860,LEN(H1860)+2,99),1,1)="(",MID(MID(C1860,LEN(H1860)+2,99),2,LEN(MID(C1860,LEN(H1860)+2,99))-2),MID(C1860,LEN(H1860)+2,99)),1,1)=VLOOKUP(H1860,DATA!$B$2:$I$526,8,FALSE),MID(IF(MID(MID(C1860,LEN(H1860)+2,99),1,1)="(",MID(MID(C1860,LEN(H1860)+2,99),2,LEN(MID(C1860,LEN(H1860)+2,99))-2),MID(C1860,LEN(H1860)+2,99)),1,3),IF(MID(MID(C1860,LEN(H1860)+2,99),1,1)="(",MID(MID(C1860,LEN(H1860)+2,99),2,LEN(MID(C1860,LEN(H1860)+2,99))-2),MID(C1860,LEN(H1860)+2,99))),"")</f>
        <v/>
      </c>
      <c r="L1860" t="str">
        <f t="shared" si="958"/>
        <v/>
      </c>
      <c r="M1860" t="str">
        <f t="shared" si="977"/>
        <v/>
      </c>
      <c r="N1860" t="str">
        <f t="shared" si="959"/>
        <v/>
      </c>
      <c r="O1860" t="str">
        <f t="shared" si="960"/>
        <v/>
      </c>
      <c r="P1860" t="str">
        <f t="shared" si="953"/>
        <v/>
      </c>
      <c r="Q1860" t="str">
        <f t="shared" si="961"/>
        <v/>
      </c>
      <c r="R1860" t="str">
        <f t="shared" si="962"/>
        <v/>
      </c>
      <c r="S1860" t="str">
        <f t="shared" si="963"/>
        <v/>
      </c>
      <c r="T1860" t="str">
        <f t="shared" si="964"/>
        <v/>
      </c>
      <c r="U1860" t="str">
        <f t="shared" si="965"/>
        <v/>
      </c>
      <c r="V1860" t="str">
        <f>IF(MID(I1860,6,1)="T",VLOOKUP(H1860,DATA!$B$2:$H$526,7,FALSE),"")</f>
        <v/>
      </c>
      <c r="W1860" t="str">
        <f t="shared" si="966"/>
        <v/>
      </c>
      <c r="X1860" t="str">
        <f>IF(LEN(H1860)&gt;0,VLOOKUP(H1860,DATA!$B$2:$F$526,5,FALSE),"")</f>
        <v/>
      </c>
      <c r="Y1860" t="str">
        <f t="shared" si="967"/>
        <v/>
      </c>
      <c r="Z1860" t="str">
        <f t="shared" si="968"/>
        <v/>
      </c>
      <c r="AA1860" t="str">
        <f t="shared" si="969"/>
        <v/>
      </c>
      <c r="AB1860" t="str">
        <f>IF(LEN(Z1860)&gt;0,VLOOKUP(Z1860,DATA!$K$25:$L$69,2,FALSE)&amp;IF(LEN(AA1860)&gt;0,VLOOKUP(AA1860,DATA!$O$25:$P$29,2,FALSE),""),"")</f>
        <v/>
      </c>
      <c r="AC1860" t="str">
        <f>IF(LEN(Z1860)&gt;0,VLOOKUP(Z1860,DATA!$K$25:$M$69,3,FALSE),"")</f>
        <v/>
      </c>
      <c r="AD1860" t="str">
        <f t="shared" si="970"/>
        <v/>
      </c>
      <c r="AE1860" t="str">
        <f t="shared" si="971"/>
        <v/>
      </c>
      <c r="AF1860" t="str">
        <f t="shared" si="972"/>
        <v/>
      </c>
      <c r="AG1860" t="str">
        <f t="shared" si="973"/>
        <v/>
      </c>
      <c r="AH1860" t="str">
        <f t="shared" si="974"/>
        <v/>
      </c>
      <c r="AI1860" t="str">
        <f>IF(LEN(Q1860)&gt;0,REPT("0",IF(IF(MID(I1860,12,1)="F",VLOOKUP(J1860,DATA!$K$2:$Y$20,14,FALSE),0)&gt;10,IF(MID(I1860,12,1)="F",VLOOKUP(J1860,DATA!$K$2:$Y$20,14,FALSE),0)-10,0)-LEN(X1860))&amp;DEC2BIN(Q1860,IF(MID(I1860,12,1)="F",VLOOKUP(J1860,DATA!$K$2:$Y$20,14,FALSE),0)-IF(IF(MID(I1860,12,1)="F",VLOOKUP(J1860,DATA!$K$2:$Y$20,14,FALSE),0)&gt;10,IF(MID(I1860,12,1)="F",VLOOKUP(J1860,DATA!$K$2:$Y$20,14,FALSE),0)-10,0)),"")</f>
        <v/>
      </c>
      <c r="AJ1860" t="str">
        <f>IF(LEN(H1860)&gt;0,IF(H1860&lt;&gt;"CALL_PAL",VLOOKUP(H1860,DATA!$B$2:$E$526,4,FALSE),VLOOKUP(K1860,DATA!$K$72:$M$161,3,FALSE)),"")</f>
        <v/>
      </c>
      <c r="AK1860" t="str">
        <f>IF(LEN(H1860)&gt;0,VLOOKUP(H1860,DATA!$B$2:$D$526,3,FALSE),"")</f>
        <v/>
      </c>
      <c r="AL1860" t="str">
        <f t="shared" si="975"/>
        <v/>
      </c>
      <c r="AM1860" t="str">
        <f t="shared" si="976"/>
        <v/>
      </c>
      <c r="AN1860" t="str">
        <f t="shared" si="954"/>
        <v/>
      </c>
      <c r="AO1860" t="str">
        <f t="shared" ref="AO1860:AO1923" si="980">IF(B1860&lt;&gt;"",G1860-G1859,"")</f>
        <v/>
      </c>
      <c r="AP1860" t="str">
        <f t="shared" si="949"/>
        <v/>
      </c>
      <c r="AQ1860" t="str">
        <f t="shared" si="978"/>
        <v/>
      </c>
    </row>
    <row r="1861" spans="1:43" x14ac:dyDescent="0.25">
      <c r="A1861" t="str">
        <f t="shared" si="950"/>
        <v/>
      </c>
      <c r="C1861" t="str">
        <f t="shared" si="956"/>
        <v/>
      </c>
      <c r="D1861" t="str">
        <f t="shared" si="951"/>
        <v/>
      </c>
      <c r="E1861" t="str">
        <f t="shared" si="952"/>
        <v/>
      </c>
      <c r="F1861" t="str">
        <f t="shared" si="955"/>
        <v/>
      </c>
      <c r="G1861" t="str">
        <f t="shared" si="979"/>
        <v/>
      </c>
      <c r="H1861" t="str">
        <f t="shared" si="957"/>
        <v/>
      </c>
      <c r="I1861" s="3" t="str">
        <f>IF(LEN(H1861)&gt;0,VLOOKUP(H1861,DATA!$B$2:$G$526,6,FALSE),"")</f>
        <v/>
      </c>
      <c r="J1861" t="str">
        <f>IF(LEN(H1861)&gt;0,VLOOKUP(H1861,DATA!$B$2:$G$526,2,FALSE),"")</f>
        <v/>
      </c>
      <c r="K1861" t="str">
        <f>IF(LEN(H1861)&gt;0,IF(MID(IF(MID(MID(C1861,LEN(H1861)+2,99),1,1)="(",MID(MID(C1861,LEN(H1861)+2,99),2,LEN(MID(C1861,LEN(H1861)+2,99))-2),MID(C1861,LEN(H1861)+2,99)),1,1)=VLOOKUP(H1861,DATA!$B$2:$I$526,8,FALSE),MID(IF(MID(MID(C1861,LEN(H1861)+2,99),1,1)="(",MID(MID(C1861,LEN(H1861)+2,99),2,LEN(MID(C1861,LEN(H1861)+2,99))-2),MID(C1861,LEN(H1861)+2,99)),1,3),IF(MID(MID(C1861,LEN(H1861)+2,99),1,1)="(",MID(MID(C1861,LEN(H1861)+2,99),2,LEN(MID(C1861,LEN(H1861)+2,99))-2),MID(C1861,LEN(H1861)+2,99))),"")</f>
        <v/>
      </c>
      <c r="L1861" t="str">
        <f t="shared" si="958"/>
        <v/>
      </c>
      <c r="M1861" t="str">
        <f t="shared" si="977"/>
        <v/>
      </c>
      <c r="N1861" t="str">
        <f t="shared" si="959"/>
        <v/>
      </c>
      <c r="O1861" t="str">
        <f t="shared" si="960"/>
        <v/>
      </c>
      <c r="P1861" t="str">
        <f t="shared" si="953"/>
        <v/>
      </c>
      <c r="Q1861" t="str">
        <f t="shared" si="961"/>
        <v/>
      </c>
      <c r="R1861" t="str">
        <f t="shared" si="962"/>
        <v/>
      </c>
      <c r="S1861" t="str">
        <f t="shared" si="963"/>
        <v/>
      </c>
      <c r="T1861" t="str">
        <f t="shared" si="964"/>
        <v/>
      </c>
      <c r="U1861" t="str">
        <f t="shared" si="965"/>
        <v/>
      </c>
      <c r="V1861" t="str">
        <f>IF(MID(I1861,6,1)="T",VLOOKUP(H1861,DATA!$B$2:$H$526,7,FALSE),"")</f>
        <v/>
      </c>
      <c r="W1861" t="str">
        <f t="shared" si="966"/>
        <v/>
      </c>
      <c r="X1861" t="str">
        <f>IF(LEN(H1861)&gt;0,VLOOKUP(H1861,DATA!$B$2:$F$526,5,FALSE),"")</f>
        <v/>
      </c>
      <c r="Y1861" t="str">
        <f t="shared" si="967"/>
        <v/>
      </c>
      <c r="Z1861" t="str">
        <f t="shared" si="968"/>
        <v/>
      </c>
      <c r="AA1861" t="str">
        <f t="shared" si="969"/>
        <v/>
      </c>
      <c r="AB1861" t="str">
        <f>IF(LEN(Z1861)&gt;0,VLOOKUP(Z1861,DATA!$K$25:$L$69,2,FALSE)&amp;IF(LEN(AA1861)&gt;0,VLOOKUP(AA1861,DATA!$O$25:$P$29,2,FALSE),""),"")</f>
        <v/>
      </c>
      <c r="AC1861" t="str">
        <f>IF(LEN(Z1861)&gt;0,VLOOKUP(Z1861,DATA!$K$25:$M$69,3,FALSE),"")</f>
        <v/>
      </c>
      <c r="AD1861" t="str">
        <f t="shared" si="970"/>
        <v/>
      </c>
      <c r="AE1861" t="str">
        <f t="shared" si="971"/>
        <v/>
      </c>
      <c r="AF1861" t="str">
        <f t="shared" si="972"/>
        <v/>
      </c>
      <c r="AG1861" t="str">
        <f t="shared" si="973"/>
        <v/>
      </c>
      <c r="AH1861" t="str">
        <f t="shared" si="974"/>
        <v/>
      </c>
      <c r="AI1861" t="str">
        <f>IF(LEN(Q1861)&gt;0,REPT("0",IF(IF(MID(I1861,12,1)="F",VLOOKUP(J1861,DATA!$K$2:$Y$20,14,FALSE),0)&gt;10,IF(MID(I1861,12,1)="F",VLOOKUP(J1861,DATA!$K$2:$Y$20,14,FALSE),0)-10,0)-LEN(X1861))&amp;DEC2BIN(Q1861,IF(MID(I1861,12,1)="F",VLOOKUP(J1861,DATA!$K$2:$Y$20,14,FALSE),0)-IF(IF(MID(I1861,12,1)="F",VLOOKUP(J1861,DATA!$K$2:$Y$20,14,FALSE),0)&gt;10,IF(MID(I1861,12,1)="F",VLOOKUP(J1861,DATA!$K$2:$Y$20,14,FALSE),0)-10,0)),"")</f>
        <v/>
      </c>
      <c r="AJ1861" t="str">
        <f>IF(LEN(H1861)&gt;0,IF(H1861&lt;&gt;"CALL_PAL",VLOOKUP(H1861,DATA!$B$2:$E$526,4,FALSE),VLOOKUP(K1861,DATA!$K$72:$M$161,3,FALSE)),"")</f>
        <v/>
      </c>
      <c r="AK1861" t="str">
        <f>IF(LEN(H1861)&gt;0,VLOOKUP(H1861,DATA!$B$2:$D$526,3,FALSE),"")</f>
        <v/>
      </c>
      <c r="AL1861" t="str">
        <f t="shared" si="975"/>
        <v/>
      </c>
      <c r="AM1861" t="str">
        <f t="shared" si="976"/>
        <v/>
      </c>
      <c r="AN1861" t="str">
        <f t="shared" si="954"/>
        <v/>
      </c>
      <c r="AO1861" t="str">
        <f t="shared" si="980"/>
        <v/>
      </c>
      <c r="AP1861" t="str">
        <f t="shared" ref="AP1861:AP1924" si="981">IF(B1861="","",IF(G1861=G1862,"",INT(G1861/16)*16=G1861))</f>
        <v/>
      </c>
      <c r="AQ1861" t="str">
        <f t="shared" si="978"/>
        <v/>
      </c>
    </row>
    <row r="1862" spans="1:43" x14ac:dyDescent="0.25">
      <c r="A1862" t="str">
        <f t="shared" ref="A1862:A1925" si="982">IF(LEN(G1862)&gt;0,DEC2HEX(G1862+IF(AN1861,1,0),8),"")</f>
        <v/>
      </c>
      <c r="C1862" t="str">
        <f t="shared" si="956"/>
        <v/>
      </c>
      <c r="D1862" t="str">
        <f t="shared" ref="D1862:D1925" si="983">IF(LEN(C1862)&gt;0,IF(MID(C1862,1,IFERROR(FIND(" ",C1862),2)-1)=".BASE","",IF(MID(C1862,1,4)=".VAR",MID(C1862,FIND(" ",C1862)+1,99),"")),"")</f>
        <v/>
      </c>
      <c r="E1862" t="str">
        <f t="shared" si="952"/>
        <v/>
      </c>
      <c r="F1862" t="str">
        <f t="shared" si="955"/>
        <v/>
      </c>
      <c r="G1862" t="str">
        <f t="shared" si="979"/>
        <v/>
      </c>
      <c r="H1862" t="str">
        <f t="shared" si="957"/>
        <v/>
      </c>
      <c r="I1862" s="3" t="str">
        <f>IF(LEN(H1862)&gt;0,VLOOKUP(H1862,DATA!$B$2:$G$526,6,FALSE),"")</f>
        <v/>
      </c>
      <c r="J1862" t="str">
        <f>IF(LEN(H1862)&gt;0,VLOOKUP(H1862,DATA!$B$2:$G$526,2,FALSE),"")</f>
        <v/>
      </c>
      <c r="K1862" t="str">
        <f>IF(LEN(H1862)&gt;0,IF(MID(IF(MID(MID(C1862,LEN(H1862)+2,99),1,1)="(",MID(MID(C1862,LEN(H1862)+2,99),2,LEN(MID(C1862,LEN(H1862)+2,99))-2),MID(C1862,LEN(H1862)+2,99)),1,1)=VLOOKUP(H1862,DATA!$B$2:$I$526,8,FALSE),MID(IF(MID(MID(C1862,LEN(H1862)+2,99),1,1)="(",MID(MID(C1862,LEN(H1862)+2,99),2,LEN(MID(C1862,LEN(H1862)+2,99))-2),MID(C1862,LEN(H1862)+2,99)),1,3),IF(MID(MID(C1862,LEN(H1862)+2,99),1,1)="(",MID(MID(C1862,LEN(H1862)+2,99),2,LEN(MID(C1862,LEN(H1862)+2,99))-2),MID(C1862,LEN(H1862)+2,99))),"")</f>
        <v/>
      </c>
      <c r="L1862" t="str">
        <f t="shared" si="958"/>
        <v/>
      </c>
      <c r="M1862" t="str">
        <f t="shared" si="977"/>
        <v/>
      </c>
      <c r="N1862" t="str">
        <f t="shared" si="959"/>
        <v/>
      </c>
      <c r="O1862" t="str">
        <f t="shared" si="960"/>
        <v/>
      </c>
      <c r="P1862" t="str">
        <f t="shared" si="953"/>
        <v/>
      </c>
      <c r="Q1862" t="str">
        <f t="shared" si="961"/>
        <v/>
      </c>
      <c r="R1862" t="str">
        <f t="shared" si="962"/>
        <v/>
      </c>
      <c r="S1862" t="str">
        <f t="shared" si="963"/>
        <v/>
      </c>
      <c r="T1862" t="str">
        <f t="shared" si="964"/>
        <v/>
      </c>
      <c r="U1862" t="str">
        <f t="shared" si="965"/>
        <v/>
      </c>
      <c r="V1862" t="str">
        <f>IF(MID(I1862,6,1)="T",VLOOKUP(H1862,DATA!$B$2:$H$526,7,FALSE),"")</f>
        <v/>
      </c>
      <c r="W1862" t="str">
        <f t="shared" si="966"/>
        <v/>
      </c>
      <c r="X1862" t="str">
        <f>IF(LEN(H1862)&gt;0,VLOOKUP(H1862,DATA!$B$2:$F$526,5,FALSE),"")</f>
        <v/>
      </c>
      <c r="Y1862" t="str">
        <f t="shared" si="967"/>
        <v/>
      </c>
      <c r="Z1862" t="str">
        <f t="shared" si="968"/>
        <v/>
      </c>
      <c r="AA1862" t="str">
        <f t="shared" si="969"/>
        <v/>
      </c>
      <c r="AB1862" t="str">
        <f>IF(LEN(Z1862)&gt;0,VLOOKUP(Z1862,DATA!$K$25:$L$69,2,FALSE)&amp;IF(LEN(AA1862)&gt;0,VLOOKUP(AA1862,DATA!$O$25:$P$29,2,FALSE),""),"")</f>
        <v/>
      </c>
      <c r="AC1862" t="str">
        <f>IF(LEN(Z1862)&gt;0,VLOOKUP(Z1862,DATA!$K$25:$M$69,3,FALSE),"")</f>
        <v/>
      </c>
      <c r="AD1862" t="str">
        <f t="shared" si="970"/>
        <v/>
      </c>
      <c r="AE1862" t="str">
        <f t="shared" si="971"/>
        <v/>
      </c>
      <c r="AF1862" t="str">
        <f t="shared" si="972"/>
        <v/>
      </c>
      <c r="AG1862" t="str">
        <f t="shared" si="973"/>
        <v/>
      </c>
      <c r="AH1862" t="str">
        <f t="shared" si="974"/>
        <v/>
      </c>
      <c r="AI1862" t="str">
        <f>IF(LEN(Q1862)&gt;0,REPT("0",IF(IF(MID(I1862,12,1)="F",VLOOKUP(J1862,DATA!$K$2:$Y$20,14,FALSE),0)&gt;10,IF(MID(I1862,12,1)="F",VLOOKUP(J1862,DATA!$K$2:$Y$20,14,FALSE),0)-10,0)-LEN(X1862))&amp;DEC2BIN(Q1862,IF(MID(I1862,12,1)="F",VLOOKUP(J1862,DATA!$K$2:$Y$20,14,FALSE),0)-IF(IF(MID(I1862,12,1)="F",VLOOKUP(J1862,DATA!$K$2:$Y$20,14,FALSE),0)&gt;10,IF(MID(I1862,12,1)="F",VLOOKUP(J1862,DATA!$K$2:$Y$20,14,FALSE),0)-10,0)),"")</f>
        <v/>
      </c>
      <c r="AJ1862" t="str">
        <f>IF(LEN(H1862)&gt;0,IF(H1862&lt;&gt;"CALL_PAL",VLOOKUP(H1862,DATA!$B$2:$E$526,4,FALSE),VLOOKUP(K1862,DATA!$K$72:$M$161,3,FALSE)),"")</f>
        <v/>
      </c>
      <c r="AK1862" t="str">
        <f>IF(LEN(H1862)&gt;0,VLOOKUP(H1862,DATA!$B$2:$D$526,3,FALSE),"")</f>
        <v/>
      </c>
      <c r="AL1862" t="str">
        <f t="shared" si="975"/>
        <v/>
      </c>
      <c r="AM1862" t="str">
        <f t="shared" si="976"/>
        <v/>
      </c>
      <c r="AN1862" t="str">
        <f t="shared" si="954"/>
        <v/>
      </c>
      <c r="AO1862" t="str">
        <f t="shared" si="980"/>
        <v/>
      </c>
      <c r="AP1862" t="str">
        <f t="shared" si="981"/>
        <v/>
      </c>
      <c r="AQ1862" t="str">
        <f t="shared" si="978"/>
        <v/>
      </c>
    </row>
    <row r="1863" spans="1:43" x14ac:dyDescent="0.25">
      <c r="A1863" t="str">
        <f t="shared" si="982"/>
        <v/>
      </c>
      <c r="C1863" t="str">
        <f t="shared" si="956"/>
        <v/>
      </c>
      <c r="D1863" t="str">
        <f t="shared" si="983"/>
        <v/>
      </c>
      <c r="E1863" t="str">
        <f t="shared" si="952"/>
        <v/>
      </c>
      <c r="F1863" t="str">
        <f t="shared" si="955"/>
        <v/>
      </c>
      <c r="G1863" t="str">
        <f t="shared" si="979"/>
        <v/>
      </c>
      <c r="H1863" t="str">
        <f t="shared" si="957"/>
        <v/>
      </c>
      <c r="I1863" s="3" t="str">
        <f>IF(LEN(H1863)&gt;0,VLOOKUP(H1863,DATA!$B$2:$G$526,6,FALSE),"")</f>
        <v/>
      </c>
      <c r="J1863" t="str">
        <f>IF(LEN(H1863)&gt;0,VLOOKUP(H1863,DATA!$B$2:$G$526,2,FALSE),"")</f>
        <v/>
      </c>
      <c r="K1863" t="str">
        <f>IF(LEN(H1863)&gt;0,IF(MID(IF(MID(MID(C1863,LEN(H1863)+2,99),1,1)="(",MID(MID(C1863,LEN(H1863)+2,99),2,LEN(MID(C1863,LEN(H1863)+2,99))-2),MID(C1863,LEN(H1863)+2,99)),1,1)=VLOOKUP(H1863,DATA!$B$2:$I$526,8,FALSE),MID(IF(MID(MID(C1863,LEN(H1863)+2,99),1,1)="(",MID(MID(C1863,LEN(H1863)+2,99),2,LEN(MID(C1863,LEN(H1863)+2,99))-2),MID(C1863,LEN(H1863)+2,99)),1,3),IF(MID(MID(C1863,LEN(H1863)+2,99),1,1)="(",MID(MID(C1863,LEN(H1863)+2,99),2,LEN(MID(C1863,LEN(H1863)+2,99))-2),MID(C1863,LEN(H1863)+2,99))),"")</f>
        <v/>
      </c>
      <c r="L1863" t="str">
        <f t="shared" si="958"/>
        <v/>
      </c>
      <c r="M1863" t="str">
        <f t="shared" si="977"/>
        <v/>
      </c>
      <c r="N1863" t="str">
        <f t="shared" si="959"/>
        <v/>
      </c>
      <c r="O1863" t="str">
        <f t="shared" si="960"/>
        <v/>
      </c>
      <c r="P1863" t="str">
        <f t="shared" si="953"/>
        <v/>
      </c>
      <c r="Q1863" t="str">
        <f t="shared" si="961"/>
        <v/>
      </c>
      <c r="R1863" t="str">
        <f t="shared" si="962"/>
        <v/>
      </c>
      <c r="S1863" t="str">
        <f t="shared" si="963"/>
        <v/>
      </c>
      <c r="T1863" t="str">
        <f t="shared" si="964"/>
        <v/>
      </c>
      <c r="U1863" t="str">
        <f t="shared" si="965"/>
        <v/>
      </c>
      <c r="V1863" t="str">
        <f>IF(MID(I1863,6,1)="T",VLOOKUP(H1863,DATA!$B$2:$H$526,7,FALSE),"")</f>
        <v/>
      </c>
      <c r="W1863" t="str">
        <f t="shared" si="966"/>
        <v/>
      </c>
      <c r="X1863" t="str">
        <f>IF(LEN(H1863)&gt;0,VLOOKUP(H1863,DATA!$B$2:$F$526,5,FALSE),"")</f>
        <v/>
      </c>
      <c r="Y1863" t="str">
        <f t="shared" si="967"/>
        <v/>
      </c>
      <c r="Z1863" t="str">
        <f t="shared" si="968"/>
        <v/>
      </c>
      <c r="AA1863" t="str">
        <f t="shared" si="969"/>
        <v/>
      </c>
      <c r="AB1863" t="str">
        <f>IF(LEN(Z1863)&gt;0,VLOOKUP(Z1863,DATA!$K$25:$L$69,2,FALSE)&amp;IF(LEN(AA1863)&gt;0,VLOOKUP(AA1863,DATA!$O$25:$P$29,2,FALSE),""),"")</f>
        <v/>
      </c>
      <c r="AC1863" t="str">
        <f>IF(LEN(Z1863)&gt;0,VLOOKUP(Z1863,DATA!$K$25:$M$69,3,FALSE),"")</f>
        <v/>
      </c>
      <c r="AD1863" t="str">
        <f t="shared" si="970"/>
        <v/>
      </c>
      <c r="AE1863" t="str">
        <f t="shared" si="971"/>
        <v/>
      </c>
      <c r="AF1863" t="str">
        <f t="shared" si="972"/>
        <v/>
      </c>
      <c r="AG1863" t="str">
        <f t="shared" si="973"/>
        <v/>
      </c>
      <c r="AH1863" t="str">
        <f t="shared" si="974"/>
        <v/>
      </c>
      <c r="AI1863" t="str">
        <f>IF(LEN(Q1863)&gt;0,REPT("0",IF(IF(MID(I1863,12,1)="F",VLOOKUP(J1863,DATA!$K$2:$Y$20,14,FALSE),0)&gt;10,IF(MID(I1863,12,1)="F",VLOOKUP(J1863,DATA!$K$2:$Y$20,14,FALSE),0)-10,0)-LEN(X1863))&amp;DEC2BIN(Q1863,IF(MID(I1863,12,1)="F",VLOOKUP(J1863,DATA!$K$2:$Y$20,14,FALSE),0)-IF(IF(MID(I1863,12,1)="F",VLOOKUP(J1863,DATA!$K$2:$Y$20,14,FALSE),0)&gt;10,IF(MID(I1863,12,1)="F",VLOOKUP(J1863,DATA!$K$2:$Y$20,14,FALSE),0)-10,0)),"")</f>
        <v/>
      </c>
      <c r="AJ1863" t="str">
        <f>IF(LEN(H1863)&gt;0,IF(H1863&lt;&gt;"CALL_PAL",VLOOKUP(H1863,DATA!$B$2:$E$526,4,FALSE),VLOOKUP(K1863,DATA!$K$72:$M$161,3,FALSE)),"")</f>
        <v/>
      </c>
      <c r="AK1863" t="str">
        <f>IF(LEN(H1863)&gt;0,VLOOKUP(H1863,DATA!$B$2:$D$526,3,FALSE),"")</f>
        <v/>
      </c>
      <c r="AL1863" t="str">
        <f t="shared" si="975"/>
        <v/>
      </c>
      <c r="AM1863" t="str">
        <f t="shared" si="976"/>
        <v/>
      </c>
      <c r="AN1863" t="str">
        <f t="shared" si="954"/>
        <v/>
      </c>
      <c r="AO1863" t="str">
        <f t="shared" si="980"/>
        <v/>
      </c>
      <c r="AP1863" t="str">
        <f t="shared" si="981"/>
        <v/>
      </c>
      <c r="AQ1863" t="str">
        <f t="shared" si="978"/>
        <v/>
      </c>
    </row>
    <row r="1864" spans="1:43" x14ac:dyDescent="0.25">
      <c r="A1864" t="str">
        <f t="shared" si="982"/>
        <v/>
      </c>
      <c r="C1864" t="str">
        <f t="shared" si="956"/>
        <v/>
      </c>
      <c r="D1864" t="str">
        <f t="shared" si="983"/>
        <v/>
      </c>
      <c r="E1864" t="str">
        <f t="shared" ref="E1864:E1927" si="984">IF(LEN(C1864)&gt;0,AND(MID(C1863,1,2)&lt;&gt;".B",MID(C1863,1,2)&lt;&gt;".P",NOT(IFERROR(FIND(":",C1863)&gt;0,FALSE))),"")</f>
        <v/>
      </c>
      <c r="F1864" t="str">
        <f t="shared" si="955"/>
        <v/>
      </c>
      <c r="G1864" t="str">
        <f t="shared" si="979"/>
        <v/>
      </c>
      <c r="H1864" t="str">
        <f t="shared" si="957"/>
        <v/>
      </c>
      <c r="I1864" s="3" t="str">
        <f>IF(LEN(H1864)&gt;0,VLOOKUP(H1864,DATA!$B$2:$G$526,6,FALSE),"")</f>
        <v/>
      </c>
      <c r="J1864" t="str">
        <f>IF(LEN(H1864)&gt;0,VLOOKUP(H1864,DATA!$B$2:$G$526,2,FALSE),"")</f>
        <v/>
      </c>
      <c r="K1864" t="str">
        <f>IF(LEN(H1864)&gt;0,IF(MID(IF(MID(MID(C1864,LEN(H1864)+2,99),1,1)="(",MID(MID(C1864,LEN(H1864)+2,99),2,LEN(MID(C1864,LEN(H1864)+2,99))-2),MID(C1864,LEN(H1864)+2,99)),1,1)=VLOOKUP(H1864,DATA!$B$2:$I$526,8,FALSE),MID(IF(MID(MID(C1864,LEN(H1864)+2,99),1,1)="(",MID(MID(C1864,LEN(H1864)+2,99),2,LEN(MID(C1864,LEN(H1864)+2,99))-2),MID(C1864,LEN(H1864)+2,99)),1,3),IF(MID(MID(C1864,LEN(H1864)+2,99),1,1)="(",MID(MID(C1864,LEN(H1864)+2,99),2,LEN(MID(C1864,LEN(H1864)+2,99))-2),MID(C1864,LEN(H1864)+2,99))),"")</f>
        <v/>
      </c>
      <c r="L1864" t="str">
        <f t="shared" si="958"/>
        <v/>
      </c>
      <c r="M1864" t="str">
        <f t="shared" si="977"/>
        <v/>
      </c>
      <c r="N1864" t="str">
        <f t="shared" si="959"/>
        <v/>
      </c>
      <c r="O1864" t="str">
        <f t="shared" si="960"/>
        <v/>
      </c>
      <c r="P1864" t="str">
        <f t="shared" si="953"/>
        <v/>
      </c>
      <c r="Q1864" t="str">
        <f t="shared" si="961"/>
        <v/>
      </c>
      <c r="R1864" t="str">
        <f t="shared" si="962"/>
        <v/>
      </c>
      <c r="S1864" t="str">
        <f t="shared" si="963"/>
        <v/>
      </c>
      <c r="T1864" t="str">
        <f t="shared" si="964"/>
        <v/>
      </c>
      <c r="U1864" t="str">
        <f t="shared" si="965"/>
        <v/>
      </c>
      <c r="V1864" t="str">
        <f>IF(MID(I1864,6,1)="T",VLOOKUP(H1864,DATA!$B$2:$H$526,7,FALSE),"")</f>
        <v/>
      </c>
      <c r="W1864" t="str">
        <f t="shared" si="966"/>
        <v/>
      </c>
      <c r="X1864" t="str">
        <f>IF(LEN(H1864)&gt;0,VLOOKUP(H1864,DATA!$B$2:$F$526,5,FALSE),"")</f>
        <v/>
      </c>
      <c r="Y1864" t="str">
        <f t="shared" si="967"/>
        <v/>
      </c>
      <c r="Z1864" t="str">
        <f t="shared" si="968"/>
        <v/>
      </c>
      <c r="AA1864" t="str">
        <f t="shared" si="969"/>
        <v/>
      </c>
      <c r="AB1864" t="str">
        <f>IF(LEN(Z1864)&gt;0,VLOOKUP(Z1864,DATA!$K$25:$L$69,2,FALSE)&amp;IF(LEN(AA1864)&gt;0,VLOOKUP(AA1864,DATA!$O$25:$P$29,2,FALSE),""),"")</f>
        <v/>
      </c>
      <c r="AC1864" t="str">
        <f>IF(LEN(Z1864)&gt;0,VLOOKUP(Z1864,DATA!$K$25:$M$69,3,FALSE),"")</f>
        <v/>
      </c>
      <c r="AD1864" t="str">
        <f t="shared" si="970"/>
        <v/>
      </c>
      <c r="AE1864" t="str">
        <f t="shared" si="971"/>
        <v/>
      </c>
      <c r="AF1864" t="str">
        <f t="shared" si="972"/>
        <v/>
      </c>
      <c r="AG1864" t="str">
        <f t="shared" si="973"/>
        <v/>
      </c>
      <c r="AH1864" t="str">
        <f t="shared" si="974"/>
        <v/>
      </c>
      <c r="AI1864" t="str">
        <f>IF(LEN(Q1864)&gt;0,REPT("0",IF(IF(MID(I1864,12,1)="F",VLOOKUP(J1864,DATA!$K$2:$Y$20,14,FALSE),0)&gt;10,IF(MID(I1864,12,1)="F",VLOOKUP(J1864,DATA!$K$2:$Y$20,14,FALSE),0)-10,0)-LEN(X1864))&amp;DEC2BIN(Q1864,IF(MID(I1864,12,1)="F",VLOOKUP(J1864,DATA!$K$2:$Y$20,14,FALSE),0)-IF(IF(MID(I1864,12,1)="F",VLOOKUP(J1864,DATA!$K$2:$Y$20,14,FALSE),0)&gt;10,IF(MID(I1864,12,1)="F",VLOOKUP(J1864,DATA!$K$2:$Y$20,14,FALSE),0)-10,0)),"")</f>
        <v/>
      </c>
      <c r="AJ1864" t="str">
        <f>IF(LEN(H1864)&gt;0,IF(H1864&lt;&gt;"CALL_PAL",VLOOKUP(H1864,DATA!$B$2:$E$526,4,FALSE),VLOOKUP(K1864,DATA!$K$72:$M$161,3,FALSE)),"")</f>
        <v/>
      </c>
      <c r="AK1864" t="str">
        <f>IF(LEN(H1864)&gt;0,VLOOKUP(H1864,DATA!$B$2:$D$526,3,FALSE),"")</f>
        <v/>
      </c>
      <c r="AL1864" t="str">
        <f t="shared" si="975"/>
        <v/>
      </c>
      <c r="AM1864" t="str">
        <f t="shared" si="976"/>
        <v/>
      </c>
      <c r="AN1864" t="str">
        <f t="shared" si="954"/>
        <v/>
      </c>
      <c r="AO1864" t="str">
        <f t="shared" si="980"/>
        <v/>
      </c>
      <c r="AP1864" t="str">
        <f t="shared" si="981"/>
        <v/>
      </c>
      <c r="AQ1864" t="str">
        <f t="shared" si="978"/>
        <v/>
      </c>
    </row>
    <row r="1865" spans="1:43" x14ac:dyDescent="0.25">
      <c r="A1865" t="str">
        <f t="shared" si="982"/>
        <v/>
      </c>
      <c r="C1865" t="str">
        <f t="shared" si="956"/>
        <v/>
      </c>
      <c r="D1865" t="str">
        <f t="shared" si="983"/>
        <v/>
      </c>
      <c r="E1865" t="str">
        <f t="shared" si="984"/>
        <v/>
      </c>
      <c r="F1865" t="str">
        <f t="shared" si="955"/>
        <v/>
      </c>
      <c r="G1865" t="str">
        <f t="shared" si="979"/>
        <v/>
      </c>
      <c r="H1865" t="str">
        <f t="shared" si="957"/>
        <v/>
      </c>
      <c r="I1865" s="3" t="str">
        <f>IF(LEN(H1865)&gt;0,VLOOKUP(H1865,DATA!$B$2:$G$526,6,FALSE),"")</f>
        <v/>
      </c>
      <c r="J1865" t="str">
        <f>IF(LEN(H1865)&gt;0,VLOOKUP(H1865,DATA!$B$2:$G$526,2,FALSE),"")</f>
        <v/>
      </c>
      <c r="K1865" t="str">
        <f>IF(LEN(H1865)&gt;0,IF(MID(IF(MID(MID(C1865,LEN(H1865)+2,99),1,1)="(",MID(MID(C1865,LEN(H1865)+2,99),2,LEN(MID(C1865,LEN(H1865)+2,99))-2),MID(C1865,LEN(H1865)+2,99)),1,1)=VLOOKUP(H1865,DATA!$B$2:$I$526,8,FALSE),MID(IF(MID(MID(C1865,LEN(H1865)+2,99),1,1)="(",MID(MID(C1865,LEN(H1865)+2,99),2,LEN(MID(C1865,LEN(H1865)+2,99))-2),MID(C1865,LEN(H1865)+2,99)),1,3),IF(MID(MID(C1865,LEN(H1865)+2,99),1,1)="(",MID(MID(C1865,LEN(H1865)+2,99),2,LEN(MID(C1865,LEN(H1865)+2,99))-2),MID(C1865,LEN(H1865)+2,99))),"")</f>
        <v/>
      </c>
      <c r="L1865" t="str">
        <f t="shared" si="958"/>
        <v/>
      </c>
      <c r="M1865" t="str">
        <f t="shared" si="977"/>
        <v/>
      </c>
      <c r="N1865" t="str">
        <f t="shared" si="959"/>
        <v/>
      </c>
      <c r="O1865" t="str">
        <f t="shared" si="960"/>
        <v/>
      </c>
      <c r="P1865" t="str">
        <f t="shared" si="953"/>
        <v/>
      </c>
      <c r="Q1865" t="str">
        <f t="shared" si="961"/>
        <v/>
      </c>
      <c r="R1865" t="str">
        <f t="shared" si="962"/>
        <v/>
      </c>
      <c r="S1865" t="str">
        <f t="shared" si="963"/>
        <v/>
      </c>
      <c r="T1865" t="str">
        <f t="shared" si="964"/>
        <v/>
      </c>
      <c r="U1865" t="str">
        <f t="shared" si="965"/>
        <v/>
      </c>
      <c r="V1865" t="str">
        <f>IF(MID(I1865,6,1)="T",VLOOKUP(H1865,DATA!$B$2:$H$526,7,FALSE),"")</f>
        <v/>
      </c>
      <c r="W1865" t="str">
        <f t="shared" si="966"/>
        <v/>
      </c>
      <c r="X1865" t="str">
        <f>IF(LEN(H1865)&gt;0,VLOOKUP(H1865,DATA!$B$2:$F$526,5,FALSE),"")</f>
        <v/>
      </c>
      <c r="Y1865" t="str">
        <f t="shared" si="967"/>
        <v/>
      </c>
      <c r="Z1865" t="str">
        <f t="shared" si="968"/>
        <v/>
      </c>
      <c r="AA1865" t="str">
        <f t="shared" si="969"/>
        <v/>
      </c>
      <c r="AB1865" t="str">
        <f>IF(LEN(Z1865)&gt;0,VLOOKUP(Z1865,DATA!$K$25:$L$69,2,FALSE)&amp;IF(LEN(AA1865)&gt;0,VLOOKUP(AA1865,DATA!$O$25:$P$29,2,FALSE),""),"")</f>
        <v/>
      </c>
      <c r="AC1865" t="str">
        <f>IF(LEN(Z1865)&gt;0,VLOOKUP(Z1865,DATA!$K$25:$M$69,3,FALSE),"")</f>
        <v/>
      </c>
      <c r="AD1865" t="str">
        <f t="shared" si="970"/>
        <v/>
      </c>
      <c r="AE1865" t="str">
        <f t="shared" si="971"/>
        <v/>
      </c>
      <c r="AF1865" t="str">
        <f t="shared" si="972"/>
        <v/>
      </c>
      <c r="AG1865" t="str">
        <f t="shared" si="973"/>
        <v/>
      </c>
      <c r="AH1865" t="str">
        <f t="shared" si="974"/>
        <v/>
      </c>
      <c r="AI1865" t="str">
        <f>IF(LEN(Q1865)&gt;0,REPT("0",IF(IF(MID(I1865,12,1)="F",VLOOKUP(J1865,DATA!$K$2:$Y$20,14,FALSE),0)&gt;10,IF(MID(I1865,12,1)="F",VLOOKUP(J1865,DATA!$K$2:$Y$20,14,FALSE),0)-10,0)-LEN(X1865))&amp;DEC2BIN(Q1865,IF(MID(I1865,12,1)="F",VLOOKUP(J1865,DATA!$K$2:$Y$20,14,FALSE),0)-IF(IF(MID(I1865,12,1)="F",VLOOKUP(J1865,DATA!$K$2:$Y$20,14,FALSE),0)&gt;10,IF(MID(I1865,12,1)="F",VLOOKUP(J1865,DATA!$K$2:$Y$20,14,FALSE),0)-10,0)),"")</f>
        <v/>
      </c>
      <c r="AJ1865" t="str">
        <f>IF(LEN(H1865)&gt;0,IF(H1865&lt;&gt;"CALL_PAL",VLOOKUP(H1865,DATA!$B$2:$E$526,4,FALSE),VLOOKUP(K1865,DATA!$K$72:$M$161,3,FALSE)),"")</f>
        <v/>
      </c>
      <c r="AK1865" t="str">
        <f>IF(LEN(H1865)&gt;0,VLOOKUP(H1865,DATA!$B$2:$D$526,3,FALSE),"")</f>
        <v/>
      </c>
      <c r="AL1865" t="str">
        <f t="shared" si="975"/>
        <v/>
      </c>
      <c r="AM1865" t="str">
        <f t="shared" si="976"/>
        <v/>
      </c>
      <c r="AN1865" t="str">
        <f t="shared" si="954"/>
        <v/>
      </c>
      <c r="AO1865" t="str">
        <f t="shared" si="980"/>
        <v/>
      </c>
      <c r="AP1865" t="str">
        <f t="shared" si="981"/>
        <v/>
      </c>
      <c r="AQ1865" t="str">
        <f t="shared" si="978"/>
        <v/>
      </c>
    </row>
    <row r="1866" spans="1:43" x14ac:dyDescent="0.25">
      <c r="A1866" t="str">
        <f t="shared" si="982"/>
        <v/>
      </c>
      <c r="C1866" t="str">
        <f t="shared" si="956"/>
        <v/>
      </c>
      <c r="D1866" t="str">
        <f t="shared" si="983"/>
        <v/>
      </c>
      <c r="E1866" t="str">
        <f t="shared" si="984"/>
        <v/>
      </c>
      <c r="F1866" t="str">
        <f t="shared" si="955"/>
        <v/>
      </c>
      <c r="G1866" t="str">
        <f t="shared" si="979"/>
        <v/>
      </c>
      <c r="H1866" t="str">
        <f t="shared" si="957"/>
        <v/>
      </c>
      <c r="I1866" s="3" t="str">
        <f>IF(LEN(H1866)&gt;0,VLOOKUP(H1866,DATA!$B$2:$G$526,6,FALSE),"")</f>
        <v/>
      </c>
      <c r="J1866" t="str">
        <f>IF(LEN(H1866)&gt;0,VLOOKUP(H1866,DATA!$B$2:$G$526,2,FALSE),"")</f>
        <v/>
      </c>
      <c r="K1866" t="str">
        <f>IF(LEN(H1866)&gt;0,IF(MID(IF(MID(MID(C1866,LEN(H1866)+2,99),1,1)="(",MID(MID(C1866,LEN(H1866)+2,99),2,LEN(MID(C1866,LEN(H1866)+2,99))-2),MID(C1866,LEN(H1866)+2,99)),1,1)=VLOOKUP(H1866,DATA!$B$2:$I$526,8,FALSE),MID(IF(MID(MID(C1866,LEN(H1866)+2,99),1,1)="(",MID(MID(C1866,LEN(H1866)+2,99),2,LEN(MID(C1866,LEN(H1866)+2,99))-2),MID(C1866,LEN(H1866)+2,99)),1,3),IF(MID(MID(C1866,LEN(H1866)+2,99),1,1)="(",MID(MID(C1866,LEN(H1866)+2,99),2,LEN(MID(C1866,LEN(H1866)+2,99))-2),MID(C1866,LEN(H1866)+2,99))),"")</f>
        <v/>
      </c>
      <c r="L1866" t="str">
        <f t="shared" si="958"/>
        <v/>
      </c>
      <c r="M1866" t="str">
        <f t="shared" si="977"/>
        <v/>
      </c>
      <c r="N1866" t="str">
        <f t="shared" si="959"/>
        <v/>
      </c>
      <c r="O1866" t="str">
        <f t="shared" si="960"/>
        <v/>
      </c>
      <c r="P1866" t="str">
        <f t="shared" si="953"/>
        <v/>
      </c>
      <c r="Q1866" t="str">
        <f t="shared" si="961"/>
        <v/>
      </c>
      <c r="R1866" t="str">
        <f t="shared" si="962"/>
        <v/>
      </c>
      <c r="S1866" t="str">
        <f t="shared" si="963"/>
        <v/>
      </c>
      <c r="T1866" t="str">
        <f t="shared" si="964"/>
        <v/>
      </c>
      <c r="U1866" t="str">
        <f t="shared" si="965"/>
        <v/>
      </c>
      <c r="V1866" t="str">
        <f>IF(MID(I1866,6,1)="T",VLOOKUP(H1866,DATA!$B$2:$H$526,7,FALSE),"")</f>
        <v/>
      </c>
      <c r="W1866" t="str">
        <f t="shared" si="966"/>
        <v/>
      </c>
      <c r="X1866" t="str">
        <f>IF(LEN(H1866)&gt;0,VLOOKUP(H1866,DATA!$B$2:$F$526,5,FALSE),"")</f>
        <v/>
      </c>
      <c r="Y1866" t="str">
        <f t="shared" si="967"/>
        <v/>
      </c>
      <c r="Z1866" t="str">
        <f t="shared" si="968"/>
        <v/>
      </c>
      <c r="AA1866" t="str">
        <f t="shared" si="969"/>
        <v/>
      </c>
      <c r="AB1866" t="str">
        <f>IF(LEN(Z1866)&gt;0,VLOOKUP(Z1866,DATA!$K$25:$L$69,2,FALSE)&amp;IF(LEN(AA1866)&gt;0,VLOOKUP(AA1866,DATA!$O$25:$P$29,2,FALSE),""),"")</f>
        <v/>
      </c>
      <c r="AC1866" t="str">
        <f>IF(LEN(Z1866)&gt;0,VLOOKUP(Z1866,DATA!$K$25:$M$69,3,FALSE),"")</f>
        <v/>
      </c>
      <c r="AD1866" t="str">
        <f t="shared" si="970"/>
        <v/>
      </c>
      <c r="AE1866" t="str">
        <f t="shared" si="971"/>
        <v/>
      </c>
      <c r="AF1866" t="str">
        <f t="shared" si="972"/>
        <v/>
      </c>
      <c r="AG1866" t="str">
        <f t="shared" si="973"/>
        <v/>
      </c>
      <c r="AH1866" t="str">
        <f t="shared" si="974"/>
        <v/>
      </c>
      <c r="AI1866" t="str">
        <f>IF(LEN(Q1866)&gt;0,REPT("0",IF(IF(MID(I1866,12,1)="F",VLOOKUP(J1866,DATA!$K$2:$Y$20,14,FALSE),0)&gt;10,IF(MID(I1866,12,1)="F",VLOOKUP(J1866,DATA!$K$2:$Y$20,14,FALSE),0)-10,0)-LEN(X1866))&amp;DEC2BIN(Q1866,IF(MID(I1866,12,1)="F",VLOOKUP(J1866,DATA!$K$2:$Y$20,14,FALSE),0)-IF(IF(MID(I1866,12,1)="F",VLOOKUP(J1866,DATA!$K$2:$Y$20,14,FALSE),0)&gt;10,IF(MID(I1866,12,1)="F",VLOOKUP(J1866,DATA!$K$2:$Y$20,14,FALSE),0)-10,0)),"")</f>
        <v/>
      </c>
      <c r="AJ1866" t="str">
        <f>IF(LEN(H1866)&gt;0,IF(H1866&lt;&gt;"CALL_PAL",VLOOKUP(H1866,DATA!$B$2:$E$526,4,FALSE),VLOOKUP(K1866,DATA!$K$72:$M$161,3,FALSE)),"")</f>
        <v/>
      </c>
      <c r="AK1866" t="str">
        <f>IF(LEN(H1866)&gt;0,VLOOKUP(H1866,DATA!$B$2:$D$526,3,FALSE),"")</f>
        <v/>
      </c>
      <c r="AL1866" t="str">
        <f t="shared" si="975"/>
        <v/>
      </c>
      <c r="AM1866" t="str">
        <f t="shared" si="976"/>
        <v/>
      </c>
      <c r="AN1866" t="str">
        <f t="shared" si="954"/>
        <v/>
      </c>
      <c r="AO1866" t="str">
        <f t="shared" si="980"/>
        <v/>
      </c>
      <c r="AP1866" t="str">
        <f t="shared" si="981"/>
        <v/>
      </c>
      <c r="AQ1866" t="str">
        <f t="shared" si="978"/>
        <v/>
      </c>
    </row>
    <row r="1867" spans="1:43" x14ac:dyDescent="0.25">
      <c r="A1867" t="str">
        <f t="shared" si="982"/>
        <v/>
      </c>
      <c r="C1867" t="str">
        <f t="shared" si="956"/>
        <v/>
      </c>
      <c r="D1867" t="str">
        <f t="shared" si="983"/>
        <v/>
      </c>
      <c r="E1867" t="str">
        <f t="shared" si="984"/>
        <v/>
      </c>
      <c r="F1867" t="str">
        <f t="shared" si="955"/>
        <v/>
      </c>
      <c r="G1867" t="str">
        <f t="shared" si="979"/>
        <v/>
      </c>
      <c r="H1867" t="str">
        <f t="shared" si="957"/>
        <v/>
      </c>
      <c r="I1867" s="3" t="str">
        <f>IF(LEN(H1867)&gt;0,VLOOKUP(H1867,DATA!$B$2:$G$526,6,FALSE),"")</f>
        <v/>
      </c>
      <c r="J1867" t="str">
        <f>IF(LEN(H1867)&gt;0,VLOOKUP(H1867,DATA!$B$2:$G$526,2,FALSE),"")</f>
        <v/>
      </c>
      <c r="K1867" t="str">
        <f>IF(LEN(H1867)&gt;0,IF(MID(IF(MID(MID(C1867,LEN(H1867)+2,99),1,1)="(",MID(MID(C1867,LEN(H1867)+2,99),2,LEN(MID(C1867,LEN(H1867)+2,99))-2),MID(C1867,LEN(H1867)+2,99)),1,1)=VLOOKUP(H1867,DATA!$B$2:$I$526,8,FALSE),MID(IF(MID(MID(C1867,LEN(H1867)+2,99),1,1)="(",MID(MID(C1867,LEN(H1867)+2,99),2,LEN(MID(C1867,LEN(H1867)+2,99))-2),MID(C1867,LEN(H1867)+2,99)),1,3),IF(MID(MID(C1867,LEN(H1867)+2,99),1,1)="(",MID(MID(C1867,LEN(H1867)+2,99),2,LEN(MID(C1867,LEN(H1867)+2,99))-2),MID(C1867,LEN(H1867)+2,99))),"")</f>
        <v/>
      </c>
      <c r="L1867" t="str">
        <f t="shared" si="958"/>
        <v/>
      </c>
      <c r="M1867" t="str">
        <f t="shared" si="977"/>
        <v/>
      </c>
      <c r="N1867" t="str">
        <f t="shared" si="959"/>
        <v/>
      </c>
      <c r="O1867" t="str">
        <f t="shared" si="960"/>
        <v/>
      </c>
      <c r="P1867" t="str">
        <f t="shared" si="953"/>
        <v/>
      </c>
      <c r="Q1867" t="str">
        <f t="shared" si="961"/>
        <v/>
      </c>
      <c r="R1867" t="str">
        <f t="shared" si="962"/>
        <v/>
      </c>
      <c r="S1867" t="str">
        <f t="shared" si="963"/>
        <v/>
      </c>
      <c r="T1867" t="str">
        <f t="shared" si="964"/>
        <v/>
      </c>
      <c r="U1867" t="str">
        <f t="shared" si="965"/>
        <v/>
      </c>
      <c r="V1867" t="str">
        <f>IF(MID(I1867,6,1)="T",VLOOKUP(H1867,DATA!$B$2:$H$526,7,FALSE),"")</f>
        <v/>
      </c>
      <c r="W1867" t="str">
        <f t="shared" si="966"/>
        <v/>
      </c>
      <c r="X1867" t="str">
        <f>IF(LEN(H1867)&gt;0,VLOOKUP(H1867,DATA!$B$2:$F$526,5,FALSE),"")</f>
        <v/>
      </c>
      <c r="Y1867" t="str">
        <f t="shared" si="967"/>
        <v/>
      </c>
      <c r="Z1867" t="str">
        <f t="shared" si="968"/>
        <v/>
      </c>
      <c r="AA1867" t="str">
        <f t="shared" si="969"/>
        <v/>
      </c>
      <c r="AB1867" t="str">
        <f>IF(LEN(Z1867)&gt;0,VLOOKUP(Z1867,DATA!$K$25:$L$69,2,FALSE)&amp;IF(LEN(AA1867)&gt;0,VLOOKUP(AA1867,DATA!$O$25:$P$29,2,FALSE),""),"")</f>
        <v/>
      </c>
      <c r="AC1867" t="str">
        <f>IF(LEN(Z1867)&gt;0,VLOOKUP(Z1867,DATA!$K$25:$M$69,3,FALSE),"")</f>
        <v/>
      </c>
      <c r="AD1867" t="str">
        <f t="shared" si="970"/>
        <v/>
      </c>
      <c r="AE1867" t="str">
        <f t="shared" si="971"/>
        <v/>
      </c>
      <c r="AF1867" t="str">
        <f t="shared" si="972"/>
        <v/>
      </c>
      <c r="AG1867" t="str">
        <f t="shared" si="973"/>
        <v/>
      </c>
      <c r="AH1867" t="str">
        <f t="shared" si="974"/>
        <v/>
      </c>
      <c r="AI1867" t="str">
        <f>IF(LEN(Q1867)&gt;0,REPT("0",IF(IF(MID(I1867,12,1)="F",VLOOKUP(J1867,DATA!$K$2:$Y$20,14,FALSE),0)&gt;10,IF(MID(I1867,12,1)="F",VLOOKUP(J1867,DATA!$K$2:$Y$20,14,FALSE),0)-10,0)-LEN(X1867))&amp;DEC2BIN(Q1867,IF(MID(I1867,12,1)="F",VLOOKUP(J1867,DATA!$K$2:$Y$20,14,FALSE),0)-IF(IF(MID(I1867,12,1)="F",VLOOKUP(J1867,DATA!$K$2:$Y$20,14,FALSE),0)&gt;10,IF(MID(I1867,12,1)="F",VLOOKUP(J1867,DATA!$K$2:$Y$20,14,FALSE),0)-10,0)),"")</f>
        <v/>
      </c>
      <c r="AJ1867" t="str">
        <f>IF(LEN(H1867)&gt;0,IF(H1867&lt;&gt;"CALL_PAL",VLOOKUP(H1867,DATA!$B$2:$E$526,4,FALSE),VLOOKUP(K1867,DATA!$K$72:$M$161,3,FALSE)),"")</f>
        <v/>
      </c>
      <c r="AK1867" t="str">
        <f>IF(LEN(H1867)&gt;0,VLOOKUP(H1867,DATA!$B$2:$D$526,3,FALSE),"")</f>
        <v/>
      </c>
      <c r="AL1867" t="str">
        <f t="shared" si="975"/>
        <v/>
      </c>
      <c r="AM1867" t="str">
        <f t="shared" si="976"/>
        <v/>
      </c>
      <c r="AN1867" t="str">
        <f t="shared" si="954"/>
        <v/>
      </c>
      <c r="AO1867" t="str">
        <f t="shared" si="980"/>
        <v/>
      </c>
      <c r="AP1867" t="str">
        <f t="shared" si="981"/>
        <v/>
      </c>
      <c r="AQ1867" t="str">
        <f t="shared" si="978"/>
        <v/>
      </c>
    </row>
    <row r="1868" spans="1:43" x14ac:dyDescent="0.25">
      <c r="A1868" t="str">
        <f t="shared" si="982"/>
        <v/>
      </c>
      <c r="C1868" t="str">
        <f t="shared" si="956"/>
        <v/>
      </c>
      <c r="D1868" t="str">
        <f t="shared" si="983"/>
        <v/>
      </c>
      <c r="E1868" t="str">
        <f t="shared" si="984"/>
        <v/>
      </c>
      <c r="F1868" t="str">
        <f t="shared" si="955"/>
        <v/>
      </c>
      <c r="G1868" t="str">
        <f t="shared" si="979"/>
        <v/>
      </c>
      <c r="H1868" t="str">
        <f t="shared" si="957"/>
        <v/>
      </c>
      <c r="I1868" s="3" t="str">
        <f>IF(LEN(H1868)&gt;0,VLOOKUP(H1868,DATA!$B$2:$G$526,6,FALSE),"")</f>
        <v/>
      </c>
      <c r="J1868" t="str">
        <f>IF(LEN(H1868)&gt;0,VLOOKUP(H1868,DATA!$B$2:$G$526,2,FALSE),"")</f>
        <v/>
      </c>
      <c r="K1868" t="str">
        <f>IF(LEN(H1868)&gt;0,IF(MID(IF(MID(MID(C1868,LEN(H1868)+2,99),1,1)="(",MID(MID(C1868,LEN(H1868)+2,99),2,LEN(MID(C1868,LEN(H1868)+2,99))-2),MID(C1868,LEN(H1868)+2,99)),1,1)=VLOOKUP(H1868,DATA!$B$2:$I$526,8,FALSE),MID(IF(MID(MID(C1868,LEN(H1868)+2,99),1,1)="(",MID(MID(C1868,LEN(H1868)+2,99),2,LEN(MID(C1868,LEN(H1868)+2,99))-2),MID(C1868,LEN(H1868)+2,99)),1,3),IF(MID(MID(C1868,LEN(H1868)+2,99),1,1)="(",MID(MID(C1868,LEN(H1868)+2,99),2,LEN(MID(C1868,LEN(H1868)+2,99))-2),MID(C1868,LEN(H1868)+2,99))),"")</f>
        <v/>
      </c>
      <c r="L1868" t="str">
        <f t="shared" si="958"/>
        <v/>
      </c>
      <c r="M1868" t="str">
        <f t="shared" si="977"/>
        <v/>
      </c>
      <c r="N1868" t="str">
        <f t="shared" si="959"/>
        <v/>
      </c>
      <c r="O1868" t="str">
        <f t="shared" si="960"/>
        <v/>
      </c>
      <c r="P1868" t="str">
        <f t="shared" si="953"/>
        <v/>
      </c>
      <c r="Q1868" t="str">
        <f t="shared" si="961"/>
        <v/>
      </c>
      <c r="R1868" t="str">
        <f t="shared" si="962"/>
        <v/>
      </c>
      <c r="S1868" t="str">
        <f t="shared" si="963"/>
        <v/>
      </c>
      <c r="T1868" t="str">
        <f t="shared" si="964"/>
        <v/>
      </c>
      <c r="U1868" t="str">
        <f t="shared" si="965"/>
        <v/>
      </c>
      <c r="V1868" t="str">
        <f>IF(MID(I1868,6,1)="T",VLOOKUP(H1868,DATA!$B$2:$H$526,7,FALSE),"")</f>
        <v/>
      </c>
      <c r="W1868" t="str">
        <f t="shared" si="966"/>
        <v/>
      </c>
      <c r="X1868" t="str">
        <f>IF(LEN(H1868)&gt;0,VLOOKUP(H1868,DATA!$B$2:$F$526,5,FALSE),"")</f>
        <v/>
      </c>
      <c r="Y1868" t="str">
        <f t="shared" si="967"/>
        <v/>
      </c>
      <c r="Z1868" t="str">
        <f t="shared" si="968"/>
        <v/>
      </c>
      <c r="AA1868" t="str">
        <f t="shared" si="969"/>
        <v/>
      </c>
      <c r="AB1868" t="str">
        <f>IF(LEN(Z1868)&gt;0,VLOOKUP(Z1868,DATA!$K$25:$L$69,2,FALSE)&amp;IF(LEN(AA1868)&gt;0,VLOOKUP(AA1868,DATA!$O$25:$P$29,2,FALSE),""),"")</f>
        <v/>
      </c>
      <c r="AC1868" t="str">
        <f>IF(LEN(Z1868)&gt;0,VLOOKUP(Z1868,DATA!$K$25:$M$69,3,FALSE),"")</f>
        <v/>
      </c>
      <c r="AD1868" t="str">
        <f t="shared" si="970"/>
        <v/>
      </c>
      <c r="AE1868" t="str">
        <f t="shared" si="971"/>
        <v/>
      </c>
      <c r="AF1868" t="str">
        <f t="shared" si="972"/>
        <v/>
      </c>
      <c r="AG1868" t="str">
        <f t="shared" si="973"/>
        <v/>
      </c>
      <c r="AH1868" t="str">
        <f t="shared" si="974"/>
        <v/>
      </c>
      <c r="AI1868" t="str">
        <f>IF(LEN(Q1868)&gt;0,REPT("0",IF(IF(MID(I1868,12,1)="F",VLOOKUP(J1868,DATA!$K$2:$Y$20,14,FALSE),0)&gt;10,IF(MID(I1868,12,1)="F",VLOOKUP(J1868,DATA!$K$2:$Y$20,14,FALSE),0)-10,0)-LEN(X1868))&amp;DEC2BIN(Q1868,IF(MID(I1868,12,1)="F",VLOOKUP(J1868,DATA!$K$2:$Y$20,14,FALSE),0)-IF(IF(MID(I1868,12,1)="F",VLOOKUP(J1868,DATA!$K$2:$Y$20,14,FALSE),0)&gt;10,IF(MID(I1868,12,1)="F",VLOOKUP(J1868,DATA!$K$2:$Y$20,14,FALSE),0)-10,0)),"")</f>
        <v/>
      </c>
      <c r="AJ1868" t="str">
        <f>IF(LEN(H1868)&gt;0,IF(H1868&lt;&gt;"CALL_PAL",VLOOKUP(H1868,DATA!$B$2:$E$526,4,FALSE),VLOOKUP(K1868,DATA!$K$72:$M$161,3,FALSE)),"")</f>
        <v/>
      </c>
      <c r="AK1868" t="str">
        <f>IF(LEN(H1868)&gt;0,VLOOKUP(H1868,DATA!$B$2:$D$526,3,FALSE),"")</f>
        <v/>
      </c>
      <c r="AL1868" t="str">
        <f t="shared" si="975"/>
        <v/>
      </c>
      <c r="AM1868" t="str">
        <f t="shared" si="976"/>
        <v/>
      </c>
      <c r="AN1868" t="str">
        <f t="shared" si="954"/>
        <v/>
      </c>
      <c r="AO1868" t="str">
        <f t="shared" si="980"/>
        <v/>
      </c>
      <c r="AP1868" t="str">
        <f t="shared" si="981"/>
        <v/>
      </c>
      <c r="AQ1868" t="str">
        <f t="shared" si="978"/>
        <v/>
      </c>
    </row>
    <row r="1869" spans="1:43" x14ac:dyDescent="0.25">
      <c r="A1869" t="str">
        <f t="shared" si="982"/>
        <v/>
      </c>
      <c r="C1869" t="str">
        <f t="shared" si="956"/>
        <v/>
      </c>
      <c r="D1869" t="str">
        <f t="shared" si="983"/>
        <v/>
      </c>
      <c r="E1869" t="str">
        <f t="shared" si="984"/>
        <v/>
      </c>
      <c r="F1869" t="str">
        <f t="shared" si="955"/>
        <v/>
      </c>
      <c r="G1869" t="str">
        <f t="shared" si="979"/>
        <v/>
      </c>
      <c r="H1869" t="str">
        <f t="shared" si="957"/>
        <v/>
      </c>
      <c r="I1869" s="3" t="str">
        <f>IF(LEN(H1869)&gt;0,VLOOKUP(H1869,DATA!$B$2:$G$526,6,FALSE),"")</f>
        <v/>
      </c>
      <c r="J1869" t="str">
        <f>IF(LEN(H1869)&gt;0,VLOOKUP(H1869,DATA!$B$2:$G$526,2,FALSE),"")</f>
        <v/>
      </c>
      <c r="K1869" t="str">
        <f>IF(LEN(H1869)&gt;0,IF(MID(IF(MID(MID(C1869,LEN(H1869)+2,99),1,1)="(",MID(MID(C1869,LEN(H1869)+2,99),2,LEN(MID(C1869,LEN(H1869)+2,99))-2),MID(C1869,LEN(H1869)+2,99)),1,1)=VLOOKUP(H1869,DATA!$B$2:$I$526,8,FALSE),MID(IF(MID(MID(C1869,LEN(H1869)+2,99),1,1)="(",MID(MID(C1869,LEN(H1869)+2,99),2,LEN(MID(C1869,LEN(H1869)+2,99))-2),MID(C1869,LEN(H1869)+2,99)),1,3),IF(MID(MID(C1869,LEN(H1869)+2,99),1,1)="(",MID(MID(C1869,LEN(H1869)+2,99),2,LEN(MID(C1869,LEN(H1869)+2,99))-2),MID(C1869,LEN(H1869)+2,99))),"")</f>
        <v/>
      </c>
      <c r="L1869" t="str">
        <f t="shared" si="958"/>
        <v/>
      </c>
      <c r="M1869" t="str">
        <f t="shared" si="977"/>
        <v/>
      </c>
      <c r="N1869" t="str">
        <f t="shared" si="959"/>
        <v/>
      </c>
      <c r="O1869" t="str">
        <f t="shared" si="960"/>
        <v/>
      </c>
      <c r="P1869" t="str">
        <f t="shared" si="953"/>
        <v/>
      </c>
      <c r="Q1869" t="str">
        <f t="shared" si="961"/>
        <v/>
      </c>
      <c r="R1869" t="str">
        <f t="shared" si="962"/>
        <v/>
      </c>
      <c r="S1869" t="str">
        <f t="shared" si="963"/>
        <v/>
      </c>
      <c r="T1869" t="str">
        <f t="shared" si="964"/>
        <v/>
      </c>
      <c r="U1869" t="str">
        <f t="shared" si="965"/>
        <v/>
      </c>
      <c r="V1869" t="str">
        <f>IF(MID(I1869,6,1)="T",VLOOKUP(H1869,DATA!$B$2:$H$526,7,FALSE),"")</f>
        <v/>
      </c>
      <c r="W1869" t="str">
        <f t="shared" si="966"/>
        <v/>
      </c>
      <c r="X1869" t="str">
        <f>IF(LEN(H1869)&gt;0,VLOOKUP(H1869,DATA!$B$2:$F$526,5,FALSE),"")</f>
        <v/>
      </c>
      <c r="Y1869" t="str">
        <f t="shared" si="967"/>
        <v/>
      </c>
      <c r="Z1869" t="str">
        <f t="shared" si="968"/>
        <v/>
      </c>
      <c r="AA1869" t="str">
        <f t="shared" si="969"/>
        <v/>
      </c>
      <c r="AB1869" t="str">
        <f>IF(LEN(Z1869)&gt;0,VLOOKUP(Z1869,DATA!$K$25:$L$69,2,FALSE)&amp;IF(LEN(AA1869)&gt;0,VLOOKUP(AA1869,DATA!$O$25:$P$29,2,FALSE),""),"")</f>
        <v/>
      </c>
      <c r="AC1869" t="str">
        <f>IF(LEN(Z1869)&gt;0,VLOOKUP(Z1869,DATA!$K$25:$M$69,3,FALSE),"")</f>
        <v/>
      </c>
      <c r="AD1869" t="str">
        <f t="shared" si="970"/>
        <v/>
      </c>
      <c r="AE1869" t="str">
        <f t="shared" si="971"/>
        <v/>
      </c>
      <c r="AF1869" t="str">
        <f t="shared" si="972"/>
        <v/>
      </c>
      <c r="AG1869" t="str">
        <f t="shared" si="973"/>
        <v/>
      </c>
      <c r="AH1869" t="str">
        <f t="shared" si="974"/>
        <v/>
      </c>
      <c r="AI1869" t="str">
        <f>IF(LEN(Q1869)&gt;0,REPT("0",IF(IF(MID(I1869,12,1)="F",VLOOKUP(J1869,DATA!$K$2:$Y$20,14,FALSE),0)&gt;10,IF(MID(I1869,12,1)="F",VLOOKUP(J1869,DATA!$K$2:$Y$20,14,FALSE),0)-10,0)-LEN(X1869))&amp;DEC2BIN(Q1869,IF(MID(I1869,12,1)="F",VLOOKUP(J1869,DATA!$K$2:$Y$20,14,FALSE),0)-IF(IF(MID(I1869,12,1)="F",VLOOKUP(J1869,DATA!$K$2:$Y$20,14,FALSE),0)&gt;10,IF(MID(I1869,12,1)="F",VLOOKUP(J1869,DATA!$K$2:$Y$20,14,FALSE),0)-10,0)),"")</f>
        <v/>
      </c>
      <c r="AJ1869" t="str">
        <f>IF(LEN(H1869)&gt;0,IF(H1869&lt;&gt;"CALL_PAL",VLOOKUP(H1869,DATA!$B$2:$E$526,4,FALSE),VLOOKUP(K1869,DATA!$K$72:$M$161,3,FALSE)),"")</f>
        <v/>
      </c>
      <c r="AK1869" t="str">
        <f>IF(LEN(H1869)&gt;0,VLOOKUP(H1869,DATA!$B$2:$D$526,3,FALSE),"")</f>
        <v/>
      </c>
      <c r="AL1869" t="str">
        <f t="shared" si="975"/>
        <v/>
      </c>
      <c r="AM1869" t="str">
        <f t="shared" si="976"/>
        <v/>
      </c>
      <c r="AN1869" t="str">
        <f t="shared" si="954"/>
        <v/>
      </c>
      <c r="AO1869" t="str">
        <f t="shared" si="980"/>
        <v/>
      </c>
      <c r="AP1869" t="str">
        <f t="shared" si="981"/>
        <v/>
      </c>
      <c r="AQ1869" t="str">
        <f t="shared" si="978"/>
        <v/>
      </c>
    </row>
    <row r="1870" spans="1:43" x14ac:dyDescent="0.25">
      <c r="A1870" t="str">
        <f t="shared" si="982"/>
        <v/>
      </c>
      <c r="C1870" t="str">
        <f t="shared" si="956"/>
        <v/>
      </c>
      <c r="D1870" t="str">
        <f t="shared" si="983"/>
        <v/>
      </c>
      <c r="E1870" t="str">
        <f t="shared" si="984"/>
        <v/>
      </c>
      <c r="F1870" t="str">
        <f t="shared" si="955"/>
        <v/>
      </c>
      <c r="G1870" t="str">
        <f t="shared" si="979"/>
        <v/>
      </c>
      <c r="H1870" t="str">
        <f t="shared" si="957"/>
        <v/>
      </c>
      <c r="I1870" s="3" t="str">
        <f>IF(LEN(H1870)&gt;0,VLOOKUP(H1870,DATA!$B$2:$G$526,6,FALSE),"")</f>
        <v/>
      </c>
      <c r="J1870" t="str">
        <f>IF(LEN(H1870)&gt;0,VLOOKUP(H1870,DATA!$B$2:$G$526,2,FALSE),"")</f>
        <v/>
      </c>
      <c r="K1870" t="str">
        <f>IF(LEN(H1870)&gt;0,IF(MID(IF(MID(MID(C1870,LEN(H1870)+2,99),1,1)="(",MID(MID(C1870,LEN(H1870)+2,99),2,LEN(MID(C1870,LEN(H1870)+2,99))-2),MID(C1870,LEN(H1870)+2,99)),1,1)=VLOOKUP(H1870,DATA!$B$2:$I$526,8,FALSE),MID(IF(MID(MID(C1870,LEN(H1870)+2,99),1,1)="(",MID(MID(C1870,LEN(H1870)+2,99),2,LEN(MID(C1870,LEN(H1870)+2,99))-2),MID(C1870,LEN(H1870)+2,99)),1,3),IF(MID(MID(C1870,LEN(H1870)+2,99),1,1)="(",MID(MID(C1870,LEN(H1870)+2,99),2,LEN(MID(C1870,LEN(H1870)+2,99))-2),MID(C1870,LEN(H1870)+2,99))),"")</f>
        <v/>
      </c>
      <c r="L1870" t="str">
        <f t="shared" si="958"/>
        <v/>
      </c>
      <c r="M1870" t="str">
        <f t="shared" si="977"/>
        <v/>
      </c>
      <c r="N1870" t="str">
        <f t="shared" si="959"/>
        <v/>
      </c>
      <c r="O1870" t="str">
        <f t="shared" si="960"/>
        <v/>
      </c>
      <c r="P1870" t="str">
        <f t="shared" ref="P1870:P1933" si="985">IF(MID(I1870,12,1)="F",IFERROR(VLOOKUP(L1870&amp;":",C:G,5,FALSE),""),"")</f>
        <v/>
      </c>
      <c r="Q1870" t="str">
        <f t="shared" si="961"/>
        <v/>
      </c>
      <c r="R1870" t="str">
        <f t="shared" si="962"/>
        <v/>
      </c>
      <c r="S1870" t="str">
        <f t="shared" si="963"/>
        <v/>
      </c>
      <c r="T1870" t="str">
        <f t="shared" si="964"/>
        <v/>
      </c>
      <c r="U1870" t="str">
        <f t="shared" si="965"/>
        <v/>
      </c>
      <c r="V1870" t="str">
        <f>IF(MID(I1870,6,1)="T",VLOOKUP(H1870,DATA!$B$2:$H$526,7,FALSE),"")</f>
        <v/>
      </c>
      <c r="W1870" t="str">
        <f t="shared" si="966"/>
        <v/>
      </c>
      <c r="X1870" t="str">
        <f>IF(LEN(H1870)&gt;0,VLOOKUP(H1870,DATA!$B$2:$F$526,5,FALSE),"")</f>
        <v/>
      </c>
      <c r="Y1870" t="str">
        <f t="shared" si="967"/>
        <v/>
      </c>
      <c r="Z1870" t="str">
        <f t="shared" si="968"/>
        <v/>
      </c>
      <c r="AA1870" t="str">
        <f t="shared" si="969"/>
        <v/>
      </c>
      <c r="AB1870" t="str">
        <f>IF(LEN(Z1870)&gt;0,VLOOKUP(Z1870,DATA!$K$25:$L$69,2,FALSE)&amp;IF(LEN(AA1870)&gt;0,VLOOKUP(AA1870,DATA!$O$25:$P$29,2,FALSE),""),"")</f>
        <v/>
      </c>
      <c r="AC1870" t="str">
        <f>IF(LEN(Z1870)&gt;0,VLOOKUP(Z1870,DATA!$K$25:$M$69,3,FALSE),"")</f>
        <v/>
      </c>
      <c r="AD1870" t="str">
        <f t="shared" si="970"/>
        <v/>
      </c>
      <c r="AE1870" t="str">
        <f t="shared" si="971"/>
        <v/>
      </c>
      <c r="AF1870" t="str">
        <f t="shared" si="972"/>
        <v/>
      </c>
      <c r="AG1870" t="str">
        <f t="shared" si="973"/>
        <v/>
      </c>
      <c r="AH1870" t="str">
        <f t="shared" si="974"/>
        <v/>
      </c>
      <c r="AI1870" t="str">
        <f>IF(LEN(Q1870)&gt;0,REPT("0",IF(IF(MID(I1870,12,1)="F",VLOOKUP(J1870,DATA!$K$2:$Y$20,14,FALSE),0)&gt;10,IF(MID(I1870,12,1)="F",VLOOKUP(J1870,DATA!$K$2:$Y$20,14,FALSE),0)-10,0)-LEN(X1870))&amp;DEC2BIN(Q1870,IF(MID(I1870,12,1)="F",VLOOKUP(J1870,DATA!$K$2:$Y$20,14,FALSE),0)-IF(IF(MID(I1870,12,1)="F",VLOOKUP(J1870,DATA!$K$2:$Y$20,14,FALSE),0)&gt;10,IF(MID(I1870,12,1)="F",VLOOKUP(J1870,DATA!$K$2:$Y$20,14,FALSE),0)-10,0)),"")</f>
        <v/>
      </c>
      <c r="AJ1870" t="str">
        <f>IF(LEN(H1870)&gt;0,IF(H1870&lt;&gt;"CALL_PAL",VLOOKUP(H1870,DATA!$B$2:$E$526,4,FALSE),VLOOKUP(K1870,DATA!$K$72:$M$161,3,FALSE)),"")</f>
        <v/>
      </c>
      <c r="AK1870" t="str">
        <f>IF(LEN(H1870)&gt;0,VLOOKUP(H1870,DATA!$B$2:$D$526,3,FALSE),"")</f>
        <v/>
      </c>
      <c r="AL1870" t="str">
        <f t="shared" si="975"/>
        <v/>
      </c>
      <c r="AM1870" t="str">
        <f t="shared" si="976"/>
        <v/>
      </c>
      <c r="AN1870" t="str">
        <f t="shared" si="954"/>
        <v/>
      </c>
      <c r="AO1870" t="str">
        <f t="shared" si="980"/>
        <v/>
      </c>
      <c r="AP1870" t="str">
        <f t="shared" si="981"/>
        <v/>
      </c>
      <c r="AQ1870" t="str">
        <f t="shared" si="978"/>
        <v/>
      </c>
    </row>
    <row r="1871" spans="1:43" x14ac:dyDescent="0.25">
      <c r="A1871" t="str">
        <f t="shared" si="982"/>
        <v/>
      </c>
      <c r="C1871" t="str">
        <f t="shared" si="956"/>
        <v/>
      </c>
      <c r="D1871" t="str">
        <f t="shared" si="983"/>
        <v/>
      </c>
      <c r="E1871" t="str">
        <f t="shared" si="984"/>
        <v/>
      </c>
      <c r="F1871" t="str">
        <f t="shared" si="955"/>
        <v/>
      </c>
      <c r="G1871" t="str">
        <f t="shared" si="979"/>
        <v/>
      </c>
      <c r="H1871" t="str">
        <f t="shared" si="957"/>
        <v/>
      </c>
      <c r="I1871" s="3" t="str">
        <f>IF(LEN(H1871)&gt;0,VLOOKUP(H1871,DATA!$B$2:$G$526,6,FALSE),"")</f>
        <v/>
      </c>
      <c r="J1871" t="str">
        <f>IF(LEN(H1871)&gt;0,VLOOKUP(H1871,DATA!$B$2:$G$526,2,FALSE),"")</f>
        <v/>
      </c>
      <c r="K1871" t="str">
        <f>IF(LEN(H1871)&gt;0,IF(MID(IF(MID(MID(C1871,LEN(H1871)+2,99),1,1)="(",MID(MID(C1871,LEN(H1871)+2,99),2,LEN(MID(C1871,LEN(H1871)+2,99))-2),MID(C1871,LEN(H1871)+2,99)),1,1)=VLOOKUP(H1871,DATA!$B$2:$I$526,8,FALSE),MID(IF(MID(MID(C1871,LEN(H1871)+2,99),1,1)="(",MID(MID(C1871,LEN(H1871)+2,99),2,LEN(MID(C1871,LEN(H1871)+2,99))-2),MID(C1871,LEN(H1871)+2,99)),1,3),IF(MID(MID(C1871,LEN(H1871)+2,99),1,1)="(",MID(MID(C1871,LEN(H1871)+2,99),2,LEN(MID(C1871,LEN(H1871)+2,99))-2),MID(C1871,LEN(H1871)+2,99))),"")</f>
        <v/>
      </c>
      <c r="L1871" t="str">
        <f t="shared" si="958"/>
        <v/>
      </c>
      <c r="M1871" t="str">
        <f t="shared" si="977"/>
        <v/>
      </c>
      <c r="N1871" t="str">
        <f t="shared" si="959"/>
        <v/>
      </c>
      <c r="O1871" t="str">
        <f t="shared" si="960"/>
        <v/>
      </c>
      <c r="P1871" t="str">
        <f t="shared" si="985"/>
        <v/>
      </c>
      <c r="Q1871" t="str">
        <f t="shared" si="961"/>
        <v/>
      </c>
      <c r="R1871" t="str">
        <f t="shared" si="962"/>
        <v/>
      </c>
      <c r="S1871" t="str">
        <f t="shared" si="963"/>
        <v/>
      </c>
      <c r="T1871" t="str">
        <f t="shared" si="964"/>
        <v/>
      </c>
      <c r="U1871" t="str">
        <f t="shared" si="965"/>
        <v/>
      </c>
      <c r="V1871" t="str">
        <f>IF(MID(I1871,6,1)="T",VLOOKUP(H1871,DATA!$B$2:$H$526,7,FALSE),"")</f>
        <v/>
      </c>
      <c r="W1871" t="str">
        <f t="shared" si="966"/>
        <v/>
      </c>
      <c r="X1871" t="str">
        <f>IF(LEN(H1871)&gt;0,VLOOKUP(H1871,DATA!$B$2:$F$526,5,FALSE),"")</f>
        <v/>
      </c>
      <c r="Y1871" t="str">
        <f t="shared" si="967"/>
        <v/>
      </c>
      <c r="Z1871" t="str">
        <f t="shared" si="968"/>
        <v/>
      </c>
      <c r="AA1871" t="str">
        <f t="shared" si="969"/>
        <v/>
      </c>
      <c r="AB1871" t="str">
        <f>IF(LEN(Z1871)&gt;0,VLOOKUP(Z1871,DATA!$K$25:$L$69,2,FALSE)&amp;IF(LEN(AA1871)&gt;0,VLOOKUP(AA1871,DATA!$O$25:$P$29,2,FALSE),""),"")</f>
        <v/>
      </c>
      <c r="AC1871" t="str">
        <f>IF(LEN(Z1871)&gt;0,VLOOKUP(Z1871,DATA!$K$25:$M$69,3,FALSE),"")</f>
        <v/>
      </c>
      <c r="AD1871" t="str">
        <f t="shared" si="970"/>
        <v/>
      </c>
      <c r="AE1871" t="str">
        <f t="shared" si="971"/>
        <v/>
      </c>
      <c r="AF1871" t="str">
        <f t="shared" si="972"/>
        <v/>
      </c>
      <c r="AG1871" t="str">
        <f t="shared" si="973"/>
        <v/>
      </c>
      <c r="AH1871" t="str">
        <f t="shared" si="974"/>
        <v/>
      </c>
      <c r="AI1871" t="str">
        <f>IF(LEN(Q1871)&gt;0,REPT("0",IF(IF(MID(I1871,12,1)="F",VLOOKUP(J1871,DATA!$K$2:$Y$20,14,FALSE),0)&gt;10,IF(MID(I1871,12,1)="F",VLOOKUP(J1871,DATA!$K$2:$Y$20,14,FALSE),0)-10,0)-LEN(X1871))&amp;DEC2BIN(Q1871,IF(MID(I1871,12,1)="F",VLOOKUP(J1871,DATA!$K$2:$Y$20,14,FALSE),0)-IF(IF(MID(I1871,12,1)="F",VLOOKUP(J1871,DATA!$K$2:$Y$20,14,FALSE),0)&gt;10,IF(MID(I1871,12,1)="F",VLOOKUP(J1871,DATA!$K$2:$Y$20,14,FALSE),0)-10,0)),"")</f>
        <v/>
      </c>
      <c r="AJ1871" t="str">
        <f>IF(LEN(H1871)&gt;0,IF(H1871&lt;&gt;"CALL_PAL",VLOOKUP(H1871,DATA!$B$2:$E$526,4,FALSE),VLOOKUP(K1871,DATA!$K$72:$M$161,3,FALSE)),"")</f>
        <v/>
      </c>
      <c r="AK1871" t="str">
        <f>IF(LEN(H1871)&gt;0,VLOOKUP(H1871,DATA!$B$2:$D$526,3,FALSE),"")</f>
        <v/>
      </c>
      <c r="AL1871" t="str">
        <f t="shared" si="975"/>
        <v/>
      </c>
      <c r="AM1871" t="str">
        <f t="shared" si="976"/>
        <v/>
      </c>
      <c r="AN1871" t="str">
        <f t="shared" si="954"/>
        <v/>
      </c>
      <c r="AO1871" t="str">
        <f t="shared" si="980"/>
        <v/>
      </c>
      <c r="AP1871" t="str">
        <f t="shared" si="981"/>
        <v/>
      </c>
      <c r="AQ1871" t="str">
        <f t="shared" si="978"/>
        <v/>
      </c>
    </row>
    <row r="1872" spans="1:43" x14ac:dyDescent="0.25">
      <c r="A1872" t="str">
        <f t="shared" si="982"/>
        <v/>
      </c>
      <c r="C1872" t="str">
        <f t="shared" si="956"/>
        <v/>
      </c>
      <c r="D1872" t="str">
        <f t="shared" si="983"/>
        <v/>
      </c>
      <c r="E1872" t="str">
        <f t="shared" si="984"/>
        <v/>
      </c>
      <c r="F1872" t="str">
        <f t="shared" si="955"/>
        <v/>
      </c>
      <c r="G1872" t="str">
        <f t="shared" si="979"/>
        <v/>
      </c>
      <c r="H1872" t="str">
        <f t="shared" si="957"/>
        <v/>
      </c>
      <c r="I1872" s="3" t="str">
        <f>IF(LEN(H1872)&gt;0,VLOOKUP(H1872,DATA!$B$2:$G$526,6,FALSE),"")</f>
        <v/>
      </c>
      <c r="J1872" t="str">
        <f>IF(LEN(H1872)&gt;0,VLOOKUP(H1872,DATA!$B$2:$G$526,2,FALSE),"")</f>
        <v/>
      </c>
      <c r="K1872" t="str">
        <f>IF(LEN(H1872)&gt;0,IF(MID(IF(MID(MID(C1872,LEN(H1872)+2,99),1,1)="(",MID(MID(C1872,LEN(H1872)+2,99),2,LEN(MID(C1872,LEN(H1872)+2,99))-2),MID(C1872,LEN(H1872)+2,99)),1,1)=VLOOKUP(H1872,DATA!$B$2:$I$526,8,FALSE),MID(IF(MID(MID(C1872,LEN(H1872)+2,99),1,1)="(",MID(MID(C1872,LEN(H1872)+2,99),2,LEN(MID(C1872,LEN(H1872)+2,99))-2),MID(C1872,LEN(H1872)+2,99)),1,3),IF(MID(MID(C1872,LEN(H1872)+2,99),1,1)="(",MID(MID(C1872,LEN(H1872)+2,99),2,LEN(MID(C1872,LEN(H1872)+2,99))-2),MID(C1872,LEN(H1872)+2,99))),"")</f>
        <v/>
      </c>
      <c r="L1872" t="str">
        <f t="shared" si="958"/>
        <v/>
      </c>
      <c r="M1872" t="str">
        <f t="shared" si="977"/>
        <v/>
      </c>
      <c r="N1872" t="str">
        <f t="shared" si="959"/>
        <v/>
      </c>
      <c r="O1872" t="str">
        <f t="shared" si="960"/>
        <v/>
      </c>
      <c r="P1872" t="str">
        <f t="shared" si="985"/>
        <v/>
      </c>
      <c r="Q1872" t="str">
        <f t="shared" si="961"/>
        <v/>
      </c>
      <c r="R1872" t="str">
        <f t="shared" si="962"/>
        <v/>
      </c>
      <c r="S1872" t="str">
        <f t="shared" si="963"/>
        <v/>
      </c>
      <c r="T1872" t="str">
        <f t="shared" si="964"/>
        <v/>
      </c>
      <c r="U1872" t="str">
        <f t="shared" si="965"/>
        <v/>
      </c>
      <c r="V1872" t="str">
        <f>IF(MID(I1872,6,1)="T",VLOOKUP(H1872,DATA!$B$2:$H$526,7,FALSE),"")</f>
        <v/>
      </c>
      <c r="W1872" t="str">
        <f t="shared" si="966"/>
        <v/>
      </c>
      <c r="X1872" t="str">
        <f>IF(LEN(H1872)&gt;0,VLOOKUP(H1872,DATA!$B$2:$F$526,5,FALSE),"")</f>
        <v/>
      </c>
      <c r="Y1872" t="str">
        <f t="shared" si="967"/>
        <v/>
      </c>
      <c r="Z1872" t="str">
        <f t="shared" si="968"/>
        <v/>
      </c>
      <c r="AA1872" t="str">
        <f t="shared" si="969"/>
        <v/>
      </c>
      <c r="AB1872" t="str">
        <f>IF(LEN(Z1872)&gt;0,VLOOKUP(Z1872,DATA!$K$25:$L$69,2,FALSE)&amp;IF(LEN(AA1872)&gt;0,VLOOKUP(AA1872,DATA!$O$25:$P$29,2,FALSE),""),"")</f>
        <v/>
      </c>
      <c r="AC1872" t="str">
        <f>IF(LEN(Z1872)&gt;0,VLOOKUP(Z1872,DATA!$K$25:$M$69,3,FALSE),"")</f>
        <v/>
      </c>
      <c r="AD1872" t="str">
        <f t="shared" si="970"/>
        <v/>
      </c>
      <c r="AE1872" t="str">
        <f t="shared" si="971"/>
        <v/>
      </c>
      <c r="AF1872" t="str">
        <f t="shared" si="972"/>
        <v/>
      </c>
      <c r="AG1872" t="str">
        <f t="shared" si="973"/>
        <v/>
      </c>
      <c r="AH1872" t="str">
        <f t="shared" si="974"/>
        <v/>
      </c>
      <c r="AI1872" t="str">
        <f>IF(LEN(Q1872)&gt;0,REPT("0",IF(IF(MID(I1872,12,1)="F",VLOOKUP(J1872,DATA!$K$2:$Y$20,14,FALSE),0)&gt;10,IF(MID(I1872,12,1)="F",VLOOKUP(J1872,DATA!$K$2:$Y$20,14,FALSE),0)-10,0)-LEN(X1872))&amp;DEC2BIN(Q1872,IF(MID(I1872,12,1)="F",VLOOKUP(J1872,DATA!$K$2:$Y$20,14,FALSE),0)-IF(IF(MID(I1872,12,1)="F",VLOOKUP(J1872,DATA!$K$2:$Y$20,14,FALSE),0)&gt;10,IF(MID(I1872,12,1)="F",VLOOKUP(J1872,DATA!$K$2:$Y$20,14,FALSE),0)-10,0)),"")</f>
        <v/>
      </c>
      <c r="AJ1872" t="str">
        <f>IF(LEN(H1872)&gt;0,IF(H1872&lt;&gt;"CALL_PAL",VLOOKUP(H1872,DATA!$B$2:$E$526,4,FALSE),VLOOKUP(K1872,DATA!$K$72:$M$161,3,FALSE)),"")</f>
        <v/>
      </c>
      <c r="AK1872" t="str">
        <f>IF(LEN(H1872)&gt;0,VLOOKUP(H1872,DATA!$B$2:$D$526,3,FALSE),"")</f>
        <v/>
      </c>
      <c r="AL1872" t="str">
        <f t="shared" si="975"/>
        <v/>
      </c>
      <c r="AM1872" t="str">
        <f t="shared" si="976"/>
        <v/>
      </c>
      <c r="AN1872" t="str">
        <f t="shared" si="954"/>
        <v/>
      </c>
      <c r="AO1872" t="str">
        <f t="shared" si="980"/>
        <v/>
      </c>
      <c r="AP1872" t="str">
        <f t="shared" si="981"/>
        <v/>
      </c>
      <c r="AQ1872" t="str">
        <f t="shared" si="978"/>
        <v/>
      </c>
    </row>
    <row r="1873" spans="1:43" x14ac:dyDescent="0.25">
      <c r="A1873" t="str">
        <f t="shared" si="982"/>
        <v/>
      </c>
      <c r="C1873" t="str">
        <f t="shared" si="956"/>
        <v/>
      </c>
      <c r="D1873" t="str">
        <f t="shared" si="983"/>
        <v/>
      </c>
      <c r="E1873" t="str">
        <f t="shared" si="984"/>
        <v/>
      </c>
      <c r="F1873" t="str">
        <f t="shared" si="955"/>
        <v/>
      </c>
      <c r="G1873" t="str">
        <f t="shared" si="979"/>
        <v/>
      </c>
      <c r="H1873" t="str">
        <f t="shared" si="957"/>
        <v/>
      </c>
      <c r="I1873" s="3" t="str">
        <f>IF(LEN(H1873)&gt;0,VLOOKUP(H1873,DATA!$B$2:$G$526,6,FALSE),"")</f>
        <v/>
      </c>
      <c r="J1873" t="str">
        <f>IF(LEN(H1873)&gt;0,VLOOKUP(H1873,DATA!$B$2:$G$526,2,FALSE),"")</f>
        <v/>
      </c>
      <c r="K1873" t="str">
        <f>IF(LEN(H1873)&gt;0,IF(MID(IF(MID(MID(C1873,LEN(H1873)+2,99),1,1)="(",MID(MID(C1873,LEN(H1873)+2,99),2,LEN(MID(C1873,LEN(H1873)+2,99))-2),MID(C1873,LEN(H1873)+2,99)),1,1)=VLOOKUP(H1873,DATA!$B$2:$I$526,8,FALSE),MID(IF(MID(MID(C1873,LEN(H1873)+2,99),1,1)="(",MID(MID(C1873,LEN(H1873)+2,99),2,LEN(MID(C1873,LEN(H1873)+2,99))-2),MID(C1873,LEN(H1873)+2,99)),1,3),IF(MID(MID(C1873,LEN(H1873)+2,99),1,1)="(",MID(MID(C1873,LEN(H1873)+2,99),2,LEN(MID(C1873,LEN(H1873)+2,99))-2),MID(C1873,LEN(H1873)+2,99))),"")</f>
        <v/>
      </c>
      <c r="L1873" t="str">
        <f t="shared" si="958"/>
        <v/>
      </c>
      <c r="M1873" t="str">
        <f t="shared" si="977"/>
        <v/>
      </c>
      <c r="N1873" t="str">
        <f t="shared" si="959"/>
        <v/>
      </c>
      <c r="O1873" t="str">
        <f t="shared" si="960"/>
        <v/>
      </c>
      <c r="P1873" t="str">
        <f t="shared" si="985"/>
        <v/>
      </c>
      <c r="Q1873" t="str">
        <f t="shared" si="961"/>
        <v/>
      </c>
      <c r="R1873" t="str">
        <f t="shared" si="962"/>
        <v/>
      </c>
      <c r="S1873" t="str">
        <f t="shared" si="963"/>
        <v/>
      </c>
      <c r="T1873" t="str">
        <f t="shared" si="964"/>
        <v/>
      </c>
      <c r="U1873" t="str">
        <f t="shared" si="965"/>
        <v/>
      </c>
      <c r="V1873" t="str">
        <f>IF(MID(I1873,6,1)="T",VLOOKUP(H1873,DATA!$B$2:$H$526,7,FALSE),"")</f>
        <v/>
      </c>
      <c r="W1873" t="str">
        <f t="shared" si="966"/>
        <v/>
      </c>
      <c r="X1873" t="str">
        <f>IF(LEN(H1873)&gt;0,VLOOKUP(H1873,DATA!$B$2:$F$526,5,FALSE),"")</f>
        <v/>
      </c>
      <c r="Y1873" t="str">
        <f t="shared" si="967"/>
        <v/>
      </c>
      <c r="Z1873" t="str">
        <f t="shared" si="968"/>
        <v/>
      </c>
      <c r="AA1873" t="str">
        <f t="shared" si="969"/>
        <v/>
      </c>
      <c r="AB1873" t="str">
        <f>IF(LEN(Z1873)&gt;0,VLOOKUP(Z1873,DATA!$K$25:$L$69,2,FALSE)&amp;IF(LEN(AA1873)&gt;0,VLOOKUP(AA1873,DATA!$O$25:$P$29,2,FALSE),""),"")</f>
        <v/>
      </c>
      <c r="AC1873" t="str">
        <f>IF(LEN(Z1873)&gt;0,VLOOKUP(Z1873,DATA!$K$25:$M$69,3,FALSE),"")</f>
        <v/>
      </c>
      <c r="AD1873" t="str">
        <f t="shared" si="970"/>
        <v/>
      </c>
      <c r="AE1873" t="str">
        <f t="shared" si="971"/>
        <v/>
      </c>
      <c r="AF1873" t="str">
        <f t="shared" si="972"/>
        <v/>
      </c>
      <c r="AG1873" t="str">
        <f t="shared" si="973"/>
        <v/>
      </c>
      <c r="AH1873" t="str">
        <f t="shared" si="974"/>
        <v/>
      </c>
      <c r="AI1873" t="str">
        <f>IF(LEN(Q1873)&gt;0,REPT("0",IF(IF(MID(I1873,12,1)="F",VLOOKUP(J1873,DATA!$K$2:$Y$20,14,FALSE),0)&gt;10,IF(MID(I1873,12,1)="F",VLOOKUP(J1873,DATA!$K$2:$Y$20,14,FALSE),0)-10,0)-LEN(X1873))&amp;DEC2BIN(Q1873,IF(MID(I1873,12,1)="F",VLOOKUP(J1873,DATA!$K$2:$Y$20,14,FALSE),0)-IF(IF(MID(I1873,12,1)="F",VLOOKUP(J1873,DATA!$K$2:$Y$20,14,FALSE),0)&gt;10,IF(MID(I1873,12,1)="F",VLOOKUP(J1873,DATA!$K$2:$Y$20,14,FALSE),0)-10,0)),"")</f>
        <v/>
      </c>
      <c r="AJ1873" t="str">
        <f>IF(LEN(H1873)&gt;0,IF(H1873&lt;&gt;"CALL_PAL",VLOOKUP(H1873,DATA!$B$2:$E$526,4,FALSE),VLOOKUP(K1873,DATA!$K$72:$M$161,3,FALSE)),"")</f>
        <v/>
      </c>
      <c r="AK1873" t="str">
        <f>IF(LEN(H1873)&gt;0,VLOOKUP(H1873,DATA!$B$2:$D$526,3,FALSE),"")</f>
        <v/>
      </c>
      <c r="AL1873" t="str">
        <f t="shared" si="975"/>
        <v/>
      </c>
      <c r="AM1873" t="str">
        <f t="shared" si="976"/>
        <v/>
      </c>
      <c r="AN1873" t="str">
        <f t="shared" si="954"/>
        <v/>
      </c>
      <c r="AO1873" t="str">
        <f t="shared" si="980"/>
        <v/>
      </c>
      <c r="AP1873" t="str">
        <f t="shared" si="981"/>
        <v/>
      </c>
      <c r="AQ1873" t="str">
        <f t="shared" si="978"/>
        <v/>
      </c>
    </row>
    <row r="1874" spans="1:43" x14ac:dyDescent="0.25">
      <c r="A1874" t="str">
        <f t="shared" si="982"/>
        <v/>
      </c>
      <c r="C1874" t="str">
        <f t="shared" si="956"/>
        <v/>
      </c>
      <c r="D1874" t="str">
        <f t="shared" si="983"/>
        <v/>
      </c>
      <c r="E1874" t="str">
        <f t="shared" si="984"/>
        <v/>
      </c>
      <c r="F1874" t="str">
        <f t="shared" si="955"/>
        <v/>
      </c>
      <c r="G1874" t="str">
        <f t="shared" si="979"/>
        <v/>
      </c>
      <c r="H1874" t="str">
        <f t="shared" si="957"/>
        <v/>
      </c>
      <c r="I1874" s="3" t="str">
        <f>IF(LEN(H1874)&gt;0,VLOOKUP(H1874,DATA!$B$2:$G$526,6,FALSE),"")</f>
        <v/>
      </c>
      <c r="J1874" t="str">
        <f>IF(LEN(H1874)&gt;0,VLOOKUP(H1874,DATA!$B$2:$G$526,2,FALSE),"")</f>
        <v/>
      </c>
      <c r="K1874" t="str">
        <f>IF(LEN(H1874)&gt;0,IF(MID(IF(MID(MID(C1874,LEN(H1874)+2,99),1,1)="(",MID(MID(C1874,LEN(H1874)+2,99),2,LEN(MID(C1874,LEN(H1874)+2,99))-2),MID(C1874,LEN(H1874)+2,99)),1,1)=VLOOKUP(H1874,DATA!$B$2:$I$526,8,FALSE),MID(IF(MID(MID(C1874,LEN(H1874)+2,99),1,1)="(",MID(MID(C1874,LEN(H1874)+2,99),2,LEN(MID(C1874,LEN(H1874)+2,99))-2),MID(C1874,LEN(H1874)+2,99)),1,3),IF(MID(MID(C1874,LEN(H1874)+2,99),1,1)="(",MID(MID(C1874,LEN(H1874)+2,99),2,LEN(MID(C1874,LEN(H1874)+2,99))-2),MID(C1874,LEN(H1874)+2,99))),"")</f>
        <v/>
      </c>
      <c r="L1874" t="str">
        <f t="shared" si="958"/>
        <v/>
      </c>
      <c r="M1874" t="str">
        <f t="shared" si="977"/>
        <v/>
      </c>
      <c r="N1874" t="str">
        <f t="shared" si="959"/>
        <v/>
      </c>
      <c r="O1874" t="str">
        <f t="shared" si="960"/>
        <v/>
      </c>
      <c r="P1874" t="str">
        <f t="shared" si="985"/>
        <v/>
      </c>
      <c r="Q1874" t="str">
        <f t="shared" si="961"/>
        <v/>
      </c>
      <c r="R1874" t="str">
        <f t="shared" si="962"/>
        <v/>
      </c>
      <c r="S1874" t="str">
        <f t="shared" si="963"/>
        <v/>
      </c>
      <c r="T1874" t="str">
        <f t="shared" si="964"/>
        <v/>
      </c>
      <c r="U1874" t="str">
        <f t="shared" si="965"/>
        <v/>
      </c>
      <c r="V1874" t="str">
        <f>IF(MID(I1874,6,1)="T",VLOOKUP(H1874,DATA!$B$2:$H$526,7,FALSE),"")</f>
        <v/>
      </c>
      <c r="W1874" t="str">
        <f t="shared" si="966"/>
        <v/>
      </c>
      <c r="X1874" t="str">
        <f>IF(LEN(H1874)&gt;0,VLOOKUP(H1874,DATA!$B$2:$F$526,5,FALSE),"")</f>
        <v/>
      </c>
      <c r="Y1874" t="str">
        <f t="shared" si="967"/>
        <v/>
      </c>
      <c r="Z1874" t="str">
        <f t="shared" si="968"/>
        <v/>
      </c>
      <c r="AA1874" t="str">
        <f t="shared" si="969"/>
        <v/>
      </c>
      <c r="AB1874" t="str">
        <f>IF(LEN(Z1874)&gt;0,VLOOKUP(Z1874,DATA!$K$25:$L$69,2,FALSE)&amp;IF(LEN(AA1874)&gt;0,VLOOKUP(AA1874,DATA!$O$25:$P$29,2,FALSE),""),"")</f>
        <v/>
      </c>
      <c r="AC1874" t="str">
        <f>IF(LEN(Z1874)&gt;0,VLOOKUP(Z1874,DATA!$K$25:$M$69,3,FALSE),"")</f>
        <v/>
      </c>
      <c r="AD1874" t="str">
        <f t="shared" si="970"/>
        <v/>
      </c>
      <c r="AE1874" t="str">
        <f t="shared" si="971"/>
        <v/>
      </c>
      <c r="AF1874" t="str">
        <f t="shared" si="972"/>
        <v/>
      </c>
      <c r="AG1874" t="str">
        <f t="shared" si="973"/>
        <v/>
      </c>
      <c r="AH1874" t="str">
        <f t="shared" si="974"/>
        <v/>
      </c>
      <c r="AI1874" t="str">
        <f>IF(LEN(Q1874)&gt;0,REPT("0",IF(IF(MID(I1874,12,1)="F",VLOOKUP(J1874,DATA!$K$2:$Y$20,14,FALSE),0)&gt;10,IF(MID(I1874,12,1)="F",VLOOKUP(J1874,DATA!$K$2:$Y$20,14,FALSE),0)-10,0)-LEN(X1874))&amp;DEC2BIN(Q1874,IF(MID(I1874,12,1)="F",VLOOKUP(J1874,DATA!$K$2:$Y$20,14,FALSE),0)-IF(IF(MID(I1874,12,1)="F",VLOOKUP(J1874,DATA!$K$2:$Y$20,14,FALSE),0)&gt;10,IF(MID(I1874,12,1)="F",VLOOKUP(J1874,DATA!$K$2:$Y$20,14,FALSE),0)-10,0)),"")</f>
        <v/>
      </c>
      <c r="AJ1874" t="str">
        <f>IF(LEN(H1874)&gt;0,IF(H1874&lt;&gt;"CALL_PAL",VLOOKUP(H1874,DATA!$B$2:$E$526,4,FALSE),VLOOKUP(K1874,DATA!$K$72:$M$161,3,FALSE)),"")</f>
        <v/>
      </c>
      <c r="AK1874" t="str">
        <f>IF(LEN(H1874)&gt;0,VLOOKUP(H1874,DATA!$B$2:$D$526,3,FALSE),"")</f>
        <v/>
      </c>
      <c r="AL1874" t="str">
        <f t="shared" si="975"/>
        <v/>
      </c>
      <c r="AM1874" t="str">
        <f t="shared" si="976"/>
        <v/>
      </c>
      <c r="AN1874" t="str">
        <f t="shared" si="954"/>
        <v/>
      </c>
      <c r="AO1874" t="str">
        <f t="shared" si="980"/>
        <v/>
      </c>
      <c r="AP1874" t="str">
        <f t="shared" si="981"/>
        <v/>
      </c>
      <c r="AQ1874" t="str">
        <f t="shared" si="978"/>
        <v/>
      </c>
    </row>
    <row r="1875" spans="1:43" x14ac:dyDescent="0.25">
      <c r="A1875" t="str">
        <f t="shared" si="982"/>
        <v/>
      </c>
      <c r="C1875" t="str">
        <f t="shared" si="956"/>
        <v/>
      </c>
      <c r="D1875" t="str">
        <f t="shared" si="983"/>
        <v/>
      </c>
      <c r="E1875" t="str">
        <f t="shared" si="984"/>
        <v/>
      </c>
      <c r="F1875" t="str">
        <f t="shared" si="955"/>
        <v/>
      </c>
      <c r="G1875" t="str">
        <f t="shared" si="979"/>
        <v/>
      </c>
      <c r="H1875" t="str">
        <f t="shared" si="957"/>
        <v/>
      </c>
      <c r="I1875" s="3" t="str">
        <f>IF(LEN(H1875)&gt;0,VLOOKUP(H1875,DATA!$B$2:$G$526,6,FALSE),"")</f>
        <v/>
      </c>
      <c r="J1875" t="str">
        <f>IF(LEN(H1875)&gt;0,VLOOKUP(H1875,DATA!$B$2:$G$526,2,FALSE),"")</f>
        <v/>
      </c>
      <c r="K1875" t="str">
        <f>IF(LEN(H1875)&gt;0,IF(MID(IF(MID(MID(C1875,LEN(H1875)+2,99),1,1)="(",MID(MID(C1875,LEN(H1875)+2,99),2,LEN(MID(C1875,LEN(H1875)+2,99))-2),MID(C1875,LEN(H1875)+2,99)),1,1)=VLOOKUP(H1875,DATA!$B$2:$I$526,8,FALSE),MID(IF(MID(MID(C1875,LEN(H1875)+2,99),1,1)="(",MID(MID(C1875,LEN(H1875)+2,99),2,LEN(MID(C1875,LEN(H1875)+2,99))-2),MID(C1875,LEN(H1875)+2,99)),1,3),IF(MID(MID(C1875,LEN(H1875)+2,99),1,1)="(",MID(MID(C1875,LEN(H1875)+2,99),2,LEN(MID(C1875,LEN(H1875)+2,99))-2),MID(C1875,LEN(H1875)+2,99))),"")</f>
        <v/>
      </c>
      <c r="L1875" t="str">
        <f t="shared" si="958"/>
        <v/>
      </c>
      <c r="M1875" t="str">
        <f t="shared" si="977"/>
        <v/>
      </c>
      <c r="N1875" t="str">
        <f t="shared" si="959"/>
        <v/>
      </c>
      <c r="O1875" t="str">
        <f t="shared" si="960"/>
        <v/>
      </c>
      <c r="P1875" t="str">
        <f t="shared" si="985"/>
        <v/>
      </c>
      <c r="Q1875" t="str">
        <f t="shared" si="961"/>
        <v/>
      </c>
      <c r="R1875" t="str">
        <f t="shared" si="962"/>
        <v/>
      </c>
      <c r="S1875" t="str">
        <f t="shared" si="963"/>
        <v/>
      </c>
      <c r="T1875" t="str">
        <f t="shared" si="964"/>
        <v/>
      </c>
      <c r="U1875" t="str">
        <f t="shared" si="965"/>
        <v/>
      </c>
      <c r="V1875" t="str">
        <f>IF(MID(I1875,6,1)="T",VLOOKUP(H1875,DATA!$B$2:$H$526,7,FALSE),"")</f>
        <v/>
      </c>
      <c r="W1875" t="str">
        <f t="shared" si="966"/>
        <v/>
      </c>
      <c r="X1875" t="str">
        <f>IF(LEN(H1875)&gt;0,VLOOKUP(H1875,DATA!$B$2:$F$526,5,FALSE),"")</f>
        <v/>
      </c>
      <c r="Y1875" t="str">
        <f t="shared" si="967"/>
        <v/>
      </c>
      <c r="Z1875" t="str">
        <f t="shared" si="968"/>
        <v/>
      </c>
      <c r="AA1875" t="str">
        <f t="shared" si="969"/>
        <v/>
      </c>
      <c r="AB1875" t="str">
        <f>IF(LEN(Z1875)&gt;0,VLOOKUP(Z1875,DATA!$K$25:$L$69,2,FALSE)&amp;IF(LEN(AA1875)&gt;0,VLOOKUP(AA1875,DATA!$O$25:$P$29,2,FALSE),""),"")</f>
        <v/>
      </c>
      <c r="AC1875" t="str">
        <f>IF(LEN(Z1875)&gt;0,VLOOKUP(Z1875,DATA!$K$25:$M$69,3,FALSE),"")</f>
        <v/>
      </c>
      <c r="AD1875" t="str">
        <f t="shared" si="970"/>
        <v/>
      </c>
      <c r="AE1875" t="str">
        <f t="shared" si="971"/>
        <v/>
      </c>
      <c r="AF1875" t="str">
        <f t="shared" si="972"/>
        <v/>
      </c>
      <c r="AG1875" t="str">
        <f t="shared" si="973"/>
        <v/>
      </c>
      <c r="AH1875" t="str">
        <f t="shared" si="974"/>
        <v/>
      </c>
      <c r="AI1875" t="str">
        <f>IF(LEN(Q1875)&gt;0,REPT("0",IF(IF(MID(I1875,12,1)="F",VLOOKUP(J1875,DATA!$K$2:$Y$20,14,FALSE),0)&gt;10,IF(MID(I1875,12,1)="F",VLOOKUP(J1875,DATA!$K$2:$Y$20,14,FALSE),0)-10,0)-LEN(X1875))&amp;DEC2BIN(Q1875,IF(MID(I1875,12,1)="F",VLOOKUP(J1875,DATA!$K$2:$Y$20,14,FALSE),0)-IF(IF(MID(I1875,12,1)="F",VLOOKUP(J1875,DATA!$K$2:$Y$20,14,FALSE),0)&gt;10,IF(MID(I1875,12,1)="F",VLOOKUP(J1875,DATA!$K$2:$Y$20,14,FALSE),0)-10,0)),"")</f>
        <v/>
      </c>
      <c r="AJ1875" t="str">
        <f>IF(LEN(H1875)&gt;0,IF(H1875&lt;&gt;"CALL_PAL",VLOOKUP(H1875,DATA!$B$2:$E$526,4,FALSE),VLOOKUP(K1875,DATA!$K$72:$M$161,3,FALSE)),"")</f>
        <v/>
      </c>
      <c r="AK1875" t="str">
        <f>IF(LEN(H1875)&gt;0,VLOOKUP(H1875,DATA!$B$2:$D$526,3,FALSE),"")</f>
        <v/>
      </c>
      <c r="AL1875" t="str">
        <f t="shared" si="975"/>
        <v/>
      </c>
      <c r="AM1875" t="str">
        <f t="shared" si="976"/>
        <v/>
      </c>
      <c r="AN1875" t="str">
        <f t="shared" si="954"/>
        <v/>
      </c>
      <c r="AO1875" t="str">
        <f t="shared" si="980"/>
        <v/>
      </c>
      <c r="AP1875" t="str">
        <f t="shared" si="981"/>
        <v/>
      </c>
      <c r="AQ1875" t="str">
        <f t="shared" si="978"/>
        <v/>
      </c>
    </row>
    <row r="1876" spans="1:43" x14ac:dyDescent="0.25">
      <c r="A1876" t="str">
        <f t="shared" si="982"/>
        <v/>
      </c>
      <c r="C1876" t="str">
        <f t="shared" si="956"/>
        <v/>
      </c>
      <c r="D1876" t="str">
        <f t="shared" si="983"/>
        <v/>
      </c>
      <c r="E1876" t="str">
        <f t="shared" si="984"/>
        <v/>
      </c>
      <c r="F1876" t="str">
        <f t="shared" si="955"/>
        <v/>
      </c>
      <c r="G1876" t="str">
        <f t="shared" si="979"/>
        <v/>
      </c>
      <c r="H1876" t="str">
        <f t="shared" si="957"/>
        <v/>
      </c>
      <c r="I1876" s="3" t="str">
        <f>IF(LEN(H1876)&gt;0,VLOOKUP(H1876,DATA!$B$2:$G$526,6,FALSE),"")</f>
        <v/>
      </c>
      <c r="J1876" t="str">
        <f>IF(LEN(H1876)&gt;0,VLOOKUP(H1876,DATA!$B$2:$G$526,2,FALSE),"")</f>
        <v/>
      </c>
      <c r="K1876" t="str">
        <f>IF(LEN(H1876)&gt;0,IF(MID(IF(MID(MID(C1876,LEN(H1876)+2,99),1,1)="(",MID(MID(C1876,LEN(H1876)+2,99),2,LEN(MID(C1876,LEN(H1876)+2,99))-2),MID(C1876,LEN(H1876)+2,99)),1,1)=VLOOKUP(H1876,DATA!$B$2:$I$526,8,FALSE),MID(IF(MID(MID(C1876,LEN(H1876)+2,99),1,1)="(",MID(MID(C1876,LEN(H1876)+2,99),2,LEN(MID(C1876,LEN(H1876)+2,99))-2),MID(C1876,LEN(H1876)+2,99)),1,3),IF(MID(MID(C1876,LEN(H1876)+2,99),1,1)="(",MID(MID(C1876,LEN(H1876)+2,99),2,LEN(MID(C1876,LEN(H1876)+2,99))-2),MID(C1876,LEN(H1876)+2,99))),"")</f>
        <v/>
      </c>
      <c r="L1876" t="str">
        <f t="shared" si="958"/>
        <v/>
      </c>
      <c r="M1876" t="str">
        <f t="shared" si="977"/>
        <v/>
      </c>
      <c r="N1876" t="str">
        <f t="shared" si="959"/>
        <v/>
      </c>
      <c r="O1876" t="str">
        <f t="shared" si="960"/>
        <v/>
      </c>
      <c r="P1876" t="str">
        <f t="shared" si="985"/>
        <v/>
      </c>
      <c r="Q1876" t="str">
        <f t="shared" si="961"/>
        <v/>
      </c>
      <c r="R1876" t="str">
        <f t="shared" si="962"/>
        <v/>
      </c>
      <c r="S1876" t="str">
        <f t="shared" si="963"/>
        <v/>
      </c>
      <c r="T1876" t="str">
        <f t="shared" si="964"/>
        <v/>
      </c>
      <c r="U1876" t="str">
        <f t="shared" si="965"/>
        <v/>
      </c>
      <c r="V1876" t="str">
        <f>IF(MID(I1876,6,1)="T",VLOOKUP(H1876,DATA!$B$2:$H$526,7,FALSE),"")</f>
        <v/>
      </c>
      <c r="W1876" t="str">
        <f t="shared" si="966"/>
        <v/>
      </c>
      <c r="X1876" t="str">
        <f>IF(LEN(H1876)&gt;0,VLOOKUP(H1876,DATA!$B$2:$F$526,5,FALSE),"")</f>
        <v/>
      </c>
      <c r="Y1876" t="str">
        <f t="shared" si="967"/>
        <v/>
      </c>
      <c r="Z1876" t="str">
        <f t="shared" si="968"/>
        <v/>
      </c>
      <c r="AA1876" t="str">
        <f t="shared" si="969"/>
        <v/>
      </c>
      <c r="AB1876" t="str">
        <f>IF(LEN(Z1876)&gt;0,VLOOKUP(Z1876,DATA!$K$25:$L$69,2,FALSE)&amp;IF(LEN(AA1876)&gt;0,VLOOKUP(AA1876,DATA!$O$25:$P$29,2,FALSE),""),"")</f>
        <v/>
      </c>
      <c r="AC1876" t="str">
        <f>IF(LEN(Z1876)&gt;0,VLOOKUP(Z1876,DATA!$K$25:$M$69,3,FALSE),"")</f>
        <v/>
      </c>
      <c r="AD1876" t="str">
        <f t="shared" si="970"/>
        <v/>
      </c>
      <c r="AE1876" t="str">
        <f t="shared" si="971"/>
        <v/>
      </c>
      <c r="AF1876" t="str">
        <f t="shared" si="972"/>
        <v/>
      </c>
      <c r="AG1876" t="str">
        <f t="shared" si="973"/>
        <v/>
      </c>
      <c r="AH1876" t="str">
        <f t="shared" si="974"/>
        <v/>
      </c>
      <c r="AI1876" t="str">
        <f>IF(LEN(Q1876)&gt;0,REPT("0",IF(IF(MID(I1876,12,1)="F",VLOOKUP(J1876,DATA!$K$2:$Y$20,14,FALSE),0)&gt;10,IF(MID(I1876,12,1)="F",VLOOKUP(J1876,DATA!$K$2:$Y$20,14,FALSE),0)-10,0)-LEN(X1876))&amp;DEC2BIN(Q1876,IF(MID(I1876,12,1)="F",VLOOKUP(J1876,DATA!$K$2:$Y$20,14,FALSE),0)-IF(IF(MID(I1876,12,1)="F",VLOOKUP(J1876,DATA!$K$2:$Y$20,14,FALSE),0)&gt;10,IF(MID(I1876,12,1)="F",VLOOKUP(J1876,DATA!$K$2:$Y$20,14,FALSE),0)-10,0)),"")</f>
        <v/>
      </c>
      <c r="AJ1876" t="str">
        <f>IF(LEN(H1876)&gt;0,IF(H1876&lt;&gt;"CALL_PAL",VLOOKUP(H1876,DATA!$B$2:$E$526,4,FALSE),VLOOKUP(K1876,DATA!$K$72:$M$161,3,FALSE)),"")</f>
        <v/>
      </c>
      <c r="AK1876" t="str">
        <f>IF(LEN(H1876)&gt;0,VLOOKUP(H1876,DATA!$B$2:$D$526,3,FALSE),"")</f>
        <v/>
      </c>
      <c r="AL1876" t="str">
        <f t="shared" si="975"/>
        <v/>
      </c>
      <c r="AM1876" t="str">
        <f t="shared" si="976"/>
        <v/>
      </c>
      <c r="AN1876" t="str">
        <f t="shared" si="954"/>
        <v/>
      </c>
      <c r="AO1876" t="str">
        <f t="shared" si="980"/>
        <v/>
      </c>
      <c r="AP1876" t="str">
        <f t="shared" si="981"/>
        <v/>
      </c>
      <c r="AQ1876" t="str">
        <f t="shared" si="978"/>
        <v/>
      </c>
    </row>
    <row r="1877" spans="1:43" x14ac:dyDescent="0.25">
      <c r="A1877" t="str">
        <f t="shared" si="982"/>
        <v/>
      </c>
      <c r="C1877" t="str">
        <f t="shared" si="956"/>
        <v/>
      </c>
      <c r="D1877" t="str">
        <f t="shared" si="983"/>
        <v/>
      </c>
      <c r="E1877" t="str">
        <f t="shared" si="984"/>
        <v/>
      </c>
      <c r="F1877" t="str">
        <f t="shared" si="955"/>
        <v/>
      </c>
      <c r="G1877" t="str">
        <f t="shared" si="979"/>
        <v/>
      </c>
      <c r="H1877" t="str">
        <f t="shared" si="957"/>
        <v/>
      </c>
      <c r="I1877" s="3" t="str">
        <f>IF(LEN(H1877)&gt;0,VLOOKUP(H1877,DATA!$B$2:$G$526,6,FALSE),"")</f>
        <v/>
      </c>
      <c r="J1877" t="str">
        <f>IF(LEN(H1877)&gt;0,VLOOKUP(H1877,DATA!$B$2:$G$526,2,FALSE),"")</f>
        <v/>
      </c>
      <c r="K1877" t="str">
        <f>IF(LEN(H1877)&gt;0,IF(MID(IF(MID(MID(C1877,LEN(H1877)+2,99),1,1)="(",MID(MID(C1877,LEN(H1877)+2,99),2,LEN(MID(C1877,LEN(H1877)+2,99))-2),MID(C1877,LEN(H1877)+2,99)),1,1)=VLOOKUP(H1877,DATA!$B$2:$I$526,8,FALSE),MID(IF(MID(MID(C1877,LEN(H1877)+2,99),1,1)="(",MID(MID(C1877,LEN(H1877)+2,99),2,LEN(MID(C1877,LEN(H1877)+2,99))-2),MID(C1877,LEN(H1877)+2,99)),1,3),IF(MID(MID(C1877,LEN(H1877)+2,99),1,1)="(",MID(MID(C1877,LEN(H1877)+2,99),2,LEN(MID(C1877,LEN(H1877)+2,99))-2),MID(C1877,LEN(H1877)+2,99))),"")</f>
        <v/>
      </c>
      <c r="L1877" t="str">
        <f t="shared" si="958"/>
        <v/>
      </c>
      <c r="M1877" t="str">
        <f t="shared" si="977"/>
        <v/>
      </c>
      <c r="N1877" t="str">
        <f t="shared" si="959"/>
        <v/>
      </c>
      <c r="O1877" t="str">
        <f t="shared" si="960"/>
        <v/>
      </c>
      <c r="P1877" t="str">
        <f t="shared" si="985"/>
        <v/>
      </c>
      <c r="Q1877" t="str">
        <f t="shared" si="961"/>
        <v/>
      </c>
      <c r="R1877" t="str">
        <f t="shared" si="962"/>
        <v/>
      </c>
      <c r="S1877" t="str">
        <f t="shared" si="963"/>
        <v/>
      </c>
      <c r="T1877" t="str">
        <f t="shared" si="964"/>
        <v/>
      </c>
      <c r="U1877" t="str">
        <f t="shared" si="965"/>
        <v/>
      </c>
      <c r="V1877" t="str">
        <f>IF(MID(I1877,6,1)="T",VLOOKUP(H1877,DATA!$B$2:$H$526,7,FALSE),"")</f>
        <v/>
      </c>
      <c r="W1877" t="str">
        <f t="shared" si="966"/>
        <v/>
      </c>
      <c r="X1877" t="str">
        <f>IF(LEN(H1877)&gt;0,VLOOKUP(H1877,DATA!$B$2:$F$526,5,FALSE),"")</f>
        <v/>
      </c>
      <c r="Y1877" t="str">
        <f t="shared" si="967"/>
        <v/>
      </c>
      <c r="Z1877" t="str">
        <f t="shared" si="968"/>
        <v/>
      </c>
      <c r="AA1877" t="str">
        <f t="shared" si="969"/>
        <v/>
      </c>
      <c r="AB1877" t="str">
        <f>IF(LEN(Z1877)&gt;0,VLOOKUP(Z1877,DATA!$K$25:$L$69,2,FALSE)&amp;IF(LEN(AA1877)&gt;0,VLOOKUP(AA1877,DATA!$O$25:$P$29,2,FALSE),""),"")</f>
        <v/>
      </c>
      <c r="AC1877" t="str">
        <f>IF(LEN(Z1877)&gt;0,VLOOKUP(Z1877,DATA!$K$25:$M$69,3,FALSE),"")</f>
        <v/>
      </c>
      <c r="AD1877" t="str">
        <f t="shared" si="970"/>
        <v/>
      </c>
      <c r="AE1877" t="str">
        <f t="shared" si="971"/>
        <v/>
      </c>
      <c r="AF1877" t="str">
        <f t="shared" si="972"/>
        <v/>
      </c>
      <c r="AG1877" t="str">
        <f t="shared" si="973"/>
        <v/>
      </c>
      <c r="AH1877" t="str">
        <f t="shared" si="974"/>
        <v/>
      </c>
      <c r="AI1877" t="str">
        <f>IF(LEN(Q1877)&gt;0,REPT("0",IF(IF(MID(I1877,12,1)="F",VLOOKUP(J1877,DATA!$K$2:$Y$20,14,FALSE),0)&gt;10,IF(MID(I1877,12,1)="F",VLOOKUP(J1877,DATA!$K$2:$Y$20,14,FALSE),0)-10,0)-LEN(X1877))&amp;DEC2BIN(Q1877,IF(MID(I1877,12,1)="F",VLOOKUP(J1877,DATA!$K$2:$Y$20,14,FALSE),0)-IF(IF(MID(I1877,12,1)="F",VLOOKUP(J1877,DATA!$K$2:$Y$20,14,FALSE),0)&gt;10,IF(MID(I1877,12,1)="F",VLOOKUP(J1877,DATA!$K$2:$Y$20,14,FALSE),0)-10,0)),"")</f>
        <v/>
      </c>
      <c r="AJ1877" t="str">
        <f>IF(LEN(H1877)&gt;0,IF(H1877&lt;&gt;"CALL_PAL",VLOOKUP(H1877,DATA!$B$2:$E$526,4,FALSE),VLOOKUP(K1877,DATA!$K$72:$M$161,3,FALSE)),"")</f>
        <v/>
      </c>
      <c r="AK1877" t="str">
        <f>IF(LEN(H1877)&gt;0,VLOOKUP(H1877,DATA!$B$2:$D$526,3,FALSE),"")</f>
        <v/>
      </c>
      <c r="AL1877" t="str">
        <f t="shared" si="975"/>
        <v/>
      </c>
      <c r="AM1877" t="str">
        <f t="shared" si="976"/>
        <v/>
      </c>
      <c r="AN1877" t="str">
        <f t="shared" si="954"/>
        <v/>
      </c>
      <c r="AO1877" t="str">
        <f t="shared" si="980"/>
        <v/>
      </c>
      <c r="AP1877" t="str">
        <f t="shared" si="981"/>
        <v/>
      </c>
      <c r="AQ1877" t="str">
        <f t="shared" si="978"/>
        <v/>
      </c>
    </row>
    <row r="1878" spans="1:43" x14ac:dyDescent="0.25">
      <c r="A1878" t="str">
        <f t="shared" si="982"/>
        <v/>
      </c>
      <c r="C1878" t="str">
        <f t="shared" si="956"/>
        <v/>
      </c>
      <c r="D1878" t="str">
        <f t="shared" si="983"/>
        <v/>
      </c>
      <c r="E1878" t="str">
        <f t="shared" si="984"/>
        <v/>
      </c>
      <c r="F1878" t="str">
        <f t="shared" si="955"/>
        <v/>
      </c>
      <c r="G1878" t="str">
        <f t="shared" si="979"/>
        <v/>
      </c>
      <c r="H1878" t="str">
        <f t="shared" si="957"/>
        <v/>
      </c>
      <c r="I1878" s="3" t="str">
        <f>IF(LEN(H1878)&gt;0,VLOOKUP(H1878,DATA!$B$2:$G$526,6,FALSE),"")</f>
        <v/>
      </c>
      <c r="J1878" t="str">
        <f>IF(LEN(H1878)&gt;0,VLOOKUP(H1878,DATA!$B$2:$G$526,2,FALSE),"")</f>
        <v/>
      </c>
      <c r="K1878" t="str">
        <f>IF(LEN(H1878)&gt;0,IF(MID(IF(MID(MID(C1878,LEN(H1878)+2,99),1,1)="(",MID(MID(C1878,LEN(H1878)+2,99),2,LEN(MID(C1878,LEN(H1878)+2,99))-2),MID(C1878,LEN(H1878)+2,99)),1,1)=VLOOKUP(H1878,DATA!$B$2:$I$526,8,FALSE),MID(IF(MID(MID(C1878,LEN(H1878)+2,99),1,1)="(",MID(MID(C1878,LEN(H1878)+2,99),2,LEN(MID(C1878,LEN(H1878)+2,99))-2),MID(C1878,LEN(H1878)+2,99)),1,3),IF(MID(MID(C1878,LEN(H1878)+2,99),1,1)="(",MID(MID(C1878,LEN(H1878)+2,99),2,LEN(MID(C1878,LEN(H1878)+2,99))-2),MID(C1878,LEN(H1878)+2,99))),"")</f>
        <v/>
      </c>
      <c r="L1878" t="str">
        <f t="shared" si="958"/>
        <v/>
      </c>
      <c r="M1878" t="str">
        <f t="shared" si="977"/>
        <v/>
      </c>
      <c r="N1878" t="str">
        <f t="shared" si="959"/>
        <v/>
      </c>
      <c r="O1878" t="str">
        <f t="shared" si="960"/>
        <v/>
      </c>
      <c r="P1878" t="str">
        <f t="shared" si="985"/>
        <v/>
      </c>
      <c r="Q1878" t="str">
        <f t="shared" si="961"/>
        <v/>
      </c>
      <c r="R1878" t="str">
        <f t="shared" si="962"/>
        <v/>
      </c>
      <c r="S1878" t="str">
        <f t="shared" si="963"/>
        <v/>
      </c>
      <c r="T1878" t="str">
        <f t="shared" si="964"/>
        <v/>
      </c>
      <c r="U1878" t="str">
        <f t="shared" si="965"/>
        <v/>
      </c>
      <c r="V1878" t="str">
        <f>IF(MID(I1878,6,1)="T",VLOOKUP(H1878,DATA!$B$2:$H$526,7,FALSE),"")</f>
        <v/>
      </c>
      <c r="W1878" t="str">
        <f t="shared" si="966"/>
        <v/>
      </c>
      <c r="X1878" t="str">
        <f>IF(LEN(H1878)&gt;0,VLOOKUP(H1878,DATA!$B$2:$F$526,5,FALSE),"")</f>
        <v/>
      </c>
      <c r="Y1878" t="str">
        <f t="shared" si="967"/>
        <v/>
      </c>
      <c r="Z1878" t="str">
        <f t="shared" si="968"/>
        <v/>
      </c>
      <c r="AA1878" t="str">
        <f t="shared" si="969"/>
        <v/>
      </c>
      <c r="AB1878" t="str">
        <f>IF(LEN(Z1878)&gt;0,VLOOKUP(Z1878,DATA!$K$25:$L$69,2,FALSE)&amp;IF(LEN(AA1878)&gt;0,VLOOKUP(AA1878,DATA!$O$25:$P$29,2,FALSE),""),"")</f>
        <v/>
      </c>
      <c r="AC1878" t="str">
        <f>IF(LEN(Z1878)&gt;0,VLOOKUP(Z1878,DATA!$K$25:$M$69,3,FALSE),"")</f>
        <v/>
      </c>
      <c r="AD1878" t="str">
        <f t="shared" si="970"/>
        <v/>
      </c>
      <c r="AE1878" t="str">
        <f t="shared" si="971"/>
        <v/>
      </c>
      <c r="AF1878" t="str">
        <f t="shared" si="972"/>
        <v/>
      </c>
      <c r="AG1878" t="str">
        <f t="shared" si="973"/>
        <v/>
      </c>
      <c r="AH1878" t="str">
        <f t="shared" si="974"/>
        <v/>
      </c>
      <c r="AI1878" t="str">
        <f>IF(LEN(Q1878)&gt;0,REPT("0",IF(IF(MID(I1878,12,1)="F",VLOOKUP(J1878,DATA!$K$2:$Y$20,14,FALSE),0)&gt;10,IF(MID(I1878,12,1)="F",VLOOKUP(J1878,DATA!$K$2:$Y$20,14,FALSE),0)-10,0)-LEN(X1878))&amp;DEC2BIN(Q1878,IF(MID(I1878,12,1)="F",VLOOKUP(J1878,DATA!$K$2:$Y$20,14,FALSE),0)-IF(IF(MID(I1878,12,1)="F",VLOOKUP(J1878,DATA!$K$2:$Y$20,14,FALSE),0)&gt;10,IF(MID(I1878,12,1)="F",VLOOKUP(J1878,DATA!$K$2:$Y$20,14,FALSE),0)-10,0)),"")</f>
        <v/>
      </c>
      <c r="AJ1878" t="str">
        <f>IF(LEN(H1878)&gt;0,IF(H1878&lt;&gt;"CALL_PAL",VLOOKUP(H1878,DATA!$B$2:$E$526,4,FALSE),VLOOKUP(K1878,DATA!$K$72:$M$161,3,FALSE)),"")</f>
        <v/>
      </c>
      <c r="AK1878" t="str">
        <f>IF(LEN(H1878)&gt;0,VLOOKUP(H1878,DATA!$B$2:$D$526,3,FALSE),"")</f>
        <v/>
      </c>
      <c r="AL1878" t="str">
        <f t="shared" si="975"/>
        <v/>
      </c>
      <c r="AM1878" t="str">
        <f t="shared" si="976"/>
        <v/>
      </c>
      <c r="AN1878" t="str">
        <f t="shared" ref="AN1878:AN1941" si="986">IF(LEN(C1878)&gt;0,IF(C1878=".PAL ON",TRUE,IF(C1878=".PAL OFF",FALSE,IF(ROW()&lt;&gt;2,AN1877,FALSE))),"")</f>
        <v/>
      </c>
      <c r="AO1878" t="str">
        <f t="shared" si="980"/>
        <v/>
      </c>
      <c r="AP1878" t="str">
        <f t="shared" si="981"/>
        <v/>
      </c>
      <c r="AQ1878" t="str">
        <f t="shared" si="978"/>
        <v/>
      </c>
    </row>
    <row r="1879" spans="1:43" x14ac:dyDescent="0.25">
      <c r="A1879" t="str">
        <f t="shared" si="982"/>
        <v/>
      </c>
      <c r="C1879" t="str">
        <f t="shared" si="956"/>
        <v/>
      </c>
      <c r="D1879" t="str">
        <f t="shared" si="983"/>
        <v/>
      </c>
      <c r="E1879" t="str">
        <f t="shared" si="984"/>
        <v/>
      </c>
      <c r="F1879" t="str">
        <f t="shared" si="955"/>
        <v/>
      </c>
      <c r="G1879" t="str">
        <f t="shared" si="979"/>
        <v/>
      </c>
      <c r="H1879" t="str">
        <f t="shared" si="957"/>
        <v/>
      </c>
      <c r="I1879" s="3" t="str">
        <f>IF(LEN(H1879)&gt;0,VLOOKUP(H1879,DATA!$B$2:$G$526,6,FALSE),"")</f>
        <v/>
      </c>
      <c r="J1879" t="str">
        <f>IF(LEN(H1879)&gt;0,VLOOKUP(H1879,DATA!$B$2:$G$526,2,FALSE),"")</f>
        <v/>
      </c>
      <c r="K1879" t="str">
        <f>IF(LEN(H1879)&gt;0,IF(MID(IF(MID(MID(C1879,LEN(H1879)+2,99),1,1)="(",MID(MID(C1879,LEN(H1879)+2,99),2,LEN(MID(C1879,LEN(H1879)+2,99))-2),MID(C1879,LEN(H1879)+2,99)),1,1)=VLOOKUP(H1879,DATA!$B$2:$I$526,8,FALSE),MID(IF(MID(MID(C1879,LEN(H1879)+2,99),1,1)="(",MID(MID(C1879,LEN(H1879)+2,99),2,LEN(MID(C1879,LEN(H1879)+2,99))-2),MID(C1879,LEN(H1879)+2,99)),1,3),IF(MID(MID(C1879,LEN(H1879)+2,99),1,1)="(",MID(MID(C1879,LEN(H1879)+2,99),2,LEN(MID(C1879,LEN(H1879)+2,99))-2),MID(C1879,LEN(H1879)+2,99))),"")</f>
        <v/>
      </c>
      <c r="L1879" t="str">
        <f t="shared" si="958"/>
        <v/>
      </c>
      <c r="M1879" t="str">
        <f t="shared" si="977"/>
        <v/>
      </c>
      <c r="N1879" t="str">
        <f t="shared" si="959"/>
        <v/>
      </c>
      <c r="O1879" t="str">
        <f t="shared" si="960"/>
        <v/>
      </c>
      <c r="P1879" t="str">
        <f t="shared" si="985"/>
        <v/>
      </c>
      <c r="Q1879" t="str">
        <f t="shared" si="961"/>
        <v/>
      </c>
      <c r="R1879" t="str">
        <f t="shared" si="962"/>
        <v/>
      </c>
      <c r="S1879" t="str">
        <f t="shared" si="963"/>
        <v/>
      </c>
      <c r="T1879" t="str">
        <f t="shared" si="964"/>
        <v/>
      </c>
      <c r="U1879" t="str">
        <f t="shared" si="965"/>
        <v/>
      </c>
      <c r="V1879" t="str">
        <f>IF(MID(I1879,6,1)="T",VLOOKUP(H1879,DATA!$B$2:$H$526,7,FALSE),"")</f>
        <v/>
      </c>
      <c r="W1879" t="str">
        <f t="shared" si="966"/>
        <v/>
      </c>
      <c r="X1879" t="str">
        <f>IF(LEN(H1879)&gt;0,VLOOKUP(H1879,DATA!$B$2:$F$526,5,FALSE),"")</f>
        <v/>
      </c>
      <c r="Y1879" t="str">
        <f t="shared" si="967"/>
        <v/>
      </c>
      <c r="Z1879" t="str">
        <f t="shared" si="968"/>
        <v/>
      </c>
      <c r="AA1879" t="str">
        <f t="shared" si="969"/>
        <v/>
      </c>
      <c r="AB1879" t="str">
        <f>IF(LEN(Z1879)&gt;0,VLOOKUP(Z1879,DATA!$K$25:$L$69,2,FALSE)&amp;IF(LEN(AA1879)&gt;0,VLOOKUP(AA1879,DATA!$O$25:$P$29,2,FALSE),""),"")</f>
        <v/>
      </c>
      <c r="AC1879" t="str">
        <f>IF(LEN(Z1879)&gt;0,VLOOKUP(Z1879,DATA!$K$25:$M$69,3,FALSE),"")</f>
        <v/>
      </c>
      <c r="AD1879" t="str">
        <f t="shared" si="970"/>
        <v/>
      </c>
      <c r="AE1879" t="str">
        <f t="shared" si="971"/>
        <v/>
      </c>
      <c r="AF1879" t="str">
        <f t="shared" si="972"/>
        <v/>
      </c>
      <c r="AG1879" t="str">
        <f t="shared" si="973"/>
        <v/>
      </c>
      <c r="AH1879" t="str">
        <f t="shared" si="974"/>
        <v/>
      </c>
      <c r="AI1879" t="str">
        <f>IF(LEN(Q1879)&gt;0,REPT("0",IF(IF(MID(I1879,12,1)="F",VLOOKUP(J1879,DATA!$K$2:$Y$20,14,FALSE),0)&gt;10,IF(MID(I1879,12,1)="F",VLOOKUP(J1879,DATA!$K$2:$Y$20,14,FALSE),0)-10,0)-LEN(X1879))&amp;DEC2BIN(Q1879,IF(MID(I1879,12,1)="F",VLOOKUP(J1879,DATA!$K$2:$Y$20,14,FALSE),0)-IF(IF(MID(I1879,12,1)="F",VLOOKUP(J1879,DATA!$K$2:$Y$20,14,FALSE),0)&gt;10,IF(MID(I1879,12,1)="F",VLOOKUP(J1879,DATA!$K$2:$Y$20,14,FALSE),0)-10,0)),"")</f>
        <v/>
      </c>
      <c r="AJ1879" t="str">
        <f>IF(LEN(H1879)&gt;0,IF(H1879&lt;&gt;"CALL_PAL",VLOOKUP(H1879,DATA!$B$2:$E$526,4,FALSE),VLOOKUP(K1879,DATA!$K$72:$M$161,3,FALSE)),"")</f>
        <v/>
      </c>
      <c r="AK1879" t="str">
        <f>IF(LEN(H1879)&gt;0,VLOOKUP(H1879,DATA!$B$2:$D$526,3,FALSE),"")</f>
        <v/>
      </c>
      <c r="AL1879" t="str">
        <f t="shared" si="975"/>
        <v/>
      </c>
      <c r="AM1879" t="str">
        <f t="shared" si="976"/>
        <v/>
      </c>
      <c r="AN1879" t="str">
        <f t="shared" si="986"/>
        <v/>
      </c>
      <c r="AO1879" t="str">
        <f t="shared" si="980"/>
        <v/>
      </c>
      <c r="AP1879" t="str">
        <f t="shared" si="981"/>
        <v/>
      </c>
      <c r="AQ1879" t="str">
        <f t="shared" si="978"/>
        <v/>
      </c>
    </row>
    <row r="1880" spans="1:43" x14ac:dyDescent="0.25">
      <c r="A1880" t="str">
        <f t="shared" si="982"/>
        <v/>
      </c>
      <c r="C1880" t="str">
        <f t="shared" si="956"/>
        <v/>
      </c>
      <c r="D1880" t="str">
        <f t="shared" si="983"/>
        <v/>
      </c>
      <c r="E1880" t="str">
        <f t="shared" si="984"/>
        <v/>
      </c>
      <c r="F1880" t="str">
        <f t="shared" si="955"/>
        <v/>
      </c>
      <c r="G1880" t="str">
        <f t="shared" si="979"/>
        <v/>
      </c>
      <c r="H1880" t="str">
        <f t="shared" si="957"/>
        <v/>
      </c>
      <c r="I1880" s="3" t="str">
        <f>IF(LEN(H1880)&gt;0,VLOOKUP(H1880,DATA!$B$2:$G$526,6,FALSE),"")</f>
        <v/>
      </c>
      <c r="J1880" t="str">
        <f>IF(LEN(H1880)&gt;0,VLOOKUP(H1880,DATA!$B$2:$G$526,2,FALSE),"")</f>
        <v/>
      </c>
      <c r="K1880" t="str">
        <f>IF(LEN(H1880)&gt;0,IF(MID(IF(MID(MID(C1880,LEN(H1880)+2,99),1,1)="(",MID(MID(C1880,LEN(H1880)+2,99),2,LEN(MID(C1880,LEN(H1880)+2,99))-2),MID(C1880,LEN(H1880)+2,99)),1,1)=VLOOKUP(H1880,DATA!$B$2:$I$526,8,FALSE),MID(IF(MID(MID(C1880,LEN(H1880)+2,99),1,1)="(",MID(MID(C1880,LEN(H1880)+2,99),2,LEN(MID(C1880,LEN(H1880)+2,99))-2),MID(C1880,LEN(H1880)+2,99)),1,3),IF(MID(MID(C1880,LEN(H1880)+2,99),1,1)="(",MID(MID(C1880,LEN(H1880)+2,99),2,LEN(MID(C1880,LEN(H1880)+2,99))-2),MID(C1880,LEN(H1880)+2,99))),"")</f>
        <v/>
      </c>
      <c r="L1880" t="str">
        <f t="shared" si="958"/>
        <v/>
      </c>
      <c r="M1880" t="str">
        <f t="shared" si="977"/>
        <v/>
      </c>
      <c r="N1880" t="str">
        <f t="shared" si="959"/>
        <v/>
      </c>
      <c r="O1880" t="str">
        <f t="shared" si="960"/>
        <v/>
      </c>
      <c r="P1880" t="str">
        <f t="shared" si="985"/>
        <v/>
      </c>
      <c r="Q1880" t="str">
        <f t="shared" si="961"/>
        <v/>
      </c>
      <c r="R1880" t="str">
        <f t="shared" si="962"/>
        <v/>
      </c>
      <c r="S1880" t="str">
        <f t="shared" si="963"/>
        <v/>
      </c>
      <c r="T1880" t="str">
        <f t="shared" si="964"/>
        <v/>
      </c>
      <c r="U1880" t="str">
        <f t="shared" si="965"/>
        <v/>
      </c>
      <c r="V1880" t="str">
        <f>IF(MID(I1880,6,1)="T",VLOOKUP(H1880,DATA!$B$2:$H$526,7,FALSE),"")</f>
        <v/>
      </c>
      <c r="W1880" t="str">
        <f t="shared" si="966"/>
        <v/>
      </c>
      <c r="X1880" t="str">
        <f>IF(LEN(H1880)&gt;0,VLOOKUP(H1880,DATA!$B$2:$F$526,5,FALSE),"")</f>
        <v/>
      </c>
      <c r="Y1880" t="str">
        <f t="shared" si="967"/>
        <v/>
      </c>
      <c r="Z1880" t="str">
        <f t="shared" si="968"/>
        <v/>
      </c>
      <c r="AA1880" t="str">
        <f t="shared" si="969"/>
        <v/>
      </c>
      <c r="AB1880" t="str">
        <f>IF(LEN(Z1880)&gt;0,VLOOKUP(Z1880,DATA!$K$25:$L$69,2,FALSE)&amp;IF(LEN(AA1880)&gt;0,VLOOKUP(AA1880,DATA!$O$25:$P$29,2,FALSE),""),"")</f>
        <v/>
      </c>
      <c r="AC1880" t="str">
        <f>IF(LEN(Z1880)&gt;0,VLOOKUP(Z1880,DATA!$K$25:$M$69,3,FALSE),"")</f>
        <v/>
      </c>
      <c r="AD1880" t="str">
        <f t="shared" si="970"/>
        <v/>
      </c>
      <c r="AE1880" t="str">
        <f t="shared" si="971"/>
        <v/>
      </c>
      <c r="AF1880" t="str">
        <f t="shared" si="972"/>
        <v/>
      </c>
      <c r="AG1880" t="str">
        <f t="shared" si="973"/>
        <v/>
      </c>
      <c r="AH1880" t="str">
        <f t="shared" si="974"/>
        <v/>
      </c>
      <c r="AI1880" t="str">
        <f>IF(LEN(Q1880)&gt;0,REPT("0",IF(IF(MID(I1880,12,1)="F",VLOOKUP(J1880,DATA!$K$2:$Y$20,14,FALSE),0)&gt;10,IF(MID(I1880,12,1)="F",VLOOKUP(J1880,DATA!$K$2:$Y$20,14,FALSE),0)-10,0)-LEN(X1880))&amp;DEC2BIN(Q1880,IF(MID(I1880,12,1)="F",VLOOKUP(J1880,DATA!$K$2:$Y$20,14,FALSE),0)-IF(IF(MID(I1880,12,1)="F",VLOOKUP(J1880,DATA!$K$2:$Y$20,14,FALSE),0)&gt;10,IF(MID(I1880,12,1)="F",VLOOKUP(J1880,DATA!$K$2:$Y$20,14,FALSE),0)-10,0)),"")</f>
        <v/>
      </c>
      <c r="AJ1880" t="str">
        <f>IF(LEN(H1880)&gt;0,IF(H1880&lt;&gt;"CALL_PAL",VLOOKUP(H1880,DATA!$B$2:$E$526,4,FALSE),VLOOKUP(K1880,DATA!$K$72:$M$161,3,FALSE)),"")</f>
        <v/>
      </c>
      <c r="AK1880" t="str">
        <f>IF(LEN(H1880)&gt;0,VLOOKUP(H1880,DATA!$B$2:$D$526,3,FALSE),"")</f>
        <v/>
      </c>
      <c r="AL1880" t="str">
        <f t="shared" si="975"/>
        <v/>
      </c>
      <c r="AM1880" t="str">
        <f t="shared" si="976"/>
        <v/>
      </c>
      <c r="AN1880" t="str">
        <f t="shared" si="986"/>
        <v/>
      </c>
      <c r="AO1880" t="str">
        <f t="shared" si="980"/>
        <v/>
      </c>
      <c r="AP1880" t="str">
        <f t="shared" si="981"/>
        <v/>
      </c>
      <c r="AQ1880" t="str">
        <f t="shared" si="978"/>
        <v/>
      </c>
    </row>
    <row r="1881" spans="1:43" x14ac:dyDescent="0.25">
      <c r="A1881" t="str">
        <f t="shared" si="982"/>
        <v/>
      </c>
      <c r="C1881" t="str">
        <f t="shared" si="956"/>
        <v/>
      </c>
      <c r="D1881" t="str">
        <f t="shared" si="983"/>
        <v/>
      </c>
      <c r="E1881" t="str">
        <f t="shared" si="984"/>
        <v/>
      </c>
      <c r="F1881" t="str">
        <f t="shared" si="955"/>
        <v/>
      </c>
      <c r="G1881" t="str">
        <f t="shared" si="979"/>
        <v/>
      </c>
      <c r="H1881" t="str">
        <f t="shared" si="957"/>
        <v/>
      </c>
      <c r="I1881" s="3" t="str">
        <f>IF(LEN(H1881)&gt;0,VLOOKUP(H1881,DATA!$B$2:$G$526,6,FALSE),"")</f>
        <v/>
      </c>
      <c r="J1881" t="str">
        <f>IF(LEN(H1881)&gt;0,VLOOKUP(H1881,DATA!$B$2:$G$526,2,FALSE),"")</f>
        <v/>
      </c>
      <c r="K1881" t="str">
        <f>IF(LEN(H1881)&gt;0,IF(MID(IF(MID(MID(C1881,LEN(H1881)+2,99),1,1)="(",MID(MID(C1881,LEN(H1881)+2,99),2,LEN(MID(C1881,LEN(H1881)+2,99))-2),MID(C1881,LEN(H1881)+2,99)),1,1)=VLOOKUP(H1881,DATA!$B$2:$I$526,8,FALSE),MID(IF(MID(MID(C1881,LEN(H1881)+2,99),1,1)="(",MID(MID(C1881,LEN(H1881)+2,99),2,LEN(MID(C1881,LEN(H1881)+2,99))-2),MID(C1881,LEN(H1881)+2,99)),1,3),IF(MID(MID(C1881,LEN(H1881)+2,99),1,1)="(",MID(MID(C1881,LEN(H1881)+2,99),2,LEN(MID(C1881,LEN(H1881)+2,99))-2),MID(C1881,LEN(H1881)+2,99))),"")</f>
        <v/>
      </c>
      <c r="L1881" t="str">
        <f t="shared" si="958"/>
        <v/>
      </c>
      <c r="M1881" t="str">
        <f t="shared" si="977"/>
        <v/>
      </c>
      <c r="N1881" t="str">
        <f t="shared" si="959"/>
        <v/>
      </c>
      <c r="O1881" t="str">
        <f t="shared" si="960"/>
        <v/>
      </c>
      <c r="P1881" t="str">
        <f t="shared" si="985"/>
        <v/>
      </c>
      <c r="Q1881" t="str">
        <f t="shared" si="961"/>
        <v/>
      </c>
      <c r="R1881" t="str">
        <f t="shared" si="962"/>
        <v/>
      </c>
      <c r="S1881" t="str">
        <f t="shared" si="963"/>
        <v/>
      </c>
      <c r="T1881" t="str">
        <f t="shared" si="964"/>
        <v/>
      </c>
      <c r="U1881" t="str">
        <f t="shared" si="965"/>
        <v/>
      </c>
      <c r="V1881" t="str">
        <f>IF(MID(I1881,6,1)="T",VLOOKUP(H1881,DATA!$B$2:$H$526,7,FALSE),"")</f>
        <v/>
      </c>
      <c r="W1881" t="str">
        <f t="shared" si="966"/>
        <v/>
      </c>
      <c r="X1881" t="str">
        <f>IF(LEN(H1881)&gt;0,VLOOKUP(H1881,DATA!$B$2:$F$526,5,FALSE),"")</f>
        <v/>
      </c>
      <c r="Y1881" t="str">
        <f t="shared" si="967"/>
        <v/>
      </c>
      <c r="Z1881" t="str">
        <f t="shared" si="968"/>
        <v/>
      </c>
      <c r="AA1881" t="str">
        <f t="shared" si="969"/>
        <v/>
      </c>
      <c r="AB1881" t="str">
        <f>IF(LEN(Z1881)&gt;0,VLOOKUP(Z1881,DATA!$K$25:$L$69,2,FALSE)&amp;IF(LEN(AA1881)&gt;0,VLOOKUP(AA1881,DATA!$O$25:$P$29,2,FALSE),""),"")</f>
        <v/>
      </c>
      <c r="AC1881" t="str">
        <f>IF(LEN(Z1881)&gt;0,VLOOKUP(Z1881,DATA!$K$25:$M$69,3,FALSE),"")</f>
        <v/>
      </c>
      <c r="AD1881" t="str">
        <f t="shared" si="970"/>
        <v/>
      </c>
      <c r="AE1881" t="str">
        <f t="shared" si="971"/>
        <v/>
      </c>
      <c r="AF1881" t="str">
        <f t="shared" si="972"/>
        <v/>
      </c>
      <c r="AG1881" t="str">
        <f t="shared" si="973"/>
        <v/>
      </c>
      <c r="AH1881" t="str">
        <f t="shared" si="974"/>
        <v/>
      </c>
      <c r="AI1881" t="str">
        <f>IF(LEN(Q1881)&gt;0,REPT("0",IF(IF(MID(I1881,12,1)="F",VLOOKUP(J1881,DATA!$K$2:$Y$20,14,FALSE),0)&gt;10,IF(MID(I1881,12,1)="F",VLOOKUP(J1881,DATA!$K$2:$Y$20,14,FALSE),0)-10,0)-LEN(X1881))&amp;DEC2BIN(Q1881,IF(MID(I1881,12,1)="F",VLOOKUP(J1881,DATA!$K$2:$Y$20,14,FALSE),0)-IF(IF(MID(I1881,12,1)="F",VLOOKUP(J1881,DATA!$K$2:$Y$20,14,FALSE),0)&gt;10,IF(MID(I1881,12,1)="F",VLOOKUP(J1881,DATA!$K$2:$Y$20,14,FALSE),0)-10,0)),"")</f>
        <v/>
      </c>
      <c r="AJ1881" t="str">
        <f>IF(LEN(H1881)&gt;0,IF(H1881&lt;&gt;"CALL_PAL",VLOOKUP(H1881,DATA!$B$2:$E$526,4,FALSE),VLOOKUP(K1881,DATA!$K$72:$M$161,3,FALSE)),"")</f>
        <v/>
      </c>
      <c r="AK1881" t="str">
        <f>IF(LEN(H1881)&gt;0,VLOOKUP(H1881,DATA!$B$2:$D$526,3,FALSE),"")</f>
        <v/>
      </c>
      <c r="AL1881" t="str">
        <f t="shared" si="975"/>
        <v/>
      </c>
      <c r="AM1881" t="str">
        <f t="shared" si="976"/>
        <v/>
      </c>
      <c r="AN1881" t="str">
        <f t="shared" si="986"/>
        <v/>
      </c>
      <c r="AO1881" t="str">
        <f t="shared" si="980"/>
        <v/>
      </c>
      <c r="AP1881" t="str">
        <f t="shared" si="981"/>
        <v/>
      </c>
      <c r="AQ1881" t="str">
        <f t="shared" si="978"/>
        <v/>
      </c>
    </row>
    <row r="1882" spans="1:43" x14ac:dyDescent="0.25">
      <c r="A1882" t="str">
        <f t="shared" si="982"/>
        <v/>
      </c>
      <c r="C1882" t="str">
        <f t="shared" si="956"/>
        <v/>
      </c>
      <c r="D1882" t="str">
        <f t="shared" si="983"/>
        <v/>
      </c>
      <c r="E1882" t="str">
        <f t="shared" si="984"/>
        <v/>
      </c>
      <c r="F1882" t="str">
        <f t="shared" ref="F1882:F1945" si="987">IF(LEN(C1882)&gt;0,IF(MID(C1882,1,2)=".V",IF(MID(C1882,6,1)="B",1,IF(MID(C1882,6,1)="W",2,IF(MID(C1882,6,1)="L",4,IF(MID(C1882,6,1)="Q",8,4)))),IF(MID(C1882,1,2)=".P",0,4)),"")</f>
        <v/>
      </c>
      <c r="G1882" t="str">
        <f t="shared" si="979"/>
        <v/>
      </c>
      <c r="H1882" t="str">
        <f t="shared" si="957"/>
        <v/>
      </c>
      <c r="I1882" s="3" t="str">
        <f>IF(LEN(H1882)&gt;0,VLOOKUP(H1882,DATA!$B$2:$G$526,6,FALSE),"")</f>
        <v/>
      </c>
      <c r="J1882" t="str">
        <f>IF(LEN(H1882)&gt;0,VLOOKUP(H1882,DATA!$B$2:$G$526,2,FALSE),"")</f>
        <v/>
      </c>
      <c r="K1882" t="str">
        <f>IF(LEN(H1882)&gt;0,IF(MID(IF(MID(MID(C1882,LEN(H1882)+2,99),1,1)="(",MID(MID(C1882,LEN(H1882)+2,99),2,LEN(MID(C1882,LEN(H1882)+2,99))-2),MID(C1882,LEN(H1882)+2,99)),1,1)=VLOOKUP(H1882,DATA!$B$2:$I$526,8,FALSE),MID(IF(MID(MID(C1882,LEN(H1882)+2,99),1,1)="(",MID(MID(C1882,LEN(H1882)+2,99),2,LEN(MID(C1882,LEN(H1882)+2,99))-2),MID(C1882,LEN(H1882)+2,99)),1,3),IF(MID(MID(C1882,LEN(H1882)+2,99),1,1)="(",MID(MID(C1882,LEN(H1882)+2,99),2,LEN(MID(C1882,LEN(H1882)+2,99))-2),MID(C1882,LEN(H1882)+2,99))),"")</f>
        <v/>
      </c>
      <c r="L1882" t="str">
        <f t="shared" si="958"/>
        <v/>
      </c>
      <c r="M1882" t="str">
        <f t="shared" si="977"/>
        <v/>
      </c>
      <c r="N1882" t="str">
        <f t="shared" si="959"/>
        <v/>
      </c>
      <c r="O1882" t="str">
        <f t="shared" si="960"/>
        <v/>
      </c>
      <c r="P1882" t="str">
        <f t="shared" si="985"/>
        <v/>
      </c>
      <c r="Q1882" t="str">
        <f t="shared" si="961"/>
        <v/>
      </c>
      <c r="R1882" t="str">
        <f t="shared" si="962"/>
        <v/>
      </c>
      <c r="S1882" t="str">
        <f t="shared" si="963"/>
        <v/>
      </c>
      <c r="T1882" t="str">
        <f t="shared" si="964"/>
        <v/>
      </c>
      <c r="U1882" t="str">
        <f t="shared" si="965"/>
        <v/>
      </c>
      <c r="V1882" t="str">
        <f>IF(MID(I1882,6,1)="T",VLOOKUP(H1882,DATA!$B$2:$H$526,7,FALSE),"")</f>
        <v/>
      </c>
      <c r="W1882" t="str">
        <f t="shared" si="966"/>
        <v/>
      </c>
      <c r="X1882" t="str">
        <f>IF(LEN(H1882)&gt;0,VLOOKUP(H1882,DATA!$B$2:$F$526,5,FALSE),"")</f>
        <v/>
      </c>
      <c r="Y1882" t="str">
        <f t="shared" si="967"/>
        <v/>
      </c>
      <c r="Z1882" t="str">
        <f t="shared" si="968"/>
        <v/>
      </c>
      <c r="AA1882" t="str">
        <f t="shared" si="969"/>
        <v/>
      </c>
      <c r="AB1882" t="str">
        <f>IF(LEN(Z1882)&gt;0,VLOOKUP(Z1882,DATA!$K$25:$L$69,2,FALSE)&amp;IF(LEN(AA1882)&gt;0,VLOOKUP(AA1882,DATA!$O$25:$P$29,2,FALSE),""),"")</f>
        <v/>
      </c>
      <c r="AC1882" t="str">
        <f>IF(LEN(Z1882)&gt;0,VLOOKUP(Z1882,DATA!$K$25:$M$69,3,FALSE),"")</f>
        <v/>
      </c>
      <c r="AD1882" t="str">
        <f t="shared" si="970"/>
        <v/>
      </c>
      <c r="AE1882" t="str">
        <f t="shared" si="971"/>
        <v/>
      </c>
      <c r="AF1882" t="str">
        <f t="shared" si="972"/>
        <v/>
      </c>
      <c r="AG1882" t="str">
        <f t="shared" si="973"/>
        <v/>
      </c>
      <c r="AH1882" t="str">
        <f t="shared" si="974"/>
        <v/>
      </c>
      <c r="AI1882" t="str">
        <f>IF(LEN(Q1882)&gt;0,REPT("0",IF(IF(MID(I1882,12,1)="F",VLOOKUP(J1882,DATA!$K$2:$Y$20,14,FALSE),0)&gt;10,IF(MID(I1882,12,1)="F",VLOOKUP(J1882,DATA!$K$2:$Y$20,14,FALSE),0)-10,0)-LEN(X1882))&amp;DEC2BIN(Q1882,IF(MID(I1882,12,1)="F",VLOOKUP(J1882,DATA!$K$2:$Y$20,14,FALSE),0)-IF(IF(MID(I1882,12,1)="F",VLOOKUP(J1882,DATA!$K$2:$Y$20,14,FALSE),0)&gt;10,IF(MID(I1882,12,1)="F",VLOOKUP(J1882,DATA!$K$2:$Y$20,14,FALSE),0)-10,0)),"")</f>
        <v/>
      </c>
      <c r="AJ1882" t="str">
        <f>IF(LEN(H1882)&gt;0,IF(H1882&lt;&gt;"CALL_PAL",VLOOKUP(H1882,DATA!$B$2:$E$526,4,FALSE),VLOOKUP(K1882,DATA!$K$72:$M$161,3,FALSE)),"")</f>
        <v/>
      </c>
      <c r="AK1882" t="str">
        <f>IF(LEN(H1882)&gt;0,VLOOKUP(H1882,DATA!$B$2:$D$526,3,FALSE),"")</f>
        <v/>
      </c>
      <c r="AL1882" t="str">
        <f t="shared" si="975"/>
        <v/>
      </c>
      <c r="AM1882" t="str">
        <f t="shared" si="976"/>
        <v/>
      </c>
      <c r="AN1882" t="str">
        <f t="shared" si="986"/>
        <v/>
      </c>
      <c r="AO1882" t="str">
        <f t="shared" si="980"/>
        <v/>
      </c>
      <c r="AP1882" t="str">
        <f t="shared" si="981"/>
        <v/>
      </c>
      <c r="AQ1882" t="str">
        <f t="shared" si="978"/>
        <v/>
      </c>
    </row>
    <row r="1883" spans="1:43" x14ac:dyDescent="0.25">
      <c r="A1883" t="str">
        <f t="shared" si="982"/>
        <v/>
      </c>
      <c r="C1883" t="str">
        <f t="shared" si="956"/>
        <v/>
      </c>
      <c r="D1883" t="str">
        <f t="shared" si="983"/>
        <v/>
      </c>
      <c r="E1883" t="str">
        <f t="shared" si="984"/>
        <v/>
      </c>
      <c r="F1883" t="str">
        <f t="shared" si="987"/>
        <v/>
      </c>
      <c r="G1883" t="str">
        <f t="shared" si="979"/>
        <v/>
      </c>
      <c r="H1883" t="str">
        <f t="shared" si="957"/>
        <v/>
      </c>
      <c r="I1883" s="3" t="str">
        <f>IF(LEN(H1883)&gt;0,VLOOKUP(H1883,DATA!$B$2:$G$526,6,FALSE),"")</f>
        <v/>
      </c>
      <c r="J1883" t="str">
        <f>IF(LEN(H1883)&gt;0,VLOOKUP(H1883,DATA!$B$2:$G$526,2,FALSE),"")</f>
        <v/>
      </c>
      <c r="K1883" t="str">
        <f>IF(LEN(H1883)&gt;0,IF(MID(IF(MID(MID(C1883,LEN(H1883)+2,99),1,1)="(",MID(MID(C1883,LEN(H1883)+2,99),2,LEN(MID(C1883,LEN(H1883)+2,99))-2),MID(C1883,LEN(H1883)+2,99)),1,1)=VLOOKUP(H1883,DATA!$B$2:$I$526,8,FALSE),MID(IF(MID(MID(C1883,LEN(H1883)+2,99),1,1)="(",MID(MID(C1883,LEN(H1883)+2,99),2,LEN(MID(C1883,LEN(H1883)+2,99))-2),MID(C1883,LEN(H1883)+2,99)),1,3),IF(MID(MID(C1883,LEN(H1883)+2,99),1,1)="(",MID(MID(C1883,LEN(H1883)+2,99),2,LEN(MID(C1883,LEN(H1883)+2,99))-2),MID(C1883,LEN(H1883)+2,99))),"")</f>
        <v/>
      </c>
      <c r="L1883" t="str">
        <f t="shared" si="958"/>
        <v/>
      </c>
      <c r="M1883" t="str">
        <f t="shared" si="977"/>
        <v/>
      </c>
      <c r="N1883" t="str">
        <f t="shared" si="959"/>
        <v/>
      </c>
      <c r="O1883" t="str">
        <f t="shared" si="960"/>
        <v/>
      </c>
      <c r="P1883" t="str">
        <f t="shared" si="985"/>
        <v/>
      </c>
      <c r="Q1883" t="str">
        <f t="shared" si="961"/>
        <v/>
      </c>
      <c r="R1883" t="str">
        <f t="shared" si="962"/>
        <v/>
      </c>
      <c r="S1883" t="str">
        <f t="shared" si="963"/>
        <v/>
      </c>
      <c r="T1883" t="str">
        <f t="shared" si="964"/>
        <v/>
      </c>
      <c r="U1883" t="str">
        <f t="shared" si="965"/>
        <v/>
      </c>
      <c r="V1883" t="str">
        <f>IF(MID(I1883,6,1)="T",VLOOKUP(H1883,DATA!$B$2:$H$526,7,FALSE),"")</f>
        <v/>
      </c>
      <c r="W1883" t="str">
        <f t="shared" si="966"/>
        <v/>
      </c>
      <c r="X1883" t="str">
        <f>IF(LEN(H1883)&gt;0,VLOOKUP(H1883,DATA!$B$2:$F$526,5,FALSE),"")</f>
        <v/>
      </c>
      <c r="Y1883" t="str">
        <f t="shared" si="967"/>
        <v/>
      </c>
      <c r="Z1883" t="str">
        <f t="shared" si="968"/>
        <v/>
      </c>
      <c r="AA1883" t="str">
        <f t="shared" si="969"/>
        <v/>
      </c>
      <c r="AB1883" t="str">
        <f>IF(LEN(Z1883)&gt;0,VLOOKUP(Z1883,DATA!$K$25:$L$69,2,FALSE)&amp;IF(LEN(AA1883)&gt;0,VLOOKUP(AA1883,DATA!$O$25:$P$29,2,FALSE),""),"")</f>
        <v/>
      </c>
      <c r="AC1883" t="str">
        <f>IF(LEN(Z1883)&gt;0,VLOOKUP(Z1883,DATA!$K$25:$M$69,3,FALSE),"")</f>
        <v/>
      </c>
      <c r="AD1883" t="str">
        <f t="shared" si="970"/>
        <v/>
      </c>
      <c r="AE1883" t="str">
        <f t="shared" si="971"/>
        <v/>
      </c>
      <c r="AF1883" t="str">
        <f t="shared" si="972"/>
        <v/>
      </c>
      <c r="AG1883" t="str">
        <f t="shared" si="973"/>
        <v/>
      </c>
      <c r="AH1883" t="str">
        <f t="shared" si="974"/>
        <v/>
      </c>
      <c r="AI1883" t="str">
        <f>IF(LEN(Q1883)&gt;0,REPT("0",IF(IF(MID(I1883,12,1)="F",VLOOKUP(J1883,DATA!$K$2:$Y$20,14,FALSE),0)&gt;10,IF(MID(I1883,12,1)="F",VLOOKUP(J1883,DATA!$K$2:$Y$20,14,FALSE),0)-10,0)-LEN(X1883))&amp;DEC2BIN(Q1883,IF(MID(I1883,12,1)="F",VLOOKUP(J1883,DATA!$K$2:$Y$20,14,FALSE),0)-IF(IF(MID(I1883,12,1)="F",VLOOKUP(J1883,DATA!$K$2:$Y$20,14,FALSE),0)&gt;10,IF(MID(I1883,12,1)="F",VLOOKUP(J1883,DATA!$K$2:$Y$20,14,FALSE),0)-10,0)),"")</f>
        <v/>
      </c>
      <c r="AJ1883" t="str">
        <f>IF(LEN(H1883)&gt;0,IF(H1883&lt;&gt;"CALL_PAL",VLOOKUP(H1883,DATA!$B$2:$E$526,4,FALSE),VLOOKUP(K1883,DATA!$K$72:$M$161,3,FALSE)),"")</f>
        <v/>
      </c>
      <c r="AK1883" t="str">
        <f>IF(LEN(H1883)&gt;0,VLOOKUP(H1883,DATA!$B$2:$D$526,3,FALSE),"")</f>
        <v/>
      </c>
      <c r="AL1883" t="str">
        <f t="shared" si="975"/>
        <v/>
      </c>
      <c r="AM1883" t="str">
        <f t="shared" si="976"/>
        <v/>
      </c>
      <c r="AN1883" t="str">
        <f t="shared" si="986"/>
        <v/>
      </c>
      <c r="AO1883" t="str">
        <f t="shared" si="980"/>
        <v/>
      </c>
      <c r="AP1883" t="str">
        <f t="shared" si="981"/>
        <v/>
      </c>
      <c r="AQ1883" t="str">
        <f t="shared" si="978"/>
        <v/>
      </c>
    </row>
    <row r="1884" spans="1:43" x14ac:dyDescent="0.25">
      <c r="A1884" t="str">
        <f t="shared" si="982"/>
        <v/>
      </c>
      <c r="C1884" t="str">
        <f t="shared" ref="C1884:C1947" si="988">IF(LEN(B1884)&gt;0,TRIM(B1884),"")</f>
        <v/>
      </c>
      <c r="D1884" t="str">
        <f t="shared" si="983"/>
        <v/>
      </c>
      <c r="E1884" t="str">
        <f t="shared" si="984"/>
        <v/>
      </c>
      <c r="F1884" t="str">
        <f t="shared" si="987"/>
        <v/>
      </c>
      <c r="G1884" t="str">
        <f t="shared" si="979"/>
        <v/>
      </c>
      <c r="H1884" t="str">
        <f t="shared" ref="H1884:H1947" si="989">IF(LEN(C1884)&gt;0,IF(IFERROR(FIND(":",C1884)&gt;0,FALSE),"",IF(MID(C1884,1,1)=".","",TRIM(MID(C1884,1,IFERROR(FIND(" ",C1884)-1,LEN(C1884)))))),"")</f>
        <v/>
      </c>
      <c r="I1884" s="3" t="str">
        <f>IF(LEN(H1884)&gt;0,VLOOKUP(H1884,DATA!$B$2:$G$526,6,FALSE),"")</f>
        <v/>
      </c>
      <c r="J1884" t="str">
        <f>IF(LEN(H1884)&gt;0,VLOOKUP(H1884,DATA!$B$2:$G$526,2,FALSE),"")</f>
        <v/>
      </c>
      <c r="K1884" t="str">
        <f>IF(LEN(H1884)&gt;0,IF(MID(IF(MID(MID(C1884,LEN(H1884)+2,99),1,1)="(",MID(MID(C1884,LEN(H1884)+2,99),2,LEN(MID(C1884,LEN(H1884)+2,99))-2),MID(C1884,LEN(H1884)+2,99)),1,1)=VLOOKUP(H1884,DATA!$B$2:$I$526,8,FALSE),MID(IF(MID(MID(C1884,LEN(H1884)+2,99),1,1)="(",MID(MID(C1884,LEN(H1884)+2,99),2,LEN(MID(C1884,LEN(H1884)+2,99))-2),MID(C1884,LEN(H1884)+2,99)),1,3),IF(MID(MID(C1884,LEN(H1884)+2,99),1,1)="(",MID(MID(C1884,LEN(H1884)+2,99),2,LEN(MID(C1884,LEN(H1884)+2,99))-2),MID(C1884,LEN(H1884)+2,99))),"")</f>
        <v/>
      </c>
      <c r="L1884" t="str">
        <f t="shared" ref="L1884:L1947" si="990">TRIM(MID(IF(LEN(H1884)&gt;0,IF(FIND(K1884,C1884)+LEN(K1884)+1&lt;LEN(C1884),MID(C1884,FIND(K1884,C1884)+LEN(K1884)+1,99),""),""), 1, IFERROR(FIND(",",IF(LEN(H1884)&gt;0,IF(FIND(K1884,C1884)+LEN(K1884)+1&lt;LEN(C1884),MID(C1884,FIND(K1884,C1884)+LEN(K1884)+1,99),""),""))-1,LEN(IF(LEN(H1884)&gt;0,IF(FIND(K1884,C1884)+LEN(K1884)+1&lt;LEN(C1884),MID(C1884,FIND(K1884,C1884)+LEN(K1884)+1,99),""),"")))))</f>
        <v/>
      </c>
      <c r="M1884" t="str">
        <f t="shared" si="977"/>
        <v/>
      </c>
      <c r="N1884" t="str">
        <f t="shared" ref="N1884:N1947" si="991">IF(MID(I1884,5,1)="L",IFERROR(FIND("#",L1884)=1,FALSE),"")</f>
        <v/>
      </c>
      <c r="O1884" t="str">
        <f t="shared" ref="O1884:O1947" si="992">IF(MID(I1884,4,1)="Z",IF(N1884,FALSE,TRUE),"")</f>
        <v/>
      </c>
      <c r="P1884" t="str">
        <f t="shared" si="985"/>
        <v/>
      </c>
      <c r="Q1884" t="str">
        <f t="shared" ref="Q1884:Q1947" si="993">IF(LEN(P1884)&gt;0,P1884-(G1884+4),IF(AND(MID(I1884,12,1)="F",LEN(L1884)&gt;0,MID(L1884,1,1)&lt;&gt;"R",MID(L1884,1,1)&lt;&gt;"F",MID(L1884,1,1)&lt;&gt;"#"),INT(MID(L1884,1,FIND("(",L1884)-1)),""))</f>
        <v/>
      </c>
      <c r="R1884" t="str">
        <f t="shared" ref="R1884:R1947" si="994">IF(AND(MID(I1884,3,1)="B",LEN(P1884)=0,LEN(Q1884)&lt;&gt;0),MID(L1884,LEN(Q1884)+2,3),"")</f>
        <v/>
      </c>
      <c r="S1884" t="str">
        <f t="shared" ref="S1884:S1947" si="995">IF(LEN(I1884)&gt;0,IF(MID(I1884,2,1)="A",IFERROR(FIND("A31",J1884)&gt;0,FALSE),""),"")</f>
        <v/>
      </c>
      <c r="T1884" t="str">
        <f t="shared" ref="T1884:T1947" si="996">IF(LEN(I1884)&gt;0,IF(MID(I1884,3,1)="B",IFERROR(FIND("B31",J1884)&gt;0,IF(H1884="HW_MFPR",TRUE,FALSE)),""),"")</f>
        <v/>
      </c>
      <c r="U1884" t="str">
        <f t="shared" ref="U1884:U1947" si="997">IF(LEN(I1884)&gt;0,IF(MID(I1884,13,1)="C",IFERROR(FIND("C31",J1884)&gt;0,FALSE),""),"")</f>
        <v/>
      </c>
      <c r="V1884" t="str">
        <f>IF(MID(I1884,6,1)="T",VLOOKUP(H1884,DATA!$B$2:$H$526,7,FALSE),"")</f>
        <v/>
      </c>
      <c r="W1884" t="str">
        <f t="shared" ref="W1884:W1947" si="998">IF(MID(I1884,7,1)="E",DEC2BIN(IF(M1884="L",0,1),1),"")</f>
        <v/>
      </c>
      <c r="X1884" t="str">
        <f>IF(LEN(H1884)&gt;0,VLOOKUP(H1884,DATA!$B$2:$F$526,5,FALSE),"")</f>
        <v/>
      </c>
      <c r="Y1884" t="str">
        <f t="shared" ref="Y1884:Y1947" si="999">IF(LEN(X1884)&gt;0,DEC2BIN(IF(AND(LEN(M1884)&gt;0,MID(M1884,1,1)="S"),1,0),1),"")</f>
        <v/>
      </c>
      <c r="Z1884" t="str">
        <f t="shared" ref="Z1884:Z1947" si="1000">IF(MID(I1884,10,1)="I",MID(L1884,1,IFERROR(FIND("(",L1884)-1,LEN(L1884))),"")</f>
        <v/>
      </c>
      <c r="AA1884" t="str">
        <f t="shared" ref="AA1884:AA1947" si="1001">IF(AND(LEN(Z1884)&gt;0,LEN(Z1884)&lt;&gt;LEN(L1884)),MID(L1884,LEN(Z1884)+2,LEN(L1884)-LEN(Z1884)-2),"")</f>
        <v/>
      </c>
      <c r="AB1884" t="str">
        <f>IF(LEN(Z1884)&gt;0,VLOOKUP(Z1884,DATA!$K$25:$L$69,2,FALSE)&amp;IF(LEN(AA1884)&gt;0,VLOOKUP(AA1884,DATA!$O$25:$P$29,2,FALSE),""),"")</f>
        <v/>
      </c>
      <c r="AC1884" t="str">
        <f>IF(LEN(Z1884)&gt;0,VLOOKUP(Z1884,DATA!$K$25:$M$69,3,FALSE),"")</f>
        <v/>
      </c>
      <c r="AD1884" t="str">
        <f t="shared" ref="AD1884:AD1947" si="1002">IF(MID(I1884,2,1)="A",DEC2BIN(IF(S1884,"31",MID(K1884,2,2)),5),"")</f>
        <v/>
      </c>
      <c r="AE1884" t="str">
        <f t="shared" ref="AE1884:AE1947" si="1003">IF(MID(I1884,3,1)="B",IF(T1884,DEC2BIN("31",5),IF(S1884,DEC2BIN(MID(K1884,2,2),5),IF(LEN(R1884)&gt;0,DEC2BIN(MID(R1884,2,2),5),IF(OR(LEN(P1884)&gt;0,LEN(Z1884)&gt;0,N1884),"",DEC2BIN(MID(L1884,2,2),5))))),"")</f>
        <v/>
      </c>
      <c r="AF1884" t="str">
        <f t="shared" ref="AF1884:AF1947" si="1004">IF(AND(LEN(O1884)&gt;0,O1884),"0000","")</f>
        <v/>
      </c>
      <c r="AG1884" t="str">
        <f t="shared" ref="AG1884:AG1947" si="1005">IF(AND(LEN(N1884)&gt;0,N1884),DEC2BIN(MID(L1884,2,LEN(L1884)-1),8)&amp;"1","")</f>
        <v/>
      </c>
      <c r="AH1884" t="str">
        <f t="shared" ref="AH1884:AH1947" si="1006">IF(MID(I1884,13,1)="C",DEC2BIN(IF(U1884,31,MID(M1884,2,2)),5),"")</f>
        <v/>
      </c>
      <c r="AI1884" t="str">
        <f>IF(LEN(Q1884)&gt;0,REPT("0",IF(IF(MID(I1884,12,1)="F",VLOOKUP(J1884,DATA!$K$2:$Y$20,14,FALSE),0)&gt;10,IF(MID(I1884,12,1)="F",VLOOKUP(J1884,DATA!$K$2:$Y$20,14,FALSE),0)-10,0)-LEN(X1884))&amp;DEC2BIN(Q1884,IF(MID(I1884,12,1)="F",VLOOKUP(J1884,DATA!$K$2:$Y$20,14,FALSE),0)-IF(IF(MID(I1884,12,1)="F",VLOOKUP(J1884,DATA!$K$2:$Y$20,14,FALSE),0)&gt;10,IF(MID(I1884,12,1)="F",VLOOKUP(J1884,DATA!$K$2:$Y$20,14,FALSE),0)-10,0)),"")</f>
        <v/>
      </c>
      <c r="AJ1884" t="str">
        <f>IF(LEN(H1884)&gt;0,IF(H1884&lt;&gt;"CALL_PAL",VLOOKUP(H1884,DATA!$B$2:$E$526,4,FALSE),VLOOKUP(K1884,DATA!$K$72:$M$161,3,FALSE)),"")</f>
        <v/>
      </c>
      <c r="AK1884" t="str">
        <f>IF(LEN(H1884)&gt;0,VLOOKUP(H1884,DATA!$B$2:$D$526,3,FALSE),"")</f>
        <v/>
      </c>
      <c r="AL1884" t="str">
        <f t="shared" ref="AL1884:AL1947" si="1007">AK1884&amp;AD1884&amp;AE1884&amp;V1884&amp;W1884&amp;X1884&amp;Y1884&amp;AB1884&amp;AC1884&amp;AF1884&amp;AG1884&amp;AI1884&amp;AJ1884&amp;AH1884</f>
        <v/>
      </c>
      <c r="AM1884" t="str">
        <f t="shared" ref="AM1884:AM1947" si="1008">IF(LEN(AL1884)&gt;0,BIN2HEX(MID(AL1884,1,8),2)&amp;BIN2HEX(MID(AL1884,9,8),2)&amp;BIN2HEX(MID(AL1884,17,8),2)&amp;BIN2HEX(MID(AL1884,25,8),2),"")</f>
        <v/>
      </c>
      <c r="AN1884" t="str">
        <f t="shared" si="986"/>
        <v/>
      </c>
      <c r="AO1884" t="str">
        <f t="shared" si="980"/>
        <v/>
      </c>
      <c r="AP1884" t="str">
        <f t="shared" si="981"/>
        <v/>
      </c>
      <c r="AQ1884" t="str">
        <f t="shared" si="978"/>
        <v/>
      </c>
    </row>
    <row r="1885" spans="1:43" x14ac:dyDescent="0.25">
      <c r="A1885" t="str">
        <f t="shared" si="982"/>
        <v/>
      </c>
      <c r="C1885" t="str">
        <f t="shared" si="988"/>
        <v/>
      </c>
      <c r="D1885" t="str">
        <f t="shared" si="983"/>
        <v/>
      </c>
      <c r="E1885" t="str">
        <f t="shared" si="984"/>
        <v/>
      </c>
      <c r="F1885" t="str">
        <f t="shared" si="987"/>
        <v/>
      </c>
      <c r="G1885" t="str">
        <f t="shared" si="979"/>
        <v/>
      </c>
      <c r="H1885" t="str">
        <f t="shared" si="989"/>
        <v/>
      </c>
      <c r="I1885" s="3" t="str">
        <f>IF(LEN(H1885)&gt;0,VLOOKUP(H1885,DATA!$B$2:$G$526,6,FALSE),"")</f>
        <v/>
      </c>
      <c r="J1885" t="str">
        <f>IF(LEN(H1885)&gt;0,VLOOKUP(H1885,DATA!$B$2:$G$526,2,FALSE),"")</f>
        <v/>
      </c>
      <c r="K1885" t="str">
        <f>IF(LEN(H1885)&gt;0,IF(MID(IF(MID(MID(C1885,LEN(H1885)+2,99),1,1)="(",MID(MID(C1885,LEN(H1885)+2,99),2,LEN(MID(C1885,LEN(H1885)+2,99))-2),MID(C1885,LEN(H1885)+2,99)),1,1)=VLOOKUP(H1885,DATA!$B$2:$I$526,8,FALSE),MID(IF(MID(MID(C1885,LEN(H1885)+2,99),1,1)="(",MID(MID(C1885,LEN(H1885)+2,99),2,LEN(MID(C1885,LEN(H1885)+2,99))-2),MID(C1885,LEN(H1885)+2,99)),1,3),IF(MID(MID(C1885,LEN(H1885)+2,99),1,1)="(",MID(MID(C1885,LEN(H1885)+2,99),2,LEN(MID(C1885,LEN(H1885)+2,99))-2),MID(C1885,LEN(H1885)+2,99))),"")</f>
        <v/>
      </c>
      <c r="L1885" t="str">
        <f t="shared" si="990"/>
        <v/>
      </c>
      <c r="M1885" t="str">
        <f t="shared" si="977"/>
        <v/>
      </c>
      <c r="N1885" t="str">
        <f t="shared" si="991"/>
        <v/>
      </c>
      <c r="O1885" t="str">
        <f t="shared" si="992"/>
        <v/>
      </c>
      <c r="P1885" t="str">
        <f t="shared" si="985"/>
        <v/>
      </c>
      <c r="Q1885" t="str">
        <f t="shared" si="993"/>
        <v/>
      </c>
      <c r="R1885" t="str">
        <f t="shared" si="994"/>
        <v/>
      </c>
      <c r="S1885" t="str">
        <f t="shared" si="995"/>
        <v/>
      </c>
      <c r="T1885" t="str">
        <f t="shared" si="996"/>
        <v/>
      </c>
      <c r="U1885" t="str">
        <f t="shared" si="997"/>
        <v/>
      </c>
      <c r="V1885" t="str">
        <f>IF(MID(I1885,6,1)="T",VLOOKUP(H1885,DATA!$B$2:$H$526,7,FALSE),"")</f>
        <v/>
      </c>
      <c r="W1885" t="str">
        <f t="shared" si="998"/>
        <v/>
      </c>
      <c r="X1885" t="str">
        <f>IF(LEN(H1885)&gt;0,VLOOKUP(H1885,DATA!$B$2:$F$526,5,FALSE),"")</f>
        <v/>
      </c>
      <c r="Y1885" t="str">
        <f t="shared" si="999"/>
        <v/>
      </c>
      <c r="Z1885" t="str">
        <f t="shared" si="1000"/>
        <v/>
      </c>
      <c r="AA1885" t="str">
        <f t="shared" si="1001"/>
        <v/>
      </c>
      <c r="AB1885" t="str">
        <f>IF(LEN(Z1885)&gt;0,VLOOKUP(Z1885,DATA!$K$25:$L$69,2,FALSE)&amp;IF(LEN(AA1885)&gt;0,VLOOKUP(AA1885,DATA!$O$25:$P$29,2,FALSE),""),"")</f>
        <v/>
      </c>
      <c r="AC1885" t="str">
        <f>IF(LEN(Z1885)&gt;0,VLOOKUP(Z1885,DATA!$K$25:$M$69,3,FALSE),"")</f>
        <v/>
      </c>
      <c r="AD1885" t="str">
        <f t="shared" si="1002"/>
        <v/>
      </c>
      <c r="AE1885" t="str">
        <f t="shared" si="1003"/>
        <v/>
      </c>
      <c r="AF1885" t="str">
        <f t="shared" si="1004"/>
        <v/>
      </c>
      <c r="AG1885" t="str">
        <f t="shared" si="1005"/>
        <v/>
      </c>
      <c r="AH1885" t="str">
        <f t="shared" si="1006"/>
        <v/>
      </c>
      <c r="AI1885" t="str">
        <f>IF(LEN(Q1885)&gt;0,REPT("0",IF(IF(MID(I1885,12,1)="F",VLOOKUP(J1885,DATA!$K$2:$Y$20,14,FALSE),0)&gt;10,IF(MID(I1885,12,1)="F",VLOOKUP(J1885,DATA!$K$2:$Y$20,14,FALSE),0)-10,0)-LEN(X1885))&amp;DEC2BIN(Q1885,IF(MID(I1885,12,1)="F",VLOOKUP(J1885,DATA!$K$2:$Y$20,14,FALSE),0)-IF(IF(MID(I1885,12,1)="F",VLOOKUP(J1885,DATA!$K$2:$Y$20,14,FALSE),0)&gt;10,IF(MID(I1885,12,1)="F",VLOOKUP(J1885,DATA!$K$2:$Y$20,14,FALSE),0)-10,0)),"")</f>
        <v/>
      </c>
      <c r="AJ1885" t="str">
        <f>IF(LEN(H1885)&gt;0,IF(H1885&lt;&gt;"CALL_PAL",VLOOKUP(H1885,DATA!$B$2:$E$526,4,FALSE),VLOOKUP(K1885,DATA!$K$72:$M$161,3,FALSE)),"")</f>
        <v/>
      </c>
      <c r="AK1885" t="str">
        <f>IF(LEN(H1885)&gt;0,VLOOKUP(H1885,DATA!$B$2:$D$526,3,FALSE),"")</f>
        <v/>
      </c>
      <c r="AL1885" t="str">
        <f t="shared" si="1007"/>
        <v/>
      </c>
      <c r="AM1885" t="str">
        <f t="shared" si="1008"/>
        <v/>
      </c>
      <c r="AN1885" t="str">
        <f t="shared" si="986"/>
        <v/>
      </c>
      <c r="AO1885" t="str">
        <f t="shared" si="980"/>
        <v/>
      </c>
      <c r="AP1885" t="str">
        <f t="shared" si="981"/>
        <v/>
      </c>
      <c r="AQ1885" t="str">
        <f t="shared" si="978"/>
        <v/>
      </c>
    </row>
    <row r="1886" spans="1:43" x14ac:dyDescent="0.25">
      <c r="A1886" t="str">
        <f t="shared" si="982"/>
        <v/>
      </c>
      <c r="C1886" t="str">
        <f t="shared" si="988"/>
        <v/>
      </c>
      <c r="D1886" t="str">
        <f t="shared" si="983"/>
        <v/>
      </c>
      <c r="E1886" t="str">
        <f t="shared" si="984"/>
        <v/>
      </c>
      <c r="F1886" t="str">
        <f t="shared" si="987"/>
        <v/>
      </c>
      <c r="G1886" t="str">
        <f t="shared" si="979"/>
        <v/>
      </c>
      <c r="H1886" t="str">
        <f t="shared" si="989"/>
        <v/>
      </c>
      <c r="I1886" s="3" t="str">
        <f>IF(LEN(H1886)&gt;0,VLOOKUP(H1886,DATA!$B$2:$G$526,6,FALSE),"")</f>
        <v/>
      </c>
      <c r="J1886" t="str">
        <f>IF(LEN(H1886)&gt;0,VLOOKUP(H1886,DATA!$B$2:$G$526,2,FALSE),"")</f>
        <v/>
      </c>
      <c r="K1886" t="str">
        <f>IF(LEN(H1886)&gt;0,IF(MID(IF(MID(MID(C1886,LEN(H1886)+2,99),1,1)="(",MID(MID(C1886,LEN(H1886)+2,99),2,LEN(MID(C1886,LEN(H1886)+2,99))-2),MID(C1886,LEN(H1886)+2,99)),1,1)=VLOOKUP(H1886,DATA!$B$2:$I$526,8,FALSE),MID(IF(MID(MID(C1886,LEN(H1886)+2,99),1,1)="(",MID(MID(C1886,LEN(H1886)+2,99),2,LEN(MID(C1886,LEN(H1886)+2,99))-2),MID(C1886,LEN(H1886)+2,99)),1,3),IF(MID(MID(C1886,LEN(H1886)+2,99),1,1)="(",MID(MID(C1886,LEN(H1886)+2,99),2,LEN(MID(C1886,LEN(H1886)+2,99))-2),MID(C1886,LEN(H1886)+2,99))),"")</f>
        <v/>
      </c>
      <c r="L1886" t="str">
        <f t="shared" si="990"/>
        <v/>
      </c>
      <c r="M1886" t="str">
        <f t="shared" si="977"/>
        <v/>
      </c>
      <c r="N1886" t="str">
        <f t="shared" si="991"/>
        <v/>
      </c>
      <c r="O1886" t="str">
        <f t="shared" si="992"/>
        <v/>
      </c>
      <c r="P1886" t="str">
        <f t="shared" si="985"/>
        <v/>
      </c>
      <c r="Q1886" t="str">
        <f t="shared" si="993"/>
        <v/>
      </c>
      <c r="R1886" t="str">
        <f t="shared" si="994"/>
        <v/>
      </c>
      <c r="S1886" t="str">
        <f t="shared" si="995"/>
        <v/>
      </c>
      <c r="T1886" t="str">
        <f t="shared" si="996"/>
        <v/>
      </c>
      <c r="U1886" t="str">
        <f t="shared" si="997"/>
        <v/>
      </c>
      <c r="V1886" t="str">
        <f>IF(MID(I1886,6,1)="T",VLOOKUP(H1886,DATA!$B$2:$H$526,7,FALSE),"")</f>
        <v/>
      </c>
      <c r="W1886" t="str">
        <f t="shared" si="998"/>
        <v/>
      </c>
      <c r="X1886" t="str">
        <f>IF(LEN(H1886)&gt;0,VLOOKUP(H1886,DATA!$B$2:$F$526,5,FALSE),"")</f>
        <v/>
      </c>
      <c r="Y1886" t="str">
        <f t="shared" si="999"/>
        <v/>
      </c>
      <c r="Z1886" t="str">
        <f t="shared" si="1000"/>
        <v/>
      </c>
      <c r="AA1886" t="str">
        <f t="shared" si="1001"/>
        <v/>
      </c>
      <c r="AB1886" t="str">
        <f>IF(LEN(Z1886)&gt;0,VLOOKUP(Z1886,DATA!$K$25:$L$69,2,FALSE)&amp;IF(LEN(AA1886)&gt;0,VLOOKUP(AA1886,DATA!$O$25:$P$29,2,FALSE),""),"")</f>
        <v/>
      </c>
      <c r="AC1886" t="str">
        <f>IF(LEN(Z1886)&gt;0,VLOOKUP(Z1886,DATA!$K$25:$M$69,3,FALSE),"")</f>
        <v/>
      </c>
      <c r="AD1886" t="str">
        <f t="shared" si="1002"/>
        <v/>
      </c>
      <c r="AE1886" t="str">
        <f t="shared" si="1003"/>
        <v/>
      </c>
      <c r="AF1886" t="str">
        <f t="shared" si="1004"/>
        <v/>
      </c>
      <c r="AG1886" t="str">
        <f t="shared" si="1005"/>
        <v/>
      </c>
      <c r="AH1886" t="str">
        <f t="shared" si="1006"/>
        <v/>
      </c>
      <c r="AI1886" t="str">
        <f>IF(LEN(Q1886)&gt;0,REPT("0",IF(IF(MID(I1886,12,1)="F",VLOOKUP(J1886,DATA!$K$2:$Y$20,14,FALSE),0)&gt;10,IF(MID(I1886,12,1)="F",VLOOKUP(J1886,DATA!$K$2:$Y$20,14,FALSE),0)-10,0)-LEN(X1886))&amp;DEC2BIN(Q1886,IF(MID(I1886,12,1)="F",VLOOKUP(J1886,DATA!$K$2:$Y$20,14,FALSE),0)-IF(IF(MID(I1886,12,1)="F",VLOOKUP(J1886,DATA!$K$2:$Y$20,14,FALSE),0)&gt;10,IF(MID(I1886,12,1)="F",VLOOKUP(J1886,DATA!$K$2:$Y$20,14,FALSE),0)-10,0)),"")</f>
        <v/>
      </c>
      <c r="AJ1886" t="str">
        <f>IF(LEN(H1886)&gt;0,IF(H1886&lt;&gt;"CALL_PAL",VLOOKUP(H1886,DATA!$B$2:$E$526,4,FALSE),VLOOKUP(K1886,DATA!$K$72:$M$161,3,FALSE)),"")</f>
        <v/>
      </c>
      <c r="AK1886" t="str">
        <f>IF(LEN(H1886)&gt;0,VLOOKUP(H1886,DATA!$B$2:$D$526,3,FALSE),"")</f>
        <v/>
      </c>
      <c r="AL1886" t="str">
        <f t="shared" si="1007"/>
        <v/>
      </c>
      <c r="AM1886" t="str">
        <f t="shared" si="1008"/>
        <v/>
      </c>
      <c r="AN1886" t="str">
        <f t="shared" si="986"/>
        <v/>
      </c>
      <c r="AO1886" t="str">
        <f t="shared" si="980"/>
        <v/>
      </c>
      <c r="AP1886" t="str">
        <f t="shared" si="981"/>
        <v/>
      </c>
      <c r="AQ1886" t="str">
        <f t="shared" si="978"/>
        <v/>
      </c>
    </row>
    <row r="1887" spans="1:43" x14ac:dyDescent="0.25">
      <c r="A1887" t="str">
        <f t="shared" si="982"/>
        <v/>
      </c>
      <c r="C1887" t="str">
        <f t="shared" si="988"/>
        <v/>
      </c>
      <c r="D1887" t="str">
        <f t="shared" si="983"/>
        <v/>
      </c>
      <c r="E1887" t="str">
        <f t="shared" si="984"/>
        <v/>
      </c>
      <c r="F1887" t="str">
        <f t="shared" si="987"/>
        <v/>
      </c>
      <c r="G1887" t="str">
        <f t="shared" si="979"/>
        <v/>
      </c>
      <c r="H1887" t="str">
        <f t="shared" si="989"/>
        <v/>
      </c>
      <c r="I1887" s="3" t="str">
        <f>IF(LEN(H1887)&gt;0,VLOOKUP(H1887,DATA!$B$2:$G$526,6,FALSE),"")</f>
        <v/>
      </c>
      <c r="J1887" t="str">
        <f>IF(LEN(H1887)&gt;0,VLOOKUP(H1887,DATA!$B$2:$G$526,2,FALSE),"")</f>
        <v/>
      </c>
      <c r="K1887" t="str">
        <f>IF(LEN(H1887)&gt;0,IF(MID(IF(MID(MID(C1887,LEN(H1887)+2,99),1,1)="(",MID(MID(C1887,LEN(H1887)+2,99),2,LEN(MID(C1887,LEN(H1887)+2,99))-2),MID(C1887,LEN(H1887)+2,99)),1,1)=VLOOKUP(H1887,DATA!$B$2:$I$526,8,FALSE),MID(IF(MID(MID(C1887,LEN(H1887)+2,99),1,1)="(",MID(MID(C1887,LEN(H1887)+2,99),2,LEN(MID(C1887,LEN(H1887)+2,99))-2),MID(C1887,LEN(H1887)+2,99)),1,3),IF(MID(MID(C1887,LEN(H1887)+2,99),1,1)="(",MID(MID(C1887,LEN(H1887)+2,99),2,LEN(MID(C1887,LEN(H1887)+2,99))-2),MID(C1887,LEN(H1887)+2,99))),"")</f>
        <v/>
      </c>
      <c r="L1887" t="str">
        <f t="shared" si="990"/>
        <v/>
      </c>
      <c r="M1887" t="str">
        <f t="shared" si="977"/>
        <v/>
      </c>
      <c r="N1887" t="str">
        <f t="shared" si="991"/>
        <v/>
      </c>
      <c r="O1887" t="str">
        <f t="shared" si="992"/>
        <v/>
      </c>
      <c r="P1887" t="str">
        <f t="shared" si="985"/>
        <v/>
      </c>
      <c r="Q1887" t="str">
        <f t="shared" si="993"/>
        <v/>
      </c>
      <c r="R1887" t="str">
        <f t="shared" si="994"/>
        <v/>
      </c>
      <c r="S1887" t="str">
        <f t="shared" si="995"/>
        <v/>
      </c>
      <c r="T1887" t="str">
        <f t="shared" si="996"/>
        <v/>
      </c>
      <c r="U1887" t="str">
        <f t="shared" si="997"/>
        <v/>
      </c>
      <c r="V1887" t="str">
        <f>IF(MID(I1887,6,1)="T",VLOOKUP(H1887,DATA!$B$2:$H$526,7,FALSE),"")</f>
        <v/>
      </c>
      <c r="W1887" t="str">
        <f t="shared" si="998"/>
        <v/>
      </c>
      <c r="X1887" t="str">
        <f>IF(LEN(H1887)&gt;0,VLOOKUP(H1887,DATA!$B$2:$F$526,5,FALSE),"")</f>
        <v/>
      </c>
      <c r="Y1887" t="str">
        <f t="shared" si="999"/>
        <v/>
      </c>
      <c r="Z1887" t="str">
        <f t="shared" si="1000"/>
        <v/>
      </c>
      <c r="AA1887" t="str">
        <f t="shared" si="1001"/>
        <v/>
      </c>
      <c r="AB1887" t="str">
        <f>IF(LEN(Z1887)&gt;0,VLOOKUP(Z1887,DATA!$K$25:$L$69,2,FALSE)&amp;IF(LEN(AA1887)&gt;0,VLOOKUP(AA1887,DATA!$O$25:$P$29,2,FALSE),""),"")</f>
        <v/>
      </c>
      <c r="AC1887" t="str">
        <f>IF(LEN(Z1887)&gt;0,VLOOKUP(Z1887,DATA!$K$25:$M$69,3,FALSE),"")</f>
        <v/>
      </c>
      <c r="AD1887" t="str">
        <f t="shared" si="1002"/>
        <v/>
      </c>
      <c r="AE1887" t="str">
        <f t="shared" si="1003"/>
        <v/>
      </c>
      <c r="AF1887" t="str">
        <f t="shared" si="1004"/>
        <v/>
      </c>
      <c r="AG1887" t="str">
        <f t="shared" si="1005"/>
        <v/>
      </c>
      <c r="AH1887" t="str">
        <f t="shared" si="1006"/>
        <v/>
      </c>
      <c r="AI1887" t="str">
        <f>IF(LEN(Q1887)&gt;0,REPT("0",IF(IF(MID(I1887,12,1)="F",VLOOKUP(J1887,DATA!$K$2:$Y$20,14,FALSE),0)&gt;10,IF(MID(I1887,12,1)="F",VLOOKUP(J1887,DATA!$K$2:$Y$20,14,FALSE),0)-10,0)-LEN(X1887))&amp;DEC2BIN(Q1887,IF(MID(I1887,12,1)="F",VLOOKUP(J1887,DATA!$K$2:$Y$20,14,FALSE),0)-IF(IF(MID(I1887,12,1)="F",VLOOKUP(J1887,DATA!$K$2:$Y$20,14,FALSE),0)&gt;10,IF(MID(I1887,12,1)="F",VLOOKUP(J1887,DATA!$K$2:$Y$20,14,FALSE),0)-10,0)),"")</f>
        <v/>
      </c>
      <c r="AJ1887" t="str">
        <f>IF(LEN(H1887)&gt;0,IF(H1887&lt;&gt;"CALL_PAL",VLOOKUP(H1887,DATA!$B$2:$E$526,4,FALSE),VLOOKUP(K1887,DATA!$K$72:$M$161,3,FALSE)),"")</f>
        <v/>
      </c>
      <c r="AK1887" t="str">
        <f>IF(LEN(H1887)&gt;0,VLOOKUP(H1887,DATA!$B$2:$D$526,3,FALSE),"")</f>
        <v/>
      </c>
      <c r="AL1887" t="str">
        <f t="shared" si="1007"/>
        <v/>
      </c>
      <c r="AM1887" t="str">
        <f t="shared" si="1008"/>
        <v/>
      </c>
      <c r="AN1887" t="str">
        <f t="shared" si="986"/>
        <v/>
      </c>
      <c r="AO1887" t="str">
        <f t="shared" si="980"/>
        <v/>
      </c>
      <c r="AP1887" t="str">
        <f t="shared" si="981"/>
        <v/>
      </c>
      <c r="AQ1887" t="str">
        <f t="shared" si="978"/>
        <v/>
      </c>
    </row>
    <row r="1888" spans="1:43" x14ac:dyDescent="0.25">
      <c r="A1888" t="str">
        <f t="shared" si="982"/>
        <v/>
      </c>
      <c r="C1888" t="str">
        <f t="shared" si="988"/>
        <v/>
      </c>
      <c r="D1888" t="str">
        <f t="shared" si="983"/>
        <v/>
      </c>
      <c r="E1888" t="str">
        <f t="shared" si="984"/>
        <v/>
      </c>
      <c r="F1888" t="str">
        <f t="shared" si="987"/>
        <v/>
      </c>
      <c r="G1888" t="str">
        <f t="shared" si="979"/>
        <v/>
      </c>
      <c r="H1888" t="str">
        <f t="shared" si="989"/>
        <v/>
      </c>
      <c r="I1888" s="3" t="str">
        <f>IF(LEN(H1888)&gt;0,VLOOKUP(H1888,DATA!$B$2:$G$526,6,FALSE),"")</f>
        <v/>
      </c>
      <c r="J1888" t="str">
        <f>IF(LEN(H1888)&gt;0,VLOOKUP(H1888,DATA!$B$2:$G$526,2,FALSE),"")</f>
        <v/>
      </c>
      <c r="K1888" t="str">
        <f>IF(LEN(H1888)&gt;0,IF(MID(IF(MID(MID(C1888,LEN(H1888)+2,99),1,1)="(",MID(MID(C1888,LEN(H1888)+2,99),2,LEN(MID(C1888,LEN(H1888)+2,99))-2),MID(C1888,LEN(H1888)+2,99)),1,1)=VLOOKUP(H1888,DATA!$B$2:$I$526,8,FALSE),MID(IF(MID(MID(C1888,LEN(H1888)+2,99),1,1)="(",MID(MID(C1888,LEN(H1888)+2,99),2,LEN(MID(C1888,LEN(H1888)+2,99))-2),MID(C1888,LEN(H1888)+2,99)),1,3),IF(MID(MID(C1888,LEN(H1888)+2,99),1,1)="(",MID(MID(C1888,LEN(H1888)+2,99),2,LEN(MID(C1888,LEN(H1888)+2,99))-2),MID(C1888,LEN(H1888)+2,99))),"")</f>
        <v/>
      </c>
      <c r="L1888" t="str">
        <f t="shared" si="990"/>
        <v/>
      </c>
      <c r="M1888" t="str">
        <f t="shared" si="977"/>
        <v/>
      </c>
      <c r="N1888" t="str">
        <f t="shared" si="991"/>
        <v/>
      </c>
      <c r="O1888" t="str">
        <f t="shared" si="992"/>
        <v/>
      </c>
      <c r="P1888" t="str">
        <f t="shared" si="985"/>
        <v/>
      </c>
      <c r="Q1888" t="str">
        <f t="shared" si="993"/>
        <v/>
      </c>
      <c r="R1888" t="str">
        <f t="shared" si="994"/>
        <v/>
      </c>
      <c r="S1888" t="str">
        <f t="shared" si="995"/>
        <v/>
      </c>
      <c r="T1888" t="str">
        <f t="shared" si="996"/>
        <v/>
      </c>
      <c r="U1888" t="str">
        <f t="shared" si="997"/>
        <v/>
      </c>
      <c r="V1888" t="str">
        <f>IF(MID(I1888,6,1)="T",VLOOKUP(H1888,DATA!$B$2:$H$526,7,FALSE),"")</f>
        <v/>
      </c>
      <c r="W1888" t="str">
        <f t="shared" si="998"/>
        <v/>
      </c>
      <c r="X1888" t="str">
        <f>IF(LEN(H1888)&gt;0,VLOOKUP(H1888,DATA!$B$2:$F$526,5,FALSE),"")</f>
        <v/>
      </c>
      <c r="Y1888" t="str">
        <f t="shared" si="999"/>
        <v/>
      </c>
      <c r="Z1888" t="str">
        <f t="shared" si="1000"/>
        <v/>
      </c>
      <c r="AA1888" t="str">
        <f t="shared" si="1001"/>
        <v/>
      </c>
      <c r="AB1888" t="str">
        <f>IF(LEN(Z1888)&gt;0,VLOOKUP(Z1888,DATA!$K$25:$L$69,2,FALSE)&amp;IF(LEN(AA1888)&gt;0,VLOOKUP(AA1888,DATA!$O$25:$P$29,2,FALSE),""),"")</f>
        <v/>
      </c>
      <c r="AC1888" t="str">
        <f>IF(LEN(Z1888)&gt;0,VLOOKUP(Z1888,DATA!$K$25:$M$69,3,FALSE),"")</f>
        <v/>
      </c>
      <c r="AD1888" t="str">
        <f t="shared" si="1002"/>
        <v/>
      </c>
      <c r="AE1888" t="str">
        <f t="shared" si="1003"/>
        <v/>
      </c>
      <c r="AF1888" t="str">
        <f t="shared" si="1004"/>
        <v/>
      </c>
      <c r="AG1888" t="str">
        <f t="shared" si="1005"/>
        <v/>
      </c>
      <c r="AH1888" t="str">
        <f t="shared" si="1006"/>
        <v/>
      </c>
      <c r="AI1888" t="str">
        <f>IF(LEN(Q1888)&gt;0,REPT("0",IF(IF(MID(I1888,12,1)="F",VLOOKUP(J1888,DATA!$K$2:$Y$20,14,FALSE),0)&gt;10,IF(MID(I1888,12,1)="F",VLOOKUP(J1888,DATA!$K$2:$Y$20,14,FALSE),0)-10,0)-LEN(X1888))&amp;DEC2BIN(Q1888,IF(MID(I1888,12,1)="F",VLOOKUP(J1888,DATA!$K$2:$Y$20,14,FALSE),0)-IF(IF(MID(I1888,12,1)="F",VLOOKUP(J1888,DATA!$K$2:$Y$20,14,FALSE),0)&gt;10,IF(MID(I1888,12,1)="F",VLOOKUP(J1888,DATA!$K$2:$Y$20,14,FALSE),0)-10,0)),"")</f>
        <v/>
      </c>
      <c r="AJ1888" t="str">
        <f>IF(LEN(H1888)&gt;0,IF(H1888&lt;&gt;"CALL_PAL",VLOOKUP(H1888,DATA!$B$2:$E$526,4,FALSE),VLOOKUP(K1888,DATA!$K$72:$M$161,3,FALSE)),"")</f>
        <v/>
      </c>
      <c r="AK1888" t="str">
        <f>IF(LEN(H1888)&gt;0,VLOOKUP(H1888,DATA!$B$2:$D$526,3,FALSE),"")</f>
        <v/>
      </c>
      <c r="AL1888" t="str">
        <f t="shared" si="1007"/>
        <v/>
      </c>
      <c r="AM1888" t="str">
        <f t="shared" si="1008"/>
        <v/>
      </c>
      <c r="AN1888" t="str">
        <f t="shared" si="986"/>
        <v/>
      </c>
      <c r="AO1888" t="str">
        <f t="shared" si="980"/>
        <v/>
      </c>
      <c r="AP1888" t="str">
        <f t="shared" si="981"/>
        <v/>
      </c>
      <c r="AQ1888" t="str">
        <f t="shared" si="978"/>
        <v/>
      </c>
    </row>
    <row r="1889" spans="1:43" x14ac:dyDescent="0.25">
      <c r="A1889" t="str">
        <f t="shared" si="982"/>
        <v/>
      </c>
      <c r="C1889" t="str">
        <f t="shared" si="988"/>
        <v/>
      </c>
      <c r="D1889" t="str">
        <f t="shared" si="983"/>
        <v/>
      </c>
      <c r="E1889" t="str">
        <f t="shared" si="984"/>
        <v/>
      </c>
      <c r="F1889" t="str">
        <f t="shared" si="987"/>
        <v/>
      </c>
      <c r="G1889" t="str">
        <f t="shared" si="979"/>
        <v/>
      </c>
      <c r="H1889" t="str">
        <f t="shared" si="989"/>
        <v/>
      </c>
      <c r="I1889" s="3" t="str">
        <f>IF(LEN(H1889)&gt;0,VLOOKUP(H1889,DATA!$B$2:$G$526,6,FALSE),"")</f>
        <v/>
      </c>
      <c r="J1889" t="str">
        <f>IF(LEN(H1889)&gt;0,VLOOKUP(H1889,DATA!$B$2:$G$526,2,FALSE),"")</f>
        <v/>
      </c>
      <c r="K1889" t="str">
        <f>IF(LEN(H1889)&gt;0,IF(MID(IF(MID(MID(C1889,LEN(H1889)+2,99),1,1)="(",MID(MID(C1889,LEN(H1889)+2,99),2,LEN(MID(C1889,LEN(H1889)+2,99))-2),MID(C1889,LEN(H1889)+2,99)),1,1)=VLOOKUP(H1889,DATA!$B$2:$I$526,8,FALSE),MID(IF(MID(MID(C1889,LEN(H1889)+2,99),1,1)="(",MID(MID(C1889,LEN(H1889)+2,99),2,LEN(MID(C1889,LEN(H1889)+2,99))-2),MID(C1889,LEN(H1889)+2,99)),1,3),IF(MID(MID(C1889,LEN(H1889)+2,99),1,1)="(",MID(MID(C1889,LEN(H1889)+2,99),2,LEN(MID(C1889,LEN(H1889)+2,99))-2),MID(C1889,LEN(H1889)+2,99))),"")</f>
        <v/>
      </c>
      <c r="L1889" t="str">
        <f t="shared" si="990"/>
        <v/>
      </c>
      <c r="M1889" t="str">
        <f t="shared" si="977"/>
        <v/>
      </c>
      <c r="N1889" t="str">
        <f t="shared" si="991"/>
        <v/>
      </c>
      <c r="O1889" t="str">
        <f t="shared" si="992"/>
        <v/>
      </c>
      <c r="P1889" t="str">
        <f t="shared" si="985"/>
        <v/>
      </c>
      <c r="Q1889" t="str">
        <f t="shared" si="993"/>
        <v/>
      </c>
      <c r="R1889" t="str">
        <f t="shared" si="994"/>
        <v/>
      </c>
      <c r="S1889" t="str">
        <f t="shared" si="995"/>
        <v/>
      </c>
      <c r="T1889" t="str">
        <f t="shared" si="996"/>
        <v/>
      </c>
      <c r="U1889" t="str">
        <f t="shared" si="997"/>
        <v/>
      </c>
      <c r="V1889" t="str">
        <f>IF(MID(I1889,6,1)="T",VLOOKUP(H1889,DATA!$B$2:$H$526,7,FALSE),"")</f>
        <v/>
      </c>
      <c r="W1889" t="str">
        <f t="shared" si="998"/>
        <v/>
      </c>
      <c r="X1889" t="str">
        <f>IF(LEN(H1889)&gt;0,VLOOKUP(H1889,DATA!$B$2:$F$526,5,FALSE),"")</f>
        <v/>
      </c>
      <c r="Y1889" t="str">
        <f t="shared" si="999"/>
        <v/>
      </c>
      <c r="Z1889" t="str">
        <f t="shared" si="1000"/>
        <v/>
      </c>
      <c r="AA1889" t="str">
        <f t="shared" si="1001"/>
        <v/>
      </c>
      <c r="AB1889" t="str">
        <f>IF(LEN(Z1889)&gt;0,VLOOKUP(Z1889,DATA!$K$25:$L$69,2,FALSE)&amp;IF(LEN(AA1889)&gt;0,VLOOKUP(AA1889,DATA!$O$25:$P$29,2,FALSE),""),"")</f>
        <v/>
      </c>
      <c r="AC1889" t="str">
        <f>IF(LEN(Z1889)&gt;0,VLOOKUP(Z1889,DATA!$K$25:$M$69,3,FALSE),"")</f>
        <v/>
      </c>
      <c r="AD1889" t="str">
        <f t="shared" si="1002"/>
        <v/>
      </c>
      <c r="AE1889" t="str">
        <f t="shared" si="1003"/>
        <v/>
      </c>
      <c r="AF1889" t="str">
        <f t="shared" si="1004"/>
        <v/>
      </c>
      <c r="AG1889" t="str">
        <f t="shared" si="1005"/>
        <v/>
      </c>
      <c r="AH1889" t="str">
        <f t="shared" si="1006"/>
        <v/>
      </c>
      <c r="AI1889" t="str">
        <f>IF(LEN(Q1889)&gt;0,REPT("0",IF(IF(MID(I1889,12,1)="F",VLOOKUP(J1889,DATA!$K$2:$Y$20,14,FALSE),0)&gt;10,IF(MID(I1889,12,1)="F",VLOOKUP(J1889,DATA!$K$2:$Y$20,14,FALSE),0)-10,0)-LEN(X1889))&amp;DEC2BIN(Q1889,IF(MID(I1889,12,1)="F",VLOOKUP(J1889,DATA!$K$2:$Y$20,14,FALSE),0)-IF(IF(MID(I1889,12,1)="F",VLOOKUP(J1889,DATA!$K$2:$Y$20,14,FALSE),0)&gt;10,IF(MID(I1889,12,1)="F",VLOOKUP(J1889,DATA!$K$2:$Y$20,14,FALSE),0)-10,0)),"")</f>
        <v/>
      </c>
      <c r="AJ1889" t="str">
        <f>IF(LEN(H1889)&gt;0,IF(H1889&lt;&gt;"CALL_PAL",VLOOKUP(H1889,DATA!$B$2:$E$526,4,FALSE),VLOOKUP(K1889,DATA!$K$72:$M$161,3,FALSE)),"")</f>
        <v/>
      </c>
      <c r="AK1889" t="str">
        <f>IF(LEN(H1889)&gt;0,VLOOKUP(H1889,DATA!$B$2:$D$526,3,FALSE),"")</f>
        <v/>
      </c>
      <c r="AL1889" t="str">
        <f t="shared" si="1007"/>
        <v/>
      </c>
      <c r="AM1889" t="str">
        <f t="shared" si="1008"/>
        <v/>
      </c>
      <c r="AN1889" t="str">
        <f t="shared" si="986"/>
        <v/>
      </c>
      <c r="AO1889" t="str">
        <f t="shared" si="980"/>
        <v/>
      </c>
      <c r="AP1889" t="str">
        <f t="shared" si="981"/>
        <v/>
      </c>
      <c r="AQ1889" t="str">
        <f t="shared" si="978"/>
        <v/>
      </c>
    </row>
    <row r="1890" spans="1:43" x14ac:dyDescent="0.25">
      <c r="A1890" t="str">
        <f t="shared" si="982"/>
        <v/>
      </c>
      <c r="C1890" t="str">
        <f t="shared" si="988"/>
        <v/>
      </c>
      <c r="D1890" t="str">
        <f t="shared" si="983"/>
        <v/>
      </c>
      <c r="E1890" t="str">
        <f t="shared" si="984"/>
        <v/>
      </c>
      <c r="F1890" t="str">
        <f t="shared" si="987"/>
        <v/>
      </c>
      <c r="G1890" t="str">
        <f t="shared" si="979"/>
        <v/>
      </c>
      <c r="H1890" t="str">
        <f t="shared" si="989"/>
        <v/>
      </c>
      <c r="I1890" s="3" t="str">
        <f>IF(LEN(H1890)&gt;0,VLOOKUP(H1890,DATA!$B$2:$G$526,6,FALSE),"")</f>
        <v/>
      </c>
      <c r="J1890" t="str">
        <f>IF(LEN(H1890)&gt;0,VLOOKUP(H1890,DATA!$B$2:$G$526,2,FALSE),"")</f>
        <v/>
      </c>
      <c r="K1890" t="str">
        <f>IF(LEN(H1890)&gt;0,IF(MID(IF(MID(MID(C1890,LEN(H1890)+2,99),1,1)="(",MID(MID(C1890,LEN(H1890)+2,99),2,LEN(MID(C1890,LEN(H1890)+2,99))-2),MID(C1890,LEN(H1890)+2,99)),1,1)=VLOOKUP(H1890,DATA!$B$2:$I$526,8,FALSE),MID(IF(MID(MID(C1890,LEN(H1890)+2,99),1,1)="(",MID(MID(C1890,LEN(H1890)+2,99),2,LEN(MID(C1890,LEN(H1890)+2,99))-2),MID(C1890,LEN(H1890)+2,99)),1,3),IF(MID(MID(C1890,LEN(H1890)+2,99),1,1)="(",MID(MID(C1890,LEN(H1890)+2,99),2,LEN(MID(C1890,LEN(H1890)+2,99))-2),MID(C1890,LEN(H1890)+2,99))),"")</f>
        <v/>
      </c>
      <c r="L1890" t="str">
        <f t="shared" si="990"/>
        <v/>
      </c>
      <c r="M1890" t="str">
        <f t="shared" si="977"/>
        <v/>
      </c>
      <c r="N1890" t="str">
        <f t="shared" si="991"/>
        <v/>
      </c>
      <c r="O1890" t="str">
        <f t="shared" si="992"/>
        <v/>
      </c>
      <c r="P1890" t="str">
        <f t="shared" si="985"/>
        <v/>
      </c>
      <c r="Q1890" t="str">
        <f t="shared" si="993"/>
        <v/>
      </c>
      <c r="R1890" t="str">
        <f t="shared" si="994"/>
        <v/>
      </c>
      <c r="S1890" t="str">
        <f t="shared" si="995"/>
        <v/>
      </c>
      <c r="T1890" t="str">
        <f t="shared" si="996"/>
        <v/>
      </c>
      <c r="U1890" t="str">
        <f t="shared" si="997"/>
        <v/>
      </c>
      <c r="V1890" t="str">
        <f>IF(MID(I1890,6,1)="T",VLOOKUP(H1890,DATA!$B$2:$H$526,7,FALSE),"")</f>
        <v/>
      </c>
      <c r="W1890" t="str">
        <f t="shared" si="998"/>
        <v/>
      </c>
      <c r="X1890" t="str">
        <f>IF(LEN(H1890)&gt;0,VLOOKUP(H1890,DATA!$B$2:$F$526,5,FALSE),"")</f>
        <v/>
      </c>
      <c r="Y1890" t="str">
        <f t="shared" si="999"/>
        <v/>
      </c>
      <c r="Z1890" t="str">
        <f t="shared" si="1000"/>
        <v/>
      </c>
      <c r="AA1890" t="str">
        <f t="shared" si="1001"/>
        <v/>
      </c>
      <c r="AB1890" t="str">
        <f>IF(LEN(Z1890)&gt;0,VLOOKUP(Z1890,DATA!$K$25:$L$69,2,FALSE)&amp;IF(LEN(AA1890)&gt;0,VLOOKUP(AA1890,DATA!$O$25:$P$29,2,FALSE),""),"")</f>
        <v/>
      </c>
      <c r="AC1890" t="str">
        <f>IF(LEN(Z1890)&gt;0,VLOOKUP(Z1890,DATA!$K$25:$M$69,3,FALSE),"")</f>
        <v/>
      </c>
      <c r="AD1890" t="str">
        <f t="shared" si="1002"/>
        <v/>
      </c>
      <c r="AE1890" t="str">
        <f t="shared" si="1003"/>
        <v/>
      </c>
      <c r="AF1890" t="str">
        <f t="shared" si="1004"/>
        <v/>
      </c>
      <c r="AG1890" t="str">
        <f t="shared" si="1005"/>
        <v/>
      </c>
      <c r="AH1890" t="str">
        <f t="shared" si="1006"/>
        <v/>
      </c>
      <c r="AI1890" t="str">
        <f>IF(LEN(Q1890)&gt;0,REPT("0",IF(IF(MID(I1890,12,1)="F",VLOOKUP(J1890,DATA!$K$2:$Y$20,14,FALSE),0)&gt;10,IF(MID(I1890,12,1)="F",VLOOKUP(J1890,DATA!$K$2:$Y$20,14,FALSE),0)-10,0)-LEN(X1890))&amp;DEC2BIN(Q1890,IF(MID(I1890,12,1)="F",VLOOKUP(J1890,DATA!$K$2:$Y$20,14,FALSE),0)-IF(IF(MID(I1890,12,1)="F",VLOOKUP(J1890,DATA!$K$2:$Y$20,14,FALSE),0)&gt;10,IF(MID(I1890,12,1)="F",VLOOKUP(J1890,DATA!$K$2:$Y$20,14,FALSE),0)-10,0)),"")</f>
        <v/>
      </c>
      <c r="AJ1890" t="str">
        <f>IF(LEN(H1890)&gt;0,IF(H1890&lt;&gt;"CALL_PAL",VLOOKUP(H1890,DATA!$B$2:$E$526,4,FALSE),VLOOKUP(K1890,DATA!$K$72:$M$161,3,FALSE)),"")</f>
        <v/>
      </c>
      <c r="AK1890" t="str">
        <f>IF(LEN(H1890)&gt;0,VLOOKUP(H1890,DATA!$B$2:$D$526,3,FALSE),"")</f>
        <v/>
      </c>
      <c r="AL1890" t="str">
        <f t="shared" si="1007"/>
        <v/>
      </c>
      <c r="AM1890" t="str">
        <f t="shared" si="1008"/>
        <v/>
      </c>
      <c r="AN1890" t="str">
        <f t="shared" si="986"/>
        <v/>
      </c>
      <c r="AO1890" t="str">
        <f t="shared" si="980"/>
        <v/>
      </c>
      <c r="AP1890" t="str">
        <f t="shared" si="981"/>
        <v/>
      </c>
      <c r="AQ1890" t="str">
        <f t="shared" si="978"/>
        <v/>
      </c>
    </row>
    <row r="1891" spans="1:43" x14ac:dyDescent="0.25">
      <c r="A1891" t="str">
        <f t="shared" si="982"/>
        <v/>
      </c>
      <c r="C1891" t="str">
        <f t="shared" si="988"/>
        <v/>
      </c>
      <c r="D1891" t="str">
        <f t="shared" si="983"/>
        <v/>
      </c>
      <c r="E1891" t="str">
        <f t="shared" si="984"/>
        <v/>
      </c>
      <c r="F1891" t="str">
        <f t="shared" si="987"/>
        <v/>
      </c>
      <c r="G1891" t="str">
        <f t="shared" si="979"/>
        <v/>
      </c>
      <c r="H1891" t="str">
        <f t="shared" si="989"/>
        <v/>
      </c>
      <c r="I1891" s="3" t="str">
        <f>IF(LEN(H1891)&gt;0,VLOOKUP(H1891,DATA!$B$2:$G$526,6,FALSE),"")</f>
        <v/>
      </c>
      <c r="J1891" t="str">
        <f>IF(LEN(H1891)&gt;0,VLOOKUP(H1891,DATA!$B$2:$G$526,2,FALSE),"")</f>
        <v/>
      </c>
      <c r="K1891" t="str">
        <f>IF(LEN(H1891)&gt;0,IF(MID(IF(MID(MID(C1891,LEN(H1891)+2,99),1,1)="(",MID(MID(C1891,LEN(H1891)+2,99),2,LEN(MID(C1891,LEN(H1891)+2,99))-2),MID(C1891,LEN(H1891)+2,99)),1,1)=VLOOKUP(H1891,DATA!$B$2:$I$526,8,FALSE),MID(IF(MID(MID(C1891,LEN(H1891)+2,99),1,1)="(",MID(MID(C1891,LEN(H1891)+2,99),2,LEN(MID(C1891,LEN(H1891)+2,99))-2),MID(C1891,LEN(H1891)+2,99)),1,3),IF(MID(MID(C1891,LEN(H1891)+2,99),1,1)="(",MID(MID(C1891,LEN(H1891)+2,99),2,LEN(MID(C1891,LEN(H1891)+2,99))-2),MID(C1891,LEN(H1891)+2,99))),"")</f>
        <v/>
      </c>
      <c r="L1891" t="str">
        <f t="shared" si="990"/>
        <v/>
      </c>
      <c r="M1891" t="str">
        <f t="shared" si="977"/>
        <v/>
      </c>
      <c r="N1891" t="str">
        <f t="shared" si="991"/>
        <v/>
      </c>
      <c r="O1891" t="str">
        <f t="shared" si="992"/>
        <v/>
      </c>
      <c r="P1891" t="str">
        <f t="shared" si="985"/>
        <v/>
      </c>
      <c r="Q1891" t="str">
        <f t="shared" si="993"/>
        <v/>
      </c>
      <c r="R1891" t="str">
        <f t="shared" si="994"/>
        <v/>
      </c>
      <c r="S1891" t="str">
        <f t="shared" si="995"/>
        <v/>
      </c>
      <c r="T1891" t="str">
        <f t="shared" si="996"/>
        <v/>
      </c>
      <c r="U1891" t="str">
        <f t="shared" si="997"/>
        <v/>
      </c>
      <c r="V1891" t="str">
        <f>IF(MID(I1891,6,1)="T",VLOOKUP(H1891,DATA!$B$2:$H$526,7,FALSE),"")</f>
        <v/>
      </c>
      <c r="W1891" t="str">
        <f t="shared" si="998"/>
        <v/>
      </c>
      <c r="X1891" t="str">
        <f>IF(LEN(H1891)&gt;0,VLOOKUP(H1891,DATA!$B$2:$F$526,5,FALSE),"")</f>
        <v/>
      </c>
      <c r="Y1891" t="str">
        <f t="shared" si="999"/>
        <v/>
      </c>
      <c r="Z1891" t="str">
        <f t="shared" si="1000"/>
        <v/>
      </c>
      <c r="AA1891" t="str">
        <f t="shared" si="1001"/>
        <v/>
      </c>
      <c r="AB1891" t="str">
        <f>IF(LEN(Z1891)&gt;0,VLOOKUP(Z1891,DATA!$K$25:$L$69,2,FALSE)&amp;IF(LEN(AA1891)&gt;0,VLOOKUP(AA1891,DATA!$O$25:$P$29,2,FALSE),""),"")</f>
        <v/>
      </c>
      <c r="AC1891" t="str">
        <f>IF(LEN(Z1891)&gt;0,VLOOKUP(Z1891,DATA!$K$25:$M$69,3,FALSE),"")</f>
        <v/>
      </c>
      <c r="AD1891" t="str">
        <f t="shared" si="1002"/>
        <v/>
      </c>
      <c r="AE1891" t="str">
        <f t="shared" si="1003"/>
        <v/>
      </c>
      <c r="AF1891" t="str">
        <f t="shared" si="1004"/>
        <v/>
      </c>
      <c r="AG1891" t="str">
        <f t="shared" si="1005"/>
        <v/>
      </c>
      <c r="AH1891" t="str">
        <f t="shared" si="1006"/>
        <v/>
      </c>
      <c r="AI1891" t="str">
        <f>IF(LEN(Q1891)&gt;0,REPT("0",IF(IF(MID(I1891,12,1)="F",VLOOKUP(J1891,DATA!$K$2:$Y$20,14,FALSE),0)&gt;10,IF(MID(I1891,12,1)="F",VLOOKUP(J1891,DATA!$K$2:$Y$20,14,FALSE),0)-10,0)-LEN(X1891))&amp;DEC2BIN(Q1891,IF(MID(I1891,12,1)="F",VLOOKUP(J1891,DATA!$K$2:$Y$20,14,FALSE),0)-IF(IF(MID(I1891,12,1)="F",VLOOKUP(J1891,DATA!$K$2:$Y$20,14,FALSE),0)&gt;10,IF(MID(I1891,12,1)="F",VLOOKUP(J1891,DATA!$K$2:$Y$20,14,FALSE),0)-10,0)),"")</f>
        <v/>
      </c>
      <c r="AJ1891" t="str">
        <f>IF(LEN(H1891)&gt;0,IF(H1891&lt;&gt;"CALL_PAL",VLOOKUP(H1891,DATA!$B$2:$E$526,4,FALSE),VLOOKUP(K1891,DATA!$K$72:$M$161,3,FALSE)),"")</f>
        <v/>
      </c>
      <c r="AK1891" t="str">
        <f>IF(LEN(H1891)&gt;0,VLOOKUP(H1891,DATA!$B$2:$D$526,3,FALSE),"")</f>
        <v/>
      </c>
      <c r="AL1891" t="str">
        <f t="shared" si="1007"/>
        <v/>
      </c>
      <c r="AM1891" t="str">
        <f t="shared" si="1008"/>
        <v/>
      </c>
      <c r="AN1891" t="str">
        <f t="shared" si="986"/>
        <v/>
      </c>
      <c r="AO1891" t="str">
        <f t="shared" si="980"/>
        <v/>
      </c>
      <c r="AP1891" t="str">
        <f t="shared" si="981"/>
        <v/>
      </c>
      <c r="AQ1891" t="str">
        <f t="shared" si="978"/>
        <v/>
      </c>
    </row>
    <row r="1892" spans="1:43" x14ac:dyDescent="0.25">
      <c r="A1892" t="str">
        <f t="shared" si="982"/>
        <v/>
      </c>
      <c r="C1892" t="str">
        <f t="shared" si="988"/>
        <v/>
      </c>
      <c r="D1892" t="str">
        <f t="shared" si="983"/>
        <v/>
      </c>
      <c r="E1892" t="str">
        <f t="shared" si="984"/>
        <v/>
      </c>
      <c r="F1892" t="str">
        <f t="shared" si="987"/>
        <v/>
      </c>
      <c r="G1892" t="str">
        <f t="shared" si="979"/>
        <v/>
      </c>
      <c r="H1892" t="str">
        <f t="shared" si="989"/>
        <v/>
      </c>
      <c r="I1892" s="3" t="str">
        <f>IF(LEN(H1892)&gt;0,VLOOKUP(H1892,DATA!$B$2:$G$526,6,FALSE),"")</f>
        <v/>
      </c>
      <c r="J1892" t="str">
        <f>IF(LEN(H1892)&gt;0,VLOOKUP(H1892,DATA!$B$2:$G$526,2,FALSE),"")</f>
        <v/>
      </c>
      <c r="K1892" t="str">
        <f>IF(LEN(H1892)&gt;0,IF(MID(IF(MID(MID(C1892,LEN(H1892)+2,99),1,1)="(",MID(MID(C1892,LEN(H1892)+2,99),2,LEN(MID(C1892,LEN(H1892)+2,99))-2),MID(C1892,LEN(H1892)+2,99)),1,1)=VLOOKUP(H1892,DATA!$B$2:$I$526,8,FALSE),MID(IF(MID(MID(C1892,LEN(H1892)+2,99),1,1)="(",MID(MID(C1892,LEN(H1892)+2,99),2,LEN(MID(C1892,LEN(H1892)+2,99))-2),MID(C1892,LEN(H1892)+2,99)),1,3),IF(MID(MID(C1892,LEN(H1892)+2,99),1,1)="(",MID(MID(C1892,LEN(H1892)+2,99),2,LEN(MID(C1892,LEN(H1892)+2,99))-2),MID(C1892,LEN(H1892)+2,99))),"")</f>
        <v/>
      </c>
      <c r="L1892" t="str">
        <f t="shared" si="990"/>
        <v/>
      </c>
      <c r="M1892" t="str">
        <f t="shared" ref="M1892:M1955" si="1009">TRIM(IF(LEN(L1892)&gt;0,MID(C1892,FIND(L1892,C1892,LEN(H1892)+LEN(K1892)+1)+LEN(L1892)+1,LEN(C1892)),""))</f>
        <v/>
      </c>
      <c r="N1892" t="str">
        <f t="shared" si="991"/>
        <v/>
      </c>
      <c r="O1892" t="str">
        <f t="shared" si="992"/>
        <v/>
      </c>
      <c r="P1892" t="str">
        <f t="shared" si="985"/>
        <v/>
      </c>
      <c r="Q1892" t="str">
        <f t="shared" si="993"/>
        <v/>
      </c>
      <c r="R1892" t="str">
        <f t="shared" si="994"/>
        <v/>
      </c>
      <c r="S1892" t="str">
        <f t="shared" si="995"/>
        <v/>
      </c>
      <c r="T1892" t="str">
        <f t="shared" si="996"/>
        <v/>
      </c>
      <c r="U1892" t="str">
        <f t="shared" si="997"/>
        <v/>
      </c>
      <c r="V1892" t="str">
        <f>IF(MID(I1892,6,1)="T",VLOOKUP(H1892,DATA!$B$2:$H$526,7,FALSE),"")</f>
        <v/>
      </c>
      <c r="W1892" t="str">
        <f t="shared" si="998"/>
        <v/>
      </c>
      <c r="X1892" t="str">
        <f>IF(LEN(H1892)&gt;0,VLOOKUP(H1892,DATA!$B$2:$F$526,5,FALSE),"")</f>
        <v/>
      </c>
      <c r="Y1892" t="str">
        <f t="shared" si="999"/>
        <v/>
      </c>
      <c r="Z1892" t="str">
        <f t="shared" si="1000"/>
        <v/>
      </c>
      <c r="AA1892" t="str">
        <f t="shared" si="1001"/>
        <v/>
      </c>
      <c r="AB1892" t="str">
        <f>IF(LEN(Z1892)&gt;0,VLOOKUP(Z1892,DATA!$K$25:$L$69,2,FALSE)&amp;IF(LEN(AA1892)&gt;0,VLOOKUP(AA1892,DATA!$O$25:$P$29,2,FALSE),""),"")</f>
        <v/>
      </c>
      <c r="AC1892" t="str">
        <f>IF(LEN(Z1892)&gt;0,VLOOKUP(Z1892,DATA!$K$25:$M$69,3,FALSE),"")</f>
        <v/>
      </c>
      <c r="AD1892" t="str">
        <f t="shared" si="1002"/>
        <v/>
      </c>
      <c r="AE1892" t="str">
        <f t="shared" si="1003"/>
        <v/>
      </c>
      <c r="AF1892" t="str">
        <f t="shared" si="1004"/>
        <v/>
      </c>
      <c r="AG1892" t="str">
        <f t="shared" si="1005"/>
        <v/>
      </c>
      <c r="AH1892" t="str">
        <f t="shared" si="1006"/>
        <v/>
      </c>
      <c r="AI1892" t="str">
        <f>IF(LEN(Q1892)&gt;0,REPT("0",IF(IF(MID(I1892,12,1)="F",VLOOKUP(J1892,DATA!$K$2:$Y$20,14,FALSE),0)&gt;10,IF(MID(I1892,12,1)="F",VLOOKUP(J1892,DATA!$K$2:$Y$20,14,FALSE),0)-10,0)-LEN(X1892))&amp;DEC2BIN(Q1892,IF(MID(I1892,12,1)="F",VLOOKUP(J1892,DATA!$K$2:$Y$20,14,FALSE),0)-IF(IF(MID(I1892,12,1)="F",VLOOKUP(J1892,DATA!$K$2:$Y$20,14,FALSE),0)&gt;10,IF(MID(I1892,12,1)="F",VLOOKUP(J1892,DATA!$K$2:$Y$20,14,FALSE),0)-10,0)),"")</f>
        <v/>
      </c>
      <c r="AJ1892" t="str">
        <f>IF(LEN(H1892)&gt;0,IF(H1892&lt;&gt;"CALL_PAL",VLOOKUP(H1892,DATA!$B$2:$E$526,4,FALSE),VLOOKUP(K1892,DATA!$K$72:$M$161,3,FALSE)),"")</f>
        <v/>
      </c>
      <c r="AK1892" t="str">
        <f>IF(LEN(H1892)&gt;0,VLOOKUP(H1892,DATA!$B$2:$D$526,3,FALSE),"")</f>
        <v/>
      </c>
      <c r="AL1892" t="str">
        <f t="shared" si="1007"/>
        <v/>
      </c>
      <c r="AM1892" t="str">
        <f t="shared" si="1008"/>
        <v/>
      </c>
      <c r="AN1892" t="str">
        <f t="shared" si="986"/>
        <v/>
      </c>
      <c r="AO1892" t="str">
        <f t="shared" si="980"/>
        <v/>
      </c>
      <c r="AP1892" t="str">
        <f t="shared" si="981"/>
        <v/>
      </c>
      <c r="AQ1892" t="str">
        <f t="shared" si="978"/>
        <v/>
      </c>
    </row>
    <row r="1893" spans="1:43" x14ac:dyDescent="0.25">
      <c r="A1893" t="str">
        <f t="shared" si="982"/>
        <v/>
      </c>
      <c r="C1893" t="str">
        <f t="shared" si="988"/>
        <v/>
      </c>
      <c r="D1893" t="str">
        <f t="shared" si="983"/>
        <v/>
      </c>
      <c r="E1893" t="str">
        <f t="shared" si="984"/>
        <v/>
      </c>
      <c r="F1893" t="str">
        <f t="shared" si="987"/>
        <v/>
      </c>
      <c r="G1893" t="str">
        <f t="shared" si="979"/>
        <v/>
      </c>
      <c r="H1893" t="str">
        <f t="shared" si="989"/>
        <v/>
      </c>
      <c r="I1893" s="3" t="str">
        <f>IF(LEN(H1893)&gt;0,VLOOKUP(H1893,DATA!$B$2:$G$526,6,FALSE),"")</f>
        <v/>
      </c>
      <c r="J1893" t="str">
        <f>IF(LEN(H1893)&gt;0,VLOOKUP(H1893,DATA!$B$2:$G$526,2,FALSE),"")</f>
        <v/>
      </c>
      <c r="K1893" t="str">
        <f>IF(LEN(H1893)&gt;0,IF(MID(IF(MID(MID(C1893,LEN(H1893)+2,99),1,1)="(",MID(MID(C1893,LEN(H1893)+2,99),2,LEN(MID(C1893,LEN(H1893)+2,99))-2),MID(C1893,LEN(H1893)+2,99)),1,1)=VLOOKUP(H1893,DATA!$B$2:$I$526,8,FALSE),MID(IF(MID(MID(C1893,LEN(H1893)+2,99),1,1)="(",MID(MID(C1893,LEN(H1893)+2,99),2,LEN(MID(C1893,LEN(H1893)+2,99))-2),MID(C1893,LEN(H1893)+2,99)),1,3),IF(MID(MID(C1893,LEN(H1893)+2,99),1,1)="(",MID(MID(C1893,LEN(H1893)+2,99),2,LEN(MID(C1893,LEN(H1893)+2,99))-2),MID(C1893,LEN(H1893)+2,99))),"")</f>
        <v/>
      </c>
      <c r="L1893" t="str">
        <f t="shared" si="990"/>
        <v/>
      </c>
      <c r="M1893" t="str">
        <f t="shared" si="1009"/>
        <v/>
      </c>
      <c r="N1893" t="str">
        <f t="shared" si="991"/>
        <v/>
      </c>
      <c r="O1893" t="str">
        <f t="shared" si="992"/>
        <v/>
      </c>
      <c r="P1893" t="str">
        <f t="shared" si="985"/>
        <v/>
      </c>
      <c r="Q1893" t="str">
        <f t="shared" si="993"/>
        <v/>
      </c>
      <c r="R1893" t="str">
        <f t="shared" si="994"/>
        <v/>
      </c>
      <c r="S1893" t="str">
        <f t="shared" si="995"/>
        <v/>
      </c>
      <c r="T1893" t="str">
        <f t="shared" si="996"/>
        <v/>
      </c>
      <c r="U1893" t="str">
        <f t="shared" si="997"/>
        <v/>
      </c>
      <c r="V1893" t="str">
        <f>IF(MID(I1893,6,1)="T",VLOOKUP(H1893,DATA!$B$2:$H$526,7,FALSE),"")</f>
        <v/>
      </c>
      <c r="W1893" t="str">
        <f t="shared" si="998"/>
        <v/>
      </c>
      <c r="X1893" t="str">
        <f>IF(LEN(H1893)&gt;0,VLOOKUP(H1893,DATA!$B$2:$F$526,5,FALSE),"")</f>
        <v/>
      </c>
      <c r="Y1893" t="str">
        <f t="shared" si="999"/>
        <v/>
      </c>
      <c r="Z1893" t="str">
        <f t="shared" si="1000"/>
        <v/>
      </c>
      <c r="AA1893" t="str">
        <f t="shared" si="1001"/>
        <v/>
      </c>
      <c r="AB1893" t="str">
        <f>IF(LEN(Z1893)&gt;0,VLOOKUP(Z1893,DATA!$K$25:$L$69,2,FALSE)&amp;IF(LEN(AA1893)&gt;0,VLOOKUP(AA1893,DATA!$O$25:$P$29,2,FALSE),""),"")</f>
        <v/>
      </c>
      <c r="AC1893" t="str">
        <f>IF(LEN(Z1893)&gt;0,VLOOKUP(Z1893,DATA!$K$25:$M$69,3,FALSE),"")</f>
        <v/>
      </c>
      <c r="AD1893" t="str">
        <f t="shared" si="1002"/>
        <v/>
      </c>
      <c r="AE1893" t="str">
        <f t="shared" si="1003"/>
        <v/>
      </c>
      <c r="AF1893" t="str">
        <f t="shared" si="1004"/>
        <v/>
      </c>
      <c r="AG1893" t="str">
        <f t="shared" si="1005"/>
        <v/>
      </c>
      <c r="AH1893" t="str">
        <f t="shared" si="1006"/>
        <v/>
      </c>
      <c r="AI1893" t="str">
        <f>IF(LEN(Q1893)&gt;0,REPT("0",IF(IF(MID(I1893,12,1)="F",VLOOKUP(J1893,DATA!$K$2:$Y$20,14,FALSE),0)&gt;10,IF(MID(I1893,12,1)="F",VLOOKUP(J1893,DATA!$K$2:$Y$20,14,FALSE),0)-10,0)-LEN(X1893))&amp;DEC2BIN(Q1893,IF(MID(I1893,12,1)="F",VLOOKUP(J1893,DATA!$K$2:$Y$20,14,FALSE),0)-IF(IF(MID(I1893,12,1)="F",VLOOKUP(J1893,DATA!$K$2:$Y$20,14,FALSE),0)&gt;10,IF(MID(I1893,12,1)="F",VLOOKUP(J1893,DATA!$K$2:$Y$20,14,FALSE),0)-10,0)),"")</f>
        <v/>
      </c>
      <c r="AJ1893" t="str">
        <f>IF(LEN(H1893)&gt;0,IF(H1893&lt;&gt;"CALL_PAL",VLOOKUP(H1893,DATA!$B$2:$E$526,4,FALSE),VLOOKUP(K1893,DATA!$K$72:$M$161,3,FALSE)),"")</f>
        <v/>
      </c>
      <c r="AK1893" t="str">
        <f>IF(LEN(H1893)&gt;0,VLOOKUP(H1893,DATA!$B$2:$D$526,3,FALSE),"")</f>
        <v/>
      </c>
      <c r="AL1893" t="str">
        <f t="shared" si="1007"/>
        <v/>
      </c>
      <c r="AM1893" t="str">
        <f t="shared" si="1008"/>
        <v/>
      </c>
      <c r="AN1893" t="str">
        <f t="shared" si="986"/>
        <v/>
      </c>
      <c r="AO1893" t="str">
        <f t="shared" si="980"/>
        <v/>
      </c>
      <c r="AP1893" t="str">
        <f t="shared" si="981"/>
        <v/>
      </c>
      <c r="AQ1893" t="str">
        <f t="shared" si="978"/>
        <v/>
      </c>
    </row>
    <row r="1894" spans="1:43" x14ac:dyDescent="0.25">
      <c r="A1894" t="str">
        <f t="shared" si="982"/>
        <v/>
      </c>
      <c r="C1894" t="str">
        <f t="shared" si="988"/>
        <v/>
      </c>
      <c r="D1894" t="str">
        <f t="shared" si="983"/>
        <v/>
      </c>
      <c r="E1894" t="str">
        <f t="shared" si="984"/>
        <v/>
      </c>
      <c r="F1894" t="str">
        <f t="shared" si="987"/>
        <v/>
      </c>
      <c r="G1894" t="str">
        <f t="shared" si="979"/>
        <v/>
      </c>
      <c r="H1894" t="str">
        <f t="shared" si="989"/>
        <v/>
      </c>
      <c r="I1894" s="3" t="str">
        <f>IF(LEN(H1894)&gt;0,VLOOKUP(H1894,DATA!$B$2:$G$526,6,FALSE),"")</f>
        <v/>
      </c>
      <c r="J1894" t="str">
        <f>IF(LEN(H1894)&gt;0,VLOOKUP(H1894,DATA!$B$2:$G$526,2,FALSE),"")</f>
        <v/>
      </c>
      <c r="K1894" t="str">
        <f>IF(LEN(H1894)&gt;0,IF(MID(IF(MID(MID(C1894,LEN(H1894)+2,99),1,1)="(",MID(MID(C1894,LEN(H1894)+2,99),2,LEN(MID(C1894,LEN(H1894)+2,99))-2),MID(C1894,LEN(H1894)+2,99)),1,1)=VLOOKUP(H1894,DATA!$B$2:$I$526,8,FALSE),MID(IF(MID(MID(C1894,LEN(H1894)+2,99),1,1)="(",MID(MID(C1894,LEN(H1894)+2,99),2,LEN(MID(C1894,LEN(H1894)+2,99))-2),MID(C1894,LEN(H1894)+2,99)),1,3),IF(MID(MID(C1894,LEN(H1894)+2,99),1,1)="(",MID(MID(C1894,LEN(H1894)+2,99),2,LEN(MID(C1894,LEN(H1894)+2,99))-2),MID(C1894,LEN(H1894)+2,99))),"")</f>
        <v/>
      </c>
      <c r="L1894" t="str">
        <f t="shared" si="990"/>
        <v/>
      </c>
      <c r="M1894" t="str">
        <f t="shared" si="1009"/>
        <v/>
      </c>
      <c r="N1894" t="str">
        <f t="shared" si="991"/>
        <v/>
      </c>
      <c r="O1894" t="str">
        <f t="shared" si="992"/>
        <v/>
      </c>
      <c r="P1894" t="str">
        <f t="shared" si="985"/>
        <v/>
      </c>
      <c r="Q1894" t="str">
        <f t="shared" si="993"/>
        <v/>
      </c>
      <c r="R1894" t="str">
        <f t="shared" si="994"/>
        <v/>
      </c>
      <c r="S1894" t="str">
        <f t="shared" si="995"/>
        <v/>
      </c>
      <c r="T1894" t="str">
        <f t="shared" si="996"/>
        <v/>
      </c>
      <c r="U1894" t="str">
        <f t="shared" si="997"/>
        <v/>
      </c>
      <c r="V1894" t="str">
        <f>IF(MID(I1894,6,1)="T",VLOOKUP(H1894,DATA!$B$2:$H$526,7,FALSE),"")</f>
        <v/>
      </c>
      <c r="W1894" t="str">
        <f t="shared" si="998"/>
        <v/>
      </c>
      <c r="X1894" t="str">
        <f>IF(LEN(H1894)&gt;0,VLOOKUP(H1894,DATA!$B$2:$F$526,5,FALSE),"")</f>
        <v/>
      </c>
      <c r="Y1894" t="str">
        <f t="shared" si="999"/>
        <v/>
      </c>
      <c r="Z1894" t="str">
        <f t="shared" si="1000"/>
        <v/>
      </c>
      <c r="AA1894" t="str">
        <f t="shared" si="1001"/>
        <v/>
      </c>
      <c r="AB1894" t="str">
        <f>IF(LEN(Z1894)&gt;0,VLOOKUP(Z1894,DATA!$K$25:$L$69,2,FALSE)&amp;IF(LEN(AA1894)&gt;0,VLOOKUP(AA1894,DATA!$O$25:$P$29,2,FALSE),""),"")</f>
        <v/>
      </c>
      <c r="AC1894" t="str">
        <f>IF(LEN(Z1894)&gt;0,VLOOKUP(Z1894,DATA!$K$25:$M$69,3,FALSE),"")</f>
        <v/>
      </c>
      <c r="AD1894" t="str">
        <f t="shared" si="1002"/>
        <v/>
      </c>
      <c r="AE1894" t="str">
        <f t="shared" si="1003"/>
        <v/>
      </c>
      <c r="AF1894" t="str">
        <f t="shared" si="1004"/>
        <v/>
      </c>
      <c r="AG1894" t="str">
        <f t="shared" si="1005"/>
        <v/>
      </c>
      <c r="AH1894" t="str">
        <f t="shared" si="1006"/>
        <v/>
      </c>
      <c r="AI1894" t="str">
        <f>IF(LEN(Q1894)&gt;0,REPT("0",IF(IF(MID(I1894,12,1)="F",VLOOKUP(J1894,DATA!$K$2:$Y$20,14,FALSE),0)&gt;10,IF(MID(I1894,12,1)="F",VLOOKUP(J1894,DATA!$K$2:$Y$20,14,FALSE),0)-10,0)-LEN(X1894))&amp;DEC2BIN(Q1894,IF(MID(I1894,12,1)="F",VLOOKUP(J1894,DATA!$K$2:$Y$20,14,FALSE),0)-IF(IF(MID(I1894,12,1)="F",VLOOKUP(J1894,DATA!$K$2:$Y$20,14,FALSE),0)&gt;10,IF(MID(I1894,12,1)="F",VLOOKUP(J1894,DATA!$K$2:$Y$20,14,FALSE),0)-10,0)),"")</f>
        <v/>
      </c>
      <c r="AJ1894" t="str">
        <f>IF(LEN(H1894)&gt;0,IF(H1894&lt;&gt;"CALL_PAL",VLOOKUP(H1894,DATA!$B$2:$E$526,4,FALSE),VLOOKUP(K1894,DATA!$K$72:$M$161,3,FALSE)),"")</f>
        <v/>
      </c>
      <c r="AK1894" t="str">
        <f>IF(LEN(H1894)&gt;0,VLOOKUP(H1894,DATA!$B$2:$D$526,3,FALSE),"")</f>
        <v/>
      </c>
      <c r="AL1894" t="str">
        <f t="shared" si="1007"/>
        <v/>
      </c>
      <c r="AM1894" t="str">
        <f t="shared" si="1008"/>
        <v/>
      </c>
      <c r="AN1894" t="str">
        <f t="shared" si="986"/>
        <v/>
      </c>
      <c r="AO1894" t="str">
        <f t="shared" si="980"/>
        <v/>
      </c>
      <c r="AP1894" t="str">
        <f t="shared" si="981"/>
        <v/>
      </c>
      <c r="AQ1894" t="str">
        <f t="shared" si="978"/>
        <v/>
      </c>
    </row>
    <row r="1895" spans="1:43" x14ac:dyDescent="0.25">
      <c r="A1895" t="str">
        <f t="shared" si="982"/>
        <v/>
      </c>
      <c r="C1895" t="str">
        <f t="shared" si="988"/>
        <v/>
      </c>
      <c r="D1895" t="str">
        <f t="shared" si="983"/>
        <v/>
      </c>
      <c r="E1895" t="str">
        <f t="shared" si="984"/>
        <v/>
      </c>
      <c r="F1895" t="str">
        <f t="shared" si="987"/>
        <v/>
      </c>
      <c r="G1895" t="str">
        <f t="shared" si="979"/>
        <v/>
      </c>
      <c r="H1895" t="str">
        <f t="shared" si="989"/>
        <v/>
      </c>
      <c r="I1895" s="3" t="str">
        <f>IF(LEN(H1895)&gt;0,VLOOKUP(H1895,DATA!$B$2:$G$526,6,FALSE),"")</f>
        <v/>
      </c>
      <c r="J1895" t="str">
        <f>IF(LEN(H1895)&gt;0,VLOOKUP(H1895,DATA!$B$2:$G$526,2,FALSE),"")</f>
        <v/>
      </c>
      <c r="K1895" t="str">
        <f>IF(LEN(H1895)&gt;0,IF(MID(IF(MID(MID(C1895,LEN(H1895)+2,99),1,1)="(",MID(MID(C1895,LEN(H1895)+2,99),2,LEN(MID(C1895,LEN(H1895)+2,99))-2),MID(C1895,LEN(H1895)+2,99)),1,1)=VLOOKUP(H1895,DATA!$B$2:$I$526,8,FALSE),MID(IF(MID(MID(C1895,LEN(H1895)+2,99),1,1)="(",MID(MID(C1895,LEN(H1895)+2,99),2,LEN(MID(C1895,LEN(H1895)+2,99))-2),MID(C1895,LEN(H1895)+2,99)),1,3),IF(MID(MID(C1895,LEN(H1895)+2,99),1,1)="(",MID(MID(C1895,LEN(H1895)+2,99),2,LEN(MID(C1895,LEN(H1895)+2,99))-2),MID(C1895,LEN(H1895)+2,99))),"")</f>
        <v/>
      </c>
      <c r="L1895" t="str">
        <f t="shared" si="990"/>
        <v/>
      </c>
      <c r="M1895" t="str">
        <f t="shared" si="1009"/>
        <v/>
      </c>
      <c r="N1895" t="str">
        <f t="shared" si="991"/>
        <v/>
      </c>
      <c r="O1895" t="str">
        <f t="shared" si="992"/>
        <v/>
      </c>
      <c r="P1895" t="str">
        <f t="shared" si="985"/>
        <v/>
      </c>
      <c r="Q1895" t="str">
        <f t="shared" si="993"/>
        <v/>
      </c>
      <c r="R1895" t="str">
        <f t="shared" si="994"/>
        <v/>
      </c>
      <c r="S1895" t="str">
        <f t="shared" si="995"/>
        <v/>
      </c>
      <c r="T1895" t="str">
        <f t="shared" si="996"/>
        <v/>
      </c>
      <c r="U1895" t="str">
        <f t="shared" si="997"/>
        <v/>
      </c>
      <c r="V1895" t="str">
        <f>IF(MID(I1895,6,1)="T",VLOOKUP(H1895,DATA!$B$2:$H$526,7,FALSE),"")</f>
        <v/>
      </c>
      <c r="W1895" t="str">
        <f t="shared" si="998"/>
        <v/>
      </c>
      <c r="X1895" t="str">
        <f>IF(LEN(H1895)&gt;0,VLOOKUP(H1895,DATA!$B$2:$F$526,5,FALSE),"")</f>
        <v/>
      </c>
      <c r="Y1895" t="str">
        <f t="shared" si="999"/>
        <v/>
      </c>
      <c r="Z1895" t="str">
        <f t="shared" si="1000"/>
        <v/>
      </c>
      <c r="AA1895" t="str">
        <f t="shared" si="1001"/>
        <v/>
      </c>
      <c r="AB1895" t="str">
        <f>IF(LEN(Z1895)&gt;0,VLOOKUP(Z1895,DATA!$K$25:$L$69,2,FALSE)&amp;IF(LEN(AA1895)&gt;0,VLOOKUP(AA1895,DATA!$O$25:$P$29,2,FALSE),""),"")</f>
        <v/>
      </c>
      <c r="AC1895" t="str">
        <f>IF(LEN(Z1895)&gt;0,VLOOKUP(Z1895,DATA!$K$25:$M$69,3,FALSE),"")</f>
        <v/>
      </c>
      <c r="AD1895" t="str">
        <f t="shared" si="1002"/>
        <v/>
      </c>
      <c r="AE1895" t="str">
        <f t="shared" si="1003"/>
        <v/>
      </c>
      <c r="AF1895" t="str">
        <f t="shared" si="1004"/>
        <v/>
      </c>
      <c r="AG1895" t="str">
        <f t="shared" si="1005"/>
        <v/>
      </c>
      <c r="AH1895" t="str">
        <f t="shared" si="1006"/>
        <v/>
      </c>
      <c r="AI1895" t="str">
        <f>IF(LEN(Q1895)&gt;0,REPT("0",IF(IF(MID(I1895,12,1)="F",VLOOKUP(J1895,DATA!$K$2:$Y$20,14,FALSE),0)&gt;10,IF(MID(I1895,12,1)="F",VLOOKUP(J1895,DATA!$K$2:$Y$20,14,FALSE),0)-10,0)-LEN(X1895))&amp;DEC2BIN(Q1895,IF(MID(I1895,12,1)="F",VLOOKUP(J1895,DATA!$K$2:$Y$20,14,FALSE),0)-IF(IF(MID(I1895,12,1)="F",VLOOKUP(J1895,DATA!$K$2:$Y$20,14,FALSE),0)&gt;10,IF(MID(I1895,12,1)="F",VLOOKUP(J1895,DATA!$K$2:$Y$20,14,FALSE),0)-10,0)),"")</f>
        <v/>
      </c>
      <c r="AJ1895" t="str">
        <f>IF(LEN(H1895)&gt;0,IF(H1895&lt;&gt;"CALL_PAL",VLOOKUP(H1895,DATA!$B$2:$E$526,4,FALSE),VLOOKUP(K1895,DATA!$K$72:$M$161,3,FALSE)),"")</f>
        <v/>
      </c>
      <c r="AK1895" t="str">
        <f>IF(LEN(H1895)&gt;0,VLOOKUP(H1895,DATA!$B$2:$D$526,3,FALSE),"")</f>
        <v/>
      </c>
      <c r="AL1895" t="str">
        <f t="shared" si="1007"/>
        <v/>
      </c>
      <c r="AM1895" t="str">
        <f t="shared" si="1008"/>
        <v/>
      </c>
      <c r="AN1895" t="str">
        <f t="shared" si="986"/>
        <v/>
      </c>
      <c r="AO1895" t="str">
        <f t="shared" si="980"/>
        <v/>
      </c>
      <c r="AP1895" t="str">
        <f t="shared" si="981"/>
        <v/>
      </c>
      <c r="AQ1895" t="str">
        <f t="shared" si="978"/>
        <v/>
      </c>
    </row>
    <row r="1896" spans="1:43" x14ac:dyDescent="0.25">
      <c r="A1896" t="str">
        <f t="shared" si="982"/>
        <v/>
      </c>
      <c r="C1896" t="str">
        <f t="shared" si="988"/>
        <v/>
      </c>
      <c r="D1896" t="str">
        <f t="shared" si="983"/>
        <v/>
      </c>
      <c r="E1896" t="str">
        <f t="shared" si="984"/>
        <v/>
      </c>
      <c r="F1896" t="str">
        <f t="shared" si="987"/>
        <v/>
      </c>
      <c r="G1896" t="str">
        <f t="shared" si="979"/>
        <v/>
      </c>
      <c r="H1896" t="str">
        <f t="shared" si="989"/>
        <v/>
      </c>
      <c r="I1896" s="3" t="str">
        <f>IF(LEN(H1896)&gt;0,VLOOKUP(H1896,DATA!$B$2:$G$526,6,FALSE),"")</f>
        <v/>
      </c>
      <c r="J1896" t="str">
        <f>IF(LEN(H1896)&gt;0,VLOOKUP(H1896,DATA!$B$2:$G$526,2,FALSE),"")</f>
        <v/>
      </c>
      <c r="K1896" t="str">
        <f>IF(LEN(H1896)&gt;0,IF(MID(IF(MID(MID(C1896,LEN(H1896)+2,99),1,1)="(",MID(MID(C1896,LEN(H1896)+2,99),2,LEN(MID(C1896,LEN(H1896)+2,99))-2),MID(C1896,LEN(H1896)+2,99)),1,1)=VLOOKUP(H1896,DATA!$B$2:$I$526,8,FALSE),MID(IF(MID(MID(C1896,LEN(H1896)+2,99),1,1)="(",MID(MID(C1896,LEN(H1896)+2,99),2,LEN(MID(C1896,LEN(H1896)+2,99))-2),MID(C1896,LEN(H1896)+2,99)),1,3),IF(MID(MID(C1896,LEN(H1896)+2,99),1,1)="(",MID(MID(C1896,LEN(H1896)+2,99),2,LEN(MID(C1896,LEN(H1896)+2,99))-2),MID(C1896,LEN(H1896)+2,99))),"")</f>
        <v/>
      </c>
      <c r="L1896" t="str">
        <f t="shared" si="990"/>
        <v/>
      </c>
      <c r="M1896" t="str">
        <f t="shared" si="1009"/>
        <v/>
      </c>
      <c r="N1896" t="str">
        <f t="shared" si="991"/>
        <v/>
      </c>
      <c r="O1896" t="str">
        <f t="shared" si="992"/>
        <v/>
      </c>
      <c r="P1896" t="str">
        <f t="shared" si="985"/>
        <v/>
      </c>
      <c r="Q1896" t="str">
        <f t="shared" si="993"/>
        <v/>
      </c>
      <c r="R1896" t="str">
        <f t="shared" si="994"/>
        <v/>
      </c>
      <c r="S1896" t="str">
        <f t="shared" si="995"/>
        <v/>
      </c>
      <c r="T1896" t="str">
        <f t="shared" si="996"/>
        <v/>
      </c>
      <c r="U1896" t="str">
        <f t="shared" si="997"/>
        <v/>
      </c>
      <c r="V1896" t="str">
        <f>IF(MID(I1896,6,1)="T",VLOOKUP(H1896,DATA!$B$2:$H$526,7,FALSE),"")</f>
        <v/>
      </c>
      <c r="W1896" t="str">
        <f t="shared" si="998"/>
        <v/>
      </c>
      <c r="X1896" t="str">
        <f>IF(LEN(H1896)&gt;0,VLOOKUP(H1896,DATA!$B$2:$F$526,5,FALSE),"")</f>
        <v/>
      </c>
      <c r="Y1896" t="str">
        <f t="shared" si="999"/>
        <v/>
      </c>
      <c r="Z1896" t="str">
        <f t="shared" si="1000"/>
        <v/>
      </c>
      <c r="AA1896" t="str">
        <f t="shared" si="1001"/>
        <v/>
      </c>
      <c r="AB1896" t="str">
        <f>IF(LEN(Z1896)&gt;0,VLOOKUP(Z1896,DATA!$K$25:$L$69,2,FALSE)&amp;IF(LEN(AA1896)&gt;0,VLOOKUP(AA1896,DATA!$O$25:$P$29,2,FALSE),""),"")</f>
        <v/>
      </c>
      <c r="AC1896" t="str">
        <f>IF(LEN(Z1896)&gt;0,VLOOKUP(Z1896,DATA!$K$25:$M$69,3,FALSE),"")</f>
        <v/>
      </c>
      <c r="AD1896" t="str">
        <f t="shared" si="1002"/>
        <v/>
      </c>
      <c r="AE1896" t="str">
        <f t="shared" si="1003"/>
        <v/>
      </c>
      <c r="AF1896" t="str">
        <f t="shared" si="1004"/>
        <v/>
      </c>
      <c r="AG1896" t="str">
        <f t="shared" si="1005"/>
        <v/>
      </c>
      <c r="AH1896" t="str">
        <f t="shared" si="1006"/>
        <v/>
      </c>
      <c r="AI1896" t="str">
        <f>IF(LEN(Q1896)&gt;0,REPT("0",IF(IF(MID(I1896,12,1)="F",VLOOKUP(J1896,DATA!$K$2:$Y$20,14,FALSE),0)&gt;10,IF(MID(I1896,12,1)="F",VLOOKUP(J1896,DATA!$K$2:$Y$20,14,FALSE),0)-10,0)-LEN(X1896))&amp;DEC2BIN(Q1896,IF(MID(I1896,12,1)="F",VLOOKUP(J1896,DATA!$K$2:$Y$20,14,FALSE),0)-IF(IF(MID(I1896,12,1)="F",VLOOKUP(J1896,DATA!$K$2:$Y$20,14,FALSE),0)&gt;10,IF(MID(I1896,12,1)="F",VLOOKUP(J1896,DATA!$K$2:$Y$20,14,FALSE),0)-10,0)),"")</f>
        <v/>
      </c>
      <c r="AJ1896" t="str">
        <f>IF(LEN(H1896)&gt;0,IF(H1896&lt;&gt;"CALL_PAL",VLOOKUP(H1896,DATA!$B$2:$E$526,4,FALSE),VLOOKUP(K1896,DATA!$K$72:$M$161,3,FALSE)),"")</f>
        <v/>
      </c>
      <c r="AK1896" t="str">
        <f>IF(LEN(H1896)&gt;0,VLOOKUP(H1896,DATA!$B$2:$D$526,3,FALSE),"")</f>
        <v/>
      </c>
      <c r="AL1896" t="str">
        <f t="shared" si="1007"/>
        <v/>
      </c>
      <c r="AM1896" t="str">
        <f t="shared" si="1008"/>
        <v/>
      </c>
      <c r="AN1896" t="str">
        <f t="shared" si="986"/>
        <v/>
      </c>
      <c r="AO1896" t="str">
        <f t="shared" si="980"/>
        <v/>
      </c>
      <c r="AP1896" t="str">
        <f t="shared" si="981"/>
        <v/>
      </c>
      <c r="AQ1896" t="str">
        <f t="shared" si="978"/>
        <v/>
      </c>
    </row>
    <row r="1897" spans="1:43" x14ac:dyDescent="0.25">
      <c r="A1897" t="str">
        <f t="shared" si="982"/>
        <v/>
      </c>
      <c r="C1897" t="str">
        <f t="shared" si="988"/>
        <v/>
      </c>
      <c r="D1897" t="str">
        <f t="shared" si="983"/>
        <v/>
      </c>
      <c r="E1897" t="str">
        <f t="shared" si="984"/>
        <v/>
      </c>
      <c r="F1897" t="str">
        <f t="shared" si="987"/>
        <v/>
      </c>
      <c r="G1897" t="str">
        <f t="shared" si="979"/>
        <v/>
      </c>
      <c r="H1897" t="str">
        <f t="shared" si="989"/>
        <v/>
      </c>
      <c r="I1897" s="3" t="str">
        <f>IF(LEN(H1897)&gt;0,VLOOKUP(H1897,DATA!$B$2:$G$526,6,FALSE),"")</f>
        <v/>
      </c>
      <c r="J1897" t="str">
        <f>IF(LEN(H1897)&gt;0,VLOOKUP(H1897,DATA!$B$2:$G$526,2,FALSE),"")</f>
        <v/>
      </c>
      <c r="K1897" t="str">
        <f>IF(LEN(H1897)&gt;0,IF(MID(IF(MID(MID(C1897,LEN(H1897)+2,99),1,1)="(",MID(MID(C1897,LEN(H1897)+2,99),2,LEN(MID(C1897,LEN(H1897)+2,99))-2),MID(C1897,LEN(H1897)+2,99)),1,1)=VLOOKUP(H1897,DATA!$B$2:$I$526,8,FALSE),MID(IF(MID(MID(C1897,LEN(H1897)+2,99),1,1)="(",MID(MID(C1897,LEN(H1897)+2,99),2,LEN(MID(C1897,LEN(H1897)+2,99))-2),MID(C1897,LEN(H1897)+2,99)),1,3),IF(MID(MID(C1897,LEN(H1897)+2,99),1,1)="(",MID(MID(C1897,LEN(H1897)+2,99),2,LEN(MID(C1897,LEN(H1897)+2,99))-2),MID(C1897,LEN(H1897)+2,99))),"")</f>
        <v/>
      </c>
      <c r="L1897" t="str">
        <f t="shared" si="990"/>
        <v/>
      </c>
      <c r="M1897" t="str">
        <f t="shared" si="1009"/>
        <v/>
      </c>
      <c r="N1897" t="str">
        <f t="shared" si="991"/>
        <v/>
      </c>
      <c r="O1897" t="str">
        <f t="shared" si="992"/>
        <v/>
      </c>
      <c r="P1897" t="str">
        <f t="shared" si="985"/>
        <v/>
      </c>
      <c r="Q1897" t="str">
        <f t="shared" si="993"/>
        <v/>
      </c>
      <c r="R1897" t="str">
        <f t="shared" si="994"/>
        <v/>
      </c>
      <c r="S1897" t="str">
        <f t="shared" si="995"/>
        <v/>
      </c>
      <c r="T1897" t="str">
        <f t="shared" si="996"/>
        <v/>
      </c>
      <c r="U1897" t="str">
        <f t="shared" si="997"/>
        <v/>
      </c>
      <c r="V1897" t="str">
        <f>IF(MID(I1897,6,1)="T",VLOOKUP(H1897,DATA!$B$2:$H$526,7,FALSE),"")</f>
        <v/>
      </c>
      <c r="W1897" t="str">
        <f t="shared" si="998"/>
        <v/>
      </c>
      <c r="X1897" t="str">
        <f>IF(LEN(H1897)&gt;0,VLOOKUP(H1897,DATA!$B$2:$F$526,5,FALSE),"")</f>
        <v/>
      </c>
      <c r="Y1897" t="str">
        <f t="shared" si="999"/>
        <v/>
      </c>
      <c r="Z1897" t="str">
        <f t="shared" si="1000"/>
        <v/>
      </c>
      <c r="AA1897" t="str">
        <f t="shared" si="1001"/>
        <v/>
      </c>
      <c r="AB1897" t="str">
        <f>IF(LEN(Z1897)&gt;0,VLOOKUP(Z1897,DATA!$K$25:$L$69,2,FALSE)&amp;IF(LEN(AA1897)&gt;0,VLOOKUP(AA1897,DATA!$O$25:$P$29,2,FALSE),""),"")</f>
        <v/>
      </c>
      <c r="AC1897" t="str">
        <f>IF(LEN(Z1897)&gt;0,VLOOKUP(Z1897,DATA!$K$25:$M$69,3,FALSE),"")</f>
        <v/>
      </c>
      <c r="AD1897" t="str">
        <f t="shared" si="1002"/>
        <v/>
      </c>
      <c r="AE1897" t="str">
        <f t="shared" si="1003"/>
        <v/>
      </c>
      <c r="AF1897" t="str">
        <f t="shared" si="1004"/>
        <v/>
      </c>
      <c r="AG1897" t="str">
        <f t="shared" si="1005"/>
        <v/>
      </c>
      <c r="AH1897" t="str">
        <f t="shared" si="1006"/>
        <v/>
      </c>
      <c r="AI1897" t="str">
        <f>IF(LEN(Q1897)&gt;0,REPT("0",IF(IF(MID(I1897,12,1)="F",VLOOKUP(J1897,DATA!$K$2:$Y$20,14,FALSE),0)&gt;10,IF(MID(I1897,12,1)="F",VLOOKUP(J1897,DATA!$K$2:$Y$20,14,FALSE),0)-10,0)-LEN(X1897))&amp;DEC2BIN(Q1897,IF(MID(I1897,12,1)="F",VLOOKUP(J1897,DATA!$K$2:$Y$20,14,FALSE),0)-IF(IF(MID(I1897,12,1)="F",VLOOKUP(J1897,DATA!$K$2:$Y$20,14,FALSE),0)&gt;10,IF(MID(I1897,12,1)="F",VLOOKUP(J1897,DATA!$K$2:$Y$20,14,FALSE),0)-10,0)),"")</f>
        <v/>
      </c>
      <c r="AJ1897" t="str">
        <f>IF(LEN(H1897)&gt;0,IF(H1897&lt;&gt;"CALL_PAL",VLOOKUP(H1897,DATA!$B$2:$E$526,4,FALSE),VLOOKUP(K1897,DATA!$K$72:$M$161,3,FALSE)),"")</f>
        <v/>
      </c>
      <c r="AK1897" t="str">
        <f>IF(LEN(H1897)&gt;0,VLOOKUP(H1897,DATA!$B$2:$D$526,3,FALSE),"")</f>
        <v/>
      </c>
      <c r="AL1897" t="str">
        <f t="shared" si="1007"/>
        <v/>
      </c>
      <c r="AM1897" t="str">
        <f t="shared" si="1008"/>
        <v/>
      </c>
      <c r="AN1897" t="str">
        <f t="shared" si="986"/>
        <v/>
      </c>
      <c r="AO1897" t="str">
        <f t="shared" si="980"/>
        <v/>
      </c>
      <c r="AP1897" t="str">
        <f t="shared" si="981"/>
        <v/>
      </c>
      <c r="AQ1897" t="str">
        <f t="shared" si="978"/>
        <v/>
      </c>
    </row>
    <row r="1898" spans="1:43" x14ac:dyDescent="0.25">
      <c r="A1898" t="str">
        <f t="shared" si="982"/>
        <v/>
      </c>
      <c r="C1898" t="str">
        <f t="shared" si="988"/>
        <v/>
      </c>
      <c r="D1898" t="str">
        <f t="shared" si="983"/>
        <v/>
      </c>
      <c r="E1898" t="str">
        <f t="shared" si="984"/>
        <v/>
      </c>
      <c r="F1898" t="str">
        <f t="shared" si="987"/>
        <v/>
      </c>
      <c r="G1898" t="str">
        <f t="shared" si="979"/>
        <v/>
      </c>
      <c r="H1898" t="str">
        <f t="shared" si="989"/>
        <v/>
      </c>
      <c r="I1898" s="3" t="str">
        <f>IF(LEN(H1898)&gt;0,VLOOKUP(H1898,DATA!$B$2:$G$526,6,FALSE),"")</f>
        <v/>
      </c>
      <c r="J1898" t="str">
        <f>IF(LEN(H1898)&gt;0,VLOOKUP(H1898,DATA!$B$2:$G$526,2,FALSE),"")</f>
        <v/>
      </c>
      <c r="K1898" t="str">
        <f>IF(LEN(H1898)&gt;0,IF(MID(IF(MID(MID(C1898,LEN(H1898)+2,99),1,1)="(",MID(MID(C1898,LEN(H1898)+2,99),2,LEN(MID(C1898,LEN(H1898)+2,99))-2),MID(C1898,LEN(H1898)+2,99)),1,1)=VLOOKUP(H1898,DATA!$B$2:$I$526,8,FALSE),MID(IF(MID(MID(C1898,LEN(H1898)+2,99),1,1)="(",MID(MID(C1898,LEN(H1898)+2,99),2,LEN(MID(C1898,LEN(H1898)+2,99))-2),MID(C1898,LEN(H1898)+2,99)),1,3),IF(MID(MID(C1898,LEN(H1898)+2,99),1,1)="(",MID(MID(C1898,LEN(H1898)+2,99),2,LEN(MID(C1898,LEN(H1898)+2,99))-2),MID(C1898,LEN(H1898)+2,99))),"")</f>
        <v/>
      </c>
      <c r="L1898" t="str">
        <f t="shared" si="990"/>
        <v/>
      </c>
      <c r="M1898" t="str">
        <f t="shared" si="1009"/>
        <v/>
      </c>
      <c r="N1898" t="str">
        <f t="shared" si="991"/>
        <v/>
      </c>
      <c r="O1898" t="str">
        <f t="shared" si="992"/>
        <v/>
      </c>
      <c r="P1898" t="str">
        <f t="shared" si="985"/>
        <v/>
      </c>
      <c r="Q1898" t="str">
        <f t="shared" si="993"/>
        <v/>
      </c>
      <c r="R1898" t="str">
        <f t="shared" si="994"/>
        <v/>
      </c>
      <c r="S1898" t="str">
        <f t="shared" si="995"/>
        <v/>
      </c>
      <c r="T1898" t="str">
        <f t="shared" si="996"/>
        <v/>
      </c>
      <c r="U1898" t="str">
        <f t="shared" si="997"/>
        <v/>
      </c>
      <c r="V1898" t="str">
        <f>IF(MID(I1898,6,1)="T",VLOOKUP(H1898,DATA!$B$2:$H$526,7,FALSE),"")</f>
        <v/>
      </c>
      <c r="W1898" t="str">
        <f t="shared" si="998"/>
        <v/>
      </c>
      <c r="X1898" t="str">
        <f>IF(LEN(H1898)&gt;0,VLOOKUP(H1898,DATA!$B$2:$F$526,5,FALSE),"")</f>
        <v/>
      </c>
      <c r="Y1898" t="str">
        <f t="shared" si="999"/>
        <v/>
      </c>
      <c r="Z1898" t="str">
        <f t="shared" si="1000"/>
        <v/>
      </c>
      <c r="AA1898" t="str">
        <f t="shared" si="1001"/>
        <v/>
      </c>
      <c r="AB1898" t="str">
        <f>IF(LEN(Z1898)&gt;0,VLOOKUP(Z1898,DATA!$K$25:$L$69,2,FALSE)&amp;IF(LEN(AA1898)&gt;0,VLOOKUP(AA1898,DATA!$O$25:$P$29,2,FALSE),""),"")</f>
        <v/>
      </c>
      <c r="AC1898" t="str">
        <f>IF(LEN(Z1898)&gt;0,VLOOKUP(Z1898,DATA!$K$25:$M$69,3,FALSE),"")</f>
        <v/>
      </c>
      <c r="AD1898" t="str">
        <f t="shared" si="1002"/>
        <v/>
      </c>
      <c r="AE1898" t="str">
        <f t="shared" si="1003"/>
        <v/>
      </c>
      <c r="AF1898" t="str">
        <f t="shared" si="1004"/>
        <v/>
      </c>
      <c r="AG1898" t="str">
        <f t="shared" si="1005"/>
        <v/>
      </c>
      <c r="AH1898" t="str">
        <f t="shared" si="1006"/>
        <v/>
      </c>
      <c r="AI1898" t="str">
        <f>IF(LEN(Q1898)&gt;0,REPT("0",IF(IF(MID(I1898,12,1)="F",VLOOKUP(J1898,DATA!$K$2:$Y$20,14,FALSE),0)&gt;10,IF(MID(I1898,12,1)="F",VLOOKUP(J1898,DATA!$K$2:$Y$20,14,FALSE),0)-10,0)-LEN(X1898))&amp;DEC2BIN(Q1898,IF(MID(I1898,12,1)="F",VLOOKUP(J1898,DATA!$K$2:$Y$20,14,FALSE),0)-IF(IF(MID(I1898,12,1)="F",VLOOKUP(J1898,DATA!$K$2:$Y$20,14,FALSE),0)&gt;10,IF(MID(I1898,12,1)="F",VLOOKUP(J1898,DATA!$K$2:$Y$20,14,FALSE),0)-10,0)),"")</f>
        <v/>
      </c>
      <c r="AJ1898" t="str">
        <f>IF(LEN(H1898)&gt;0,IF(H1898&lt;&gt;"CALL_PAL",VLOOKUP(H1898,DATA!$B$2:$E$526,4,FALSE),VLOOKUP(K1898,DATA!$K$72:$M$161,3,FALSE)),"")</f>
        <v/>
      </c>
      <c r="AK1898" t="str">
        <f>IF(LEN(H1898)&gt;0,VLOOKUP(H1898,DATA!$B$2:$D$526,3,FALSE),"")</f>
        <v/>
      </c>
      <c r="AL1898" t="str">
        <f t="shared" si="1007"/>
        <v/>
      </c>
      <c r="AM1898" t="str">
        <f t="shared" si="1008"/>
        <v/>
      </c>
      <c r="AN1898" t="str">
        <f t="shared" si="986"/>
        <v/>
      </c>
      <c r="AO1898" t="str">
        <f t="shared" si="980"/>
        <v/>
      </c>
      <c r="AP1898" t="str">
        <f t="shared" si="981"/>
        <v/>
      </c>
      <c r="AQ1898" t="str">
        <f t="shared" si="978"/>
        <v/>
      </c>
    </row>
    <row r="1899" spans="1:43" x14ac:dyDescent="0.25">
      <c r="A1899" t="str">
        <f t="shared" si="982"/>
        <v/>
      </c>
      <c r="C1899" t="str">
        <f t="shared" si="988"/>
        <v/>
      </c>
      <c r="D1899" t="str">
        <f t="shared" si="983"/>
        <v/>
      </c>
      <c r="E1899" t="str">
        <f t="shared" si="984"/>
        <v/>
      </c>
      <c r="F1899" t="str">
        <f t="shared" si="987"/>
        <v/>
      </c>
      <c r="G1899" t="str">
        <f t="shared" si="979"/>
        <v/>
      </c>
      <c r="H1899" t="str">
        <f t="shared" si="989"/>
        <v/>
      </c>
      <c r="I1899" s="3" t="str">
        <f>IF(LEN(H1899)&gt;0,VLOOKUP(H1899,DATA!$B$2:$G$526,6,FALSE),"")</f>
        <v/>
      </c>
      <c r="J1899" t="str">
        <f>IF(LEN(H1899)&gt;0,VLOOKUP(H1899,DATA!$B$2:$G$526,2,FALSE),"")</f>
        <v/>
      </c>
      <c r="K1899" t="str">
        <f>IF(LEN(H1899)&gt;0,IF(MID(IF(MID(MID(C1899,LEN(H1899)+2,99),1,1)="(",MID(MID(C1899,LEN(H1899)+2,99),2,LEN(MID(C1899,LEN(H1899)+2,99))-2),MID(C1899,LEN(H1899)+2,99)),1,1)=VLOOKUP(H1899,DATA!$B$2:$I$526,8,FALSE),MID(IF(MID(MID(C1899,LEN(H1899)+2,99),1,1)="(",MID(MID(C1899,LEN(H1899)+2,99),2,LEN(MID(C1899,LEN(H1899)+2,99))-2),MID(C1899,LEN(H1899)+2,99)),1,3),IF(MID(MID(C1899,LEN(H1899)+2,99),1,1)="(",MID(MID(C1899,LEN(H1899)+2,99),2,LEN(MID(C1899,LEN(H1899)+2,99))-2),MID(C1899,LEN(H1899)+2,99))),"")</f>
        <v/>
      </c>
      <c r="L1899" t="str">
        <f t="shared" si="990"/>
        <v/>
      </c>
      <c r="M1899" t="str">
        <f t="shared" si="1009"/>
        <v/>
      </c>
      <c r="N1899" t="str">
        <f t="shared" si="991"/>
        <v/>
      </c>
      <c r="O1899" t="str">
        <f t="shared" si="992"/>
        <v/>
      </c>
      <c r="P1899" t="str">
        <f t="shared" si="985"/>
        <v/>
      </c>
      <c r="Q1899" t="str">
        <f t="shared" si="993"/>
        <v/>
      </c>
      <c r="R1899" t="str">
        <f t="shared" si="994"/>
        <v/>
      </c>
      <c r="S1899" t="str">
        <f t="shared" si="995"/>
        <v/>
      </c>
      <c r="T1899" t="str">
        <f t="shared" si="996"/>
        <v/>
      </c>
      <c r="U1899" t="str">
        <f t="shared" si="997"/>
        <v/>
      </c>
      <c r="V1899" t="str">
        <f>IF(MID(I1899,6,1)="T",VLOOKUP(H1899,DATA!$B$2:$H$526,7,FALSE),"")</f>
        <v/>
      </c>
      <c r="W1899" t="str">
        <f t="shared" si="998"/>
        <v/>
      </c>
      <c r="X1899" t="str">
        <f>IF(LEN(H1899)&gt;0,VLOOKUP(H1899,DATA!$B$2:$F$526,5,FALSE),"")</f>
        <v/>
      </c>
      <c r="Y1899" t="str">
        <f t="shared" si="999"/>
        <v/>
      </c>
      <c r="Z1899" t="str">
        <f t="shared" si="1000"/>
        <v/>
      </c>
      <c r="AA1899" t="str">
        <f t="shared" si="1001"/>
        <v/>
      </c>
      <c r="AB1899" t="str">
        <f>IF(LEN(Z1899)&gt;0,VLOOKUP(Z1899,DATA!$K$25:$L$69,2,FALSE)&amp;IF(LEN(AA1899)&gt;0,VLOOKUP(AA1899,DATA!$O$25:$P$29,2,FALSE),""),"")</f>
        <v/>
      </c>
      <c r="AC1899" t="str">
        <f>IF(LEN(Z1899)&gt;0,VLOOKUP(Z1899,DATA!$K$25:$M$69,3,FALSE),"")</f>
        <v/>
      </c>
      <c r="AD1899" t="str">
        <f t="shared" si="1002"/>
        <v/>
      </c>
      <c r="AE1899" t="str">
        <f t="shared" si="1003"/>
        <v/>
      </c>
      <c r="AF1899" t="str">
        <f t="shared" si="1004"/>
        <v/>
      </c>
      <c r="AG1899" t="str">
        <f t="shared" si="1005"/>
        <v/>
      </c>
      <c r="AH1899" t="str">
        <f t="shared" si="1006"/>
        <v/>
      </c>
      <c r="AI1899" t="str">
        <f>IF(LEN(Q1899)&gt;0,REPT("0",IF(IF(MID(I1899,12,1)="F",VLOOKUP(J1899,DATA!$K$2:$Y$20,14,FALSE),0)&gt;10,IF(MID(I1899,12,1)="F",VLOOKUP(J1899,DATA!$K$2:$Y$20,14,FALSE),0)-10,0)-LEN(X1899))&amp;DEC2BIN(Q1899,IF(MID(I1899,12,1)="F",VLOOKUP(J1899,DATA!$K$2:$Y$20,14,FALSE),0)-IF(IF(MID(I1899,12,1)="F",VLOOKUP(J1899,DATA!$K$2:$Y$20,14,FALSE),0)&gt;10,IF(MID(I1899,12,1)="F",VLOOKUP(J1899,DATA!$K$2:$Y$20,14,FALSE),0)-10,0)),"")</f>
        <v/>
      </c>
      <c r="AJ1899" t="str">
        <f>IF(LEN(H1899)&gt;0,IF(H1899&lt;&gt;"CALL_PAL",VLOOKUP(H1899,DATA!$B$2:$E$526,4,FALSE),VLOOKUP(K1899,DATA!$K$72:$M$161,3,FALSE)),"")</f>
        <v/>
      </c>
      <c r="AK1899" t="str">
        <f>IF(LEN(H1899)&gt;0,VLOOKUP(H1899,DATA!$B$2:$D$526,3,FALSE),"")</f>
        <v/>
      </c>
      <c r="AL1899" t="str">
        <f t="shared" si="1007"/>
        <v/>
      </c>
      <c r="AM1899" t="str">
        <f t="shared" si="1008"/>
        <v/>
      </c>
      <c r="AN1899" t="str">
        <f t="shared" si="986"/>
        <v/>
      </c>
      <c r="AO1899" t="str">
        <f t="shared" si="980"/>
        <v/>
      </c>
      <c r="AP1899" t="str">
        <f t="shared" si="981"/>
        <v/>
      </c>
      <c r="AQ1899" t="str">
        <f t="shared" si="978"/>
        <v/>
      </c>
    </row>
    <row r="1900" spans="1:43" x14ac:dyDescent="0.25">
      <c r="A1900" t="str">
        <f t="shared" si="982"/>
        <v/>
      </c>
      <c r="C1900" t="str">
        <f t="shared" si="988"/>
        <v/>
      </c>
      <c r="D1900" t="str">
        <f t="shared" si="983"/>
        <v/>
      </c>
      <c r="E1900" t="str">
        <f t="shared" si="984"/>
        <v/>
      </c>
      <c r="F1900" t="str">
        <f t="shared" si="987"/>
        <v/>
      </c>
      <c r="G1900" t="str">
        <f t="shared" si="979"/>
        <v/>
      </c>
      <c r="H1900" t="str">
        <f t="shared" si="989"/>
        <v/>
      </c>
      <c r="I1900" s="3" t="str">
        <f>IF(LEN(H1900)&gt;0,VLOOKUP(H1900,DATA!$B$2:$G$526,6,FALSE),"")</f>
        <v/>
      </c>
      <c r="J1900" t="str">
        <f>IF(LEN(H1900)&gt;0,VLOOKUP(H1900,DATA!$B$2:$G$526,2,FALSE),"")</f>
        <v/>
      </c>
      <c r="K1900" t="str">
        <f>IF(LEN(H1900)&gt;0,IF(MID(IF(MID(MID(C1900,LEN(H1900)+2,99),1,1)="(",MID(MID(C1900,LEN(H1900)+2,99),2,LEN(MID(C1900,LEN(H1900)+2,99))-2),MID(C1900,LEN(H1900)+2,99)),1,1)=VLOOKUP(H1900,DATA!$B$2:$I$526,8,FALSE),MID(IF(MID(MID(C1900,LEN(H1900)+2,99),1,1)="(",MID(MID(C1900,LEN(H1900)+2,99),2,LEN(MID(C1900,LEN(H1900)+2,99))-2),MID(C1900,LEN(H1900)+2,99)),1,3),IF(MID(MID(C1900,LEN(H1900)+2,99),1,1)="(",MID(MID(C1900,LEN(H1900)+2,99),2,LEN(MID(C1900,LEN(H1900)+2,99))-2),MID(C1900,LEN(H1900)+2,99))),"")</f>
        <v/>
      </c>
      <c r="L1900" t="str">
        <f t="shared" si="990"/>
        <v/>
      </c>
      <c r="M1900" t="str">
        <f t="shared" si="1009"/>
        <v/>
      </c>
      <c r="N1900" t="str">
        <f t="shared" si="991"/>
        <v/>
      </c>
      <c r="O1900" t="str">
        <f t="shared" si="992"/>
        <v/>
      </c>
      <c r="P1900" t="str">
        <f t="shared" si="985"/>
        <v/>
      </c>
      <c r="Q1900" t="str">
        <f t="shared" si="993"/>
        <v/>
      </c>
      <c r="R1900" t="str">
        <f t="shared" si="994"/>
        <v/>
      </c>
      <c r="S1900" t="str">
        <f t="shared" si="995"/>
        <v/>
      </c>
      <c r="T1900" t="str">
        <f t="shared" si="996"/>
        <v/>
      </c>
      <c r="U1900" t="str">
        <f t="shared" si="997"/>
        <v/>
      </c>
      <c r="V1900" t="str">
        <f>IF(MID(I1900,6,1)="T",VLOOKUP(H1900,DATA!$B$2:$H$526,7,FALSE),"")</f>
        <v/>
      </c>
      <c r="W1900" t="str">
        <f t="shared" si="998"/>
        <v/>
      </c>
      <c r="X1900" t="str">
        <f>IF(LEN(H1900)&gt;0,VLOOKUP(H1900,DATA!$B$2:$F$526,5,FALSE),"")</f>
        <v/>
      </c>
      <c r="Y1900" t="str">
        <f t="shared" si="999"/>
        <v/>
      </c>
      <c r="Z1900" t="str">
        <f t="shared" si="1000"/>
        <v/>
      </c>
      <c r="AA1900" t="str">
        <f t="shared" si="1001"/>
        <v/>
      </c>
      <c r="AB1900" t="str">
        <f>IF(LEN(Z1900)&gt;0,VLOOKUP(Z1900,DATA!$K$25:$L$69,2,FALSE)&amp;IF(LEN(AA1900)&gt;0,VLOOKUP(AA1900,DATA!$O$25:$P$29,2,FALSE),""),"")</f>
        <v/>
      </c>
      <c r="AC1900" t="str">
        <f>IF(LEN(Z1900)&gt;0,VLOOKUP(Z1900,DATA!$K$25:$M$69,3,FALSE),"")</f>
        <v/>
      </c>
      <c r="AD1900" t="str">
        <f t="shared" si="1002"/>
        <v/>
      </c>
      <c r="AE1900" t="str">
        <f t="shared" si="1003"/>
        <v/>
      </c>
      <c r="AF1900" t="str">
        <f t="shared" si="1004"/>
        <v/>
      </c>
      <c r="AG1900" t="str">
        <f t="shared" si="1005"/>
        <v/>
      </c>
      <c r="AH1900" t="str">
        <f t="shared" si="1006"/>
        <v/>
      </c>
      <c r="AI1900" t="str">
        <f>IF(LEN(Q1900)&gt;0,REPT("0",IF(IF(MID(I1900,12,1)="F",VLOOKUP(J1900,DATA!$K$2:$Y$20,14,FALSE),0)&gt;10,IF(MID(I1900,12,1)="F",VLOOKUP(J1900,DATA!$K$2:$Y$20,14,FALSE),0)-10,0)-LEN(X1900))&amp;DEC2BIN(Q1900,IF(MID(I1900,12,1)="F",VLOOKUP(J1900,DATA!$K$2:$Y$20,14,FALSE),0)-IF(IF(MID(I1900,12,1)="F",VLOOKUP(J1900,DATA!$K$2:$Y$20,14,FALSE),0)&gt;10,IF(MID(I1900,12,1)="F",VLOOKUP(J1900,DATA!$K$2:$Y$20,14,FALSE),0)-10,0)),"")</f>
        <v/>
      </c>
      <c r="AJ1900" t="str">
        <f>IF(LEN(H1900)&gt;0,IF(H1900&lt;&gt;"CALL_PAL",VLOOKUP(H1900,DATA!$B$2:$E$526,4,FALSE),VLOOKUP(K1900,DATA!$K$72:$M$161,3,FALSE)),"")</f>
        <v/>
      </c>
      <c r="AK1900" t="str">
        <f>IF(LEN(H1900)&gt;0,VLOOKUP(H1900,DATA!$B$2:$D$526,3,FALSE),"")</f>
        <v/>
      </c>
      <c r="AL1900" t="str">
        <f t="shared" si="1007"/>
        <v/>
      </c>
      <c r="AM1900" t="str">
        <f t="shared" si="1008"/>
        <v/>
      </c>
      <c r="AN1900" t="str">
        <f t="shared" si="986"/>
        <v/>
      </c>
      <c r="AO1900" t="str">
        <f t="shared" si="980"/>
        <v/>
      </c>
      <c r="AP1900" t="str">
        <f t="shared" si="981"/>
        <v/>
      </c>
      <c r="AQ1900" t="str">
        <f t="shared" si="978"/>
        <v/>
      </c>
    </row>
    <row r="1901" spans="1:43" x14ac:dyDescent="0.25">
      <c r="A1901" t="str">
        <f t="shared" si="982"/>
        <v/>
      </c>
      <c r="C1901" t="str">
        <f t="shared" si="988"/>
        <v/>
      </c>
      <c r="D1901" t="str">
        <f t="shared" si="983"/>
        <v/>
      </c>
      <c r="E1901" t="str">
        <f t="shared" si="984"/>
        <v/>
      </c>
      <c r="F1901" t="str">
        <f t="shared" si="987"/>
        <v/>
      </c>
      <c r="G1901" t="str">
        <f t="shared" si="979"/>
        <v/>
      </c>
      <c r="H1901" t="str">
        <f t="shared" si="989"/>
        <v/>
      </c>
      <c r="I1901" s="3" t="str">
        <f>IF(LEN(H1901)&gt;0,VLOOKUP(H1901,DATA!$B$2:$G$526,6,FALSE),"")</f>
        <v/>
      </c>
      <c r="J1901" t="str">
        <f>IF(LEN(H1901)&gt;0,VLOOKUP(H1901,DATA!$B$2:$G$526,2,FALSE),"")</f>
        <v/>
      </c>
      <c r="K1901" t="str">
        <f>IF(LEN(H1901)&gt;0,IF(MID(IF(MID(MID(C1901,LEN(H1901)+2,99),1,1)="(",MID(MID(C1901,LEN(H1901)+2,99),2,LEN(MID(C1901,LEN(H1901)+2,99))-2),MID(C1901,LEN(H1901)+2,99)),1,1)=VLOOKUP(H1901,DATA!$B$2:$I$526,8,FALSE),MID(IF(MID(MID(C1901,LEN(H1901)+2,99),1,1)="(",MID(MID(C1901,LEN(H1901)+2,99),2,LEN(MID(C1901,LEN(H1901)+2,99))-2),MID(C1901,LEN(H1901)+2,99)),1,3),IF(MID(MID(C1901,LEN(H1901)+2,99),1,1)="(",MID(MID(C1901,LEN(H1901)+2,99),2,LEN(MID(C1901,LEN(H1901)+2,99))-2),MID(C1901,LEN(H1901)+2,99))),"")</f>
        <v/>
      </c>
      <c r="L1901" t="str">
        <f t="shared" si="990"/>
        <v/>
      </c>
      <c r="M1901" t="str">
        <f t="shared" si="1009"/>
        <v/>
      </c>
      <c r="N1901" t="str">
        <f t="shared" si="991"/>
        <v/>
      </c>
      <c r="O1901" t="str">
        <f t="shared" si="992"/>
        <v/>
      </c>
      <c r="P1901" t="str">
        <f t="shared" si="985"/>
        <v/>
      </c>
      <c r="Q1901" t="str">
        <f t="shared" si="993"/>
        <v/>
      </c>
      <c r="R1901" t="str">
        <f t="shared" si="994"/>
        <v/>
      </c>
      <c r="S1901" t="str">
        <f t="shared" si="995"/>
        <v/>
      </c>
      <c r="T1901" t="str">
        <f t="shared" si="996"/>
        <v/>
      </c>
      <c r="U1901" t="str">
        <f t="shared" si="997"/>
        <v/>
      </c>
      <c r="V1901" t="str">
        <f>IF(MID(I1901,6,1)="T",VLOOKUP(H1901,DATA!$B$2:$H$526,7,FALSE),"")</f>
        <v/>
      </c>
      <c r="W1901" t="str">
        <f t="shared" si="998"/>
        <v/>
      </c>
      <c r="X1901" t="str">
        <f>IF(LEN(H1901)&gt;0,VLOOKUP(H1901,DATA!$B$2:$F$526,5,FALSE),"")</f>
        <v/>
      </c>
      <c r="Y1901" t="str">
        <f t="shared" si="999"/>
        <v/>
      </c>
      <c r="Z1901" t="str">
        <f t="shared" si="1000"/>
        <v/>
      </c>
      <c r="AA1901" t="str">
        <f t="shared" si="1001"/>
        <v/>
      </c>
      <c r="AB1901" t="str">
        <f>IF(LEN(Z1901)&gt;0,VLOOKUP(Z1901,DATA!$K$25:$L$69,2,FALSE)&amp;IF(LEN(AA1901)&gt;0,VLOOKUP(AA1901,DATA!$O$25:$P$29,2,FALSE),""),"")</f>
        <v/>
      </c>
      <c r="AC1901" t="str">
        <f>IF(LEN(Z1901)&gt;0,VLOOKUP(Z1901,DATA!$K$25:$M$69,3,FALSE),"")</f>
        <v/>
      </c>
      <c r="AD1901" t="str">
        <f t="shared" si="1002"/>
        <v/>
      </c>
      <c r="AE1901" t="str">
        <f t="shared" si="1003"/>
        <v/>
      </c>
      <c r="AF1901" t="str">
        <f t="shared" si="1004"/>
        <v/>
      </c>
      <c r="AG1901" t="str">
        <f t="shared" si="1005"/>
        <v/>
      </c>
      <c r="AH1901" t="str">
        <f t="shared" si="1006"/>
        <v/>
      </c>
      <c r="AI1901" t="str">
        <f>IF(LEN(Q1901)&gt;0,REPT("0",IF(IF(MID(I1901,12,1)="F",VLOOKUP(J1901,DATA!$K$2:$Y$20,14,FALSE),0)&gt;10,IF(MID(I1901,12,1)="F",VLOOKUP(J1901,DATA!$K$2:$Y$20,14,FALSE),0)-10,0)-LEN(X1901))&amp;DEC2BIN(Q1901,IF(MID(I1901,12,1)="F",VLOOKUP(J1901,DATA!$K$2:$Y$20,14,FALSE),0)-IF(IF(MID(I1901,12,1)="F",VLOOKUP(J1901,DATA!$K$2:$Y$20,14,FALSE),0)&gt;10,IF(MID(I1901,12,1)="F",VLOOKUP(J1901,DATA!$K$2:$Y$20,14,FALSE),0)-10,0)),"")</f>
        <v/>
      </c>
      <c r="AJ1901" t="str">
        <f>IF(LEN(H1901)&gt;0,IF(H1901&lt;&gt;"CALL_PAL",VLOOKUP(H1901,DATA!$B$2:$E$526,4,FALSE),VLOOKUP(K1901,DATA!$K$72:$M$161,3,FALSE)),"")</f>
        <v/>
      </c>
      <c r="AK1901" t="str">
        <f>IF(LEN(H1901)&gt;0,VLOOKUP(H1901,DATA!$B$2:$D$526,3,FALSE),"")</f>
        <v/>
      </c>
      <c r="AL1901" t="str">
        <f t="shared" si="1007"/>
        <v/>
      </c>
      <c r="AM1901" t="str">
        <f t="shared" si="1008"/>
        <v/>
      </c>
      <c r="AN1901" t="str">
        <f t="shared" si="986"/>
        <v/>
      </c>
      <c r="AO1901" t="str">
        <f t="shared" si="980"/>
        <v/>
      </c>
      <c r="AP1901" t="str">
        <f t="shared" si="981"/>
        <v/>
      </c>
      <c r="AQ1901" t="str">
        <f t="shared" si="978"/>
        <v/>
      </c>
    </row>
    <row r="1902" spans="1:43" x14ac:dyDescent="0.25">
      <c r="A1902" t="str">
        <f t="shared" si="982"/>
        <v/>
      </c>
      <c r="C1902" t="str">
        <f t="shared" si="988"/>
        <v/>
      </c>
      <c r="D1902" t="str">
        <f t="shared" si="983"/>
        <v/>
      </c>
      <c r="E1902" t="str">
        <f t="shared" si="984"/>
        <v/>
      </c>
      <c r="F1902" t="str">
        <f t="shared" si="987"/>
        <v/>
      </c>
      <c r="G1902" t="str">
        <f t="shared" si="979"/>
        <v/>
      </c>
      <c r="H1902" t="str">
        <f t="shared" si="989"/>
        <v/>
      </c>
      <c r="I1902" s="3" t="str">
        <f>IF(LEN(H1902)&gt;0,VLOOKUP(H1902,DATA!$B$2:$G$526,6,FALSE),"")</f>
        <v/>
      </c>
      <c r="J1902" t="str">
        <f>IF(LEN(H1902)&gt;0,VLOOKUP(H1902,DATA!$B$2:$G$526,2,FALSE),"")</f>
        <v/>
      </c>
      <c r="K1902" t="str">
        <f>IF(LEN(H1902)&gt;0,IF(MID(IF(MID(MID(C1902,LEN(H1902)+2,99),1,1)="(",MID(MID(C1902,LEN(H1902)+2,99),2,LEN(MID(C1902,LEN(H1902)+2,99))-2),MID(C1902,LEN(H1902)+2,99)),1,1)=VLOOKUP(H1902,DATA!$B$2:$I$526,8,FALSE),MID(IF(MID(MID(C1902,LEN(H1902)+2,99),1,1)="(",MID(MID(C1902,LEN(H1902)+2,99),2,LEN(MID(C1902,LEN(H1902)+2,99))-2),MID(C1902,LEN(H1902)+2,99)),1,3),IF(MID(MID(C1902,LEN(H1902)+2,99),1,1)="(",MID(MID(C1902,LEN(H1902)+2,99),2,LEN(MID(C1902,LEN(H1902)+2,99))-2),MID(C1902,LEN(H1902)+2,99))),"")</f>
        <v/>
      </c>
      <c r="L1902" t="str">
        <f t="shared" si="990"/>
        <v/>
      </c>
      <c r="M1902" t="str">
        <f t="shared" si="1009"/>
        <v/>
      </c>
      <c r="N1902" t="str">
        <f t="shared" si="991"/>
        <v/>
      </c>
      <c r="O1902" t="str">
        <f t="shared" si="992"/>
        <v/>
      </c>
      <c r="P1902" t="str">
        <f t="shared" si="985"/>
        <v/>
      </c>
      <c r="Q1902" t="str">
        <f t="shared" si="993"/>
        <v/>
      </c>
      <c r="R1902" t="str">
        <f t="shared" si="994"/>
        <v/>
      </c>
      <c r="S1902" t="str">
        <f t="shared" si="995"/>
        <v/>
      </c>
      <c r="T1902" t="str">
        <f t="shared" si="996"/>
        <v/>
      </c>
      <c r="U1902" t="str">
        <f t="shared" si="997"/>
        <v/>
      </c>
      <c r="V1902" t="str">
        <f>IF(MID(I1902,6,1)="T",VLOOKUP(H1902,DATA!$B$2:$H$526,7,FALSE),"")</f>
        <v/>
      </c>
      <c r="W1902" t="str">
        <f t="shared" si="998"/>
        <v/>
      </c>
      <c r="X1902" t="str">
        <f>IF(LEN(H1902)&gt;0,VLOOKUP(H1902,DATA!$B$2:$F$526,5,FALSE),"")</f>
        <v/>
      </c>
      <c r="Y1902" t="str">
        <f t="shared" si="999"/>
        <v/>
      </c>
      <c r="Z1902" t="str">
        <f t="shared" si="1000"/>
        <v/>
      </c>
      <c r="AA1902" t="str">
        <f t="shared" si="1001"/>
        <v/>
      </c>
      <c r="AB1902" t="str">
        <f>IF(LEN(Z1902)&gt;0,VLOOKUP(Z1902,DATA!$K$25:$L$69,2,FALSE)&amp;IF(LEN(AA1902)&gt;0,VLOOKUP(AA1902,DATA!$O$25:$P$29,2,FALSE),""),"")</f>
        <v/>
      </c>
      <c r="AC1902" t="str">
        <f>IF(LEN(Z1902)&gt;0,VLOOKUP(Z1902,DATA!$K$25:$M$69,3,FALSE),"")</f>
        <v/>
      </c>
      <c r="AD1902" t="str">
        <f t="shared" si="1002"/>
        <v/>
      </c>
      <c r="AE1902" t="str">
        <f t="shared" si="1003"/>
        <v/>
      </c>
      <c r="AF1902" t="str">
        <f t="shared" si="1004"/>
        <v/>
      </c>
      <c r="AG1902" t="str">
        <f t="shared" si="1005"/>
        <v/>
      </c>
      <c r="AH1902" t="str">
        <f t="shared" si="1006"/>
        <v/>
      </c>
      <c r="AI1902" t="str">
        <f>IF(LEN(Q1902)&gt;0,REPT("0",IF(IF(MID(I1902,12,1)="F",VLOOKUP(J1902,DATA!$K$2:$Y$20,14,FALSE),0)&gt;10,IF(MID(I1902,12,1)="F",VLOOKUP(J1902,DATA!$K$2:$Y$20,14,FALSE),0)-10,0)-LEN(X1902))&amp;DEC2BIN(Q1902,IF(MID(I1902,12,1)="F",VLOOKUP(J1902,DATA!$K$2:$Y$20,14,FALSE),0)-IF(IF(MID(I1902,12,1)="F",VLOOKUP(J1902,DATA!$K$2:$Y$20,14,FALSE),0)&gt;10,IF(MID(I1902,12,1)="F",VLOOKUP(J1902,DATA!$K$2:$Y$20,14,FALSE),0)-10,0)),"")</f>
        <v/>
      </c>
      <c r="AJ1902" t="str">
        <f>IF(LEN(H1902)&gt;0,IF(H1902&lt;&gt;"CALL_PAL",VLOOKUP(H1902,DATA!$B$2:$E$526,4,FALSE),VLOOKUP(K1902,DATA!$K$72:$M$161,3,FALSE)),"")</f>
        <v/>
      </c>
      <c r="AK1902" t="str">
        <f>IF(LEN(H1902)&gt;0,VLOOKUP(H1902,DATA!$B$2:$D$526,3,FALSE),"")</f>
        <v/>
      </c>
      <c r="AL1902" t="str">
        <f t="shared" si="1007"/>
        <v/>
      </c>
      <c r="AM1902" t="str">
        <f t="shared" si="1008"/>
        <v/>
      </c>
      <c r="AN1902" t="str">
        <f t="shared" si="986"/>
        <v/>
      </c>
      <c r="AO1902" t="str">
        <f t="shared" si="980"/>
        <v/>
      </c>
      <c r="AP1902" t="str">
        <f t="shared" si="981"/>
        <v/>
      </c>
      <c r="AQ1902" t="str">
        <f t="shared" si="978"/>
        <v/>
      </c>
    </row>
    <row r="1903" spans="1:43" x14ac:dyDescent="0.25">
      <c r="A1903" t="str">
        <f t="shared" si="982"/>
        <v/>
      </c>
      <c r="C1903" t="str">
        <f t="shared" si="988"/>
        <v/>
      </c>
      <c r="D1903" t="str">
        <f t="shared" si="983"/>
        <v/>
      </c>
      <c r="E1903" t="str">
        <f t="shared" si="984"/>
        <v/>
      </c>
      <c r="F1903" t="str">
        <f t="shared" si="987"/>
        <v/>
      </c>
      <c r="G1903" t="str">
        <f t="shared" si="979"/>
        <v/>
      </c>
      <c r="H1903" t="str">
        <f t="shared" si="989"/>
        <v/>
      </c>
      <c r="I1903" s="3" t="str">
        <f>IF(LEN(H1903)&gt;0,VLOOKUP(H1903,DATA!$B$2:$G$526,6,FALSE),"")</f>
        <v/>
      </c>
      <c r="J1903" t="str">
        <f>IF(LEN(H1903)&gt;0,VLOOKUP(H1903,DATA!$B$2:$G$526,2,FALSE),"")</f>
        <v/>
      </c>
      <c r="K1903" t="str">
        <f>IF(LEN(H1903)&gt;0,IF(MID(IF(MID(MID(C1903,LEN(H1903)+2,99),1,1)="(",MID(MID(C1903,LEN(H1903)+2,99),2,LEN(MID(C1903,LEN(H1903)+2,99))-2),MID(C1903,LEN(H1903)+2,99)),1,1)=VLOOKUP(H1903,DATA!$B$2:$I$526,8,FALSE),MID(IF(MID(MID(C1903,LEN(H1903)+2,99),1,1)="(",MID(MID(C1903,LEN(H1903)+2,99),2,LEN(MID(C1903,LEN(H1903)+2,99))-2),MID(C1903,LEN(H1903)+2,99)),1,3),IF(MID(MID(C1903,LEN(H1903)+2,99),1,1)="(",MID(MID(C1903,LEN(H1903)+2,99),2,LEN(MID(C1903,LEN(H1903)+2,99))-2),MID(C1903,LEN(H1903)+2,99))),"")</f>
        <v/>
      </c>
      <c r="L1903" t="str">
        <f t="shared" si="990"/>
        <v/>
      </c>
      <c r="M1903" t="str">
        <f t="shared" si="1009"/>
        <v/>
      </c>
      <c r="N1903" t="str">
        <f t="shared" si="991"/>
        <v/>
      </c>
      <c r="O1903" t="str">
        <f t="shared" si="992"/>
        <v/>
      </c>
      <c r="P1903" t="str">
        <f t="shared" si="985"/>
        <v/>
      </c>
      <c r="Q1903" t="str">
        <f t="shared" si="993"/>
        <v/>
      </c>
      <c r="R1903" t="str">
        <f t="shared" si="994"/>
        <v/>
      </c>
      <c r="S1903" t="str">
        <f t="shared" si="995"/>
        <v/>
      </c>
      <c r="T1903" t="str">
        <f t="shared" si="996"/>
        <v/>
      </c>
      <c r="U1903" t="str">
        <f t="shared" si="997"/>
        <v/>
      </c>
      <c r="V1903" t="str">
        <f>IF(MID(I1903,6,1)="T",VLOOKUP(H1903,DATA!$B$2:$H$526,7,FALSE),"")</f>
        <v/>
      </c>
      <c r="W1903" t="str">
        <f t="shared" si="998"/>
        <v/>
      </c>
      <c r="X1903" t="str">
        <f>IF(LEN(H1903)&gt;0,VLOOKUP(H1903,DATA!$B$2:$F$526,5,FALSE),"")</f>
        <v/>
      </c>
      <c r="Y1903" t="str">
        <f t="shared" si="999"/>
        <v/>
      </c>
      <c r="Z1903" t="str">
        <f t="shared" si="1000"/>
        <v/>
      </c>
      <c r="AA1903" t="str">
        <f t="shared" si="1001"/>
        <v/>
      </c>
      <c r="AB1903" t="str">
        <f>IF(LEN(Z1903)&gt;0,VLOOKUP(Z1903,DATA!$K$25:$L$69,2,FALSE)&amp;IF(LEN(AA1903)&gt;0,VLOOKUP(AA1903,DATA!$O$25:$P$29,2,FALSE),""),"")</f>
        <v/>
      </c>
      <c r="AC1903" t="str">
        <f>IF(LEN(Z1903)&gt;0,VLOOKUP(Z1903,DATA!$K$25:$M$69,3,FALSE),"")</f>
        <v/>
      </c>
      <c r="AD1903" t="str">
        <f t="shared" si="1002"/>
        <v/>
      </c>
      <c r="AE1903" t="str">
        <f t="shared" si="1003"/>
        <v/>
      </c>
      <c r="AF1903" t="str">
        <f t="shared" si="1004"/>
        <v/>
      </c>
      <c r="AG1903" t="str">
        <f t="shared" si="1005"/>
        <v/>
      </c>
      <c r="AH1903" t="str">
        <f t="shared" si="1006"/>
        <v/>
      </c>
      <c r="AI1903" t="str">
        <f>IF(LEN(Q1903)&gt;0,REPT("0",IF(IF(MID(I1903,12,1)="F",VLOOKUP(J1903,DATA!$K$2:$Y$20,14,FALSE),0)&gt;10,IF(MID(I1903,12,1)="F",VLOOKUP(J1903,DATA!$K$2:$Y$20,14,FALSE),0)-10,0)-LEN(X1903))&amp;DEC2BIN(Q1903,IF(MID(I1903,12,1)="F",VLOOKUP(J1903,DATA!$K$2:$Y$20,14,FALSE),0)-IF(IF(MID(I1903,12,1)="F",VLOOKUP(J1903,DATA!$K$2:$Y$20,14,FALSE),0)&gt;10,IF(MID(I1903,12,1)="F",VLOOKUP(J1903,DATA!$K$2:$Y$20,14,FALSE),0)-10,0)),"")</f>
        <v/>
      </c>
      <c r="AJ1903" t="str">
        <f>IF(LEN(H1903)&gt;0,IF(H1903&lt;&gt;"CALL_PAL",VLOOKUP(H1903,DATA!$B$2:$E$526,4,FALSE),VLOOKUP(K1903,DATA!$K$72:$M$161,3,FALSE)),"")</f>
        <v/>
      </c>
      <c r="AK1903" t="str">
        <f>IF(LEN(H1903)&gt;0,VLOOKUP(H1903,DATA!$B$2:$D$526,3,FALSE),"")</f>
        <v/>
      </c>
      <c r="AL1903" t="str">
        <f t="shared" si="1007"/>
        <v/>
      </c>
      <c r="AM1903" t="str">
        <f t="shared" si="1008"/>
        <v/>
      </c>
      <c r="AN1903" t="str">
        <f t="shared" si="986"/>
        <v/>
      </c>
      <c r="AO1903" t="str">
        <f t="shared" si="980"/>
        <v/>
      </c>
      <c r="AP1903" t="str">
        <f t="shared" si="981"/>
        <v/>
      </c>
      <c r="AQ1903" t="str">
        <f t="shared" si="978"/>
        <v/>
      </c>
    </row>
    <row r="1904" spans="1:43" x14ac:dyDescent="0.25">
      <c r="A1904" t="str">
        <f t="shared" si="982"/>
        <v/>
      </c>
      <c r="C1904" t="str">
        <f t="shared" si="988"/>
        <v/>
      </c>
      <c r="D1904" t="str">
        <f t="shared" si="983"/>
        <v/>
      </c>
      <c r="E1904" t="str">
        <f t="shared" si="984"/>
        <v/>
      </c>
      <c r="F1904" t="str">
        <f t="shared" si="987"/>
        <v/>
      </c>
      <c r="G1904" t="str">
        <f t="shared" si="979"/>
        <v/>
      </c>
      <c r="H1904" t="str">
        <f t="shared" si="989"/>
        <v/>
      </c>
      <c r="I1904" s="3" t="str">
        <f>IF(LEN(H1904)&gt;0,VLOOKUP(H1904,DATA!$B$2:$G$526,6,FALSE),"")</f>
        <v/>
      </c>
      <c r="J1904" t="str">
        <f>IF(LEN(H1904)&gt;0,VLOOKUP(H1904,DATA!$B$2:$G$526,2,FALSE),"")</f>
        <v/>
      </c>
      <c r="K1904" t="str">
        <f>IF(LEN(H1904)&gt;0,IF(MID(IF(MID(MID(C1904,LEN(H1904)+2,99),1,1)="(",MID(MID(C1904,LEN(H1904)+2,99),2,LEN(MID(C1904,LEN(H1904)+2,99))-2),MID(C1904,LEN(H1904)+2,99)),1,1)=VLOOKUP(H1904,DATA!$B$2:$I$526,8,FALSE),MID(IF(MID(MID(C1904,LEN(H1904)+2,99),1,1)="(",MID(MID(C1904,LEN(H1904)+2,99),2,LEN(MID(C1904,LEN(H1904)+2,99))-2),MID(C1904,LEN(H1904)+2,99)),1,3),IF(MID(MID(C1904,LEN(H1904)+2,99),1,1)="(",MID(MID(C1904,LEN(H1904)+2,99),2,LEN(MID(C1904,LEN(H1904)+2,99))-2),MID(C1904,LEN(H1904)+2,99))),"")</f>
        <v/>
      </c>
      <c r="L1904" t="str">
        <f t="shared" si="990"/>
        <v/>
      </c>
      <c r="M1904" t="str">
        <f t="shared" si="1009"/>
        <v/>
      </c>
      <c r="N1904" t="str">
        <f t="shared" si="991"/>
        <v/>
      </c>
      <c r="O1904" t="str">
        <f t="shared" si="992"/>
        <v/>
      </c>
      <c r="P1904" t="str">
        <f t="shared" si="985"/>
        <v/>
      </c>
      <c r="Q1904" t="str">
        <f t="shared" si="993"/>
        <v/>
      </c>
      <c r="R1904" t="str">
        <f t="shared" si="994"/>
        <v/>
      </c>
      <c r="S1904" t="str">
        <f t="shared" si="995"/>
        <v/>
      </c>
      <c r="T1904" t="str">
        <f t="shared" si="996"/>
        <v/>
      </c>
      <c r="U1904" t="str">
        <f t="shared" si="997"/>
        <v/>
      </c>
      <c r="V1904" t="str">
        <f>IF(MID(I1904,6,1)="T",VLOOKUP(H1904,DATA!$B$2:$H$526,7,FALSE),"")</f>
        <v/>
      </c>
      <c r="W1904" t="str">
        <f t="shared" si="998"/>
        <v/>
      </c>
      <c r="X1904" t="str">
        <f>IF(LEN(H1904)&gt;0,VLOOKUP(H1904,DATA!$B$2:$F$526,5,FALSE),"")</f>
        <v/>
      </c>
      <c r="Y1904" t="str">
        <f t="shared" si="999"/>
        <v/>
      </c>
      <c r="Z1904" t="str">
        <f t="shared" si="1000"/>
        <v/>
      </c>
      <c r="AA1904" t="str">
        <f t="shared" si="1001"/>
        <v/>
      </c>
      <c r="AB1904" t="str">
        <f>IF(LEN(Z1904)&gt;0,VLOOKUP(Z1904,DATA!$K$25:$L$69,2,FALSE)&amp;IF(LEN(AA1904)&gt;0,VLOOKUP(AA1904,DATA!$O$25:$P$29,2,FALSE),""),"")</f>
        <v/>
      </c>
      <c r="AC1904" t="str">
        <f>IF(LEN(Z1904)&gt;0,VLOOKUP(Z1904,DATA!$K$25:$M$69,3,FALSE),"")</f>
        <v/>
      </c>
      <c r="AD1904" t="str">
        <f t="shared" si="1002"/>
        <v/>
      </c>
      <c r="AE1904" t="str">
        <f t="shared" si="1003"/>
        <v/>
      </c>
      <c r="AF1904" t="str">
        <f t="shared" si="1004"/>
        <v/>
      </c>
      <c r="AG1904" t="str">
        <f t="shared" si="1005"/>
        <v/>
      </c>
      <c r="AH1904" t="str">
        <f t="shared" si="1006"/>
        <v/>
      </c>
      <c r="AI1904" t="str">
        <f>IF(LEN(Q1904)&gt;0,REPT("0",IF(IF(MID(I1904,12,1)="F",VLOOKUP(J1904,DATA!$K$2:$Y$20,14,FALSE),0)&gt;10,IF(MID(I1904,12,1)="F",VLOOKUP(J1904,DATA!$K$2:$Y$20,14,FALSE),0)-10,0)-LEN(X1904))&amp;DEC2BIN(Q1904,IF(MID(I1904,12,1)="F",VLOOKUP(J1904,DATA!$K$2:$Y$20,14,FALSE),0)-IF(IF(MID(I1904,12,1)="F",VLOOKUP(J1904,DATA!$K$2:$Y$20,14,FALSE),0)&gt;10,IF(MID(I1904,12,1)="F",VLOOKUP(J1904,DATA!$K$2:$Y$20,14,FALSE),0)-10,0)),"")</f>
        <v/>
      </c>
      <c r="AJ1904" t="str">
        <f>IF(LEN(H1904)&gt;0,IF(H1904&lt;&gt;"CALL_PAL",VLOOKUP(H1904,DATA!$B$2:$E$526,4,FALSE),VLOOKUP(K1904,DATA!$K$72:$M$161,3,FALSE)),"")</f>
        <v/>
      </c>
      <c r="AK1904" t="str">
        <f>IF(LEN(H1904)&gt;0,VLOOKUP(H1904,DATA!$B$2:$D$526,3,FALSE),"")</f>
        <v/>
      </c>
      <c r="AL1904" t="str">
        <f t="shared" si="1007"/>
        <v/>
      </c>
      <c r="AM1904" t="str">
        <f t="shared" si="1008"/>
        <v/>
      </c>
      <c r="AN1904" t="str">
        <f t="shared" si="986"/>
        <v/>
      </c>
      <c r="AO1904" t="str">
        <f t="shared" si="980"/>
        <v/>
      </c>
      <c r="AP1904" t="str">
        <f t="shared" si="981"/>
        <v/>
      </c>
      <c r="AQ1904" t="str">
        <f t="shared" si="978"/>
        <v/>
      </c>
    </row>
    <row r="1905" spans="1:43" x14ac:dyDescent="0.25">
      <c r="A1905" t="str">
        <f t="shared" si="982"/>
        <v/>
      </c>
      <c r="C1905" t="str">
        <f t="shared" si="988"/>
        <v/>
      </c>
      <c r="D1905" t="str">
        <f t="shared" si="983"/>
        <v/>
      </c>
      <c r="E1905" t="str">
        <f t="shared" si="984"/>
        <v/>
      </c>
      <c r="F1905" t="str">
        <f t="shared" si="987"/>
        <v/>
      </c>
      <c r="G1905" t="str">
        <f t="shared" si="979"/>
        <v/>
      </c>
      <c r="H1905" t="str">
        <f t="shared" si="989"/>
        <v/>
      </c>
      <c r="I1905" s="3" t="str">
        <f>IF(LEN(H1905)&gt;0,VLOOKUP(H1905,DATA!$B$2:$G$526,6,FALSE),"")</f>
        <v/>
      </c>
      <c r="J1905" t="str">
        <f>IF(LEN(H1905)&gt;0,VLOOKUP(H1905,DATA!$B$2:$G$526,2,FALSE),"")</f>
        <v/>
      </c>
      <c r="K1905" t="str">
        <f>IF(LEN(H1905)&gt;0,IF(MID(IF(MID(MID(C1905,LEN(H1905)+2,99),1,1)="(",MID(MID(C1905,LEN(H1905)+2,99),2,LEN(MID(C1905,LEN(H1905)+2,99))-2),MID(C1905,LEN(H1905)+2,99)),1,1)=VLOOKUP(H1905,DATA!$B$2:$I$526,8,FALSE),MID(IF(MID(MID(C1905,LEN(H1905)+2,99),1,1)="(",MID(MID(C1905,LEN(H1905)+2,99),2,LEN(MID(C1905,LEN(H1905)+2,99))-2),MID(C1905,LEN(H1905)+2,99)),1,3),IF(MID(MID(C1905,LEN(H1905)+2,99),1,1)="(",MID(MID(C1905,LEN(H1905)+2,99),2,LEN(MID(C1905,LEN(H1905)+2,99))-2),MID(C1905,LEN(H1905)+2,99))),"")</f>
        <v/>
      </c>
      <c r="L1905" t="str">
        <f t="shared" si="990"/>
        <v/>
      </c>
      <c r="M1905" t="str">
        <f t="shared" si="1009"/>
        <v/>
      </c>
      <c r="N1905" t="str">
        <f t="shared" si="991"/>
        <v/>
      </c>
      <c r="O1905" t="str">
        <f t="shared" si="992"/>
        <v/>
      </c>
      <c r="P1905" t="str">
        <f t="shared" si="985"/>
        <v/>
      </c>
      <c r="Q1905" t="str">
        <f t="shared" si="993"/>
        <v/>
      </c>
      <c r="R1905" t="str">
        <f t="shared" si="994"/>
        <v/>
      </c>
      <c r="S1905" t="str">
        <f t="shared" si="995"/>
        <v/>
      </c>
      <c r="T1905" t="str">
        <f t="shared" si="996"/>
        <v/>
      </c>
      <c r="U1905" t="str">
        <f t="shared" si="997"/>
        <v/>
      </c>
      <c r="V1905" t="str">
        <f>IF(MID(I1905,6,1)="T",VLOOKUP(H1905,DATA!$B$2:$H$526,7,FALSE),"")</f>
        <v/>
      </c>
      <c r="W1905" t="str">
        <f t="shared" si="998"/>
        <v/>
      </c>
      <c r="X1905" t="str">
        <f>IF(LEN(H1905)&gt;0,VLOOKUP(H1905,DATA!$B$2:$F$526,5,FALSE),"")</f>
        <v/>
      </c>
      <c r="Y1905" t="str">
        <f t="shared" si="999"/>
        <v/>
      </c>
      <c r="Z1905" t="str">
        <f t="shared" si="1000"/>
        <v/>
      </c>
      <c r="AA1905" t="str">
        <f t="shared" si="1001"/>
        <v/>
      </c>
      <c r="AB1905" t="str">
        <f>IF(LEN(Z1905)&gt;0,VLOOKUP(Z1905,DATA!$K$25:$L$69,2,FALSE)&amp;IF(LEN(AA1905)&gt;0,VLOOKUP(AA1905,DATA!$O$25:$P$29,2,FALSE),""),"")</f>
        <v/>
      </c>
      <c r="AC1905" t="str">
        <f>IF(LEN(Z1905)&gt;0,VLOOKUP(Z1905,DATA!$K$25:$M$69,3,FALSE),"")</f>
        <v/>
      </c>
      <c r="AD1905" t="str">
        <f t="shared" si="1002"/>
        <v/>
      </c>
      <c r="AE1905" t="str">
        <f t="shared" si="1003"/>
        <v/>
      </c>
      <c r="AF1905" t="str">
        <f t="shared" si="1004"/>
        <v/>
      </c>
      <c r="AG1905" t="str">
        <f t="shared" si="1005"/>
        <v/>
      </c>
      <c r="AH1905" t="str">
        <f t="shared" si="1006"/>
        <v/>
      </c>
      <c r="AI1905" t="str">
        <f>IF(LEN(Q1905)&gt;0,REPT("0",IF(IF(MID(I1905,12,1)="F",VLOOKUP(J1905,DATA!$K$2:$Y$20,14,FALSE),0)&gt;10,IF(MID(I1905,12,1)="F",VLOOKUP(J1905,DATA!$K$2:$Y$20,14,FALSE),0)-10,0)-LEN(X1905))&amp;DEC2BIN(Q1905,IF(MID(I1905,12,1)="F",VLOOKUP(J1905,DATA!$K$2:$Y$20,14,FALSE),0)-IF(IF(MID(I1905,12,1)="F",VLOOKUP(J1905,DATA!$K$2:$Y$20,14,FALSE),0)&gt;10,IF(MID(I1905,12,1)="F",VLOOKUP(J1905,DATA!$K$2:$Y$20,14,FALSE),0)-10,0)),"")</f>
        <v/>
      </c>
      <c r="AJ1905" t="str">
        <f>IF(LEN(H1905)&gt;0,IF(H1905&lt;&gt;"CALL_PAL",VLOOKUP(H1905,DATA!$B$2:$E$526,4,FALSE),VLOOKUP(K1905,DATA!$K$72:$M$161,3,FALSE)),"")</f>
        <v/>
      </c>
      <c r="AK1905" t="str">
        <f>IF(LEN(H1905)&gt;0,VLOOKUP(H1905,DATA!$B$2:$D$526,3,FALSE),"")</f>
        <v/>
      </c>
      <c r="AL1905" t="str">
        <f t="shared" si="1007"/>
        <v/>
      </c>
      <c r="AM1905" t="str">
        <f t="shared" si="1008"/>
        <v/>
      </c>
      <c r="AN1905" t="str">
        <f t="shared" si="986"/>
        <v/>
      </c>
      <c r="AO1905" t="str">
        <f t="shared" si="980"/>
        <v/>
      </c>
      <c r="AP1905" t="str">
        <f t="shared" si="981"/>
        <v/>
      </c>
      <c r="AQ1905" t="str">
        <f t="shared" si="978"/>
        <v/>
      </c>
    </row>
    <row r="1906" spans="1:43" x14ac:dyDescent="0.25">
      <c r="A1906" t="str">
        <f t="shared" si="982"/>
        <v/>
      </c>
      <c r="C1906" t="str">
        <f t="shared" si="988"/>
        <v/>
      </c>
      <c r="D1906" t="str">
        <f t="shared" si="983"/>
        <v/>
      </c>
      <c r="E1906" t="str">
        <f t="shared" si="984"/>
        <v/>
      </c>
      <c r="F1906" t="str">
        <f t="shared" si="987"/>
        <v/>
      </c>
      <c r="G1906" t="str">
        <f t="shared" si="979"/>
        <v/>
      </c>
      <c r="H1906" t="str">
        <f t="shared" si="989"/>
        <v/>
      </c>
      <c r="I1906" s="3" t="str">
        <f>IF(LEN(H1906)&gt;0,VLOOKUP(H1906,DATA!$B$2:$G$526,6,FALSE),"")</f>
        <v/>
      </c>
      <c r="J1906" t="str">
        <f>IF(LEN(H1906)&gt;0,VLOOKUP(H1906,DATA!$B$2:$G$526,2,FALSE),"")</f>
        <v/>
      </c>
      <c r="K1906" t="str">
        <f>IF(LEN(H1906)&gt;0,IF(MID(IF(MID(MID(C1906,LEN(H1906)+2,99),1,1)="(",MID(MID(C1906,LEN(H1906)+2,99),2,LEN(MID(C1906,LEN(H1906)+2,99))-2),MID(C1906,LEN(H1906)+2,99)),1,1)=VLOOKUP(H1906,DATA!$B$2:$I$526,8,FALSE),MID(IF(MID(MID(C1906,LEN(H1906)+2,99),1,1)="(",MID(MID(C1906,LEN(H1906)+2,99),2,LEN(MID(C1906,LEN(H1906)+2,99))-2),MID(C1906,LEN(H1906)+2,99)),1,3),IF(MID(MID(C1906,LEN(H1906)+2,99),1,1)="(",MID(MID(C1906,LEN(H1906)+2,99),2,LEN(MID(C1906,LEN(H1906)+2,99))-2),MID(C1906,LEN(H1906)+2,99))),"")</f>
        <v/>
      </c>
      <c r="L1906" t="str">
        <f t="shared" si="990"/>
        <v/>
      </c>
      <c r="M1906" t="str">
        <f t="shared" si="1009"/>
        <v/>
      </c>
      <c r="N1906" t="str">
        <f t="shared" si="991"/>
        <v/>
      </c>
      <c r="O1906" t="str">
        <f t="shared" si="992"/>
        <v/>
      </c>
      <c r="P1906" t="str">
        <f t="shared" si="985"/>
        <v/>
      </c>
      <c r="Q1906" t="str">
        <f t="shared" si="993"/>
        <v/>
      </c>
      <c r="R1906" t="str">
        <f t="shared" si="994"/>
        <v/>
      </c>
      <c r="S1906" t="str">
        <f t="shared" si="995"/>
        <v/>
      </c>
      <c r="T1906" t="str">
        <f t="shared" si="996"/>
        <v/>
      </c>
      <c r="U1906" t="str">
        <f t="shared" si="997"/>
        <v/>
      </c>
      <c r="V1906" t="str">
        <f>IF(MID(I1906,6,1)="T",VLOOKUP(H1906,DATA!$B$2:$H$526,7,FALSE),"")</f>
        <v/>
      </c>
      <c r="W1906" t="str">
        <f t="shared" si="998"/>
        <v/>
      </c>
      <c r="X1906" t="str">
        <f>IF(LEN(H1906)&gt;0,VLOOKUP(H1906,DATA!$B$2:$F$526,5,FALSE),"")</f>
        <v/>
      </c>
      <c r="Y1906" t="str">
        <f t="shared" si="999"/>
        <v/>
      </c>
      <c r="Z1906" t="str">
        <f t="shared" si="1000"/>
        <v/>
      </c>
      <c r="AA1906" t="str">
        <f t="shared" si="1001"/>
        <v/>
      </c>
      <c r="AB1906" t="str">
        <f>IF(LEN(Z1906)&gt;0,VLOOKUP(Z1906,DATA!$K$25:$L$69,2,FALSE)&amp;IF(LEN(AA1906)&gt;0,VLOOKUP(AA1906,DATA!$O$25:$P$29,2,FALSE),""),"")</f>
        <v/>
      </c>
      <c r="AC1906" t="str">
        <f>IF(LEN(Z1906)&gt;0,VLOOKUP(Z1906,DATA!$K$25:$M$69,3,FALSE),"")</f>
        <v/>
      </c>
      <c r="AD1906" t="str">
        <f t="shared" si="1002"/>
        <v/>
      </c>
      <c r="AE1906" t="str">
        <f t="shared" si="1003"/>
        <v/>
      </c>
      <c r="AF1906" t="str">
        <f t="shared" si="1004"/>
        <v/>
      </c>
      <c r="AG1906" t="str">
        <f t="shared" si="1005"/>
        <v/>
      </c>
      <c r="AH1906" t="str">
        <f t="shared" si="1006"/>
        <v/>
      </c>
      <c r="AI1906" t="str">
        <f>IF(LEN(Q1906)&gt;0,REPT("0",IF(IF(MID(I1906,12,1)="F",VLOOKUP(J1906,DATA!$K$2:$Y$20,14,FALSE),0)&gt;10,IF(MID(I1906,12,1)="F",VLOOKUP(J1906,DATA!$K$2:$Y$20,14,FALSE),0)-10,0)-LEN(X1906))&amp;DEC2BIN(Q1906,IF(MID(I1906,12,1)="F",VLOOKUP(J1906,DATA!$K$2:$Y$20,14,FALSE),0)-IF(IF(MID(I1906,12,1)="F",VLOOKUP(J1906,DATA!$K$2:$Y$20,14,FALSE),0)&gt;10,IF(MID(I1906,12,1)="F",VLOOKUP(J1906,DATA!$K$2:$Y$20,14,FALSE),0)-10,0)),"")</f>
        <v/>
      </c>
      <c r="AJ1906" t="str">
        <f>IF(LEN(H1906)&gt;0,IF(H1906&lt;&gt;"CALL_PAL",VLOOKUP(H1906,DATA!$B$2:$E$526,4,FALSE),VLOOKUP(K1906,DATA!$K$72:$M$161,3,FALSE)),"")</f>
        <v/>
      </c>
      <c r="AK1906" t="str">
        <f>IF(LEN(H1906)&gt;0,VLOOKUP(H1906,DATA!$B$2:$D$526,3,FALSE),"")</f>
        <v/>
      </c>
      <c r="AL1906" t="str">
        <f t="shared" si="1007"/>
        <v/>
      </c>
      <c r="AM1906" t="str">
        <f t="shared" si="1008"/>
        <v/>
      </c>
      <c r="AN1906" t="str">
        <f t="shared" si="986"/>
        <v/>
      </c>
      <c r="AO1906" t="str">
        <f t="shared" si="980"/>
        <v/>
      </c>
      <c r="AP1906" t="str">
        <f t="shared" si="981"/>
        <v/>
      </c>
      <c r="AQ1906" t="str">
        <f t="shared" si="978"/>
        <v/>
      </c>
    </row>
    <row r="1907" spans="1:43" x14ac:dyDescent="0.25">
      <c r="A1907" t="str">
        <f t="shared" si="982"/>
        <v/>
      </c>
      <c r="C1907" t="str">
        <f t="shared" si="988"/>
        <v/>
      </c>
      <c r="D1907" t="str">
        <f t="shared" si="983"/>
        <v/>
      </c>
      <c r="E1907" t="str">
        <f t="shared" si="984"/>
        <v/>
      </c>
      <c r="F1907" t="str">
        <f t="shared" si="987"/>
        <v/>
      </c>
      <c r="G1907" t="str">
        <f t="shared" si="979"/>
        <v/>
      </c>
      <c r="H1907" t="str">
        <f t="shared" si="989"/>
        <v/>
      </c>
      <c r="I1907" s="3" t="str">
        <f>IF(LEN(H1907)&gt;0,VLOOKUP(H1907,DATA!$B$2:$G$526,6,FALSE),"")</f>
        <v/>
      </c>
      <c r="J1907" t="str">
        <f>IF(LEN(H1907)&gt;0,VLOOKUP(H1907,DATA!$B$2:$G$526,2,FALSE),"")</f>
        <v/>
      </c>
      <c r="K1907" t="str">
        <f>IF(LEN(H1907)&gt;0,IF(MID(IF(MID(MID(C1907,LEN(H1907)+2,99),1,1)="(",MID(MID(C1907,LEN(H1907)+2,99),2,LEN(MID(C1907,LEN(H1907)+2,99))-2),MID(C1907,LEN(H1907)+2,99)),1,1)=VLOOKUP(H1907,DATA!$B$2:$I$526,8,FALSE),MID(IF(MID(MID(C1907,LEN(H1907)+2,99),1,1)="(",MID(MID(C1907,LEN(H1907)+2,99),2,LEN(MID(C1907,LEN(H1907)+2,99))-2),MID(C1907,LEN(H1907)+2,99)),1,3),IF(MID(MID(C1907,LEN(H1907)+2,99),1,1)="(",MID(MID(C1907,LEN(H1907)+2,99),2,LEN(MID(C1907,LEN(H1907)+2,99))-2),MID(C1907,LEN(H1907)+2,99))),"")</f>
        <v/>
      </c>
      <c r="L1907" t="str">
        <f t="shared" si="990"/>
        <v/>
      </c>
      <c r="M1907" t="str">
        <f t="shared" si="1009"/>
        <v/>
      </c>
      <c r="N1907" t="str">
        <f t="shared" si="991"/>
        <v/>
      </c>
      <c r="O1907" t="str">
        <f t="shared" si="992"/>
        <v/>
      </c>
      <c r="P1907" t="str">
        <f t="shared" si="985"/>
        <v/>
      </c>
      <c r="Q1907" t="str">
        <f t="shared" si="993"/>
        <v/>
      </c>
      <c r="R1907" t="str">
        <f t="shared" si="994"/>
        <v/>
      </c>
      <c r="S1907" t="str">
        <f t="shared" si="995"/>
        <v/>
      </c>
      <c r="T1907" t="str">
        <f t="shared" si="996"/>
        <v/>
      </c>
      <c r="U1907" t="str">
        <f t="shared" si="997"/>
        <v/>
      </c>
      <c r="V1907" t="str">
        <f>IF(MID(I1907,6,1)="T",VLOOKUP(H1907,DATA!$B$2:$H$526,7,FALSE),"")</f>
        <v/>
      </c>
      <c r="W1907" t="str">
        <f t="shared" si="998"/>
        <v/>
      </c>
      <c r="X1907" t="str">
        <f>IF(LEN(H1907)&gt;0,VLOOKUP(H1907,DATA!$B$2:$F$526,5,FALSE),"")</f>
        <v/>
      </c>
      <c r="Y1907" t="str">
        <f t="shared" si="999"/>
        <v/>
      </c>
      <c r="Z1907" t="str">
        <f t="shared" si="1000"/>
        <v/>
      </c>
      <c r="AA1907" t="str">
        <f t="shared" si="1001"/>
        <v/>
      </c>
      <c r="AB1907" t="str">
        <f>IF(LEN(Z1907)&gt;0,VLOOKUP(Z1907,DATA!$K$25:$L$69,2,FALSE)&amp;IF(LEN(AA1907)&gt;0,VLOOKUP(AA1907,DATA!$O$25:$P$29,2,FALSE),""),"")</f>
        <v/>
      </c>
      <c r="AC1907" t="str">
        <f>IF(LEN(Z1907)&gt;0,VLOOKUP(Z1907,DATA!$K$25:$M$69,3,FALSE),"")</f>
        <v/>
      </c>
      <c r="AD1907" t="str">
        <f t="shared" si="1002"/>
        <v/>
      </c>
      <c r="AE1907" t="str">
        <f t="shared" si="1003"/>
        <v/>
      </c>
      <c r="AF1907" t="str">
        <f t="shared" si="1004"/>
        <v/>
      </c>
      <c r="AG1907" t="str">
        <f t="shared" si="1005"/>
        <v/>
      </c>
      <c r="AH1907" t="str">
        <f t="shared" si="1006"/>
        <v/>
      </c>
      <c r="AI1907" t="str">
        <f>IF(LEN(Q1907)&gt;0,REPT("0",IF(IF(MID(I1907,12,1)="F",VLOOKUP(J1907,DATA!$K$2:$Y$20,14,FALSE),0)&gt;10,IF(MID(I1907,12,1)="F",VLOOKUP(J1907,DATA!$K$2:$Y$20,14,FALSE),0)-10,0)-LEN(X1907))&amp;DEC2BIN(Q1907,IF(MID(I1907,12,1)="F",VLOOKUP(J1907,DATA!$K$2:$Y$20,14,FALSE),0)-IF(IF(MID(I1907,12,1)="F",VLOOKUP(J1907,DATA!$K$2:$Y$20,14,FALSE),0)&gt;10,IF(MID(I1907,12,1)="F",VLOOKUP(J1907,DATA!$K$2:$Y$20,14,FALSE),0)-10,0)),"")</f>
        <v/>
      </c>
      <c r="AJ1907" t="str">
        <f>IF(LEN(H1907)&gt;0,IF(H1907&lt;&gt;"CALL_PAL",VLOOKUP(H1907,DATA!$B$2:$E$526,4,FALSE),VLOOKUP(K1907,DATA!$K$72:$M$161,3,FALSE)),"")</f>
        <v/>
      </c>
      <c r="AK1907" t="str">
        <f>IF(LEN(H1907)&gt;0,VLOOKUP(H1907,DATA!$B$2:$D$526,3,FALSE),"")</f>
        <v/>
      </c>
      <c r="AL1907" t="str">
        <f t="shared" si="1007"/>
        <v/>
      </c>
      <c r="AM1907" t="str">
        <f t="shared" si="1008"/>
        <v/>
      </c>
      <c r="AN1907" t="str">
        <f t="shared" si="986"/>
        <v/>
      </c>
      <c r="AO1907" t="str">
        <f t="shared" si="980"/>
        <v/>
      </c>
      <c r="AP1907" t="str">
        <f t="shared" si="981"/>
        <v/>
      </c>
      <c r="AQ1907" t="str">
        <f t="shared" si="978"/>
        <v/>
      </c>
    </row>
    <row r="1908" spans="1:43" x14ac:dyDescent="0.25">
      <c r="A1908" t="str">
        <f t="shared" si="982"/>
        <v/>
      </c>
      <c r="C1908" t="str">
        <f t="shared" si="988"/>
        <v/>
      </c>
      <c r="D1908" t="str">
        <f t="shared" si="983"/>
        <v/>
      </c>
      <c r="E1908" t="str">
        <f t="shared" si="984"/>
        <v/>
      </c>
      <c r="F1908" t="str">
        <f t="shared" si="987"/>
        <v/>
      </c>
      <c r="G1908" t="str">
        <f t="shared" si="979"/>
        <v/>
      </c>
      <c r="H1908" t="str">
        <f t="shared" si="989"/>
        <v/>
      </c>
      <c r="I1908" s="3" t="str">
        <f>IF(LEN(H1908)&gt;0,VLOOKUP(H1908,DATA!$B$2:$G$526,6,FALSE),"")</f>
        <v/>
      </c>
      <c r="J1908" t="str">
        <f>IF(LEN(H1908)&gt;0,VLOOKUP(H1908,DATA!$B$2:$G$526,2,FALSE),"")</f>
        <v/>
      </c>
      <c r="K1908" t="str">
        <f>IF(LEN(H1908)&gt;0,IF(MID(IF(MID(MID(C1908,LEN(H1908)+2,99),1,1)="(",MID(MID(C1908,LEN(H1908)+2,99),2,LEN(MID(C1908,LEN(H1908)+2,99))-2),MID(C1908,LEN(H1908)+2,99)),1,1)=VLOOKUP(H1908,DATA!$B$2:$I$526,8,FALSE),MID(IF(MID(MID(C1908,LEN(H1908)+2,99),1,1)="(",MID(MID(C1908,LEN(H1908)+2,99),2,LEN(MID(C1908,LEN(H1908)+2,99))-2),MID(C1908,LEN(H1908)+2,99)),1,3),IF(MID(MID(C1908,LEN(H1908)+2,99),1,1)="(",MID(MID(C1908,LEN(H1908)+2,99),2,LEN(MID(C1908,LEN(H1908)+2,99))-2),MID(C1908,LEN(H1908)+2,99))),"")</f>
        <v/>
      </c>
      <c r="L1908" t="str">
        <f t="shared" si="990"/>
        <v/>
      </c>
      <c r="M1908" t="str">
        <f t="shared" si="1009"/>
        <v/>
      </c>
      <c r="N1908" t="str">
        <f t="shared" si="991"/>
        <v/>
      </c>
      <c r="O1908" t="str">
        <f t="shared" si="992"/>
        <v/>
      </c>
      <c r="P1908" t="str">
        <f t="shared" si="985"/>
        <v/>
      </c>
      <c r="Q1908" t="str">
        <f t="shared" si="993"/>
        <v/>
      </c>
      <c r="R1908" t="str">
        <f t="shared" si="994"/>
        <v/>
      </c>
      <c r="S1908" t="str">
        <f t="shared" si="995"/>
        <v/>
      </c>
      <c r="T1908" t="str">
        <f t="shared" si="996"/>
        <v/>
      </c>
      <c r="U1908" t="str">
        <f t="shared" si="997"/>
        <v/>
      </c>
      <c r="V1908" t="str">
        <f>IF(MID(I1908,6,1)="T",VLOOKUP(H1908,DATA!$B$2:$H$526,7,FALSE),"")</f>
        <v/>
      </c>
      <c r="W1908" t="str">
        <f t="shared" si="998"/>
        <v/>
      </c>
      <c r="X1908" t="str">
        <f>IF(LEN(H1908)&gt;0,VLOOKUP(H1908,DATA!$B$2:$F$526,5,FALSE),"")</f>
        <v/>
      </c>
      <c r="Y1908" t="str">
        <f t="shared" si="999"/>
        <v/>
      </c>
      <c r="Z1908" t="str">
        <f t="shared" si="1000"/>
        <v/>
      </c>
      <c r="AA1908" t="str">
        <f t="shared" si="1001"/>
        <v/>
      </c>
      <c r="AB1908" t="str">
        <f>IF(LEN(Z1908)&gt;0,VLOOKUP(Z1908,DATA!$K$25:$L$69,2,FALSE)&amp;IF(LEN(AA1908)&gt;0,VLOOKUP(AA1908,DATA!$O$25:$P$29,2,FALSE),""),"")</f>
        <v/>
      </c>
      <c r="AC1908" t="str">
        <f>IF(LEN(Z1908)&gt;0,VLOOKUP(Z1908,DATA!$K$25:$M$69,3,FALSE),"")</f>
        <v/>
      </c>
      <c r="AD1908" t="str">
        <f t="shared" si="1002"/>
        <v/>
      </c>
      <c r="AE1908" t="str">
        <f t="shared" si="1003"/>
        <v/>
      </c>
      <c r="AF1908" t="str">
        <f t="shared" si="1004"/>
        <v/>
      </c>
      <c r="AG1908" t="str">
        <f t="shared" si="1005"/>
        <v/>
      </c>
      <c r="AH1908" t="str">
        <f t="shared" si="1006"/>
        <v/>
      </c>
      <c r="AI1908" t="str">
        <f>IF(LEN(Q1908)&gt;0,REPT("0",IF(IF(MID(I1908,12,1)="F",VLOOKUP(J1908,DATA!$K$2:$Y$20,14,FALSE),0)&gt;10,IF(MID(I1908,12,1)="F",VLOOKUP(J1908,DATA!$K$2:$Y$20,14,FALSE),0)-10,0)-LEN(X1908))&amp;DEC2BIN(Q1908,IF(MID(I1908,12,1)="F",VLOOKUP(J1908,DATA!$K$2:$Y$20,14,FALSE),0)-IF(IF(MID(I1908,12,1)="F",VLOOKUP(J1908,DATA!$K$2:$Y$20,14,FALSE),0)&gt;10,IF(MID(I1908,12,1)="F",VLOOKUP(J1908,DATA!$K$2:$Y$20,14,FALSE),0)-10,0)),"")</f>
        <v/>
      </c>
      <c r="AJ1908" t="str">
        <f>IF(LEN(H1908)&gt;0,IF(H1908&lt;&gt;"CALL_PAL",VLOOKUP(H1908,DATA!$B$2:$E$526,4,FALSE),VLOOKUP(K1908,DATA!$K$72:$M$161,3,FALSE)),"")</f>
        <v/>
      </c>
      <c r="AK1908" t="str">
        <f>IF(LEN(H1908)&gt;0,VLOOKUP(H1908,DATA!$B$2:$D$526,3,FALSE),"")</f>
        <v/>
      </c>
      <c r="AL1908" t="str">
        <f t="shared" si="1007"/>
        <v/>
      </c>
      <c r="AM1908" t="str">
        <f t="shared" si="1008"/>
        <v/>
      </c>
      <c r="AN1908" t="str">
        <f t="shared" si="986"/>
        <v/>
      </c>
      <c r="AO1908" t="str">
        <f t="shared" si="980"/>
        <v/>
      </c>
      <c r="AP1908" t="str">
        <f t="shared" si="981"/>
        <v/>
      </c>
      <c r="AQ1908" t="str">
        <f t="shared" si="978"/>
        <v/>
      </c>
    </row>
    <row r="1909" spans="1:43" x14ac:dyDescent="0.25">
      <c r="A1909" t="str">
        <f t="shared" si="982"/>
        <v/>
      </c>
      <c r="C1909" t="str">
        <f t="shared" si="988"/>
        <v/>
      </c>
      <c r="D1909" t="str">
        <f t="shared" si="983"/>
        <v/>
      </c>
      <c r="E1909" t="str">
        <f t="shared" si="984"/>
        <v/>
      </c>
      <c r="F1909" t="str">
        <f t="shared" si="987"/>
        <v/>
      </c>
      <c r="G1909" t="str">
        <f t="shared" si="979"/>
        <v/>
      </c>
      <c r="H1909" t="str">
        <f t="shared" si="989"/>
        <v/>
      </c>
      <c r="I1909" s="3" t="str">
        <f>IF(LEN(H1909)&gt;0,VLOOKUP(H1909,DATA!$B$2:$G$526,6,FALSE),"")</f>
        <v/>
      </c>
      <c r="J1909" t="str">
        <f>IF(LEN(H1909)&gt;0,VLOOKUP(H1909,DATA!$B$2:$G$526,2,FALSE),"")</f>
        <v/>
      </c>
      <c r="K1909" t="str">
        <f>IF(LEN(H1909)&gt;0,IF(MID(IF(MID(MID(C1909,LEN(H1909)+2,99),1,1)="(",MID(MID(C1909,LEN(H1909)+2,99),2,LEN(MID(C1909,LEN(H1909)+2,99))-2),MID(C1909,LEN(H1909)+2,99)),1,1)=VLOOKUP(H1909,DATA!$B$2:$I$526,8,FALSE),MID(IF(MID(MID(C1909,LEN(H1909)+2,99),1,1)="(",MID(MID(C1909,LEN(H1909)+2,99),2,LEN(MID(C1909,LEN(H1909)+2,99))-2),MID(C1909,LEN(H1909)+2,99)),1,3),IF(MID(MID(C1909,LEN(H1909)+2,99),1,1)="(",MID(MID(C1909,LEN(H1909)+2,99),2,LEN(MID(C1909,LEN(H1909)+2,99))-2),MID(C1909,LEN(H1909)+2,99))),"")</f>
        <v/>
      </c>
      <c r="L1909" t="str">
        <f t="shared" si="990"/>
        <v/>
      </c>
      <c r="M1909" t="str">
        <f t="shared" si="1009"/>
        <v/>
      </c>
      <c r="N1909" t="str">
        <f t="shared" si="991"/>
        <v/>
      </c>
      <c r="O1909" t="str">
        <f t="shared" si="992"/>
        <v/>
      </c>
      <c r="P1909" t="str">
        <f t="shared" si="985"/>
        <v/>
      </c>
      <c r="Q1909" t="str">
        <f t="shared" si="993"/>
        <v/>
      </c>
      <c r="R1909" t="str">
        <f t="shared" si="994"/>
        <v/>
      </c>
      <c r="S1909" t="str">
        <f t="shared" si="995"/>
        <v/>
      </c>
      <c r="T1909" t="str">
        <f t="shared" si="996"/>
        <v/>
      </c>
      <c r="U1909" t="str">
        <f t="shared" si="997"/>
        <v/>
      </c>
      <c r="V1909" t="str">
        <f>IF(MID(I1909,6,1)="T",VLOOKUP(H1909,DATA!$B$2:$H$526,7,FALSE),"")</f>
        <v/>
      </c>
      <c r="W1909" t="str">
        <f t="shared" si="998"/>
        <v/>
      </c>
      <c r="X1909" t="str">
        <f>IF(LEN(H1909)&gt;0,VLOOKUP(H1909,DATA!$B$2:$F$526,5,FALSE),"")</f>
        <v/>
      </c>
      <c r="Y1909" t="str">
        <f t="shared" si="999"/>
        <v/>
      </c>
      <c r="Z1909" t="str">
        <f t="shared" si="1000"/>
        <v/>
      </c>
      <c r="AA1909" t="str">
        <f t="shared" si="1001"/>
        <v/>
      </c>
      <c r="AB1909" t="str">
        <f>IF(LEN(Z1909)&gt;0,VLOOKUP(Z1909,DATA!$K$25:$L$69,2,FALSE)&amp;IF(LEN(AA1909)&gt;0,VLOOKUP(AA1909,DATA!$O$25:$P$29,2,FALSE),""),"")</f>
        <v/>
      </c>
      <c r="AC1909" t="str">
        <f>IF(LEN(Z1909)&gt;0,VLOOKUP(Z1909,DATA!$K$25:$M$69,3,FALSE),"")</f>
        <v/>
      </c>
      <c r="AD1909" t="str">
        <f t="shared" si="1002"/>
        <v/>
      </c>
      <c r="AE1909" t="str">
        <f t="shared" si="1003"/>
        <v/>
      </c>
      <c r="AF1909" t="str">
        <f t="shared" si="1004"/>
        <v/>
      </c>
      <c r="AG1909" t="str">
        <f t="shared" si="1005"/>
        <v/>
      </c>
      <c r="AH1909" t="str">
        <f t="shared" si="1006"/>
        <v/>
      </c>
      <c r="AI1909" t="str">
        <f>IF(LEN(Q1909)&gt;0,REPT("0",IF(IF(MID(I1909,12,1)="F",VLOOKUP(J1909,DATA!$K$2:$Y$20,14,FALSE),0)&gt;10,IF(MID(I1909,12,1)="F",VLOOKUP(J1909,DATA!$K$2:$Y$20,14,FALSE),0)-10,0)-LEN(X1909))&amp;DEC2BIN(Q1909,IF(MID(I1909,12,1)="F",VLOOKUP(J1909,DATA!$K$2:$Y$20,14,FALSE),0)-IF(IF(MID(I1909,12,1)="F",VLOOKUP(J1909,DATA!$K$2:$Y$20,14,FALSE),0)&gt;10,IF(MID(I1909,12,1)="F",VLOOKUP(J1909,DATA!$K$2:$Y$20,14,FALSE),0)-10,0)),"")</f>
        <v/>
      </c>
      <c r="AJ1909" t="str">
        <f>IF(LEN(H1909)&gt;0,IF(H1909&lt;&gt;"CALL_PAL",VLOOKUP(H1909,DATA!$B$2:$E$526,4,FALSE),VLOOKUP(K1909,DATA!$K$72:$M$161,3,FALSE)),"")</f>
        <v/>
      </c>
      <c r="AK1909" t="str">
        <f>IF(LEN(H1909)&gt;0,VLOOKUP(H1909,DATA!$B$2:$D$526,3,FALSE),"")</f>
        <v/>
      </c>
      <c r="AL1909" t="str">
        <f t="shared" si="1007"/>
        <v/>
      </c>
      <c r="AM1909" t="str">
        <f t="shared" si="1008"/>
        <v/>
      </c>
      <c r="AN1909" t="str">
        <f t="shared" si="986"/>
        <v/>
      </c>
      <c r="AO1909" t="str">
        <f t="shared" si="980"/>
        <v/>
      </c>
      <c r="AP1909" t="str">
        <f t="shared" si="981"/>
        <v/>
      </c>
      <c r="AQ1909" t="str">
        <f t="shared" si="978"/>
        <v/>
      </c>
    </row>
    <row r="1910" spans="1:43" x14ac:dyDescent="0.25">
      <c r="A1910" t="str">
        <f t="shared" si="982"/>
        <v/>
      </c>
      <c r="C1910" t="str">
        <f t="shared" si="988"/>
        <v/>
      </c>
      <c r="D1910" t="str">
        <f t="shared" si="983"/>
        <v/>
      </c>
      <c r="E1910" t="str">
        <f t="shared" si="984"/>
        <v/>
      </c>
      <c r="F1910" t="str">
        <f t="shared" si="987"/>
        <v/>
      </c>
      <c r="G1910" t="str">
        <f t="shared" si="979"/>
        <v/>
      </c>
      <c r="H1910" t="str">
        <f t="shared" si="989"/>
        <v/>
      </c>
      <c r="I1910" s="3" t="str">
        <f>IF(LEN(H1910)&gt;0,VLOOKUP(H1910,DATA!$B$2:$G$526,6,FALSE),"")</f>
        <v/>
      </c>
      <c r="J1910" t="str">
        <f>IF(LEN(H1910)&gt;0,VLOOKUP(H1910,DATA!$B$2:$G$526,2,FALSE),"")</f>
        <v/>
      </c>
      <c r="K1910" t="str">
        <f>IF(LEN(H1910)&gt;0,IF(MID(IF(MID(MID(C1910,LEN(H1910)+2,99),1,1)="(",MID(MID(C1910,LEN(H1910)+2,99),2,LEN(MID(C1910,LEN(H1910)+2,99))-2),MID(C1910,LEN(H1910)+2,99)),1,1)=VLOOKUP(H1910,DATA!$B$2:$I$526,8,FALSE),MID(IF(MID(MID(C1910,LEN(H1910)+2,99),1,1)="(",MID(MID(C1910,LEN(H1910)+2,99),2,LEN(MID(C1910,LEN(H1910)+2,99))-2),MID(C1910,LEN(H1910)+2,99)),1,3),IF(MID(MID(C1910,LEN(H1910)+2,99),1,1)="(",MID(MID(C1910,LEN(H1910)+2,99),2,LEN(MID(C1910,LEN(H1910)+2,99))-2),MID(C1910,LEN(H1910)+2,99))),"")</f>
        <v/>
      </c>
      <c r="L1910" t="str">
        <f t="shared" si="990"/>
        <v/>
      </c>
      <c r="M1910" t="str">
        <f t="shared" si="1009"/>
        <v/>
      </c>
      <c r="N1910" t="str">
        <f t="shared" si="991"/>
        <v/>
      </c>
      <c r="O1910" t="str">
        <f t="shared" si="992"/>
        <v/>
      </c>
      <c r="P1910" t="str">
        <f t="shared" si="985"/>
        <v/>
      </c>
      <c r="Q1910" t="str">
        <f t="shared" si="993"/>
        <v/>
      </c>
      <c r="R1910" t="str">
        <f t="shared" si="994"/>
        <v/>
      </c>
      <c r="S1910" t="str">
        <f t="shared" si="995"/>
        <v/>
      </c>
      <c r="T1910" t="str">
        <f t="shared" si="996"/>
        <v/>
      </c>
      <c r="U1910" t="str">
        <f t="shared" si="997"/>
        <v/>
      </c>
      <c r="V1910" t="str">
        <f>IF(MID(I1910,6,1)="T",VLOOKUP(H1910,DATA!$B$2:$H$526,7,FALSE),"")</f>
        <v/>
      </c>
      <c r="W1910" t="str">
        <f t="shared" si="998"/>
        <v/>
      </c>
      <c r="X1910" t="str">
        <f>IF(LEN(H1910)&gt;0,VLOOKUP(H1910,DATA!$B$2:$F$526,5,FALSE),"")</f>
        <v/>
      </c>
      <c r="Y1910" t="str">
        <f t="shared" si="999"/>
        <v/>
      </c>
      <c r="Z1910" t="str">
        <f t="shared" si="1000"/>
        <v/>
      </c>
      <c r="AA1910" t="str">
        <f t="shared" si="1001"/>
        <v/>
      </c>
      <c r="AB1910" t="str">
        <f>IF(LEN(Z1910)&gt;0,VLOOKUP(Z1910,DATA!$K$25:$L$69,2,FALSE)&amp;IF(LEN(AA1910)&gt;0,VLOOKUP(AA1910,DATA!$O$25:$P$29,2,FALSE),""),"")</f>
        <v/>
      </c>
      <c r="AC1910" t="str">
        <f>IF(LEN(Z1910)&gt;0,VLOOKUP(Z1910,DATA!$K$25:$M$69,3,FALSE),"")</f>
        <v/>
      </c>
      <c r="AD1910" t="str">
        <f t="shared" si="1002"/>
        <v/>
      </c>
      <c r="AE1910" t="str">
        <f t="shared" si="1003"/>
        <v/>
      </c>
      <c r="AF1910" t="str">
        <f t="shared" si="1004"/>
        <v/>
      </c>
      <c r="AG1910" t="str">
        <f t="shared" si="1005"/>
        <v/>
      </c>
      <c r="AH1910" t="str">
        <f t="shared" si="1006"/>
        <v/>
      </c>
      <c r="AI1910" t="str">
        <f>IF(LEN(Q1910)&gt;0,REPT("0",IF(IF(MID(I1910,12,1)="F",VLOOKUP(J1910,DATA!$K$2:$Y$20,14,FALSE),0)&gt;10,IF(MID(I1910,12,1)="F",VLOOKUP(J1910,DATA!$K$2:$Y$20,14,FALSE),0)-10,0)-LEN(X1910))&amp;DEC2BIN(Q1910,IF(MID(I1910,12,1)="F",VLOOKUP(J1910,DATA!$K$2:$Y$20,14,FALSE),0)-IF(IF(MID(I1910,12,1)="F",VLOOKUP(J1910,DATA!$K$2:$Y$20,14,FALSE),0)&gt;10,IF(MID(I1910,12,1)="F",VLOOKUP(J1910,DATA!$K$2:$Y$20,14,FALSE),0)-10,0)),"")</f>
        <v/>
      </c>
      <c r="AJ1910" t="str">
        <f>IF(LEN(H1910)&gt;0,IF(H1910&lt;&gt;"CALL_PAL",VLOOKUP(H1910,DATA!$B$2:$E$526,4,FALSE),VLOOKUP(K1910,DATA!$K$72:$M$161,3,FALSE)),"")</f>
        <v/>
      </c>
      <c r="AK1910" t="str">
        <f>IF(LEN(H1910)&gt;0,VLOOKUP(H1910,DATA!$B$2:$D$526,3,FALSE),"")</f>
        <v/>
      </c>
      <c r="AL1910" t="str">
        <f t="shared" si="1007"/>
        <v/>
      </c>
      <c r="AM1910" t="str">
        <f t="shared" si="1008"/>
        <v/>
      </c>
      <c r="AN1910" t="str">
        <f t="shared" si="986"/>
        <v/>
      </c>
      <c r="AO1910" t="str">
        <f t="shared" si="980"/>
        <v/>
      </c>
      <c r="AP1910" t="str">
        <f t="shared" si="981"/>
        <v/>
      </c>
      <c r="AQ1910" t="str">
        <f t="shared" si="978"/>
        <v/>
      </c>
    </row>
    <row r="1911" spans="1:43" x14ac:dyDescent="0.25">
      <c r="A1911" t="str">
        <f t="shared" si="982"/>
        <v/>
      </c>
      <c r="C1911" t="str">
        <f t="shared" si="988"/>
        <v/>
      </c>
      <c r="D1911" t="str">
        <f t="shared" si="983"/>
        <v/>
      </c>
      <c r="E1911" t="str">
        <f t="shared" si="984"/>
        <v/>
      </c>
      <c r="F1911" t="str">
        <f t="shared" si="987"/>
        <v/>
      </c>
      <c r="G1911" t="str">
        <f t="shared" si="979"/>
        <v/>
      </c>
      <c r="H1911" t="str">
        <f t="shared" si="989"/>
        <v/>
      </c>
      <c r="I1911" s="3" t="str">
        <f>IF(LEN(H1911)&gt;0,VLOOKUP(H1911,DATA!$B$2:$G$526,6,FALSE),"")</f>
        <v/>
      </c>
      <c r="J1911" t="str">
        <f>IF(LEN(H1911)&gt;0,VLOOKUP(H1911,DATA!$B$2:$G$526,2,FALSE),"")</f>
        <v/>
      </c>
      <c r="K1911" t="str">
        <f>IF(LEN(H1911)&gt;0,IF(MID(IF(MID(MID(C1911,LEN(H1911)+2,99),1,1)="(",MID(MID(C1911,LEN(H1911)+2,99),2,LEN(MID(C1911,LEN(H1911)+2,99))-2),MID(C1911,LEN(H1911)+2,99)),1,1)=VLOOKUP(H1911,DATA!$B$2:$I$526,8,FALSE),MID(IF(MID(MID(C1911,LEN(H1911)+2,99),1,1)="(",MID(MID(C1911,LEN(H1911)+2,99),2,LEN(MID(C1911,LEN(H1911)+2,99))-2),MID(C1911,LEN(H1911)+2,99)),1,3),IF(MID(MID(C1911,LEN(H1911)+2,99),1,1)="(",MID(MID(C1911,LEN(H1911)+2,99),2,LEN(MID(C1911,LEN(H1911)+2,99))-2),MID(C1911,LEN(H1911)+2,99))),"")</f>
        <v/>
      </c>
      <c r="L1911" t="str">
        <f t="shared" si="990"/>
        <v/>
      </c>
      <c r="M1911" t="str">
        <f t="shared" si="1009"/>
        <v/>
      </c>
      <c r="N1911" t="str">
        <f t="shared" si="991"/>
        <v/>
      </c>
      <c r="O1911" t="str">
        <f t="shared" si="992"/>
        <v/>
      </c>
      <c r="P1911" t="str">
        <f t="shared" si="985"/>
        <v/>
      </c>
      <c r="Q1911" t="str">
        <f t="shared" si="993"/>
        <v/>
      </c>
      <c r="R1911" t="str">
        <f t="shared" si="994"/>
        <v/>
      </c>
      <c r="S1911" t="str">
        <f t="shared" si="995"/>
        <v/>
      </c>
      <c r="T1911" t="str">
        <f t="shared" si="996"/>
        <v/>
      </c>
      <c r="U1911" t="str">
        <f t="shared" si="997"/>
        <v/>
      </c>
      <c r="V1911" t="str">
        <f>IF(MID(I1911,6,1)="T",VLOOKUP(H1911,DATA!$B$2:$H$526,7,FALSE),"")</f>
        <v/>
      </c>
      <c r="W1911" t="str">
        <f t="shared" si="998"/>
        <v/>
      </c>
      <c r="X1911" t="str">
        <f>IF(LEN(H1911)&gt;0,VLOOKUP(H1911,DATA!$B$2:$F$526,5,FALSE),"")</f>
        <v/>
      </c>
      <c r="Y1911" t="str">
        <f t="shared" si="999"/>
        <v/>
      </c>
      <c r="Z1911" t="str">
        <f t="shared" si="1000"/>
        <v/>
      </c>
      <c r="AA1911" t="str">
        <f t="shared" si="1001"/>
        <v/>
      </c>
      <c r="AB1911" t="str">
        <f>IF(LEN(Z1911)&gt;0,VLOOKUP(Z1911,DATA!$K$25:$L$69,2,FALSE)&amp;IF(LEN(AA1911)&gt;0,VLOOKUP(AA1911,DATA!$O$25:$P$29,2,FALSE),""),"")</f>
        <v/>
      </c>
      <c r="AC1911" t="str">
        <f>IF(LEN(Z1911)&gt;0,VLOOKUP(Z1911,DATA!$K$25:$M$69,3,FALSE),"")</f>
        <v/>
      </c>
      <c r="AD1911" t="str">
        <f t="shared" si="1002"/>
        <v/>
      </c>
      <c r="AE1911" t="str">
        <f t="shared" si="1003"/>
        <v/>
      </c>
      <c r="AF1911" t="str">
        <f t="shared" si="1004"/>
        <v/>
      </c>
      <c r="AG1911" t="str">
        <f t="shared" si="1005"/>
        <v/>
      </c>
      <c r="AH1911" t="str">
        <f t="shared" si="1006"/>
        <v/>
      </c>
      <c r="AI1911" t="str">
        <f>IF(LEN(Q1911)&gt;0,REPT("0",IF(IF(MID(I1911,12,1)="F",VLOOKUP(J1911,DATA!$K$2:$Y$20,14,FALSE),0)&gt;10,IF(MID(I1911,12,1)="F",VLOOKUP(J1911,DATA!$K$2:$Y$20,14,FALSE),0)-10,0)-LEN(X1911))&amp;DEC2BIN(Q1911,IF(MID(I1911,12,1)="F",VLOOKUP(J1911,DATA!$K$2:$Y$20,14,FALSE),0)-IF(IF(MID(I1911,12,1)="F",VLOOKUP(J1911,DATA!$K$2:$Y$20,14,FALSE),0)&gt;10,IF(MID(I1911,12,1)="F",VLOOKUP(J1911,DATA!$K$2:$Y$20,14,FALSE),0)-10,0)),"")</f>
        <v/>
      </c>
      <c r="AJ1911" t="str">
        <f>IF(LEN(H1911)&gt;0,IF(H1911&lt;&gt;"CALL_PAL",VLOOKUP(H1911,DATA!$B$2:$E$526,4,FALSE),VLOOKUP(K1911,DATA!$K$72:$M$161,3,FALSE)),"")</f>
        <v/>
      </c>
      <c r="AK1911" t="str">
        <f>IF(LEN(H1911)&gt;0,VLOOKUP(H1911,DATA!$B$2:$D$526,3,FALSE),"")</f>
        <v/>
      </c>
      <c r="AL1911" t="str">
        <f t="shared" si="1007"/>
        <v/>
      </c>
      <c r="AM1911" t="str">
        <f t="shared" si="1008"/>
        <v/>
      </c>
      <c r="AN1911" t="str">
        <f t="shared" si="986"/>
        <v/>
      </c>
      <c r="AO1911" t="str">
        <f t="shared" si="980"/>
        <v/>
      </c>
      <c r="AP1911" t="str">
        <f t="shared" si="981"/>
        <v/>
      </c>
      <c r="AQ1911" t="str">
        <f t="shared" si="978"/>
        <v/>
      </c>
    </row>
    <row r="1912" spans="1:43" x14ac:dyDescent="0.25">
      <c r="A1912" t="str">
        <f t="shared" si="982"/>
        <v/>
      </c>
      <c r="C1912" t="str">
        <f t="shared" si="988"/>
        <v/>
      </c>
      <c r="D1912" t="str">
        <f t="shared" si="983"/>
        <v/>
      </c>
      <c r="E1912" t="str">
        <f t="shared" si="984"/>
        <v/>
      </c>
      <c r="F1912" t="str">
        <f t="shared" si="987"/>
        <v/>
      </c>
      <c r="G1912" t="str">
        <f t="shared" si="979"/>
        <v/>
      </c>
      <c r="H1912" t="str">
        <f t="shared" si="989"/>
        <v/>
      </c>
      <c r="I1912" s="3" t="str">
        <f>IF(LEN(H1912)&gt;0,VLOOKUP(H1912,DATA!$B$2:$G$526,6,FALSE),"")</f>
        <v/>
      </c>
      <c r="J1912" t="str">
        <f>IF(LEN(H1912)&gt;0,VLOOKUP(H1912,DATA!$B$2:$G$526,2,FALSE),"")</f>
        <v/>
      </c>
      <c r="K1912" t="str">
        <f>IF(LEN(H1912)&gt;0,IF(MID(IF(MID(MID(C1912,LEN(H1912)+2,99),1,1)="(",MID(MID(C1912,LEN(H1912)+2,99),2,LEN(MID(C1912,LEN(H1912)+2,99))-2),MID(C1912,LEN(H1912)+2,99)),1,1)=VLOOKUP(H1912,DATA!$B$2:$I$526,8,FALSE),MID(IF(MID(MID(C1912,LEN(H1912)+2,99),1,1)="(",MID(MID(C1912,LEN(H1912)+2,99),2,LEN(MID(C1912,LEN(H1912)+2,99))-2),MID(C1912,LEN(H1912)+2,99)),1,3),IF(MID(MID(C1912,LEN(H1912)+2,99),1,1)="(",MID(MID(C1912,LEN(H1912)+2,99),2,LEN(MID(C1912,LEN(H1912)+2,99))-2),MID(C1912,LEN(H1912)+2,99))),"")</f>
        <v/>
      </c>
      <c r="L1912" t="str">
        <f t="shared" si="990"/>
        <v/>
      </c>
      <c r="M1912" t="str">
        <f t="shared" si="1009"/>
        <v/>
      </c>
      <c r="N1912" t="str">
        <f t="shared" si="991"/>
        <v/>
      </c>
      <c r="O1912" t="str">
        <f t="shared" si="992"/>
        <v/>
      </c>
      <c r="P1912" t="str">
        <f t="shared" si="985"/>
        <v/>
      </c>
      <c r="Q1912" t="str">
        <f t="shared" si="993"/>
        <v/>
      </c>
      <c r="R1912" t="str">
        <f t="shared" si="994"/>
        <v/>
      </c>
      <c r="S1912" t="str">
        <f t="shared" si="995"/>
        <v/>
      </c>
      <c r="T1912" t="str">
        <f t="shared" si="996"/>
        <v/>
      </c>
      <c r="U1912" t="str">
        <f t="shared" si="997"/>
        <v/>
      </c>
      <c r="V1912" t="str">
        <f>IF(MID(I1912,6,1)="T",VLOOKUP(H1912,DATA!$B$2:$H$526,7,FALSE),"")</f>
        <v/>
      </c>
      <c r="W1912" t="str">
        <f t="shared" si="998"/>
        <v/>
      </c>
      <c r="X1912" t="str">
        <f>IF(LEN(H1912)&gt;0,VLOOKUP(H1912,DATA!$B$2:$F$526,5,FALSE),"")</f>
        <v/>
      </c>
      <c r="Y1912" t="str">
        <f t="shared" si="999"/>
        <v/>
      </c>
      <c r="Z1912" t="str">
        <f t="shared" si="1000"/>
        <v/>
      </c>
      <c r="AA1912" t="str">
        <f t="shared" si="1001"/>
        <v/>
      </c>
      <c r="AB1912" t="str">
        <f>IF(LEN(Z1912)&gt;0,VLOOKUP(Z1912,DATA!$K$25:$L$69,2,FALSE)&amp;IF(LEN(AA1912)&gt;0,VLOOKUP(AA1912,DATA!$O$25:$P$29,2,FALSE),""),"")</f>
        <v/>
      </c>
      <c r="AC1912" t="str">
        <f>IF(LEN(Z1912)&gt;0,VLOOKUP(Z1912,DATA!$K$25:$M$69,3,FALSE),"")</f>
        <v/>
      </c>
      <c r="AD1912" t="str">
        <f t="shared" si="1002"/>
        <v/>
      </c>
      <c r="AE1912" t="str">
        <f t="shared" si="1003"/>
        <v/>
      </c>
      <c r="AF1912" t="str">
        <f t="shared" si="1004"/>
        <v/>
      </c>
      <c r="AG1912" t="str">
        <f t="shared" si="1005"/>
        <v/>
      </c>
      <c r="AH1912" t="str">
        <f t="shared" si="1006"/>
        <v/>
      </c>
      <c r="AI1912" t="str">
        <f>IF(LEN(Q1912)&gt;0,REPT("0",IF(IF(MID(I1912,12,1)="F",VLOOKUP(J1912,DATA!$K$2:$Y$20,14,FALSE),0)&gt;10,IF(MID(I1912,12,1)="F",VLOOKUP(J1912,DATA!$K$2:$Y$20,14,FALSE),0)-10,0)-LEN(X1912))&amp;DEC2BIN(Q1912,IF(MID(I1912,12,1)="F",VLOOKUP(J1912,DATA!$K$2:$Y$20,14,FALSE),0)-IF(IF(MID(I1912,12,1)="F",VLOOKUP(J1912,DATA!$K$2:$Y$20,14,FALSE),0)&gt;10,IF(MID(I1912,12,1)="F",VLOOKUP(J1912,DATA!$K$2:$Y$20,14,FALSE),0)-10,0)),"")</f>
        <v/>
      </c>
      <c r="AJ1912" t="str">
        <f>IF(LEN(H1912)&gt;0,IF(H1912&lt;&gt;"CALL_PAL",VLOOKUP(H1912,DATA!$B$2:$E$526,4,FALSE),VLOOKUP(K1912,DATA!$K$72:$M$161,3,FALSE)),"")</f>
        <v/>
      </c>
      <c r="AK1912" t="str">
        <f>IF(LEN(H1912)&gt;0,VLOOKUP(H1912,DATA!$B$2:$D$526,3,FALSE),"")</f>
        <v/>
      </c>
      <c r="AL1912" t="str">
        <f t="shared" si="1007"/>
        <v/>
      </c>
      <c r="AM1912" t="str">
        <f t="shared" si="1008"/>
        <v/>
      </c>
      <c r="AN1912" t="str">
        <f t="shared" si="986"/>
        <v/>
      </c>
      <c r="AO1912" t="str">
        <f t="shared" si="980"/>
        <v/>
      </c>
      <c r="AP1912" t="str">
        <f t="shared" si="981"/>
        <v/>
      </c>
      <c r="AQ1912" t="str">
        <f t="shared" si="978"/>
        <v/>
      </c>
    </row>
    <row r="1913" spans="1:43" x14ac:dyDescent="0.25">
      <c r="A1913" t="str">
        <f t="shared" si="982"/>
        <v/>
      </c>
      <c r="C1913" t="str">
        <f t="shared" si="988"/>
        <v/>
      </c>
      <c r="D1913" t="str">
        <f t="shared" si="983"/>
        <v/>
      </c>
      <c r="E1913" t="str">
        <f t="shared" si="984"/>
        <v/>
      </c>
      <c r="F1913" t="str">
        <f t="shared" si="987"/>
        <v/>
      </c>
      <c r="G1913" t="str">
        <f t="shared" si="979"/>
        <v/>
      </c>
      <c r="H1913" t="str">
        <f t="shared" si="989"/>
        <v/>
      </c>
      <c r="I1913" s="3" t="str">
        <f>IF(LEN(H1913)&gt;0,VLOOKUP(H1913,DATA!$B$2:$G$526,6,FALSE),"")</f>
        <v/>
      </c>
      <c r="J1913" t="str">
        <f>IF(LEN(H1913)&gt;0,VLOOKUP(H1913,DATA!$B$2:$G$526,2,FALSE),"")</f>
        <v/>
      </c>
      <c r="K1913" t="str">
        <f>IF(LEN(H1913)&gt;0,IF(MID(IF(MID(MID(C1913,LEN(H1913)+2,99),1,1)="(",MID(MID(C1913,LEN(H1913)+2,99),2,LEN(MID(C1913,LEN(H1913)+2,99))-2),MID(C1913,LEN(H1913)+2,99)),1,1)=VLOOKUP(H1913,DATA!$B$2:$I$526,8,FALSE),MID(IF(MID(MID(C1913,LEN(H1913)+2,99),1,1)="(",MID(MID(C1913,LEN(H1913)+2,99),2,LEN(MID(C1913,LEN(H1913)+2,99))-2),MID(C1913,LEN(H1913)+2,99)),1,3),IF(MID(MID(C1913,LEN(H1913)+2,99),1,1)="(",MID(MID(C1913,LEN(H1913)+2,99),2,LEN(MID(C1913,LEN(H1913)+2,99))-2),MID(C1913,LEN(H1913)+2,99))),"")</f>
        <v/>
      </c>
      <c r="L1913" t="str">
        <f t="shared" si="990"/>
        <v/>
      </c>
      <c r="M1913" t="str">
        <f t="shared" si="1009"/>
        <v/>
      </c>
      <c r="N1913" t="str">
        <f t="shared" si="991"/>
        <v/>
      </c>
      <c r="O1913" t="str">
        <f t="shared" si="992"/>
        <v/>
      </c>
      <c r="P1913" t="str">
        <f t="shared" si="985"/>
        <v/>
      </c>
      <c r="Q1913" t="str">
        <f t="shared" si="993"/>
        <v/>
      </c>
      <c r="R1913" t="str">
        <f t="shared" si="994"/>
        <v/>
      </c>
      <c r="S1913" t="str">
        <f t="shared" si="995"/>
        <v/>
      </c>
      <c r="T1913" t="str">
        <f t="shared" si="996"/>
        <v/>
      </c>
      <c r="U1913" t="str">
        <f t="shared" si="997"/>
        <v/>
      </c>
      <c r="V1913" t="str">
        <f>IF(MID(I1913,6,1)="T",VLOOKUP(H1913,DATA!$B$2:$H$526,7,FALSE),"")</f>
        <v/>
      </c>
      <c r="W1913" t="str">
        <f t="shared" si="998"/>
        <v/>
      </c>
      <c r="X1913" t="str">
        <f>IF(LEN(H1913)&gt;0,VLOOKUP(H1913,DATA!$B$2:$F$526,5,FALSE),"")</f>
        <v/>
      </c>
      <c r="Y1913" t="str">
        <f t="shared" si="999"/>
        <v/>
      </c>
      <c r="Z1913" t="str">
        <f t="shared" si="1000"/>
        <v/>
      </c>
      <c r="AA1913" t="str">
        <f t="shared" si="1001"/>
        <v/>
      </c>
      <c r="AB1913" t="str">
        <f>IF(LEN(Z1913)&gt;0,VLOOKUP(Z1913,DATA!$K$25:$L$69,2,FALSE)&amp;IF(LEN(AA1913)&gt;0,VLOOKUP(AA1913,DATA!$O$25:$P$29,2,FALSE),""),"")</f>
        <v/>
      </c>
      <c r="AC1913" t="str">
        <f>IF(LEN(Z1913)&gt;0,VLOOKUP(Z1913,DATA!$K$25:$M$69,3,FALSE),"")</f>
        <v/>
      </c>
      <c r="AD1913" t="str">
        <f t="shared" si="1002"/>
        <v/>
      </c>
      <c r="AE1913" t="str">
        <f t="shared" si="1003"/>
        <v/>
      </c>
      <c r="AF1913" t="str">
        <f t="shared" si="1004"/>
        <v/>
      </c>
      <c r="AG1913" t="str">
        <f t="shared" si="1005"/>
        <v/>
      </c>
      <c r="AH1913" t="str">
        <f t="shared" si="1006"/>
        <v/>
      </c>
      <c r="AI1913" t="str">
        <f>IF(LEN(Q1913)&gt;0,REPT("0",IF(IF(MID(I1913,12,1)="F",VLOOKUP(J1913,DATA!$K$2:$Y$20,14,FALSE),0)&gt;10,IF(MID(I1913,12,1)="F",VLOOKUP(J1913,DATA!$K$2:$Y$20,14,FALSE),0)-10,0)-LEN(X1913))&amp;DEC2BIN(Q1913,IF(MID(I1913,12,1)="F",VLOOKUP(J1913,DATA!$K$2:$Y$20,14,FALSE),0)-IF(IF(MID(I1913,12,1)="F",VLOOKUP(J1913,DATA!$K$2:$Y$20,14,FALSE),0)&gt;10,IF(MID(I1913,12,1)="F",VLOOKUP(J1913,DATA!$K$2:$Y$20,14,FALSE),0)-10,0)),"")</f>
        <v/>
      </c>
      <c r="AJ1913" t="str">
        <f>IF(LEN(H1913)&gt;0,IF(H1913&lt;&gt;"CALL_PAL",VLOOKUP(H1913,DATA!$B$2:$E$526,4,FALSE),VLOOKUP(K1913,DATA!$K$72:$M$161,3,FALSE)),"")</f>
        <v/>
      </c>
      <c r="AK1913" t="str">
        <f>IF(LEN(H1913)&gt;0,VLOOKUP(H1913,DATA!$B$2:$D$526,3,FALSE),"")</f>
        <v/>
      </c>
      <c r="AL1913" t="str">
        <f t="shared" si="1007"/>
        <v/>
      </c>
      <c r="AM1913" t="str">
        <f t="shared" si="1008"/>
        <v/>
      </c>
      <c r="AN1913" t="str">
        <f t="shared" si="986"/>
        <v/>
      </c>
      <c r="AO1913" t="str">
        <f t="shared" si="980"/>
        <v/>
      </c>
      <c r="AP1913" t="str">
        <f t="shared" si="981"/>
        <v/>
      </c>
      <c r="AQ1913" t="str">
        <f t="shared" si="978"/>
        <v/>
      </c>
    </row>
    <row r="1914" spans="1:43" x14ac:dyDescent="0.25">
      <c r="A1914" t="str">
        <f t="shared" si="982"/>
        <v/>
      </c>
      <c r="C1914" t="str">
        <f t="shared" si="988"/>
        <v/>
      </c>
      <c r="D1914" t="str">
        <f t="shared" si="983"/>
        <v/>
      </c>
      <c r="E1914" t="str">
        <f t="shared" si="984"/>
        <v/>
      </c>
      <c r="F1914" t="str">
        <f t="shared" si="987"/>
        <v/>
      </c>
      <c r="G1914" t="str">
        <f t="shared" si="979"/>
        <v/>
      </c>
      <c r="H1914" t="str">
        <f t="shared" si="989"/>
        <v/>
      </c>
      <c r="I1914" s="3" t="str">
        <f>IF(LEN(H1914)&gt;0,VLOOKUP(H1914,DATA!$B$2:$G$526,6,FALSE),"")</f>
        <v/>
      </c>
      <c r="J1914" t="str">
        <f>IF(LEN(H1914)&gt;0,VLOOKUP(H1914,DATA!$B$2:$G$526,2,FALSE),"")</f>
        <v/>
      </c>
      <c r="K1914" t="str">
        <f>IF(LEN(H1914)&gt;0,IF(MID(IF(MID(MID(C1914,LEN(H1914)+2,99),1,1)="(",MID(MID(C1914,LEN(H1914)+2,99),2,LEN(MID(C1914,LEN(H1914)+2,99))-2),MID(C1914,LEN(H1914)+2,99)),1,1)=VLOOKUP(H1914,DATA!$B$2:$I$526,8,FALSE),MID(IF(MID(MID(C1914,LEN(H1914)+2,99),1,1)="(",MID(MID(C1914,LEN(H1914)+2,99),2,LEN(MID(C1914,LEN(H1914)+2,99))-2),MID(C1914,LEN(H1914)+2,99)),1,3),IF(MID(MID(C1914,LEN(H1914)+2,99),1,1)="(",MID(MID(C1914,LEN(H1914)+2,99),2,LEN(MID(C1914,LEN(H1914)+2,99))-2),MID(C1914,LEN(H1914)+2,99))),"")</f>
        <v/>
      </c>
      <c r="L1914" t="str">
        <f t="shared" si="990"/>
        <v/>
      </c>
      <c r="M1914" t="str">
        <f t="shared" si="1009"/>
        <v/>
      </c>
      <c r="N1914" t="str">
        <f t="shared" si="991"/>
        <v/>
      </c>
      <c r="O1914" t="str">
        <f t="shared" si="992"/>
        <v/>
      </c>
      <c r="P1914" t="str">
        <f t="shared" si="985"/>
        <v/>
      </c>
      <c r="Q1914" t="str">
        <f t="shared" si="993"/>
        <v/>
      </c>
      <c r="R1914" t="str">
        <f t="shared" si="994"/>
        <v/>
      </c>
      <c r="S1914" t="str">
        <f t="shared" si="995"/>
        <v/>
      </c>
      <c r="T1914" t="str">
        <f t="shared" si="996"/>
        <v/>
      </c>
      <c r="U1914" t="str">
        <f t="shared" si="997"/>
        <v/>
      </c>
      <c r="V1914" t="str">
        <f>IF(MID(I1914,6,1)="T",VLOOKUP(H1914,DATA!$B$2:$H$526,7,FALSE),"")</f>
        <v/>
      </c>
      <c r="W1914" t="str">
        <f t="shared" si="998"/>
        <v/>
      </c>
      <c r="X1914" t="str">
        <f>IF(LEN(H1914)&gt;0,VLOOKUP(H1914,DATA!$B$2:$F$526,5,FALSE),"")</f>
        <v/>
      </c>
      <c r="Y1914" t="str">
        <f t="shared" si="999"/>
        <v/>
      </c>
      <c r="Z1914" t="str">
        <f t="shared" si="1000"/>
        <v/>
      </c>
      <c r="AA1914" t="str">
        <f t="shared" si="1001"/>
        <v/>
      </c>
      <c r="AB1914" t="str">
        <f>IF(LEN(Z1914)&gt;0,VLOOKUP(Z1914,DATA!$K$25:$L$69,2,FALSE)&amp;IF(LEN(AA1914)&gt;0,VLOOKUP(AA1914,DATA!$O$25:$P$29,2,FALSE),""),"")</f>
        <v/>
      </c>
      <c r="AC1914" t="str">
        <f>IF(LEN(Z1914)&gt;0,VLOOKUP(Z1914,DATA!$K$25:$M$69,3,FALSE),"")</f>
        <v/>
      </c>
      <c r="AD1914" t="str">
        <f t="shared" si="1002"/>
        <v/>
      </c>
      <c r="AE1914" t="str">
        <f t="shared" si="1003"/>
        <v/>
      </c>
      <c r="AF1914" t="str">
        <f t="shared" si="1004"/>
        <v/>
      </c>
      <c r="AG1914" t="str">
        <f t="shared" si="1005"/>
        <v/>
      </c>
      <c r="AH1914" t="str">
        <f t="shared" si="1006"/>
        <v/>
      </c>
      <c r="AI1914" t="str">
        <f>IF(LEN(Q1914)&gt;0,REPT("0",IF(IF(MID(I1914,12,1)="F",VLOOKUP(J1914,DATA!$K$2:$Y$20,14,FALSE),0)&gt;10,IF(MID(I1914,12,1)="F",VLOOKUP(J1914,DATA!$K$2:$Y$20,14,FALSE),0)-10,0)-LEN(X1914))&amp;DEC2BIN(Q1914,IF(MID(I1914,12,1)="F",VLOOKUP(J1914,DATA!$K$2:$Y$20,14,FALSE),0)-IF(IF(MID(I1914,12,1)="F",VLOOKUP(J1914,DATA!$K$2:$Y$20,14,FALSE),0)&gt;10,IF(MID(I1914,12,1)="F",VLOOKUP(J1914,DATA!$K$2:$Y$20,14,FALSE),0)-10,0)),"")</f>
        <v/>
      </c>
      <c r="AJ1914" t="str">
        <f>IF(LEN(H1914)&gt;0,IF(H1914&lt;&gt;"CALL_PAL",VLOOKUP(H1914,DATA!$B$2:$E$526,4,FALSE),VLOOKUP(K1914,DATA!$K$72:$M$161,3,FALSE)),"")</f>
        <v/>
      </c>
      <c r="AK1914" t="str">
        <f>IF(LEN(H1914)&gt;0,VLOOKUP(H1914,DATA!$B$2:$D$526,3,FALSE),"")</f>
        <v/>
      </c>
      <c r="AL1914" t="str">
        <f t="shared" si="1007"/>
        <v/>
      </c>
      <c r="AM1914" t="str">
        <f t="shared" si="1008"/>
        <v/>
      </c>
      <c r="AN1914" t="str">
        <f t="shared" si="986"/>
        <v/>
      </c>
      <c r="AO1914" t="str">
        <f t="shared" si="980"/>
        <v/>
      </c>
      <c r="AP1914" t="str">
        <f t="shared" si="981"/>
        <v/>
      </c>
      <c r="AQ1914" t="str">
        <f t="shared" si="978"/>
        <v/>
      </c>
    </row>
    <row r="1915" spans="1:43" x14ac:dyDescent="0.25">
      <c r="A1915" t="str">
        <f t="shared" si="982"/>
        <v/>
      </c>
      <c r="C1915" t="str">
        <f t="shared" si="988"/>
        <v/>
      </c>
      <c r="D1915" t="str">
        <f t="shared" si="983"/>
        <v/>
      </c>
      <c r="E1915" t="str">
        <f t="shared" si="984"/>
        <v/>
      </c>
      <c r="F1915" t="str">
        <f t="shared" si="987"/>
        <v/>
      </c>
      <c r="G1915" t="str">
        <f t="shared" si="979"/>
        <v/>
      </c>
      <c r="H1915" t="str">
        <f t="shared" si="989"/>
        <v/>
      </c>
      <c r="I1915" s="3" t="str">
        <f>IF(LEN(H1915)&gt;0,VLOOKUP(H1915,DATA!$B$2:$G$526,6,FALSE),"")</f>
        <v/>
      </c>
      <c r="J1915" t="str">
        <f>IF(LEN(H1915)&gt;0,VLOOKUP(H1915,DATA!$B$2:$G$526,2,FALSE),"")</f>
        <v/>
      </c>
      <c r="K1915" t="str">
        <f>IF(LEN(H1915)&gt;0,IF(MID(IF(MID(MID(C1915,LEN(H1915)+2,99),1,1)="(",MID(MID(C1915,LEN(H1915)+2,99),2,LEN(MID(C1915,LEN(H1915)+2,99))-2),MID(C1915,LEN(H1915)+2,99)),1,1)=VLOOKUP(H1915,DATA!$B$2:$I$526,8,FALSE),MID(IF(MID(MID(C1915,LEN(H1915)+2,99),1,1)="(",MID(MID(C1915,LEN(H1915)+2,99),2,LEN(MID(C1915,LEN(H1915)+2,99))-2),MID(C1915,LEN(H1915)+2,99)),1,3),IF(MID(MID(C1915,LEN(H1915)+2,99),1,1)="(",MID(MID(C1915,LEN(H1915)+2,99),2,LEN(MID(C1915,LEN(H1915)+2,99))-2),MID(C1915,LEN(H1915)+2,99))),"")</f>
        <v/>
      </c>
      <c r="L1915" t="str">
        <f t="shared" si="990"/>
        <v/>
      </c>
      <c r="M1915" t="str">
        <f t="shared" si="1009"/>
        <v/>
      </c>
      <c r="N1915" t="str">
        <f t="shared" si="991"/>
        <v/>
      </c>
      <c r="O1915" t="str">
        <f t="shared" si="992"/>
        <v/>
      </c>
      <c r="P1915" t="str">
        <f t="shared" si="985"/>
        <v/>
      </c>
      <c r="Q1915" t="str">
        <f t="shared" si="993"/>
        <v/>
      </c>
      <c r="R1915" t="str">
        <f t="shared" si="994"/>
        <v/>
      </c>
      <c r="S1915" t="str">
        <f t="shared" si="995"/>
        <v/>
      </c>
      <c r="T1915" t="str">
        <f t="shared" si="996"/>
        <v/>
      </c>
      <c r="U1915" t="str">
        <f t="shared" si="997"/>
        <v/>
      </c>
      <c r="V1915" t="str">
        <f>IF(MID(I1915,6,1)="T",VLOOKUP(H1915,DATA!$B$2:$H$526,7,FALSE),"")</f>
        <v/>
      </c>
      <c r="W1915" t="str">
        <f t="shared" si="998"/>
        <v/>
      </c>
      <c r="X1915" t="str">
        <f>IF(LEN(H1915)&gt;0,VLOOKUP(H1915,DATA!$B$2:$F$526,5,FALSE),"")</f>
        <v/>
      </c>
      <c r="Y1915" t="str">
        <f t="shared" si="999"/>
        <v/>
      </c>
      <c r="Z1915" t="str">
        <f t="shared" si="1000"/>
        <v/>
      </c>
      <c r="AA1915" t="str">
        <f t="shared" si="1001"/>
        <v/>
      </c>
      <c r="AB1915" t="str">
        <f>IF(LEN(Z1915)&gt;0,VLOOKUP(Z1915,DATA!$K$25:$L$69,2,FALSE)&amp;IF(LEN(AA1915)&gt;0,VLOOKUP(AA1915,DATA!$O$25:$P$29,2,FALSE),""),"")</f>
        <v/>
      </c>
      <c r="AC1915" t="str">
        <f>IF(LEN(Z1915)&gt;0,VLOOKUP(Z1915,DATA!$K$25:$M$69,3,FALSE),"")</f>
        <v/>
      </c>
      <c r="AD1915" t="str">
        <f t="shared" si="1002"/>
        <v/>
      </c>
      <c r="AE1915" t="str">
        <f t="shared" si="1003"/>
        <v/>
      </c>
      <c r="AF1915" t="str">
        <f t="shared" si="1004"/>
        <v/>
      </c>
      <c r="AG1915" t="str">
        <f t="shared" si="1005"/>
        <v/>
      </c>
      <c r="AH1915" t="str">
        <f t="shared" si="1006"/>
        <v/>
      </c>
      <c r="AI1915" t="str">
        <f>IF(LEN(Q1915)&gt;0,REPT("0",IF(IF(MID(I1915,12,1)="F",VLOOKUP(J1915,DATA!$K$2:$Y$20,14,FALSE),0)&gt;10,IF(MID(I1915,12,1)="F",VLOOKUP(J1915,DATA!$K$2:$Y$20,14,FALSE),0)-10,0)-LEN(X1915))&amp;DEC2BIN(Q1915,IF(MID(I1915,12,1)="F",VLOOKUP(J1915,DATA!$K$2:$Y$20,14,FALSE),0)-IF(IF(MID(I1915,12,1)="F",VLOOKUP(J1915,DATA!$K$2:$Y$20,14,FALSE),0)&gt;10,IF(MID(I1915,12,1)="F",VLOOKUP(J1915,DATA!$K$2:$Y$20,14,FALSE),0)-10,0)),"")</f>
        <v/>
      </c>
      <c r="AJ1915" t="str">
        <f>IF(LEN(H1915)&gt;0,IF(H1915&lt;&gt;"CALL_PAL",VLOOKUP(H1915,DATA!$B$2:$E$526,4,FALSE),VLOOKUP(K1915,DATA!$K$72:$M$161,3,FALSE)),"")</f>
        <v/>
      </c>
      <c r="AK1915" t="str">
        <f>IF(LEN(H1915)&gt;0,VLOOKUP(H1915,DATA!$B$2:$D$526,3,FALSE),"")</f>
        <v/>
      </c>
      <c r="AL1915" t="str">
        <f t="shared" si="1007"/>
        <v/>
      </c>
      <c r="AM1915" t="str">
        <f t="shared" si="1008"/>
        <v/>
      </c>
      <c r="AN1915" t="str">
        <f t="shared" si="986"/>
        <v/>
      </c>
      <c r="AO1915" t="str">
        <f t="shared" si="980"/>
        <v/>
      </c>
      <c r="AP1915" t="str">
        <f t="shared" si="981"/>
        <v/>
      </c>
      <c r="AQ1915" t="str">
        <f t="shared" si="978"/>
        <v/>
      </c>
    </row>
    <row r="1916" spans="1:43" x14ac:dyDescent="0.25">
      <c r="A1916" t="str">
        <f t="shared" si="982"/>
        <v/>
      </c>
      <c r="C1916" t="str">
        <f t="shared" si="988"/>
        <v/>
      </c>
      <c r="D1916" t="str">
        <f t="shared" si="983"/>
        <v/>
      </c>
      <c r="E1916" t="str">
        <f t="shared" si="984"/>
        <v/>
      </c>
      <c r="F1916" t="str">
        <f t="shared" si="987"/>
        <v/>
      </c>
      <c r="G1916" t="str">
        <f t="shared" si="979"/>
        <v/>
      </c>
      <c r="H1916" t="str">
        <f t="shared" si="989"/>
        <v/>
      </c>
      <c r="I1916" s="3" t="str">
        <f>IF(LEN(H1916)&gt;0,VLOOKUP(H1916,DATA!$B$2:$G$526,6,FALSE),"")</f>
        <v/>
      </c>
      <c r="J1916" t="str">
        <f>IF(LEN(H1916)&gt;0,VLOOKUP(H1916,DATA!$B$2:$G$526,2,FALSE),"")</f>
        <v/>
      </c>
      <c r="K1916" t="str">
        <f>IF(LEN(H1916)&gt;0,IF(MID(IF(MID(MID(C1916,LEN(H1916)+2,99),1,1)="(",MID(MID(C1916,LEN(H1916)+2,99),2,LEN(MID(C1916,LEN(H1916)+2,99))-2),MID(C1916,LEN(H1916)+2,99)),1,1)=VLOOKUP(H1916,DATA!$B$2:$I$526,8,FALSE),MID(IF(MID(MID(C1916,LEN(H1916)+2,99),1,1)="(",MID(MID(C1916,LEN(H1916)+2,99),2,LEN(MID(C1916,LEN(H1916)+2,99))-2),MID(C1916,LEN(H1916)+2,99)),1,3),IF(MID(MID(C1916,LEN(H1916)+2,99),1,1)="(",MID(MID(C1916,LEN(H1916)+2,99),2,LEN(MID(C1916,LEN(H1916)+2,99))-2),MID(C1916,LEN(H1916)+2,99))),"")</f>
        <v/>
      </c>
      <c r="L1916" t="str">
        <f t="shared" si="990"/>
        <v/>
      </c>
      <c r="M1916" t="str">
        <f t="shared" si="1009"/>
        <v/>
      </c>
      <c r="N1916" t="str">
        <f t="shared" si="991"/>
        <v/>
      </c>
      <c r="O1916" t="str">
        <f t="shared" si="992"/>
        <v/>
      </c>
      <c r="P1916" t="str">
        <f t="shared" si="985"/>
        <v/>
      </c>
      <c r="Q1916" t="str">
        <f t="shared" si="993"/>
        <v/>
      </c>
      <c r="R1916" t="str">
        <f t="shared" si="994"/>
        <v/>
      </c>
      <c r="S1916" t="str">
        <f t="shared" si="995"/>
        <v/>
      </c>
      <c r="T1916" t="str">
        <f t="shared" si="996"/>
        <v/>
      </c>
      <c r="U1916" t="str">
        <f t="shared" si="997"/>
        <v/>
      </c>
      <c r="V1916" t="str">
        <f>IF(MID(I1916,6,1)="T",VLOOKUP(H1916,DATA!$B$2:$H$526,7,FALSE),"")</f>
        <v/>
      </c>
      <c r="W1916" t="str">
        <f t="shared" si="998"/>
        <v/>
      </c>
      <c r="X1916" t="str">
        <f>IF(LEN(H1916)&gt;0,VLOOKUP(H1916,DATA!$B$2:$F$526,5,FALSE),"")</f>
        <v/>
      </c>
      <c r="Y1916" t="str">
        <f t="shared" si="999"/>
        <v/>
      </c>
      <c r="Z1916" t="str">
        <f t="shared" si="1000"/>
        <v/>
      </c>
      <c r="AA1916" t="str">
        <f t="shared" si="1001"/>
        <v/>
      </c>
      <c r="AB1916" t="str">
        <f>IF(LEN(Z1916)&gt;0,VLOOKUP(Z1916,DATA!$K$25:$L$69,2,FALSE)&amp;IF(LEN(AA1916)&gt;0,VLOOKUP(AA1916,DATA!$O$25:$P$29,2,FALSE),""),"")</f>
        <v/>
      </c>
      <c r="AC1916" t="str">
        <f>IF(LEN(Z1916)&gt;0,VLOOKUP(Z1916,DATA!$K$25:$M$69,3,FALSE),"")</f>
        <v/>
      </c>
      <c r="AD1916" t="str">
        <f t="shared" si="1002"/>
        <v/>
      </c>
      <c r="AE1916" t="str">
        <f t="shared" si="1003"/>
        <v/>
      </c>
      <c r="AF1916" t="str">
        <f t="shared" si="1004"/>
        <v/>
      </c>
      <c r="AG1916" t="str">
        <f t="shared" si="1005"/>
        <v/>
      </c>
      <c r="AH1916" t="str">
        <f t="shared" si="1006"/>
        <v/>
      </c>
      <c r="AI1916" t="str">
        <f>IF(LEN(Q1916)&gt;0,REPT("0",IF(IF(MID(I1916,12,1)="F",VLOOKUP(J1916,DATA!$K$2:$Y$20,14,FALSE),0)&gt;10,IF(MID(I1916,12,1)="F",VLOOKUP(J1916,DATA!$K$2:$Y$20,14,FALSE),0)-10,0)-LEN(X1916))&amp;DEC2BIN(Q1916,IF(MID(I1916,12,1)="F",VLOOKUP(J1916,DATA!$K$2:$Y$20,14,FALSE),0)-IF(IF(MID(I1916,12,1)="F",VLOOKUP(J1916,DATA!$K$2:$Y$20,14,FALSE),0)&gt;10,IF(MID(I1916,12,1)="F",VLOOKUP(J1916,DATA!$K$2:$Y$20,14,FALSE),0)-10,0)),"")</f>
        <v/>
      </c>
      <c r="AJ1916" t="str">
        <f>IF(LEN(H1916)&gt;0,IF(H1916&lt;&gt;"CALL_PAL",VLOOKUP(H1916,DATA!$B$2:$E$526,4,FALSE),VLOOKUP(K1916,DATA!$K$72:$M$161,3,FALSE)),"")</f>
        <v/>
      </c>
      <c r="AK1916" t="str">
        <f>IF(LEN(H1916)&gt;0,VLOOKUP(H1916,DATA!$B$2:$D$526,3,FALSE),"")</f>
        <v/>
      </c>
      <c r="AL1916" t="str">
        <f t="shared" si="1007"/>
        <v/>
      </c>
      <c r="AM1916" t="str">
        <f t="shared" si="1008"/>
        <v/>
      </c>
      <c r="AN1916" t="str">
        <f t="shared" si="986"/>
        <v/>
      </c>
      <c r="AO1916" t="str">
        <f t="shared" si="980"/>
        <v/>
      </c>
      <c r="AP1916" t="str">
        <f t="shared" si="981"/>
        <v/>
      </c>
      <c r="AQ1916" t="str">
        <f t="shared" si="978"/>
        <v/>
      </c>
    </row>
    <row r="1917" spans="1:43" x14ac:dyDescent="0.25">
      <c r="A1917" t="str">
        <f t="shared" si="982"/>
        <v/>
      </c>
      <c r="C1917" t="str">
        <f t="shared" si="988"/>
        <v/>
      </c>
      <c r="D1917" t="str">
        <f t="shared" si="983"/>
        <v/>
      </c>
      <c r="E1917" t="str">
        <f t="shared" si="984"/>
        <v/>
      </c>
      <c r="F1917" t="str">
        <f t="shared" si="987"/>
        <v/>
      </c>
      <c r="G1917" t="str">
        <f t="shared" si="979"/>
        <v/>
      </c>
      <c r="H1917" t="str">
        <f t="shared" si="989"/>
        <v/>
      </c>
      <c r="I1917" s="3" t="str">
        <f>IF(LEN(H1917)&gt;0,VLOOKUP(H1917,DATA!$B$2:$G$526,6,FALSE),"")</f>
        <v/>
      </c>
      <c r="J1917" t="str">
        <f>IF(LEN(H1917)&gt;0,VLOOKUP(H1917,DATA!$B$2:$G$526,2,FALSE),"")</f>
        <v/>
      </c>
      <c r="K1917" t="str">
        <f>IF(LEN(H1917)&gt;0,IF(MID(IF(MID(MID(C1917,LEN(H1917)+2,99),1,1)="(",MID(MID(C1917,LEN(H1917)+2,99),2,LEN(MID(C1917,LEN(H1917)+2,99))-2),MID(C1917,LEN(H1917)+2,99)),1,1)=VLOOKUP(H1917,DATA!$B$2:$I$526,8,FALSE),MID(IF(MID(MID(C1917,LEN(H1917)+2,99),1,1)="(",MID(MID(C1917,LEN(H1917)+2,99),2,LEN(MID(C1917,LEN(H1917)+2,99))-2),MID(C1917,LEN(H1917)+2,99)),1,3),IF(MID(MID(C1917,LEN(H1917)+2,99),1,1)="(",MID(MID(C1917,LEN(H1917)+2,99),2,LEN(MID(C1917,LEN(H1917)+2,99))-2),MID(C1917,LEN(H1917)+2,99))),"")</f>
        <v/>
      </c>
      <c r="L1917" t="str">
        <f t="shared" si="990"/>
        <v/>
      </c>
      <c r="M1917" t="str">
        <f t="shared" si="1009"/>
        <v/>
      </c>
      <c r="N1917" t="str">
        <f t="shared" si="991"/>
        <v/>
      </c>
      <c r="O1917" t="str">
        <f t="shared" si="992"/>
        <v/>
      </c>
      <c r="P1917" t="str">
        <f t="shared" si="985"/>
        <v/>
      </c>
      <c r="Q1917" t="str">
        <f t="shared" si="993"/>
        <v/>
      </c>
      <c r="R1917" t="str">
        <f t="shared" si="994"/>
        <v/>
      </c>
      <c r="S1917" t="str">
        <f t="shared" si="995"/>
        <v/>
      </c>
      <c r="T1917" t="str">
        <f t="shared" si="996"/>
        <v/>
      </c>
      <c r="U1917" t="str">
        <f t="shared" si="997"/>
        <v/>
      </c>
      <c r="V1917" t="str">
        <f>IF(MID(I1917,6,1)="T",VLOOKUP(H1917,DATA!$B$2:$H$526,7,FALSE),"")</f>
        <v/>
      </c>
      <c r="W1917" t="str">
        <f t="shared" si="998"/>
        <v/>
      </c>
      <c r="X1917" t="str">
        <f>IF(LEN(H1917)&gt;0,VLOOKUP(H1917,DATA!$B$2:$F$526,5,FALSE),"")</f>
        <v/>
      </c>
      <c r="Y1917" t="str">
        <f t="shared" si="999"/>
        <v/>
      </c>
      <c r="Z1917" t="str">
        <f t="shared" si="1000"/>
        <v/>
      </c>
      <c r="AA1917" t="str">
        <f t="shared" si="1001"/>
        <v/>
      </c>
      <c r="AB1917" t="str">
        <f>IF(LEN(Z1917)&gt;0,VLOOKUP(Z1917,DATA!$K$25:$L$69,2,FALSE)&amp;IF(LEN(AA1917)&gt;0,VLOOKUP(AA1917,DATA!$O$25:$P$29,2,FALSE),""),"")</f>
        <v/>
      </c>
      <c r="AC1917" t="str">
        <f>IF(LEN(Z1917)&gt;0,VLOOKUP(Z1917,DATA!$K$25:$M$69,3,FALSE),"")</f>
        <v/>
      </c>
      <c r="AD1917" t="str">
        <f t="shared" si="1002"/>
        <v/>
      </c>
      <c r="AE1917" t="str">
        <f t="shared" si="1003"/>
        <v/>
      </c>
      <c r="AF1917" t="str">
        <f t="shared" si="1004"/>
        <v/>
      </c>
      <c r="AG1917" t="str">
        <f t="shared" si="1005"/>
        <v/>
      </c>
      <c r="AH1917" t="str">
        <f t="shared" si="1006"/>
        <v/>
      </c>
      <c r="AI1917" t="str">
        <f>IF(LEN(Q1917)&gt;0,REPT("0",IF(IF(MID(I1917,12,1)="F",VLOOKUP(J1917,DATA!$K$2:$Y$20,14,FALSE),0)&gt;10,IF(MID(I1917,12,1)="F",VLOOKUP(J1917,DATA!$K$2:$Y$20,14,FALSE),0)-10,0)-LEN(X1917))&amp;DEC2BIN(Q1917,IF(MID(I1917,12,1)="F",VLOOKUP(J1917,DATA!$K$2:$Y$20,14,FALSE),0)-IF(IF(MID(I1917,12,1)="F",VLOOKUP(J1917,DATA!$K$2:$Y$20,14,FALSE),0)&gt;10,IF(MID(I1917,12,1)="F",VLOOKUP(J1917,DATA!$K$2:$Y$20,14,FALSE),0)-10,0)),"")</f>
        <v/>
      </c>
      <c r="AJ1917" t="str">
        <f>IF(LEN(H1917)&gt;0,IF(H1917&lt;&gt;"CALL_PAL",VLOOKUP(H1917,DATA!$B$2:$E$526,4,FALSE),VLOOKUP(K1917,DATA!$K$72:$M$161,3,FALSE)),"")</f>
        <v/>
      </c>
      <c r="AK1917" t="str">
        <f>IF(LEN(H1917)&gt;0,VLOOKUP(H1917,DATA!$B$2:$D$526,3,FALSE),"")</f>
        <v/>
      </c>
      <c r="AL1917" t="str">
        <f t="shared" si="1007"/>
        <v/>
      </c>
      <c r="AM1917" t="str">
        <f t="shared" si="1008"/>
        <v/>
      </c>
      <c r="AN1917" t="str">
        <f t="shared" si="986"/>
        <v/>
      </c>
      <c r="AO1917" t="str">
        <f t="shared" si="980"/>
        <v/>
      </c>
      <c r="AP1917" t="str">
        <f t="shared" si="981"/>
        <v/>
      </c>
      <c r="AQ1917" t="str">
        <f t="shared" si="978"/>
        <v/>
      </c>
    </row>
    <row r="1918" spans="1:43" x14ac:dyDescent="0.25">
      <c r="A1918" t="str">
        <f t="shared" si="982"/>
        <v/>
      </c>
      <c r="C1918" t="str">
        <f t="shared" si="988"/>
        <v/>
      </c>
      <c r="D1918" t="str">
        <f t="shared" si="983"/>
        <v/>
      </c>
      <c r="E1918" t="str">
        <f t="shared" si="984"/>
        <v/>
      </c>
      <c r="F1918" t="str">
        <f t="shared" si="987"/>
        <v/>
      </c>
      <c r="G1918" t="str">
        <f t="shared" si="979"/>
        <v/>
      </c>
      <c r="H1918" t="str">
        <f t="shared" si="989"/>
        <v/>
      </c>
      <c r="I1918" s="3" t="str">
        <f>IF(LEN(H1918)&gt;0,VLOOKUP(H1918,DATA!$B$2:$G$526,6,FALSE),"")</f>
        <v/>
      </c>
      <c r="J1918" t="str">
        <f>IF(LEN(H1918)&gt;0,VLOOKUP(H1918,DATA!$B$2:$G$526,2,FALSE),"")</f>
        <v/>
      </c>
      <c r="K1918" t="str">
        <f>IF(LEN(H1918)&gt;0,IF(MID(IF(MID(MID(C1918,LEN(H1918)+2,99),1,1)="(",MID(MID(C1918,LEN(H1918)+2,99),2,LEN(MID(C1918,LEN(H1918)+2,99))-2),MID(C1918,LEN(H1918)+2,99)),1,1)=VLOOKUP(H1918,DATA!$B$2:$I$526,8,FALSE),MID(IF(MID(MID(C1918,LEN(H1918)+2,99),1,1)="(",MID(MID(C1918,LEN(H1918)+2,99),2,LEN(MID(C1918,LEN(H1918)+2,99))-2),MID(C1918,LEN(H1918)+2,99)),1,3),IF(MID(MID(C1918,LEN(H1918)+2,99),1,1)="(",MID(MID(C1918,LEN(H1918)+2,99),2,LEN(MID(C1918,LEN(H1918)+2,99))-2),MID(C1918,LEN(H1918)+2,99))),"")</f>
        <v/>
      </c>
      <c r="L1918" t="str">
        <f t="shared" si="990"/>
        <v/>
      </c>
      <c r="M1918" t="str">
        <f t="shared" si="1009"/>
        <v/>
      </c>
      <c r="N1918" t="str">
        <f t="shared" si="991"/>
        <v/>
      </c>
      <c r="O1918" t="str">
        <f t="shared" si="992"/>
        <v/>
      </c>
      <c r="P1918" t="str">
        <f t="shared" si="985"/>
        <v/>
      </c>
      <c r="Q1918" t="str">
        <f t="shared" si="993"/>
        <v/>
      </c>
      <c r="R1918" t="str">
        <f t="shared" si="994"/>
        <v/>
      </c>
      <c r="S1918" t="str">
        <f t="shared" si="995"/>
        <v/>
      </c>
      <c r="T1918" t="str">
        <f t="shared" si="996"/>
        <v/>
      </c>
      <c r="U1918" t="str">
        <f t="shared" si="997"/>
        <v/>
      </c>
      <c r="V1918" t="str">
        <f>IF(MID(I1918,6,1)="T",VLOOKUP(H1918,DATA!$B$2:$H$526,7,FALSE),"")</f>
        <v/>
      </c>
      <c r="W1918" t="str">
        <f t="shared" si="998"/>
        <v/>
      </c>
      <c r="X1918" t="str">
        <f>IF(LEN(H1918)&gt;0,VLOOKUP(H1918,DATA!$B$2:$F$526,5,FALSE),"")</f>
        <v/>
      </c>
      <c r="Y1918" t="str">
        <f t="shared" si="999"/>
        <v/>
      </c>
      <c r="Z1918" t="str">
        <f t="shared" si="1000"/>
        <v/>
      </c>
      <c r="AA1918" t="str">
        <f t="shared" si="1001"/>
        <v/>
      </c>
      <c r="AB1918" t="str">
        <f>IF(LEN(Z1918)&gt;0,VLOOKUP(Z1918,DATA!$K$25:$L$69,2,FALSE)&amp;IF(LEN(AA1918)&gt;0,VLOOKUP(AA1918,DATA!$O$25:$P$29,2,FALSE),""),"")</f>
        <v/>
      </c>
      <c r="AC1918" t="str">
        <f>IF(LEN(Z1918)&gt;0,VLOOKUP(Z1918,DATA!$K$25:$M$69,3,FALSE),"")</f>
        <v/>
      </c>
      <c r="AD1918" t="str">
        <f t="shared" si="1002"/>
        <v/>
      </c>
      <c r="AE1918" t="str">
        <f t="shared" si="1003"/>
        <v/>
      </c>
      <c r="AF1918" t="str">
        <f t="shared" si="1004"/>
        <v/>
      </c>
      <c r="AG1918" t="str">
        <f t="shared" si="1005"/>
        <v/>
      </c>
      <c r="AH1918" t="str">
        <f t="shared" si="1006"/>
        <v/>
      </c>
      <c r="AI1918" t="str">
        <f>IF(LEN(Q1918)&gt;0,REPT("0",IF(IF(MID(I1918,12,1)="F",VLOOKUP(J1918,DATA!$K$2:$Y$20,14,FALSE),0)&gt;10,IF(MID(I1918,12,1)="F",VLOOKUP(J1918,DATA!$K$2:$Y$20,14,FALSE),0)-10,0)-LEN(X1918))&amp;DEC2BIN(Q1918,IF(MID(I1918,12,1)="F",VLOOKUP(J1918,DATA!$K$2:$Y$20,14,FALSE),0)-IF(IF(MID(I1918,12,1)="F",VLOOKUP(J1918,DATA!$K$2:$Y$20,14,FALSE),0)&gt;10,IF(MID(I1918,12,1)="F",VLOOKUP(J1918,DATA!$K$2:$Y$20,14,FALSE),0)-10,0)),"")</f>
        <v/>
      </c>
      <c r="AJ1918" t="str">
        <f>IF(LEN(H1918)&gt;0,IF(H1918&lt;&gt;"CALL_PAL",VLOOKUP(H1918,DATA!$B$2:$E$526,4,FALSE),VLOOKUP(K1918,DATA!$K$72:$M$161,3,FALSE)),"")</f>
        <v/>
      </c>
      <c r="AK1918" t="str">
        <f>IF(LEN(H1918)&gt;0,VLOOKUP(H1918,DATA!$B$2:$D$526,3,FALSE),"")</f>
        <v/>
      </c>
      <c r="AL1918" t="str">
        <f t="shared" si="1007"/>
        <v/>
      </c>
      <c r="AM1918" t="str">
        <f t="shared" si="1008"/>
        <v/>
      </c>
      <c r="AN1918" t="str">
        <f t="shared" si="986"/>
        <v/>
      </c>
      <c r="AO1918" t="str">
        <f t="shared" si="980"/>
        <v/>
      </c>
      <c r="AP1918" t="str">
        <f t="shared" si="981"/>
        <v/>
      </c>
      <c r="AQ1918" t="str">
        <f t="shared" si="978"/>
        <v/>
      </c>
    </row>
    <row r="1919" spans="1:43" x14ac:dyDescent="0.25">
      <c r="A1919" t="str">
        <f t="shared" si="982"/>
        <v/>
      </c>
      <c r="C1919" t="str">
        <f t="shared" si="988"/>
        <v/>
      </c>
      <c r="D1919" t="str">
        <f t="shared" si="983"/>
        <v/>
      </c>
      <c r="E1919" t="str">
        <f t="shared" si="984"/>
        <v/>
      </c>
      <c r="F1919" t="str">
        <f t="shared" si="987"/>
        <v/>
      </c>
      <c r="G1919" t="str">
        <f t="shared" si="979"/>
        <v/>
      </c>
      <c r="H1919" t="str">
        <f t="shared" si="989"/>
        <v/>
      </c>
      <c r="I1919" s="3" t="str">
        <f>IF(LEN(H1919)&gt;0,VLOOKUP(H1919,DATA!$B$2:$G$526,6,FALSE),"")</f>
        <v/>
      </c>
      <c r="J1919" t="str">
        <f>IF(LEN(H1919)&gt;0,VLOOKUP(H1919,DATA!$B$2:$G$526,2,FALSE),"")</f>
        <v/>
      </c>
      <c r="K1919" t="str">
        <f>IF(LEN(H1919)&gt;0,IF(MID(IF(MID(MID(C1919,LEN(H1919)+2,99),1,1)="(",MID(MID(C1919,LEN(H1919)+2,99),2,LEN(MID(C1919,LEN(H1919)+2,99))-2),MID(C1919,LEN(H1919)+2,99)),1,1)=VLOOKUP(H1919,DATA!$B$2:$I$526,8,FALSE),MID(IF(MID(MID(C1919,LEN(H1919)+2,99),1,1)="(",MID(MID(C1919,LEN(H1919)+2,99),2,LEN(MID(C1919,LEN(H1919)+2,99))-2),MID(C1919,LEN(H1919)+2,99)),1,3),IF(MID(MID(C1919,LEN(H1919)+2,99),1,1)="(",MID(MID(C1919,LEN(H1919)+2,99),2,LEN(MID(C1919,LEN(H1919)+2,99))-2),MID(C1919,LEN(H1919)+2,99))),"")</f>
        <v/>
      </c>
      <c r="L1919" t="str">
        <f t="shared" si="990"/>
        <v/>
      </c>
      <c r="M1919" t="str">
        <f t="shared" si="1009"/>
        <v/>
      </c>
      <c r="N1919" t="str">
        <f t="shared" si="991"/>
        <v/>
      </c>
      <c r="O1919" t="str">
        <f t="shared" si="992"/>
        <v/>
      </c>
      <c r="P1919" t="str">
        <f t="shared" si="985"/>
        <v/>
      </c>
      <c r="Q1919" t="str">
        <f t="shared" si="993"/>
        <v/>
      </c>
      <c r="R1919" t="str">
        <f t="shared" si="994"/>
        <v/>
      </c>
      <c r="S1919" t="str">
        <f t="shared" si="995"/>
        <v/>
      </c>
      <c r="T1919" t="str">
        <f t="shared" si="996"/>
        <v/>
      </c>
      <c r="U1919" t="str">
        <f t="shared" si="997"/>
        <v/>
      </c>
      <c r="V1919" t="str">
        <f>IF(MID(I1919,6,1)="T",VLOOKUP(H1919,DATA!$B$2:$H$526,7,FALSE),"")</f>
        <v/>
      </c>
      <c r="W1919" t="str">
        <f t="shared" si="998"/>
        <v/>
      </c>
      <c r="X1919" t="str">
        <f>IF(LEN(H1919)&gt;0,VLOOKUP(H1919,DATA!$B$2:$F$526,5,FALSE),"")</f>
        <v/>
      </c>
      <c r="Y1919" t="str">
        <f t="shared" si="999"/>
        <v/>
      </c>
      <c r="Z1919" t="str">
        <f t="shared" si="1000"/>
        <v/>
      </c>
      <c r="AA1919" t="str">
        <f t="shared" si="1001"/>
        <v/>
      </c>
      <c r="AB1919" t="str">
        <f>IF(LEN(Z1919)&gt;0,VLOOKUP(Z1919,DATA!$K$25:$L$69,2,FALSE)&amp;IF(LEN(AA1919)&gt;0,VLOOKUP(AA1919,DATA!$O$25:$P$29,2,FALSE),""),"")</f>
        <v/>
      </c>
      <c r="AC1919" t="str">
        <f>IF(LEN(Z1919)&gt;0,VLOOKUP(Z1919,DATA!$K$25:$M$69,3,FALSE),"")</f>
        <v/>
      </c>
      <c r="AD1919" t="str">
        <f t="shared" si="1002"/>
        <v/>
      </c>
      <c r="AE1919" t="str">
        <f t="shared" si="1003"/>
        <v/>
      </c>
      <c r="AF1919" t="str">
        <f t="shared" si="1004"/>
        <v/>
      </c>
      <c r="AG1919" t="str">
        <f t="shared" si="1005"/>
        <v/>
      </c>
      <c r="AH1919" t="str">
        <f t="shared" si="1006"/>
        <v/>
      </c>
      <c r="AI1919" t="str">
        <f>IF(LEN(Q1919)&gt;0,REPT("0",IF(IF(MID(I1919,12,1)="F",VLOOKUP(J1919,DATA!$K$2:$Y$20,14,FALSE),0)&gt;10,IF(MID(I1919,12,1)="F",VLOOKUP(J1919,DATA!$K$2:$Y$20,14,FALSE),0)-10,0)-LEN(X1919))&amp;DEC2BIN(Q1919,IF(MID(I1919,12,1)="F",VLOOKUP(J1919,DATA!$K$2:$Y$20,14,FALSE),0)-IF(IF(MID(I1919,12,1)="F",VLOOKUP(J1919,DATA!$K$2:$Y$20,14,FALSE),0)&gt;10,IF(MID(I1919,12,1)="F",VLOOKUP(J1919,DATA!$K$2:$Y$20,14,FALSE),0)-10,0)),"")</f>
        <v/>
      </c>
      <c r="AJ1919" t="str">
        <f>IF(LEN(H1919)&gt;0,IF(H1919&lt;&gt;"CALL_PAL",VLOOKUP(H1919,DATA!$B$2:$E$526,4,FALSE),VLOOKUP(K1919,DATA!$K$72:$M$161,3,FALSE)),"")</f>
        <v/>
      </c>
      <c r="AK1919" t="str">
        <f>IF(LEN(H1919)&gt;0,VLOOKUP(H1919,DATA!$B$2:$D$526,3,FALSE),"")</f>
        <v/>
      </c>
      <c r="AL1919" t="str">
        <f t="shared" si="1007"/>
        <v/>
      </c>
      <c r="AM1919" t="str">
        <f t="shared" si="1008"/>
        <v/>
      </c>
      <c r="AN1919" t="str">
        <f t="shared" si="986"/>
        <v/>
      </c>
      <c r="AO1919" t="str">
        <f t="shared" si="980"/>
        <v/>
      </c>
      <c r="AP1919" t="str">
        <f t="shared" si="981"/>
        <v/>
      </c>
      <c r="AQ1919" t="str">
        <f t="shared" si="978"/>
        <v/>
      </c>
    </row>
    <row r="1920" spans="1:43" x14ac:dyDescent="0.25">
      <c r="A1920" t="str">
        <f t="shared" si="982"/>
        <v/>
      </c>
      <c r="C1920" t="str">
        <f t="shared" si="988"/>
        <v/>
      </c>
      <c r="D1920" t="str">
        <f t="shared" si="983"/>
        <v/>
      </c>
      <c r="E1920" t="str">
        <f t="shared" si="984"/>
        <v/>
      </c>
      <c r="F1920" t="str">
        <f t="shared" si="987"/>
        <v/>
      </c>
      <c r="G1920" t="str">
        <f t="shared" si="979"/>
        <v/>
      </c>
      <c r="H1920" t="str">
        <f t="shared" si="989"/>
        <v/>
      </c>
      <c r="I1920" s="3" t="str">
        <f>IF(LEN(H1920)&gt;0,VLOOKUP(H1920,DATA!$B$2:$G$526,6,FALSE),"")</f>
        <v/>
      </c>
      <c r="J1920" t="str">
        <f>IF(LEN(H1920)&gt;0,VLOOKUP(H1920,DATA!$B$2:$G$526,2,FALSE),"")</f>
        <v/>
      </c>
      <c r="K1920" t="str">
        <f>IF(LEN(H1920)&gt;0,IF(MID(IF(MID(MID(C1920,LEN(H1920)+2,99),1,1)="(",MID(MID(C1920,LEN(H1920)+2,99),2,LEN(MID(C1920,LEN(H1920)+2,99))-2),MID(C1920,LEN(H1920)+2,99)),1,1)=VLOOKUP(H1920,DATA!$B$2:$I$526,8,FALSE),MID(IF(MID(MID(C1920,LEN(H1920)+2,99),1,1)="(",MID(MID(C1920,LEN(H1920)+2,99),2,LEN(MID(C1920,LEN(H1920)+2,99))-2),MID(C1920,LEN(H1920)+2,99)),1,3),IF(MID(MID(C1920,LEN(H1920)+2,99),1,1)="(",MID(MID(C1920,LEN(H1920)+2,99),2,LEN(MID(C1920,LEN(H1920)+2,99))-2),MID(C1920,LEN(H1920)+2,99))),"")</f>
        <v/>
      </c>
      <c r="L1920" t="str">
        <f t="shared" si="990"/>
        <v/>
      </c>
      <c r="M1920" t="str">
        <f t="shared" si="1009"/>
        <v/>
      </c>
      <c r="N1920" t="str">
        <f t="shared" si="991"/>
        <v/>
      </c>
      <c r="O1920" t="str">
        <f t="shared" si="992"/>
        <v/>
      </c>
      <c r="P1920" t="str">
        <f t="shared" si="985"/>
        <v/>
      </c>
      <c r="Q1920" t="str">
        <f t="shared" si="993"/>
        <v/>
      </c>
      <c r="R1920" t="str">
        <f t="shared" si="994"/>
        <v/>
      </c>
      <c r="S1920" t="str">
        <f t="shared" si="995"/>
        <v/>
      </c>
      <c r="T1920" t="str">
        <f t="shared" si="996"/>
        <v/>
      </c>
      <c r="U1920" t="str">
        <f t="shared" si="997"/>
        <v/>
      </c>
      <c r="V1920" t="str">
        <f>IF(MID(I1920,6,1)="T",VLOOKUP(H1920,DATA!$B$2:$H$526,7,FALSE),"")</f>
        <v/>
      </c>
      <c r="W1920" t="str">
        <f t="shared" si="998"/>
        <v/>
      </c>
      <c r="X1920" t="str">
        <f>IF(LEN(H1920)&gt;0,VLOOKUP(H1920,DATA!$B$2:$F$526,5,FALSE),"")</f>
        <v/>
      </c>
      <c r="Y1920" t="str">
        <f t="shared" si="999"/>
        <v/>
      </c>
      <c r="Z1920" t="str">
        <f t="shared" si="1000"/>
        <v/>
      </c>
      <c r="AA1920" t="str">
        <f t="shared" si="1001"/>
        <v/>
      </c>
      <c r="AB1920" t="str">
        <f>IF(LEN(Z1920)&gt;0,VLOOKUP(Z1920,DATA!$K$25:$L$69,2,FALSE)&amp;IF(LEN(AA1920)&gt;0,VLOOKUP(AA1920,DATA!$O$25:$P$29,2,FALSE),""),"")</f>
        <v/>
      </c>
      <c r="AC1920" t="str">
        <f>IF(LEN(Z1920)&gt;0,VLOOKUP(Z1920,DATA!$K$25:$M$69,3,FALSE),"")</f>
        <v/>
      </c>
      <c r="AD1920" t="str">
        <f t="shared" si="1002"/>
        <v/>
      </c>
      <c r="AE1920" t="str">
        <f t="shared" si="1003"/>
        <v/>
      </c>
      <c r="AF1920" t="str">
        <f t="shared" si="1004"/>
        <v/>
      </c>
      <c r="AG1920" t="str">
        <f t="shared" si="1005"/>
        <v/>
      </c>
      <c r="AH1920" t="str">
        <f t="shared" si="1006"/>
        <v/>
      </c>
      <c r="AI1920" t="str">
        <f>IF(LEN(Q1920)&gt;0,REPT("0",IF(IF(MID(I1920,12,1)="F",VLOOKUP(J1920,DATA!$K$2:$Y$20,14,FALSE),0)&gt;10,IF(MID(I1920,12,1)="F",VLOOKUP(J1920,DATA!$K$2:$Y$20,14,FALSE),0)-10,0)-LEN(X1920))&amp;DEC2BIN(Q1920,IF(MID(I1920,12,1)="F",VLOOKUP(J1920,DATA!$K$2:$Y$20,14,FALSE),0)-IF(IF(MID(I1920,12,1)="F",VLOOKUP(J1920,DATA!$K$2:$Y$20,14,FALSE),0)&gt;10,IF(MID(I1920,12,1)="F",VLOOKUP(J1920,DATA!$K$2:$Y$20,14,FALSE),0)-10,0)),"")</f>
        <v/>
      </c>
      <c r="AJ1920" t="str">
        <f>IF(LEN(H1920)&gt;0,IF(H1920&lt;&gt;"CALL_PAL",VLOOKUP(H1920,DATA!$B$2:$E$526,4,FALSE),VLOOKUP(K1920,DATA!$K$72:$M$161,3,FALSE)),"")</f>
        <v/>
      </c>
      <c r="AK1920" t="str">
        <f>IF(LEN(H1920)&gt;0,VLOOKUP(H1920,DATA!$B$2:$D$526,3,FALSE),"")</f>
        <v/>
      </c>
      <c r="AL1920" t="str">
        <f t="shared" si="1007"/>
        <v/>
      </c>
      <c r="AM1920" t="str">
        <f t="shared" si="1008"/>
        <v/>
      </c>
      <c r="AN1920" t="str">
        <f t="shared" si="986"/>
        <v/>
      </c>
      <c r="AO1920" t="str">
        <f t="shared" si="980"/>
        <v/>
      </c>
      <c r="AP1920" t="str">
        <f t="shared" si="981"/>
        <v/>
      </c>
      <c r="AQ1920" t="str">
        <f t="shared" si="978"/>
        <v/>
      </c>
    </row>
    <row r="1921" spans="1:43" x14ac:dyDescent="0.25">
      <c r="A1921" t="str">
        <f t="shared" si="982"/>
        <v/>
      </c>
      <c r="C1921" t="str">
        <f t="shared" si="988"/>
        <v/>
      </c>
      <c r="D1921" t="str">
        <f t="shared" si="983"/>
        <v/>
      </c>
      <c r="E1921" t="str">
        <f t="shared" si="984"/>
        <v/>
      </c>
      <c r="F1921" t="str">
        <f t="shared" si="987"/>
        <v/>
      </c>
      <c r="G1921" t="str">
        <f t="shared" si="979"/>
        <v/>
      </c>
      <c r="H1921" t="str">
        <f t="shared" si="989"/>
        <v/>
      </c>
      <c r="I1921" s="3" t="str">
        <f>IF(LEN(H1921)&gt;0,VLOOKUP(H1921,DATA!$B$2:$G$526,6,FALSE),"")</f>
        <v/>
      </c>
      <c r="J1921" t="str">
        <f>IF(LEN(H1921)&gt;0,VLOOKUP(H1921,DATA!$B$2:$G$526,2,FALSE),"")</f>
        <v/>
      </c>
      <c r="K1921" t="str">
        <f>IF(LEN(H1921)&gt;0,IF(MID(IF(MID(MID(C1921,LEN(H1921)+2,99),1,1)="(",MID(MID(C1921,LEN(H1921)+2,99),2,LEN(MID(C1921,LEN(H1921)+2,99))-2),MID(C1921,LEN(H1921)+2,99)),1,1)=VLOOKUP(H1921,DATA!$B$2:$I$526,8,FALSE),MID(IF(MID(MID(C1921,LEN(H1921)+2,99),1,1)="(",MID(MID(C1921,LEN(H1921)+2,99),2,LEN(MID(C1921,LEN(H1921)+2,99))-2),MID(C1921,LEN(H1921)+2,99)),1,3),IF(MID(MID(C1921,LEN(H1921)+2,99),1,1)="(",MID(MID(C1921,LEN(H1921)+2,99),2,LEN(MID(C1921,LEN(H1921)+2,99))-2),MID(C1921,LEN(H1921)+2,99))),"")</f>
        <v/>
      </c>
      <c r="L1921" t="str">
        <f t="shared" si="990"/>
        <v/>
      </c>
      <c r="M1921" t="str">
        <f t="shared" si="1009"/>
        <v/>
      </c>
      <c r="N1921" t="str">
        <f t="shared" si="991"/>
        <v/>
      </c>
      <c r="O1921" t="str">
        <f t="shared" si="992"/>
        <v/>
      </c>
      <c r="P1921" t="str">
        <f t="shared" si="985"/>
        <v/>
      </c>
      <c r="Q1921" t="str">
        <f t="shared" si="993"/>
        <v/>
      </c>
      <c r="R1921" t="str">
        <f t="shared" si="994"/>
        <v/>
      </c>
      <c r="S1921" t="str">
        <f t="shared" si="995"/>
        <v/>
      </c>
      <c r="T1921" t="str">
        <f t="shared" si="996"/>
        <v/>
      </c>
      <c r="U1921" t="str">
        <f t="shared" si="997"/>
        <v/>
      </c>
      <c r="V1921" t="str">
        <f>IF(MID(I1921,6,1)="T",VLOOKUP(H1921,DATA!$B$2:$H$526,7,FALSE),"")</f>
        <v/>
      </c>
      <c r="W1921" t="str">
        <f t="shared" si="998"/>
        <v/>
      </c>
      <c r="X1921" t="str">
        <f>IF(LEN(H1921)&gt;0,VLOOKUP(H1921,DATA!$B$2:$F$526,5,FALSE),"")</f>
        <v/>
      </c>
      <c r="Y1921" t="str">
        <f t="shared" si="999"/>
        <v/>
      </c>
      <c r="Z1921" t="str">
        <f t="shared" si="1000"/>
        <v/>
      </c>
      <c r="AA1921" t="str">
        <f t="shared" si="1001"/>
        <v/>
      </c>
      <c r="AB1921" t="str">
        <f>IF(LEN(Z1921)&gt;0,VLOOKUP(Z1921,DATA!$K$25:$L$69,2,FALSE)&amp;IF(LEN(AA1921)&gt;0,VLOOKUP(AA1921,DATA!$O$25:$P$29,2,FALSE),""),"")</f>
        <v/>
      </c>
      <c r="AC1921" t="str">
        <f>IF(LEN(Z1921)&gt;0,VLOOKUP(Z1921,DATA!$K$25:$M$69,3,FALSE),"")</f>
        <v/>
      </c>
      <c r="AD1921" t="str">
        <f t="shared" si="1002"/>
        <v/>
      </c>
      <c r="AE1921" t="str">
        <f t="shared" si="1003"/>
        <v/>
      </c>
      <c r="AF1921" t="str">
        <f t="shared" si="1004"/>
        <v/>
      </c>
      <c r="AG1921" t="str">
        <f t="shared" si="1005"/>
        <v/>
      </c>
      <c r="AH1921" t="str">
        <f t="shared" si="1006"/>
        <v/>
      </c>
      <c r="AI1921" t="str">
        <f>IF(LEN(Q1921)&gt;0,REPT("0",IF(IF(MID(I1921,12,1)="F",VLOOKUP(J1921,DATA!$K$2:$Y$20,14,FALSE),0)&gt;10,IF(MID(I1921,12,1)="F",VLOOKUP(J1921,DATA!$K$2:$Y$20,14,FALSE),0)-10,0)-LEN(X1921))&amp;DEC2BIN(Q1921,IF(MID(I1921,12,1)="F",VLOOKUP(J1921,DATA!$K$2:$Y$20,14,FALSE),0)-IF(IF(MID(I1921,12,1)="F",VLOOKUP(J1921,DATA!$K$2:$Y$20,14,FALSE),0)&gt;10,IF(MID(I1921,12,1)="F",VLOOKUP(J1921,DATA!$K$2:$Y$20,14,FALSE),0)-10,0)),"")</f>
        <v/>
      </c>
      <c r="AJ1921" t="str">
        <f>IF(LEN(H1921)&gt;0,IF(H1921&lt;&gt;"CALL_PAL",VLOOKUP(H1921,DATA!$B$2:$E$526,4,FALSE),VLOOKUP(K1921,DATA!$K$72:$M$161,3,FALSE)),"")</f>
        <v/>
      </c>
      <c r="AK1921" t="str">
        <f>IF(LEN(H1921)&gt;0,VLOOKUP(H1921,DATA!$B$2:$D$526,3,FALSE),"")</f>
        <v/>
      </c>
      <c r="AL1921" t="str">
        <f t="shared" si="1007"/>
        <v/>
      </c>
      <c r="AM1921" t="str">
        <f t="shared" si="1008"/>
        <v/>
      </c>
      <c r="AN1921" t="str">
        <f t="shared" si="986"/>
        <v/>
      </c>
      <c r="AO1921" t="str">
        <f t="shared" si="980"/>
        <v/>
      </c>
      <c r="AP1921" t="str">
        <f t="shared" si="981"/>
        <v/>
      </c>
      <c r="AQ1921" t="str">
        <f t="shared" si="978"/>
        <v/>
      </c>
    </row>
    <row r="1922" spans="1:43" x14ac:dyDescent="0.25">
      <c r="A1922" t="str">
        <f t="shared" si="982"/>
        <v/>
      </c>
      <c r="C1922" t="str">
        <f t="shared" si="988"/>
        <v/>
      </c>
      <c r="D1922" t="str">
        <f t="shared" si="983"/>
        <v/>
      </c>
      <c r="E1922" t="str">
        <f t="shared" si="984"/>
        <v/>
      </c>
      <c r="F1922" t="str">
        <f t="shared" si="987"/>
        <v/>
      </c>
      <c r="G1922" t="str">
        <f t="shared" si="979"/>
        <v/>
      </c>
      <c r="H1922" t="str">
        <f t="shared" si="989"/>
        <v/>
      </c>
      <c r="I1922" s="3" t="str">
        <f>IF(LEN(H1922)&gt;0,VLOOKUP(H1922,DATA!$B$2:$G$526,6,FALSE),"")</f>
        <v/>
      </c>
      <c r="J1922" t="str">
        <f>IF(LEN(H1922)&gt;0,VLOOKUP(H1922,DATA!$B$2:$G$526,2,FALSE),"")</f>
        <v/>
      </c>
      <c r="K1922" t="str">
        <f>IF(LEN(H1922)&gt;0,IF(MID(IF(MID(MID(C1922,LEN(H1922)+2,99),1,1)="(",MID(MID(C1922,LEN(H1922)+2,99),2,LEN(MID(C1922,LEN(H1922)+2,99))-2),MID(C1922,LEN(H1922)+2,99)),1,1)=VLOOKUP(H1922,DATA!$B$2:$I$526,8,FALSE),MID(IF(MID(MID(C1922,LEN(H1922)+2,99),1,1)="(",MID(MID(C1922,LEN(H1922)+2,99),2,LEN(MID(C1922,LEN(H1922)+2,99))-2),MID(C1922,LEN(H1922)+2,99)),1,3),IF(MID(MID(C1922,LEN(H1922)+2,99),1,1)="(",MID(MID(C1922,LEN(H1922)+2,99),2,LEN(MID(C1922,LEN(H1922)+2,99))-2),MID(C1922,LEN(H1922)+2,99))),"")</f>
        <v/>
      </c>
      <c r="L1922" t="str">
        <f t="shared" si="990"/>
        <v/>
      </c>
      <c r="M1922" t="str">
        <f t="shared" si="1009"/>
        <v/>
      </c>
      <c r="N1922" t="str">
        <f t="shared" si="991"/>
        <v/>
      </c>
      <c r="O1922" t="str">
        <f t="shared" si="992"/>
        <v/>
      </c>
      <c r="P1922" t="str">
        <f t="shared" si="985"/>
        <v/>
      </c>
      <c r="Q1922" t="str">
        <f t="shared" si="993"/>
        <v/>
      </c>
      <c r="R1922" t="str">
        <f t="shared" si="994"/>
        <v/>
      </c>
      <c r="S1922" t="str">
        <f t="shared" si="995"/>
        <v/>
      </c>
      <c r="T1922" t="str">
        <f t="shared" si="996"/>
        <v/>
      </c>
      <c r="U1922" t="str">
        <f t="shared" si="997"/>
        <v/>
      </c>
      <c r="V1922" t="str">
        <f>IF(MID(I1922,6,1)="T",VLOOKUP(H1922,DATA!$B$2:$H$526,7,FALSE),"")</f>
        <v/>
      </c>
      <c r="W1922" t="str">
        <f t="shared" si="998"/>
        <v/>
      </c>
      <c r="X1922" t="str">
        <f>IF(LEN(H1922)&gt;0,VLOOKUP(H1922,DATA!$B$2:$F$526,5,FALSE),"")</f>
        <v/>
      </c>
      <c r="Y1922" t="str">
        <f t="shared" si="999"/>
        <v/>
      </c>
      <c r="Z1922" t="str">
        <f t="shared" si="1000"/>
        <v/>
      </c>
      <c r="AA1922" t="str">
        <f t="shared" si="1001"/>
        <v/>
      </c>
      <c r="AB1922" t="str">
        <f>IF(LEN(Z1922)&gt;0,VLOOKUP(Z1922,DATA!$K$25:$L$69,2,FALSE)&amp;IF(LEN(AA1922)&gt;0,VLOOKUP(AA1922,DATA!$O$25:$P$29,2,FALSE),""),"")</f>
        <v/>
      </c>
      <c r="AC1922" t="str">
        <f>IF(LEN(Z1922)&gt;0,VLOOKUP(Z1922,DATA!$K$25:$M$69,3,FALSE),"")</f>
        <v/>
      </c>
      <c r="AD1922" t="str">
        <f t="shared" si="1002"/>
        <v/>
      </c>
      <c r="AE1922" t="str">
        <f t="shared" si="1003"/>
        <v/>
      </c>
      <c r="AF1922" t="str">
        <f t="shared" si="1004"/>
        <v/>
      </c>
      <c r="AG1922" t="str">
        <f t="shared" si="1005"/>
        <v/>
      </c>
      <c r="AH1922" t="str">
        <f t="shared" si="1006"/>
        <v/>
      </c>
      <c r="AI1922" t="str">
        <f>IF(LEN(Q1922)&gt;0,REPT("0",IF(IF(MID(I1922,12,1)="F",VLOOKUP(J1922,DATA!$K$2:$Y$20,14,FALSE),0)&gt;10,IF(MID(I1922,12,1)="F",VLOOKUP(J1922,DATA!$K$2:$Y$20,14,FALSE),0)-10,0)-LEN(X1922))&amp;DEC2BIN(Q1922,IF(MID(I1922,12,1)="F",VLOOKUP(J1922,DATA!$K$2:$Y$20,14,FALSE),0)-IF(IF(MID(I1922,12,1)="F",VLOOKUP(J1922,DATA!$K$2:$Y$20,14,FALSE),0)&gt;10,IF(MID(I1922,12,1)="F",VLOOKUP(J1922,DATA!$K$2:$Y$20,14,FALSE),0)-10,0)),"")</f>
        <v/>
      </c>
      <c r="AJ1922" t="str">
        <f>IF(LEN(H1922)&gt;0,IF(H1922&lt;&gt;"CALL_PAL",VLOOKUP(H1922,DATA!$B$2:$E$526,4,FALSE),VLOOKUP(K1922,DATA!$K$72:$M$161,3,FALSE)),"")</f>
        <v/>
      </c>
      <c r="AK1922" t="str">
        <f>IF(LEN(H1922)&gt;0,VLOOKUP(H1922,DATA!$B$2:$D$526,3,FALSE),"")</f>
        <v/>
      </c>
      <c r="AL1922" t="str">
        <f t="shared" si="1007"/>
        <v/>
      </c>
      <c r="AM1922" t="str">
        <f t="shared" si="1008"/>
        <v/>
      </c>
      <c r="AN1922" t="str">
        <f t="shared" si="986"/>
        <v/>
      </c>
      <c r="AO1922" t="str">
        <f t="shared" si="980"/>
        <v/>
      </c>
      <c r="AP1922" t="str">
        <f t="shared" si="981"/>
        <v/>
      </c>
      <c r="AQ1922" t="str">
        <f t="shared" si="978"/>
        <v/>
      </c>
    </row>
    <row r="1923" spans="1:43" x14ac:dyDescent="0.25">
      <c r="A1923" t="str">
        <f t="shared" si="982"/>
        <v/>
      </c>
      <c r="C1923" t="str">
        <f t="shared" si="988"/>
        <v/>
      </c>
      <c r="D1923" t="str">
        <f t="shared" si="983"/>
        <v/>
      </c>
      <c r="E1923" t="str">
        <f t="shared" si="984"/>
        <v/>
      </c>
      <c r="F1923" t="str">
        <f t="shared" si="987"/>
        <v/>
      </c>
      <c r="G1923" t="str">
        <f t="shared" si="979"/>
        <v/>
      </c>
      <c r="H1923" t="str">
        <f t="shared" si="989"/>
        <v/>
      </c>
      <c r="I1923" s="3" t="str">
        <f>IF(LEN(H1923)&gt;0,VLOOKUP(H1923,DATA!$B$2:$G$526,6,FALSE),"")</f>
        <v/>
      </c>
      <c r="J1923" t="str">
        <f>IF(LEN(H1923)&gt;0,VLOOKUP(H1923,DATA!$B$2:$G$526,2,FALSE),"")</f>
        <v/>
      </c>
      <c r="K1923" t="str">
        <f>IF(LEN(H1923)&gt;0,IF(MID(IF(MID(MID(C1923,LEN(H1923)+2,99),1,1)="(",MID(MID(C1923,LEN(H1923)+2,99),2,LEN(MID(C1923,LEN(H1923)+2,99))-2),MID(C1923,LEN(H1923)+2,99)),1,1)=VLOOKUP(H1923,DATA!$B$2:$I$526,8,FALSE),MID(IF(MID(MID(C1923,LEN(H1923)+2,99),1,1)="(",MID(MID(C1923,LEN(H1923)+2,99),2,LEN(MID(C1923,LEN(H1923)+2,99))-2),MID(C1923,LEN(H1923)+2,99)),1,3),IF(MID(MID(C1923,LEN(H1923)+2,99),1,1)="(",MID(MID(C1923,LEN(H1923)+2,99),2,LEN(MID(C1923,LEN(H1923)+2,99))-2),MID(C1923,LEN(H1923)+2,99))),"")</f>
        <v/>
      </c>
      <c r="L1923" t="str">
        <f t="shared" si="990"/>
        <v/>
      </c>
      <c r="M1923" t="str">
        <f t="shared" si="1009"/>
        <v/>
      </c>
      <c r="N1923" t="str">
        <f t="shared" si="991"/>
        <v/>
      </c>
      <c r="O1923" t="str">
        <f t="shared" si="992"/>
        <v/>
      </c>
      <c r="P1923" t="str">
        <f t="shared" si="985"/>
        <v/>
      </c>
      <c r="Q1923" t="str">
        <f t="shared" si="993"/>
        <v/>
      </c>
      <c r="R1923" t="str">
        <f t="shared" si="994"/>
        <v/>
      </c>
      <c r="S1923" t="str">
        <f t="shared" si="995"/>
        <v/>
      </c>
      <c r="T1923" t="str">
        <f t="shared" si="996"/>
        <v/>
      </c>
      <c r="U1923" t="str">
        <f t="shared" si="997"/>
        <v/>
      </c>
      <c r="V1923" t="str">
        <f>IF(MID(I1923,6,1)="T",VLOOKUP(H1923,DATA!$B$2:$H$526,7,FALSE),"")</f>
        <v/>
      </c>
      <c r="W1923" t="str">
        <f t="shared" si="998"/>
        <v/>
      </c>
      <c r="X1923" t="str">
        <f>IF(LEN(H1923)&gt;0,VLOOKUP(H1923,DATA!$B$2:$F$526,5,FALSE),"")</f>
        <v/>
      </c>
      <c r="Y1923" t="str">
        <f t="shared" si="999"/>
        <v/>
      </c>
      <c r="Z1923" t="str">
        <f t="shared" si="1000"/>
        <v/>
      </c>
      <c r="AA1923" t="str">
        <f t="shared" si="1001"/>
        <v/>
      </c>
      <c r="AB1923" t="str">
        <f>IF(LEN(Z1923)&gt;0,VLOOKUP(Z1923,DATA!$K$25:$L$69,2,FALSE)&amp;IF(LEN(AA1923)&gt;0,VLOOKUP(AA1923,DATA!$O$25:$P$29,2,FALSE),""),"")</f>
        <v/>
      </c>
      <c r="AC1923" t="str">
        <f>IF(LEN(Z1923)&gt;0,VLOOKUP(Z1923,DATA!$K$25:$M$69,3,FALSE),"")</f>
        <v/>
      </c>
      <c r="AD1923" t="str">
        <f t="shared" si="1002"/>
        <v/>
      </c>
      <c r="AE1923" t="str">
        <f t="shared" si="1003"/>
        <v/>
      </c>
      <c r="AF1923" t="str">
        <f t="shared" si="1004"/>
        <v/>
      </c>
      <c r="AG1923" t="str">
        <f t="shared" si="1005"/>
        <v/>
      </c>
      <c r="AH1923" t="str">
        <f t="shared" si="1006"/>
        <v/>
      </c>
      <c r="AI1923" t="str">
        <f>IF(LEN(Q1923)&gt;0,REPT("0",IF(IF(MID(I1923,12,1)="F",VLOOKUP(J1923,DATA!$K$2:$Y$20,14,FALSE),0)&gt;10,IF(MID(I1923,12,1)="F",VLOOKUP(J1923,DATA!$K$2:$Y$20,14,FALSE),0)-10,0)-LEN(X1923))&amp;DEC2BIN(Q1923,IF(MID(I1923,12,1)="F",VLOOKUP(J1923,DATA!$K$2:$Y$20,14,FALSE),0)-IF(IF(MID(I1923,12,1)="F",VLOOKUP(J1923,DATA!$K$2:$Y$20,14,FALSE),0)&gt;10,IF(MID(I1923,12,1)="F",VLOOKUP(J1923,DATA!$K$2:$Y$20,14,FALSE),0)-10,0)),"")</f>
        <v/>
      </c>
      <c r="AJ1923" t="str">
        <f>IF(LEN(H1923)&gt;0,IF(H1923&lt;&gt;"CALL_PAL",VLOOKUP(H1923,DATA!$B$2:$E$526,4,FALSE),VLOOKUP(K1923,DATA!$K$72:$M$161,3,FALSE)),"")</f>
        <v/>
      </c>
      <c r="AK1923" t="str">
        <f>IF(LEN(H1923)&gt;0,VLOOKUP(H1923,DATA!$B$2:$D$526,3,FALSE),"")</f>
        <v/>
      </c>
      <c r="AL1923" t="str">
        <f t="shared" si="1007"/>
        <v/>
      </c>
      <c r="AM1923" t="str">
        <f t="shared" si="1008"/>
        <v/>
      </c>
      <c r="AN1923" t="str">
        <f t="shared" si="986"/>
        <v/>
      </c>
      <c r="AO1923" t="str">
        <f t="shared" si="980"/>
        <v/>
      </c>
      <c r="AP1923" t="str">
        <f t="shared" si="981"/>
        <v/>
      </c>
      <c r="AQ1923" t="str">
        <f t="shared" ref="AQ1923:AQ1986" si="1010">IF(B1923="","",IF(G1923=G1924,"",INT(G1923/64)*64=G1923))</f>
        <v/>
      </c>
    </row>
    <row r="1924" spans="1:43" x14ac:dyDescent="0.25">
      <c r="A1924" t="str">
        <f t="shared" si="982"/>
        <v/>
      </c>
      <c r="C1924" t="str">
        <f t="shared" si="988"/>
        <v/>
      </c>
      <c r="D1924" t="str">
        <f t="shared" si="983"/>
        <v/>
      </c>
      <c r="E1924" t="str">
        <f t="shared" si="984"/>
        <v/>
      </c>
      <c r="F1924" t="str">
        <f t="shared" si="987"/>
        <v/>
      </c>
      <c r="G1924" t="str">
        <f t="shared" ref="G1924:G1987" si="1011">IF(LEN(C1924)&gt;0,IF(IFERROR(FIND(":",C1924)&gt;0,FALSE),G1923+16-MOD(G1923+16,16),IF(E1924,G1923+F1923-MOD(G1923+F1923,F1923),G1923)),"")</f>
        <v/>
      </c>
      <c r="H1924" t="str">
        <f t="shared" si="989"/>
        <v/>
      </c>
      <c r="I1924" s="3" t="str">
        <f>IF(LEN(H1924)&gt;0,VLOOKUP(H1924,DATA!$B$2:$G$526,6,FALSE),"")</f>
        <v/>
      </c>
      <c r="J1924" t="str">
        <f>IF(LEN(H1924)&gt;0,VLOOKUP(H1924,DATA!$B$2:$G$526,2,FALSE),"")</f>
        <v/>
      </c>
      <c r="K1924" t="str">
        <f>IF(LEN(H1924)&gt;0,IF(MID(IF(MID(MID(C1924,LEN(H1924)+2,99),1,1)="(",MID(MID(C1924,LEN(H1924)+2,99),2,LEN(MID(C1924,LEN(H1924)+2,99))-2),MID(C1924,LEN(H1924)+2,99)),1,1)=VLOOKUP(H1924,DATA!$B$2:$I$526,8,FALSE),MID(IF(MID(MID(C1924,LEN(H1924)+2,99),1,1)="(",MID(MID(C1924,LEN(H1924)+2,99),2,LEN(MID(C1924,LEN(H1924)+2,99))-2),MID(C1924,LEN(H1924)+2,99)),1,3),IF(MID(MID(C1924,LEN(H1924)+2,99),1,1)="(",MID(MID(C1924,LEN(H1924)+2,99),2,LEN(MID(C1924,LEN(H1924)+2,99))-2),MID(C1924,LEN(H1924)+2,99))),"")</f>
        <v/>
      </c>
      <c r="L1924" t="str">
        <f t="shared" si="990"/>
        <v/>
      </c>
      <c r="M1924" t="str">
        <f t="shared" si="1009"/>
        <v/>
      </c>
      <c r="N1924" t="str">
        <f t="shared" si="991"/>
        <v/>
      </c>
      <c r="O1924" t="str">
        <f t="shared" si="992"/>
        <v/>
      </c>
      <c r="P1924" t="str">
        <f t="shared" si="985"/>
        <v/>
      </c>
      <c r="Q1924" t="str">
        <f t="shared" si="993"/>
        <v/>
      </c>
      <c r="R1924" t="str">
        <f t="shared" si="994"/>
        <v/>
      </c>
      <c r="S1924" t="str">
        <f t="shared" si="995"/>
        <v/>
      </c>
      <c r="T1924" t="str">
        <f t="shared" si="996"/>
        <v/>
      </c>
      <c r="U1924" t="str">
        <f t="shared" si="997"/>
        <v/>
      </c>
      <c r="V1924" t="str">
        <f>IF(MID(I1924,6,1)="T",VLOOKUP(H1924,DATA!$B$2:$H$526,7,FALSE),"")</f>
        <v/>
      </c>
      <c r="W1924" t="str">
        <f t="shared" si="998"/>
        <v/>
      </c>
      <c r="X1924" t="str">
        <f>IF(LEN(H1924)&gt;0,VLOOKUP(H1924,DATA!$B$2:$F$526,5,FALSE),"")</f>
        <v/>
      </c>
      <c r="Y1924" t="str">
        <f t="shared" si="999"/>
        <v/>
      </c>
      <c r="Z1924" t="str">
        <f t="shared" si="1000"/>
        <v/>
      </c>
      <c r="AA1924" t="str">
        <f t="shared" si="1001"/>
        <v/>
      </c>
      <c r="AB1924" t="str">
        <f>IF(LEN(Z1924)&gt;0,VLOOKUP(Z1924,DATA!$K$25:$L$69,2,FALSE)&amp;IF(LEN(AA1924)&gt;0,VLOOKUP(AA1924,DATA!$O$25:$P$29,2,FALSE),""),"")</f>
        <v/>
      </c>
      <c r="AC1924" t="str">
        <f>IF(LEN(Z1924)&gt;0,VLOOKUP(Z1924,DATA!$K$25:$M$69,3,FALSE),"")</f>
        <v/>
      </c>
      <c r="AD1924" t="str">
        <f t="shared" si="1002"/>
        <v/>
      </c>
      <c r="AE1924" t="str">
        <f t="shared" si="1003"/>
        <v/>
      </c>
      <c r="AF1924" t="str">
        <f t="shared" si="1004"/>
        <v/>
      </c>
      <c r="AG1924" t="str">
        <f t="shared" si="1005"/>
        <v/>
      </c>
      <c r="AH1924" t="str">
        <f t="shared" si="1006"/>
        <v/>
      </c>
      <c r="AI1924" t="str">
        <f>IF(LEN(Q1924)&gt;0,REPT("0",IF(IF(MID(I1924,12,1)="F",VLOOKUP(J1924,DATA!$K$2:$Y$20,14,FALSE),0)&gt;10,IF(MID(I1924,12,1)="F",VLOOKUP(J1924,DATA!$K$2:$Y$20,14,FALSE),0)-10,0)-LEN(X1924))&amp;DEC2BIN(Q1924,IF(MID(I1924,12,1)="F",VLOOKUP(J1924,DATA!$K$2:$Y$20,14,FALSE),0)-IF(IF(MID(I1924,12,1)="F",VLOOKUP(J1924,DATA!$K$2:$Y$20,14,FALSE),0)&gt;10,IF(MID(I1924,12,1)="F",VLOOKUP(J1924,DATA!$K$2:$Y$20,14,FALSE),0)-10,0)),"")</f>
        <v/>
      </c>
      <c r="AJ1924" t="str">
        <f>IF(LEN(H1924)&gt;0,IF(H1924&lt;&gt;"CALL_PAL",VLOOKUP(H1924,DATA!$B$2:$E$526,4,FALSE),VLOOKUP(K1924,DATA!$K$72:$M$161,3,FALSE)),"")</f>
        <v/>
      </c>
      <c r="AK1924" t="str">
        <f>IF(LEN(H1924)&gt;0,VLOOKUP(H1924,DATA!$B$2:$D$526,3,FALSE),"")</f>
        <v/>
      </c>
      <c r="AL1924" t="str">
        <f t="shared" si="1007"/>
        <v/>
      </c>
      <c r="AM1924" t="str">
        <f t="shared" si="1008"/>
        <v/>
      </c>
      <c r="AN1924" t="str">
        <f t="shared" si="986"/>
        <v/>
      </c>
      <c r="AO1924" t="str">
        <f t="shared" ref="AO1924:AO1987" si="1012">IF(B1924&lt;&gt;"",G1924-G1923,"")</f>
        <v/>
      </c>
      <c r="AP1924" t="str">
        <f t="shared" si="981"/>
        <v/>
      </c>
      <c r="AQ1924" t="str">
        <f t="shared" si="1010"/>
        <v/>
      </c>
    </row>
    <row r="1925" spans="1:43" x14ac:dyDescent="0.25">
      <c r="A1925" t="str">
        <f t="shared" si="982"/>
        <v/>
      </c>
      <c r="C1925" t="str">
        <f t="shared" si="988"/>
        <v/>
      </c>
      <c r="D1925" t="str">
        <f t="shared" si="983"/>
        <v/>
      </c>
      <c r="E1925" t="str">
        <f t="shared" si="984"/>
        <v/>
      </c>
      <c r="F1925" t="str">
        <f t="shared" si="987"/>
        <v/>
      </c>
      <c r="G1925" t="str">
        <f t="shared" si="1011"/>
        <v/>
      </c>
      <c r="H1925" t="str">
        <f t="shared" si="989"/>
        <v/>
      </c>
      <c r="I1925" s="3" t="str">
        <f>IF(LEN(H1925)&gt;0,VLOOKUP(H1925,DATA!$B$2:$G$526,6,FALSE),"")</f>
        <v/>
      </c>
      <c r="J1925" t="str">
        <f>IF(LEN(H1925)&gt;0,VLOOKUP(H1925,DATA!$B$2:$G$526,2,FALSE),"")</f>
        <v/>
      </c>
      <c r="K1925" t="str">
        <f>IF(LEN(H1925)&gt;0,IF(MID(IF(MID(MID(C1925,LEN(H1925)+2,99),1,1)="(",MID(MID(C1925,LEN(H1925)+2,99),2,LEN(MID(C1925,LEN(H1925)+2,99))-2),MID(C1925,LEN(H1925)+2,99)),1,1)=VLOOKUP(H1925,DATA!$B$2:$I$526,8,FALSE),MID(IF(MID(MID(C1925,LEN(H1925)+2,99),1,1)="(",MID(MID(C1925,LEN(H1925)+2,99),2,LEN(MID(C1925,LEN(H1925)+2,99))-2),MID(C1925,LEN(H1925)+2,99)),1,3),IF(MID(MID(C1925,LEN(H1925)+2,99),1,1)="(",MID(MID(C1925,LEN(H1925)+2,99),2,LEN(MID(C1925,LEN(H1925)+2,99))-2),MID(C1925,LEN(H1925)+2,99))),"")</f>
        <v/>
      </c>
      <c r="L1925" t="str">
        <f t="shared" si="990"/>
        <v/>
      </c>
      <c r="M1925" t="str">
        <f t="shared" si="1009"/>
        <v/>
      </c>
      <c r="N1925" t="str">
        <f t="shared" si="991"/>
        <v/>
      </c>
      <c r="O1925" t="str">
        <f t="shared" si="992"/>
        <v/>
      </c>
      <c r="P1925" t="str">
        <f t="shared" si="985"/>
        <v/>
      </c>
      <c r="Q1925" t="str">
        <f t="shared" si="993"/>
        <v/>
      </c>
      <c r="R1925" t="str">
        <f t="shared" si="994"/>
        <v/>
      </c>
      <c r="S1925" t="str">
        <f t="shared" si="995"/>
        <v/>
      </c>
      <c r="T1925" t="str">
        <f t="shared" si="996"/>
        <v/>
      </c>
      <c r="U1925" t="str">
        <f t="shared" si="997"/>
        <v/>
      </c>
      <c r="V1925" t="str">
        <f>IF(MID(I1925,6,1)="T",VLOOKUP(H1925,DATA!$B$2:$H$526,7,FALSE),"")</f>
        <v/>
      </c>
      <c r="W1925" t="str">
        <f t="shared" si="998"/>
        <v/>
      </c>
      <c r="X1925" t="str">
        <f>IF(LEN(H1925)&gt;0,VLOOKUP(H1925,DATA!$B$2:$F$526,5,FALSE),"")</f>
        <v/>
      </c>
      <c r="Y1925" t="str">
        <f t="shared" si="999"/>
        <v/>
      </c>
      <c r="Z1925" t="str">
        <f t="shared" si="1000"/>
        <v/>
      </c>
      <c r="AA1925" t="str">
        <f t="shared" si="1001"/>
        <v/>
      </c>
      <c r="AB1925" t="str">
        <f>IF(LEN(Z1925)&gt;0,VLOOKUP(Z1925,DATA!$K$25:$L$69,2,FALSE)&amp;IF(LEN(AA1925)&gt;0,VLOOKUP(AA1925,DATA!$O$25:$P$29,2,FALSE),""),"")</f>
        <v/>
      </c>
      <c r="AC1925" t="str">
        <f>IF(LEN(Z1925)&gt;0,VLOOKUP(Z1925,DATA!$K$25:$M$69,3,FALSE),"")</f>
        <v/>
      </c>
      <c r="AD1925" t="str">
        <f t="shared" si="1002"/>
        <v/>
      </c>
      <c r="AE1925" t="str">
        <f t="shared" si="1003"/>
        <v/>
      </c>
      <c r="AF1925" t="str">
        <f t="shared" si="1004"/>
        <v/>
      </c>
      <c r="AG1925" t="str">
        <f t="shared" si="1005"/>
        <v/>
      </c>
      <c r="AH1925" t="str">
        <f t="shared" si="1006"/>
        <v/>
      </c>
      <c r="AI1925" t="str">
        <f>IF(LEN(Q1925)&gt;0,REPT("0",IF(IF(MID(I1925,12,1)="F",VLOOKUP(J1925,DATA!$K$2:$Y$20,14,FALSE),0)&gt;10,IF(MID(I1925,12,1)="F",VLOOKUP(J1925,DATA!$K$2:$Y$20,14,FALSE),0)-10,0)-LEN(X1925))&amp;DEC2BIN(Q1925,IF(MID(I1925,12,1)="F",VLOOKUP(J1925,DATA!$K$2:$Y$20,14,FALSE),0)-IF(IF(MID(I1925,12,1)="F",VLOOKUP(J1925,DATA!$K$2:$Y$20,14,FALSE),0)&gt;10,IF(MID(I1925,12,1)="F",VLOOKUP(J1925,DATA!$K$2:$Y$20,14,FALSE),0)-10,0)),"")</f>
        <v/>
      </c>
      <c r="AJ1925" t="str">
        <f>IF(LEN(H1925)&gt;0,IF(H1925&lt;&gt;"CALL_PAL",VLOOKUP(H1925,DATA!$B$2:$E$526,4,FALSE),VLOOKUP(K1925,DATA!$K$72:$M$161,3,FALSE)),"")</f>
        <v/>
      </c>
      <c r="AK1925" t="str">
        <f>IF(LEN(H1925)&gt;0,VLOOKUP(H1925,DATA!$B$2:$D$526,3,FALSE),"")</f>
        <v/>
      </c>
      <c r="AL1925" t="str">
        <f t="shared" si="1007"/>
        <v/>
      </c>
      <c r="AM1925" t="str">
        <f t="shared" si="1008"/>
        <v/>
      </c>
      <c r="AN1925" t="str">
        <f t="shared" si="986"/>
        <v/>
      </c>
      <c r="AO1925" t="str">
        <f t="shared" si="1012"/>
        <v/>
      </c>
      <c r="AP1925" t="str">
        <f t="shared" ref="AP1925:AP1988" si="1013">IF(B1925="","",IF(G1925=G1926,"",INT(G1925/16)*16=G1925))</f>
        <v/>
      </c>
      <c r="AQ1925" t="str">
        <f t="shared" si="1010"/>
        <v/>
      </c>
    </row>
    <row r="1926" spans="1:43" x14ac:dyDescent="0.25">
      <c r="A1926" t="str">
        <f t="shared" ref="A1926:A1989" si="1014">IF(LEN(G1926)&gt;0,DEC2HEX(G1926+IF(AN1925,1,0),8),"")</f>
        <v/>
      </c>
      <c r="C1926" t="str">
        <f t="shared" si="988"/>
        <v/>
      </c>
      <c r="D1926" t="str">
        <f t="shared" ref="D1926:D1989" si="1015">IF(LEN(C1926)&gt;0,IF(MID(C1926,1,IFERROR(FIND(" ",C1926),2)-1)=".BASE","",IF(MID(C1926,1,4)=".VAR",MID(C1926,FIND(" ",C1926)+1,99),"")),"")</f>
        <v/>
      </c>
      <c r="E1926" t="str">
        <f t="shared" si="984"/>
        <v/>
      </c>
      <c r="F1926" t="str">
        <f t="shared" si="987"/>
        <v/>
      </c>
      <c r="G1926" t="str">
        <f t="shared" si="1011"/>
        <v/>
      </c>
      <c r="H1926" t="str">
        <f t="shared" si="989"/>
        <v/>
      </c>
      <c r="I1926" s="3" t="str">
        <f>IF(LEN(H1926)&gt;0,VLOOKUP(H1926,DATA!$B$2:$G$526,6,FALSE),"")</f>
        <v/>
      </c>
      <c r="J1926" t="str">
        <f>IF(LEN(H1926)&gt;0,VLOOKUP(H1926,DATA!$B$2:$G$526,2,FALSE),"")</f>
        <v/>
      </c>
      <c r="K1926" t="str">
        <f>IF(LEN(H1926)&gt;0,IF(MID(IF(MID(MID(C1926,LEN(H1926)+2,99),1,1)="(",MID(MID(C1926,LEN(H1926)+2,99),2,LEN(MID(C1926,LEN(H1926)+2,99))-2),MID(C1926,LEN(H1926)+2,99)),1,1)=VLOOKUP(H1926,DATA!$B$2:$I$526,8,FALSE),MID(IF(MID(MID(C1926,LEN(H1926)+2,99),1,1)="(",MID(MID(C1926,LEN(H1926)+2,99),2,LEN(MID(C1926,LEN(H1926)+2,99))-2),MID(C1926,LEN(H1926)+2,99)),1,3),IF(MID(MID(C1926,LEN(H1926)+2,99),1,1)="(",MID(MID(C1926,LEN(H1926)+2,99),2,LEN(MID(C1926,LEN(H1926)+2,99))-2),MID(C1926,LEN(H1926)+2,99))),"")</f>
        <v/>
      </c>
      <c r="L1926" t="str">
        <f t="shared" si="990"/>
        <v/>
      </c>
      <c r="M1926" t="str">
        <f t="shared" si="1009"/>
        <v/>
      </c>
      <c r="N1926" t="str">
        <f t="shared" si="991"/>
        <v/>
      </c>
      <c r="O1926" t="str">
        <f t="shared" si="992"/>
        <v/>
      </c>
      <c r="P1926" t="str">
        <f t="shared" si="985"/>
        <v/>
      </c>
      <c r="Q1926" t="str">
        <f t="shared" si="993"/>
        <v/>
      </c>
      <c r="R1926" t="str">
        <f t="shared" si="994"/>
        <v/>
      </c>
      <c r="S1926" t="str">
        <f t="shared" si="995"/>
        <v/>
      </c>
      <c r="T1926" t="str">
        <f t="shared" si="996"/>
        <v/>
      </c>
      <c r="U1926" t="str">
        <f t="shared" si="997"/>
        <v/>
      </c>
      <c r="V1926" t="str">
        <f>IF(MID(I1926,6,1)="T",VLOOKUP(H1926,DATA!$B$2:$H$526,7,FALSE),"")</f>
        <v/>
      </c>
      <c r="W1926" t="str">
        <f t="shared" si="998"/>
        <v/>
      </c>
      <c r="X1926" t="str">
        <f>IF(LEN(H1926)&gt;0,VLOOKUP(H1926,DATA!$B$2:$F$526,5,FALSE),"")</f>
        <v/>
      </c>
      <c r="Y1926" t="str">
        <f t="shared" si="999"/>
        <v/>
      </c>
      <c r="Z1926" t="str">
        <f t="shared" si="1000"/>
        <v/>
      </c>
      <c r="AA1926" t="str">
        <f t="shared" si="1001"/>
        <v/>
      </c>
      <c r="AB1926" t="str">
        <f>IF(LEN(Z1926)&gt;0,VLOOKUP(Z1926,DATA!$K$25:$L$69,2,FALSE)&amp;IF(LEN(AA1926)&gt;0,VLOOKUP(AA1926,DATA!$O$25:$P$29,2,FALSE),""),"")</f>
        <v/>
      </c>
      <c r="AC1926" t="str">
        <f>IF(LEN(Z1926)&gt;0,VLOOKUP(Z1926,DATA!$K$25:$M$69,3,FALSE),"")</f>
        <v/>
      </c>
      <c r="AD1926" t="str">
        <f t="shared" si="1002"/>
        <v/>
      </c>
      <c r="AE1926" t="str">
        <f t="shared" si="1003"/>
        <v/>
      </c>
      <c r="AF1926" t="str">
        <f t="shared" si="1004"/>
        <v/>
      </c>
      <c r="AG1926" t="str">
        <f t="shared" si="1005"/>
        <v/>
      </c>
      <c r="AH1926" t="str">
        <f t="shared" si="1006"/>
        <v/>
      </c>
      <c r="AI1926" t="str">
        <f>IF(LEN(Q1926)&gt;0,REPT("0",IF(IF(MID(I1926,12,1)="F",VLOOKUP(J1926,DATA!$K$2:$Y$20,14,FALSE),0)&gt;10,IF(MID(I1926,12,1)="F",VLOOKUP(J1926,DATA!$K$2:$Y$20,14,FALSE),0)-10,0)-LEN(X1926))&amp;DEC2BIN(Q1926,IF(MID(I1926,12,1)="F",VLOOKUP(J1926,DATA!$K$2:$Y$20,14,FALSE),0)-IF(IF(MID(I1926,12,1)="F",VLOOKUP(J1926,DATA!$K$2:$Y$20,14,FALSE),0)&gt;10,IF(MID(I1926,12,1)="F",VLOOKUP(J1926,DATA!$K$2:$Y$20,14,FALSE),0)-10,0)),"")</f>
        <v/>
      </c>
      <c r="AJ1926" t="str">
        <f>IF(LEN(H1926)&gt;0,IF(H1926&lt;&gt;"CALL_PAL",VLOOKUP(H1926,DATA!$B$2:$E$526,4,FALSE),VLOOKUP(K1926,DATA!$K$72:$M$161,3,FALSE)),"")</f>
        <v/>
      </c>
      <c r="AK1926" t="str">
        <f>IF(LEN(H1926)&gt;0,VLOOKUP(H1926,DATA!$B$2:$D$526,3,FALSE),"")</f>
        <v/>
      </c>
      <c r="AL1926" t="str">
        <f t="shared" si="1007"/>
        <v/>
      </c>
      <c r="AM1926" t="str">
        <f t="shared" si="1008"/>
        <v/>
      </c>
      <c r="AN1926" t="str">
        <f t="shared" si="986"/>
        <v/>
      </c>
      <c r="AO1926" t="str">
        <f t="shared" si="1012"/>
        <v/>
      </c>
      <c r="AP1926" t="str">
        <f t="shared" si="1013"/>
        <v/>
      </c>
      <c r="AQ1926" t="str">
        <f t="shared" si="1010"/>
        <v/>
      </c>
    </row>
    <row r="1927" spans="1:43" x14ac:dyDescent="0.25">
      <c r="A1927" t="str">
        <f t="shared" si="1014"/>
        <v/>
      </c>
      <c r="C1927" t="str">
        <f t="shared" si="988"/>
        <v/>
      </c>
      <c r="D1927" t="str">
        <f t="shared" si="1015"/>
        <v/>
      </c>
      <c r="E1927" t="str">
        <f t="shared" si="984"/>
        <v/>
      </c>
      <c r="F1927" t="str">
        <f t="shared" si="987"/>
        <v/>
      </c>
      <c r="G1927" t="str">
        <f t="shared" si="1011"/>
        <v/>
      </c>
      <c r="H1927" t="str">
        <f t="shared" si="989"/>
        <v/>
      </c>
      <c r="I1927" s="3" t="str">
        <f>IF(LEN(H1927)&gt;0,VLOOKUP(H1927,DATA!$B$2:$G$526,6,FALSE),"")</f>
        <v/>
      </c>
      <c r="J1927" t="str">
        <f>IF(LEN(H1927)&gt;0,VLOOKUP(H1927,DATA!$B$2:$G$526,2,FALSE),"")</f>
        <v/>
      </c>
      <c r="K1927" t="str">
        <f>IF(LEN(H1927)&gt;0,IF(MID(IF(MID(MID(C1927,LEN(H1927)+2,99),1,1)="(",MID(MID(C1927,LEN(H1927)+2,99),2,LEN(MID(C1927,LEN(H1927)+2,99))-2),MID(C1927,LEN(H1927)+2,99)),1,1)=VLOOKUP(H1927,DATA!$B$2:$I$526,8,FALSE),MID(IF(MID(MID(C1927,LEN(H1927)+2,99),1,1)="(",MID(MID(C1927,LEN(H1927)+2,99),2,LEN(MID(C1927,LEN(H1927)+2,99))-2),MID(C1927,LEN(H1927)+2,99)),1,3),IF(MID(MID(C1927,LEN(H1927)+2,99),1,1)="(",MID(MID(C1927,LEN(H1927)+2,99),2,LEN(MID(C1927,LEN(H1927)+2,99))-2),MID(C1927,LEN(H1927)+2,99))),"")</f>
        <v/>
      </c>
      <c r="L1927" t="str">
        <f t="shared" si="990"/>
        <v/>
      </c>
      <c r="M1927" t="str">
        <f t="shared" si="1009"/>
        <v/>
      </c>
      <c r="N1927" t="str">
        <f t="shared" si="991"/>
        <v/>
      </c>
      <c r="O1927" t="str">
        <f t="shared" si="992"/>
        <v/>
      </c>
      <c r="P1927" t="str">
        <f t="shared" si="985"/>
        <v/>
      </c>
      <c r="Q1927" t="str">
        <f t="shared" si="993"/>
        <v/>
      </c>
      <c r="R1927" t="str">
        <f t="shared" si="994"/>
        <v/>
      </c>
      <c r="S1927" t="str">
        <f t="shared" si="995"/>
        <v/>
      </c>
      <c r="T1927" t="str">
        <f t="shared" si="996"/>
        <v/>
      </c>
      <c r="U1927" t="str">
        <f t="shared" si="997"/>
        <v/>
      </c>
      <c r="V1927" t="str">
        <f>IF(MID(I1927,6,1)="T",VLOOKUP(H1927,DATA!$B$2:$H$526,7,FALSE),"")</f>
        <v/>
      </c>
      <c r="W1927" t="str">
        <f t="shared" si="998"/>
        <v/>
      </c>
      <c r="X1927" t="str">
        <f>IF(LEN(H1927)&gt;0,VLOOKUP(H1927,DATA!$B$2:$F$526,5,FALSE),"")</f>
        <v/>
      </c>
      <c r="Y1927" t="str">
        <f t="shared" si="999"/>
        <v/>
      </c>
      <c r="Z1927" t="str">
        <f t="shared" si="1000"/>
        <v/>
      </c>
      <c r="AA1927" t="str">
        <f t="shared" si="1001"/>
        <v/>
      </c>
      <c r="AB1927" t="str">
        <f>IF(LEN(Z1927)&gt;0,VLOOKUP(Z1927,DATA!$K$25:$L$69,2,FALSE)&amp;IF(LEN(AA1927)&gt;0,VLOOKUP(AA1927,DATA!$O$25:$P$29,2,FALSE),""),"")</f>
        <v/>
      </c>
      <c r="AC1927" t="str">
        <f>IF(LEN(Z1927)&gt;0,VLOOKUP(Z1927,DATA!$K$25:$M$69,3,FALSE),"")</f>
        <v/>
      </c>
      <c r="AD1927" t="str">
        <f t="shared" si="1002"/>
        <v/>
      </c>
      <c r="AE1927" t="str">
        <f t="shared" si="1003"/>
        <v/>
      </c>
      <c r="AF1927" t="str">
        <f t="shared" si="1004"/>
        <v/>
      </c>
      <c r="AG1927" t="str">
        <f t="shared" si="1005"/>
        <v/>
      </c>
      <c r="AH1927" t="str">
        <f t="shared" si="1006"/>
        <v/>
      </c>
      <c r="AI1927" t="str">
        <f>IF(LEN(Q1927)&gt;0,REPT("0",IF(IF(MID(I1927,12,1)="F",VLOOKUP(J1927,DATA!$K$2:$Y$20,14,FALSE),0)&gt;10,IF(MID(I1927,12,1)="F",VLOOKUP(J1927,DATA!$K$2:$Y$20,14,FALSE),0)-10,0)-LEN(X1927))&amp;DEC2BIN(Q1927,IF(MID(I1927,12,1)="F",VLOOKUP(J1927,DATA!$K$2:$Y$20,14,FALSE),0)-IF(IF(MID(I1927,12,1)="F",VLOOKUP(J1927,DATA!$K$2:$Y$20,14,FALSE),0)&gt;10,IF(MID(I1927,12,1)="F",VLOOKUP(J1927,DATA!$K$2:$Y$20,14,FALSE),0)-10,0)),"")</f>
        <v/>
      </c>
      <c r="AJ1927" t="str">
        <f>IF(LEN(H1927)&gt;0,IF(H1927&lt;&gt;"CALL_PAL",VLOOKUP(H1927,DATA!$B$2:$E$526,4,FALSE),VLOOKUP(K1927,DATA!$K$72:$M$161,3,FALSE)),"")</f>
        <v/>
      </c>
      <c r="AK1927" t="str">
        <f>IF(LEN(H1927)&gt;0,VLOOKUP(H1927,DATA!$B$2:$D$526,3,FALSE),"")</f>
        <v/>
      </c>
      <c r="AL1927" t="str">
        <f t="shared" si="1007"/>
        <v/>
      </c>
      <c r="AM1927" t="str">
        <f t="shared" si="1008"/>
        <v/>
      </c>
      <c r="AN1927" t="str">
        <f t="shared" si="986"/>
        <v/>
      </c>
      <c r="AO1927" t="str">
        <f t="shared" si="1012"/>
        <v/>
      </c>
      <c r="AP1927" t="str">
        <f t="shared" si="1013"/>
        <v/>
      </c>
      <c r="AQ1927" t="str">
        <f t="shared" si="1010"/>
        <v/>
      </c>
    </row>
    <row r="1928" spans="1:43" x14ac:dyDescent="0.25">
      <c r="A1928" t="str">
        <f t="shared" si="1014"/>
        <v/>
      </c>
      <c r="C1928" t="str">
        <f t="shared" si="988"/>
        <v/>
      </c>
      <c r="D1928" t="str">
        <f t="shared" si="1015"/>
        <v/>
      </c>
      <c r="E1928" t="str">
        <f t="shared" ref="E1928:E1991" si="1016">IF(LEN(C1928)&gt;0,AND(MID(C1927,1,2)&lt;&gt;".B",MID(C1927,1,2)&lt;&gt;".P",NOT(IFERROR(FIND(":",C1927)&gt;0,FALSE))),"")</f>
        <v/>
      </c>
      <c r="F1928" t="str">
        <f t="shared" si="987"/>
        <v/>
      </c>
      <c r="G1928" t="str">
        <f t="shared" si="1011"/>
        <v/>
      </c>
      <c r="H1928" t="str">
        <f t="shared" si="989"/>
        <v/>
      </c>
      <c r="I1928" s="3" t="str">
        <f>IF(LEN(H1928)&gt;0,VLOOKUP(H1928,DATA!$B$2:$G$526,6,FALSE),"")</f>
        <v/>
      </c>
      <c r="J1928" t="str">
        <f>IF(LEN(H1928)&gt;0,VLOOKUP(H1928,DATA!$B$2:$G$526,2,FALSE),"")</f>
        <v/>
      </c>
      <c r="K1928" t="str">
        <f>IF(LEN(H1928)&gt;0,IF(MID(IF(MID(MID(C1928,LEN(H1928)+2,99),1,1)="(",MID(MID(C1928,LEN(H1928)+2,99),2,LEN(MID(C1928,LEN(H1928)+2,99))-2),MID(C1928,LEN(H1928)+2,99)),1,1)=VLOOKUP(H1928,DATA!$B$2:$I$526,8,FALSE),MID(IF(MID(MID(C1928,LEN(H1928)+2,99),1,1)="(",MID(MID(C1928,LEN(H1928)+2,99),2,LEN(MID(C1928,LEN(H1928)+2,99))-2),MID(C1928,LEN(H1928)+2,99)),1,3),IF(MID(MID(C1928,LEN(H1928)+2,99),1,1)="(",MID(MID(C1928,LEN(H1928)+2,99),2,LEN(MID(C1928,LEN(H1928)+2,99))-2),MID(C1928,LEN(H1928)+2,99))),"")</f>
        <v/>
      </c>
      <c r="L1928" t="str">
        <f t="shared" si="990"/>
        <v/>
      </c>
      <c r="M1928" t="str">
        <f t="shared" si="1009"/>
        <v/>
      </c>
      <c r="N1928" t="str">
        <f t="shared" si="991"/>
        <v/>
      </c>
      <c r="O1928" t="str">
        <f t="shared" si="992"/>
        <v/>
      </c>
      <c r="P1928" t="str">
        <f t="shared" si="985"/>
        <v/>
      </c>
      <c r="Q1928" t="str">
        <f t="shared" si="993"/>
        <v/>
      </c>
      <c r="R1928" t="str">
        <f t="shared" si="994"/>
        <v/>
      </c>
      <c r="S1928" t="str">
        <f t="shared" si="995"/>
        <v/>
      </c>
      <c r="T1928" t="str">
        <f t="shared" si="996"/>
        <v/>
      </c>
      <c r="U1928" t="str">
        <f t="shared" si="997"/>
        <v/>
      </c>
      <c r="V1928" t="str">
        <f>IF(MID(I1928,6,1)="T",VLOOKUP(H1928,DATA!$B$2:$H$526,7,FALSE),"")</f>
        <v/>
      </c>
      <c r="W1928" t="str">
        <f t="shared" si="998"/>
        <v/>
      </c>
      <c r="X1928" t="str">
        <f>IF(LEN(H1928)&gt;0,VLOOKUP(H1928,DATA!$B$2:$F$526,5,FALSE),"")</f>
        <v/>
      </c>
      <c r="Y1928" t="str">
        <f t="shared" si="999"/>
        <v/>
      </c>
      <c r="Z1928" t="str">
        <f t="shared" si="1000"/>
        <v/>
      </c>
      <c r="AA1928" t="str">
        <f t="shared" si="1001"/>
        <v/>
      </c>
      <c r="AB1928" t="str">
        <f>IF(LEN(Z1928)&gt;0,VLOOKUP(Z1928,DATA!$K$25:$L$69,2,FALSE)&amp;IF(LEN(AA1928)&gt;0,VLOOKUP(AA1928,DATA!$O$25:$P$29,2,FALSE),""),"")</f>
        <v/>
      </c>
      <c r="AC1928" t="str">
        <f>IF(LEN(Z1928)&gt;0,VLOOKUP(Z1928,DATA!$K$25:$M$69,3,FALSE),"")</f>
        <v/>
      </c>
      <c r="AD1928" t="str">
        <f t="shared" si="1002"/>
        <v/>
      </c>
      <c r="AE1928" t="str">
        <f t="shared" si="1003"/>
        <v/>
      </c>
      <c r="AF1928" t="str">
        <f t="shared" si="1004"/>
        <v/>
      </c>
      <c r="AG1928" t="str">
        <f t="shared" si="1005"/>
        <v/>
      </c>
      <c r="AH1928" t="str">
        <f t="shared" si="1006"/>
        <v/>
      </c>
      <c r="AI1928" t="str">
        <f>IF(LEN(Q1928)&gt;0,REPT("0",IF(IF(MID(I1928,12,1)="F",VLOOKUP(J1928,DATA!$K$2:$Y$20,14,FALSE),0)&gt;10,IF(MID(I1928,12,1)="F",VLOOKUP(J1928,DATA!$K$2:$Y$20,14,FALSE),0)-10,0)-LEN(X1928))&amp;DEC2BIN(Q1928,IF(MID(I1928,12,1)="F",VLOOKUP(J1928,DATA!$K$2:$Y$20,14,FALSE),0)-IF(IF(MID(I1928,12,1)="F",VLOOKUP(J1928,DATA!$K$2:$Y$20,14,FALSE),0)&gt;10,IF(MID(I1928,12,1)="F",VLOOKUP(J1928,DATA!$K$2:$Y$20,14,FALSE),0)-10,0)),"")</f>
        <v/>
      </c>
      <c r="AJ1928" t="str">
        <f>IF(LEN(H1928)&gt;0,IF(H1928&lt;&gt;"CALL_PAL",VLOOKUP(H1928,DATA!$B$2:$E$526,4,FALSE),VLOOKUP(K1928,DATA!$K$72:$M$161,3,FALSE)),"")</f>
        <v/>
      </c>
      <c r="AK1928" t="str">
        <f>IF(LEN(H1928)&gt;0,VLOOKUP(H1928,DATA!$B$2:$D$526,3,FALSE),"")</f>
        <v/>
      </c>
      <c r="AL1928" t="str">
        <f t="shared" si="1007"/>
        <v/>
      </c>
      <c r="AM1928" t="str">
        <f t="shared" si="1008"/>
        <v/>
      </c>
      <c r="AN1928" t="str">
        <f t="shared" si="986"/>
        <v/>
      </c>
      <c r="AO1928" t="str">
        <f t="shared" si="1012"/>
        <v/>
      </c>
      <c r="AP1928" t="str">
        <f t="shared" si="1013"/>
        <v/>
      </c>
      <c r="AQ1928" t="str">
        <f t="shared" si="1010"/>
        <v/>
      </c>
    </row>
    <row r="1929" spans="1:43" x14ac:dyDescent="0.25">
      <c r="A1929" t="str">
        <f t="shared" si="1014"/>
        <v/>
      </c>
      <c r="C1929" t="str">
        <f t="shared" si="988"/>
        <v/>
      </c>
      <c r="D1929" t="str">
        <f t="shared" si="1015"/>
        <v/>
      </c>
      <c r="E1929" t="str">
        <f t="shared" si="1016"/>
        <v/>
      </c>
      <c r="F1929" t="str">
        <f t="shared" si="987"/>
        <v/>
      </c>
      <c r="G1929" t="str">
        <f t="shared" si="1011"/>
        <v/>
      </c>
      <c r="H1929" t="str">
        <f t="shared" si="989"/>
        <v/>
      </c>
      <c r="I1929" s="3" t="str">
        <f>IF(LEN(H1929)&gt;0,VLOOKUP(H1929,DATA!$B$2:$G$526,6,FALSE),"")</f>
        <v/>
      </c>
      <c r="J1929" t="str">
        <f>IF(LEN(H1929)&gt;0,VLOOKUP(H1929,DATA!$B$2:$G$526,2,FALSE),"")</f>
        <v/>
      </c>
      <c r="K1929" t="str">
        <f>IF(LEN(H1929)&gt;0,IF(MID(IF(MID(MID(C1929,LEN(H1929)+2,99),1,1)="(",MID(MID(C1929,LEN(H1929)+2,99),2,LEN(MID(C1929,LEN(H1929)+2,99))-2),MID(C1929,LEN(H1929)+2,99)),1,1)=VLOOKUP(H1929,DATA!$B$2:$I$526,8,FALSE),MID(IF(MID(MID(C1929,LEN(H1929)+2,99),1,1)="(",MID(MID(C1929,LEN(H1929)+2,99),2,LEN(MID(C1929,LEN(H1929)+2,99))-2),MID(C1929,LEN(H1929)+2,99)),1,3),IF(MID(MID(C1929,LEN(H1929)+2,99),1,1)="(",MID(MID(C1929,LEN(H1929)+2,99),2,LEN(MID(C1929,LEN(H1929)+2,99))-2),MID(C1929,LEN(H1929)+2,99))),"")</f>
        <v/>
      </c>
      <c r="L1929" t="str">
        <f t="shared" si="990"/>
        <v/>
      </c>
      <c r="M1929" t="str">
        <f t="shared" si="1009"/>
        <v/>
      </c>
      <c r="N1929" t="str">
        <f t="shared" si="991"/>
        <v/>
      </c>
      <c r="O1929" t="str">
        <f t="shared" si="992"/>
        <v/>
      </c>
      <c r="P1929" t="str">
        <f t="shared" si="985"/>
        <v/>
      </c>
      <c r="Q1929" t="str">
        <f t="shared" si="993"/>
        <v/>
      </c>
      <c r="R1929" t="str">
        <f t="shared" si="994"/>
        <v/>
      </c>
      <c r="S1929" t="str">
        <f t="shared" si="995"/>
        <v/>
      </c>
      <c r="T1929" t="str">
        <f t="shared" si="996"/>
        <v/>
      </c>
      <c r="U1929" t="str">
        <f t="shared" si="997"/>
        <v/>
      </c>
      <c r="V1929" t="str">
        <f>IF(MID(I1929,6,1)="T",VLOOKUP(H1929,DATA!$B$2:$H$526,7,FALSE),"")</f>
        <v/>
      </c>
      <c r="W1929" t="str">
        <f t="shared" si="998"/>
        <v/>
      </c>
      <c r="X1929" t="str">
        <f>IF(LEN(H1929)&gt;0,VLOOKUP(H1929,DATA!$B$2:$F$526,5,FALSE),"")</f>
        <v/>
      </c>
      <c r="Y1929" t="str">
        <f t="shared" si="999"/>
        <v/>
      </c>
      <c r="Z1929" t="str">
        <f t="shared" si="1000"/>
        <v/>
      </c>
      <c r="AA1929" t="str">
        <f t="shared" si="1001"/>
        <v/>
      </c>
      <c r="AB1929" t="str">
        <f>IF(LEN(Z1929)&gt;0,VLOOKUP(Z1929,DATA!$K$25:$L$69,2,FALSE)&amp;IF(LEN(AA1929)&gt;0,VLOOKUP(AA1929,DATA!$O$25:$P$29,2,FALSE),""),"")</f>
        <v/>
      </c>
      <c r="AC1929" t="str">
        <f>IF(LEN(Z1929)&gt;0,VLOOKUP(Z1929,DATA!$K$25:$M$69,3,FALSE),"")</f>
        <v/>
      </c>
      <c r="AD1929" t="str">
        <f t="shared" si="1002"/>
        <v/>
      </c>
      <c r="AE1929" t="str">
        <f t="shared" si="1003"/>
        <v/>
      </c>
      <c r="AF1929" t="str">
        <f t="shared" si="1004"/>
        <v/>
      </c>
      <c r="AG1929" t="str">
        <f t="shared" si="1005"/>
        <v/>
      </c>
      <c r="AH1929" t="str">
        <f t="shared" si="1006"/>
        <v/>
      </c>
      <c r="AI1929" t="str">
        <f>IF(LEN(Q1929)&gt;0,REPT("0",IF(IF(MID(I1929,12,1)="F",VLOOKUP(J1929,DATA!$K$2:$Y$20,14,FALSE),0)&gt;10,IF(MID(I1929,12,1)="F",VLOOKUP(J1929,DATA!$K$2:$Y$20,14,FALSE),0)-10,0)-LEN(X1929))&amp;DEC2BIN(Q1929,IF(MID(I1929,12,1)="F",VLOOKUP(J1929,DATA!$K$2:$Y$20,14,FALSE),0)-IF(IF(MID(I1929,12,1)="F",VLOOKUP(J1929,DATA!$K$2:$Y$20,14,FALSE),0)&gt;10,IF(MID(I1929,12,1)="F",VLOOKUP(J1929,DATA!$K$2:$Y$20,14,FALSE),0)-10,0)),"")</f>
        <v/>
      </c>
      <c r="AJ1929" t="str">
        <f>IF(LEN(H1929)&gt;0,IF(H1929&lt;&gt;"CALL_PAL",VLOOKUP(H1929,DATA!$B$2:$E$526,4,FALSE),VLOOKUP(K1929,DATA!$K$72:$M$161,3,FALSE)),"")</f>
        <v/>
      </c>
      <c r="AK1929" t="str">
        <f>IF(LEN(H1929)&gt;0,VLOOKUP(H1929,DATA!$B$2:$D$526,3,FALSE),"")</f>
        <v/>
      </c>
      <c r="AL1929" t="str">
        <f t="shared" si="1007"/>
        <v/>
      </c>
      <c r="AM1929" t="str">
        <f t="shared" si="1008"/>
        <v/>
      </c>
      <c r="AN1929" t="str">
        <f t="shared" si="986"/>
        <v/>
      </c>
      <c r="AO1929" t="str">
        <f t="shared" si="1012"/>
        <v/>
      </c>
      <c r="AP1929" t="str">
        <f t="shared" si="1013"/>
        <v/>
      </c>
      <c r="AQ1929" t="str">
        <f t="shared" si="1010"/>
        <v/>
      </c>
    </row>
    <row r="1930" spans="1:43" x14ac:dyDescent="0.25">
      <c r="A1930" t="str">
        <f t="shared" si="1014"/>
        <v/>
      </c>
      <c r="C1930" t="str">
        <f t="shared" si="988"/>
        <v/>
      </c>
      <c r="D1930" t="str">
        <f t="shared" si="1015"/>
        <v/>
      </c>
      <c r="E1930" t="str">
        <f t="shared" si="1016"/>
        <v/>
      </c>
      <c r="F1930" t="str">
        <f t="shared" si="987"/>
        <v/>
      </c>
      <c r="G1930" t="str">
        <f t="shared" si="1011"/>
        <v/>
      </c>
      <c r="H1930" t="str">
        <f t="shared" si="989"/>
        <v/>
      </c>
      <c r="I1930" s="3" t="str">
        <f>IF(LEN(H1930)&gt;0,VLOOKUP(H1930,DATA!$B$2:$G$526,6,FALSE),"")</f>
        <v/>
      </c>
      <c r="J1930" t="str">
        <f>IF(LEN(H1930)&gt;0,VLOOKUP(H1930,DATA!$B$2:$G$526,2,FALSE),"")</f>
        <v/>
      </c>
      <c r="K1930" t="str">
        <f>IF(LEN(H1930)&gt;0,IF(MID(IF(MID(MID(C1930,LEN(H1930)+2,99),1,1)="(",MID(MID(C1930,LEN(H1930)+2,99),2,LEN(MID(C1930,LEN(H1930)+2,99))-2),MID(C1930,LEN(H1930)+2,99)),1,1)=VLOOKUP(H1930,DATA!$B$2:$I$526,8,FALSE),MID(IF(MID(MID(C1930,LEN(H1930)+2,99),1,1)="(",MID(MID(C1930,LEN(H1930)+2,99),2,LEN(MID(C1930,LEN(H1930)+2,99))-2),MID(C1930,LEN(H1930)+2,99)),1,3),IF(MID(MID(C1930,LEN(H1930)+2,99),1,1)="(",MID(MID(C1930,LEN(H1930)+2,99),2,LEN(MID(C1930,LEN(H1930)+2,99))-2),MID(C1930,LEN(H1930)+2,99))),"")</f>
        <v/>
      </c>
      <c r="L1930" t="str">
        <f t="shared" si="990"/>
        <v/>
      </c>
      <c r="M1930" t="str">
        <f t="shared" si="1009"/>
        <v/>
      </c>
      <c r="N1930" t="str">
        <f t="shared" si="991"/>
        <v/>
      </c>
      <c r="O1930" t="str">
        <f t="shared" si="992"/>
        <v/>
      </c>
      <c r="P1930" t="str">
        <f t="shared" si="985"/>
        <v/>
      </c>
      <c r="Q1930" t="str">
        <f t="shared" si="993"/>
        <v/>
      </c>
      <c r="R1930" t="str">
        <f t="shared" si="994"/>
        <v/>
      </c>
      <c r="S1930" t="str">
        <f t="shared" si="995"/>
        <v/>
      </c>
      <c r="T1930" t="str">
        <f t="shared" si="996"/>
        <v/>
      </c>
      <c r="U1930" t="str">
        <f t="shared" si="997"/>
        <v/>
      </c>
      <c r="V1930" t="str">
        <f>IF(MID(I1930,6,1)="T",VLOOKUP(H1930,DATA!$B$2:$H$526,7,FALSE),"")</f>
        <v/>
      </c>
      <c r="W1930" t="str">
        <f t="shared" si="998"/>
        <v/>
      </c>
      <c r="X1930" t="str">
        <f>IF(LEN(H1930)&gt;0,VLOOKUP(H1930,DATA!$B$2:$F$526,5,FALSE),"")</f>
        <v/>
      </c>
      <c r="Y1930" t="str">
        <f t="shared" si="999"/>
        <v/>
      </c>
      <c r="Z1930" t="str">
        <f t="shared" si="1000"/>
        <v/>
      </c>
      <c r="AA1930" t="str">
        <f t="shared" si="1001"/>
        <v/>
      </c>
      <c r="AB1930" t="str">
        <f>IF(LEN(Z1930)&gt;0,VLOOKUP(Z1930,DATA!$K$25:$L$69,2,FALSE)&amp;IF(LEN(AA1930)&gt;0,VLOOKUP(AA1930,DATA!$O$25:$P$29,2,FALSE),""),"")</f>
        <v/>
      </c>
      <c r="AC1930" t="str">
        <f>IF(LEN(Z1930)&gt;0,VLOOKUP(Z1930,DATA!$K$25:$M$69,3,FALSE),"")</f>
        <v/>
      </c>
      <c r="AD1930" t="str">
        <f t="shared" si="1002"/>
        <v/>
      </c>
      <c r="AE1930" t="str">
        <f t="shared" si="1003"/>
        <v/>
      </c>
      <c r="AF1930" t="str">
        <f t="shared" si="1004"/>
        <v/>
      </c>
      <c r="AG1930" t="str">
        <f t="shared" si="1005"/>
        <v/>
      </c>
      <c r="AH1930" t="str">
        <f t="shared" si="1006"/>
        <v/>
      </c>
      <c r="AI1930" t="str">
        <f>IF(LEN(Q1930)&gt;0,REPT("0",IF(IF(MID(I1930,12,1)="F",VLOOKUP(J1930,DATA!$K$2:$Y$20,14,FALSE),0)&gt;10,IF(MID(I1930,12,1)="F",VLOOKUP(J1930,DATA!$K$2:$Y$20,14,FALSE),0)-10,0)-LEN(X1930))&amp;DEC2BIN(Q1930,IF(MID(I1930,12,1)="F",VLOOKUP(J1930,DATA!$K$2:$Y$20,14,FALSE),0)-IF(IF(MID(I1930,12,1)="F",VLOOKUP(J1930,DATA!$K$2:$Y$20,14,FALSE),0)&gt;10,IF(MID(I1930,12,1)="F",VLOOKUP(J1930,DATA!$K$2:$Y$20,14,FALSE),0)-10,0)),"")</f>
        <v/>
      </c>
      <c r="AJ1930" t="str">
        <f>IF(LEN(H1930)&gt;0,IF(H1930&lt;&gt;"CALL_PAL",VLOOKUP(H1930,DATA!$B$2:$E$526,4,FALSE),VLOOKUP(K1930,DATA!$K$72:$M$161,3,FALSE)),"")</f>
        <v/>
      </c>
      <c r="AK1930" t="str">
        <f>IF(LEN(H1930)&gt;0,VLOOKUP(H1930,DATA!$B$2:$D$526,3,FALSE),"")</f>
        <v/>
      </c>
      <c r="AL1930" t="str">
        <f t="shared" si="1007"/>
        <v/>
      </c>
      <c r="AM1930" t="str">
        <f t="shared" si="1008"/>
        <v/>
      </c>
      <c r="AN1930" t="str">
        <f t="shared" si="986"/>
        <v/>
      </c>
      <c r="AO1930" t="str">
        <f t="shared" si="1012"/>
        <v/>
      </c>
      <c r="AP1930" t="str">
        <f t="shared" si="1013"/>
        <v/>
      </c>
      <c r="AQ1930" t="str">
        <f t="shared" si="1010"/>
        <v/>
      </c>
    </row>
    <row r="1931" spans="1:43" x14ac:dyDescent="0.25">
      <c r="A1931" t="str">
        <f t="shared" si="1014"/>
        <v/>
      </c>
      <c r="C1931" t="str">
        <f t="shared" si="988"/>
        <v/>
      </c>
      <c r="D1931" t="str">
        <f t="shared" si="1015"/>
        <v/>
      </c>
      <c r="E1931" t="str">
        <f t="shared" si="1016"/>
        <v/>
      </c>
      <c r="F1931" t="str">
        <f t="shared" si="987"/>
        <v/>
      </c>
      <c r="G1931" t="str">
        <f t="shared" si="1011"/>
        <v/>
      </c>
      <c r="H1931" t="str">
        <f t="shared" si="989"/>
        <v/>
      </c>
      <c r="I1931" s="3" t="str">
        <f>IF(LEN(H1931)&gt;0,VLOOKUP(H1931,DATA!$B$2:$G$526,6,FALSE),"")</f>
        <v/>
      </c>
      <c r="J1931" t="str">
        <f>IF(LEN(H1931)&gt;0,VLOOKUP(H1931,DATA!$B$2:$G$526,2,FALSE),"")</f>
        <v/>
      </c>
      <c r="K1931" t="str">
        <f>IF(LEN(H1931)&gt;0,IF(MID(IF(MID(MID(C1931,LEN(H1931)+2,99),1,1)="(",MID(MID(C1931,LEN(H1931)+2,99),2,LEN(MID(C1931,LEN(H1931)+2,99))-2),MID(C1931,LEN(H1931)+2,99)),1,1)=VLOOKUP(H1931,DATA!$B$2:$I$526,8,FALSE),MID(IF(MID(MID(C1931,LEN(H1931)+2,99),1,1)="(",MID(MID(C1931,LEN(H1931)+2,99),2,LEN(MID(C1931,LEN(H1931)+2,99))-2),MID(C1931,LEN(H1931)+2,99)),1,3),IF(MID(MID(C1931,LEN(H1931)+2,99),1,1)="(",MID(MID(C1931,LEN(H1931)+2,99),2,LEN(MID(C1931,LEN(H1931)+2,99))-2),MID(C1931,LEN(H1931)+2,99))),"")</f>
        <v/>
      </c>
      <c r="L1931" t="str">
        <f t="shared" si="990"/>
        <v/>
      </c>
      <c r="M1931" t="str">
        <f t="shared" si="1009"/>
        <v/>
      </c>
      <c r="N1931" t="str">
        <f t="shared" si="991"/>
        <v/>
      </c>
      <c r="O1931" t="str">
        <f t="shared" si="992"/>
        <v/>
      </c>
      <c r="P1931" t="str">
        <f t="shared" si="985"/>
        <v/>
      </c>
      <c r="Q1931" t="str">
        <f t="shared" si="993"/>
        <v/>
      </c>
      <c r="R1931" t="str">
        <f t="shared" si="994"/>
        <v/>
      </c>
      <c r="S1931" t="str">
        <f t="shared" si="995"/>
        <v/>
      </c>
      <c r="T1931" t="str">
        <f t="shared" si="996"/>
        <v/>
      </c>
      <c r="U1931" t="str">
        <f t="shared" si="997"/>
        <v/>
      </c>
      <c r="V1931" t="str">
        <f>IF(MID(I1931,6,1)="T",VLOOKUP(H1931,DATA!$B$2:$H$526,7,FALSE),"")</f>
        <v/>
      </c>
      <c r="W1931" t="str">
        <f t="shared" si="998"/>
        <v/>
      </c>
      <c r="X1931" t="str">
        <f>IF(LEN(H1931)&gt;0,VLOOKUP(H1931,DATA!$B$2:$F$526,5,FALSE),"")</f>
        <v/>
      </c>
      <c r="Y1931" t="str">
        <f t="shared" si="999"/>
        <v/>
      </c>
      <c r="Z1931" t="str">
        <f t="shared" si="1000"/>
        <v/>
      </c>
      <c r="AA1931" t="str">
        <f t="shared" si="1001"/>
        <v/>
      </c>
      <c r="AB1931" t="str">
        <f>IF(LEN(Z1931)&gt;0,VLOOKUP(Z1931,DATA!$K$25:$L$69,2,FALSE)&amp;IF(LEN(AA1931)&gt;0,VLOOKUP(AA1931,DATA!$O$25:$P$29,2,FALSE),""),"")</f>
        <v/>
      </c>
      <c r="AC1931" t="str">
        <f>IF(LEN(Z1931)&gt;0,VLOOKUP(Z1931,DATA!$K$25:$M$69,3,FALSE),"")</f>
        <v/>
      </c>
      <c r="AD1931" t="str">
        <f t="shared" si="1002"/>
        <v/>
      </c>
      <c r="AE1931" t="str">
        <f t="shared" si="1003"/>
        <v/>
      </c>
      <c r="AF1931" t="str">
        <f t="shared" si="1004"/>
        <v/>
      </c>
      <c r="AG1931" t="str">
        <f t="shared" si="1005"/>
        <v/>
      </c>
      <c r="AH1931" t="str">
        <f t="shared" si="1006"/>
        <v/>
      </c>
      <c r="AI1931" t="str">
        <f>IF(LEN(Q1931)&gt;0,REPT("0",IF(IF(MID(I1931,12,1)="F",VLOOKUP(J1931,DATA!$K$2:$Y$20,14,FALSE),0)&gt;10,IF(MID(I1931,12,1)="F",VLOOKUP(J1931,DATA!$K$2:$Y$20,14,FALSE),0)-10,0)-LEN(X1931))&amp;DEC2BIN(Q1931,IF(MID(I1931,12,1)="F",VLOOKUP(J1931,DATA!$K$2:$Y$20,14,FALSE),0)-IF(IF(MID(I1931,12,1)="F",VLOOKUP(J1931,DATA!$K$2:$Y$20,14,FALSE),0)&gt;10,IF(MID(I1931,12,1)="F",VLOOKUP(J1931,DATA!$K$2:$Y$20,14,FALSE),0)-10,0)),"")</f>
        <v/>
      </c>
      <c r="AJ1931" t="str">
        <f>IF(LEN(H1931)&gt;0,IF(H1931&lt;&gt;"CALL_PAL",VLOOKUP(H1931,DATA!$B$2:$E$526,4,FALSE),VLOOKUP(K1931,DATA!$K$72:$M$161,3,FALSE)),"")</f>
        <v/>
      </c>
      <c r="AK1931" t="str">
        <f>IF(LEN(H1931)&gt;0,VLOOKUP(H1931,DATA!$B$2:$D$526,3,FALSE),"")</f>
        <v/>
      </c>
      <c r="AL1931" t="str">
        <f t="shared" si="1007"/>
        <v/>
      </c>
      <c r="AM1931" t="str">
        <f t="shared" si="1008"/>
        <v/>
      </c>
      <c r="AN1931" t="str">
        <f t="shared" si="986"/>
        <v/>
      </c>
      <c r="AO1931" t="str">
        <f t="shared" si="1012"/>
        <v/>
      </c>
      <c r="AP1931" t="str">
        <f t="shared" si="1013"/>
        <v/>
      </c>
      <c r="AQ1931" t="str">
        <f t="shared" si="1010"/>
        <v/>
      </c>
    </row>
    <row r="1932" spans="1:43" x14ac:dyDescent="0.25">
      <c r="A1932" t="str">
        <f t="shared" si="1014"/>
        <v/>
      </c>
      <c r="C1932" t="str">
        <f t="shared" si="988"/>
        <v/>
      </c>
      <c r="D1932" t="str">
        <f t="shared" si="1015"/>
        <v/>
      </c>
      <c r="E1932" t="str">
        <f t="shared" si="1016"/>
        <v/>
      </c>
      <c r="F1932" t="str">
        <f t="shared" si="987"/>
        <v/>
      </c>
      <c r="G1932" t="str">
        <f t="shared" si="1011"/>
        <v/>
      </c>
      <c r="H1932" t="str">
        <f t="shared" si="989"/>
        <v/>
      </c>
      <c r="I1932" s="3" t="str">
        <f>IF(LEN(H1932)&gt;0,VLOOKUP(H1932,DATA!$B$2:$G$526,6,FALSE),"")</f>
        <v/>
      </c>
      <c r="J1932" t="str">
        <f>IF(LEN(H1932)&gt;0,VLOOKUP(H1932,DATA!$B$2:$G$526,2,FALSE),"")</f>
        <v/>
      </c>
      <c r="K1932" t="str">
        <f>IF(LEN(H1932)&gt;0,IF(MID(IF(MID(MID(C1932,LEN(H1932)+2,99),1,1)="(",MID(MID(C1932,LEN(H1932)+2,99),2,LEN(MID(C1932,LEN(H1932)+2,99))-2),MID(C1932,LEN(H1932)+2,99)),1,1)=VLOOKUP(H1932,DATA!$B$2:$I$526,8,FALSE),MID(IF(MID(MID(C1932,LEN(H1932)+2,99),1,1)="(",MID(MID(C1932,LEN(H1932)+2,99),2,LEN(MID(C1932,LEN(H1932)+2,99))-2),MID(C1932,LEN(H1932)+2,99)),1,3),IF(MID(MID(C1932,LEN(H1932)+2,99),1,1)="(",MID(MID(C1932,LEN(H1932)+2,99),2,LEN(MID(C1932,LEN(H1932)+2,99))-2),MID(C1932,LEN(H1932)+2,99))),"")</f>
        <v/>
      </c>
      <c r="L1932" t="str">
        <f t="shared" si="990"/>
        <v/>
      </c>
      <c r="M1932" t="str">
        <f t="shared" si="1009"/>
        <v/>
      </c>
      <c r="N1932" t="str">
        <f t="shared" si="991"/>
        <v/>
      </c>
      <c r="O1932" t="str">
        <f t="shared" si="992"/>
        <v/>
      </c>
      <c r="P1932" t="str">
        <f t="shared" si="985"/>
        <v/>
      </c>
      <c r="Q1932" t="str">
        <f t="shared" si="993"/>
        <v/>
      </c>
      <c r="R1932" t="str">
        <f t="shared" si="994"/>
        <v/>
      </c>
      <c r="S1932" t="str">
        <f t="shared" si="995"/>
        <v/>
      </c>
      <c r="T1932" t="str">
        <f t="shared" si="996"/>
        <v/>
      </c>
      <c r="U1932" t="str">
        <f t="shared" si="997"/>
        <v/>
      </c>
      <c r="V1932" t="str">
        <f>IF(MID(I1932,6,1)="T",VLOOKUP(H1932,DATA!$B$2:$H$526,7,FALSE),"")</f>
        <v/>
      </c>
      <c r="W1932" t="str">
        <f t="shared" si="998"/>
        <v/>
      </c>
      <c r="X1932" t="str">
        <f>IF(LEN(H1932)&gt;0,VLOOKUP(H1932,DATA!$B$2:$F$526,5,FALSE),"")</f>
        <v/>
      </c>
      <c r="Y1932" t="str">
        <f t="shared" si="999"/>
        <v/>
      </c>
      <c r="Z1932" t="str">
        <f t="shared" si="1000"/>
        <v/>
      </c>
      <c r="AA1932" t="str">
        <f t="shared" si="1001"/>
        <v/>
      </c>
      <c r="AB1932" t="str">
        <f>IF(LEN(Z1932)&gt;0,VLOOKUP(Z1932,DATA!$K$25:$L$69,2,FALSE)&amp;IF(LEN(AA1932)&gt;0,VLOOKUP(AA1932,DATA!$O$25:$P$29,2,FALSE),""),"")</f>
        <v/>
      </c>
      <c r="AC1932" t="str">
        <f>IF(LEN(Z1932)&gt;0,VLOOKUP(Z1932,DATA!$K$25:$M$69,3,FALSE),"")</f>
        <v/>
      </c>
      <c r="AD1932" t="str">
        <f t="shared" si="1002"/>
        <v/>
      </c>
      <c r="AE1932" t="str">
        <f t="shared" si="1003"/>
        <v/>
      </c>
      <c r="AF1932" t="str">
        <f t="shared" si="1004"/>
        <v/>
      </c>
      <c r="AG1932" t="str">
        <f t="shared" si="1005"/>
        <v/>
      </c>
      <c r="AH1932" t="str">
        <f t="shared" si="1006"/>
        <v/>
      </c>
      <c r="AI1932" t="str">
        <f>IF(LEN(Q1932)&gt;0,REPT("0",IF(IF(MID(I1932,12,1)="F",VLOOKUP(J1932,DATA!$K$2:$Y$20,14,FALSE),0)&gt;10,IF(MID(I1932,12,1)="F",VLOOKUP(J1932,DATA!$K$2:$Y$20,14,FALSE),0)-10,0)-LEN(X1932))&amp;DEC2BIN(Q1932,IF(MID(I1932,12,1)="F",VLOOKUP(J1932,DATA!$K$2:$Y$20,14,FALSE),0)-IF(IF(MID(I1932,12,1)="F",VLOOKUP(J1932,DATA!$K$2:$Y$20,14,FALSE),0)&gt;10,IF(MID(I1932,12,1)="F",VLOOKUP(J1932,DATA!$K$2:$Y$20,14,FALSE),0)-10,0)),"")</f>
        <v/>
      </c>
      <c r="AJ1932" t="str">
        <f>IF(LEN(H1932)&gt;0,IF(H1932&lt;&gt;"CALL_PAL",VLOOKUP(H1932,DATA!$B$2:$E$526,4,FALSE),VLOOKUP(K1932,DATA!$K$72:$M$161,3,FALSE)),"")</f>
        <v/>
      </c>
      <c r="AK1932" t="str">
        <f>IF(LEN(H1932)&gt;0,VLOOKUP(H1932,DATA!$B$2:$D$526,3,FALSE),"")</f>
        <v/>
      </c>
      <c r="AL1932" t="str">
        <f t="shared" si="1007"/>
        <v/>
      </c>
      <c r="AM1932" t="str">
        <f t="shared" si="1008"/>
        <v/>
      </c>
      <c r="AN1932" t="str">
        <f t="shared" si="986"/>
        <v/>
      </c>
      <c r="AO1932" t="str">
        <f t="shared" si="1012"/>
        <v/>
      </c>
      <c r="AP1932" t="str">
        <f t="shared" si="1013"/>
        <v/>
      </c>
      <c r="AQ1932" t="str">
        <f t="shared" si="1010"/>
        <v/>
      </c>
    </row>
    <row r="1933" spans="1:43" x14ac:dyDescent="0.25">
      <c r="A1933" t="str">
        <f t="shared" si="1014"/>
        <v/>
      </c>
      <c r="C1933" t="str">
        <f t="shared" si="988"/>
        <v/>
      </c>
      <c r="D1933" t="str">
        <f t="shared" si="1015"/>
        <v/>
      </c>
      <c r="E1933" t="str">
        <f t="shared" si="1016"/>
        <v/>
      </c>
      <c r="F1933" t="str">
        <f t="shared" si="987"/>
        <v/>
      </c>
      <c r="G1933" t="str">
        <f t="shared" si="1011"/>
        <v/>
      </c>
      <c r="H1933" t="str">
        <f t="shared" si="989"/>
        <v/>
      </c>
      <c r="I1933" s="3" t="str">
        <f>IF(LEN(H1933)&gt;0,VLOOKUP(H1933,DATA!$B$2:$G$526,6,FALSE),"")</f>
        <v/>
      </c>
      <c r="J1933" t="str">
        <f>IF(LEN(H1933)&gt;0,VLOOKUP(H1933,DATA!$B$2:$G$526,2,FALSE),"")</f>
        <v/>
      </c>
      <c r="K1933" t="str">
        <f>IF(LEN(H1933)&gt;0,IF(MID(IF(MID(MID(C1933,LEN(H1933)+2,99),1,1)="(",MID(MID(C1933,LEN(H1933)+2,99),2,LEN(MID(C1933,LEN(H1933)+2,99))-2),MID(C1933,LEN(H1933)+2,99)),1,1)=VLOOKUP(H1933,DATA!$B$2:$I$526,8,FALSE),MID(IF(MID(MID(C1933,LEN(H1933)+2,99),1,1)="(",MID(MID(C1933,LEN(H1933)+2,99),2,LEN(MID(C1933,LEN(H1933)+2,99))-2),MID(C1933,LEN(H1933)+2,99)),1,3),IF(MID(MID(C1933,LEN(H1933)+2,99),1,1)="(",MID(MID(C1933,LEN(H1933)+2,99),2,LEN(MID(C1933,LEN(H1933)+2,99))-2),MID(C1933,LEN(H1933)+2,99))),"")</f>
        <v/>
      </c>
      <c r="L1933" t="str">
        <f t="shared" si="990"/>
        <v/>
      </c>
      <c r="M1933" t="str">
        <f t="shared" si="1009"/>
        <v/>
      </c>
      <c r="N1933" t="str">
        <f t="shared" si="991"/>
        <v/>
      </c>
      <c r="O1933" t="str">
        <f t="shared" si="992"/>
        <v/>
      </c>
      <c r="P1933" t="str">
        <f t="shared" si="985"/>
        <v/>
      </c>
      <c r="Q1933" t="str">
        <f t="shared" si="993"/>
        <v/>
      </c>
      <c r="R1933" t="str">
        <f t="shared" si="994"/>
        <v/>
      </c>
      <c r="S1933" t="str">
        <f t="shared" si="995"/>
        <v/>
      </c>
      <c r="T1933" t="str">
        <f t="shared" si="996"/>
        <v/>
      </c>
      <c r="U1933" t="str">
        <f t="shared" si="997"/>
        <v/>
      </c>
      <c r="V1933" t="str">
        <f>IF(MID(I1933,6,1)="T",VLOOKUP(H1933,DATA!$B$2:$H$526,7,FALSE),"")</f>
        <v/>
      </c>
      <c r="W1933" t="str">
        <f t="shared" si="998"/>
        <v/>
      </c>
      <c r="X1933" t="str">
        <f>IF(LEN(H1933)&gt;0,VLOOKUP(H1933,DATA!$B$2:$F$526,5,FALSE),"")</f>
        <v/>
      </c>
      <c r="Y1933" t="str">
        <f t="shared" si="999"/>
        <v/>
      </c>
      <c r="Z1933" t="str">
        <f t="shared" si="1000"/>
        <v/>
      </c>
      <c r="AA1933" t="str">
        <f t="shared" si="1001"/>
        <v/>
      </c>
      <c r="AB1933" t="str">
        <f>IF(LEN(Z1933)&gt;0,VLOOKUP(Z1933,DATA!$K$25:$L$69,2,FALSE)&amp;IF(LEN(AA1933)&gt;0,VLOOKUP(AA1933,DATA!$O$25:$P$29,2,FALSE),""),"")</f>
        <v/>
      </c>
      <c r="AC1933" t="str">
        <f>IF(LEN(Z1933)&gt;0,VLOOKUP(Z1933,DATA!$K$25:$M$69,3,FALSE),"")</f>
        <v/>
      </c>
      <c r="AD1933" t="str">
        <f t="shared" si="1002"/>
        <v/>
      </c>
      <c r="AE1933" t="str">
        <f t="shared" si="1003"/>
        <v/>
      </c>
      <c r="AF1933" t="str">
        <f t="shared" si="1004"/>
        <v/>
      </c>
      <c r="AG1933" t="str">
        <f t="shared" si="1005"/>
        <v/>
      </c>
      <c r="AH1933" t="str">
        <f t="shared" si="1006"/>
        <v/>
      </c>
      <c r="AI1933" t="str">
        <f>IF(LEN(Q1933)&gt;0,REPT("0",IF(IF(MID(I1933,12,1)="F",VLOOKUP(J1933,DATA!$K$2:$Y$20,14,FALSE),0)&gt;10,IF(MID(I1933,12,1)="F",VLOOKUP(J1933,DATA!$K$2:$Y$20,14,FALSE),0)-10,0)-LEN(X1933))&amp;DEC2BIN(Q1933,IF(MID(I1933,12,1)="F",VLOOKUP(J1933,DATA!$K$2:$Y$20,14,FALSE),0)-IF(IF(MID(I1933,12,1)="F",VLOOKUP(J1933,DATA!$K$2:$Y$20,14,FALSE),0)&gt;10,IF(MID(I1933,12,1)="F",VLOOKUP(J1933,DATA!$K$2:$Y$20,14,FALSE),0)-10,0)),"")</f>
        <v/>
      </c>
      <c r="AJ1933" t="str">
        <f>IF(LEN(H1933)&gt;0,IF(H1933&lt;&gt;"CALL_PAL",VLOOKUP(H1933,DATA!$B$2:$E$526,4,FALSE),VLOOKUP(K1933,DATA!$K$72:$M$161,3,FALSE)),"")</f>
        <v/>
      </c>
      <c r="AK1933" t="str">
        <f>IF(LEN(H1933)&gt;0,VLOOKUP(H1933,DATA!$B$2:$D$526,3,FALSE),"")</f>
        <v/>
      </c>
      <c r="AL1933" t="str">
        <f t="shared" si="1007"/>
        <v/>
      </c>
      <c r="AM1933" t="str">
        <f t="shared" si="1008"/>
        <v/>
      </c>
      <c r="AN1933" t="str">
        <f t="shared" si="986"/>
        <v/>
      </c>
      <c r="AO1933" t="str">
        <f t="shared" si="1012"/>
        <v/>
      </c>
      <c r="AP1933" t="str">
        <f t="shared" si="1013"/>
        <v/>
      </c>
      <c r="AQ1933" t="str">
        <f t="shared" si="1010"/>
        <v/>
      </c>
    </row>
    <row r="1934" spans="1:43" x14ac:dyDescent="0.25">
      <c r="A1934" t="str">
        <f t="shared" si="1014"/>
        <v/>
      </c>
      <c r="C1934" t="str">
        <f t="shared" si="988"/>
        <v/>
      </c>
      <c r="D1934" t="str">
        <f t="shared" si="1015"/>
        <v/>
      </c>
      <c r="E1934" t="str">
        <f t="shared" si="1016"/>
        <v/>
      </c>
      <c r="F1934" t="str">
        <f t="shared" si="987"/>
        <v/>
      </c>
      <c r="G1934" t="str">
        <f t="shared" si="1011"/>
        <v/>
      </c>
      <c r="H1934" t="str">
        <f t="shared" si="989"/>
        <v/>
      </c>
      <c r="I1934" s="3" t="str">
        <f>IF(LEN(H1934)&gt;0,VLOOKUP(H1934,DATA!$B$2:$G$526,6,FALSE),"")</f>
        <v/>
      </c>
      <c r="J1934" t="str">
        <f>IF(LEN(H1934)&gt;0,VLOOKUP(H1934,DATA!$B$2:$G$526,2,FALSE),"")</f>
        <v/>
      </c>
      <c r="K1934" t="str">
        <f>IF(LEN(H1934)&gt;0,IF(MID(IF(MID(MID(C1934,LEN(H1934)+2,99),1,1)="(",MID(MID(C1934,LEN(H1934)+2,99),2,LEN(MID(C1934,LEN(H1934)+2,99))-2),MID(C1934,LEN(H1934)+2,99)),1,1)=VLOOKUP(H1934,DATA!$B$2:$I$526,8,FALSE),MID(IF(MID(MID(C1934,LEN(H1934)+2,99),1,1)="(",MID(MID(C1934,LEN(H1934)+2,99),2,LEN(MID(C1934,LEN(H1934)+2,99))-2),MID(C1934,LEN(H1934)+2,99)),1,3),IF(MID(MID(C1934,LEN(H1934)+2,99),1,1)="(",MID(MID(C1934,LEN(H1934)+2,99),2,LEN(MID(C1934,LEN(H1934)+2,99))-2),MID(C1934,LEN(H1934)+2,99))),"")</f>
        <v/>
      </c>
      <c r="L1934" t="str">
        <f t="shared" si="990"/>
        <v/>
      </c>
      <c r="M1934" t="str">
        <f t="shared" si="1009"/>
        <v/>
      </c>
      <c r="N1934" t="str">
        <f t="shared" si="991"/>
        <v/>
      </c>
      <c r="O1934" t="str">
        <f t="shared" si="992"/>
        <v/>
      </c>
      <c r="P1934" t="str">
        <f t="shared" ref="P1934:P1997" si="1017">IF(MID(I1934,12,1)="F",IFERROR(VLOOKUP(L1934&amp;":",C:G,5,FALSE),""),"")</f>
        <v/>
      </c>
      <c r="Q1934" t="str">
        <f t="shared" si="993"/>
        <v/>
      </c>
      <c r="R1934" t="str">
        <f t="shared" si="994"/>
        <v/>
      </c>
      <c r="S1934" t="str">
        <f t="shared" si="995"/>
        <v/>
      </c>
      <c r="T1934" t="str">
        <f t="shared" si="996"/>
        <v/>
      </c>
      <c r="U1934" t="str">
        <f t="shared" si="997"/>
        <v/>
      </c>
      <c r="V1934" t="str">
        <f>IF(MID(I1934,6,1)="T",VLOOKUP(H1934,DATA!$B$2:$H$526,7,FALSE),"")</f>
        <v/>
      </c>
      <c r="W1934" t="str">
        <f t="shared" si="998"/>
        <v/>
      </c>
      <c r="X1934" t="str">
        <f>IF(LEN(H1934)&gt;0,VLOOKUP(H1934,DATA!$B$2:$F$526,5,FALSE),"")</f>
        <v/>
      </c>
      <c r="Y1934" t="str">
        <f t="shared" si="999"/>
        <v/>
      </c>
      <c r="Z1934" t="str">
        <f t="shared" si="1000"/>
        <v/>
      </c>
      <c r="AA1934" t="str">
        <f t="shared" si="1001"/>
        <v/>
      </c>
      <c r="AB1934" t="str">
        <f>IF(LEN(Z1934)&gt;0,VLOOKUP(Z1934,DATA!$K$25:$L$69,2,FALSE)&amp;IF(LEN(AA1934)&gt;0,VLOOKUP(AA1934,DATA!$O$25:$P$29,2,FALSE),""),"")</f>
        <v/>
      </c>
      <c r="AC1934" t="str">
        <f>IF(LEN(Z1934)&gt;0,VLOOKUP(Z1934,DATA!$K$25:$M$69,3,FALSE),"")</f>
        <v/>
      </c>
      <c r="AD1934" t="str">
        <f t="shared" si="1002"/>
        <v/>
      </c>
      <c r="AE1934" t="str">
        <f t="shared" si="1003"/>
        <v/>
      </c>
      <c r="AF1934" t="str">
        <f t="shared" si="1004"/>
        <v/>
      </c>
      <c r="AG1934" t="str">
        <f t="shared" si="1005"/>
        <v/>
      </c>
      <c r="AH1934" t="str">
        <f t="shared" si="1006"/>
        <v/>
      </c>
      <c r="AI1934" t="str">
        <f>IF(LEN(Q1934)&gt;0,REPT("0",IF(IF(MID(I1934,12,1)="F",VLOOKUP(J1934,DATA!$K$2:$Y$20,14,FALSE),0)&gt;10,IF(MID(I1934,12,1)="F",VLOOKUP(J1934,DATA!$K$2:$Y$20,14,FALSE),0)-10,0)-LEN(X1934))&amp;DEC2BIN(Q1934,IF(MID(I1934,12,1)="F",VLOOKUP(J1934,DATA!$K$2:$Y$20,14,FALSE),0)-IF(IF(MID(I1934,12,1)="F",VLOOKUP(J1934,DATA!$K$2:$Y$20,14,FALSE),0)&gt;10,IF(MID(I1934,12,1)="F",VLOOKUP(J1934,DATA!$K$2:$Y$20,14,FALSE),0)-10,0)),"")</f>
        <v/>
      </c>
      <c r="AJ1934" t="str">
        <f>IF(LEN(H1934)&gt;0,IF(H1934&lt;&gt;"CALL_PAL",VLOOKUP(H1934,DATA!$B$2:$E$526,4,FALSE),VLOOKUP(K1934,DATA!$K$72:$M$161,3,FALSE)),"")</f>
        <v/>
      </c>
      <c r="AK1934" t="str">
        <f>IF(LEN(H1934)&gt;0,VLOOKUP(H1934,DATA!$B$2:$D$526,3,FALSE),"")</f>
        <v/>
      </c>
      <c r="AL1934" t="str">
        <f t="shared" si="1007"/>
        <v/>
      </c>
      <c r="AM1934" t="str">
        <f t="shared" si="1008"/>
        <v/>
      </c>
      <c r="AN1934" t="str">
        <f t="shared" si="986"/>
        <v/>
      </c>
      <c r="AO1934" t="str">
        <f t="shared" si="1012"/>
        <v/>
      </c>
      <c r="AP1934" t="str">
        <f t="shared" si="1013"/>
        <v/>
      </c>
      <c r="AQ1934" t="str">
        <f t="shared" si="1010"/>
        <v/>
      </c>
    </row>
    <row r="1935" spans="1:43" x14ac:dyDescent="0.25">
      <c r="A1935" t="str">
        <f t="shared" si="1014"/>
        <v/>
      </c>
      <c r="C1935" t="str">
        <f t="shared" si="988"/>
        <v/>
      </c>
      <c r="D1935" t="str">
        <f t="shared" si="1015"/>
        <v/>
      </c>
      <c r="E1935" t="str">
        <f t="shared" si="1016"/>
        <v/>
      </c>
      <c r="F1935" t="str">
        <f t="shared" si="987"/>
        <v/>
      </c>
      <c r="G1935" t="str">
        <f t="shared" si="1011"/>
        <v/>
      </c>
      <c r="H1935" t="str">
        <f t="shared" si="989"/>
        <v/>
      </c>
      <c r="I1935" s="3" t="str">
        <f>IF(LEN(H1935)&gt;0,VLOOKUP(H1935,DATA!$B$2:$G$526,6,FALSE),"")</f>
        <v/>
      </c>
      <c r="J1935" t="str">
        <f>IF(LEN(H1935)&gt;0,VLOOKUP(H1935,DATA!$B$2:$G$526,2,FALSE),"")</f>
        <v/>
      </c>
      <c r="K1935" t="str">
        <f>IF(LEN(H1935)&gt;0,IF(MID(IF(MID(MID(C1935,LEN(H1935)+2,99),1,1)="(",MID(MID(C1935,LEN(H1935)+2,99),2,LEN(MID(C1935,LEN(H1935)+2,99))-2),MID(C1935,LEN(H1935)+2,99)),1,1)=VLOOKUP(H1935,DATA!$B$2:$I$526,8,FALSE),MID(IF(MID(MID(C1935,LEN(H1935)+2,99),1,1)="(",MID(MID(C1935,LEN(H1935)+2,99),2,LEN(MID(C1935,LEN(H1935)+2,99))-2),MID(C1935,LEN(H1935)+2,99)),1,3),IF(MID(MID(C1935,LEN(H1935)+2,99),1,1)="(",MID(MID(C1935,LEN(H1935)+2,99),2,LEN(MID(C1935,LEN(H1935)+2,99))-2),MID(C1935,LEN(H1935)+2,99))),"")</f>
        <v/>
      </c>
      <c r="L1935" t="str">
        <f t="shared" si="990"/>
        <v/>
      </c>
      <c r="M1935" t="str">
        <f t="shared" si="1009"/>
        <v/>
      </c>
      <c r="N1935" t="str">
        <f t="shared" si="991"/>
        <v/>
      </c>
      <c r="O1935" t="str">
        <f t="shared" si="992"/>
        <v/>
      </c>
      <c r="P1935" t="str">
        <f t="shared" si="1017"/>
        <v/>
      </c>
      <c r="Q1935" t="str">
        <f t="shared" si="993"/>
        <v/>
      </c>
      <c r="R1935" t="str">
        <f t="shared" si="994"/>
        <v/>
      </c>
      <c r="S1935" t="str">
        <f t="shared" si="995"/>
        <v/>
      </c>
      <c r="T1935" t="str">
        <f t="shared" si="996"/>
        <v/>
      </c>
      <c r="U1935" t="str">
        <f t="shared" si="997"/>
        <v/>
      </c>
      <c r="V1935" t="str">
        <f>IF(MID(I1935,6,1)="T",VLOOKUP(H1935,DATA!$B$2:$H$526,7,FALSE),"")</f>
        <v/>
      </c>
      <c r="W1935" t="str">
        <f t="shared" si="998"/>
        <v/>
      </c>
      <c r="X1935" t="str">
        <f>IF(LEN(H1935)&gt;0,VLOOKUP(H1935,DATA!$B$2:$F$526,5,FALSE),"")</f>
        <v/>
      </c>
      <c r="Y1935" t="str">
        <f t="shared" si="999"/>
        <v/>
      </c>
      <c r="Z1935" t="str">
        <f t="shared" si="1000"/>
        <v/>
      </c>
      <c r="AA1935" t="str">
        <f t="shared" si="1001"/>
        <v/>
      </c>
      <c r="AB1935" t="str">
        <f>IF(LEN(Z1935)&gt;0,VLOOKUP(Z1935,DATA!$K$25:$L$69,2,FALSE)&amp;IF(LEN(AA1935)&gt;0,VLOOKUP(AA1935,DATA!$O$25:$P$29,2,FALSE),""),"")</f>
        <v/>
      </c>
      <c r="AC1935" t="str">
        <f>IF(LEN(Z1935)&gt;0,VLOOKUP(Z1935,DATA!$K$25:$M$69,3,FALSE),"")</f>
        <v/>
      </c>
      <c r="AD1935" t="str">
        <f t="shared" si="1002"/>
        <v/>
      </c>
      <c r="AE1935" t="str">
        <f t="shared" si="1003"/>
        <v/>
      </c>
      <c r="AF1935" t="str">
        <f t="shared" si="1004"/>
        <v/>
      </c>
      <c r="AG1935" t="str">
        <f t="shared" si="1005"/>
        <v/>
      </c>
      <c r="AH1935" t="str">
        <f t="shared" si="1006"/>
        <v/>
      </c>
      <c r="AI1935" t="str">
        <f>IF(LEN(Q1935)&gt;0,REPT("0",IF(IF(MID(I1935,12,1)="F",VLOOKUP(J1935,DATA!$K$2:$Y$20,14,FALSE),0)&gt;10,IF(MID(I1935,12,1)="F",VLOOKUP(J1935,DATA!$K$2:$Y$20,14,FALSE),0)-10,0)-LEN(X1935))&amp;DEC2BIN(Q1935,IF(MID(I1935,12,1)="F",VLOOKUP(J1935,DATA!$K$2:$Y$20,14,FALSE),0)-IF(IF(MID(I1935,12,1)="F",VLOOKUP(J1935,DATA!$K$2:$Y$20,14,FALSE),0)&gt;10,IF(MID(I1935,12,1)="F",VLOOKUP(J1935,DATA!$K$2:$Y$20,14,FALSE),0)-10,0)),"")</f>
        <v/>
      </c>
      <c r="AJ1935" t="str">
        <f>IF(LEN(H1935)&gt;0,IF(H1935&lt;&gt;"CALL_PAL",VLOOKUP(H1935,DATA!$B$2:$E$526,4,FALSE),VLOOKUP(K1935,DATA!$K$72:$M$161,3,FALSE)),"")</f>
        <v/>
      </c>
      <c r="AK1935" t="str">
        <f>IF(LEN(H1935)&gt;0,VLOOKUP(H1935,DATA!$B$2:$D$526,3,FALSE),"")</f>
        <v/>
      </c>
      <c r="AL1935" t="str">
        <f t="shared" si="1007"/>
        <v/>
      </c>
      <c r="AM1935" t="str">
        <f t="shared" si="1008"/>
        <v/>
      </c>
      <c r="AN1935" t="str">
        <f t="shared" si="986"/>
        <v/>
      </c>
      <c r="AO1935" t="str">
        <f t="shared" si="1012"/>
        <v/>
      </c>
      <c r="AP1935" t="str">
        <f t="shared" si="1013"/>
        <v/>
      </c>
      <c r="AQ1935" t="str">
        <f t="shared" si="1010"/>
        <v/>
      </c>
    </row>
    <row r="1936" spans="1:43" x14ac:dyDescent="0.25">
      <c r="A1936" t="str">
        <f t="shared" si="1014"/>
        <v/>
      </c>
      <c r="C1936" t="str">
        <f t="shared" si="988"/>
        <v/>
      </c>
      <c r="D1936" t="str">
        <f t="shared" si="1015"/>
        <v/>
      </c>
      <c r="E1936" t="str">
        <f t="shared" si="1016"/>
        <v/>
      </c>
      <c r="F1936" t="str">
        <f t="shared" si="987"/>
        <v/>
      </c>
      <c r="G1936" t="str">
        <f t="shared" si="1011"/>
        <v/>
      </c>
      <c r="H1936" t="str">
        <f t="shared" si="989"/>
        <v/>
      </c>
      <c r="I1936" s="3" t="str">
        <f>IF(LEN(H1936)&gt;0,VLOOKUP(H1936,DATA!$B$2:$G$526,6,FALSE),"")</f>
        <v/>
      </c>
      <c r="J1936" t="str">
        <f>IF(LEN(H1936)&gt;0,VLOOKUP(H1936,DATA!$B$2:$G$526,2,FALSE),"")</f>
        <v/>
      </c>
      <c r="K1936" t="str">
        <f>IF(LEN(H1936)&gt;0,IF(MID(IF(MID(MID(C1936,LEN(H1936)+2,99),1,1)="(",MID(MID(C1936,LEN(H1936)+2,99),2,LEN(MID(C1936,LEN(H1936)+2,99))-2),MID(C1936,LEN(H1936)+2,99)),1,1)=VLOOKUP(H1936,DATA!$B$2:$I$526,8,FALSE),MID(IF(MID(MID(C1936,LEN(H1936)+2,99),1,1)="(",MID(MID(C1936,LEN(H1936)+2,99),2,LEN(MID(C1936,LEN(H1936)+2,99))-2),MID(C1936,LEN(H1936)+2,99)),1,3),IF(MID(MID(C1936,LEN(H1936)+2,99),1,1)="(",MID(MID(C1936,LEN(H1936)+2,99),2,LEN(MID(C1936,LEN(H1936)+2,99))-2),MID(C1936,LEN(H1936)+2,99))),"")</f>
        <v/>
      </c>
      <c r="L1936" t="str">
        <f t="shared" si="990"/>
        <v/>
      </c>
      <c r="M1936" t="str">
        <f t="shared" si="1009"/>
        <v/>
      </c>
      <c r="N1936" t="str">
        <f t="shared" si="991"/>
        <v/>
      </c>
      <c r="O1936" t="str">
        <f t="shared" si="992"/>
        <v/>
      </c>
      <c r="P1936" t="str">
        <f t="shared" si="1017"/>
        <v/>
      </c>
      <c r="Q1936" t="str">
        <f t="shared" si="993"/>
        <v/>
      </c>
      <c r="R1936" t="str">
        <f t="shared" si="994"/>
        <v/>
      </c>
      <c r="S1936" t="str">
        <f t="shared" si="995"/>
        <v/>
      </c>
      <c r="T1936" t="str">
        <f t="shared" si="996"/>
        <v/>
      </c>
      <c r="U1936" t="str">
        <f t="shared" si="997"/>
        <v/>
      </c>
      <c r="V1936" t="str">
        <f>IF(MID(I1936,6,1)="T",VLOOKUP(H1936,DATA!$B$2:$H$526,7,FALSE),"")</f>
        <v/>
      </c>
      <c r="W1936" t="str">
        <f t="shared" si="998"/>
        <v/>
      </c>
      <c r="X1936" t="str">
        <f>IF(LEN(H1936)&gt;0,VLOOKUP(H1936,DATA!$B$2:$F$526,5,FALSE),"")</f>
        <v/>
      </c>
      <c r="Y1936" t="str">
        <f t="shared" si="999"/>
        <v/>
      </c>
      <c r="Z1936" t="str">
        <f t="shared" si="1000"/>
        <v/>
      </c>
      <c r="AA1936" t="str">
        <f t="shared" si="1001"/>
        <v/>
      </c>
      <c r="AB1936" t="str">
        <f>IF(LEN(Z1936)&gt;0,VLOOKUP(Z1936,DATA!$K$25:$L$69,2,FALSE)&amp;IF(LEN(AA1936)&gt;0,VLOOKUP(AA1936,DATA!$O$25:$P$29,2,FALSE),""),"")</f>
        <v/>
      </c>
      <c r="AC1936" t="str">
        <f>IF(LEN(Z1936)&gt;0,VLOOKUP(Z1936,DATA!$K$25:$M$69,3,FALSE),"")</f>
        <v/>
      </c>
      <c r="AD1936" t="str">
        <f t="shared" si="1002"/>
        <v/>
      </c>
      <c r="AE1936" t="str">
        <f t="shared" si="1003"/>
        <v/>
      </c>
      <c r="AF1936" t="str">
        <f t="shared" si="1004"/>
        <v/>
      </c>
      <c r="AG1936" t="str">
        <f t="shared" si="1005"/>
        <v/>
      </c>
      <c r="AH1936" t="str">
        <f t="shared" si="1006"/>
        <v/>
      </c>
      <c r="AI1936" t="str">
        <f>IF(LEN(Q1936)&gt;0,REPT("0",IF(IF(MID(I1936,12,1)="F",VLOOKUP(J1936,DATA!$K$2:$Y$20,14,FALSE),0)&gt;10,IF(MID(I1936,12,1)="F",VLOOKUP(J1936,DATA!$K$2:$Y$20,14,FALSE),0)-10,0)-LEN(X1936))&amp;DEC2BIN(Q1936,IF(MID(I1936,12,1)="F",VLOOKUP(J1936,DATA!$K$2:$Y$20,14,FALSE),0)-IF(IF(MID(I1936,12,1)="F",VLOOKUP(J1936,DATA!$K$2:$Y$20,14,FALSE),0)&gt;10,IF(MID(I1936,12,1)="F",VLOOKUP(J1936,DATA!$K$2:$Y$20,14,FALSE),0)-10,0)),"")</f>
        <v/>
      </c>
      <c r="AJ1936" t="str">
        <f>IF(LEN(H1936)&gt;0,IF(H1936&lt;&gt;"CALL_PAL",VLOOKUP(H1936,DATA!$B$2:$E$526,4,FALSE),VLOOKUP(K1936,DATA!$K$72:$M$161,3,FALSE)),"")</f>
        <v/>
      </c>
      <c r="AK1936" t="str">
        <f>IF(LEN(H1936)&gt;0,VLOOKUP(H1936,DATA!$B$2:$D$526,3,FALSE),"")</f>
        <v/>
      </c>
      <c r="AL1936" t="str">
        <f t="shared" si="1007"/>
        <v/>
      </c>
      <c r="AM1936" t="str">
        <f t="shared" si="1008"/>
        <v/>
      </c>
      <c r="AN1936" t="str">
        <f t="shared" si="986"/>
        <v/>
      </c>
      <c r="AO1936" t="str">
        <f t="shared" si="1012"/>
        <v/>
      </c>
      <c r="AP1936" t="str">
        <f t="shared" si="1013"/>
        <v/>
      </c>
      <c r="AQ1936" t="str">
        <f t="shared" si="1010"/>
        <v/>
      </c>
    </row>
    <row r="1937" spans="1:43" x14ac:dyDescent="0.25">
      <c r="A1937" t="str">
        <f t="shared" si="1014"/>
        <v/>
      </c>
      <c r="C1937" t="str">
        <f t="shared" si="988"/>
        <v/>
      </c>
      <c r="D1937" t="str">
        <f t="shared" si="1015"/>
        <v/>
      </c>
      <c r="E1937" t="str">
        <f t="shared" si="1016"/>
        <v/>
      </c>
      <c r="F1937" t="str">
        <f t="shared" si="987"/>
        <v/>
      </c>
      <c r="G1937" t="str">
        <f t="shared" si="1011"/>
        <v/>
      </c>
      <c r="H1937" t="str">
        <f t="shared" si="989"/>
        <v/>
      </c>
      <c r="I1937" s="3" t="str">
        <f>IF(LEN(H1937)&gt;0,VLOOKUP(H1937,DATA!$B$2:$G$526,6,FALSE),"")</f>
        <v/>
      </c>
      <c r="J1937" t="str">
        <f>IF(LEN(H1937)&gt;0,VLOOKUP(H1937,DATA!$B$2:$G$526,2,FALSE),"")</f>
        <v/>
      </c>
      <c r="K1937" t="str">
        <f>IF(LEN(H1937)&gt;0,IF(MID(IF(MID(MID(C1937,LEN(H1937)+2,99),1,1)="(",MID(MID(C1937,LEN(H1937)+2,99),2,LEN(MID(C1937,LEN(H1937)+2,99))-2),MID(C1937,LEN(H1937)+2,99)),1,1)=VLOOKUP(H1937,DATA!$B$2:$I$526,8,FALSE),MID(IF(MID(MID(C1937,LEN(H1937)+2,99),1,1)="(",MID(MID(C1937,LEN(H1937)+2,99),2,LEN(MID(C1937,LEN(H1937)+2,99))-2),MID(C1937,LEN(H1937)+2,99)),1,3),IF(MID(MID(C1937,LEN(H1937)+2,99),1,1)="(",MID(MID(C1937,LEN(H1937)+2,99),2,LEN(MID(C1937,LEN(H1937)+2,99))-2),MID(C1937,LEN(H1937)+2,99))),"")</f>
        <v/>
      </c>
      <c r="L1937" t="str">
        <f t="shared" si="990"/>
        <v/>
      </c>
      <c r="M1937" t="str">
        <f t="shared" si="1009"/>
        <v/>
      </c>
      <c r="N1937" t="str">
        <f t="shared" si="991"/>
        <v/>
      </c>
      <c r="O1937" t="str">
        <f t="shared" si="992"/>
        <v/>
      </c>
      <c r="P1937" t="str">
        <f t="shared" si="1017"/>
        <v/>
      </c>
      <c r="Q1937" t="str">
        <f t="shared" si="993"/>
        <v/>
      </c>
      <c r="R1937" t="str">
        <f t="shared" si="994"/>
        <v/>
      </c>
      <c r="S1937" t="str">
        <f t="shared" si="995"/>
        <v/>
      </c>
      <c r="T1937" t="str">
        <f t="shared" si="996"/>
        <v/>
      </c>
      <c r="U1937" t="str">
        <f t="shared" si="997"/>
        <v/>
      </c>
      <c r="V1937" t="str">
        <f>IF(MID(I1937,6,1)="T",VLOOKUP(H1937,DATA!$B$2:$H$526,7,FALSE),"")</f>
        <v/>
      </c>
      <c r="W1937" t="str">
        <f t="shared" si="998"/>
        <v/>
      </c>
      <c r="X1937" t="str">
        <f>IF(LEN(H1937)&gt;0,VLOOKUP(H1937,DATA!$B$2:$F$526,5,FALSE),"")</f>
        <v/>
      </c>
      <c r="Y1937" t="str">
        <f t="shared" si="999"/>
        <v/>
      </c>
      <c r="Z1937" t="str">
        <f t="shared" si="1000"/>
        <v/>
      </c>
      <c r="AA1937" t="str">
        <f t="shared" si="1001"/>
        <v/>
      </c>
      <c r="AB1937" t="str">
        <f>IF(LEN(Z1937)&gt;0,VLOOKUP(Z1937,DATA!$K$25:$L$69,2,FALSE)&amp;IF(LEN(AA1937)&gt;0,VLOOKUP(AA1937,DATA!$O$25:$P$29,2,FALSE),""),"")</f>
        <v/>
      </c>
      <c r="AC1937" t="str">
        <f>IF(LEN(Z1937)&gt;0,VLOOKUP(Z1937,DATA!$K$25:$M$69,3,FALSE),"")</f>
        <v/>
      </c>
      <c r="AD1937" t="str">
        <f t="shared" si="1002"/>
        <v/>
      </c>
      <c r="AE1937" t="str">
        <f t="shared" si="1003"/>
        <v/>
      </c>
      <c r="AF1937" t="str">
        <f t="shared" si="1004"/>
        <v/>
      </c>
      <c r="AG1937" t="str">
        <f t="shared" si="1005"/>
        <v/>
      </c>
      <c r="AH1937" t="str">
        <f t="shared" si="1006"/>
        <v/>
      </c>
      <c r="AI1937" t="str">
        <f>IF(LEN(Q1937)&gt;0,REPT("0",IF(IF(MID(I1937,12,1)="F",VLOOKUP(J1937,DATA!$K$2:$Y$20,14,FALSE),0)&gt;10,IF(MID(I1937,12,1)="F",VLOOKUP(J1937,DATA!$K$2:$Y$20,14,FALSE),0)-10,0)-LEN(X1937))&amp;DEC2BIN(Q1937,IF(MID(I1937,12,1)="F",VLOOKUP(J1937,DATA!$K$2:$Y$20,14,FALSE),0)-IF(IF(MID(I1937,12,1)="F",VLOOKUP(J1937,DATA!$K$2:$Y$20,14,FALSE),0)&gt;10,IF(MID(I1937,12,1)="F",VLOOKUP(J1937,DATA!$K$2:$Y$20,14,FALSE),0)-10,0)),"")</f>
        <v/>
      </c>
      <c r="AJ1937" t="str">
        <f>IF(LEN(H1937)&gt;0,IF(H1937&lt;&gt;"CALL_PAL",VLOOKUP(H1937,DATA!$B$2:$E$526,4,FALSE),VLOOKUP(K1937,DATA!$K$72:$M$161,3,FALSE)),"")</f>
        <v/>
      </c>
      <c r="AK1937" t="str">
        <f>IF(LEN(H1937)&gt;0,VLOOKUP(H1937,DATA!$B$2:$D$526,3,FALSE),"")</f>
        <v/>
      </c>
      <c r="AL1937" t="str">
        <f t="shared" si="1007"/>
        <v/>
      </c>
      <c r="AM1937" t="str">
        <f t="shared" si="1008"/>
        <v/>
      </c>
      <c r="AN1937" t="str">
        <f t="shared" si="986"/>
        <v/>
      </c>
      <c r="AO1937" t="str">
        <f t="shared" si="1012"/>
        <v/>
      </c>
      <c r="AP1937" t="str">
        <f t="shared" si="1013"/>
        <v/>
      </c>
      <c r="AQ1937" t="str">
        <f t="shared" si="1010"/>
        <v/>
      </c>
    </row>
    <row r="1938" spans="1:43" x14ac:dyDescent="0.25">
      <c r="A1938" t="str">
        <f t="shared" si="1014"/>
        <v/>
      </c>
      <c r="C1938" t="str">
        <f t="shared" si="988"/>
        <v/>
      </c>
      <c r="D1938" t="str">
        <f t="shared" si="1015"/>
        <v/>
      </c>
      <c r="E1938" t="str">
        <f t="shared" si="1016"/>
        <v/>
      </c>
      <c r="F1938" t="str">
        <f t="shared" si="987"/>
        <v/>
      </c>
      <c r="G1938" t="str">
        <f t="shared" si="1011"/>
        <v/>
      </c>
      <c r="H1938" t="str">
        <f t="shared" si="989"/>
        <v/>
      </c>
      <c r="I1938" s="3" t="str">
        <f>IF(LEN(H1938)&gt;0,VLOOKUP(H1938,DATA!$B$2:$G$526,6,FALSE),"")</f>
        <v/>
      </c>
      <c r="J1938" t="str">
        <f>IF(LEN(H1938)&gt;0,VLOOKUP(H1938,DATA!$B$2:$G$526,2,FALSE),"")</f>
        <v/>
      </c>
      <c r="K1938" t="str">
        <f>IF(LEN(H1938)&gt;0,IF(MID(IF(MID(MID(C1938,LEN(H1938)+2,99),1,1)="(",MID(MID(C1938,LEN(H1938)+2,99),2,LEN(MID(C1938,LEN(H1938)+2,99))-2),MID(C1938,LEN(H1938)+2,99)),1,1)=VLOOKUP(H1938,DATA!$B$2:$I$526,8,FALSE),MID(IF(MID(MID(C1938,LEN(H1938)+2,99),1,1)="(",MID(MID(C1938,LEN(H1938)+2,99),2,LEN(MID(C1938,LEN(H1938)+2,99))-2),MID(C1938,LEN(H1938)+2,99)),1,3),IF(MID(MID(C1938,LEN(H1938)+2,99),1,1)="(",MID(MID(C1938,LEN(H1938)+2,99),2,LEN(MID(C1938,LEN(H1938)+2,99))-2),MID(C1938,LEN(H1938)+2,99))),"")</f>
        <v/>
      </c>
      <c r="L1938" t="str">
        <f t="shared" si="990"/>
        <v/>
      </c>
      <c r="M1938" t="str">
        <f t="shared" si="1009"/>
        <v/>
      </c>
      <c r="N1938" t="str">
        <f t="shared" si="991"/>
        <v/>
      </c>
      <c r="O1938" t="str">
        <f t="shared" si="992"/>
        <v/>
      </c>
      <c r="P1938" t="str">
        <f t="shared" si="1017"/>
        <v/>
      </c>
      <c r="Q1938" t="str">
        <f t="shared" si="993"/>
        <v/>
      </c>
      <c r="R1938" t="str">
        <f t="shared" si="994"/>
        <v/>
      </c>
      <c r="S1938" t="str">
        <f t="shared" si="995"/>
        <v/>
      </c>
      <c r="T1938" t="str">
        <f t="shared" si="996"/>
        <v/>
      </c>
      <c r="U1938" t="str">
        <f t="shared" si="997"/>
        <v/>
      </c>
      <c r="V1938" t="str">
        <f>IF(MID(I1938,6,1)="T",VLOOKUP(H1938,DATA!$B$2:$H$526,7,FALSE),"")</f>
        <v/>
      </c>
      <c r="W1938" t="str">
        <f t="shared" si="998"/>
        <v/>
      </c>
      <c r="X1938" t="str">
        <f>IF(LEN(H1938)&gt;0,VLOOKUP(H1938,DATA!$B$2:$F$526,5,FALSE),"")</f>
        <v/>
      </c>
      <c r="Y1938" t="str">
        <f t="shared" si="999"/>
        <v/>
      </c>
      <c r="Z1938" t="str">
        <f t="shared" si="1000"/>
        <v/>
      </c>
      <c r="AA1938" t="str">
        <f t="shared" si="1001"/>
        <v/>
      </c>
      <c r="AB1938" t="str">
        <f>IF(LEN(Z1938)&gt;0,VLOOKUP(Z1938,DATA!$K$25:$L$69,2,FALSE)&amp;IF(LEN(AA1938)&gt;0,VLOOKUP(AA1938,DATA!$O$25:$P$29,2,FALSE),""),"")</f>
        <v/>
      </c>
      <c r="AC1938" t="str">
        <f>IF(LEN(Z1938)&gt;0,VLOOKUP(Z1938,DATA!$K$25:$M$69,3,FALSE),"")</f>
        <v/>
      </c>
      <c r="AD1938" t="str">
        <f t="shared" si="1002"/>
        <v/>
      </c>
      <c r="AE1938" t="str">
        <f t="shared" si="1003"/>
        <v/>
      </c>
      <c r="AF1938" t="str">
        <f t="shared" si="1004"/>
        <v/>
      </c>
      <c r="AG1938" t="str">
        <f t="shared" si="1005"/>
        <v/>
      </c>
      <c r="AH1938" t="str">
        <f t="shared" si="1006"/>
        <v/>
      </c>
      <c r="AI1938" t="str">
        <f>IF(LEN(Q1938)&gt;0,REPT("0",IF(IF(MID(I1938,12,1)="F",VLOOKUP(J1938,DATA!$K$2:$Y$20,14,FALSE),0)&gt;10,IF(MID(I1938,12,1)="F",VLOOKUP(J1938,DATA!$K$2:$Y$20,14,FALSE),0)-10,0)-LEN(X1938))&amp;DEC2BIN(Q1938,IF(MID(I1938,12,1)="F",VLOOKUP(J1938,DATA!$K$2:$Y$20,14,FALSE),0)-IF(IF(MID(I1938,12,1)="F",VLOOKUP(J1938,DATA!$K$2:$Y$20,14,FALSE),0)&gt;10,IF(MID(I1938,12,1)="F",VLOOKUP(J1938,DATA!$K$2:$Y$20,14,FALSE),0)-10,0)),"")</f>
        <v/>
      </c>
      <c r="AJ1938" t="str">
        <f>IF(LEN(H1938)&gt;0,IF(H1938&lt;&gt;"CALL_PAL",VLOOKUP(H1938,DATA!$B$2:$E$526,4,FALSE),VLOOKUP(K1938,DATA!$K$72:$M$161,3,FALSE)),"")</f>
        <v/>
      </c>
      <c r="AK1938" t="str">
        <f>IF(LEN(H1938)&gt;0,VLOOKUP(H1938,DATA!$B$2:$D$526,3,FALSE),"")</f>
        <v/>
      </c>
      <c r="AL1938" t="str">
        <f t="shared" si="1007"/>
        <v/>
      </c>
      <c r="AM1938" t="str">
        <f t="shared" si="1008"/>
        <v/>
      </c>
      <c r="AN1938" t="str">
        <f t="shared" si="986"/>
        <v/>
      </c>
      <c r="AO1938" t="str">
        <f t="shared" si="1012"/>
        <v/>
      </c>
      <c r="AP1938" t="str">
        <f t="shared" si="1013"/>
        <v/>
      </c>
      <c r="AQ1938" t="str">
        <f t="shared" si="1010"/>
        <v/>
      </c>
    </row>
    <row r="1939" spans="1:43" x14ac:dyDescent="0.25">
      <c r="A1939" t="str">
        <f t="shared" si="1014"/>
        <v/>
      </c>
      <c r="C1939" t="str">
        <f t="shared" si="988"/>
        <v/>
      </c>
      <c r="D1939" t="str">
        <f t="shared" si="1015"/>
        <v/>
      </c>
      <c r="E1939" t="str">
        <f t="shared" si="1016"/>
        <v/>
      </c>
      <c r="F1939" t="str">
        <f t="shared" si="987"/>
        <v/>
      </c>
      <c r="G1939" t="str">
        <f t="shared" si="1011"/>
        <v/>
      </c>
      <c r="H1939" t="str">
        <f t="shared" si="989"/>
        <v/>
      </c>
      <c r="I1939" s="3" t="str">
        <f>IF(LEN(H1939)&gt;0,VLOOKUP(H1939,DATA!$B$2:$G$526,6,FALSE),"")</f>
        <v/>
      </c>
      <c r="J1939" t="str">
        <f>IF(LEN(H1939)&gt;0,VLOOKUP(H1939,DATA!$B$2:$G$526,2,FALSE),"")</f>
        <v/>
      </c>
      <c r="K1939" t="str">
        <f>IF(LEN(H1939)&gt;0,IF(MID(IF(MID(MID(C1939,LEN(H1939)+2,99),1,1)="(",MID(MID(C1939,LEN(H1939)+2,99),2,LEN(MID(C1939,LEN(H1939)+2,99))-2),MID(C1939,LEN(H1939)+2,99)),1,1)=VLOOKUP(H1939,DATA!$B$2:$I$526,8,FALSE),MID(IF(MID(MID(C1939,LEN(H1939)+2,99),1,1)="(",MID(MID(C1939,LEN(H1939)+2,99),2,LEN(MID(C1939,LEN(H1939)+2,99))-2),MID(C1939,LEN(H1939)+2,99)),1,3),IF(MID(MID(C1939,LEN(H1939)+2,99),1,1)="(",MID(MID(C1939,LEN(H1939)+2,99),2,LEN(MID(C1939,LEN(H1939)+2,99))-2),MID(C1939,LEN(H1939)+2,99))),"")</f>
        <v/>
      </c>
      <c r="L1939" t="str">
        <f t="shared" si="990"/>
        <v/>
      </c>
      <c r="M1939" t="str">
        <f t="shared" si="1009"/>
        <v/>
      </c>
      <c r="N1939" t="str">
        <f t="shared" si="991"/>
        <v/>
      </c>
      <c r="O1939" t="str">
        <f t="shared" si="992"/>
        <v/>
      </c>
      <c r="P1939" t="str">
        <f t="shared" si="1017"/>
        <v/>
      </c>
      <c r="Q1939" t="str">
        <f t="shared" si="993"/>
        <v/>
      </c>
      <c r="R1939" t="str">
        <f t="shared" si="994"/>
        <v/>
      </c>
      <c r="S1939" t="str">
        <f t="shared" si="995"/>
        <v/>
      </c>
      <c r="T1939" t="str">
        <f t="shared" si="996"/>
        <v/>
      </c>
      <c r="U1939" t="str">
        <f t="shared" si="997"/>
        <v/>
      </c>
      <c r="V1939" t="str">
        <f>IF(MID(I1939,6,1)="T",VLOOKUP(H1939,DATA!$B$2:$H$526,7,FALSE),"")</f>
        <v/>
      </c>
      <c r="W1939" t="str">
        <f t="shared" si="998"/>
        <v/>
      </c>
      <c r="X1939" t="str">
        <f>IF(LEN(H1939)&gt;0,VLOOKUP(H1939,DATA!$B$2:$F$526,5,FALSE),"")</f>
        <v/>
      </c>
      <c r="Y1939" t="str">
        <f t="shared" si="999"/>
        <v/>
      </c>
      <c r="Z1939" t="str">
        <f t="shared" si="1000"/>
        <v/>
      </c>
      <c r="AA1939" t="str">
        <f t="shared" si="1001"/>
        <v/>
      </c>
      <c r="AB1939" t="str">
        <f>IF(LEN(Z1939)&gt;0,VLOOKUP(Z1939,DATA!$K$25:$L$69,2,FALSE)&amp;IF(LEN(AA1939)&gt;0,VLOOKUP(AA1939,DATA!$O$25:$P$29,2,FALSE),""),"")</f>
        <v/>
      </c>
      <c r="AC1939" t="str">
        <f>IF(LEN(Z1939)&gt;0,VLOOKUP(Z1939,DATA!$K$25:$M$69,3,FALSE),"")</f>
        <v/>
      </c>
      <c r="AD1939" t="str">
        <f t="shared" si="1002"/>
        <v/>
      </c>
      <c r="AE1939" t="str">
        <f t="shared" si="1003"/>
        <v/>
      </c>
      <c r="AF1939" t="str">
        <f t="shared" si="1004"/>
        <v/>
      </c>
      <c r="AG1939" t="str">
        <f t="shared" si="1005"/>
        <v/>
      </c>
      <c r="AH1939" t="str">
        <f t="shared" si="1006"/>
        <v/>
      </c>
      <c r="AI1939" t="str">
        <f>IF(LEN(Q1939)&gt;0,REPT("0",IF(IF(MID(I1939,12,1)="F",VLOOKUP(J1939,DATA!$K$2:$Y$20,14,FALSE),0)&gt;10,IF(MID(I1939,12,1)="F",VLOOKUP(J1939,DATA!$K$2:$Y$20,14,FALSE),0)-10,0)-LEN(X1939))&amp;DEC2BIN(Q1939,IF(MID(I1939,12,1)="F",VLOOKUP(J1939,DATA!$K$2:$Y$20,14,FALSE),0)-IF(IF(MID(I1939,12,1)="F",VLOOKUP(J1939,DATA!$K$2:$Y$20,14,FALSE),0)&gt;10,IF(MID(I1939,12,1)="F",VLOOKUP(J1939,DATA!$K$2:$Y$20,14,FALSE),0)-10,0)),"")</f>
        <v/>
      </c>
      <c r="AJ1939" t="str">
        <f>IF(LEN(H1939)&gt;0,IF(H1939&lt;&gt;"CALL_PAL",VLOOKUP(H1939,DATA!$B$2:$E$526,4,FALSE),VLOOKUP(K1939,DATA!$K$72:$M$161,3,FALSE)),"")</f>
        <v/>
      </c>
      <c r="AK1939" t="str">
        <f>IF(LEN(H1939)&gt;0,VLOOKUP(H1939,DATA!$B$2:$D$526,3,FALSE),"")</f>
        <v/>
      </c>
      <c r="AL1939" t="str">
        <f t="shared" si="1007"/>
        <v/>
      </c>
      <c r="AM1939" t="str">
        <f t="shared" si="1008"/>
        <v/>
      </c>
      <c r="AN1939" t="str">
        <f t="shared" si="986"/>
        <v/>
      </c>
      <c r="AO1939" t="str">
        <f t="shared" si="1012"/>
        <v/>
      </c>
      <c r="AP1939" t="str">
        <f t="shared" si="1013"/>
        <v/>
      </c>
      <c r="AQ1939" t="str">
        <f t="shared" si="1010"/>
        <v/>
      </c>
    </row>
    <row r="1940" spans="1:43" x14ac:dyDescent="0.25">
      <c r="A1940" t="str">
        <f t="shared" si="1014"/>
        <v/>
      </c>
      <c r="C1940" t="str">
        <f t="shared" si="988"/>
        <v/>
      </c>
      <c r="D1940" t="str">
        <f t="shared" si="1015"/>
        <v/>
      </c>
      <c r="E1940" t="str">
        <f t="shared" si="1016"/>
        <v/>
      </c>
      <c r="F1940" t="str">
        <f t="shared" si="987"/>
        <v/>
      </c>
      <c r="G1940" t="str">
        <f t="shared" si="1011"/>
        <v/>
      </c>
      <c r="H1940" t="str">
        <f t="shared" si="989"/>
        <v/>
      </c>
      <c r="I1940" s="3" t="str">
        <f>IF(LEN(H1940)&gt;0,VLOOKUP(H1940,DATA!$B$2:$G$526,6,FALSE),"")</f>
        <v/>
      </c>
      <c r="J1940" t="str">
        <f>IF(LEN(H1940)&gt;0,VLOOKUP(H1940,DATA!$B$2:$G$526,2,FALSE),"")</f>
        <v/>
      </c>
      <c r="K1940" t="str">
        <f>IF(LEN(H1940)&gt;0,IF(MID(IF(MID(MID(C1940,LEN(H1940)+2,99),1,1)="(",MID(MID(C1940,LEN(H1940)+2,99),2,LEN(MID(C1940,LEN(H1940)+2,99))-2),MID(C1940,LEN(H1940)+2,99)),1,1)=VLOOKUP(H1940,DATA!$B$2:$I$526,8,FALSE),MID(IF(MID(MID(C1940,LEN(H1940)+2,99),1,1)="(",MID(MID(C1940,LEN(H1940)+2,99),2,LEN(MID(C1940,LEN(H1940)+2,99))-2),MID(C1940,LEN(H1940)+2,99)),1,3),IF(MID(MID(C1940,LEN(H1940)+2,99),1,1)="(",MID(MID(C1940,LEN(H1940)+2,99),2,LEN(MID(C1940,LEN(H1940)+2,99))-2),MID(C1940,LEN(H1940)+2,99))),"")</f>
        <v/>
      </c>
      <c r="L1940" t="str">
        <f t="shared" si="990"/>
        <v/>
      </c>
      <c r="M1940" t="str">
        <f t="shared" si="1009"/>
        <v/>
      </c>
      <c r="N1940" t="str">
        <f t="shared" si="991"/>
        <v/>
      </c>
      <c r="O1940" t="str">
        <f t="shared" si="992"/>
        <v/>
      </c>
      <c r="P1940" t="str">
        <f t="shared" si="1017"/>
        <v/>
      </c>
      <c r="Q1940" t="str">
        <f t="shared" si="993"/>
        <v/>
      </c>
      <c r="R1940" t="str">
        <f t="shared" si="994"/>
        <v/>
      </c>
      <c r="S1940" t="str">
        <f t="shared" si="995"/>
        <v/>
      </c>
      <c r="T1940" t="str">
        <f t="shared" si="996"/>
        <v/>
      </c>
      <c r="U1940" t="str">
        <f t="shared" si="997"/>
        <v/>
      </c>
      <c r="V1940" t="str">
        <f>IF(MID(I1940,6,1)="T",VLOOKUP(H1940,DATA!$B$2:$H$526,7,FALSE),"")</f>
        <v/>
      </c>
      <c r="W1940" t="str">
        <f t="shared" si="998"/>
        <v/>
      </c>
      <c r="X1940" t="str">
        <f>IF(LEN(H1940)&gt;0,VLOOKUP(H1940,DATA!$B$2:$F$526,5,FALSE),"")</f>
        <v/>
      </c>
      <c r="Y1940" t="str">
        <f t="shared" si="999"/>
        <v/>
      </c>
      <c r="Z1940" t="str">
        <f t="shared" si="1000"/>
        <v/>
      </c>
      <c r="AA1940" t="str">
        <f t="shared" si="1001"/>
        <v/>
      </c>
      <c r="AB1940" t="str">
        <f>IF(LEN(Z1940)&gt;0,VLOOKUP(Z1940,DATA!$K$25:$L$69,2,FALSE)&amp;IF(LEN(AA1940)&gt;0,VLOOKUP(AA1940,DATA!$O$25:$P$29,2,FALSE),""),"")</f>
        <v/>
      </c>
      <c r="AC1940" t="str">
        <f>IF(LEN(Z1940)&gt;0,VLOOKUP(Z1940,DATA!$K$25:$M$69,3,FALSE),"")</f>
        <v/>
      </c>
      <c r="AD1940" t="str">
        <f t="shared" si="1002"/>
        <v/>
      </c>
      <c r="AE1940" t="str">
        <f t="shared" si="1003"/>
        <v/>
      </c>
      <c r="AF1940" t="str">
        <f t="shared" si="1004"/>
        <v/>
      </c>
      <c r="AG1940" t="str">
        <f t="shared" si="1005"/>
        <v/>
      </c>
      <c r="AH1940" t="str">
        <f t="shared" si="1006"/>
        <v/>
      </c>
      <c r="AI1940" t="str">
        <f>IF(LEN(Q1940)&gt;0,REPT("0",IF(IF(MID(I1940,12,1)="F",VLOOKUP(J1940,DATA!$K$2:$Y$20,14,FALSE),0)&gt;10,IF(MID(I1940,12,1)="F",VLOOKUP(J1940,DATA!$K$2:$Y$20,14,FALSE),0)-10,0)-LEN(X1940))&amp;DEC2BIN(Q1940,IF(MID(I1940,12,1)="F",VLOOKUP(J1940,DATA!$K$2:$Y$20,14,FALSE),0)-IF(IF(MID(I1940,12,1)="F",VLOOKUP(J1940,DATA!$K$2:$Y$20,14,FALSE),0)&gt;10,IF(MID(I1940,12,1)="F",VLOOKUP(J1940,DATA!$K$2:$Y$20,14,FALSE),0)-10,0)),"")</f>
        <v/>
      </c>
      <c r="AJ1940" t="str">
        <f>IF(LEN(H1940)&gt;0,IF(H1940&lt;&gt;"CALL_PAL",VLOOKUP(H1940,DATA!$B$2:$E$526,4,FALSE),VLOOKUP(K1940,DATA!$K$72:$M$161,3,FALSE)),"")</f>
        <v/>
      </c>
      <c r="AK1940" t="str">
        <f>IF(LEN(H1940)&gt;0,VLOOKUP(H1940,DATA!$B$2:$D$526,3,FALSE),"")</f>
        <v/>
      </c>
      <c r="AL1940" t="str">
        <f t="shared" si="1007"/>
        <v/>
      </c>
      <c r="AM1940" t="str">
        <f t="shared" si="1008"/>
        <v/>
      </c>
      <c r="AN1940" t="str">
        <f t="shared" si="986"/>
        <v/>
      </c>
      <c r="AO1940" t="str">
        <f t="shared" si="1012"/>
        <v/>
      </c>
      <c r="AP1940" t="str">
        <f t="shared" si="1013"/>
        <v/>
      </c>
      <c r="AQ1940" t="str">
        <f t="shared" si="1010"/>
        <v/>
      </c>
    </row>
    <row r="1941" spans="1:43" x14ac:dyDescent="0.25">
      <c r="A1941" t="str">
        <f t="shared" si="1014"/>
        <v/>
      </c>
      <c r="C1941" t="str">
        <f t="shared" si="988"/>
        <v/>
      </c>
      <c r="D1941" t="str">
        <f t="shared" si="1015"/>
        <v/>
      </c>
      <c r="E1941" t="str">
        <f t="shared" si="1016"/>
        <v/>
      </c>
      <c r="F1941" t="str">
        <f t="shared" si="987"/>
        <v/>
      </c>
      <c r="G1941" t="str">
        <f t="shared" si="1011"/>
        <v/>
      </c>
      <c r="H1941" t="str">
        <f t="shared" si="989"/>
        <v/>
      </c>
      <c r="I1941" s="3" t="str">
        <f>IF(LEN(H1941)&gt;0,VLOOKUP(H1941,DATA!$B$2:$G$526,6,FALSE),"")</f>
        <v/>
      </c>
      <c r="J1941" t="str">
        <f>IF(LEN(H1941)&gt;0,VLOOKUP(H1941,DATA!$B$2:$G$526,2,FALSE),"")</f>
        <v/>
      </c>
      <c r="K1941" t="str">
        <f>IF(LEN(H1941)&gt;0,IF(MID(IF(MID(MID(C1941,LEN(H1941)+2,99),1,1)="(",MID(MID(C1941,LEN(H1941)+2,99),2,LEN(MID(C1941,LEN(H1941)+2,99))-2),MID(C1941,LEN(H1941)+2,99)),1,1)=VLOOKUP(H1941,DATA!$B$2:$I$526,8,FALSE),MID(IF(MID(MID(C1941,LEN(H1941)+2,99),1,1)="(",MID(MID(C1941,LEN(H1941)+2,99),2,LEN(MID(C1941,LEN(H1941)+2,99))-2),MID(C1941,LEN(H1941)+2,99)),1,3),IF(MID(MID(C1941,LEN(H1941)+2,99),1,1)="(",MID(MID(C1941,LEN(H1941)+2,99),2,LEN(MID(C1941,LEN(H1941)+2,99))-2),MID(C1941,LEN(H1941)+2,99))),"")</f>
        <v/>
      </c>
      <c r="L1941" t="str">
        <f t="shared" si="990"/>
        <v/>
      </c>
      <c r="M1941" t="str">
        <f t="shared" si="1009"/>
        <v/>
      </c>
      <c r="N1941" t="str">
        <f t="shared" si="991"/>
        <v/>
      </c>
      <c r="O1941" t="str">
        <f t="shared" si="992"/>
        <v/>
      </c>
      <c r="P1941" t="str">
        <f t="shared" si="1017"/>
        <v/>
      </c>
      <c r="Q1941" t="str">
        <f t="shared" si="993"/>
        <v/>
      </c>
      <c r="R1941" t="str">
        <f t="shared" si="994"/>
        <v/>
      </c>
      <c r="S1941" t="str">
        <f t="shared" si="995"/>
        <v/>
      </c>
      <c r="T1941" t="str">
        <f t="shared" si="996"/>
        <v/>
      </c>
      <c r="U1941" t="str">
        <f t="shared" si="997"/>
        <v/>
      </c>
      <c r="V1941" t="str">
        <f>IF(MID(I1941,6,1)="T",VLOOKUP(H1941,DATA!$B$2:$H$526,7,FALSE),"")</f>
        <v/>
      </c>
      <c r="W1941" t="str">
        <f t="shared" si="998"/>
        <v/>
      </c>
      <c r="X1941" t="str">
        <f>IF(LEN(H1941)&gt;0,VLOOKUP(H1941,DATA!$B$2:$F$526,5,FALSE),"")</f>
        <v/>
      </c>
      <c r="Y1941" t="str">
        <f t="shared" si="999"/>
        <v/>
      </c>
      <c r="Z1941" t="str">
        <f t="shared" si="1000"/>
        <v/>
      </c>
      <c r="AA1941" t="str">
        <f t="shared" si="1001"/>
        <v/>
      </c>
      <c r="AB1941" t="str">
        <f>IF(LEN(Z1941)&gt;0,VLOOKUP(Z1941,DATA!$K$25:$L$69,2,FALSE)&amp;IF(LEN(AA1941)&gt;0,VLOOKUP(AA1941,DATA!$O$25:$P$29,2,FALSE),""),"")</f>
        <v/>
      </c>
      <c r="AC1941" t="str">
        <f>IF(LEN(Z1941)&gt;0,VLOOKUP(Z1941,DATA!$K$25:$M$69,3,FALSE),"")</f>
        <v/>
      </c>
      <c r="AD1941" t="str">
        <f t="shared" si="1002"/>
        <v/>
      </c>
      <c r="AE1941" t="str">
        <f t="shared" si="1003"/>
        <v/>
      </c>
      <c r="AF1941" t="str">
        <f t="shared" si="1004"/>
        <v/>
      </c>
      <c r="AG1941" t="str">
        <f t="shared" si="1005"/>
        <v/>
      </c>
      <c r="AH1941" t="str">
        <f t="shared" si="1006"/>
        <v/>
      </c>
      <c r="AI1941" t="str">
        <f>IF(LEN(Q1941)&gt;0,REPT("0",IF(IF(MID(I1941,12,1)="F",VLOOKUP(J1941,DATA!$K$2:$Y$20,14,FALSE),0)&gt;10,IF(MID(I1941,12,1)="F",VLOOKUP(J1941,DATA!$K$2:$Y$20,14,FALSE),0)-10,0)-LEN(X1941))&amp;DEC2BIN(Q1941,IF(MID(I1941,12,1)="F",VLOOKUP(J1941,DATA!$K$2:$Y$20,14,FALSE),0)-IF(IF(MID(I1941,12,1)="F",VLOOKUP(J1941,DATA!$K$2:$Y$20,14,FALSE),0)&gt;10,IF(MID(I1941,12,1)="F",VLOOKUP(J1941,DATA!$K$2:$Y$20,14,FALSE),0)-10,0)),"")</f>
        <v/>
      </c>
      <c r="AJ1941" t="str">
        <f>IF(LEN(H1941)&gt;0,IF(H1941&lt;&gt;"CALL_PAL",VLOOKUP(H1941,DATA!$B$2:$E$526,4,FALSE),VLOOKUP(K1941,DATA!$K$72:$M$161,3,FALSE)),"")</f>
        <v/>
      </c>
      <c r="AK1941" t="str">
        <f>IF(LEN(H1941)&gt;0,VLOOKUP(H1941,DATA!$B$2:$D$526,3,FALSE),"")</f>
        <v/>
      </c>
      <c r="AL1941" t="str">
        <f t="shared" si="1007"/>
        <v/>
      </c>
      <c r="AM1941" t="str">
        <f t="shared" si="1008"/>
        <v/>
      </c>
      <c r="AN1941" t="str">
        <f t="shared" si="986"/>
        <v/>
      </c>
      <c r="AO1941" t="str">
        <f t="shared" si="1012"/>
        <v/>
      </c>
      <c r="AP1941" t="str">
        <f t="shared" si="1013"/>
        <v/>
      </c>
      <c r="AQ1941" t="str">
        <f t="shared" si="1010"/>
        <v/>
      </c>
    </row>
    <row r="1942" spans="1:43" x14ac:dyDescent="0.25">
      <c r="A1942" t="str">
        <f t="shared" si="1014"/>
        <v/>
      </c>
      <c r="C1942" t="str">
        <f t="shared" si="988"/>
        <v/>
      </c>
      <c r="D1942" t="str">
        <f t="shared" si="1015"/>
        <v/>
      </c>
      <c r="E1942" t="str">
        <f t="shared" si="1016"/>
        <v/>
      </c>
      <c r="F1942" t="str">
        <f t="shared" si="987"/>
        <v/>
      </c>
      <c r="G1942" t="str">
        <f t="shared" si="1011"/>
        <v/>
      </c>
      <c r="H1942" t="str">
        <f t="shared" si="989"/>
        <v/>
      </c>
      <c r="I1942" s="3" t="str">
        <f>IF(LEN(H1942)&gt;0,VLOOKUP(H1942,DATA!$B$2:$G$526,6,FALSE),"")</f>
        <v/>
      </c>
      <c r="J1942" t="str">
        <f>IF(LEN(H1942)&gt;0,VLOOKUP(H1942,DATA!$B$2:$G$526,2,FALSE),"")</f>
        <v/>
      </c>
      <c r="K1942" t="str">
        <f>IF(LEN(H1942)&gt;0,IF(MID(IF(MID(MID(C1942,LEN(H1942)+2,99),1,1)="(",MID(MID(C1942,LEN(H1942)+2,99),2,LEN(MID(C1942,LEN(H1942)+2,99))-2),MID(C1942,LEN(H1942)+2,99)),1,1)=VLOOKUP(H1942,DATA!$B$2:$I$526,8,FALSE),MID(IF(MID(MID(C1942,LEN(H1942)+2,99),1,1)="(",MID(MID(C1942,LEN(H1942)+2,99),2,LEN(MID(C1942,LEN(H1942)+2,99))-2),MID(C1942,LEN(H1942)+2,99)),1,3),IF(MID(MID(C1942,LEN(H1942)+2,99),1,1)="(",MID(MID(C1942,LEN(H1942)+2,99),2,LEN(MID(C1942,LEN(H1942)+2,99))-2),MID(C1942,LEN(H1942)+2,99))),"")</f>
        <v/>
      </c>
      <c r="L1942" t="str">
        <f t="shared" si="990"/>
        <v/>
      </c>
      <c r="M1942" t="str">
        <f t="shared" si="1009"/>
        <v/>
      </c>
      <c r="N1942" t="str">
        <f t="shared" si="991"/>
        <v/>
      </c>
      <c r="O1942" t="str">
        <f t="shared" si="992"/>
        <v/>
      </c>
      <c r="P1942" t="str">
        <f t="shared" si="1017"/>
        <v/>
      </c>
      <c r="Q1942" t="str">
        <f t="shared" si="993"/>
        <v/>
      </c>
      <c r="R1942" t="str">
        <f t="shared" si="994"/>
        <v/>
      </c>
      <c r="S1942" t="str">
        <f t="shared" si="995"/>
        <v/>
      </c>
      <c r="T1942" t="str">
        <f t="shared" si="996"/>
        <v/>
      </c>
      <c r="U1942" t="str">
        <f t="shared" si="997"/>
        <v/>
      </c>
      <c r="V1942" t="str">
        <f>IF(MID(I1942,6,1)="T",VLOOKUP(H1942,DATA!$B$2:$H$526,7,FALSE),"")</f>
        <v/>
      </c>
      <c r="W1942" t="str">
        <f t="shared" si="998"/>
        <v/>
      </c>
      <c r="X1942" t="str">
        <f>IF(LEN(H1942)&gt;0,VLOOKUP(H1942,DATA!$B$2:$F$526,5,FALSE),"")</f>
        <v/>
      </c>
      <c r="Y1942" t="str">
        <f t="shared" si="999"/>
        <v/>
      </c>
      <c r="Z1942" t="str">
        <f t="shared" si="1000"/>
        <v/>
      </c>
      <c r="AA1942" t="str">
        <f t="shared" si="1001"/>
        <v/>
      </c>
      <c r="AB1942" t="str">
        <f>IF(LEN(Z1942)&gt;0,VLOOKUP(Z1942,DATA!$K$25:$L$69,2,FALSE)&amp;IF(LEN(AA1942)&gt;0,VLOOKUP(AA1942,DATA!$O$25:$P$29,2,FALSE),""),"")</f>
        <v/>
      </c>
      <c r="AC1942" t="str">
        <f>IF(LEN(Z1942)&gt;0,VLOOKUP(Z1942,DATA!$K$25:$M$69,3,FALSE),"")</f>
        <v/>
      </c>
      <c r="AD1942" t="str">
        <f t="shared" si="1002"/>
        <v/>
      </c>
      <c r="AE1942" t="str">
        <f t="shared" si="1003"/>
        <v/>
      </c>
      <c r="AF1942" t="str">
        <f t="shared" si="1004"/>
        <v/>
      </c>
      <c r="AG1942" t="str">
        <f t="shared" si="1005"/>
        <v/>
      </c>
      <c r="AH1942" t="str">
        <f t="shared" si="1006"/>
        <v/>
      </c>
      <c r="AI1942" t="str">
        <f>IF(LEN(Q1942)&gt;0,REPT("0",IF(IF(MID(I1942,12,1)="F",VLOOKUP(J1942,DATA!$K$2:$Y$20,14,FALSE),0)&gt;10,IF(MID(I1942,12,1)="F",VLOOKUP(J1942,DATA!$K$2:$Y$20,14,FALSE),0)-10,0)-LEN(X1942))&amp;DEC2BIN(Q1942,IF(MID(I1942,12,1)="F",VLOOKUP(J1942,DATA!$K$2:$Y$20,14,FALSE),0)-IF(IF(MID(I1942,12,1)="F",VLOOKUP(J1942,DATA!$K$2:$Y$20,14,FALSE),0)&gt;10,IF(MID(I1942,12,1)="F",VLOOKUP(J1942,DATA!$K$2:$Y$20,14,FALSE),0)-10,0)),"")</f>
        <v/>
      </c>
      <c r="AJ1942" t="str">
        <f>IF(LEN(H1942)&gt;0,IF(H1942&lt;&gt;"CALL_PAL",VLOOKUP(H1942,DATA!$B$2:$E$526,4,FALSE),VLOOKUP(K1942,DATA!$K$72:$M$161,3,FALSE)),"")</f>
        <v/>
      </c>
      <c r="AK1942" t="str">
        <f>IF(LEN(H1942)&gt;0,VLOOKUP(H1942,DATA!$B$2:$D$526,3,FALSE),"")</f>
        <v/>
      </c>
      <c r="AL1942" t="str">
        <f t="shared" si="1007"/>
        <v/>
      </c>
      <c r="AM1942" t="str">
        <f t="shared" si="1008"/>
        <v/>
      </c>
      <c r="AN1942" t="str">
        <f t="shared" ref="AN1942:AN2000" si="1018">IF(LEN(C1942)&gt;0,IF(C1942=".PAL ON",TRUE,IF(C1942=".PAL OFF",FALSE,IF(ROW()&lt;&gt;2,AN1941,FALSE))),"")</f>
        <v/>
      </c>
      <c r="AO1942" t="str">
        <f t="shared" si="1012"/>
        <v/>
      </c>
      <c r="AP1942" t="str">
        <f t="shared" si="1013"/>
        <v/>
      </c>
      <c r="AQ1942" t="str">
        <f t="shared" si="1010"/>
        <v/>
      </c>
    </row>
    <row r="1943" spans="1:43" x14ac:dyDescent="0.25">
      <c r="A1943" t="str">
        <f t="shared" si="1014"/>
        <v/>
      </c>
      <c r="C1943" t="str">
        <f t="shared" si="988"/>
        <v/>
      </c>
      <c r="D1943" t="str">
        <f t="shared" si="1015"/>
        <v/>
      </c>
      <c r="E1943" t="str">
        <f t="shared" si="1016"/>
        <v/>
      </c>
      <c r="F1943" t="str">
        <f t="shared" si="987"/>
        <v/>
      </c>
      <c r="G1943" t="str">
        <f t="shared" si="1011"/>
        <v/>
      </c>
      <c r="H1943" t="str">
        <f t="shared" si="989"/>
        <v/>
      </c>
      <c r="I1943" s="3" t="str">
        <f>IF(LEN(H1943)&gt;0,VLOOKUP(H1943,DATA!$B$2:$G$526,6,FALSE),"")</f>
        <v/>
      </c>
      <c r="J1943" t="str">
        <f>IF(LEN(H1943)&gt;0,VLOOKUP(H1943,DATA!$B$2:$G$526,2,FALSE),"")</f>
        <v/>
      </c>
      <c r="K1943" t="str">
        <f>IF(LEN(H1943)&gt;0,IF(MID(IF(MID(MID(C1943,LEN(H1943)+2,99),1,1)="(",MID(MID(C1943,LEN(H1943)+2,99),2,LEN(MID(C1943,LEN(H1943)+2,99))-2),MID(C1943,LEN(H1943)+2,99)),1,1)=VLOOKUP(H1943,DATA!$B$2:$I$526,8,FALSE),MID(IF(MID(MID(C1943,LEN(H1943)+2,99),1,1)="(",MID(MID(C1943,LEN(H1943)+2,99),2,LEN(MID(C1943,LEN(H1943)+2,99))-2),MID(C1943,LEN(H1943)+2,99)),1,3),IF(MID(MID(C1943,LEN(H1943)+2,99),1,1)="(",MID(MID(C1943,LEN(H1943)+2,99),2,LEN(MID(C1943,LEN(H1943)+2,99))-2),MID(C1943,LEN(H1943)+2,99))),"")</f>
        <v/>
      </c>
      <c r="L1943" t="str">
        <f t="shared" si="990"/>
        <v/>
      </c>
      <c r="M1943" t="str">
        <f t="shared" si="1009"/>
        <v/>
      </c>
      <c r="N1943" t="str">
        <f t="shared" si="991"/>
        <v/>
      </c>
      <c r="O1943" t="str">
        <f t="shared" si="992"/>
        <v/>
      </c>
      <c r="P1943" t="str">
        <f t="shared" si="1017"/>
        <v/>
      </c>
      <c r="Q1943" t="str">
        <f t="shared" si="993"/>
        <v/>
      </c>
      <c r="R1943" t="str">
        <f t="shared" si="994"/>
        <v/>
      </c>
      <c r="S1943" t="str">
        <f t="shared" si="995"/>
        <v/>
      </c>
      <c r="T1943" t="str">
        <f t="shared" si="996"/>
        <v/>
      </c>
      <c r="U1943" t="str">
        <f t="shared" si="997"/>
        <v/>
      </c>
      <c r="V1943" t="str">
        <f>IF(MID(I1943,6,1)="T",VLOOKUP(H1943,DATA!$B$2:$H$526,7,FALSE),"")</f>
        <v/>
      </c>
      <c r="W1943" t="str">
        <f t="shared" si="998"/>
        <v/>
      </c>
      <c r="X1943" t="str">
        <f>IF(LEN(H1943)&gt;0,VLOOKUP(H1943,DATA!$B$2:$F$526,5,FALSE),"")</f>
        <v/>
      </c>
      <c r="Y1943" t="str">
        <f t="shared" si="999"/>
        <v/>
      </c>
      <c r="Z1943" t="str">
        <f t="shared" si="1000"/>
        <v/>
      </c>
      <c r="AA1943" t="str">
        <f t="shared" si="1001"/>
        <v/>
      </c>
      <c r="AB1943" t="str">
        <f>IF(LEN(Z1943)&gt;0,VLOOKUP(Z1943,DATA!$K$25:$L$69,2,FALSE)&amp;IF(LEN(AA1943)&gt;0,VLOOKUP(AA1943,DATA!$O$25:$P$29,2,FALSE),""),"")</f>
        <v/>
      </c>
      <c r="AC1943" t="str">
        <f>IF(LEN(Z1943)&gt;0,VLOOKUP(Z1943,DATA!$K$25:$M$69,3,FALSE),"")</f>
        <v/>
      </c>
      <c r="AD1943" t="str">
        <f t="shared" si="1002"/>
        <v/>
      </c>
      <c r="AE1943" t="str">
        <f t="shared" si="1003"/>
        <v/>
      </c>
      <c r="AF1943" t="str">
        <f t="shared" si="1004"/>
        <v/>
      </c>
      <c r="AG1943" t="str">
        <f t="shared" si="1005"/>
        <v/>
      </c>
      <c r="AH1943" t="str">
        <f t="shared" si="1006"/>
        <v/>
      </c>
      <c r="AI1943" t="str">
        <f>IF(LEN(Q1943)&gt;0,REPT("0",IF(IF(MID(I1943,12,1)="F",VLOOKUP(J1943,DATA!$K$2:$Y$20,14,FALSE),0)&gt;10,IF(MID(I1943,12,1)="F",VLOOKUP(J1943,DATA!$K$2:$Y$20,14,FALSE),0)-10,0)-LEN(X1943))&amp;DEC2BIN(Q1943,IF(MID(I1943,12,1)="F",VLOOKUP(J1943,DATA!$K$2:$Y$20,14,FALSE),0)-IF(IF(MID(I1943,12,1)="F",VLOOKUP(J1943,DATA!$K$2:$Y$20,14,FALSE),0)&gt;10,IF(MID(I1943,12,1)="F",VLOOKUP(J1943,DATA!$K$2:$Y$20,14,FALSE),0)-10,0)),"")</f>
        <v/>
      </c>
      <c r="AJ1943" t="str">
        <f>IF(LEN(H1943)&gt;0,IF(H1943&lt;&gt;"CALL_PAL",VLOOKUP(H1943,DATA!$B$2:$E$526,4,FALSE),VLOOKUP(K1943,DATA!$K$72:$M$161,3,FALSE)),"")</f>
        <v/>
      </c>
      <c r="AK1943" t="str">
        <f>IF(LEN(H1943)&gt;0,VLOOKUP(H1943,DATA!$B$2:$D$526,3,FALSE),"")</f>
        <v/>
      </c>
      <c r="AL1943" t="str">
        <f t="shared" si="1007"/>
        <v/>
      </c>
      <c r="AM1943" t="str">
        <f t="shared" si="1008"/>
        <v/>
      </c>
      <c r="AN1943" t="str">
        <f t="shared" si="1018"/>
        <v/>
      </c>
      <c r="AO1943" t="str">
        <f t="shared" si="1012"/>
        <v/>
      </c>
      <c r="AP1943" t="str">
        <f t="shared" si="1013"/>
        <v/>
      </c>
      <c r="AQ1943" t="str">
        <f t="shared" si="1010"/>
        <v/>
      </c>
    </row>
    <row r="1944" spans="1:43" x14ac:dyDescent="0.25">
      <c r="A1944" t="str">
        <f t="shared" si="1014"/>
        <v/>
      </c>
      <c r="C1944" t="str">
        <f t="shared" si="988"/>
        <v/>
      </c>
      <c r="D1944" t="str">
        <f t="shared" si="1015"/>
        <v/>
      </c>
      <c r="E1944" t="str">
        <f t="shared" si="1016"/>
        <v/>
      </c>
      <c r="F1944" t="str">
        <f t="shared" si="987"/>
        <v/>
      </c>
      <c r="G1944" t="str">
        <f t="shared" si="1011"/>
        <v/>
      </c>
      <c r="H1944" t="str">
        <f t="shared" si="989"/>
        <v/>
      </c>
      <c r="I1944" s="3" t="str">
        <f>IF(LEN(H1944)&gt;0,VLOOKUP(H1944,DATA!$B$2:$G$526,6,FALSE),"")</f>
        <v/>
      </c>
      <c r="J1944" t="str">
        <f>IF(LEN(H1944)&gt;0,VLOOKUP(H1944,DATA!$B$2:$G$526,2,FALSE),"")</f>
        <v/>
      </c>
      <c r="K1944" t="str">
        <f>IF(LEN(H1944)&gt;0,IF(MID(IF(MID(MID(C1944,LEN(H1944)+2,99),1,1)="(",MID(MID(C1944,LEN(H1944)+2,99),2,LEN(MID(C1944,LEN(H1944)+2,99))-2),MID(C1944,LEN(H1944)+2,99)),1,1)=VLOOKUP(H1944,DATA!$B$2:$I$526,8,FALSE),MID(IF(MID(MID(C1944,LEN(H1944)+2,99),1,1)="(",MID(MID(C1944,LEN(H1944)+2,99),2,LEN(MID(C1944,LEN(H1944)+2,99))-2),MID(C1944,LEN(H1944)+2,99)),1,3),IF(MID(MID(C1944,LEN(H1944)+2,99),1,1)="(",MID(MID(C1944,LEN(H1944)+2,99),2,LEN(MID(C1944,LEN(H1944)+2,99))-2),MID(C1944,LEN(H1944)+2,99))),"")</f>
        <v/>
      </c>
      <c r="L1944" t="str">
        <f t="shared" si="990"/>
        <v/>
      </c>
      <c r="M1944" t="str">
        <f t="shared" si="1009"/>
        <v/>
      </c>
      <c r="N1944" t="str">
        <f t="shared" si="991"/>
        <v/>
      </c>
      <c r="O1944" t="str">
        <f t="shared" si="992"/>
        <v/>
      </c>
      <c r="P1944" t="str">
        <f t="shared" si="1017"/>
        <v/>
      </c>
      <c r="Q1944" t="str">
        <f t="shared" si="993"/>
        <v/>
      </c>
      <c r="R1944" t="str">
        <f t="shared" si="994"/>
        <v/>
      </c>
      <c r="S1944" t="str">
        <f t="shared" si="995"/>
        <v/>
      </c>
      <c r="T1944" t="str">
        <f t="shared" si="996"/>
        <v/>
      </c>
      <c r="U1944" t="str">
        <f t="shared" si="997"/>
        <v/>
      </c>
      <c r="V1944" t="str">
        <f>IF(MID(I1944,6,1)="T",VLOOKUP(H1944,DATA!$B$2:$H$526,7,FALSE),"")</f>
        <v/>
      </c>
      <c r="W1944" t="str">
        <f t="shared" si="998"/>
        <v/>
      </c>
      <c r="X1944" t="str">
        <f>IF(LEN(H1944)&gt;0,VLOOKUP(H1944,DATA!$B$2:$F$526,5,FALSE),"")</f>
        <v/>
      </c>
      <c r="Y1944" t="str">
        <f t="shared" si="999"/>
        <v/>
      </c>
      <c r="Z1944" t="str">
        <f t="shared" si="1000"/>
        <v/>
      </c>
      <c r="AA1944" t="str">
        <f t="shared" si="1001"/>
        <v/>
      </c>
      <c r="AB1944" t="str">
        <f>IF(LEN(Z1944)&gt;0,VLOOKUP(Z1944,DATA!$K$25:$L$69,2,FALSE)&amp;IF(LEN(AA1944)&gt;0,VLOOKUP(AA1944,DATA!$O$25:$P$29,2,FALSE),""),"")</f>
        <v/>
      </c>
      <c r="AC1944" t="str">
        <f>IF(LEN(Z1944)&gt;0,VLOOKUP(Z1944,DATA!$K$25:$M$69,3,FALSE),"")</f>
        <v/>
      </c>
      <c r="AD1944" t="str">
        <f t="shared" si="1002"/>
        <v/>
      </c>
      <c r="AE1944" t="str">
        <f t="shared" si="1003"/>
        <v/>
      </c>
      <c r="AF1944" t="str">
        <f t="shared" si="1004"/>
        <v/>
      </c>
      <c r="AG1944" t="str">
        <f t="shared" si="1005"/>
        <v/>
      </c>
      <c r="AH1944" t="str">
        <f t="shared" si="1006"/>
        <v/>
      </c>
      <c r="AI1944" t="str">
        <f>IF(LEN(Q1944)&gt;0,REPT("0",IF(IF(MID(I1944,12,1)="F",VLOOKUP(J1944,DATA!$K$2:$Y$20,14,FALSE),0)&gt;10,IF(MID(I1944,12,1)="F",VLOOKUP(J1944,DATA!$K$2:$Y$20,14,FALSE),0)-10,0)-LEN(X1944))&amp;DEC2BIN(Q1944,IF(MID(I1944,12,1)="F",VLOOKUP(J1944,DATA!$K$2:$Y$20,14,FALSE),0)-IF(IF(MID(I1944,12,1)="F",VLOOKUP(J1944,DATA!$K$2:$Y$20,14,FALSE),0)&gt;10,IF(MID(I1944,12,1)="F",VLOOKUP(J1944,DATA!$K$2:$Y$20,14,FALSE),0)-10,0)),"")</f>
        <v/>
      </c>
      <c r="AJ1944" t="str">
        <f>IF(LEN(H1944)&gt;0,IF(H1944&lt;&gt;"CALL_PAL",VLOOKUP(H1944,DATA!$B$2:$E$526,4,FALSE),VLOOKUP(K1944,DATA!$K$72:$M$161,3,FALSE)),"")</f>
        <v/>
      </c>
      <c r="AK1944" t="str">
        <f>IF(LEN(H1944)&gt;0,VLOOKUP(H1944,DATA!$B$2:$D$526,3,FALSE),"")</f>
        <v/>
      </c>
      <c r="AL1944" t="str">
        <f t="shared" si="1007"/>
        <v/>
      </c>
      <c r="AM1944" t="str">
        <f t="shared" si="1008"/>
        <v/>
      </c>
      <c r="AN1944" t="str">
        <f t="shared" si="1018"/>
        <v/>
      </c>
      <c r="AO1944" t="str">
        <f t="shared" si="1012"/>
        <v/>
      </c>
      <c r="AP1944" t="str">
        <f t="shared" si="1013"/>
        <v/>
      </c>
      <c r="AQ1944" t="str">
        <f t="shared" si="1010"/>
        <v/>
      </c>
    </row>
    <row r="1945" spans="1:43" x14ac:dyDescent="0.25">
      <c r="A1945" t="str">
        <f t="shared" si="1014"/>
        <v/>
      </c>
      <c r="C1945" t="str">
        <f t="shared" si="988"/>
        <v/>
      </c>
      <c r="D1945" t="str">
        <f t="shared" si="1015"/>
        <v/>
      </c>
      <c r="E1945" t="str">
        <f t="shared" si="1016"/>
        <v/>
      </c>
      <c r="F1945" t="str">
        <f t="shared" si="987"/>
        <v/>
      </c>
      <c r="G1945" t="str">
        <f t="shared" si="1011"/>
        <v/>
      </c>
      <c r="H1945" t="str">
        <f t="shared" si="989"/>
        <v/>
      </c>
      <c r="I1945" s="3" t="str">
        <f>IF(LEN(H1945)&gt;0,VLOOKUP(H1945,DATA!$B$2:$G$526,6,FALSE),"")</f>
        <v/>
      </c>
      <c r="J1945" t="str">
        <f>IF(LEN(H1945)&gt;0,VLOOKUP(H1945,DATA!$B$2:$G$526,2,FALSE),"")</f>
        <v/>
      </c>
      <c r="K1945" t="str">
        <f>IF(LEN(H1945)&gt;0,IF(MID(IF(MID(MID(C1945,LEN(H1945)+2,99),1,1)="(",MID(MID(C1945,LEN(H1945)+2,99),2,LEN(MID(C1945,LEN(H1945)+2,99))-2),MID(C1945,LEN(H1945)+2,99)),1,1)=VLOOKUP(H1945,DATA!$B$2:$I$526,8,FALSE),MID(IF(MID(MID(C1945,LEN(H1945)+2,99),1,1)="(",MID(MID(C1945,LEN(H1945)+2,99),2,LEN(MID(C1945,LEN(H1945)+2,99))-2),MID(C1945,LEN(H1945)+2,99)),1,3),IF(MID(MID(C1945,LEN(H1945)+2,99),1,1)="(",MID(MID(C1945,LEN(H1945)+2,99),2,LEN(MID(C1945,LEN(H1945)+2,99))-2),MID(C1945,LEN(H1945)+2,99))),"")</f>
        <v/>
      </c>
      <c r="L1945" t="str">
        <f t="shared" si="990"/>
        <v/>
      </c>
      <c r="M1945" t="str">
        <f t="shared" si="1009"/>
        <v/>
      </c>
      <c r="N1945" t="str">
        <f t="shared" si="991"/>
        <v/>
      </c>
      <c r="O1945" t="str">
        <f t="shared" si="992"/>
        <v/>
      </c>
      <c r="P1945" t="str">
        <f t="shared" si="1017"/>
        <v/>
      </c>
      <c r="Q1945" t="str">
        <f t="shared" si="993"/>
        <v/>
      </c>
      <c r="R1945" t="str">
        <f t="shared" si="994"/>
        <v/>
      </c>
      <c r="S1945" t="str">
        <f t="shared" si="995"/>
        <v/>
      </c>
      <c r="T1945" t="str">
        <f t="shared" si="996"/>
        <v/>
      </c>
      <c r="U1945" t="str">
        <f t="shared" si="997"/>
        <v/>
      </c>
      <c r="V1945" t="str">
        <f>IF(MID(I1945,6,1)="T",VLOOKUP(H1945,DATA!$B$2:$H$526,7,FALSE),"")</f>
        <v/>
      </c>
      <c r="W1945" t="str">
        <f t="shared" si="998"/>
        <v/>
      </c>
      <c r="X1945" t="str">
        <f>IF(LEN(H1945)&gt;0,VLOOKUP(H1945,DATA!$B$2:$F$526,5,FALSE),"")</f>
        <v/>
      </c>
      <c r="Y1945" t="str">
        <f t="shared" si="999"/>
        <v/>
      </c>
      <c r="Z1945" t="str">
        <f t="shared" si="1000"/>
        <v/>
      </c>
      <c r="AA1945" t="str">
        <f t="shared" si="1001"/>
        <v/>
      </c>
      <c r="AB1945" t="str">
        <f>IF(LEN(Z1945)&gt;0,VLOOKUP(Z1945,DATA!$K$25:$L$69,2,FALSE)&amp;IF(LEN(AA1945)&gt;0,VLOOKUP(AA1945,DATA!$O$25:$P$29,2,FALSE),""),"")</f>
        <v/>
      </c>
      <c r="AC1945" t="str">
        <f>IF(LEN(Z1945)&gt;0,VLOOKUP(Z1945,DATA!$K$25:$M$69,3,FALSE),"")</f>
        <v/>
      </c>
      <c r="AD1945" t="str">
        <f t="shared" si="1002"/>
        <v/>
      </c>
      <c r="AE1945" t="str">
        <f t="shared" si="1003"/>
        <v/>
      </c>
      <c r="AF1945" t="str">
        <f t="shared" si="1004"/>
        <v/>
      </c>
      <c r="AG1945" t="str">
        <f t="shared" si="1005"/>
        <v/>
      </c>
      <c r="AH1945" t="str">
        <f t="shared" si="1006"/>
        <v/>
      </c>
      <c r="AI1945" t="str">
        <f>IF(LEN(Q1945)&gt;0,REPT("0",IF(IF(MID(I1945,12,1)="F",VLOOKUP(J1945,DATA!$K$2:$Y$20,14,FALSE),0)&gt;10,IF(MID(I1945,12,1)="F",VLOOKUP(J1945,DATA!$K$2:$Y$20,14,FALSE),0)-10,0)-LEN(X1945))&amp;DEC2BIN(Q1945,IF(MID(I1945,12,1)="F",VLOOKUP(J1945,DATA!$K$2:$Y$20,14,FALSE),0)-IF(IF(MID(I1945,12,1)="F",VLOOKUP(J1945,DATA!$K$2:$Y$20,14,FALSE),0)&gt;10,IF(MID(I1945,12,1)="F",VLOOKUP(J1945,DATA!$K$2:$Y$20,14,FALSE),0)-10,0)),"")</f>
        <v/>
      </c>
      <c r="AJ1945" t="str">
        <f>IF(LEN(H1945)&gt;0,IF(H1945&lt;&gt;"CALL_PAL",VLOOKUP(H1945,DATA!$B$2:$E$526,4,FALSE),VLOOKUP(K1945,DATA!$K$72:$M$161,3,FALSE)),"")</f>
        <v/>
      </c>
      <c r="AK1945" t="str">
        <f>IF(LEN(H1945)&gt;0,VLOOKUP(H1945,DATA!$B$2:$D$526,3,FALSE),"")</f>
        <v/>
      </c>
      <c r="AL1945" t="str">
        <f t="shared" si="1007"/>
        <v/>
      </c>
      <c r="AM1945" t="str">
        <f t="shared" si="1008"/>
        <v/>
      </c>
      <c r="AN1945" t="str">
        <f t="shared" si="1018"/>
        <v/>
      </c>
      <c r="AO1945" t="str">
        <f t="shared" si="1012"/>
        <v/>
      </c>
      <c r="AP1945" t="str">
        <f t="shared" si="1013"/>
        <v/>
      </c>
      <c r="AQ1945" t="str">
        <f t="shared" si="1010"/>
        <v/>
      </c>
    </row>
    <row r="1946" spans="1:43" x14ac:dyDescent="0.25">
      <c r="A1946" t="str">
        <f t="shared" si="1014"/>
        <v/>
      </c>
      <c r="C1946" t="str">
        <f t="shared" si="988"/>
        <v/>
      </c>
      <c r="D1946" t="str">
        <f t="shared" si="1015"/>
        <v/>
      </c>
      <c r="E1946" t="str">
        <f t="shared" si="1016"/>
        <v/>
      </c>
      <c r="F1946" t="str">
        <f t="shared" ref="F1946:F2000" si="1019">IF(LEN(C1946)&gt;0,IF(MID(C1946,1,2)=".V",IF(MID(C1946,6,1)="B",1,IF(MID(C1946,6,1)="W",2,IF(MID(C1946,6,1)="L",4,IF(MID(C1946,6,1)="Q",8,4)))),IF(MID(C1946,1,2)=".P",0,4)),"")</f>
        <v/>
      </c>
      <c r="G1946" t="str">
        <f t="shared" si="1011"/>
        <v/>
      </c>
      <c r="H1946" t="str">
        <f t="shared" si="989"/>
        <v/>
      </c>
      <c r="I1946" s="3" t="str">
        <f>IF(LEN(H1946)&gt;0,VLOOKUP(H1946,DATA!$B$2:$G$526,6,FALSE),"")</f>
        <v/>
      </c>
      <c r="J1946" t="str">
        <f>IF(LEN(H1946)&gt;0,VLOOKUP(H1946,DATA!$B$2:$G$526,2,FALSE),"")</f>
        <v/>
      </c>
      <c r="K1946" t="str">
        <f>IF(LEN(H1946)&gt;0,IF(MID(IF(MID(MID(C1946,LEN(H1946)+2,99),1,1)="(",MID(MID(C1946,LEN(H1946)+2,99),2,LEN(MID(C1946,LEN(H1946)+2,99))-2),MID(C1946,LEN(H1946)+2,99)),1,1)=VLOOKUP(H1946,DATA!$B$2:$I$526,8,FALSE),MID(IF(MID(MID(C1946,LEN(H1946)+2,99),1,1)="(",MID(MID(C1946,LEN(H1946)+2,99),2,LEN(MID(C1946,LEN(H1946)+2,99))-2),MID(C1946,LEN(H1946)+2,99)),1,3),IF(MID(MID(C1946,LEN(H1946)+2,99),1,1)="(",MID(MID(C1946,LEN(H1946)+2,99),2,LEN(MID(C1946,LEN(H1946)+2,99))-2),MID(C1946,LEN(H1946)+2,99))),"")</f>
        <v/>
      </c>
      <c r="L1946" t="str">
        <f t="shared" si="990"/>
        <v/>
      </c>
      <c r="M1946" t="str">
        <f t="shared" si="1009"/>
        <v/>
      </c>
      <c r="N1946" t="str">
        <f t="shared" si="991"/>
        <v/>
      </c>
      <c r="O1946" t="str">
        <f t="shared" si="992"/>
        <v/>
      </c>
      <c r="P1946" t="str">
        <f t="shared" si="1017"/>
        <v/>
      </c>
      <c r="Q1946" t="str">
        <f t="shared" si="993"/>
        <v/>
      </c>
      <c r="R1946" t="str">
        <f t="shared" si="994"/>
        <v/>
      </c>
      <c r="S1946" t="str">
        <f t="shared" si="995"/>
        <v/>
      </c>
      <c r="T1946" t="str">
        <f t="shared" si="996"/>
        <v/>
      </c>
      <c r="U1946" t="str">
        <f t="shared" si="997"/>
        <v/>
      </c>
      <c r="V1946" t="str">
        <f>IF(MID(I1946,6,1)="T",VLOOKUP(H1946,DATA!$B$2:$H$526,7,FALSE),"")</f>
        <v/>
      </c>
      <c r="W1946" t="str">
        <f t="shared" si="998"/>
        <v/>
      </c>
      <c r="X1946" t="str">
        <f>IF(LEN(H1946)&gt;0,VLOOKUP(H1946,DATA!$B$2:$F$526,5,FALSE),"")</f>
        <v/>
      </c>
      <c r="Y1946" t="str">
        <f t="shared" si="999"/>
        <v/>
      </c>
      <c r="Z1946" t="str">
        <f t="shared" si="1000"/>
        <v/>
      </c>
      <c r="AA1946" t="str">
        <f t="shared" si="1001"/>
        <v/>
      </c>
      <c r="AB1946" t="str">
        <f>IF(LEN(Z1946)&gt;0,VLOOKUP(Z1946,DATA!$K$25:$L$69,2,FALSE)&amp;IF(LEN(AA1946)&gt;0,VLOOKUP(AA1946,DATA!$O$25:$P$29,2,FALSE),""),"")</f>
        <v/>
      </c>
      <c r="AC1946" t="str">
        <f>IF(LEN(Z1946)&gt;0,VLOOKUP(Z1946,DATA!$K$25:$M$69,3,FALSE),"")</f>
        <v/>
      </c>
      <c r="AD1946" t="str">
        <f t="shared" si="1002"/>
        <v/>
      </c>
      <c r="AE1946" t="str">
        <f t="shared" si="1003"/>
        <v/>
      </c>
      <c r="AF1946" t="str">
        <f t="shared" si="1004"/>
        <v/>
      </c>
      <c r="AG1946" t="str">
        <f t="shared" si="1005"/>
        <v/>
      </c>
      <c r="AH1946" t="str">
        <f t="shared" si="1006"/>
        <v/>
      </c>
      <c r="AI1946" t="str">
        <f>IF(LEN(Q1946)&gt;0,REPT("0",IF(IF(MID(I1946,12,1)="F",VLOOKUP(J1946,DATA!$K$2:$Y$20,14,FALSE),0)&gt;10,IF(MID(I1946,12,1)="F",VLOOKUP(J1946,DATA!$K$2:$Y$20,14,FALSE),0)-10,0)-LEN(X1946))&amp;DEC2BIN(Q1946,IF(MID(I1946,12,1)="F",VLOOKUP(J1946,DATA!$K$2:$Y$20,14,FALSE),0)-IF(IF(MID(I1946,12,1)="F",VLOOKUP(J1946,DATA!$K$2:$Y$20,14,FALSE),0)&gt;10,IF(MID(I1946,12,1)="F",VLOOKUP(J1946,DATA!$K$2:$Y$20,14,FALSE),0)-10,0)),"")</f>
        <v/>
      </c>
      <c r="AJ1946" t="str">
        <f>IF(LEN(H1946)&gt;0,IF(H1946&lt;&gt;"CALL_PAL",VLOOKUP(H1946,DATA!$B$2:$E$526,4,FALSE),VLOOKUP(K1946,DATA!$K$72:$M$161,3,FALSE)),"")</f>
        <v/>
      </c>
      <c r="AK1946" t="str">
        <f>IF(LEN(H1946)&gt;0,VLOOKUP(H1946,DATA!$B$2:$D$526,3,FALSE),"")</f>
        <v/>
      </c>
      <c r="AL1946" t="str">
        <f t="shared" si="1007"/>
        <v/>
      </c>
      <c r="AM1946" t="str">
        <f t="shared" si="1008"/>
        <v/>
      </c>
      <c r="AN1946" t="str">
        <f t="shared" si="1018"/>
        <v/>
      </c>
      <c r="AO1946" t="str">
        <f t="shared" si="1012"/>
        <v/>
      </c>
      <c r="AP1946" t="str">
        <f t="shared" si="1013"/>
        <v/>
      </c>
      <c r="AQ1946" t="str">
        <f t="shared" si="1010"/>
        <v/>
      </c>
    </row>
    <row r="1947" spans="1:43" x14ac:dyDescent="0.25">
      <c r="A1947" t="str">
        <f t="shared" si="1014"/>
        <v/>
      </c>
      <c r="C1947" t="str">
        <f t="shared" si="988"/>
        <v/>
      </c>
      <c r="D1947" t="str">
        <f t="shared" si="1015"/>
        <v/>
      </c>
      <c r="E1947" t="str">
        <f t="shared" si="1016"/>
        <v/>
      </c>
      <c r="F1947" t="str">
        <f t="shared" si="1019"/>
        <v/>
      </c>
      <c r="G1947" t="str">
        <f t="shared" si="1011"/>
        <v/>
      </c>
      <c r="H1947" t="str">
        <f t="shared" si="989"/>
        <v/>
      </c>
      <c r="I1947" s="3" t="str">
        <f>IF(LEN(H1947)&gt;0,VLOOKUP(H1947,DATA!$B$2:$G$526,6,FALSE),"")</f>
        <v/>
      </c>
      <c r="J1947" t="str">
        <f>IF(LEN(H1947)&gt;0,VLOOKUP(H1947,DATA!$B$2:$G$526,2,FALSE),"")</f>
        <v/>
      </c>
      <c r="K1947" t="str">
        <f>IF(LEN(H1947)&gt;0,IF(MID(IF(MID(MID(C1947,LEN(H1947)+2,99),1,1)="(",MID(MID(C1947,LEN(H1947)+2,99),2,LEN(MID(C1947,LEN(H1947)+2,99))-2),MID(C1947,LEN(H1947)+2,99)),1,1)=VLOOKUP(H1947,DATA!$B$2:$I$526,8,FALSE),MID(IF(MID(MID(C1947,LEN(H1947)+2,99),1,1)="(",MID(MID(C1947,LEN(H1947)+2,99),2,LEN(MID(C1947,LEN(H1947)+2,99))-2),MID(C1947,LEN(H1947)+2,99)),1,3),IF(MID(MID(C1947,LEN(H1947)+2,99),1,1)="(",MID(MID(C1947,LEN(H1947)+2,99),2,LEN(MID(C1947,LEN(H1947)+2,99))-2),MID(C1947,LEN(H1947)+2,99))),"")</f>
        <v/>
      </c>
      <c r="L1947" t="str">
        <f t="shared" si="990"/>
        <v/>
      </c>
      <c r="M1947" t="str">
        <f t="shared" si="1009"/>
        <v/>
      </c>
      <c r="N1947" t="str">
        <f t="shared" si="991"/>
        <v/>
      </c>
      <c r="O1947" t="str">
        <f t="shared" si="992"/>
        <v/>
      </c>
      <c r="P1947" t="str">
        <f t="shared" si="1017"/>
        <v/>
      </c>
      <c r="Q1947" t="str">
        <f t="shared" si="993"/>
        <v/>
      </c>
      <c r="R1947" t="str">
        <f t="shared" si="994"/>
        <v/>
      </c>
      <c r="S1947" t="str">
        <f t="shared" si="995"/>
        <v/>
      </c>
      <c r="T1947" t="str">
        <f t="shared" si="996"/>
        <v/>
      </c>
      <c r="U1947" t="str">
        <f t="shared" si="997"/>
        <v/>
      </c>
      <c r="V1947" t="str">
        <f>IF(MID(I1947,6,1)="T",VLOOKUP(H1947,DATA!$B$2:$H$526,7,FALSE),"")</f>
        <v/>
      </c>
      <c r="W1947" t="str">
        <f t="shared" si="998"/>
        <v/>
      </c>
      <c r="X1947" t="str">
        <f>IF(LEN(H1947)&gt;0,VLOOKUP(H1947,DATA!$B$2:$F$526,5,FALSE),"")</f>
        <v/>
      </c>
      <c r="Y1947" t="str">
        <f t="shared" si="999"/>
        <v/>
      </c>
      <c r="Z1947" t="str">
        <f t="shared" si="1000"/>
        <v/>
      </c>
      <c r="AA1947" t="str">
        <f t="shared" si="1001"/>
        <v/>
      </c>
      <c r="AB1947" t="str">
        <f>IF(LEN(Z1947)&gt;0,VLOOKUP(Z1947,DATA!$K$25:$L$69,2,FALSE)&amp;IF(LEN(AA1947)&gt;0,VLOOKUP(AA1947,DATA!$O$25:$P$29,2,FALSE),""),"")</f>
        <v/>
      </c>
      <c r="AC1947" t="str">
        <f>IF(LEN(Z1947)&gt;0,VLOOKUP(Z1947,DATA!$K$25:$M$69,3,FALSE),"")</f>
        <v/>
      </c>
      <c r="AD1947" t="str">
        <f t="shared" si="1002"/>
        <v/>
      </c>
      <c r="AE1947" t="str">
        <f t="shared" si="1003"/>
        <v/>
      </c>
      <c r="AF1947" t="str">
        <f t="shared" si="1004"/>
        <v/>
      </c>
      <c r="AG1947" t="str">
        <f t="shared" si="1005"/>
        <v/>
      </c>
      <c r="AH1947" t="str">
        <f t="shared" si="1006"/>
        <v/>
      </c>
      <c r="AI1947" t="str">
        <f>IF(LEN(Q1947)&gt;0,REPT("0",IF(IF(MID(I1947,12,1)="F",VLOOKUP(J1947,DATA!$K$2:$Y$20,14,FALSE),0)&gt;10,IF(MID(I1947,12,1)="F",VLOOKUP(J1947,DATA!$K$2:$Y$20,14,FALSE),0)-10,0)-LEN(X1947))&amp;DEC2BIN(Q1947,IF(MID(I1947,12,1)="F",VLOOKUP(J1947,DATA!$K$2:$Y$20,14,FALSE),0)-IF(IF(MID(I1947,12,1)="F",VLOOKUP(J1947,DATA!$K$2:$Y$20,14,FALSE),0)&gt;10,IF(MID(I1947,12,1)="F",VLOOKUP(J1947,DATA!$K$2:$Y$20,14,FALSE),0)-10,0)),"")</f>
        <v/>
      </c>
      <c r="AJ1947" t="str">
        <f>IF(LEN(H1947)&gt;0,IF(H1947&lt;&gt;"CALL_PAL",VLOOKUP(H1947,DATA!$B$2:$E$526,4,FALSE),VLOOKUP(K1947,DATA!$K$72:$M$161,3,FALSE)),"")</f>
        <v/>
      </c>
      <c r="AK1947" t="str">
        <f>IF(LEN(H1947)&gt;0,VLOOKUP(H1947,DATA!$B$2:$D$526,3,FALSE),"")</f>
        <v/>
      </c>
      <c r="AL1947" t="str">
        <f t="shared" si="1007"/>
        <v/>
      </c>
      <c r="AM1947" t="str">
        <f t="shared" si="1008"/>
        <v/>
      </c>
      <c r="AN1947" t="str">
        <f t="shared" si="1018"/>
        <v/>
      </c>
      <c r="AO1947" t="str">
        <f t="shared" si="1012"/>
        <v/>
      </c>
      <c r="AP1947" t="str">
        <f t="shared" si="1013"/>
        <v/>
      </c>
      <c r="AQ1947" t="str">
        <f t="shared" si="1010"/>
        <v/>
      </c>
    </row>
    <row r="1948" spans="1:43" x14ac:dyDescent="0.25">
      <c r="A1948" t="str">
        <f t="shared" si="1014"/>
        <v/>
      </c>
      <c r="C1948" t="str">
        <f t="shared" ref="C1948:C2000" si="1020">IF(LEN(B1948)&gt;0,TRIM(B1948),"")</f>
        <v/>
      </c>
      <c r="D1948" t="str">
        <f t="shared" si="1015"/>
        <v/>
      </c>
      <c r="E1948" t="str">
        <f t="shared" si="1016"/>
        <v/>
      </c>
      <c r="F1948" t="str">
        <f t="shared" si="1019"/>
        <v/>
      </c>
      <c r="G1948" t="str">
        <f t="shared" si="1011"/>
        <v/>
      </c>
      <c r="H1948" t="str">
        <f t="shared" ref="H1948:H2000" si="1021">IF(LEN(C1948)&gt;0,IF(IFERROR(FIND(":",C1948)&gt;0,FALSE),"",IF(MID(C1948,1,1)=".","",TRIM(MID(C1948,1,IFERROR(FIND(" ",C1948)-1,LEN(C1948)))))),"")</f>
        <v/>
      </c>
      <c r="I1948" s="3" t="str">
        <f>IF(LEN(H1948)&gt;0,VLOOKUP(H1948,DATA!$B$2:$G$526,6,FALSE),"")</f>
        <v/>
      </c>
      <c r="J1948" t="str">
        <f>IF(LEN(H1948)&gt;0,VLOOKUP(H1948,DATA!$B$2:$G$526,2,FALSE),"")</f>
        <v/>
      </c>
      <c r="K1948" t="str">
        <f>IF(LEN(H1948)&gt;0,IF(MID(IF(MID(MID(C1948,LEN(H1948)+2,99),1,1)="(",MID(MID(C1948,LEN(H1948)+2,99),2,LEN(MID(C1948,LEN(H1948)+2,99))-2),MID(C1948,LEN(H1948)+2,99)),1,1)=VLOOKUP(H1948,DATA!$B$2:$I$526,8,FALSE),MID(IF(MID(MID(C1948,LEN(H1948)+2,99),1,1)="(",MID(MID(C1948,LEN(H1948)+2,99),2,LEN(MID(C1948,LEN(H1948)+2,99))-2),MID(C1948,LEN(H1948)+2,99)),1,3),IF(MID(MID(C1948,LEN(H1948)+2,99),1,1)="(",MID(MID(C1948,LEN(H1948)+2,99),2,LEN(MID(C1948,LEN(H1948)+2,99))-2),MID(C1948,LEN(H1948)+2,99))),"")</f>
        <v/>
      </c>
      <c r="L1948" t="str">
        <f t="shared" ref="L1948:L2000" si="1022">TRIM(MID(IF(LEN(H1948)&gt;0,IF(FIND(K1948,C1948)+LEN(K1948)+1&lt;LEN(C1948),MID(C1948,FIND(K1948,C1948)+LEN(K1948)+1,99),""),""), 1, IFERROR(FIND(",",IF(LEN(H1948)&gt;0,IF(FIND(K1948,C1948)+LEN(K1948)+1&lt;LEN(C1948),MID(C1948,FIND(K1948,C1948)+LEN(K1948)+1,99),""),""))-1,LEN(IF(LEN(H1948)&gt;0,IF(FIND(K1948,C1948)+LEN(K1948)+1&lt;LEN(C1948),MID(C1948,FIND(K1948,C1948)+LEN(K1948)+1,99),""),"")))))</f>
        <v/>
      </c>
      <c r="M1948" t="str">
        <f t="shared" si="1009"/>
        <v/>
      </c>
      <c r="N1948" t="str">
        <f t="shared" ref="N1948:N2000" si="1023">IF(MID(I1948,5,1)="L",IFERROR(FIND("#",L1948)=1,FALSE),"")</f>
        <v/>
      </c>
      <c r="O1948" t="str">
        <f t="shared" ref="O1948:O2000" si="1024">IF(MID(I1948,4,1)="Z",IF(N1948,FALSE,TRUE),"")</f>
        <v/>
      </c>
      <c r="P1948" t="str">
        <f t="shared" si="1017"/>
        <v/>
      </c>
      <c r="Q1948" t="str">
        <f t="shared" ref="Q1948:Q2000" si="1025">IF(LEN(P1948)&gt;0,P1948-(G1948+4),IF(AND(MID(I1948,12,1)="F",LEN(L1948)&gt;0,MID(L1948,1,1)&lt;&gt;"R",MID(L1948,1,1)&lt;&gt;"F",MID(L1948,1,1)&lt;&gt;"#"),INT(MID(L1948,1,FIND("(",L1948)-1)),""))</f>
        <v/>
      </c>
      <c r="R1948" t="str">
        <f t="shared" ref="R1948:R2000" si="1026">IF(AND(MID(I1948,3,1)="B",LEN(P1948)=0,LEN(Q1948)&lt;&gt;0),MID(L1948,LEN(Q1948)+2,3),"")</f>
        <v/>
      </c>
      <c r="S1948" t="str">
        <f t="shared" ref="S1948:S2000" si="1027">IF(LEN(I1948)&gt;0,IF(MID(I1948,2,1)="A",IFERROR(FIND("A31",J1948)&gt;0,FALSE),""),"")</f>
        <v/>
      </c>
      <c r="T1948" t="str">
        <f t="shared" ref="T1948:T2000" si="1028">IF(LEN(I1948)&gt;0,IF(MID(I1948,3,1)="B",IFERROR(FIND("B31",J1948)&gt;0,IF(H1948="HW_MFPR",TRUE,FALSE)),""),"")</f>
        <v/>
      </c>
      <c r="U1948" t="str">
        <f t="shared" ref="U1948:U2000" si="1029">IF(LEN(I1948)&gt;0,IF(MID(I1948,13,1)="C",IFERROR(FIND("C31",J1948)&gt;0,FALSE),""),"")</f>
        <v/>
      </c>
      <c r="V1948" t="str">
        <f>IF(MID(I1948,6,1)="T",VLOOKUP(H1948,DATA!$B$2:$H$526,7,FALSE),"")</f>
        <v/>
      </c>
      <c r="W1948" t="str">
        <f t="shared" ref="W1948:W2000" si="1030">IF(MID(I1948,7,1)="E",DEC2BIN(IF(M1948="L",0,1),1),"")</f>
        <v/>
      </c>
      <c r="X1948" t="str">
        <f>IF(LEN(H1948)&gt;0,VLOOKUP(H1948,DATA!$B$2:$F$526,5,FALSE),"")</f>
        <v/>
      </c>
      <c r="Y1948" t="str">
        <f t="shared" ref="Y1948:Y2000" si="1031">IF(LEN(X1948)&gt;0,DEC2BIN(IF(AND(LEN(M1948)&gt;0,MID(M1948,1,1)="S"),1,0),1),"")</f>
        <v/>
      </c>
      <c r="Z1948" t="str">
        <f t="shared" ref="Z1948:Z2000" si="1032">IF(MID(I1948,10,1)="I",MID(L1948,1,IFERROR(FIND("(",L1948)-1,LEN(L1948))),"")</f>
        <v/>
      </c>
      <c r="AA1948" t="str">
        <f t="shared" ref="AA1948:AA2000" si="1033">IF(AND(LEN(Z1948)&gt;0,LEN(Z1948)&lt;&gt;LEN(L1948)),MID(L1948,LEN(Z1948)+2,LEN(L1948)-LEN(Z1948)-2),"")</f>
        <v/>
      </c>
      <c r="AB1948" t="str">
        <f>IF(LEN(Z1948)&gt;0,VLOOKUP(Z1948,DATA!$K$25:$L$69,2,FALSE)&amp;IF(LEN(AA1948)&gt;0,VLOOKUP(AA1948,DATA!$O$25:$P$29,2,FALSE),""),"")</f>
        <v/>
      </c>
      <c r="AC1948" t="str">
        <f>IF(LEN(Z1948)&gt;0,VLOOKUP(Z1948,DATA!$K$25:$M$69,3,FALSE),"")</f>
        <v/>
      </c>
      <c r="AD1948" t="str">
        <f t="shared" ref="AD1948:AD2000" si="1034">IF(MID(I1948,2,1)="A",DEC2BIN(IF(S1948,"31",MID(K1948,2,2)),5),"")</f>
        <v/>
      </c>
      <c r="AE1948" t="str">
        <f t="shared" ref="AE1948:AE2000" si="1035">IF(MID(I1948,3,1)="B",IF(T1948,DEC2BIN("31",5),IF(S1948,DEC2BIN(MID(K1948,2,2),5),IF(LEN(R1948)&gt;0,DEC2BIN(MID(R1948,2,2),5),IF(OR(LEN(P1948)&gt;0,LEN(Z1948)&gt;0,N1948),"",DEC2BIN(MID(L1948,2,2),5))))),"")</f>
        <v/>
      </c>
      <c r="AF1948" t="str">
        <f t="shared" ref="AF1948:AF2000" si="1036">IF(AND(LEN(O1948)&gt;0,O1948),"0000","")</f>
        <v/>
      </c>
      <c r="AG1948" t="str">
        <f t="shared" ref="AG1948:AG2000" si="1037">IF(AND(LEN(N1948)&gt;0,N1948),DEC2BIN(MID(L1948,2,LEN(L1948)-1),8)&amp;"1","")</f>
        <v/>
      </c>
      <c r="AH1948" t="str">
        <f t="shared" ref="AH1948:AH2000" si="1038">IF(MID(I1948,13,1)="C",DEC2BIN(IF(U1948,31,MID(M1948,2,2)),5),"")</f>
        <v/>
      </c>
      <c r="AI1948" t="str">
        <f>IF(LEN(Q1948)&gt;0,REPT("0",IF(IF(MID(I1948,12,1)="F",VLOOKUP(J1948,DATA!$K$2:$Y$20,14,FALSE),0)&gt;10,IF(MID(I1948,12,1)="F",VLOOKUP(J1948,DATA!$K$2:$Y$20,14,FALSE),0)-10,0)-LEN(X1948))&amp;DEC2BIN(Q1948,IF(MID(I1948,12,1)="F",VLOOKUP(J1948,DATA!$K$2:$Y$20,14,FALSE),0)-IF(IF(MID(I1948,12,1)="F",VLOOKUP(J1948,DATA!$K$2:$Y$20,14,FALSE),0)&gt;10,IF(MID(I1948,12,1)="F",VLOOKUP(J1948,DATA!$K$2:$Y$20,14,FALSE),0)-10,0)),"")</f>
        <v/>
      </c>
      <c r="AJ1948" t="str">
        <f>IF(LEN(H1948)&gt;0,IF(H1948&lt;&gt;"CALL_PAL",VLOOKUP(H1948,DATA!$B$2:$E$526,4,FALSE),VLOOKUP(K1948,DATA!$K$72:$M$161,3,FALSE)),"")</f>
        <v/>
      </c>
      <c r="AK1948" t="str">
        <f>IF(LEN(H1948)&gt;0,VLOOKUP(H1948,DATA!$B$2:$D$526,3,FALSE),"")</f>
        <v/>
      </c>
      <c r="AL1948" t="str">
        <f t="shared" ref="AL1948:AL2000" si="1039">AK1948&amp;AD1948&amp;AE1948&amp;V1948&amp;W1948&amp;X1948&amp;Y1948&amp;AB1948&amp;AC1948&amp;AF1948&amp;AG1948&amp;AI1948&amp;AJ1948&amp;AH1948</f>
        <v/>
      </c>
      <c r="AM1948" t="str">
        <f t="shared" ref="AM1948:AM2000" si="1040">IF(LEN(AL1948)&gt;0,BIN2HEX(MID(AL1948,1,8),2)&amp;BIN2HEX(MID(AL1948,9,8),2)&amp;BIN2HEX(MID(AL1948,17,8),2)&amp;BIN2HEX(MID(AL1948,25,8),2),"")</f>
        <v/>
      </c>
      <c r="AN1948" t="str">
        <f t="shared" si="1018"/>
        <v/>
      </c>
      <c r="AO1948" t="str">
        <f t="shared" si="1012"/>
        <v/>
      </c>
      <c r="AP1948" t="str">
        <f t="shared" si="1013"/>
        <v/>
      </c>
      <c r="AQ1948" t="str">
        <f t="shared" si="1010"/>
        <v/>
      </c>
    </row>
    <row r="1949" spans="1:43" x14ac:dyDescent="0.25">
      <c r="A1949" t="str">
        <f t="shared" si="1014"/>
        <v/>
      </c>
      <c r="C1949" t="str">
        <f t="shared" si="1020"/>
        <v/>
      </c>
      <c r="D1949" t="str">
        <f t="shared" si="1015"/>
        <v/>
      </c>
      <c r="E1949" t="str">
        <f t="shared" si="1016"/>
        <v/>
      </c>
      <c r="F1949" t="str">
        <f t="shared" si="1019"/>
        <v/>
      </c>
      <c r="G1949" t="str">
        <f t="shared" si="1011"/>
        <v/>
      </c>
      <c r="H1949" t="str">
        <f t="shared" si="1021"/>
        <v/>
      </c>
      <c r="I1949" s="3" t="str">
        <f>IF(LEN(H1949)&gt;0,VLOOKUP(H1949,DATA!$B$2:$G$526,6,FALSE),"")</f>
        <v/>
      </c>
      <c r="J1949" t="str">
        <f>IF(LEN(H1949)&gt;0,VLOOKUP(H1949,DATA!$B$2:$G$526,2,FALSE),"")</f>
        <v/>
      </c>
      <c r="K1949" t="str">
        <f>IF(LEN(H1949)&gt;0,IF(MID(IF(MID(MID(C1949,LEN(H1949)+2,99),1,1)="(",MID(MID(C1949,LEN(H1949)+2,99),2,LEN(MID(C1949,LEN(H1949)+2,99))-2),MID(C1949,LEN(H1949)+2,99)),1,1)=VLOOKUP(H1949,DATA!$B$2:$I$526,8,FALSE),MID(IF(MID(MID(C1949,LEN(H1949)+2,99),1,1)="(",MID(MID(C1949,LEN(H1949)+2,99),2,LEN(MID(C1949,LEN(H1949)+2,99))-2),MID(C1949,LEN(H1949)+2,99)),1,3),IF(MID(MID(C1949,LEN(H1949)+2,99),1,1)="(",MID(MID(C1949,LEN(H1949)+2,99),2,LEN(MID(C1949,LEN(H1949)+2,99))-2),MID(C1949,LEN(H1949)+2,99))),"")</f>
        <v/>
      </c>
      <c r="L1949" t="str">
        <f t="shared" si="1022"/>
        <v/>
      </c>
      <c r="M1949" t="str">
        <f t="shared" si="1009"/>
        <v/>
      </c>
      <c r="N1949" t="str">
        <f t="shared" si="1023"/>
        <v/>
      </c>
      <c r="O1949" t="str">
        <f t="shared" si="1024"/>
        <v/>
      </c>
      <c r="P1949" t="str">
        <f t="shared" si="1017"/>
        <v/>
      </c>
      <c r="Q1949" t="str">
        <f t="shared" si="1025"/>
        <v/>
      </c>
      <c r="R1949" t="str">
        <f t="shared" si="1026"/>
        <v/>
      </c>
      <c r="S1949" t="str">
        <f t="shared" si="1027"/>
        <v/>
      </c>
      <c r="T1949" t="str">
        <f t="shared" si="1028"/>
        <v/>
      </c>
      <c r="U1949" t="str">
        <f t="shared" si="1029"/>
        <v/>
      </c>
      <c r="V1949" t="str">
        <f>IF(MID(I1949,6,1)="T",VLOOKUP(H1949,DATA!$B$2:$H$526,7,FALSE),"")</f>
        <v/>
      </c>
      <c r="W1949" t="str">
        <f t="shared" si="1030"/>
        <v/>
      </c>
      <c r="X1949" t="str">
        <f>IF(LEN(H1949)&gt;0,VLOOKUP(H1949,DATA!$B$2:$F$526,5,FALSE),"")</f>
        <v/>
      </c>
      <c r="Y1949" t="str">
        <f t="shared" si="1031"/>
        <v/>
      </c>
      <c r="Z1949" t="str">
        <f t="shared" si="1032"/>
        <v/>
      </c>
      <c r="AA1949" t="str">
        <f t="shared" si="1033"/>
        <v/>
      </c>
      <c r="AB1949" t="str">
        <f>IF(LEN(Z1949)&gt;0,VLOOKUP(Z1949,DATA!$K$25:$L$69,2,FALSE)&amp;IF(LEN(AA1949)&gt;0,VLOOKUP(AA1949,DATA!$O$25:$P$29,2,FALSE),""),"")</f>
        <v/>
      </c>
      <c r="AC1949" t="str">
        <f>IF(LEN(Z1949)&gt;0,VLOOKUP(Z1949,DATA!$K$25:$M$69,3,FALSE),"")</f>
        <v/>
      </c>
      <c r="AD1949" t="str">
        <f t="shared" si="1034"/>
        <v/>
      </c>
      <c r="AE1949" t="str">
        <f t="shared" si="1035"/>
        <v/>
      </c>
      <c r="AF1949" t="str">
        <f t="shared" si="1036"/>
        <v/>
      </c>
      <c r="AG1949" t="str">
        <f t="shared" si="1037"/>
        <v/>
      </c>
      <c r="AH1949" t="str">
        <f t="shared" si="1038"/>
        <v/>
      </c>
      <c r="AI1949" t="str">
        <f>IF(LEN(Q1949)&gt;0,REPT("0",IF(IF(MID(I1949,12,1)="F",VLOOKUP(J1949,DATA!$K$2:$Y$20,14,FALSE),0)&gt;10,IF(MID(I1949,12,1)="F",VLOOKUP(J1949,DATA!$K$2:$Y$20,14,FALSE),0)-10,0)-LEN(X1949))&amp;DEC2BIN(Q1949,IF(MID(I1949,12,1)="F",VLOOKUP(J1949,DATA!$K$2:$Y$20,14,FALSE),0)-IF(IF(MID(I1949,12,1)="F",VLOOKUP(J1949,DATA!$K$2:$Y$20,14,FALSE),0)&gt;10,IF(MID(I1949,12,1)="F",VLOOKUP(J1949,DATA!$K$2:$Y$20,14,FALSE),0)-10,0)),"")</f>
        <v/>
      </c>
      <c r="AJ1949" t="str">
        <f>IF(LEN(H1949)&gt;0,IF(H1949&lt;&gt;"CALL_PAL",VLOOKUP(H1949,DATA!$B$2:$E$526,4,FALSE),VLOOKUP(K1949,DATA!$K$72:$M$161,3,FALSE)),"")</f>
        <v/>
      </c>
      <c r="AK1949" t="str">
        <f>IF(LEN(H1949)&gt;0,VLOOKUP(H1949,DATA!$B$2:$D$526,3,FALSE),"")</f>
        <v/>
      </c>
      <c r="AL1949" t="str">
        <f t="shared" si="1039"/>
        <v/>
      </c>
      <c r="AM1949" t="str">
        <f t="shared" si="1040"/>
        <v/>
      </c>
      <c r="AN1949" t="str">
        <f t="shared" si="1018"/>
        <v/>
      </c>
      <c r="AO1949" t="str">
        <f t="shared" si="1012"/>
        <v/>
      </c>
      <c r="AP1949" t="str">
        <f t="shared" si="1013"/>
        <v/>
      </c>
      <c r="AQ1949" t="str">
        <f t="shared" si="1010"/>
        <v/>
      </c>
    </row>
    <row r="1950" spans="1:43" x14ac:dyDescent="0.25">
      <c r="A1950" t="str">
        <f t="shared" si="1014"/>
        <v/>
      </c>
      <c r="C1950" t="str">
        <f t="shared" si="1020"/>
        <v/>
      </c>
      <c r="D1950" t="str">
        <f t="shared" si="1015"/>
        <v/>
      </c>
      <c r="E1950" t="str">
        <f t="shared" si="1016"/>
        <v/>
      </c>
      <c r="F1950" t="str">
        <f t="shared" si="1019"/>
        <v/>
      </c>
      <c r="G1950" t="str">
        <f t="shared" si="1011"/>
        <v/>
      </c>
      <c r="H1950" t="str">
        <f t="shared" si="1021"/>
        <v/>
      </c>
      <c r="I1950" s="3" t="str">
        <f>IF(LEN(H1950)&gt;0,VLOOKUP(H1950,DATA!$B$2:$G$526,6,FALSE),"")</f>
        <v/>
      </c>
      <c r="J1950" t="str">
        <f>IF(LEN(H1950)&gt;0,VLOOKUP(H1950,DATA!$B$2:$G$526,2,FALSE),"")</f>
        <v/>
      </c>
      <c r="K1950" t="str">
        <f>IF(LEN(H1950)&gt;0,IF(MID(IF(MID(MID(C1950,LEN(H1950)+2,99),1,1)="(",MID(MID(C1950,LEN(H1950)+2,99),2,LEN(MID(C1950,LEN(H1950)+2,99))-2),MID(C1950,LEN(H1950)+2,99)),1,1)=VLOOKUP(H1950,DATA!$B$2:$I$526,8,FALSE),MID(IF(MID(MID(C1950,LEN(H1950)+2,99),1,1)="(",MID(MID(C1950,LEN(H1950)+2,99),2,LEN(MID(C1950,LEN(H1950)+2,99))-2),MID(C1950,LEN(H1950)+2,99)),1,3),IF(MID(MID(C1950,LEN(H1950)+2,99),1,1)="(",MID(MID(C1950,LEN(H1950)+2,99),2,LEN(MID(C1950,LEN(H1950)+2,99))-2),MID(C1950,LEN(H1950)+2,99))),"")</f>
        <v/>
      </c>
      <c r="L1950" t="str">
        <f t="shared" si="1022"/>
        <v/>
      </c>
      <c r="M1950" t="str">
        <f t="shared" si="1009"/>
        <v/>
      </c>
      <c r="N1950" t="str">
        <f t="shared" si="1023"/>
        <v/>
      </c>
      <c r="O1950" t="str">
        <f t="shared" si="1024"/>
        <v/>
      </c>
      <c r="P1950" t="str">
        <f t="shared" si="1017"/>
        <v/>
      </c>
      <c r="Q1950" t="str">
        <f t="shared" si="1025"/>
        <v/>
      </c>
      <c r="R1950" t="str">
        <f t="shared" si="1026"/>
        <v/>
      </c>
      <c r="S1950" t="str">
        <f t="shared" si="1027"/>
        <v/>
      </c>
      <c r="T1950" t="str">
        <f t="shared" si="1028"/>
        <v/>
      </c>
      <c r="U1950" t="str">
        <f t="shared" si="1029"/>
        <v/>
      </c>
      <c r="V1950" t="str">
        <f>IF(MID(I1950,6,1)="T",VLOOKUP(H1950,DATA!$B$2:$H$526,7,FALSE),"")</f>
        <v/>
      </c>
      <c r="W1950" t="str">
        <f t="shared" si="1030"/>
        <v/>
      </c>
      <c r="X1950" t="str">
        <f>IF(LEN(H1950)&gt;0,VLOOKUP(H1950,DATA!$B$2:$F$526,5,FALSE),"")</f>
        <v/>
      </c>
      <c r="Y1950" t="str">
        <f t="shared" si="1031"/>
        <v/>
      </c>
      <c r="Z1950" t="str">
        <f t="shared" si="1032"/>
        <v/>
      </c>
      <c r="AA1950" t="str">
        <f t="shared" si="1033"/>
        <v/>
      </c>
      <c r="AB1950" t="str">
        <f>IF(LEN(Z1950)&gt;0,VLOOKUP(Z1950,DATA!$K$25:$L$69,2,FALSE)&amp;IF(LEN(AA1950)&gt;0,VLOOKUP(AA1950,DATA!$O$25:$P$29,2,FALSE),""),"")</f>
        <v/>
      </c>
      <c r="AC1950" t="str">
        <f>IF(LEN(Z1950)&gt;0,VLOOKUP(Z1950,DATA!$K$25:$M$69,3,FALSE),"")</f>
        <v/>
      </c>
      <c r="AD1950" t="str">
        <f t="shared" si="1034"/>
        <v/>
      </c>
      <c r="AE1950" t="str">
        <f t="shared" si="1035"/>
        <v/>
      </c>
      <c r="AF1950" t="str">
        <f t="shared" si="1036"/>
        <v/>
      </c>
      <c r="AG1950" t="str">
        <f t="shared" si="1037"/>
        <v/>
      </c>
      <c r="AH1950" t="str">
        <f t="shared" si="1038"/>
        <v/>
      </c>
      <c r="AI1950" t="str">
        <f>IF(LEN(Q1950)&gt;0,REPT("0",IF(IF(MID(I1950,12,1)="F",VLOOKUP(J1950,DATA!$K$2:$Y$20,14,FALSE),0)&gt;10,IF(MID(I1950,12,1)="F",VLOOKUP(J1950,DATA!$K$2:$Y$20,14,FALSE),0)-10,0)-LEN(X1950))&amp;DEC2BIN(Q1950,IF(MID(I1950,12,1)="F",VLOOKUP(J1950,DATA!$K$2:$Y$20,14,FALSE),0)-IF(IF(MID(I1950,12,1)="F",VLOOKUP(J1950,DATA!$K$2:$Y$20,14,FALSE),0)&gt;10,IF(MID(I1950,12,1)="F",VLOOKUP(J1950,DATA!$K$2:$Y$20,14,FALSE),0)-10,0)),"")</f>
        <v/>
      </c>
      <c r="AJ1950" t="str">
        <f>IF(LEN(H1950)&gt;0,IF(H1950&lt;&gt;"CALL_PAL",VLOOKUP(H1950,DATA!$B$2:$E$526,4,FALSE),VLOOKUP(K1950,DATA!$K$72:$M$161,3,FALSE)),"")</f>
        <v/>
      </c>
      <c r="AK1950" t="str">
        <f>IF(LEN(H1950)&gt;0,VLOOKUP(H1950,DATA!$B$2:$D$526,3,FALSE),"")</f>
        <v/>
      </c>
      <c r="AL1950" t="str">
        <f t="shared" si="1039"/>
        <v/>
      </c>
      <c r="AM1950" t="str">
        <f t="shared" si="1040"/>
        <v/>
      </c>
      <c r="AN1950" t="str">
        <f t="shared" si="1018"/>
        <v/>
      </c>
      <c r="AO1950" t="str">
        <f t="shared" si="1012"/>
        <v/>
      </c>
      <c r="AP1950" t="str">
        <f t="shared" si="1013"/>
        <v/>
      </c>
      <c r="AQ1950" t="str">
        <f t="shared" si="1010"/>
        <v/>
      </c>
    </row>
    <row r="1951" spans="1:43" x14ac:dyDescent="0.25">
      <c r="A1951" t="str">
        <f t="shared" si="1014"/>
        <v/>
      </c>
      <c r="C1951" t="str">
        <f t="shared" si="1020"/>
        <v/>
      </c>
      <c r="D1951" t="str">
        <f t="shared" si="1015"/>
        <v/>
      </c>
      <c r="E1951" t="str">
        <f t="shared" si="1016"/>
        <v/>
      </c>
      <c r="F1951" t="str">
        <f t="shared" si="1019"/>
        <v/>
      </c>
      <c r="G1951" t="str">
        <f t="shared" si="1011"/>
        <v/>
      </c>
      <c r="H1951" t="str">
        <f t="shared" si="1021"/>
        <v/>
      </c>
      <c r="I1951" s="3" t="str">
        <f>IF(LEN(H1951)&gt;0,VLOOKUP(H1951,DATA!$B$2:$G$526,6,FALSE),"")</f>
        <v/>
      </c>
      <c r="J1951" t="str">
        <f>IF(LEN(H1951)&gt;0,VLOOKUP(H1951,DATA!$B$2:$G$526,2,FALSE),"")</f>
        <v/>
      </c>
      <c r="K1951" t="str">
        <f>IF(LEN(H1951)&gt;0,IF(MID(IF(MID(MID(C1951,LEN(H1951)+2,99),1,1)="(",MID(MID(C1951,LEN(H1951)+2,99),2,LEN(MID(C1951,LEN(H1951)+2,99))-2),MID(C1951,LEN(H1951)+2,99)),1,1)=VLOOKUP(H1951,DATA!$B$2:$I$526,8,FALSE),MID(IF(MID(MID(C1951,LEN(H1951)+2,99),1,1)="(",MID(MID(C1951,LEN(H1951)+2,99),2,LEN(MID(C1951,LEN(H1951)+2,99))-2),MID(C1951,LEN(H1951)+2,99)),1,3),IF(MID(MID(C1951,LEN(H1951)+2,99),1,1)="(",MID(MID(C1951,LEN(H1951)+2,99),2,LEN(MID(C1951,LEN(H1951)+2,99))-2),MID(C1951,LEN(H1951)+2,99))),"")</f>
        <v/>
      </c>
      <c r="L1951" t="str">
        <f t="shared" si="1022"/>
        <v/>
      </c>
      <c r="M1951" t="str">
        <f t="shared" si="1009"/>
        <v/>
      </c>
      <c r="N1951" t="str">
        <f t="shared" si="1023"/>
        <v/>
      </c>
      <c r="O1951" t="str">
        <f t="shared" si="1024"/>
        <v/>
      </c>
      <c r="P1951" t="str">
        <f t="shared" si="1017"/>
        <v/>
      </c>
      <c r="Q1951" t="str">
        <f t="shared" si="1025"/>
        <v/>
      </c>
      <c r="R1951" t="str">
        <f t="shared" si="1026"/>
        <v/>
      </c>
      <c r="S1951" t="str">
        <f t="shared" si="1027"/>
        <v/>
      </c>
      <c r="T1951" t="str">
        <f t="shared" si="1028"/>
        <v/>
      </c>
      <c r="U1951" t="str">
        <f t="shared" si="1029"/>
        <v/>
      </c>
      <c r="V1951" t="str">
        <f>IF(MID(I1951,6,1)="T",VLOOKUP(H1951,DATA!$B$2:$H$526,7,FALSE),"")</f>
        <v/>
      </c>
      <c r="W1951" t="str">
        <f t="shared" si="1030"/>
        <v/>
      </c>
      <c r="X1951" t="str">
        <f>IF(LEN(H1951)&gt;0,VLOOKUP(H1951,DATA!$B$2:$F$526,5,FALSE),"")</f>
        <v/>
      </c>
      <c r="Y1951" t="str">
        <f t="shared" si="1031"/>
        <v/>
      </c>
      <c r="Z1951" t="str">
        <f t="shared" si="1032"/>
        <v/>
      </c>
      <c r="AA1951" t="str">
        <f t="shared" si="1033"/>
        <v/>
      </c>
      <c r="AB1951" t="str">
        <f>IF(LEN(Z1951)&gt;0,VLOOKUP(Z1951,DATA!$K$25:$L$69,2,FALSE)&amp;IF(LEN(AA1951)&gt;0,VLOOKUP(AA1951,DATA!$O$25:$P$29,2,FALSE),""),"")</f>
        <v/>
      </c>
      <c r="AC1951" t="str">
        <f>IF(LEN(Z1951)&gt;0,VLOOKUP(Z1951,DATA!$K$25:$M$69,3,FALSE),"")</f>
        <v/>
      </c>
      <c r="AD1951" t="str">
        <f t="shared" si="1034"/>
        <v/>
      </c>
      <c r="AE1951" t="str">
        <f t="shared" si="1035"/>
        <v/>
      </c>
      <c r="AF1951" t="str">
        <f t="shared" si="1036"/>
        <v/>
      </c>
      <c r="AG1951" t="str">
        <f t="shared" si="1037"/>
        <v/>
      </c>
      <c r="AH1951" t="str">
        <f t="shared" si="1038"/>
        <v/>
      </c>
      <c r="AI1951" t="str">
        <f>IF(LEN(Q1951)&gt;0,REPT("0",IF(IF(MID(I1951,12,1)="F",VLOOKUP(J1951,DATA!$K$2:$Y$20,14,FALSE),0)&gt;10,IF(MID(I1951,12,1)="F",VLOOKUP(J1951,DATA!$K$2:$Y$20,14,FALSE),0)-10,0)-LEN(X1951))&amp;DEC2BIN(Q1951,IF(MID(I1951,12,1)="F",VLOOKUP(J1951,DATA!$K$2:$Y$20,14,FALSE),0)-IF(IF(MID(I1951,12,1)="F",VLOOKUP(J1951,DATA!$K$2:$Y$20,14,FALSE),0)&gt;10,IF(MID(I1951,12,1)="F",VLOOKUP(J1951,DATA!$K$2:$Y$20,14,FALSE),0)-10,0)),"")</f>
        <v/>
      </c>
      <c r="AJ1951" t="str">
        <f>IF(LEN(H1951)&gt;0,IF(H1951&lt;&gt;"CALL_PAL",VLOOKUP(H1951,DATA!$B$2:$E$526,4,FALSE),VLOOKUP(K1951,DATA!$K$72:$M$161,3,FALSE)),"")</f>
        <v/>
      </c>
      <c r="AK1951" t="str">
        <f>IF(LEN(H1951)&gt;0,VLOOKUP(H1951,DATA!$B$2:$D$526,3,FALSE),"")</f>
        <v/>
      </c>
      <c r="AL1951" t="str">
        <f t="shared" si="1039"/>
        <v/>
      </c>
      <c r="AM1951" t="str">
        <f t="shared" si="1040"/>
        <v/>
      </c>
      <c r="AN1951" t="str">
        <f t="shared" si="1018"/>
        <v/>
      </c>
      <c r="AO1951" t="str">
        <f t="shared" si="1012"/>
        <v/>
      </c>
      <c r="AP1951" t="str">
        <f t="shared" si="1013"/>
        <v/>
      </c>
      <c r="AQ1951" t="str">
        <f t="shared" si="1010"/>
        <v/>
      </c>
    </row>
    <row r="1952" spans="1:43" x14ac:dyDescent="0.25">
      <c r="A1952" t="str">
        <f t="shared" si="1014"/>
        <v/>
      </c>
      <c r="C1952" t="str">
        <f t="shared" si="1020"/>
        <v/>
      </c>
      <c r="D1952" t="str">
        <f t="shared" si="1015"/>
        <v/>
      </c>
      <c r="E1952" t="str">
        <f t="shared" si="1016"/>
        <v/>
      </c>
      <c r="F1952" t="str">
        <f t="shared" si="1019"/>
        <v/>
      </c>
      <c r="G1952" t="str">
        <f t="shared" si="1011"/>
        <v/>
      </c>
      <c r="H1952" t="str">
        <f t="shared" si="1021"/>
        <v/>
      </c>
      <c r="I1952" s="3" t="str">
        <f>IF(LEN(H1952)&gt;0,VLOOKUP(H1952,DATA!$B$2:$G$526,6,FALSE),"")</f>
        <v/>
      </c>
      <c r="J1952" t="str">
        <f>IF(LEN(H1952)&gt;0,VLOOKUP(H1952,DATA!$B$2:$G$526,2,FALSE),"")</f>
        <v/>
      </c>
      <c r="K1952" t="str">
        <f>IF(LEN(H1952)&gt;0,IF(MID(IF(MID(MID(C1952,LEN(H1952)+2,99),1,1)="(",MID(MID(C1952,LEN(H1952)+2,99),2,LEN(MID(C1952,LEN(H1952)+2,99))-2),MID(C1952,LEN(H1952)+2,99)),1,1)=VLOOKUP(H1952,DATA!$B$2:$I$526,8,FALSE),MID(IF(MID(MID(C1952,LEN(H1952)+2,99),1,1)="(",MID(MID(C1952,LEN(H1952)+2,99),2,LEN(MID(C1952,LEN(H1952)+2,99))-2),MID(C1952,LEN(H1952)+2,99)),1,3),IF(MID(MID(C1952,LEN(H1952)+2,99),1,1)="(",MID(MID(C1952,LEN(H1952)+2,99),2,LEN(MID(C1952,LEN(H1952)+2,99))-2),MID(C1952,LEN(H1952)+2,99))),"")</f>
        <v/>
      </c>
      <c r="L1952" t="str">
        <f t="shared" si="1022"/>
        <v/>
      </c>
      <c r="M1952" t="str">
        <f t="shared" si="1009"/>
        <v/>
      </c>
      <c r="N1952" t="str">
        <f t="shared" si="1023"/>
        <v/>
      </c>
      <c r="O1952" t="str">
        <f t="shared" si="1024"/>
        <v/>
      </c>
      <c r="P1952" t="str">
        <f t="shared" si="1017"/>
        <v/>
      </c>
      <c r="Q1952" t="str">
        <f t="shared" si="1025"/>
        <v/>
      </c>
      <c r="R1952" t="str">
        <f t="shared" si="1026"/>
        <v/>
      </c>
      <c r="S1952" t="str">
        <f t="shared" si="1027"/>
        <v/>
      </c>
      <c r="T1952" t="str">
        <f t="shared" si="1028"/>
        <v/>
      </c>
      <c r="U1952" t="str">
        <f t="shared" si="1029"/>
        <v/>
      </c>
      <c r="V1952" t="str">
        <f>IF(MID(I1952,6,1)="T",VLOOKUP(H1952,DATA!$B$2:$H$526,7,FALSE),"")</f>
        <v/>
      </c>
      <c r="W1952" t="str">
        <f t="shared" si="1030"/>
        <v/>
      </c>
      <c r="X1952" t="str">
        <f>IF(LEN(H1952)&gt;0,VLOOKUP(H1952,DATA!$B$2:$F$526,5,FALSE),"")</f>
        <v/>
      </c>
      <c r="Y1952" t="str">
        <f t="shared" si="1031"/>
        <v/>
      </c>
      <c r="Z1952" t="str">
        <f t="shared" si="1032"/>
        <v/>
      </c>
      <c r="AA1952" t="str">
        <f t="shared" si="1033"/>
        <v/>
      </c>
      <c r="AB1952" t="str">
        <f>IF(LEN(Z1952)&gt;0,VLOOKUP(Z1952,DATA!$K$25:$L$69,2,FALSE)&amp;IF(LEN(AA1952)&gt;0,VLOOKUP(AA1952,DATA!$O$25:$P$29,2,FALSE),""),"")</f>
        <v/>
      </c>
      <c r="AC1952" t="str">
        <f>IF(LEN(Z1952)&gt;0,VLOOKUP(Z1952,DATA!$K$25:$M$69,3,FALSE),"")</f>
        <v/>
      </c>
      <c r="AD1952" t="str">
        <f t="shared" si="1034"/>
        <v/>
      </c>
      <c r="AE1952" t="str">
        <f t="shared" si="1035"/>
        <v/>
      </c>
      <c r="AF1952" t="str">
        <f t="shared" si="1036"/>
        <v/>
      </c>
      <c r="AG1952" t="str">
        <f t="shared" si="1037"/>
        <v/>
      </c>
      <c r="AH1952" t="str">
        <f t="shared" si="1038"/>
        <v/>
      </c>
      <c r="AI1952" t="str">
        <f>IF(LEN(Q1952)&gt;0,REPT("0",IF(IF(MID(I1952,12,1)="F",VLOOKUP(J1952,DATA!$K$2:$Y$20,14,FALSE),0)&gt;10,IF(MID(I1952,12,1)="F",VLOOKUP(J1952,DATA!$K$2:$Y$20,14,FALSE),0)-10,0)-LEN(X1952))&amp;DEC2BIN(Q1952,IF(MID(I1952,12,1)="F",VLOOKUP(J1952,DATA!$K$2:$Y$20,14,FALSE),0)-IF(IF(MID(I1952,12,1)="F",VLOOKUP(J1952,DATA!$K$2:$Y$20,14,FALSE),0)&gt;10,IF(MID(I1952,12,1)="F",VLOOKUP(J1952,DATA!$K$2:$Y$20,14,FALSE),0)-10,0)),"")</f>
        <v/>
      </c>
      <c r="AJ1952" t="str">
        <f>IF(LEN(H1952)&gt;0,IF(H1952&lt;&gt;"CALL_PAL",VLOOKUP(H1952,DATA!$B$2:$E$526,4,FALSE),VLOOKUP(K1952,DATA!$K$72:$M$161,3,FALSE)),"")</f>
        <v/>
      </c>
      <c r="AK1952" t="str">
        <f>IF(LEN(H1952)&gt;0,VLOOKUP(H1952,DATA!$B$2:$D$526,3,FALSE),"")</f>
        <v/>
      </c>
      <c r="AL1952" t="str">
        <f t="shared" si="1039"/>
        <v/>
      </c>
      <c r="AM1952" t="str">
        <f t="shared" si="1040"/>
        <v/>
      </c>
      <c r="AN1952" t="str">
        <f t="shared" si="1018"/>
        <v/>
      </c>
      <c r="AO1952" t="str">
        <f t="shared" si="1012"/>
        <v/>
      </c>
      <c r="AP1952" t="str">
        <f t="shared" si="1013"/>
        <v/>
      </c>
      <c r="AQ1952" t="str">
        <f t="shared" si="1010"/>
        <v/>
      </c>
    </row>
    <row r="1953" spans="1:43" x14ac:dyDescent="0.25">
      <c r="A1953" t="str">
        <f t="shared" si="1014"/>
        <v/>
      </c>
      <c r="C1953" t="str">
        <f t="shared" si="1020"/>
        <v/>
      </c>
      <c r="D1953" t="str">
        <f t="shared" si="1015"/>
        <v/>
      </c>
      <c r="E1953" t="str">
        <f t="shared" si="1016"/>
        <v/>
      </c>
      <c r="F1953" t="str">
        <f t="shared" si="1019"/>
        <v/>
      </c>
      <c r="G1953" t="str">
        <f t="shared" si="1011"/>
        <v/>
      </c>
      <c r="H1953" t="str">
        <f t="shared" si="1021"/>
        <v/>
      </c>
      <c r="I1953" s="3" t="str">
        <f>IF(LEN(H1953)&gt;0,VLOOKUP(H1953,DATA!$B$2:$G$526,6,FALSE),"")</f>
        <v/>
      </c>
      <c r="J1953" t="str">
        <f>IF(LEN(H1953)&gt;0,VLOOKUP(H1953,DATA!$B$2:$G$526,2,FALSE),"")</f>
        <v/>
      </c>
      <c r="K1953" t="str">
        <f>IF(LEN(H1953)&gt;0,IF(MID(IF(MID(MID(C1953,LEN(H1953)+2,99),1,1)="(",MID(MID(C1953,LEN(H1953)+2,99),2,LEN(MID(C1953,LEN(H1953)+2,99))-2),MID(C1953,LEN(H1953)+2,99)),1,1)=VLOOKUP(H1953,DATA!$B$2:$I$526,8,FALSE),MID(IF(MID(MID(C1953,LEN(H1953)+2,99),1,1)="(",MID(MID(C1953,LEN(H1953)+2,99),2,LEN(MID(C1953,LEN(H1953)+2,99))-2),MID(C1953,LEN(H1953)+2,99)),1,3),IF(MID(MID(C1953,LEN(H1953)+2,99),1,1)="(",MID(MID(C1953,LEN(H1953)+2,99),2,LEN(MID(C1953,LEN(H1953)+2,99))-2),MID(C1953,LEN(H1953)+2,99))),"")</f>
        <v/>
      </c>
      <c r="L1953" t="str">
        <f t="shared" si="1022"/>
        <v/>
      </c>
      <c r="M1953" t="str">
        <f t="shared" si="1009"/>
        <v/>
      </c>
      <c r="N1953" t="str">
        <f t="shared" si="1023"/>
        <v/>
      </c>
      <c r="O1953" t="str">
        <f t="shared" si="1024"/>
        <v/>
      </c>
      <c r="P1953" t="str">
        <f t="shared" si="1017"/>
        <v/>
      </c>
      <c r="Q1953" t="str">
        <f t="shared" si="1025"/>
        <v/>
      </c>
      <c r="R1953" t="str">
        <f t="shared" si="1026"/>
        <v/>
      </c>
      <c r="S1953" t="str">
        <f t="shared" si="1027"/>
        <v/>
      </c>
      <c r="T1953" t="str">
        <f t="shared" si="1028"/>
        <v/>
      </c>
      <c r="U1953" t="str">
        <f t="shared" si="1029"/>
        <v/>
      </c>
      <c r="V1953" t="str">
        <f>IF(MID(I1953,6,1)="T",VLOOKUP(H1953,DATA!$B$2:$H$526,7,FALSE),"")</f>
        <v/>
      </c>
      <c r="W1953" t="str">
        <f t="shared" si="1030"/>
        <v/>
      </c>
      <c r="X1953" t="str">
        <f>IF(LEN(H1953)&gt;0,VLOOKUP(H1953,DATA!$B$2:$F$526,5,FALSE),"")</f>
        <v/>
      </c>
      <c r="Y1953" t="str">
        <f t="shared" si="1031"/>
        <v/>
      </c>
      <c r="Z1953" t="str">
        <f t="shared" si="1032"/>
        <v/>
      </c>
      <c r="AA1953" t="str">
        <f t="shared" si="1033"/>
        <v/>
      </c>
      <c r="AB1953" t="str">
        <f>IF(LEN(Z1953)&gt;0,VLOOKUP(Z1953,DATA!$K$25:$L$69,2,FALSE)&amp;IF(LEN(AA1953)&gt;0,VLOOKUP(AA1953,DATA!$O$25:$P$29,2,FALSE),""),"")</f>
        <v/>
      </c>
      <c r="AC1953" t="str">
        <f>IF(LEN(Z1953)&gt;0,VLOOKUP(Z1953,DATA!$K$25:$M$69,3,FALSE),"")</f>
        <v/>
      </c>
      <c r="AD1953" t="str">
        <f t="shared" si="1034"/>
        <v/>
      </c>
      <c r="AE1953" t="str">
        <f t="shared" si="1035"/>
        <v/>
      </c>
      <c r="AF1953" t="str">
        <f t="shared" si="1036"/>
        <v/>
      </c>
      <c r="AG1953" t="str">
        <f t="shared" si="1037"/>
        <v/>
      </c>
      <c r="AH1953" t="str">
        <f t="shared" si="1038"/>
        <v/>
      </c>
      <c r="AI1953" t="str">
        <f>IF(LEN(Q1953)&gt;0,REPT("0",IF(IF(MID(I1953,12,1)="F",VLOOKUP(J1953,DATA!$K$2:$Y$20,14,FALSE),0)&gt;10,IF(MID(I1953,12,1)="F",VLOOKUP(J1953,DATA!$K$2:$Y$20,14,FALSE),0)-10,0)-LEN(X1953))&amp;DEC2BIN(Q1953,IF(MID(I1953,12,1)="F",VLOOKUP(J1953,DATA!$K$2:$Y$20,14,FALSE),0)-IF(IF(MID(I1953,12,1)="F",VLOOKUP(J1953,DATA!$K$2:$Y$20,14,FALSE),0)&gt;10,IF(MID(I1953,12,1)="F",VLOOKUP(J1953,DATA!$K$2:$Y$20,14,FALSE),0)-10,0)),"")</f>
        <v/>
      </c>
      <c r="AJ1953" t="str">
        <f>IF(LEN(H1953)&gt;0,IF(H1953&lt;&gt;"CALL_PAL",VLOOKUP(H1953,DATA!$B$2:$E$526,4,FALSE),VLOOKUP(K1953,DATA!$K$72:$M$161,3,FALSE)),"")</f>
        <v/>
      </c>
      <c r="AK1953" t="str">
        <f>IF(LEN(H1953)&gt;0,VLOOKUP(H1953,DATA!$B$2:$D$526,3,FALSE),"")</f>
        <v/>
      </c>
      <c r="AL1953" t="str">
        <f t="shared" si="1039"/>
        <v/>
      </c>
      <c r="AM1953" t="str">
        <f t="shared" si="1040"/>
        <v/>
      </c>
      <c r="AN1953" t="str">
        <f t="shared" si="1018"/>
        <v/>
      </c>
      <c r="AO1953" t="str">
        <f t="shared" si="1012"/>
        <v/>
      </c>
      <c r="AP1953" t="str">
        <f t="shared" si="1013"/>
        <v/>
      </c>
      <c r="AQ1953" t="str">
        <f t="shared" si="1010"/>
        <v/>
      </c>
    </row>
    <row r="1954" spans="1:43" x14ac:dyDescent="0.25">
      <c r="A1954" t="str">
        <f t="shared" si="1014"/>
        <v/>
      </c>
      <c r="C1954" t="str">
        <f t="shared" si="1020"/>
        <v/>
      </c>
      <c r="D1954" t="str">
        <f t="shared" si="1015"/>
        <v/>
      </c>
      <c r="E1954" t="str">
        <f t="shared" si="1016"/>
        <v/>
      </c>
      <c r="F1954" t="str">
        <f t="shared" si="1019"/>
        <v/>
      </c>
      <c r="G1954" t="str">
        <f t="shared" si="1011"/>
        <v/>
      </c>
      <c r="H1954" t="str">
        <f t="shared" si="1021"/>
        <v/>
      </c>
      <c r="I1954" s="3" t="str">
        <f>IF(LEN(H1954)&gt;0,VLOOKUP(H1954,DATA!$B$2:$G$526,6,FALSE),"")</f>
        <v/>
      </c>
      <c r="J1954" t="str">
        <f>IF(LEN(H1954)&gt;0,VLOOKUP(H1954,DATA!$B$2:$G$526,2,FALSE),"")</f>
        <v/>
      </c>
      <c r="K1954" t="str">
        <f>IF(LEN(H1954)&gt;0,IF(MID(IF(MID(MID(C1954,LEN(H1954)+2,99),1,1)="(",MID(MID(C1954,LEN(H1954)+2,99),2,LEN(MID(C1954,LEN(H1954)+2,99))-2),MID(C1954,LEN(H1954)+2,99)),1,1)=VLOOKUP(H1954,DATA!$B$2:$I$526,8,FALSE),MID(IF(MID(MID(C1954,LEN(H1954)+2,99),1,1)="(",MID(MID(C1954,LEN(H1954)+2,99),2,LEN(MID(C1954,LEN(H1954)+2,99))-2),MID(C1954,LEN(H1954)+2,99)),1,3),IF(MID(MID(C1954,LEN(H1954)+2,99),1,1)="(",MID(MID(C1954,LEN(H1954)+2,99),2,LEN(MID(C1954,LEN(H1954)+2,99))-2),MID(C1954,LEN(H1954)+2,99))),"")</f>
        <v/>
      </c>
      <c r="L1954" t="str">
        <f t="shared" si="1022"/>
        <v/>
      </c>
      <c r="M1954" t="str">
        <f t="shared" si="1009"/>
        <v/>
      </c>
      <c r="N1954" t="str">
        <f t="shared" si="1023"/>
        <v/>
      </c>
      <c r="O1954" t="str">
        <f t="shared" si="1024"/>
        <v/>
      </c>
      <c r="P1954" t="str">
        <f t="shared" si="1017"/>
        <v/>
      </c>
      <c r="Q1954" t="str">
        <f t="shared" si="1025"/>
        <v/>
      </c>
      <c r="R1954" t="str">
        <f t="shared" si="1026"/>
        <v/>
      </c>
      <c r="S1954" t="str">
        <f t="shared" si="1027"/>
        <v/>
      </c>
      <c r="T1954" t="str">
        <f t="shared" si="1028"/>
        <v/>
      </c>
      <c r="U1954" t="str">
        <f t="shared" si="1029"/>
        <v/>
      </c>
      <c r="V1954" t="str">
        <f>IF(MID(I1954,6,1)="T",VLOOKUP(H1954,DATA!$B$2:$H$526,7,FALSE),"")</f>
        <v/>
      </c>
      <c r="W1954" t="str">
        <f t="shared" si="1030"/>
        <v/>
      </c>
      <c r="X1954" t="str">
        <f>IF(LEN(H1954)&gt;0,VLOOKUP(H1954,DATA!$B$2:$F$526,5,FALSE),"")</f>
        <v/>
      </c>
      <c r="Y1954" t="str">
        <f t="shared" si="1031"/>
        <v/>
      </c>
      <c r="Z1954" t="str">
        <f t="shared" si="1032"/>
        <v/>
      </c>
      <c r="AA1954" t="str">
        <f t="shared" si="1033"/>
        <v/>
      </c>
      <c r="AB1954" t="str">
        <f>IF(LEN(Z1954)&gt;0,VLOOKUP(Z1954,DATA!$K$25:$L$69,2,FALSE)&amp;IF(LEN(AA1954)&gt;0,VLOOKUP(AA1954,DATA!$O$25:$P$29,2,FALSE),""),"")</f>
        <v/>
      </c>
      <c r="AC1954" t="str">
        <f>IF(LEN(Z1954)&gt;0,VLOOKUP(Z1954,DATA!$K$25:$M$69,3,FALSE),"")</f>
        <v/>
      </c>
      <c r="AD1954" t="str">
        <f t="shared" si="1034"/>
        <v/>
      </c>
      <c r="AE1954" t="str">
        <f t="shared" si="1035"/>
        <v/>
      </c>
      <c r="AF1954" t="str">
        <f t="shared" si="1036"/>
        <v/>
      </c>
      <c r="AG1954" t="str">
        <f t="shared" si="1037"/>
        <v/>
      </c>
      <c r="AH1954" t="str">
        <f t="shared" si="1038"/>
        <v/>
      </c>
      <c r="AI1954" t="str">
        <f>IF(LEN(Q1954)&gt;0,REPT("0",IF(IF(MID(I1954,12,1)="F",VLOOKUP(J1954,DATA!$K$2:$Y$20,14,FALSE),0)&gt;10,IF(MID(I1954,12,1)="F",VLOOKUP(J1954,DATA!$K$2:$Y$20,14,FALSE),0)-10,0)-LEN(X1954))&amp;DEC2BIN(Q1954,IF(MID(I1954,12,1)="F",VLOOKUP(J1954,DATA!$K$2:$Y$20,14,FALSE),0)-IF(IF(MID(I1954,12,1)="F",VLOOKUP(J1954,DATA!$K$2:$Y$20,14,FALSE),0)&gt;10,IF(MID(I1954,12,1)="F",VLOOKUP(J1954,DATA!$K$2:$Y$20,14,FALSE),0)-10,0)),"")</f>
        <v/>
      </c>
      <c r="AJ1954" t="str">
        <f>IF(LEN(H1954)&gt;0,IF(H1954&lt;&gt;"CALL_PAL",VLOOKUP(H1954,DATA!$B$2:$E$526,4,FALSE),VLOOKUP(K1954,DATA!$K$72:$M$161,3,FALSE)),"")</f>
        <v/>
      </c>
      <c r="AK1954" t="str">
        <f>IF(LEN(H1954)&gt;0,VLOOKUP(H1954,DATA!$B$2:$D$526,3,FALSE),"")</f>
        <v/>
      </c>
      <c r="AL1954" t="str">
        <f t="shared" si="1039"/>
        <v/>
      </c>
      <c r="AM1954" t="str">
        <f t="shared" si="1040"/>
        <v/>
      </c>
      <c r="AN1954" t="str">
        <f t="shared" si="1018"/>
        <v/>
      </c>
      <c r="AO1954" t="str">
        <f t="shared" si="1012"/>
        <v/>
      </c>
      <c r="AP1954" t="str">
        <f t="shared" si="1013"/>
        <v/>
      </c>
      <c r="AQ1954" t="str">
        <f t="shared" si="1010"/>
        <v/>
      </c>
    </row>
    <row r="1955" spans="1:43" x14ac:dyDescent="0.25">
      <c r="A1955" t="str">
        <f t="shared" si="1014"/>
        <v/>
      </c>
      <c r="C1955" t="str">
        <f t="shared" si="1020"/>
        <v/>
      </c>
      <c r="D1955" t="str">
        <f t="shared" si="1015"/>
        <v/>
      </c>
      <c r="E1955" t="str">
        <f t="shared" si="1016"/>
        <v/>
      </c>
      <c r="F1955" t="str">
        <f t="shared" si="1019"/>
        <v/>
      </c>
      <c r="G1955" t="str">
        <f t="shared" si="1011"/>
        <v/>
      </c>
      <c r="H1955" t="str">
        <f t="shared" si="1021"/>
        <v/>
      </c>
      <c r="I1955" s="3" t="str">
        <f>IF(LEN(H1955)&gt;0,VLOOKUP(H1955,DATA!$B$2:$G$526,6,FALSE),"")</f>
        <v/>
      </c>
      <c r="J1955" t="str">
        <f>IF(LEN(H1955)&gt;0,VLOOKUP(H1955,DATA!$B$2:$G$526,2,FALSE),"")</f>
        <v/>
      </c>
      <c r="K1955" t="str">
        <f>IF(LEN(H1955)&gt;0,IF(MID(IF(MID(MID(C1955,LEN(H1955)+2,99),1,1)="(",MID(MID(C1955,LEN(H1955)+2,99),2,LEN(MID(C1955,LEN(H1955)+2,99))-2),MID(C1955,LEN(H1955)+2,99)),1,1)=VLOOKUP(H1955,DATA!$B$2:$I$526,8,FALSE),MID(IF(MID(MID(C1955,LEN(H1955)+2,99),1,1)="(",MID(MID(C1955,LEN(H1955)+2,99),2,LEN(MID(C1955,LEN(H1955)+2,99))-2),MID(C1955,LEN(H1955)+2,99)),1,3),IF(MID(MID(C1955,LEN(H1955)+2,99),1,1)="(",MID(MID(C1955,LEN(H1955)+2,99),2,LEN(MID(C1955,LEN(H1955)+2,99))-2),MID(C1955,LEN(H1955)+2,99))),"")</f>
        <v/>
      </c>
      <c r="L1955" t="str">
        <f t="shared" si="1022"/>
        <v/>
      </c>
      <c r="M1955" t="str">
        <f t="shared" si="1009"/>
        <v/>
      </c>
      <c r="N1955" t="str">
        <f t="shared" si="1023"/>
        <v/>
      </c>
      <c r="O1955" t="str">
        <f t="shared" si="1024"/>
        <v/>
      </c>
      <c r="P1955" t="str">
        <f t="shared" si="1017"/>
        <v/>
      </c>
      <c r="Q1955" t="str">
        <f t="shared" si="1025"/>
        <v/>
      </c>
      <c r="R1955" t="str">
        <f t="shared" si="1026"/>
        <v/>
      </c>
      <c r="S1955" t="str">
        <f t="shared" si="1027"/>
        <v/>
      </c>
      <c r="T1955" t="str">
        <f t="shared" si="1028"/>
        <v/>
      </c>
      <c r="U1955" t="str">
        <f t="shared" si="1029"/>
        <v/>
      </c>
      <c r="V1955" t="str">
        <f>IF(MID(I1955,6,1)="T",VLOOKUP(H1955,DATA!$B$2:$H$526,7,FALSE),"")</f>
        <v/>
      </c>
      <c r="W1955" t="str">
        <f t="shared" si="1030"/>
        <v/>
      </c>
      <c r="X1955" t="str">
        <f>IF(LEN(H1955)&gt;0,VLOOKUP(H1955,DATA!$B$2:$F$526,5,FALSE),"")</f>
        <v/>
      </c>
      <c r="Y1955" t="str">
        <f t="shared" si="1031"/>
        <v/>
      </c>
      <c r="Z1955" t="str">
        <f t="shared" si="1032"/>
        <v/>
      </c>
      <c r="AA1955" t="str">
        <f t="shared" si="1033"/>
        <v/>
      </c>
      <c r="AB1955" t="str">
        <f>IF(LEN(Z1955)&gt;0,VLOOKUP(Z1955,DATA!$K$25:$L$69,2,FALSE)&amp;IF(LEN(AA1955)&gt;0,VLOOKUP(AA1955,DATA!$O$25:$P$29,2,FALSE),""),"")</f>
        <v/>
      </c>
      <c r="AC1955" t="str">
        <f>IF(LEN(Z1955)&gt;0,VLOOKUP(Z1955,DATA!$K$25:$M$69,3,FALSE),"")</f>
        <v/>
      </c>
      <c r="AD1955" t="str">
        <f t="shared" si="1034"/>
        <v/>
      </c>
      <c r="AE1955" t="str">
        <f t="shared" si="1035"/>
        <v/>
      </c>
      <c r="AF1955" t="str">
        <f t="shared" si="1036"/>
        <v/>
      </c>
      <c r="AG1955" t="str">
        <f t="shared" si="1037"/>
        <v/>
      </c>
      <c r="AH1955" t="str">
        <f t="shared" si="1038"/>
        <v/>
      </c>
      <c r="AI1955" t="str">
        <f>IF(LEN(Q1955)&gt;0,REPT("0",IF(IF(MID(I1955,12,1)="F",VLOOKUP(J1955,DATA!$K$2:$Y$20,14,FALSE),0)&gt;10,IF(MID(I1955,12,1)="F",VLOOKUP(J1955,DATA!$K$2:$Y$20,14,FALSE),0)-10,0)-LEN(X1955))&amp;DEC2BIN(Q1955,IF(MID(I1955,12,1)="F",VLOOKUP(J1955,DATA!$K$2:$Y$20,14,FALSE),0)-IF(IF(MID(I1955,12,1)="F",VLOOKUP(J1955,DATA!$K$2:$Y$20,14,FALSE),0)&gt;10,IF(MID(I1955,12,1)="F",VLOOKUP(J1955,DATA!$K$2:$Y$20,14,FALSE),0)-10,0)),"")</f>
        <v/>
      </c>
      <c r="AJ1955" t="str">
        <f>IF(LEN(H1955)&gt;0,IF(H1955&lt;&gt;"CALL_PAL",VLOOKUP(H1955,DATA!$B$2:$E$526,4,FALSE),VLOOKUP(K1955,DATA!$K$72:$M$161,3,FALSE)),"")</f>
        <v/>
      </c>
      <c r="AK1955" t="str">
        <f>IF(LEN(H1955)&gt;0,VLOOKUP(H1955,DATA!$B$2:$D$526,3,FALSE),"")</f>
        <v/>
      </c>
      <c r="AL1955" t="str">
        <f t="shared" si="1039"/>
        <v/>
      </c>
      <c r="AM1955" t="str">
        <f t="shared" si="1040"/>
        <v/>
      </c>
      <c r="AN1955" t="str">
        <f t="shared" si="1018"/>
        <v/>
      </c>
      <c r="AO1955" t="str">
        <f t="shared" si="1012"/>
        <v/>
      </c>
      <c r="AP1955" t="str">
        <f t="shared" si="1013"/>
        <v/>
      </c>
      <c r="AQ1955" t="str">
        <f t="shared" si="1010"/>
        <v/>
      </c>
    </row>
    <row r="1956" spans="1:43" x14ac:dyDescent="0.25">
      <c r="A1956" t="str">
        <f t="shared" si="1014"/>
        <v/>
      </c>
      <c r="C1956" t="str">
        <f t="shared" si="1020"/>
        <v/>
      </c>
      <c r="D1956" t="str">
        <f t="shared" si="1015"/>
        <v/>
      </c>
      <c r="E1956" t="str">
        <f t="shared" si="1016"/>
        <v/>
      </c>
      <c r="F1956" t="str">
        <f t="shared" si="1019"/>
        <v/>
      </c>
      <c r="G1956" t="str">
        <f t="shared" si="1011"/>
        <v/>
      </c>
      <c r="H1956" t="str">
        <f t="shared" si="1021"/>
        <v/>
      </c>
      <c r="I1956" s="3" t="str">
        <f>IF(LEN(H1956)&gt;0,VLOOKUP(H1956,DATA!$B$2:$G$526,6,FALSE),"")</f>
        <v/>
      </c>
      <c r="J1956" t="str">
        <f>IF(LEN(H1956)&gt;0,VLOOKUP(H1956,DATA!$B$2:$G$526,2,FALSE),"")</f>
        <v/>
      </c>
      <c r="K1956" t="str">
        <f>IF(LEN(H1956)&gt;0,IF(MID(IF(MID(MID(C1956,LEN(H1956)+2,99),1,1)="(",MID(MID(C1956,LEN(H1956)+2,99),2,LEN(MID(C1956,LEN(H1956)+2,99))-2),MID(C1956,LEN(H1956)+2,99)),1,1)=VLOOKUP(H1956,DATA!$B$2:$I$526,8,FALSE),MID(IF(MID(MID(C1956,LEN(H1956)+2,99),1,1)="(",MID(MID(C1956,LEN(H1956)+2,99),2,LEN(MID(C1956,LEN(H1956)+2,99))-2),MID(C1956,LEN(H1956)+2,99)),1,3),IF(MID(MID(C1956,LEN(H1956)+2,99),1,1)="(",MID(MID(C1956,LEN(H1956)+2,99),2,LEN(MID(C1956,LEN(H1956)+2,99))-2),MID(C1956,LEN(H1956)+2,99))),"")</f>
        <v/>
      </c>
      <c r="L1956" t="str">
        <f t="shared" si="1022"/>
        <v/>
      </c>
      <c r="M1956" t="str">
        <f t="shared" ref="M1956:M2000" si="1041">TRIM(IF(LEN(L1956)&gt;0,MID(C1956,FIND(L1956,C1956,LEN(H1956)+LEN(K1956)+1)+LEN(L1956)+1,LEN(C1956)),""))</f>
        <v/>
      </c>
      <c r="N1956" t="str">
        <f t="shared" si="1023"/>
        <v/>
      </c>
      <c r="O1956" t="str">
        <f t="shared" si="1024"/>
        <v/>
      </c>
      <c r="P1956" t="str">
        <f t="shared" si="1017"/>
        <v/>
      </c>
      <c r="Q1956" t="str">
        <f t="shared" si="1025"/>
        <v/>
      </c>
      <c r="R1956" t="str">
        <f t="shared" si="1026"/>
        <v/>
      </c>
      <c r="S1956" t="str">
        <f t="shared" si="1027"/>
        <v/>
      </c>
      <c r="T1956" t="str">
        <f t="shared" si="1028"/>
        <v/>
      </c>
      <c r="U1956" t="str">
        <f t="shared" si="1029"/>
        <v/>
      </c>
      <c r="V1956" t="str">
        <f>IF(MID(I1956,6,1)="T",VLOOKUP(H1956,DATA!$B$2:$H$526,7,FALSE),"")</f>
        <v/>
      </c>
      <c r="W1956" t="str">
        <f t="shared" si="1030"/>
        <v/>
      </c>
      <c r="X1956" t="str">
        <f>IF(LEN(H1956)&gt;0,VLOOKUP(H1956,DATA!$B$2:$F$526,5,FALSE),"")</f>
        <v/>
      </c>
      <c r="Y1956" t="str">
        <f t="shared" si="1031"/>
        <v/>
      </c>
      <c r="Z1956" t="str">
        <f t="shared" si="1032"/>
        <v/>
      </c>
      <c r="AA1956" t="str">
        <f t="shared" si="1033"/>
        <v/>
      </c>
      <c r="AB1956" t="str">
        <f>IF(LEN(Z1956)&gt;0,VLOOKUP(Z1956,DATA!$K$25:$L$69,2,FALSE)&amp;IF(LEN(AA1956)&gt;0,VLOOKUP(AA1956,DATA!$O$25:$P$29,2,FALSE),""),"")</f>
        <v/>
      </c>
      <c r="AC1956" t="str">
        <f>IF(LEN(Z1956)&gt;0,VLOOKUP(Z1956,DATA!$K$25:$M$69,3,FALSE),"")</f>
        <v/>
      </c>
      <c r="AD1956" t="str">
        <f t="shared" si="1034"/>
        <v/>
      </c>
      <c r="AE1956" t="str">
        <f t="shared" si="1035"/>
        <v/>
      </c>
      <c r="AF1956" t="str">
        <f t="shared" si="1036"/>
        <v/>
      </c>
      <c r="AG1956" t="str">
        <f t="shared" si="1037"/>
        <v/>
      </c>
      <c r="AH1956" t="str">
        <f t="shared" si="1038"/>
        <v/>
      </c>
      <c r="AI1956" t="str">
        <f>IF(LEN(Q1956)&gt;0,REPT("0",IF(IF(MID(I1956,12,1)="F",VLOOKUP(J1956,DATA!$K$2:$Y$20,14,FALSE),0)&gt;10,IF(MID(I1956,12,1)="F",VLOOKUP(J1956,DATA!$K$2:$Y$20,14,FALSE),0)-10,0)-LEN(X1956))&amp;DEC2BIN(Q1956,IF(MID(I1956,12,1)="F",VLOOKUP(J1956,DATA!$K$2:$Y$20,14,FALSE),0)-IF(IF(MID(I1956,12,1)="F",VLOOKUP(J1956,DATA!$K$2:$Y$20,14,FALSE),0)&gt;10,IF(MID(I1956,12,1)="F",VLOOKUP(J1956,DATA!$K$2:$Y$20,14,FALSE),0)-10,0)),"")</f>
        <v/>
      </c>
      <c r="AJ1956" t="str">
        <f>IF(LEN(H1956)&gt;0,IF(H1956&lt;&gt;"CALL_PAL",VLOOKUP(H1956,DATA!$B$2:$E$526,4,FALSE),VLOOKUP(K1956,DATA!$K$72:$M$161,3,FALSE)),"")</f>
        <v/>
      </c>
      <c r="AK1956" t="str">
        <f>IF(LEN(H1956)&gt;0,VLOOKUP(H1956,DATA!$B$2:$D$526,3,FALSE),"")</f>
        <v/>
      </c>
      <c r="AL1956" t="str">
        <f t="shared" si="1039"/>
        <v/>
      </c>
      <c r="AM1956" t="str">
        <f t="shared" si="1040"/>
        <v/>
      </c>
      <c r="AN1956" t="str">
        <f t="shared" si="1018"/>
        <v/>
      </c>
      <c r="AO1956" t="str">
        <f t="shared" si="1012"/>
        <v/>
      </c>
      <c r="AP1956" t="str">
        <f t="shared" si="1013"/>
        <v/>
      </c>
      <c r="AQ1956" t="str">
        <f t="shared" si="1010"/>
        <v/>
      </c>
    </row>
    <row r="1957" spans="1:43" x14ac:dyDescent="0.25">
      <c r="A1957" t="str">
        <f t="shared" si="1014"/>
        <v/>
      </c>
      <c r="C1957" t="str">
        <f t="shared" si="1020"/>
        <v/>
      </c>
      <c r="D1957" t="str">
        <f t="shared" si="1015"/>
        <v/>
      </c>
      <c r="E1957" t="str">
        <f t="shared" si="1016"/>
        <v/>
      </c>
      <c r="F1957" t="str">
        <f t="shared" si="1019"/>
        <v/>
      </c>
      <c r="G1957" t="str">
        <f t="shared" si="1011"/>
        <v/>
      </c>
      <c r="H1957" t="str">
        <f t="shared" si="1021"/>
        <v/>
      </c>
      <c r="I1957" s="3" t="str">
        <f>IF(LEN(H1957)&gt;0,VLOOKUP(H1957,DATA!$B$2:$G$526,6,FALSE),"")</f>
        <v/>
      </c>
      <c r="J1957" t="str">
        <f>IF(LEN(H1957)&gt;0,VLOOKUP(H1957,DATA!$B$2:$G$526,2,FALSE),"")</f>
        <v/>
      </c>
      <c r="K1957" t="str">
        <f>IF(LEN(H1957)&gt;0,IF(MID(IF(MID(MID(C1957,LEN(H1957)+2,99),1,1)="(",MID(MID(C1957,LEN(H1957)+2,99),2,LEN(MID(C1957,LEN(H1957)+2,99))-2),MID(C1957,LEN(H1957)+2,99)),1,1)=VLOOKUP(H1957,DATA!$B$2:$I$526,8,FALSE),MID(IF(MID(MID(C1957,LEN(H1957)+2,99),1,1)="(",MID(MID(C1957,LEN(H1957)+2,99),2,LEN(MID(C1957,LEN(H1957)+2,99))-2),MID(C1957,LEN(H1957)+2,99)),1,3),IF(MID(MID(C1957,LEN(H1957)+2,99),1,1)="(",MID(MID(C1957,LEN(H1957)+2,99),2,LEN(MID(C1957,LEN(H1957)+2,99))-2),MID(C1957,LEN(H1957)+2,99))),"")</f>
        <v/>
      </c>
      <c r="L1957" t="str">
        <f t="shared" si="1022"/>
        <v/>
      </c>
      <c r="M1957" t="str">
        <f t="shared" si="1041"/>
        <v/>
      </c>
      <c r="N1957" t="str">
        <f t="shared" si="1023"/>
        <v/>
      </c>
      <c r="O1957" t="str">
        <f t="shared" si="1024"/>
        <v/>
      </c>
      <c r="P1957" t="str">
        <f t="shared" si="1017"/>
        <v/>
      </c>
      <c r="Q1957" t="str">
        <f t="shared" si="1025"/>
        <v/>
      </c>
      <c r="R1957" t="str">
        <f t="shared" si="1026"/>
        <v/>
      </c>
      <c r="S1957" t="str">
        <f t="shared" si="1027"/>
        <v/>
      </c>
      <c r="T1957" t="str">
        <f t="shared" si="1028"/>
        <v/>
      </c>
      <c r="U1957" t="str">
        <f t="shared" si="1029"/>
        <v/>
      </c>
      <c r="V1957" t="str">
        <f>IF(MID(I1957,6,1)="T",VLOOKUP(H1957,DATA!$B$2:$H$526,7,FALSE),"")</f>
        <v/>
      </c>
      <c r="W1957" t="str">
        <f t="shared" si="1030"/>
        <v/>
      </c>
      <c r="X1957" t="str">
        <f>IF(LEN(H1957)&gt;0,VLOOKUP(H1957,DATA!$B$2:$F$526,5,FALSE),"")</f>
        <v/>
      </c>
      <c r="Y1957" t="str">
        <f t="shared" si="1031"/>
        <v/>
      </c>
      <c r="Z1957" t="str">
        <f t="shared" si="1032"/>
        <v/>
      </c>
      <c r="AA1957" t="str">
        <f t="shared" si="1033"/>
        <v/>
      </c>
      <c r="AB1957" t="str">
        <f>IF(LEN(Z1957)&gt;0,VLOOKUP(Z1957,DATA!$K$25:$L$69,2,FALSE)&amp;IF(LEN(AA1957)&gt;0,VLOOKUP(AA1957,DATA!$O$25:$P$29,2,FALSE),""),"")</f>
        <v/>
      </c>
      <c r="AC1957" t="str">
        <f>IF(LEN(Z1957)&gt;0,VLOOKUP(Z1957,DATA!$K$25:$M$69,3,FALSE),"")</f>
        <v/>
      </c>
      <c r="AD1957" t="str">
        <f t="shared" si="1034"/>
        <v/>
      </c>
      <c r="AE1957" t="str">
        <f t="shared" si="1035"/>
        <v/>
      </c>
      <c r="AF1957" t="str">
        <f t="shared" si="1036"/>
        <v/>
      </c>
      <c r="AG1957" t="str">
        <f t="shared" si="1037"/>
        <v/>
      </c>
      <c r="AH1957" t="str">
        <f t="shared" si="1038"/>
        <v/>
      </c>
      <c r="AI1957" t="str">
        <f>IF(LEN(Q1957)&gt;0,REPT("0",IF(IF(MID(I1957,12,1)="F",VLOOKUP(J1957,DATA!$K$2:$Y$20,14,FALSE),0)&gt;10,IF(MID(I1957,12,1)="F",VLOOKUP(J1957,DATA!$K$2:$Y$20,14,FALSE),0)-10,0)-LEN(X1957))&amp;DEC2BIN(Q1957,IF(MID(I1957,12,1)="F",VLOOKUP(J1957,DATA!$K$2:$Y$20,14,FALSE),0)-IF(IF(MID(I1957,12,1)="F",VLOOKUP(J1957,DATA!$K$2:$Y$20,14,FALSE),0)&gt;10,IF(MID(I1957,12,1)="F",VLOOKUP(J1957,DATA!$K$2:$Y$20,14,FALSE),0)-10,0)),"")</f>
        <v/>
      </c>
      <c r="AJ1957" t="str">
        <f>IF(LEN(H1957)&gt;0,IF(H1957&lt;&gt;"CALL_PAL",VLOOKUP(H1957,DATA!$B$2:$E$526,4,FALSE),VLOOKUP(K1957,DATA!$K$72:$M$161,3,FALSE)),"")</f>
        <v/>
      </c>
      <c r="AK1957" t="str">
        <f>IF(LEN(H1957)&gt;0,VLOOKUP(H1957,DATA!$B$2:$D$526,3,FALSE),"")</f>
        <v/>
      </c>
      <c r="AL1957" t="str">
        <f t="shared" si="1039"/>
        <v/>
      </c>
      <c r="AM1957" t="str">
        <f t="shared" si="1040"/>
        <v/>
      </c>
      <c r="AN1957" t="str">
        <f t="shared" si="1018"/>
        <v/>
      </c>
      <c r="AO1957" t="str">
        <f t="shared" si="1012"/>
        <v/>
      </c>
      <c r="AP1957" t="str">
        <f t="shared" si="1013"/>
        <v/>
      </c>
      <c r="AQ1957" t="str">
        <f t="shared" si="1010"/>
        <v/>
      </c>
    </row>
    <row r="1958" spans="1:43" x14ac:dyDescent="0.25">
      <c r="A1958" t="str">
        <f t="shared" si="1014"/>
        <v/>
      </c>
      <c r="C1958" t="str">
        <f t="shared" si="1020"/>
        <v/>
      </c>
      <c r="D1958" t="str">
        <f t="shared" si="1015"/>
        <v/>
      </c>
      <c r="E1958" t="str">
        <f t="shared" si="1016"/>
        <v/>
      </c>
      <c r="F1958" t="str">
        <f t="shared" si="1019"/>
        <v/>
      </c>
      <c r="G1958" t="str">
        <f t="shared" si="1011"/>
        <v/>
      </c>
      <c r="H1958" t="str">
        <f t="shared" si="1021"/>
        <v/>
      </c>
      <c r="I1958" s="3" t="str">
        <f>IF(LEN(H1958)&gt;0,VLOOKUP(H1958,DATA!$B$2:$G$526,6,FALSE),"")</f>
        <v/>
      </c>
      <c r="J1958" t="str">
        <f>IF(LEN(H1958)&gt;0,VLOOKUP(H1958,DATA!$B$2:$G$526,2,FALSE),"")</f>
        <v/>
      </c>
      <c r="K1958" t="str">
        <f>IF(LEN(H1958)&gt;0,IF(MID(IF(MID(MID(C1958,LEN(H1958)+2,99),1,1)="(",MID(MID(C1958,LEN(H1958)+2,99),2,LEN(MID(C1958,LEN(H1958)+2,99))-2),MID(C1958,LEN(H1958)+2,99)),1,1)=VLOOKUP(H1958,DATA!$B$2:$I$526,8,FALSE),MID(IF(MID(MID(C1958,LEN(H1958)+2,99),1,1)="(",MID(MID(C1958,LEN(H1958)+2,99),2,LEN(MID(C1958,LEN(H1958)+2,99))-2),MID(C1958,LEN(H1958)+2,99)),1,3),IF(MID(MID(C1958,LEN(H1958)+2,99),1,1)="(",MID(MID(C1958,LEN(H1958)+2,99),2,LEN(MID(C1958,LEN(H1958)+2,99))-2),MID(C1958,LEN(H1958)+2,99))),"")</f>
        <v/>
      </c>
      <c r="L1958" t="str">
        <f t="shared" si="1022"/>
        <v/>
      </c>
      <c r="M1958" t="str">
        <f t="shared" si="1041"/>
        <v/>
      </c>
      <c r="N1958" t="str">
        <f t="shared" si="1023"/>
        <v/>
      </c>
      <c r="O1958" t="str">
        <f t="shared" si="1024"/>
        <v/>
      </c>
      <c r="P1958" t="str">
        <f t="shared" si="1017"/>
        <v/>
      </c>
      <c r="Q1958" t="str">
        <f t="shared" si="1025"/>
        <v/>
      </c>
      <c r="R1958" t="str">
        <f t="shared" si="1026"/>
        <v/>
      </c>
      <c r="S1958" t="str">
        <f t="shared" si="1027"/>
        <v/>
      </c>
      <c r="T1958" t="str">
        <f t="shared" si="1028"/>
        <v/>
      </c>
      <c r="U1958" t="str">
        <f t="shared" si="1029"/>
        <v/>
      </c>
      <c r="V1958" t="str">
        <f>IF(MID(I1958,6,1)="T",VLOOKUP(H1958,DATA!$B$2:$H$526,7,FALSE),"")</f>
        <v/>
      </c>
      <c r="W1958" t="str">
        <f t="shared" si="1030"/>
        <v/>
      </c>
      <c r="X1958" t="str">
        <f>IF(LEN(H1958)&gt;0,VLOOKUP(H1958,DATA!$B$2:$F$526,5,FALSE),"")</f>
        <v/>
      </c>
      <c r="Y1958" t="str">
        <f t="shared" si="1031"/>
        <v/>
      </c>
      <c r="Z1958" t="str">
        <f t="shared" si="1032"/>
        <v/>
      </c>
      <c r="AA1958" t="str">
        <f t="shared" si="1033"/>
        <v/>
      </c>
      <c r="AB1958" t="str">
        <f>IF(LEN(Z1958)&gt;0,VLOOKUP(Z1958,DATA!$K$25:$L$69,2,FALSE)&amp;IF(LEN(AA1958)&gt;0,VLOOKUP(AA1958,DATA!$O$25:$P$29,2,FALSE),""),"")</f>
        <v/>
      </c>
      <c r="AC1958" t="str">
        <f>IF(LEN(Z1958)&gt;0,VLOOKUP(Z1958,DATA!$K$25:$M$69,3,FALSE),"")</f>
        <v/>
      </c>
      <c r="AD1958" t="str">
        <f t="shared" si="1034"/>
        <v/>
      </c>
      <c r="AE1958" t="str">
        <f t="shared" si="1035"/>
        <v/>
      </c>
      <c r="AF1958" t="str">
        <f t="shared" si="1036"/>
        <v/>
      </c>
      <c r="AG1958" t="str">
        <f t="shared" si="1037"/>
        <v/>
      </c>
      <c r="AH1958" t="str">
        <f t="shared" si="1038"/>
        <v/>
      </c>
      <c r="AI1958" t="str">
        <f>IF(LEN(Q1958)&gt;0,REPT("0",IF(IF(MID(I1958,12,1)="F",VLOOKUP(J1958,DATA!$K$2:$Y$20,14,FALSE),0)&gt;10,IF(MID(I1958,12,1)="F",VLOOKUP(J1958,DATA!$K$2:$Y$20,14,FALSE),0)-10,0)-LEN(X1958))&amp;DEC2BIN(Q1958,IF(MID(I1958,12,1)="F",VLOOKUP(J1958,DATA!$K$2:$Y$20,14,FALSE),0)-IF(IF(MID(I1958,12,1)="F",VLOOKUP(J1958,DATA!$K$2:$Y$20,14,FALSE),0)&gt;10,IF(MID(I1958,12,1)="F",VLOOKUP(J1958,DATA!$K$2:$Y$20,14,FALSE),0)-10,0)),"")</f>
        <v/>
      </c>
      <c r="AJ1958" t="str">
        <f>IF(LEN(H1958)&gt;0,IF(H1958&lt;&gt;"CALL_PAL",VLOOKUP(H1958,DATA!$B$2:$E$526,4,FALSE),VLOOKUP(K1958,DATA!$K$72:$M$161,3,FALSE)),"")</f>
        <v/>
      </c>
      <c r="AK1958" t="str">
        <f>IF(LEN(H1958)&gt;0,VLOOKUP(H1958,DATA!$B$2:$D$526,3,FALSE),"")</f>
        <v/>
      </c>
      <c r="AL1958" t="str">
        <f t="shared" si="1039"/>
        <v/>
      </c>
      <c r="AM1958" t="str">
        <f t="shared" si="1040"/>
        <v/>
      </c>
      <c r="AN1958" t="str">
        <f t="shared" si="1018"/>
        <v/>
      </c>
      <c r="AO1958" t="str">
        <f t="shared" si="1012"/>
        <v/>
      </c>
      <c r="AP1958" t="str">
        <f t="shared" si="1013"/>
        <v/>
      </c>
      <c r="AQ1958" t="str">
        <f t="shared" si="1010"/>
        <v/>
      </c>
    </row>
    <row r="1959" spans="1:43" x14ac:dyDescent="0.25">
      <c r="A1959" t="str">
        <f t="shared" si="1014"/>
        <v/>
      </c>
      <c r="C1959" t="str">
        <f t="shared" si="1020"/>
        <v/>
      </c>
      <c r="D1959" t="str">
        <f t="shared" si="1015"/>
        <v/>
      </c>
      <c r="E1959" t="str">
        <f t="shared" si="1016"/>
        <v/>
      </c>
      <c r="F1959" t="str">
        <f t="shared" si="1019"/>
        <v/>
      </c>
      <c r="G1959" t="str">
        <f t="shared" si="1011"/>
        <v/>
      </c>
      <c r="H1959" t="str">
        <f t="shared" si="1021"/>
        <v/>
      </c>
      <c r="I1959" s="3" t="str">
        <f>IF(LEN(H1959)&gt;0,VLOOKUP(H1959,DATA!$B$2:$G$526,6,FALSE),"")</f>
        <v/>
      </c>
      <c r="J1959" t="str">
        <f>IF(LEN(H1959)&gt;0,VLOOKUP(H1959,DATA!$B$2:$G$526,2,FALSE),"")</f>
        <v/>
      </c>
      <c r="K1959" t="str">
        <f>IF(LEN(H1959)&gt;0,IF(MID(IF(MID(MID(C1959,LEN(H1959)+2,99),1,1)="(",MID(MID(C1959,LEN(H1959)+2,99),2,LEN(MID(C1959,LEN(H1959)+2,99))-2),MID(C1959,LEN(H1959)+2,99)),1,1)=VLOOKUP(H1959,DATA!$B$2:$I$526,8,FALSE),MID(IF(MID(MID(C1959,LEN(H1959)+2,99),1,1)="(",MID(MID(C1959,LEN(H1959)+2,99),2,LEN(MID(C1959,LEN(H1959)+2,99))-2),MID(C1959,LEN(H1959)+2,99)),1,3),IF(MID(MID(C1959,LEN(H1959)+2,99),1,1)="(",MID(MID(C1959,LEN(H1959)+2,99),2,LEN(MID(C1959,LEN(H1959)+2,99))-2),MID(C1959,LEN(H1959)+2,99))),"")</f>
        <v/>
      </c>
      <c r="L1959" t="str">
        <f t="shared" si="1022"/>
        <v/>
      </c>
      <c r="M1959" t="str">
        <f t="shared" si="1041"/>
        <v/>
      </c>
      <c r="N1959" t="str">
        <f t="shared" si="1023"/>
        <v/>
      </c>
      <c r="O1959" t="str">
        <f t="shared" si="1024"/>
        <v/>
      </c>
      <c r="P1959" t="str">
        <f t="shared" si="1017"/>
        <v/>
      </c>
      <c r="Q1959" t="str">
        <f t="shared" si="1025"/>
        <v/>
      </c>
      <c r="R1959" t="str">
        <f t="shared" si="1026"/>
        <v/>
      </c>
      <c r="S1959" t="str">
        <f t="shared" si="1027"/>
        <v/>
      </c>
      <c r="T1959" t="str">
        <f t="shared" si="1028"/>
        <v/>
      </c>
      <c r="U1959" t="str">
        <f t="shared" si="1029"/>
        <v/>
      </c>
      <c r="V1959" t="str">
        <f>IF(MID(I1959,6,1)="T",VLOOKUP(H1959,DATA!$B$2:$H$526,7,FALSE),"")</f>
        <v/>
      </c>
      <c r="W1959" t="str">
        <f t="shared" si="1030"/>
        <v/>
      </c>
      <c r="X1959" t="str">
        <f>IF(LEN(H1959)&gt;0,VLOOKUP(H1959,DATA!$B$2:$F$526,5,FALSE),"")</f>
        <v/>
      </c>
      <c r="Y1959" t="str">
        <f t="shared" si="1031"/>
        <v/>
      </c>
      <c r="Z1959" t="str">
        <f t="shared" si="1032"/>
        <v/>
      </c>
      <c r="AA1959" t="str">
        <f t="shared" si="1033"/>
        <v/>
      </c>
      <c r="AB1959" t="str">
        <f>IF(LEN(Z1959)&gt;0,VLOOKUP(Z1959,DATA!$K$25:$L$69,2,FALSE)&amp;IF(LEN(AA1959)&gt;0,VLOOKUP(AA1959,DATA!$O$25:$P$29,2,FALSE),""),"")</f>
        <v/>
      </c>
      <c r="AC1959" t="str">
        <f>IF(LEN(Z1959)&gt;0,VLOOKUP(Z1959,DATA!$K$25:$M$69,3,FALSE),"")</f>
        <v/>
      </c>
      <c r="AD1959" t="str">
        <f t="shared" si="1034"/>
        <v/>
      </c>
      <c r="AE1959" t="str">
        <f t="shared" si="1035"/>
        <v/>
      </c>
      <c r="AF1959" t="str">
        <f t="shared" si="1036"/>
        <v/>
      </c>
      <c r="AG1959" t="str">
        <f t="shared" si="1037"/>
        <v/>
      </c>
      <c r="AH1959" t="str">
        <f t="shared" si="1038"/>
        <v/>
      </c>
      <c r="AI1959" t="str">
        <f>IF(LEN(Q1959)&gt;0,REPT("0",IF(IF(MID(I1959,12,1)="F",VLOOKUP(J1959,DATA!$K$2:$Y$20,14,FALSE),0)&gt;10,IF(MID(I1959,12,1)="F",VLOOKUP(J1959,DATA!$K$2:$Y$20,14,FALSE),0)-10,0)-LEN(X1959))&amp;DEC2BIN(Q1959,IF(MID(I1959,12,1)="F",VLOOKUP(J1959,DATA!$K$2:$Y$20,14,FALSE),0)-IF(IF(MID(I1959,12,1)="F",VLOOKUP(J1959,DATA!$K$2:$Y$20,14,FALSE),0)&gt;10,IF(MID(I1959,12,1)="F",VLOOKUP(J1959,DATA!$K$2:$Y$20,14,FALSE),0)-10,0)),"")</f>
        <v/>
      </c>
      <c r="AJ1959" t="str">
        <f>IF(LEN(H1959)&gt;0,IF(H1959&lt;&gt;"CALL_PAL",VLOOKUP(H1959,DATA!$B$2:$E$526,4,FALSE),VLOOKUP(K1959,DATA!$K$72:$M$161,3,FALSE)),"")</f>
        <v/>
      </c>
      <c r="AK1959" t="str">
        <f>IF(LEN(H1959)&gt;0,VLOOKUP(H1959,DATA!$B$2:$D$526,3,FALSE),"")</f>
        <v/>
      </c>
      <c r="AL1959" t="str">
        <f t="shared" si="1039"/>
        <v/>
      </c>
      <c r="AM1959" t="str">
        <f t="shared" si="1040"/>
        <v/>
      </c>
      <c r="AN1959" t="str">
        <f t="shared" si="1018"/>
        <v/>
      </c>
      <c r="AO1959" t="str">
        <f t="shared" si="1012"/>
        <v/>
      </c>
      <c r="AP1959" t="str">
        <f t="shared" si="1013"/>
        <v/>
      </c>
      <c r="AQ1959" t="str">
        <f t="shared" si="1010"/>
        <v/>
      </c>
    </row>
    <row r="1960" spans="1:43" x14ac:dyDescent="0.25">
      <c r="A1960" t="str">
        <f t="shared" si="1014"/>
        <v/>
      </c>
      <c r="C1960" t="str">
        <f t="shared" si="1020"/>
        <v/>
      </c>
      <c r="D1960" t="str">
        <f t="shared" si="1015"/>
        <v/>
      </c>
      <c r="E1960" t="str">
        <f t="shared" si="1016"/>
        <v/>
      </c>
      <c r="F1960" t="str">
        <f t="shared" si="1019"/>
        <v/>
      </c>
      <c r="G1960" t="str">
        <f t="shared" si="1011"/>
        <v/>
      </c>
      <c r="H1960" t="str">
        <f t="shared" si="1021"/>
        <v/>
      </c>
      <c r="I1960" s="3" t="str">
        <f>IF(LEN(H1960)&gt;0,VLOOKUP(H1960,DATA!$B$2:$G$526,6,FALSE),"")</f>
        <v/>
      </c>
      <c r="J1960" t="str">
        <f>IF(LEN(H1960)&gt;0,VLOOKUP(H1960,DATA!$B$2:$G$526,2,FALSE),"")</f>
        <v/>
      </c>
      <c r="K1960" t="str">
        <f>IF(LEN(H1960)&gt;0,IF(MID(IF(MID(MID(C1960,LEN(H1960)+2,99),1,1)="(",MID(MID(C1960,LEN(H1960)+2,99),2,LEN(MID(C1960,LEN(H1960)+2,99))-2),MID(C1960,LEN(H1960)+2,99)),1,1)=VLOOKUP(H1960,DATA!$B$2:$I$526,8,FALSE),MID(IF(MID(MID(C1960,LEN(H1960)+2,99),1,1)="(",MID(MID(C1960,LEN(H1960)+2,99),2,LEN(MID(C1960,LEN(H1960)+2,99))-2),MID(C1960,LEN(H1960)+2,99)),1,3),IF(MID(MID(C1960,LEN(H1960)+2,99),1,1)="(",MID(MID(C1960,LEN(H1960)+2,99),2,LEN(MID(C1960,LEN(H1960)+2,99))-2),MID(C1960,LEN(H1960)+2,99))),"")</f>
        <v/>
      </c>
      <c r="L1960" t="str">
        <f t="shared" si="1022"/>
        <v/>
      </c>
      <c r="M1960" t="str">
        <f t="shared" si="1041"/>
        <v/>
      </c>
      <c r="N1960" t="str">
        <f t="shared" si="1023"/>
        <v/>
      </c>
      <c r="O1960" t="str">
        <f t="shared" si="1024"/>
        <v/>
      </c>
      <c r="P1960" t="str">
        <f t="shared" si="1017"/>
        <v/>
      </c>
      <c r="Q1960" t="str">
        <f t="shared" si="1025"/>
        <v/>
      </c>
      <c r="R1960" t="str">
        <f t="shared" si="1026"/>
        <v/>
      </c>
      <c r="S1960" t="str">
        <f t="shared" si="1027"/>
        <v/>
      </c>
      <c r="T1960" t="str">
        <f t="shared" si="1028"/>
        <v/>
      </c>
      <c r="U1960" t="str">
        <f t="shared" si="1029"/>
        <v/>
      </c>
      <c r="V1960" t="str">
        <f>IF(MID(I1960,6,1)="T",VLOOKUP(H1960,DATA!$B$2:$H$526,7,FALSE),"")</f>
        <v/>
      </c>
      <c r="W1960" t="str">
        <f t="shared" si="1030"/>
        <v/>
      </c>
      <c r="X1960" t="str">
        <f>IF(LEN(H1960)&gt;0,VLOOKUP(H1960,DATA!$B$2:$F$526,5,FALSE),"")</f>
        <v/>
      </c>
      <c r="Y1960" t="str">
        <f t="shared" si="1031"/>
        <v/>
      </c>
      <c r="Z1960" t="str">
        <f t="shared" si="1032"/>
        <v/>
      </c>
      <c r="AA1960" t="str">
        <f t="shared" si="1033"/>
        <v/>
      </c>
      <c r="AB1960" t="str">
        <f>IF(LEN(Z1960)&gt;0,VLOOKUP(Z1960,DATA!$K$25:$L$69,2,FALSE)&amp;IF(LEN(AA1960)&gt;0,VLOOKUP(AA1960,DATA!$O$25:$P$29,2,FALSE),""),"")</f>
        <v/>
      </c>
      <c r="AC1960" t="str">
        <f>IF(LEN(Z1960)&gt;0,VLOOKUP(Z1960,DATA!$K$25:$M$69,3,FALSE),"")</f>
        <v/>
      </c>
      <c r="AD1960" t="str">
        <f t="shared" si="1034"/>
        <v/>
      </c>
      <c r="AE1960" t="str">
        <f t="shared" si="1035"/>
        <v/>
      </c>
      <c r="AF1960" t="str">
        <f t="shared" si="1036"/>
        <v/>
      </c>
      <c r="AG1960" t="str">
        <f t="shared" si="1037"/>
        <v/>
      </c>
      <c r="AH1960" t="str">
        <f t="shared" si="1038"/>
        <v/>
      </c>
      <c r="AI1960" t="str">
        <f>IF(LEN(Q1960)&gt;0,REPT("0",IF(IF(MID(I1960,12,1)="F",VLOOKUP(J1960,DATA!$K$2:$Y$20,14,FALSE),0)&gt;10,IF(MID(I1960,12,1)="F",VLOOKUP(J1960,DATA!$K$2:$Y$20,14,FALSE),0)-10,0)-LEN(X1960))&amp;DEC2BIN(Q1960,IF(MID(I1960,12,1)="F",VLOOKUP(J1960,DATA!$K$2:$Y$20,14,FALSE),0)-IF(IF(MID(I1960,12,1)="F",VLOOKUP(J1960,DATA!$K$2:$Y$20,14,FALSE),0)&gt;10,IF(MID(I1960,12,1)="F",VLOOKUP(J1960,DATA!$K$2:$Y$20,14,FALSE),0)-10,0)),"")</f>
        <v/>
      </c>
      <c r="AJ1960" t="str">
        <f>IF(LEN(H1960)&gt;0,IF(H1960&lt;&gt;"CALL_PAL",VLOOKUP(H1960,DATA!$B$2:$E$526,4,FALSE),VLOOKUP(K1960,DATA!$K$72:$M$161,3,FALSE)),"")</f>
        <v/>
      </c>
      <c r="AK1960" t="str">
        <f>IF(LEN(H1960)&gt;0,VLOOKUP(H1960,DATA!$B$2:$D$526,3,FALSE),"")</f>
        <v/>
      </c>
      <c r="AL1960" t="str">
        <f t="shared" si="1039"/>
        <v/>
      </c>
      <c r="AM1960" t="str">
        <f t="shared" si="1040"/>
        <v/>
      </c>
      <c r="AN1960" t="str">
        <f t="shared" si="1018"/>
        <v/>
      </c>
      <c r="AO1960" t="str">
        <f t="shared" si="1012"/>
        <v/>
      </c>
      <c r="AP1960" t="str">
        <f t="shared" si="1013"/>
        <v/>
      </c>
      <c r="AQ1960" t="str">
        <f t="shared" si="1010"/>
        <v/>
      </c>
    </row>
    <row r="1961" spans="1:43" x14ac:dyDescent="0.25">
      <c r="A1961" t="str">
        <f t="shared" si="1014"/>
        <v/>
      </c>
      <c r="C1961" t="str">
        <f t="shared" si="1020"/>
        <v/>
      </c>
      <c r="D1961" t="str">
        <f t="shared" si="1015"/>
        <v/>
      </c>
      <c r="E1961" t="str">
        <f t="shared" si="1016"/>
        <v/>
      </c>
      <c r="F1961" t="str">
        <f t="shared" si="1019"/>
        <v/>
      </c>
      <c r="G1961" t="str">
        <f t="shared" si="1011"/>
        <v/>
      </c>
      <c r="H1961" t="str">
        <f t="shared" si="1021"/>
        <v/>
      </c>
      <c r="I1961" s="3" t="str">
        <f>IF(LEN(H1961)&gt;0,VLOOKUP(H1961,DATA!$B$2:$G$526,6,FALSE),"")</f>
        <v/>
      </c>
      <c r="J1961" t="str">
        <f>IF(LEN(H1961)&gt;0,VLOOKUP(H1961,DATA!$B$2:$G$526,2,FALSE),"")</f>
        <v/>
      </c>
      <c r="K1961" t="str">
        <f>IF(LEN(H1961)&gt;0,IF(MID(IF(MID(MID(C1961,LEN(H1961)+2,99),1,1)="(",MID(MID(C1961,LEN(H1961)+2,99),2,LEN(MID(C1961,LEN(H1961)+2,99))-2),MID(C1961,LEN(H1961)+2,99)),1,1)=VLOOKUP(H1961,DATA!$B$2:$I$526,8,FALSE),MID(IF(MID(MID(C1961,LEN(H1961)+2,99),1,1)="(",MID(MID(C1961,LEN(H1961)+2,99),2,LEN(MID(C1961,LEN(H1961)+2,99))-2),MID(C1961,LEN(H1961)+2,99)),1,3),IF(MID(MID(C1961,LEN(H1961)+2,99),1,1)="(",MID(MID(C1961,LEN(H1961)+2,99),2,LEN(MID(C1961,LEN(H1961)+2,99))-2),MID(C1961,LEN(H1961)+2,99))),"")</f>
        <v/>
      </c>
      <c r="L1961" t="str">
        <f t="shared" si="1022"/>
        <v/>
      </c>
      <c r="M1961" t="str">
        <f t="shared" si="1041"/>
        <v/>
      </c>
      <c r="N1961" t="str">
        <f t="shared" si="1023"/>
        <v/>
      </c>
      <c r="O1961" t="str">
        <f t="shared" si="1024"/>
        <v/>
      </c>
      <c r="P1961" t="str">
        <f t="shared" si="1017"/>
        <v/>
      </c>
      <c r="Q1961" t="str">
        <f t="shared" si="1025"/>
        <v/>
      </c>
      <c r="R1961" t="str">
        <f t="shared" si="1026"/>
        <v/>
      </c>
      <c r="S1961" t="str">
        <f t="shared" si="1027"/>
        <v/>
      </c>
      <c r="T1961" t="str">
        <f t="shared" si="1028"/>
        <v/>
      </c>
      <c r="U1961" t="str">
        <f t="shared" si="1029"/>
        <v/>
      </c>
      <c r="V1961" t="str">
        <f>IF(MID(I1961,6,1)="T",VLOOKUP(H1961,DATA!$B$2:$H$526,7,FALSE),"")</f>
        <v/>
      </c>
      <c r="W1961" t="str">
        <f t="shared" si="1030"/>
        <v/>
      </c>
      <c r="X1961" t="str">
        <f>IF(LEN(H1961)&gt;0,VLOOKUP(H1961,DATA!$B$2:$F$526,5,FALSE),"")</f>
        <v/>
      </c>
      <c r="Y1961" t="str">
        <f t="shared" si="1031"/>
        <v/>
      </c>
      <c r="Z1961" t="str">
        <f t="shared" si="1032"/>
        <v/>
      </c>
      <c r="AA1961" t="str">
        <f t="shared" si="1033"/>
        <v/>
      </c>
      <c r="AB1961" t="str">
        <f>IF(LEN(Z1961)&gt;0,VLOOKUP(Z1961,DATA!$K$25:$L$69,2,FALSE)&amp;IF(LEN(AA1961)&gt;0,VLOOKUP(AA1961,DATA!$O$25:$P$29,2,FALSE),""),"")</f>
        <v/>
      </c>
      <c r="AC1961" t="str">
        <f>IF(LEN(Z1961)&gt;0,VLOOKUP(Z1961,DATA!$K$25:$M$69,3,FALSE),"")</f>
        <v/>
      </c>
      <c r="AD1961" t="str">
        <f t="shared" si="1034"/>
        <v/>
      </c>
      <c r="AE1961" t="str">
        <f t="shared" si="1035"/>
        <v/>
      </c>
      <c r="AF1961" t="str">
        <f t="shared" si="1036"/>
        <v/>
      </c>
      <c r="AG1961" t="str">
        <f t="shared" si="1037"/>
        <v/>
      </c>
      <c r="AH1961" t="str">
        <f t="shared" si="1038"/>
        <v/>
      </c>
      <c r="AI1961" t="str">
        <f>IF(LEN(Q1961)&gt;0,REPT("0",IF(IF(MID(I1961,12,1)="F",VLOOKUP(J1961,DATA!$K$2:$Y$20,14,FALSE),0)&gt;10,IF(MID(I1961,12,1)="F",VLOOKUP(J1961,DATA!$K$2:$Y$20,14,FALSE),0)-10,0)-LEN(X1961))&amp;DEC2BIN(Q1961,IF(MID(I1961,12,1)="F",VLOOKUP(J1961,DATA!$K$2:$Y$20,14,FALSE),0)-IF(IF(MID(I1961,12,1)="F",VLOOKUP(J1961,DATA!$K$2:$Y$20,14,FALSE),0)&gt;10,IF(MID(I1961,12,1)="F",VLOOKUP(J1961,DATA!$K$2:$Y$20,14,FALSE),0)-10,0)),"")</f>
        <v/>
      </c>
      <c r="AJ1961" t="str">
        <f>IF(LEN(H1961)&gt;0,IF(H1961&lt;&gt;"CALL_PAL",VLOOKUP(H1961,DATA!$B$2:$E$526,4,FALSE),VLOOKUP(K1961,DATA!$K$72:$M$161,3,FALSE)),"")</f>
        <v/>
      </c>
      <c r="AK1961" t="str">
        <f>IF(LEN(H1961)&gt;0,VLOOKUP(H1961,DATA!$B$2:$D$526,3,FALSE),"")</f>
        <v/>
      </c>
      <c r="AL1961" t="str">
        <f t="shared" si="1039"/>
        <v/>
      </c>
      <c r="AM1961" t="str">
        <f t="shared" si="1040"/>
        <v/>
      </c>
      <c r="AN1961" t="str">
        <f t="shared" si="1018"/>
        <v/>
      </c>
      <c r="AO1961" t="str">
        <f t="shared" si="1012"/>
        <v/>
      </c>
      <c r="AP1961" t="str">
        <f t="shared" si="1013"/>
        <v/>
      </c>
      <c r="AQ1961" t="str">
        <f t="shared" si="1010"/>
        <v/>
      </c>
    </row>
    <row r="1962" spans="1:43" x14ac:dyDescent="0.25">
      <c r="A1962" t="str">
        <f t="shared" si="1014"/>
        <v/>
      </c>
      <c r="C1962" t="str">
        <f t="shared" si="1020"/>
        <v/>
      </c>
      <c r="D1962" t="str">
        <f t="shared" si="1015"/>
        <v/>
      </c>
      <c r="E1962" t="str">
        <f t="shared" si="1016"/>
        <v/>
      </c>
      <c r="F1962" t="str">
        <f t="shared" si="1019"/>
        <v/>
      </c>
      <c r="G1962" t="str">
        <f t="shared" si="1011"/>
        <v/>
      </c>
      <c r="H1962" t="str">
        <f t="shared" si="1021"/>
        <v/>
      </c>
      <c r="I1962" s="3" t="str">
        <f>IF(LEN(H1962)&gt;0,VLOOKUP(H1962,DATA!$B$2:$G$526,6,FALSE),"")</f>
        <v/>
      </c>
      <c r="J1962" t="str">
        <f>IF(LEN(H1962)&gt;0,VLOOKUP(H1962,DATA!$B$2:$G$526,2,FALSE),"")</f>
        <v/>
      </c>
      <c r="K1962" t="str">
        <f>IF(LEN(H1962)&gt;0,IF(MID(IF(MID(MID(C1962,LEN(H1962)+2,99),1,1)="(",MID(MID(C1962,LEN(H1962)+2,99),2,LEN(MID(C1962,LEN(H1962)+2,99))-2),MID(C1962,LEN(H1962)+2,99)),1,1)=VLOOKUP(H1962,DATA!$B$2:$I$526,8,FALSE),MID(IF(MID(MID(C1962,LEN(H1962)+2,99),1,1)="(",MID(MID(C1962,LEN(H1962)+2,99),2,LEN(MID(C1962,LEN(H1962)+2,99))-2),MID(C1962,LEN(H1962)+2,99)),1,3),IF(MID(MID(C1962,LEN(H1962)+2,99),1,1)="(",MID(MID(C1962,LEN(H1962)+2,99),2,LEN(MID(C1962,LEN(H1962)+2,99))-2),MID(C1962,LEN(H1962)+2,99))),"")</f>
        <v/>
      </c>
      <c r="L1962" t="str">
        <f t="shared" si="1022"/>
        <v/>
      </c>
      <c r="M1962" t="str">
        <f t="shared" si="1041"/>
        <v/>
      </c>
      <c r="N1962" t="str">
        <f t="shared" si="1023"/>
        <v/>
      </c>
      <c r="O1962" t="str">
        <f t="shared" si="1024"/>
        <v/>
      </c>
      <c r="P1962" t="str">
        <f t="shared" si="1017"/>
        <v/>
      </c>
      <c r="Q1962" t="str">
        <f t="shared" si="1025"/>
        <v/>
      </c>
      <c r="R1962" t="str">
        <f t="shared" si="1026"/>
        <v/>
      </c>
      <c r="S1962" t="str">
        <f t="shared" si="1027"/>
        <v/>
      </c>
      <c r="T1962" t="str">
        <f t="shared" si="1028"/>
        <v/>
      </c>
      <c r="U1962" t="str">
        <f t="shared" si="1029"/>
        <v/>
      </c>
      <c r="V1962" t="str">
        <f>IF(MID(I1962,6,1)="T",VLOOKUP(H1962,DATA!$B$2:$H$526,7,FALSE),"")</f>
        <v/>
      </c>
      <c r="W1962" t="str">
        <f t="shared" si="1030"/>
        <v/>
      </c>
      <c r="X1962" t="str">
        <f>IF(LEN(H1962)&gt;0,VLOOKUP(H1962,DATA!$B$2:$F$526,5,FALSE),"")</f>
        <v/>
      </c>
      <c r="Y1962" t="str">
        <f t="shared" si="1031"/>
        <v/>
      </c>
      <c r="Z1962" t="str">
        <f t="shared" si="1032"/>
        <v/>
      </c>
      <c r="AA1962" t="str">
        <f t="shared" si="1033"/>
        <v/>
      </c>
      <c r="AB1962" t="str">
        <f>IF(LEN(Z1962)&gt;0,VLOOKUP(Z1962,DATA!$K$25:$L$69,2,FALSE)&amp;IF(LEN(AA1962)&gt;0,VLOOKUP(AA1962,DATA!$O$25:$P$29,2,FALSE),""),"")</f>
        <v/>
      </c>
      <c r="AC1962" t="str">
        <f>IF(LEN(Z1962)&gt;0,VLOOKUP(Z1962,DATA!$K$25:$M$69,3,FALSE),"")</f>
        <v/>
      </c>
      <c r="AD1962" t="str">
        <f t="shared" si="1034"/>
        <v/>
      </c>
      <c r="AE1962" t="str">
        <f t="shared" si="1035"/>
        <v/>
      </c>
      <c r="AF1962" t="str">
        <f t="shared" si="1036"/>
        <v/>
      </c>
      <c r="AG1962" t="str">
        <f t="shared" si="1037"/>
        <v/>
      </c>
      <c r="AH1962" t="str">
        <f t="shared" si="1038"/>
        <v/>
      </c>
      <c r="AI1962" t="str">
        <f>IF(LEN(Q1962)&gt;0,REPT("0",IF(IF(MID(I1962,12,1)="F",VLOOKUP(J1962,DATA!$K$2:$Y$20,14,FALSE),0)&gt;10,IF(MID(I1962,12,1)="F",VLOOKUP(J1962,DATA!$K$2:$Y$20,14,FALSE),0)-10,0)-LEN(X1962))&amp;DEC2BIN(Q1962,IF(MID(I1962,12,1)="F",VLOOKUP(J1962,DATA!$K$2:$Y$20,14,FALSE),0)-IF(IF(MID(I1962,12,1)="F",VLOOKUP(J1962,DATA!$K$2:$Y$20,14,FALSE),0)&gt;10,IF(MID(I1962,12,1)="F",VLOOKUP(J1962,DATA!$K$2:$Y$20,14,FALSE),0)-10,0)),"")</f>
        <v/>
      </c>
      <c r="AJ1962" t="str">
        <f>IF(LEN(H1962)&gt;0,IF(H1962&lt;&gt;"CALL_PAL",VLOOKUP(H1962,DATA!$B$2:$E$526,4,FALSE),VLOOKUP(K1962,DATA!$K$72:$M$161,3,FALSE)),"")</f>
        <v/>
      </c>
      <c r="AK1962" t="str">
        <f>IF(LEN(H1962)&gt;0,VLOOKUP(H1962,DATA!$B$2:$D$526,3,FALSE),"")</f>
        <v/>
      </c>
      <c r="AL1962" t="str">
        <f t="shared" si="1039"/>
        <v/>
      </c>
      <c r="AM1962" t="str">
        <f t="shared" si="1040"/>
        <v/>
      </c>
      <c r="AN1962" t="str">
        <f t="shared" si="1018"/>
        <v/>
      </c>
      <c r="AO1962" t="str">
        <f t="shared" si="1012"/>
        <v/>
      </c>
      <c r="AP1962" t="str">
        <f t="shared" si="1013"/>
        <v/>
      </c>
      <c r="AQ1962" t="str">
        <f t="shared" si="1010"/>
        <v/>
      </c>
    </row>
    <row r="1963" spans="1:43" x14ac:dyDescent="0.25">
      <c r="A1963" t="str">
        <f t="shared" si="1014"/>
        <v/>
      </c>
      <c r="C1963" t="str">
        <f t="shared" si="1020"/>
        <v/>
      </c>
      <c r="D1963" t="str">
        <f t="shared" si="1015"/>
        <v/>
      </c>
      <c r="E1963" t="str">
        <f t="shared" si="1016"/>
        <v/>
      </c>
      <c r="F1963" t="str">
        <f t="shared" si="1019"/>
        <v/>
      </c>
      <c r="G1963" t="str">
        <f t="shared" si="1011"/>
        <v/>
      </c>
      <c r="H1963" t="str">
        <f t="shared" si="1021"/>
        <v/>
      </c>
      <c r="I1963" s="3" t="str">
        <f>IF(LEN(H1963)&gt;0,VLOOKUP(H1963,DATA!$B$2:$G$526,6,FALSE),"")</f>
        <v/>
      </c>
      <c r="J1963" t="str">
        <f>IF(LEN(H1963)&gt;0,VLOOKUP(H1963,DATA!$B$2:$G$526,2,FALSE),"")</f>
        <v/>
      </c>
      <c r="K1963" t="str">
        <f>IF(LEN(H1963)&gt;0,IF(MID(IF(MID(MID(C1963,LEN(H1963)+2,99),1,1)="(",MID(MID(C1963,LEN(H1963)+2,99),2,LEN(MID(C1963,LEN(H1963)+2,99))-2),MID(C1963,LEN(H1963)+2,99)),1,1)=VLOOKUP(H1963,DATA!$B$2:$I$526,8,FALSE),MID(IF(MID(MID(C1963,LEN(H1963)+2,99),1,1)="(",MID(MID(C1963,LEN(H1963)+2,99),2,LEN(MID(C1963,LEN(H1963)+2,99))-2),MID(C1963,LEN(H1963)+2,99)),1,3),IF(MID(MID(C1963,LEN(H1963)+2,99),1,1)="(",MID(MID(C1963,LEN(H1963)+2,99),2,LEN(MID(C1963,LEN(H1963)+2,99))-2),MID(C1963,LEN(H1963)+2,99))),"")</f>
        <v/>
      </c>
      <c r="L1963" t="str">
        <f t="shared" si="1022"/>
        <v/>
      </c>
      <c r="M1963" t="str">
        <f t="shared" si="1041"/>
        <v/>
      </c>
      <c r="N1963" t="str">
        <f t="shared" si="1023"/>
        <v/>
      </c>
      <c r="O1963" t="str">
        <f t="shared" si="1024"/>
        <v/>
      </c>
      <c r="P1963" t="str">
        <f t="shared" si="1017"/>
        <v/>
      </c>
      <c r="Q1963" t="str">
        <f t="shared" si="1025"/>
        <v/>
      </c>
      <c r="R1963" t="str">
        <f t="shared" si="1026"/>
        <v/>
      </c>
      <c r="S1963" t="str">
        <f t="shared" si="1027"/>
        <v/>
      </c>
      <c r="T1963" t="str">
        <f t="shared" si="1028"/>
        <v/>
      </c>
      <c r="U1963" t="str">
        <f t="shared" si="1029"/>
        <v/>
      </c>
      <c r="V1963" t="str">
        <f>IF(MID(I1963,6,1)="T",VLOOKUP(H1963,DATA!$B$2:$H$526,7,FALSE),"")</f>
        <v/>
      </c>
      <c r="W1963" t="str">
        <f t="shared" si="1030"/>
        <v/>
      </c>
      <c r="X1963" t="str">
        <f>IF(LEN(H1963)&gt;0,VLOOKUP(H1963,DATA!$B$2:$F$526,5,FALSE),"")</f>
        <v/>
      </c>
      <c r="Y1963" t="str">
        <f t="shared" si="1031"/>
        <v/>
      </c>
      <c r="Z1963" t="str">
        <f t="shared" si="1032"/>
        <v/>
      </c>
      <c r="AA1963" t="str">
        <f t="shared" si="1033"/>
        <v/>
      </c>
      <c r="AB1963" t="str">
        <f>IF(LEN(Z1963)&gt;0,VLOOKUP(Z1963,DATA!$K$25:$L$69,2,FALSE)&amp;IF(LEN(AA1963)&gt;0,VLOOKUP(AA1963,DATA!$O$25:$P$29,2,FALSE),""),"")</f>
        <v/>
      </c>
      <c r="AC1963" t="str">
        <f>IF(LEN(Z1963)&gt;0,VLOOKUP(Z1963,DATA!$K$25:$M$69,3,FALSE),"")</f>
        <v/>
      </c>
      <c r="AD1963" t="str">
        <f t="shared" si="1034"/>
        <v/>
      </c>
      <c r="AE1963" t="str">
        <f t="shared" si="1035"/>
        <v/>
      </c>
      <c r="AF1963" t="str">
        <f t="shared" si="1036"/>
        <v/>
      </c>
      <c r="AG1963" t="str">
        <f t="shared" si="1037"/>
        <v/>
      </c>
      <c r="AH1963" t="str">
        <f t="shared" si="1038"/>
        <v/>
      </c>
      <c r="AI1963" t="str">
        <f>IF(LEN(Q1963)&gt;0,REPT("0",IF(IF(MID(I1963,12,1)="F",VLOOKUP(J1963,DATA!$K$2:$Y$20,14,FALSE),0)&gt;10,IF(MID(I1963,12,1)="F",VLOOKUP(J1963,DATA!$K$2:$Y$20,14,FALSE),0)-10,0)-LEN(X1963))&amp;DEC2BIN(Q1963,IF(MID(I1963,12,1)="F",VLOOKUP(J1963,DATA!$K$2:$Y$20,14,FALSE),0)-IF(IF(MID(I1963,12,1)="F",VLOOKUP(J1963,DATA!$K$2:$Y$20,14,FALSE),0)&gt;10,IF(MID(I1963,12,1)="F",VLOOKUP(J1963,DATA!$K$2:$Y$20,14,FALSE),0)-10,0)),"")</f>
        <v/>
      </c>
      <c r="AJ1963" t="str">
        <f>IF(LEN(H1963)&gt;0,IF(H1963&lt;&gt;"CALL_PAL",VLOOKUP(H1963,DATA!$B$2:$E$526,4,FALSE),VLOOKUP(K1963,DATA!$K$72:$M$161,3,FALSE)),"")</f>
        <v/>
      </c>
      <c r="AK1963" t="str">
        <f>IF(LEN(H1963)&gt;0,VLOOKUP(H1963,DATA!$B$2:$D$526,3,FALSE),"")</f>
        <v/>
      </c>
      <c r="AL1963" t="str">
        <f t="shared" si="1039"/>
        <v/>
      </c>
      <c r="AM1963" t="str">
        <f t="shared" si="1040"/>
        <v/>
      </c>
      <c r="AN1963" t="str">
        <f t="shared" si="1018"/>
        <v/>
      </c>
      <c r="AO1963" t="str">
        <f t="shared" si="1012"/>
        <v/>
      </c>
      <c r="AP1963" t="str">
        <f t="shared" si="1013"/>
        <v/>
      </c>
      <c r="AQ1963" t="str">
        <f t="shared" si="1010"/>
        <v/>
      </c>
    </row>
    <row r="1964" spans="1:43" x14ac:dyDescent="0.25">
      <c r="A1964" t="str">
        <f t="shared" si="1014"/>
        <v/>
      </c>
      <c r="C1964" t="str">
        <f t="shared" si="1020"/>
        <v/>
      </c>
      <c r="D1964" t="str">
        <f t="shared" si="1015"/>
        <v/>
      </c>
      <c r="E1964" t="str">
        <f t="shared" si="1016"/>
        <v/>
      </c>
      <c r="F1964" t="str">
        <f t="shared" si="1019"/>
        <v/>
      </c>
      <c r="G1964" t="str">
        <f t="shared" si="1011"/>
        <v/>
      </c>
      <c r="H1964" t="str">
        <f t="shared" si="1021"/>
        <v/>
      </c>
      <c r="I1964" s="3" t="str">
        <f>IF(LEN(H1964)&gt;0,VLOOKUP(H1964,DATA!$B$2:$G$526,6,FALSE),"")</f>
        <v/>
      </c>
      <c r="J1964" t="str">
        <f>IF(LEN(H1964)&gt;0,VLOOKUP(H1964,DATA!$B$2:$G$526,2,FALSE),"")</f>
        <v/>
      </c>
      <c r="K1964" t="str">
        <f>IF(LEN(H1964)&gt;0,IF(MID(IF(MID(MID(C1964,LEN(H1964)+2,99),1,1)="(",MID(MID(C1964,LEN(H1964)+2,99),2,LEN(MID(C1964,LEN(H1964)+2,99))-2),MID(C1964,LEN(H1964)+2,99)),1,1)=VLOOKUP(H1964,DATA!$B$2:$I$526,8,FALSE),MID(IF(MID(MID(C1964,LEN(H1964)+2,99),1,1)="(",MID(MID(C1964,LEN(H1964)+2,99),2,LEN(MID(C1964,LEN(H1964)+2,99))-2),MID(C1964,LEN(H1964)+2,99)),1,3),IF(MID(MID(C1964,LEN(H1964)+2,99),1,1)="(",MID(MID(C1964,LEN(H1964)+2,99),2,LEN(MID(C1964,LEN(H1964)+2,99))-2),MID(C1964,LEN(H1964)+2,99))),"")</f>
        <v/>
      </c>
      <c r="L1964" t="str">
        <f t="shared" si="1022"/>
        <v/>
      </c>
      <c r="M1964" t="str">
        <f t="shared" si="1041"/>
        <v/>
      </c>
      <c r="N1964" t="str">
        <f t="shared" si="1023"/>
        <v/>
      </c>
      <c r="O1964" t="str">
        <f t="shared" si="1024"/>
        <v/>
      </c>
      <c r="P1964" t="str">
        <f t="shared" si="1017"/>
        <v/>
      </c>
      <c r="Q1964" t="str">
        <f t="shared" si="1025"/>
        <v/>
      </c>
      <c r="R1964" t="str">
        <f t="shared" si="1026"/>
        <v/>
      </c>
      <c r="S1964" t="str">
        <f t="shared" si="1027"/>
        <v/>
      </c>
      <c r="T1964" t="str">
        <f t="shared" si="1028"/>
        <v/>
      </c>
      <c r="U1964" t="str">
        <f t="shared" si="1029"/>
        <v/>
      </c>
      <c r="V1964" t="str">
        <f>IF(MID(I1964,6,1)="T",VLOOKUP(H1964,DATA!$B$2:$H$526,7,FALSE),"")</f>
        <v/>
      </c>
      <c r="W1964" t="str">
        <f t="shared" si="1030"/>
        <v/>
      </c>
      <c r="X1964" t="str">
        <f>IF(LEN(H1964)&gt;0,VLOOKUP(H1964,DATA!$B$2:$F$526,5,FALSE),"")</f>
        <v/>
      </c>
      <c r="Y1964" t="str">
        <f t="shared" si="1031"/>
        <v/>
      </c>
      <c r="Z1964" t="str">
        <f t="shared" si="1032"/>
        <v/>
      </c>
      <c r="AA1964" t="str">
        <f t="shared" si="1033"/>
        <v/>
      </c>
      <c r="AB1964" t="str">
        <f>IF(LEN(Z1964)&gt;0,VLOOKUP(Z1964,DATA!$K$25:$L$69,2,FALSE)&amp;IF(LEN(AA1964)&gt;0,VLOOKUP(AA1964,DATA!$O$25:$P$29,2,FALSE),""),"")</f>
        <v/>
      </c>
      <c r="AC1964" t="str">
        <f>IF(LEN(Z1964)&gt;0,VLOOKUP(Z1964,DATA!$K$25:$M$69,3,FALSE),"")</f>
        <v/>
      </c>
      <c r="AD1964" t="str">
        <f t="shared" si="1034"/>
        <v/>
      </c>
      <c r="AE1964" t="str">
        <f t="shared" si="1035"/>
        <v/>
      </c>
      <c r="AF1964" t="str">
        <f t="shared" si="1036"/>
        <v/>
      </c>
      <c r="AG1964" t="str">
        <f t="shared" si="1037"/>
        <v/>
      </c>
      <c r="AH1964" t="str">
        <f t="shared" si="1038"/>
        <v/>
      </c>
      <c r="AI1964" t="str">
        <f>IF(LEN(Q1964)&gt;0,REPT("0",IF(IF(MID(I1964,12,1)="F",VLOOKUP(J1964,DATA!$K$2:$Y$20,14,FALSE),0)&gt;10,IF(MID(I1964,12,1)="F",VLOOKUP(J1964,DATA!$K$2:$Y$20,14,FALSE),0)-10,0)-LEN(X1964))&amp;DEC2BIN(Q1964,IF(MID(I1964,12,1)="F",VLOOKUP(J1964,DATA!$K$2:$Y$20,14,FALSE),0)-IF(IF(MID(I1964,12,1)="F",VLOOKUP(J1964,DATA!$K$2:$Y$20,14,FALSE),0)&gt;10,IF(MID(I1964,12,1)="F",VLOOKUP(J1964,DATA!$K$2:$Y$20,14,FALSE),0)-10,0)),"")</f>
        <v/>
      </c>
      <c r="AJ1964" t="str">
        <f>IF(LEN(H1964)&gt;0,IF(H1964&lt;&gt;"CALL_PAL",VLOOKUP(H1964,DATA!$B$2:$E$526,4,FALSE),VLOOKUP(K1964,DATA!$K$72:$M$161,3,FALSE)),"")</f>
        <v/>
      </c>
      <c r="AK1964" t="str">
        <f>IF(LEN(H1964)&gt;0,VLOOKUP(H1964,DATA!$B$2:$D$526,3,FALSE),"")</f>
        <v/>
      </c>
      <c r="AL1964" t="str">
        <f t="shared" si="1039"/>
        <v/>
      </c>
      <c r="AM1964" t="str">
        <f t="shared" si="1040"/>
        <v/>
      </c>
      <c r="AN1964" t="str">
        <f t="shared" si="1018"/>
        <v/>
      </c>
      <c r="AO1964" t="str">
        <f t="shared" si="1012"/>
        <v/>
      </c>
      <c r="AP1964" t="str">
        <f t="shared" si="1013"/>
        <v/>
      </c>
      <c r="AQ1964" t="str">
        <f t="shared" si="1010"/>
        <v/>
      </c>
    </row>
    <row r="1965" spans="1:43" x14ac:dyDescent="0.25">
      <c r="A1965" t="str">
        <f t="shared" si="1014"/>
        <v/>
      </c>
      <c r="C1965" t="str">
        <f t="shared" si="1020"/>
        <v/>
      </c>
      <c r="D1965" t="str">
        <f t="shared" si="1015"/>
        <v/>
      </c>
      <c r="E1965" t="str">
        <f t="shared" si="1016"/>
        <v/>
      </c>
      <c r="F1965" t="str">
        <f t="shared" si="1019"/>
        <v/>
      </c>
      <c r="G1965" t="str">
        <f t="shared" si="1011"/>
        <v/>
      </c>
      <c r="H1965" t="str">
        <f t="shared" si="1021"/>
        <v/>
      </c>
      <c r="I1965" s="3" t="str">
        <f>IF(LEN(H1965)&gt;0,VLOOKUP(H1965,DATA!$B$2:$G$526,6,FALSE),"")</f>
        <v/>
      </c>
      <c r="J1965" t="str">
        <f>IF(LEN(H1965)&gt;0,VLOOKUP(H1965,DATA!$B$2:$G$526,2,FALSE),"")</f>
        <v/>
      </c>
      <c r="K1965" t="str">
        <f>IF(LEN(H1965)&gt;0,IF(MID(IF(MID(MID(C1965,LEN(H1965)+2,99),1,1)="(",MID(MID(C1965,LEN(H1965)+2,99),2,LEN(MID(C1965,LEN(H1965)+2,99))-2),MID(C1965,LEN(H1965)+2,99)),1,1)=VLOOKUP(H1965,DATA!$B$2:$I$526,8,FALSE),MID(IF(MID(MID(C1965,LEN(H1965)+2,99),1,1)="(",MID(MID(C1965,LEN(H1965)+2,99),2,LEN(MID(C1965,LEN(H1965)+2,99))-2),MID(C1965,LEN(H1965)+2,99)),1,3),IF(MID(MID(C1965,LEN(H1965)+2,99),1,1)="(",MID(MID(C1965,LEN(H1965)+2,99),2,LEN(MID(C1965,LEN(H1965)+2,99))-2),MID(C1965,LEN(H1965)+2,99))),"")</f>
        <v/>
      </c>
      <c r="L1965" t="str">
        <f t="shared" si="1022"/>
        <v/>
      </c>
      <c r="M1965" t="str">
        <f t="shared" si="1041"/>
        <v/>
      </c>
      <c r="N1965" t="str">
        <f t="shared" si="1023"/>
        <v/>
      </c>
      <c r="O1965" t="str">
        <f t="shared" si="1024"/>
        <v/>
      </c>
      <c r="P1965" t="str">
        <f t="shared" si="1017"/>
        <v/>
      </c>
      <c r="Q1965" t="str">
        <f t="shared" si="1025"/>
        <v/>
      </c>
      <c r="R1965" t="str">
        <f t="shared" si="1026"/>
        <v/>
      </c>
      <c r="S1965" t="str">
        <f t="shared" si="1027"/>
        <v/>
      </c>
      <c r="T1965" t="str">
        <f t="shared" si="1028"/>
        <v/>
      </c>
      <c r="U1965" t="str">
        <f t="shared" si="1029"/>
        <v/>
      </c>
      <c r="V1965" t="str">
        <f>IF(MID(I1965,6,1)="T",VLOOKUP(H1965,DATA!$B$2:$H$526,7,FALSE),"")</f>
        <v/>
      </c>
      <c r="W1965" t="str">
        <f t="shared" si="1030"/>
        <v/>
      </c>
      <c r="X1965" t="str">
        <f>IF(LEN(H1965)&gt;0,VLOOKUP(H1965,DATA!$B$2:$F$526,5,FALSE),"")</f>
        <v/>
      </c>
      <c r="Y1965" t="str">
        <f t="shared" si="1031"/>
        <v/>
      </c>
      <c r="Z1965" t="str">
        <f t="shared" si="1032"/>
        <v/>
      </c>
      <c r="AA1965" t="str">
        <f t="shared" si="1033"/>
        <v/>
      </c>
      <c r="AB1965" t="str">
        <f>IF(LEN(Z1965)&gt;0,VLOOKUP(Z1965,DATA!$K$25:$L$69,2,FALSE)&amp;IF(LEN(AA1965)&gt;0,VLOOKUP(AA1965,DATA!$O$25:$P$29,2,FALSE),""),"")</f>
        <v/>
      </c>
      <c r="AC1965" t="str">
        <f>IF(LEN(Z1965)&gt;0,VLOOKUP(Z1965,DATA!$K$25:$M$69,3,FALSE),"")</f>
        <v/>
      </c>
      <c r="AD1965" t="str">
        <f t="shared" si="1034"/>
        <v/>
      </c>
      <c r="AE1965" t="str">
        <f t="shared" si="1035"/>
        <v/>
      </c>
      <c r="AF1965" t="str">
        <f t="shared" si="1036"/>
        <v/>
      </c>
      <c r="AG1965" t="str">
        <f t="shared" si="1037"/>
        <v/>
      </c>
      <c r="AH1965" t="str">
        <f t="shared" si="1038"/>
        <v/>
      </c>
      <c r="AI1965" t="str">
        <f>IF(LEN(Q1965)&gt;0,REPT("0",IF(IF(MID(I1965,12,1)="F",VLOOKUP(J1965,DATA!$K$2:$Y$20,14,FALSE),0)&gt;10,IF(MID(I1965,12,1)="F",VLOOKUP(J1965,DATA!$K$2:$Y$20,14,FALSE),0)-10,0)-LEN(X1965))&amp;DEC2BIN(Q1965,IF(MID(I1965,12,1)="F",VLOOKUP(J1965,DATA!$K$2:$Y$20,14,FALSE),0)-IF(IF(MID(I1965,12,1)="F",VLOOKUP(J1965,DATA!$K$2:$Y$20,14,FALSE),0)&gt;10,IF(MID(I1965,12,1)="F",VLOOKUP(J1965,DATA!$K$2:$Y$20,14,FALSE),0)-10,0)),"")</f>
        <v/>
      </c>
      <c r="AJ1965" t="str">
        <f>IF(LEN(H1965)&gt;0,IF(H1965&lt;&gt;"CALL_PAL",VLOOKUP(H1965,DATA!$B$2:$E$526,4,FALSE),VLOOKUP(K1965,DATA!$K$72:$M$161,3,FALSE)),"")</f>
        <v/>
      </c>
      <c r="AK1965" t="str">
        <f>IF(LEN(H1965)&gt;0,VLOOKUP(H1965,DATA!$B$2:$D$526,3,FALSE),"")</f>
        <v/>
      </c>
      <c r="AL1965" t="str">
        <f t="shared" si="1039"/>
        <v/>
      </c>
      <c r="AM1965" t="str">
        <f t="shared" si="1040"/>
        <v/>
      </c>
      <c r="AN1965" t="str">
        <f t="shared" si="1018"/>
        <v/>
      </c>
      <c r="AO1965" t="str">
        <f t="shared" si="1012"/>
        <v/>
      </c>
      <c r="AP1965" t="str">
        <f t="shared" si="1013"/>
        <v/>
      </c>
      <c r="AQ1965" t="str">
        <f t="shared" si="1010"/>
        <v/>
      </c>
    </row>
    <row r="1966" spans="1:43" x14ac:dyDescent="0.25">
      <c r="A1966" t="str">
        <f t="shared" si="1014"/>
        <v/>
      </c>
      <c r="C1966" t="str">
        <f t="shared" si="1020"/>
        <v/>
      </c>
      <c r="D1966" t="str">
        <f t="shared" si="1015"/>
        <v/>
      </c>
      <c r="E1966" t="str">
        <f t="shared" si="1016"/>
        <v/>
      </c>
      <c r="F1966" t="str">
        <f t="shared" si="1019"/>
        <v/>
      </c>
      <c r="G1966" t="str">
        <f t="shared" si="1011"/>
        <v/>
      </c>
      <c r="H1966" t="str">
        <f t="shared" si="1021"/>
        <v/>
      </c>
      <c r="I1966" s="3" t="str">
        <f>IF(LEN(H1966)&gt;0,VLOOKUP(H1966,DATA!$B$2:$G$526,6,FALSE),"")</f>
        <v/>
      </c>
      <c r="J1966" t="str">
        <f>IF(LEN(H1966)&gt;0,VLOOKUP(H1966,DATA!$B$2:$G$526,2,FALSE),"")</f>
        <v/>
      </c>
      <c r="K1966" t="str">
        <f>IF(LEN(H1966)&gt;0,IF(MID(IF(MID(MID(C1966,LEN(H1966)+2,99),1,1)="(",MID(MID(C1966,LEN(H1966)+2,99),2,LEN(MID(C1966,LEN(H1966)+2,99))-2),MID(C1966,LEN(H1966)+2,99)),1,1)=VLOOKUP(H1966,DATA!$B$2:$I$526,8,FALSE),MID(IF(MID(MID(C1966,LEN(H1966)+2,99),1,1)="(",MID(MID(C1966,LEN(H1966)+2,99),2,LEN(MID(C1966,LEN(H1966)+2,99))-2),MID(C1966,LEN(H1966)+2,99)),1,3),IF(MID(MID(C1966,LEN(H1966)+2,99),1,1)="(",MID(MID(C1966,LEN(H1966)+2,99),2,LEN(MID(C1966,LEN(H1966)+2,99))-2),MID(C1966,LEN(H1966)+2,99))),"")</f>
        <v/>
      </c>
      <c r="L1966" t="str">
        <f t="shared" si="1022"/>
        <v/>
      </c>
      <c r="M1966" t="str">
        <f t="shared" si="1041"/>
        <v/>
      </c>
      <c r="N1966" t="str">
        <f t="shared" si="1023"/>
        <v/>
      </c>
      <c r="O1966" t="str">
        <f t="shared" si="1024"/>
        <v/>
      </c>
      <c r="P1966" t="str">
        <f t="shared" si="1017"/>
        <v/>
      </c>
      <c r="Q1966" t="str">
        <f t="shared" si="1025"/>
        <v/>
      </c>
      <c r="R1966" t="str">
        <f t="shared" si="1026"/>
        <v/>
      </c>
      <c r="S1966" t="str">
        <f t="shared" si="1027"/>
        <v/>
      </c>
      <c r="T1966" t="str">
        <f t="shared" si="1028"/>
        <v/>
      </c>
      <c r="U1966" t="str">
        <f t="shared" si="1029"/>
        <v/>
      </c>
      <c r="V1966" t="str">
        <f>IF(MID(I1966,6,1)="T",VLOOKUP(H1966,DATA!$B$2:$H$526,7,FALSE),"")</f>
        <v/>
      </c>
      <c r="W1966" t="str">
        <f t="shared" si="1030"/>
        <v/>
      </c>
      <c r="X1966" t="str">
        <f>IF(LEN(H1966)&gt;0,VLOOKUP(H1966,DATA!$B$2:$F$526,5,FALSE),"")</f>
        <v/>
      </c>
      <c r="Y1966" t="str">
        <f t="shared" si="1031"/>
        <v/>
      </c>
      <c r="Z1966" t="str">
        <f t="shared" si="1032"/>
        <v/>
      </c>
      <c r="AA1966" t="str">
        <f t="shared" si="1033"/>
        <v/>
      </c>
      <c r="AB1966" t="str">
        <f>IF(LEN(Z1966)&gt;0,VLOOKUP(Z1966,DATA!$K$25:$L$69,2,FALSE)&amp;IF(LEN(AA1966)&gt;0,VLOOKUP(AA1966,DATA!$O$25:$P$29,2,FALSE),""),"")</f>
        <v/>
      </c>
      <c r="AC1966" t="str">
        <f>IF(LEN(Z1966)&gt;0,VLOOKUP(Z1966,DATA!$K$25:$M$69,3,FALSE),"")</f>
        <v/>
      </c>
      <c r="AD1966" t="str">
        <f t="shared" si="1034"/>
        <v/>
      </c>
      <c r="AE1966" t="str">
        <f t="shared" si="1035"/>
        <v/>
      </c>
      <c r="AF1966" t="str">
        <f t="shared" si="1036"/>
        <v/>
      </c>
      <c r="AG1966" t="str">
        <f t="shared" si="1037"/>
        <v/>
      </c>
      <c r="AH1966" t="str">
        <f t="shared" si="1038"/>
        <v/>
      </c>
      <c r="AI1966" t="str">
        <f>IF(LEN(Q1966)&gt;0,REPT("0",IF(IF(MID(I1966,12,1)="F",VLOOKUP(J1966,DATA!$K$2:$Y$20,14,FALSE),0)&gt;10,IF(MID(I1966,12,1)="F",VLOOKUP(J1966,DATA!$K$2:$Y$20,14,FALSE),0)-10,0)-LEN(X1966))&amp;DEC2BIN(Q1966,IF(MID(I1966,12,1)="F",VLOOKUP(J1966,DATA!$K$2:$Y$20,14,FALSE),0)-IF(IF(MID(I1966,12,1)="F",VLOOKUP(J1966,DATA!$K$2:$Y$20,14,FALSE),0)&gt;10,IF(MID(I1966,12,1)="F",VLOOKUP(J1966,DATA!$K$2:$Y$20,14,FALSE),0)-10,0)),"")</f>
        <v/>
      </c>
      <c r="AJ1966" t="str">
        <f>IF(LEN(H1966)&gt;0,IF(H1966&lt;&gt;"CALL_PAL",VLOOKUP(H1966,DATA!$B$2:$E$526,4,FALSE),VLOOKUP(K1966,DATA!$K$72:$M$161,3,FALSE)),"")</f>
        <v/>
      </c>
      <c r="AK1966" t="str">
        <f>IF(LEN(H1966)&gt;0,VLOOKUP(H1966,DATA!$B$2:$D$526,3,FALSE),"")</f>
        <v/>
      </c>
      <c r="AL1966" t="str">
        <f t="shared" si="1039"/>
        <v/>
      </c>
      <c r="AM1966" t="str">
        <f t="shared" si="1040"/>
        <v/>
      </c>
      <c r="AN1966" t="str">
        <f t="shared" si="1018"/>
        <v/>
      </c>
      <c r="AO1966" t="str">
        <f t="shared" si="1012"/>
        <v/>
      </c>
      <c r="AP1966" t="str">
        <f t="shared" si="1013"/>
        <v/>
      </c>
      <c r="AQ1966" t="str">
        <f t="shared" si="1010"/>
        <v/>
      </c>
    </row>
    <row r="1967" spans="1:43" x14ac:dyDescent="0.25">
      <c r="A1967" t="str">
        <f t="shared" si="1014"/>
        <v/>
      </c>
      <c r="C1967" t="str">
        <f t="shared" si="1020"/>
        <v/>
      </c>
      <c r="D1967" t="str">
        <f t="shared" si="1015"/>
        <v/>
      </c>
      <c r="E1967" t="str">
        <f t="shared" si="1016"/>
        <v/>
      </c>
      <c r="F1967" t="str">
        <f t="shared" si="1019"/>
        <v/>
      </c>
      <c r="G1967" t="str">
        <f t="shared" si="1011"/>
        <v/>
      </c>
      <c r="H1967" t="str">
        <f t="shared" si="1021"/>
        <v/>
      </c>
      <c r="I1967" s="3" t="str">
        <f>IF(LEN(H1967)&gt;0,VLOOKUP(H1967,DATA!$B$2:$G$526,6,FALSE),"")</f>
        <v/>
      </c>
      <c r="J1967" t="str">
        <f>IF(LEN(H1967)&gt;0,VLOOKUP(H1967,DATA!$B$2:$G$526,2,FALSE),"")</f>
        <v/>
      </c>
      <c r="K1967" t="str">
        <f>IF(LEN(H1967)&gt;0,IF(MID(IF(MID(MID(C1967,LEN(H1967)+2,99),1,1)="(",MID(MID(C1967,LEN(H1967)+2,99),2,LEN(MID(C1967,LEN(H1967)+2,99))-2),MID(C1967,LEN(H1967)+2,99)),1,1)=VLOOKUP(H1967,DATA!$B$2:$I$526,8,FALSE),MID(IF(MID(MID(C1967,LEN(H1967)+2,99),1,1)="(",MID(MID(C1967,LEN(H1967)+2,99),2,LEN(MID(C1967,LEN(H1967)+2,99))-2),MID(C1967,LEN(H1967)+2,99)),1,3),IF(MID(MID(C1967,LEN(H1967)+2,99),1,1)="(",MID(MID(C1967,LEN(H1967)+2,99),2,LEN(MID(C1967,LEN(H1967)+2,99))-2),MID(C1967,LEN(H1967)+2,99))),"")</f>
        <v/>
      </c>
      <c r="L1967" t="str">
        <f t="shared" si="1022"/>
        <v/>
      </c>
      <c r="M1967" t="str">
        <f t="shared" si="1041"/>
        <v/>
      </c>
      <c r="N1967" t="str">
        <f t="shared" si="1023"/>
        <v/>
      </c>
      <c r="O1967" t="str">
        <f t="shared" si="1024"/>
        <v/>
      </c>
      <c r="P1967" t="str">
        <f t="shared" si="1017"/>
        <v/>
      </c>
      <c r="Q1967" t="str">
        <f t="shared" si="1025"/>
        <v/>
      </c>
      <c r="R1967" t="str">
        <f t="shared" si="1026"/>
        <v/>
      </c>
      <c r="S1967" t="str">
        <f t="shared" si="1027"/>
        <v/>
      </c>
      <c r="T1967" t="str">
        <f t="shared" si="1028"/>
        <v/>
      </c>
      <c r="U1967" t="str">
        <f t="shared" si="1029"/>
        <v/>
      </c>
      <c r="V1967" t="str">
        <f>IF(MID(I1967,6,1)="T",VLOOKUP(H1967,DATA!$B$2:$H$526,7,FALSE),"")</f>
        <v/>
      </c>
      <c r="W1967" t="str">
        <f t="shared" si="1030"/>
        <v/>
      </c>
      <c r="X1967" t="str">
        <f>IF(LEN(H1967)&gt;0,VLOOKUP(H1967,DATA!$B$2:$F$526,5,FALSE),"")</f>
        <v/>
      </c>
      <c r="Y1967" t="str">
        <f t="shared" si="1031"/>
        <v/>
      </c>
      <c r="Z1967" t="str">
        <f t="shared" si="1032"/>
        <v/>
      </c>
      <c r="AA1967" t="str">
        <f t="shared" si="1033"/>
        <v/>
      </c>
      <c r="AB1967" t="str">
        <f>IF(LEN(Z1967)&gt;0,VLOOKUP(Z1967,DATA!$K$25:$L$69,2,FALSE)&amp;IF(LEN(AA1967)&gt;0,VLOOKUP(AA1967,DATA!$O$25:$P$29,2,FALSE),""),"")</f>
        <v/>
      </c>
      <c r="AC1967" t="str">
        <f>IF(LEN(Z1967)&gt;0,VLOOKUP(Z1967,DATA!$K$25:$M$69,3,FALSE),"")</f>
        <v/>
      </c>
      <c r="AD1967" t="str">
        <f t="shared" si="1034"/>
        <v/>
      </c>
      <c r="AE1967" t="str">
        <f t="shared" si="1035"/>
        <v/>
      </c>
      <c r="AF1967" t="str">
        <f t="shared" si="1036"/>
        <v/>
      </c>
      <c r="AG1967" t="str">
        <f t="shared" si="1037"/>
        <v/>
      </c>
      <c r="AH1967" t="str">
        <f t="shared" si="1038"/>
        <v/>
      </c>
      <c r="AI1967" t="str">
        <f>IF(LEN(Q1967)&gt;0,REPT("0",IF(IF(MID(I1967,12,1)="F",VLOOKUP(J1967,DATA!$K$2:$Y$20,14,FALSE),0)&gt;10,IF(MID(I1967,12,1)="F",VLOOKUP(J1967,DATA!$K$2:$Y$20,14,FALSE),0)-10,0)-LEN(X1967))&amp;DEC2BIN(Q1967,IF(MID(I1967,12,1)="F",VLOOKUP(J1967,DATA!$K$2:$Y$20,14,FALSE),0)-IF(IF(MID(I1967,12,1)="F",VLOOKUP(J1967,DATA!$K$2:$Y$20,14,FALSE),0)&gt;10,IF(MID(I1967,12,1)="F",VLOOKUP(J1967,DATA!$K$2:$Y$20,14,FALSE),0)-10,0)),"")</f>
        <v/>
      </c>
      <c r="AJ1967" t="str">
        <f>IF(LEN(H1967)&gt;0,IF(H1967&lt;&gt;"CALL_PAL",VLOOKUP(H1967,DATA!$B$2:$E$526,4,FALSE),VLOOKUP(K1967,DATA!$K$72:$M$161,3,FALSE)),"")</f>
        <v/>
      </c>
      <c r="AK1967" t="str">
        <f>IF(LEN(H1967)&gt;0,VLOOKUP(H1967,DATA!$B$2:$D$526,3,FALSE),"")</f>
        <v/>
      </c>
      <c r="AL1967" t="str">
        <f t="shared" si="1039"/>
        <v/>
      </c>
      <c r="AM1967" t="str">
        <f t="shared" si="1040"/>
        <v/>
      </c>
      <c r="AN1967" t="str">
        <f t="shared" si="1018"/>
        <v/>
      </c>
      <c r="AO1967" t="str">
        <f t="shared" si="1012"/>
        <v/>
      </c>
      <c r="AP1967" t="str">
        <f t="shared" si="1013"/>
        <v/>
      </c>
      <c r="AQ1967" t="str">
        <f t="shared" si="1010"/>
        <v/>
      </c>
    </row>
    <row r="1968" spans="1:43" x14ac:dyDescent="0.25">
      <c r="A1968" t="str">
        <f t="shared" si="1014"/>
        <v/>
      </c>
      <c r="C1968" t="str">
        <f t="shared" si="1020"/>
        <v/>
      </c>
      <c r="D1968" t="str">
        <f t="shared" si="1015"/>
        <v/>
      </c>
      <c r="E1968" t="str">
        <f t="shared" si="1016"/>
        <v/>
      </c>
      <c r="F1968" t="str">
        <f t="shared" si="1019"/>
        <v/>
      </c>
      <c r="G1968" t="str">
        <f t="shared" si="1011"/>
        <v/>
      </c>
      <c r="H1968" t="str">
        <f t="shared" si="1021"/>
        <v/>
      </c>
      <c r="I1968" s="3" t="str">
        <f>IF(LEN(H1968)&gt;0,VLOOKUP(H1968,DATA!$B$2:$G$526,6,FALSE),"")</f>
        <v/>
      </c>
      <c r="J1968" t="str">
        <f>IF(LEN(H1968)&gt;0,VLOOKUP(H1968,DATA!$B$2:$G$526,2,FALSE),"")</f>
        <v/>
      </c>
      <c r="K1968" t="str">
        <f>IF(LEN(H1968)&gt;0,IF(MID(IF(MID(MID(C1968,LEN(H1968)+2,99),1,1)="(",MID(MID(C1968,LEN(H1968)+2,99),2,LEN(MID(C1968,LEN(H1968)+2,99))-2),MID(C1968,LEN(H1968)+2,99)),1,1)=VLOOKUP(H1968,DATA!$B$2:$I$526,8,FALSE),MID(IF(MID(MID(C1968,LEN(H1968)+2,99),1,1)="(",MID(MID(C1968,LEN(H1968)+2,99),2,LEN(MID(C1968,LEN(H1968)+2,99))-2),MID(C1968,LEN(H1968)+2,99)),1,3),IF(MID(MID(C1968,LEN(H1968)+2,99),1,1)="(",MID(MID(C1968,LEN(H1968)+2,99),2,LEN(MID(C1968,LEN(H1968)+2,99))-2),MID(C1968,LEN(H1968)+2,99))),"")</f>
        <v/>
      </c>
      <c r="L1968" t="str">
        <f t="shared" si="1022"/>
        <v/>
      </c>
      <c r="M1968" t="str">
        <f t="shared" si="1041"/>
        <v/>
      </c>
      <c r="N1968" t="str">
        <f t="shared" si="1023"/>
        <v/>
      </c>
      <c r="O1968" t="str">
        <f t="shared" si="1024"/>
        <v/>
      </c>
      <c r="P1968" t="str">
        <f t="shared" si="1017"/>
        <v/>
      </c>
      <c r="Q1968" t="str">
        <f t="shared" si="1025"/>
        <v/>
      </c>
      <c r="R1968" t="str">
        <f t="shared" si="1026"/>
        <v/>
      </c>
      <c r="S1968" t="str">
        <f t="shared" si="1027"/>
        <v/>
      </c>
      <c r="T1968" t="str">
        <f t="shared" si="1028"/>
        <v/>
      </c>
      <c r="U1968" t="str">
        <f t="shared" si="1029"/>
        <v/>
      </c>
      <c r="V1968" t="str">
        <f>IF(MID(I1968,6,1)="T",VLOOKUP(H1968,DATA!$B$2:$H$526,7,FALSE),"")</f>
        <v/>
      </c>
      <c r="W1968" t="str">
        <f t="shared" si="1030"/>
        <v/>
      </c>
      <c r="X1968" t="str">
        <f>IF(LEN(H1968)&gt;0,VLOOKUP(H1968,DATA!$B$2:$F$526,5,FALSE),"")</f>
        <v/>
      </c>
      <c r="Y1968" t="str">
        <f t="shared" si="1031"/>
        <v/>
      </c>
      <c r="Z1968" t="str">
        <f t="shared" si="1032"/>
        <v/>
      </c>
      <c r="AA1968" t="str">
        <f t="shared" si="1033"/>
        <v/>
      </c>
      <c r="AB1968" t="str">
        <f>IF(LEN(Z1968)&gt;0,VLOOKUP(Z1968,DATA!$K$25:$L$69,2,FALSE)&amp;IF(LEN(AA1968)&gt;0,VLOOKUP(AA1968,DATA!$O$25:$P$29,2,FALSE),""),"")</f>
        <v/>
      </c>
      <c r="AC1968" t="str">
        <f>IF(LEN(Z1968)&gt;0,VLOOKUP(Z1968,DATA!$K$25:$M$69,3,FALSE),"")</f>
        <v/>
      </c>
      <c r="AD1968" t="str">
        <f t="shared" si="1034"/>
        <v/>
      </c>
      <c r="AE1968" t="str">
        <f t="shared" si="1035"/>
        <v/>
      </c>
      <c r="AF1968" t="str">
        <f t="shared" si="1036"/>
        <v/>
      </c>
      <c r="AG1968" t="str">
        <f t="shared" si="1037"/>
        <v/>
      </c>
      <c r="AH1968" t="str">
        <f t="shared" si="1038"/>
        <v/>
      </c>
      <c r="AI1968" t="str">
        <f>IF(LEN(Q1968)&gt;0,REPT("0",IF(IF(MID(I1968,12,1)="F",VLOOKUP(J1968,DATA!$K$2:$Y$20,14,FALSE),0)&gt;10,IF(MID(I1968,12,1)="F",VLOOKUP(J1968,DATA!$K$2:$Y$20,14,FALSE),0)-10,0)-LEN(X1968))&amp;DEC2BIN(Q1968,IF(MID(I1968,12,1)="F",VLOOKUP(J1968,DATA!$K$2:$Y$20,14,FALSE),0)-IF(IF(MID(I1968,12,1)="F",VLOOKUP(J1968,DATA!$K$2:$Y$20,14,FALSE),0)&gt;10,IF(MID(I1968,12,1)="F",VLOOKUP(J1968,DATA!$K$2:$Y$20,14,FALSE),0)-10,0)),"")</f>
        <v/>
      </c>
      <c r="AJ1968" t="str">
        <f>IF(LEN(H1968)&gt;0,IF(H1968&lt;&gt;"CALL_PAL",VLOOKUP(H1968,DATA!$B$2:$E$526,4,FALSE),VLOOKUP(K1968,DATA!$K$72:$M$161,3,FALSE)),"")</f>
        <v/>
      </c>
      <c r="AK1968" t="str">
        <f>IF(LEN(H1968)&gt;0,VLOOKUP(H1968,DATA!$B$2:$D$526,3,FALSE),"")</f>
        <v/>
      </c>
      <c r="AL1968" t="str">
        <f t="shared" si="1039"/>
        <v/>
      </c>
      <c r="AM1968" t="str">
        <f t="shared" si="1040"/>
        <v/>
      </c>
      <c r="AN1968" t="str">
        <f t="shared" si="1018"/>
        <v/>
      </c>
      <c r="AO1968" t="str">
        <f t="shared" si="1012"/>
        <v/>
      </c>
      <c r="AP1968" t="str">
        <f t="shared" si="1013"/>
        <v/>
      </c>
      <c r="AQ1968" t="str">
        <f t="shared" si="1010"/>
        <v/>
      </c>
    </row>
    <row r="1969" spans="1:43" x14ac:dyDescent="0.25">
      <c r="A1969" t="str">
        <f t="shared" si="1014"/>
        <v/>
      </c>
      <c r="C1969" t="str">
        <f t="shared" si="1020"/>
        <v/>
      </c>
      <c r="D1969" t="str">
        <f t="shared" si="1015"/>
        <v/>
      </c>
      <c r="E1969" t="str">
        <f t="shared" si="1016"/>
        <v/>
      </c>
      <c r="F1969" t="str">
        <f t="shared" si="1019"/>
        <v/>
      </c>
      <c r="G1969" t="str">
        <f t="shared" si="1011"/>
        <v/>
      </c>
      <c r="H1969" t="str">
        <f t="shared" si="1021"/>
        <v/>
      </c>
      <c r="I1969" s="3" t="str">
        <f>IF(LEN(H1969)&gt;0,VLOOKUP(H1969,DATA!$B$2:$G$526,6,FALSE),"")</f>
        <v/>
      </c>
      <c r="J1969" t="str">
        <f>IF(LEN(H1969)&gt;0,VLOOKUP(H1969,DATA!$B$2:$G$526,2,FALSE),"")</f>
        <v/>
      </c>
      <c r="K1969" t="str">
        <f>IF(LEN(H1969)&gt;0,IF(MID(IF(MID(MID(C1969,LEN(H1969)+2,99),1,1)="(",MID(MID(C1969,LEN(H1969)+2,99),2,LEN(MID(C1969,LEN(H1969)+2,99))-2),MID(C1969,LEN(H1969)+2,99)),1,1)=VLOOKUP(H1969,DATA!$B$2:$I$526,8,FALSE),MID(IF(MID(MID(C1969,LEN(H1969)+2,99),1,1)="(",MID(MID(C1969,LEN(H1969)+2,99),2,LEN(MID(C1969,LEN(H1969)+2,99))-2),MID(C1969,LEN(H1969)+2,99)),1,3),IF(MID(MID(C1969,LEN(H1969)+2,99),1,1)="(",MID(MID(C1969,LEN(H1969)+2,99),2,LEN(MID(C1969,LEN(H1969)+2,99))-2),MID(C1969,LEN(H1969)+2,99))),"")</f>
        <v/>
      </c>
      <c r="L1969" t="str">
        <f t="shared" si="1022"/>
        <v/>
      </c>
      <c r="M1969" t="str">
        <f t="shared" si="1041"/>
        <v/>
      </c>
      <c r="N1969" t="str">
        <f t="shared" si="1023"/>
        <v/>
      </c>
      <c r="O1969" t="str">
        <f t="shared" si="1024"/>
        <v/>
      </c>
      <c r="P1969" t="str">
        <f t="shared" si="1017"/>
        <v/>
      </c>
      <c r="Q1969" t="str">
        <f t="shared" si="1025"/>
        <v/>
      </c>
      <c r="R1969" t="str">
        <f t="shared" si="1026"/>
        <v/>
      </c>
      <c r="S1969" t="str">
        <f t="shared" si="1027"/>
        <v/>
      </c>
      <c r="T1969" t="str">
        <f t="shared" si="1028"/>
        <v/>
      </c>
      <c r="U1969" t="str">
        <f t="shared" si="1029"/>
        <v/>
      </c>
      <c r="V1969" t="str">
        <f>IF(MID(I1969,6,1)="T",VLOOKUP(H1969,DATA!$B$2:$H$526,7,FALSE),"")</f>
        <v/>
      </c>
      <c r="W1969" t="str">
        <f t="shared" si="1030"/>
        <v/>
      </c>
      <c r="X1969" t="str">
        <f>IF(LEN(H1969)&gt;0,VLOOKUP(H1969,DATA!$B$2:$F$526,5,FALSE),"")</f>
        <v/>
      </c>
      <c r="Y1969" t="str">
        <f t="shared" si="1031"/>
        <v/>
      </c>
      <c r="Z1969" t="str">
        <f t="shared" si="1032"/>
        <v/>
      </c>
      <c r="AA1969" t="str">
        <f t="shared" si="1033"/>
        <v/>
      </c>
      <c r="AB1969" t="str">
        <f>IF(LEN(Z1969)&gt;0,VLOOKUP(Z1969,DATA!$K$25:$L$69,2,FALSE)&amp;IF(LEN(AA1969)&gt;0,VLOOKUP(AA1969,DATA!$O$25:$P$29,2,FALSE),""),"")</f>
        <v/>
      </c>
      <c r="AC1969" t="str">
        <f>IF(LEN(Z1969)&gt;0,VLOOKUP(Z1969,DATA!$K$25:$M$69,3,FALSE),"")</f>
        <v/>
      </c>
      <c r="AD1969" t="str">
        <f t="shared" si="1034"/>
        <v/>
      </c>
      <c r="AE1969" t="str">
        <f t="shared" si="1035"/>
        <v/>
      </c>
      <c r="AF1969" t="str">
        <f t="shared" si="1036"/>
        <v/>
      </c>
      <c r="AG1969" t="str">
        <f t="shared" si="1037"/>
        <v/>
      </c>
      <c r="AH1969" t="str">
        <f t="shared" si="1038"/>
        <v/>
      </c>
      <c r="AI1969" t="str">
        <f>IF(LEN(Q1969)&gt;0,REPT("0",IF(IF(MID(I1969,12,1)="F",VLOOKUP(J1969,DATA!$K$2:$Y$20,14,FALSE),0)&gt;10,IF(MID(I1969,12,1)="F",VLOOKUP(J1969,DATA!$K$2:$Y$20,14,FALSE),0)-10,0)-LEN(X1969))&amp;DEC2BIN(Q1969,IF(MID(I1969,12,1)="F",VLOOKUP(J1969,DATA!$K$2:$Y$20,14,FALSE),0)-IF(IF(MID(I1969,12,1)="F",VLOOKUP(J1969,DATA!$K$2:$Y$20,14,FALSE),0)&gt;10,IF(MID(I1969,12,1)="F",VLOOKUP(J1969,DATA!$K$2:$Y$20,14,FALSE),0)-10,0)),"")</f>
        <v/>
      </c>
      <c r="AJ1969" t="str">
        <f>IF(LEN(H1969)&gt;0,IF(H1969&lt;&gt;"CALL_PAL",VLOOKUP(H1969,DATA!$B$2:$E$526,4,FALSE),VLOOKUP(K1969,DATA!$K$72:$M$161,3,FALSE)),"")</f>
        <v/>
      </c>
      <c r="AK1969" t="str">
        <f>IF(LEN(H1969)&gt;0,VLOOKUP(H1969,DATA!$B$2:$D$526,3,FALSE),"")</f>
        <v/>
      </c>
      <c r="AL1969" t="str">
        <f t="shared" si="1039"/>
        <v/>
      </c>
      <c r="AM1969" t="str">
        <f t="shared" si="1040"/>
        <v/>
      </c>
      <c r="AN1969" t="str">
        <f t="shared" si="1018"/>
        <v/>
      </c>
      <c r="AO1969" t="str">
        <f t="shared" si="1012"/>
        <v/>
      </c>
      <c r="AP1969" t="str">
        <f t="shared" si="1013"/>
        <v/>
      </c>
      <c r="AQ1969" t="str">
        <f t="shared" si="1010"/>
        <v/>
      </c>
    </row>
    <row r="1970" spans="1:43" x14ac:dyDescent="0.25">
      <c r="A1970" t="str">
        <f t="shared" si="1014"/>
        <v/>
      </c>
      <c r="C1970" t="str">
        <f t="shared" si="1020"/>
        <v/>
      </c>
      <c r="D1970" t="str">
        <f t="shared" si="1015"/>
        <v/>
      </c>
      <c r="E1970" t="str">
        <f t="shared" si="1016"/>
        <v/>
      </c>
      <c r="F1970" t="str">
        <f t="shared" si="1019"/>
        <v/>
      </c>
      <c r="G1970" t="str">
        <f t="shared" si="1011"/>
        <v/>
      </c>
      <c r="H1970" t="str">
        <f t="shared" si="1021"/>
        <v/>
      </c>
      <c r="I1970" s="3" t="str">
        <f>IF(LEN(H1970)&gt;0,VLOOKUP(H1970,DATA!$B$2:$G$526,6,FALSE),"")</f>
        <v/>
      </c>
      <c r="J1970" t="str">
        <f>IF(LEN(H1970)&gt;0,VLOOKUP(H1970,DATA!$B$2:$G$526,2,FALSE),"")</f>
        <v/>
      </c>
      <c r="K1970" t="str">
        <f>IF(LEN(H1970)&gt;0,IF(MID(IF(MID(MID(C1970,LEN(H1970)+2,99),1,1)="(",MID(MID(C1970,LEN(H1970)+2,99),2,LEN(MID(C1970,LEN(H1970)+2,99))-2),MID(C1970,LEN(H1970)+2,99)),1,1)=VLOOKUP(H1970,DATA!$B$2:$I$526,8,FALSE),MID(IF(MID(MID(C1970,LEN(H1970)+2,99),1,1)="(",MID(MID(C1970,LEN(H1970)+2,99),2,LEN(MID(C1970,LEN(H1970)+2,99))-2),MID(C1970,LEN(H1970)+2,99)),1,3),IF(MID(MID(C1970,LEN(H1970)+2,99),1,1)="(",MID(MID(C1970,LEN(H1970)+2,99),2,LEN(MID(C1970,LEN(H1970)+2,99))-2),MID(C1970,LEN(H1970)+2,99))),"")</f>
        <v/>
      </c>
      <c r="L1970" t="str">
        <f t="shared" si="1022"/>
        <v/>
      </c>
      <c r="M1970" t="str">
        <f t="shared" si="1041"/>
        <v/>
      </c>
      <c r="N1970" t="str">
        <f t="shared" si="1023"/>
        <v/>
      </c>
      <c r="O1970" t="str">
        <f t="shared" si="1024"/>
        <v/>
      </c>
      <c r="P1970" t="str">
        <f t="shared" si="1017"/>
        <v/>
      </c>
      <c r="Q1970" t="str">
        <f t="shared" si="1025"/>
        <v/>
      </c>
      <c r="R1970" t="str">
        <f t="shared" si="1026"/>
        <v/>
      </c>
      <c r="S1970" t="str">
        <f t="shared" si="1027"/>
        <v/>
      </c>
      <c r="T1970" t="str">
        <f t="shared" si="1028"/>
        <v/>
      </c>
      <c r="U1970" t="str">
        <f t="shared" si="1029"/>
        <v/>
      </c>
      <c r="V1970" t="str">
        <f>IF(MID(I1970,6,1)="T",VLOOKUP(H1970,DATA!$B$2:$H$526,7,FALSE),"")</f>
        <v/>
      </c>
      <c r="W1970" t="str">
        <f t="shared" si="1030"/>
        <v/>
      </c>
      <c r="X1970" t="str">
        <f>IF(LEN(H1970)&gt;0,VLOOKUP(H1970,DATA!$B$2:$F$526,5,FALSE),"")</f>
        <v/>
      </c>
      <c r="Y1970" t="str">
        <f t="shared" si="1031"/>
        <v/>
      </c>
      <c r="Z1970" t="str">
        <f t="shared" si="1032"/>
        <v/>
      </c>
      <c r="AA1970" t="str">
        <f t="shared" si="1033"/>
        <v/>
      </c>
      <c r="AB1970" t="str">
        <f>IF(LEN(Z1970)&gt;0,VLOOKUP(Z1970,DATA!$K$25:$L$69,2,FALSE)&amp;IF(LEN(AA1970)&gt;0,VLOOKUP(AA1970,DATA!$O$25:$P$29,2,FALSE),""),"")</f>
        <v/>
      </c>
      <c r="AC1970" t="str">
        <f>IF(LEN(Z1970)&gt;0,VLOOKUP(Z1970,DATA!$K$25:$M$69,3,FALSE),"")</f>
        <v/>
      </c>
      <c r="AD1970" t="str">
        <f t="shared" si="1034"/>
        <v/>
      </c>
      <c r="AE1970" t="str">
        <f t="shared" si="1035"/>
        <v/>
      </c>
      <c r="AF1970" t="str">
        <f t="shared" si="1036"/>
        <v/>
      </c>
      <c r="AG1970" t="str">
        <f t="shared" si="1037"/>
        <v/>
      </c>
      <c r="AH1970" t="str">
        <f t="shared" si="1038"/>
        <v/>
      </c>
      <c r="AI1970" t="str">
        <f>IF(LEN(Q1970)&gt;0,REPT("0",IF(IF(MID(I1970,12,1)="F",VLOOKUP(J1970,DATA!$K$2:$Y$20,14,FALSE),0)&gt;10,IF(MID(I1970,12,1)="F",VLOOKUP(J1970,DATA!$K$2:$Y$20,14,FALSE),0)-10,0)-LEN(X1970))&amp;DEC2BIN(Q1970,IF(MID(I1970,12,1)="F",VLOOKUP(J1970,DATA!$K$2:$Y$20,14,FALSE),0)-IF(IF(MID(I1970,12,1)="F",VLOOKUP(J1970,DATA!$K$2:$Y$20,14,FALSE),0)&gt;10,IF(MID(I1970,12,1)="F",VLOOKUP(J1970,DATA!$K$2:$Y$20,14,FALSE),0)-10,0)),"")</f>
        <v/>
      </c>
      <c r="AJ1970" t="str">
        <f>IF(LEN(H1970)&gt;0,IF(H1970&lt;&gt;"CALL_PAL",VLOOKUP(H1970,DATA!$B$2:$E$526,4,FALSE),VLOOKUP(K1970,DATA!$K$72:$M$161,3,FALSE)),"")</f>
        <v/>
      </c>
      <c r="AK1970" t="str">
        <f>IF(LEN(H1970)&gt;0,VLOOKUP(H1970,DATA!$B$2:$D$526,3,FALSE),"")</f>
        <v/>
      </c>
      <c r="AL1970" t="str">
        <f t="shared" si="1039"/>
        <v/>
      </c>
      <c r="AM1970" t="str">
        <f t="shared" si="1040"/>
        <v/>
      </c>
      <c r="AN1970" t="str">
        <f t="shared" si="1018"/>
        <v/>
      </c>
      <c r="AO1970" t="str">
        <f t="shared" si="1012"/>
        <v/>
      </c>
      <c r="AP1970" t="str">
        <f t="shared" si="1013"/>
        <v/>
      </c>
      <c r="AQ1970" t="str">
        <f t="shared" si="1010"/>
        <v/>
      </c>
    </row>
    <row r="1971" spans="1:43" x14ac:dyDescent="0.25">
      <c r="A1971" t="str">
        <f t="shared" si="1014"/>
        <v/>
      </c>
      <c r="C1971" t="str">
        <f t="shared" si="1020"/>
        <v/>
      </c>
      <c r="D1971" t="str">
        <f t="shared" si="1015"/>
        <v/>
      </c>
      <c r="E1971" t="str">
        <f t="shared" si="1016"/>
        <v/>
      </c>
      <c r="F1971" t="str">
        <f t="shared" si="1019"/>
        <v/>
      </c>
      <c r="G1971" t="str">
        <f t="shared" si="1011"/>
        <v/>
      </c>
      <c r="H1971" t="str">
        <f t="shared" si="1021"/>
        <v/>
      </c>
      <c r="I1971" s="3" t="str">
        <f>IF(LEN(H1971)&gt;0,VLOOKUP(H1971,DATA!$B$2:$G$526,6,FALSE),"")</f>
        <v/>
      </c>
      <c r="J1971" t="str">
        <f>IF(LEN(H1971)&gt;0,VLOOKUP(H1971,DATA!$B$2:$G$526,2,FALSE),"")</f>
        <v/>
      </c>
      <c r="K1971" t="str">
        <f>IF(LEN(H1971)&gt;0,IF(MID(IF(MID(MID(C1971,LEN(H1971)+2,99),1,1)="(",MID(MID(C1971,LEN(H1971)+2,99),2,LEN(MID(C1971,LEN(H1971)+2,99))-2),MID(C1971,LEN(H1971)+2,99)),1,1)=VLOOKUP(H1971,DATA!$B$2:$I$526,8,FALSE),MID(IF(MID(MID(C1971,LEN(H1971)+2,99),1,1)="(",MID(MID(C1971,LEN(H1971)+2,99),2,LEN(MID(C1971,LEN(H1971)+2,99))-2),MID(C1971,LEN(H1971)+2,99)),1,3),IF(MID(MID(C1971,LEN(H1971)+2,99),1,1)="(",MID(MID(C1971,LEN(H1971)+2,99),2,LEN(MID(C1971,LEN(H1971)+2,99))-2),MID(C1971,LEN(H1971)+2,99))),"")</f>
        <v/>
      </c>
      <c r="L1971" t="str">
        <f t="shared" si="1022"/>
        <v/>
      </c>
      <c r="M1971" t="str">
        <f t="shared" si="1041"/>
        <v/>
      </c>
      <c r="N1971" t="str">
        <f t="shared" si="1023"/>
        <v/>
      </c>
      <c r="O1971" t="str">
        <f t="shared" si="1024"/>
        <v/>
      </c>
      <c r="P1971" t="str">
        <f t="shared" si="1017"/>
        <v/>
      </c>
      <c r="Q1971" t="str">
        <f t="shared" si="1025"/>
        <v/>
      </c>
      <c r="R1971" t="str">
        <f t="shared" si="1026"/>
        <v/>
      </c>
      <c r="S1971" t="str">
        <f t="shared" si="1027"/>
        <v/>
      </c>
      <c r="T1971" t="str">
        <f t="shared" si="1028"/>
        <v/>
      </c>
      <c r="U1971" t="str">
        <f t="shared" si="1029"/>
        <v/>
      </c>
      <c r="V1971" t="str">
        <f>IF(MID(I1971,6,1)="T",VLOOKUP(H1971,DATA!$B$2:$H$526,7,FALSE),"")</f>
        <v/>
      </c>
      <c r="W1971" t="str">
        <f t="shared" si="1030"/>
        <v/>
      </c>
      <c r="X1971" t="str">
        <f>IF(LEN(H1971)&gt;0,VLOOKUP(H1971,DATA!$B$2:$F$526,5,FALSE),"")</f>
        <v/>
      </c>
      <c r="Y1971" t="str">
        <f t="shared" si="1031"/>
        <v/>
      </c>
      <c r="Z1971" t="str">
        <f t="shared" si="1032"/>
        <v/>
      </c>
      <c r="AA1971" t="str">
        <f t="shared" si="1033"/>
        <v/>
      </c>
      <c r="AB1971" t="str">
        <f>IF(LEN(Z1971)&gt;0,VLOOKUP(Z1971,DATA!$K$25:$L$69,2,FALSE)&amp;IF(LEN(AA1971)&gt;0,VLOOKUP(AA1971,DATA!$O$25:$P$29,2,FALSE),""),"")</f>
        <v/>
      </c>
      <c r="AC1971" t="str">
        <f>IF(LEN(Z1971)&gt;0,VLOOKUP(Z1971,DATA!$K$25:$M$69,3,FALSE),"")</f>
        <v/>
      </c>
      <c r="AD1971" t="str">
        <f t="shared" si="1034"/>
        <v/>
      </c>
      <c r="AE1971" t="str">
        <f t="shared" si="1035"/>
        <v/>
      </c>
      <c r="AF1971" t="str">
        <f t="shared" si="1036"/>
        <v/>
      </c>
      <c r="AG1971" t="str">
        <f t="shared" si="1037"/>
        <v/>
      </c>
      <c r="AH1971" t="str">
        <f t="shared" si="1038"/>
        <v/>
      </c>
      <c r="AI1971" t="str">
        <f>IF(LEN(Q1971)&gt;0,REPT("0",IF(IF(MID(I1971,12,1)="F",VLOOKUP(J1971,DATA!$K$2:$Y$20,14,FALSE),0)&gt;10,IF(MID(I1971,12,1)="F",VLOOKUP(J1971,DATA!$K$2:$Y$20,14,FALSE),0)-10,0)-LEN(X1971))&amp;DEC2BIN(Q1971,IF(MID(I1971,12,1)="F",VLOOKUP(J1971,DATA!$K$2:$Y$20,14,FALSE),0)-IF(IF(MID(I1971,12,1)="F",VLOOKUP(J1971,DATA!$K$2:$Y$20,14,FALSE),0)&gt;10,IF(MID(I1971,12,1)="F",VLOOKUP(J1971,DATA!$K$2:$Y$20,14,FALSE),0)-10,0)),"")</f>
        <v/>
      </c>
      <c r="AJ1971" t="str">
        <f>IF(LEN(H1971)&gt;0,IF(H1971&lt;&gt;"CALL_PAL",VLOOKUP(H1971,DATA!$B$2:$E$526,4,FALSE),VLOOKUP(K1971,DATA!$K$72:$M$161,3,FALSE)),"")</f>
        <v/>
      </c>
      <c r="AK1971" t="str">
        <f>IF(LEN(H1971)&gt;0,VLOOKUP(H1971,DATA!$B$2:$D$526,3,FALSE),"")</f>
        <v/>
      </c>
      <c r="AL1971" t="str">
        <f t="shared" si="1039"/>
        <v/>
      </c>
      <c r="AM1971" t="str">
        <f t="shared" si="1040"/>
        <v/>
      </c>
      <c r="AN1971" t="str">
        <f t="shared" si="1018"/>
        <v/>
      </c>
      <c r="AO1971" t="str">
        <f t="shared" si="1012"/>
        <v/>
      </c>
      <c r="AP1971" t="str">
        <f t="shared" si="1013"/>
        <v/>
      </c>
      <c r="AQ1971" t="str">
        <f t="shared" si="1010"/>
        <v/>
      </c>
    </row>
    <row r="1972" spans="1:43" x14ac:dyDescent="0.25">
      <c r="A1972" t="str">
        <f t="shared" si="1014"/>
        <v/>
      </c>
      <c r="C1972" t="str">
        <f t="shared" si="1020"/>
        <v/>
      </c>
      <c r="D1972" t="str">
        <f t="shared" si="1015"/>
        <v/>
      </c>
      <c r="E1972" t="str">
        <f t="shared" si="1016"/>
        <v/>
      </c>
      <c r="F1972" t="str">
        <f t="shared" si="1019"/>
        <v/>
      </c>
      <c r="G1972" t="str">
        <f t="shared" si="1011"/>
        <v/>
      </c>
      <c r="H1972" t="str">
        <f t="shared" si="1021"/>
        <v/>
      </c>
      <c r="I1972" s="3" t="str">
        <f>IF(LEN(H1972)&gt;0,VLOOKUP(H1972,DATA!$B$2:$G$526,6,FALSE),"")</f>
        <v/>
      </c>
      <c r="J1972" t="str">
        <f>IF(LEN(H1972)&gt;0,VLOOKUP(H1972,DATA!$B$2:$G$526,2,FALSE),"")</f>
        <v/>
      </c>
      <c r="K1972" t="str">
        <f>IF(LEN(H1972)&gt;0,IF(MID(IF(MID(MID(C1972,LEN(H1972)+2,99),1,1)="(",MID(MID(C1972,LEN(H1972)+2,99),2,LEN(MID(C1972,LEN(H1972)+2,99))-2),MID(C1972,LEN(H1972)+2,99)),1,1)=VLOOKUP(H1972,DATA!$B$2:$I$526,8,FALSE),MID(IF(MID(MID(C1972,LEN(H1972)+2,99),1,1)="(",MID(MID(C1972,LEN(H1972)+2,99),2,LEN(MID(C1972,LEN(H1972)+2,99))-2),MID(C1972,LEN(H1972)+2,99)),1,3),IF(MID(MID(C1972,LEN(H1972)+2,99),1,1)="(",MID(MID(C1972,LEN(H1972)+2,99),2,LEN(MID(C1972,LEN(H1972)+2,99))-2),MID(C1972,LEN(H1972)+2,99))),"")</f>
        <v/>
      </c>
      <c r="L1972" t="str">
        <f t="shared" si="1022"/>
        <v/>
      </c>
      <c r="M1972" t="str">
        <f t="shared" si="1041"/>
        <v/>
      </c>
      <c r="N1972" t="str">
        <f t="shared" si="1023"/>
        <v/>
      </c>
      <c r="O1972" t="str">
        <f t="shared" si="1024"/>
        <v/>
      </c>
      <c r="P1972" t="str">
        <f t="shared" si="1017"/>
        <v/>
      </c>
      <c r="Q1972" t="str">
        <f t="shared" si="1025"/>
        <v/>
      </c>
      <c r="R1972" t="str">
        <f t="shared" si="1026"/>
        <v/>
      </c>
      <c r="S1972" t="str">
        <f t="shared" si="1027"/>
        <v/>
      </c>
      <c r="T1972" t="str">
        <f t="shared" si="1028"/>
        <v/>
      </c>
      <c r="U1972" t="str">
        <f t="shared" si="1029"/>
        <v/>
      </c>
      <c r="V1972" t="str">
        <f>IF(MID(I1972,6,1)="T",VLOOKUP(H1972,DATA!$B$2:$H$526,7,FALSE),"")</f>
        <v/>
      </c>
      <c r="W1972" t="str">
        <f t="shared" si="1030"/>
        <v/>
      </c>
      <c r="X1972" t="str">
        <f>IF(LEN(H1972)&gt;0,VLOOKUP(H1972,DATA!$B$2:$F$526,5,FALSE),"")</f>
        <v/>
      </c>
      <c r="Y1972" t="str">
        <f t="shared" si="1031"/>
        <v/>
      </c>
      <c r="Z1972" t="str">
        <f t="shared" si="1032"/>
        <v/>
      </c>
      <c r="AA1972" t="str">
        <f t="shared" si="1033"/>
        <v/>
      </c>
      <c r="AB1972" t="str">
        <f>IF(LEN(Z1972)&gt;0,VLOOKUP(Z1972,DATA!$K$25:$L$69,2,FALSE)&amp;IF(LEN(AA1972)&gt;0,VLOOKUP(AA1972,DATA!$O$25:$P$29,2,FALSE),""),"")</f>
        <v/>
      </c>
      <c r="AC1972" t="str">
        <f>IF(LEN(Z1972)&gt;0,VLOOKUP(Z1972,DATA!$K$25:$M$69,3,FALSE),"")</f>
        <v/>
      </c>
      <c r="AD1972" t="str">
        <f t="shared" si="1034"/>
        <v/>
      </c>
      <c r="AE1972" t="str">
        <f t="shared" si="1035"/>
        <v/>
      </c>
      <c r="AF1972" t="str">
        <f t="shared" si="1036"/>
        <v/>
      </c>
      <c r="AG1972" t="str">
        <f t="shared" si="1037"/>
        <v/>
      </c>
      <c r="AH1972" t="str">
        <f t="shared" si="1038"/>
        <v/>
      </c>
      <c r="AI1972" t="str">
        <f>IF(LEN(Q1972)&gt;0,REPT("0",IF(IF(MID(I1972,12,1)="F",VLOOKUP(J1972,DATA!$K$2:$Y$20,14,FALSE),0)&gt;10,IF(MID(I1972,12,1)="F",VLOOKUP(J1972,DATA!$K$2:$Y$20,14,FALSE),0)-10,0)-LEN(X1972))&amp;DEC2BIN(Q1972,IF(MID(I1972,12,1)="F",VLOOKUP(J1972,DATA!$K$2:$Y$20,14,FALSE),0)-IF(IF(MID(I1972,12,1)="F",VLOOKUP(J1972,DATA!$K$2:$Y$20,14,FALSE),0)&gt;10,IF(MID(I1972,12,1)="F",VLOOKUP(J1972,DATA!$K$2:$Y$20,14,FALSE),0)-10,0)),"")</f>
        <v/>
      </c>
      <c r="AJ1972" t="str">
        <f>IF(LEN(H1972)&gt;0,IF(H1972&lt;&gt;"CALL_PAL",VLOOKUP(H1972,DATA!$B$2:$E$526,4,FALSE),VLOOKUP(K1972,DATA!$K$72:$M$161,3,FALSE)),"")</f>
        <v/>
      </c>
      <c r="AK1972" t="str">
        <f>IF(LEN(H1972)&gt;0,VLOOKUP(H1972,DATA!$B$2:$D$526,3,FALSE),"")</f>
        <v/>
      </c>
      <c r="AL1972" t="str">
        <f t="shared" si="1039"/>
        <v/>
      </c>
      <c r="AM1972" t="str">
        <f t="shared" si="1040"/>
        <v/>
      </c>
      <c r="AN1972" t="str">
        <f t="shared" si="1018"/>
        <v/>
      </c>
      <c r="AO1972" t="str">
        <f t="shared" si="1012"/>
        <v/>
      </c>
      <c r="AP1972" t="str">
        <f t="shared" si="1013"/>
        <v/>
      </c>
      <c r="AQ1972" t="str">
        <f t="shared" si="1010"/>
        <v/>
      </c>
    </row>
    <row r="1973" spans="1:43" x14ac:dyDescent="0.25">
      <c r="A1973" t="str">
        <f t="shared" si="1014"/>
        <v/>
      </c>
      <c r="C1973" t="str">
        <f t="shared" si="1020"/>
        <v/>
      </c>
      <c r="D1973" t="str">
        <f t="shared" si="1015"/>
        <v/>
      </c>
      <c r="E1973" t="str">
        <f t="shared" si="1016"/>
        <v/>
      </c>
      <c r="F1973" t="str">
        <f t="shared" si="1019"/>
        <v/>
      </c>
      <c r="G1973" t="str">
        <f t="shared" si="1011"/>
        <v/>
      </c>
      <c r="H1973" t="str">
        <f t="shared" si="1021"/>
        <v/>
      </c>
      <c r="I1973" s="3" t="str">
        <f>IF(LEN(H1973)&gt;0,VLOOKUP(H1973,DATA!$B$2:$G$526,6,FALSE),"")</f>
        <v/>
      </c>
      <c r="J1973" t="str">
        <f>IF(LEN(H1973)&gt;0,VLOOKUP(H1973,DATA!$B$2:$G$526,2,FALSE),"")</f>
        <v/>
      </c>
      <c r="K1973" t="str">
        <f>IF(LEN(H1973)&gt;0,IF(MID(IF(MID(MID(C1973,LEN(H1973)+2,99),1,1)="(",MID(MID(C1973,LEN(H1973)+2,99),2,LEN(MID(C1973,LEN(H1973)+2,99))-2),MID(C1973,LEN(H1973)+2,99)),1,1)=VLOOKUP(H1973,DATA!$B$2:$I$526,8,FALSE),MID(IF(MID(MID(C1973,LEN(H1973)+2,99),1,1)="(",MID(MID(C1973,LEN(H1973)+2,99),2,LEN(MID(C1973,LEN(H1973)+2,99))-2),MID(C1973,LEN(H1973)+2,99)),1,3),IF(MID(MID(C1973,LEN(H1973)+2,99),1,1)="(",MID(MID(C1973,LEN(H1973)+2,99),2,LEN(MID(C1973,LEN(H1973)+2,99))-2),MID(C1973,LEN(H1973)+2,99))),"")</f>
        <v/>
      </c>
      <c r="L1973" t="str">
        <f t="shared" si="1022"/>
        <v/>
      </c>
      <c r="M1973" t="str">
        <f t="shared" si="1041"/>
        <v/>
      </c>
      <c r="N1973" t="str">
        <f t="shared" si="1023"/>
        <v/>
      </c>
      <c r="O1973" t="str">
        <f t="shared" si="1024"/>
        <v/>
      </c>
      <c r="P1973" t="str">
        <f t="shared" si="1017"/>
        <v/>
      </c>
      <c r="Q1973" t="str">
        <f t="shared" si="1025"/>
        <v/>
      </c>
      <c r="R1973" t="str">
        <f t="shared" si="1026"/>
        <v/>
      </c>
      <c r="S1973" t="str">
        <f t="shared" si="1027"/>
        <v/>
      </c>
      <c r="T1973" t="str">
        <f t="shared" si="1028"/>
        <v/>
      </c>
      <c r="U1973" t="str">
        <f t="shared" si="1029"/>
        <v/>
      </c>
      <c r="V1973" t="str">
        <f>IF(MID(I1973,6,1)="T",VLOOKUP(H1973,DATA!$B$2:$H$526,7,FALSE),"")</f>
        <v/>
      </c>
      <c r="W1973" t="str">
        <f t="shared" si="1030"/>
        <v/>
      </c>
      <c r="X1973" t="str">
        <f>IF(LEN(H1973)&gt;0,VLOOKUP(H1973,DATA!$B$2:$F$526,5,FALSE),"")</f>
        <v/>
      </c>
      <c r="Y1973" t="str">
        <f t="shared" si="1031"/>
        <v/>
      </c>
      <c r="Z1973" t="str">
        <f t="shared" si="1032"/>
        <v/>
      </c>
      <c r="AA1973" t="str">
        <f t="shared" si="1033"/>
        <v/>
      </c>
      <c r="AB1973" t="str">
        <f>IF(LEN(Z1973)&gt;0,VLOOKUP(Z1973,DATA!$K$25:$L$69,2,FALSE)&amp;IF(LEN(AA1973)&gt;0,VLOOKUP(AA1973,DATA!$O$25:$P$29,2,FALSE),""),"")</f>
        <v/>
      </c>
      <c r="AC1973" t="str">
        <f>IF(LEN(Z1973)&gt;0,VLOOKUP(Z1973,DATA!$K$25:$M$69,3,FALSE),"")</f>
        <v/>
      </c>
      <c r="AD1973" t="str">
        <f t="shared" si="1034"/>
        <v/>
      </c>
      <c r="AE1973" t="str">
        <f t="shared" si="1035"/>
        <v/>
      </c>
      <c r="AF1973" t="str">
        <f t="shared" si="1036"/>
        <v/>
      </c>
      <c r="AG1973" t="str">
        <f t="shared" si="1037"/>
        <v/>
      </c>
      <c r="AH1973" t="str">
        <f t="shared" si="1038"/>
        <v/>
      </c>
      <c r="AI1973" t="str">
        <f>IF(LEN(Q1973)&gt;0,REPT("0",IF(IF(MID(I1973,12,1)="F",VLOOKUP(J1973,DATA!$K$2:$Y$20,14,FALSE),0)&gt;10,IF(MID(I1973,12,1)="F",VLOOKUP(J1973,DATA!$K$2:$Y$20,14,FALSE),0)-10,0)-LEN(X1973))&amp;DEC2BIN(Q1973,IF(MID(I1973,12,1)="F",VLOOKUP(J1973,DATA!$K$2:$Y$20,14,FALSE),0)-IF(IF(MID(I1973,12,1)="F",VLOOKUP(J1973,DATA!$K$2:$Y$20,14,FALSE),0)&gt;10,IF(MID(I1973,12,1)="F",VLOOKUP(J1973,DATA!$K$2:$Y$20,14,FALSE),0)-10,0)),"")</f>
        <v/>
      </c>
      <c r="AJ1973" t="str">
        <f>IF(LEN(H1973)&gt;0,IF(H1973&lt;&gt;"CALL_PAL",VLOOKUP(H1973,DATA!$B$2:$E$526,4,FALSE),VLOOKUP(K1973,DATA!$K$72:$M$161,3,FALSE)),"")</f>
        <v/>
      </c>
      <c r="AK1973" t="str">
        <f>IF(LEN(H1973)&gt;0,VLOOKUP(H1973,DATA!$B$2:$D$526,3,FALSE),"")</f>
        <v/>
      </c>
      <c r="AL1973" t="str">
        <f t="shared" si="1039"/>
        <v/>
      </c>
      <c r="AM1973" t="str">
        <f t="shared" si="1040"/>
        <v/>
      </c>
      <c r="AN1973" t="str">
        <f t="shared" si="1018"/>
        <v/>
      </c>
      <c r="AO1973" t="str">
        <f t="shared" si="1012"/>
        <v/>
      </c>
      <c r="AP1973" t="str">
        <f t="shared" si="1013"/>
        <v/>
      </c>
      <c r="AQ1973" t="str">
        <f t="shared" si="1010"/>
        <v/>
      </c>
    </row>
    <row r="1974" spans="1:43" x14ac:dyDescent="0.25">
      <c r="A1974" t="str">
        <f t="shared" si="1014"/>
        <v/>
      </c>
      <c r="C1974" t="str">
        <f t="shared" si="1020"/>
        <v/>
      </c>
      <c r="D1974" t="str">
        <f t="shared" si="1015"/>
        <v/>
      </c>
      <c r="E1974" t="str">
        <f t="shared" si="1016"/>
        <v/>
      </c>
      <c r="F1974" t="str">
        <f t="shared" si="1019"/>
        <v/>
      </c>
      <c r="G1974" t="str">
        <f t="shared" si="1011"/>
        <v/>
      </c>
      <c r="H1974" t="str">
        <f t="shared" si="1021"/>
        <v/>
      </c>
      <c r="I1974" s="3" t="str">
        <f>IF(LEN(H1974)&gt;0,VLOOKUP(H1974,DATA!$B$2:$G$526,6,FALSE),"")</f>
        <v/>
      </c>
      <c r="J1974" t="str">
        <f>IF(LEN(H1974)&gt;0,VLOOKUP(H1974,DATA!$B$2:$G$526,2,FALSE),"")</f>
        <v/>
      </c>
      <c r="K1974" t="str">
        <f>IF(LEN(H1974)&gt;0,IF(MID(IF(MID(MID(C1974,LEN(H1974)+2,99),1,1)="(",MID(MID(C1974,LEN(H1974)+2,99),2,LEN(MID(C1974,LEN(H1974)+2,99))-2),MID(C1974,LEN(H1974)+2,99)),1,1)=VLOOKUP(H1974,DATA!$B$2:$I$526,8,FALSE),MID(IF(MID(MID(C1974,LEN(H1974)+2,99),1,1)="(",MID(MID(C1974,LEN(H1974)+2,99),2,LEN(MID(C1974,LEN(H1974)+2,99))-2),MID(C1974,LEN(H1974)+2,99)),1,3),IF(MID(MID(C1974,LEN(H1974)+2,99),1,1)="(",MID(MID(C1974,LEN(H1974)+2,99),2,LEN(MID(C1974,LEN(H1974)+2,99))-2),MID(C1974,LEN(H1974)+2,99))),"")</f>
        <v/>
      </c>
      <c r="L1974" t="str">
        <f t="shared" si="1022"/>
        <v/>
      </c>
      <c r="M1974" t="str">
        <f t="shared" si="1041"/>
        <v/>
      </c>
      <c r="N1974" t="str">
        <f t="shared" si="1023"/>
        <v/>
      </c>
      <c r="O1974" t="str">
        <f t="shared" si="1024"/>
        <v/>
      </c>
      <c r="P1974" t="str">
        <f t="shared" si="1017"/>
        <v/>
      </c>
      <c r="Q1974" t="str">
        <f t="shared" si="1025"/>
        <v/>
      </c>
      <c r="R1974" t="str">
        <f t="shared" si="1026"/>
        <v/>
      </c>
      <c r="S1974" t="str">
        <f t="shared" si="1027"/>
        <v/>
      </c>
      <c r="T1974" t="str">
        <f t="shared" si="1028"/>
        <v/>
      </c>
      <c r="U1974" t="str">
        <f t="shared" si="1029"/>
        <v/>
      </c>
      <c r="V1974" t="str">
        <f>IF(MID(I1974,6,1)="T",VLOOKUP(H1974,DATA!$B$2:$H$526,7,FALSE),"")</f>
        <v/>
      </c>
      <c r="W1974" t="str">
        <f t="shared" si="1030"/>
        <v/>
      </c>
      <c r="X1974" t="str">
        <f>IF(LEN(H1974)&gt;0,VLOOKUP(H1974,DATA!$B$2:$F$526,5,FALSE),"")</f>
        <v/>
      </c>
      <c r="Y1974" t="str">
        <f t="shared" si="1031"/>
        <v/>
      </c>
      <c r="Z1974" t="str">
        <f t="shared" si="1032"/>
        <v/>
      </c>
      <c r="AA1974" t="str">
        <f t="shared" si="1033"/>
        <v/>
      </c>
      <c r="AB1974" t="str">
        <f>IF(LEN(Z1974)&gt;0,VLOOKUP(Z1974,DATA!$K$25:$L$69,2,FALSE)&amp;IF(LEN(AA1974)&gt;0,VLOOKUP(AA1974,DATA!$O$25:$P$29,2,FALSE),""),"")</f>
        <v/>
      </c>
      <c r="AC1974" t="str">
        <f>IF(LEN(Z1974)&gt;0,VLOOKUP(Z1974,DATA!$K$25:$M$69,3,FALSE),"")</f>
        <v/>
      </c>
      <c r="AD1974" t="str">
        <f t="shared" si="1034"/>
        <v/>
      </c>
      <c r="AE1974" t="str">
        <f t="shared" si="1035"/>
        <v/>
      </c>
      <c r="AF1974" t="str">
        <f t="shared" si="1036"/>
        <v/>
      </c>
      <c r="AG1974" t="str">
        <f t="shared" si="1037"/>
        <v/>
      </c>
      <c r="AH1974" t="str">
        <f t="shared" si="1038"/>
        <v/>
      </c>
      <c r="AI1974" t="str">
        <f>IF(LEN(Q1974)&gt;0,REPT("0",IF(IF(MID(I1974,12,1)="F",VLOOKUP(J1974,DATA!$K$2:$Y$20,14,FALSE),0)&gt;10,IF(MID(I1974,12,1)="F",VLOOKUP(J1974,DATA!$K$2:$Y$20,14,FALSE),0)-10,0)-LEN(X1974))&amp;DEC2BIN(Q1974,IF(MID(I1974,12,1)="F",VLOOKUP(J1974,DATA!$K$2:$Y$20,14,FALSE),0)-IF(IF(MID(I1974,12,1)="F",VLOOKUP(J1974,DATA!$K$2:$Y$20,14,FALSE),0)&gt;10,IF(MID(I1974,12,1)="F",VLOOKUP(J1974,DATA!$K$2:$Y$20,14,FALSE),0)-10,0)),"")</f>
        <v/>
      </c>
      <c r="AJ1974" t="str">
        <f>IF(LEN(H1974)&gt;0,IF(H1974&lt;&gt;"CALL_PAL",VLOOKUP(H1974,DATA!$B$2:$E$526,4,FALSE),VLOOKUP(K1974,DATA!$K$72:$M$161,3,FALSE)),"")</f>
        <v/>
      </c>
      <c r="AK1974" t="str">
        <f>IF(LEN(H1974)&gt;0,VLOOKUP(H1974,DATA!$B$2:$D$526,3,FALSE),"")</f>
        <v/>
      </c>
      <c r="AL1974" t="str">
        <f t="shared" si="1039"/>
        <v/>
      </c>
      <c r="AM1974" t="str">
        <f t="shared" si="1040"/>
        <v/>
      </c>
      <c r="AN1974" t="str">
        <f t="shared" si="1018"/>
        <v/>
      </c>
      <c r="AO1974" t="str">
        <f t="shared" si="1012"/>
        <v/>
      </c>
      <c r="AP1974" t="str">
        <f t="shared" si="1013"/>
        <v/>
      </c>
      <c r="AQ1974" t="str">
        <f t="shared" si="1010"/>
        <v/>
      </c>
    </row>
    <row r="1975" spans="1:43" x14ac:dyDescent="0.25">
      <c r="A1975" t="str">
        <f t="shared" si="1014"/>
        <v/>
      </c>
      <c r="C1975" t="str">
        <f t="shared" si="1020"/>
        <v/>
      </c>
      <c r="D1975" t="str">
        <f t="shared" si="1015"/>
        <v/>
      </c>
      <c r="E1975" t="str">
        <f t="shared" si="1016"/>
        <v/>
      </c>
      <c r="F1975" t="str">
        <f t="shared" si="1019"/>
        <v/>
      </c>
      <c r="G1975" t="str">
        <f t="shared" si="1011"/>
        <v/>
      </c>
      <c r="H1975" t="str">
        <f t="shared" si="1021"/>
        <v/>
      </c>
      <c r="I1975" s="3" t="str">
        <f>IF(LEN(H1975)&gt;0,VLOOKUP(H1975,DATA!$B$2:$G$526,6,FALSE),"")</f>
        <v/>
      </c>
      <c r="J1975" t="str">
        <f>IF(LEN(H1975)&gt;0,VLOOKUP(H1975,DATA!$B$2:$G$526,2,FALSE),"")</f>
        <v/>
      </c>
      <c r="K1975" t="str">
        <f>IF(LEN(H1975)&gt;0,IF(MID(IF(MID(MID(C1975,LEN(H1975)+2,99),1,1)="(",MID(MID(C1975,LEN(H1975)+2,99),2,LEN(MID(C1975,LEN(H1975)+2,99))-2),MID(C1975,LEN(H1975)+2,99)),1,1)=VLOOKUP(H1975,DATA!$B$2:$I$526,8,FALSE),MID(IF(MID(MID(C1975,LEN(H1975)+2,99),1,1)="(",MID(MID(C1975,LEN(H1975)+2,99),2,LEN(MID(C1975,LEN(H1975)+2,99))-2),MID(C1975,LEN(H1975)+2,99)),1,3),IF(MID(MID(C1975,LEN(H1975)+2,99),1,1)="(",MID(MID(C1975,LEN(H1975)+2,99),2,LEN(MID(C1975,LEN(H1975)+2,99))-2),MID(C1975,LEN(H1975)+2,99))),"")</f>
        <v/>
      </c>
      <c r="L1975" t="str">
        <f t="shared" si="1022"/>
        <v/>
      </c>
      <c r="M1975" t="str">
        <f t="shared" si="1041"/>
        <v/>
      </c>
      <c r="N1975" t="str">
        <f t="shared" si="1023"/>
        <v/>
      </c>
      <c r="O1975" t="str">
        <f t="shared" si="1024"/>
        <v/>
      </c>
      <c r="P1975" t="str">
        <f t="shared" si="1017"/>
        <v/>
      </c>
      <c r="Q1975" t="str">
        <f t="shared" si="1025"/>
        <v/>
      </c>
      <c r="R1975" t="str">
        <f t="shared" si="1026"/>
        <v/>
      </c>
      <c r="S1975" t="str">
        <f t="shared" si="1027"/>
        <v/>
      </c>
      <c r="T1975" t="str">
        <f t="shared" si="1028"/>
        <v/>
      </c>
      <c r="U1975" t="str">
        <f t="shared" si="1029"/>
        <v/>
      </c>
      <c r="V1975" t="str">
        <f>IF(MID(I1975,6,1)="T",VLOOKUP(H1975,DATA!$B$2:$H$526,7,FALSE),"")</f>
        <v/>
      </c>
      <c r="W1975" t="str">
        <f t="shared" si="1030"/>
        <v/>
      </c>
      <c r="X1975" t="str">
        <f>IF(LEN(H1975)&gt;0,VLOOKUP(H1975,DATA!$B$2:$F$526,5,FALSE),"")</f>
        <v/>
      </c>
      <c r="Y1975" t="str">
        <f t="shared" si="1031"/>
        <v/>
      </c>
      <c r="Z1975" t="str">
        <f t="shared" si="1032"/>
        <v/>
      </c>
      <c r="AA1975" t="str">
        <f t="shared" si="1033"/>
        <v/>
      </c>
      <c r="AB1975" t="str">
        <f>IF(LEN(Z1975)&gt;0,VLOOKUP(Z1975,DATA!$K$25:$L$69,2,FALSE)&amp;IF(LEN(AA1975)&gt;0,VLOOKUP(AA1975,DATA!$O$25:$P$29,2,FALSE),""),"")</f>
        <v/>
      </c>
      <c r="AC1975" t="str">
        <f>IF(LEN(Z1975)&gt;0,VLOOKUP(Z1975,DATA!$K$25:$M$69,3,FALSE),"")</f>
        <v/>
      </c>
      <c r="AD1975" t="str">
        <f t="shared" si="1034"/>
        <v/>
      </c>
      <c r="AE1975" t="str">
        <f t="shared" si="1035"/>
        <v/>
      </c>
      <c r="AF1975" t="str">
        <f t="shared" si="1036"/>
        <v/>
      </c>
      <c r="AG1975" t="str">
        <f t="shared" si="1037"/>
        <v/>
      </c>
      <c r="AH1975" t="str">
        <f t="shared" si="1038"/>
        <v/>
      </c>
      <c r="AI1975" t="str">
        <f>IF(LEN(Q1975)&gt;0,REPT("0",IF(IF(MID(I1975,12,1)="F",VLOOKUP(J1975,DATA!$K$2:$Y$20,14,FALSE),0)&gt;10,IF(MID(I1975,12,1)="F",VLOOKUP(J1975,DATA!$K$2:$Y$20,14,FALSE),0)-10,0)-LEN(X1975))&amp;DEC2BIN(Q1975,IF(MID(I1975,12,1)="F",VLOOKUP(J1975,DATA!$K$2:$Y$20,14,FALSE),0)-IF(IF(MID(I1975,12,1)="F",VLOOKUP(J1975,DATA!$K$2:$Y$20,14,FALSE),0)&gt;10,IF(MID(I1975,12,1)="F",VLOOKUP(J1975,DATA!$K$2:$Y$20,14,FALSE),0)-10,0)),"")</f>
        <v/>
      </c>
      <c r="AJ1975" t="str">
        <f>IF(LEN(H1975)&gt;0,IF(H1975&lt;&gt;"CALL_PAL",VLOOKUP(H1975,DATA!$B$2:$E$526,4,FALSE),VLOOKUP(K1975,DATA!$K$72:$M$161,3,FALSE)),"")</f>
        <v/>
      </c>
      <c r="AK1975" t="str">
        <f>IF(LEN(H1975)&gt;0,VLOOKUP(H1975,DATA!$B$2:$D$526,3,FALSE),"")</f>
        <v/>
      </c>
      <c r="AL1975" t="str">
        <f t="shared" si="1039"/>
        <v/>
      </c>
      <c r="AM1975" t="str">
        <f t="shared" si="1040"/>
        <v/>
      </c>
      <c r="AN1975" t="str">
        <f t="shared" si="1018"/>
        <v/>
      </c>
      <c r="AO1975" t="str">
        <f t="shared" si="1012"/>
        <v/>
      </c>
      <c r="AP1975" t="str">
        <f t="shared" si="1013"/>
        <v/>
      </c>
      <c r="AQ1975" t="str">
        <f t="shared" si="1010"/>
        <v/>
      </c>
    </row>
    <row r="1976" spans="1:43" x14ac:dyDescent="0.25">
      <c r="A1976" t="str">
        <f t="shared" si="1014"/>
        <v/>
      </c>
      <c r="C1976" t="str">
        <f t="shared" si="1020"/>
        <v/>
      </c>
      <c r="D1976" t="str">
        <f t="shared" si="1015"/>
        <v/>
      </c>
      <c r="E1976" t="str">
        <f t="shared" si="1016"/>
        <v/>
      </c>
      <c r="F1976" t="str">
        <f t="shared" si="1019"/>
        <v/>
      </c>
      <c r="G1976" t="str">
        <f t="shared" si="1011"/>
        <v/>
      </c>
      <c r="H1976" t="str">
        <f t="shared" si="1021"/>
        <v/>
      </c>
      <c r="I1976" s="3" t="str">
        <f>IF(LEN(H1976)&gt;0,VLOOKUP(H1976,DATA!$B$2:$G$526,6,FALSE),"")</f>
        <v/>
      </c>
      <c r="J1976" t="str">
        <f>IF(LEN(H1976)&gt;0,VLOOKUP(H1976,DATA!$B$2:$G$526,2,FALSE),"")</f>
        <v/>
      </c>
      <c r="K1976" t="str">
        <f>IF(LEN(H1976)&gt;0,IF(MID(IF(MID(MID(C1976,LEN(H1976)+2,99),1,1)="(",MID(MID(C1976,LEN(H1976)+2,99),2,LEN(MID(C1976,LEN(H1976)+2,99))-2),MID(C1976,LEN(H1976)+2,99)),1,1)=VLOOKUP(H1976,DATA!$B$2:$I$526,8,FALSE),MID(IF(MID(MID(C1976,LEN(H1976)+2,99),1,1)="(",MID(MID(C1976,LEN(H1976)+2,99),2,LEN(MID(C1976,LEN(H1976)+2,99))-2),MID(C1976,LEN(H1976)+2,99)),1,3),IF(MID(MID(C1976,LEN(H1976)+2,99),1,1)="(",MID(MID(C1976,LEN(H1976)+2,99),2,LEN(MID(C1976,LEN(H1976)+2,99))-2),MID(C1976,LEN(H1976)+2,99))),"")</f>
        <v/>
      </c>
      <c r="L1976" t="str">
        <f t="shared" si="1022"/>
        <v/>
      </c>
      <c r="M1976" t="str">
        <f t="shared" si="1041"/>
        <v/>
      </c>
      <c r="N1976" t="str">
        <f t="shared" si="1023"/>
        <v/>
      </c>
      <c r="O1976" t="str">
        <f t="shared" si="1024"/>
        <v/>
      </c>
      <c r="P1976" t="str">
        <f t="shared" si="1017"/>
        <v/>
      </c>
      <c r="Q1976" t="str">
        <f t="shared" si="1025"/>
        <v/>
      </c>
      <c r="R1976" t="str">
        <f t="shared" si="1026"/>
        <v/>
      </c>
      <c r="S1976" t="str">
        <f t="shared" si="1027"/>
        <v/>
      </c>
      <c r="T1976" t="str">
        <f t="shared" si="1028"/>
        <v/>
      </c>
      <c r="U1976" t="str">
        <f t="shared" si="1029"/>
        <v/>
      </c>
      <c r="V1976" t="str">
        <f>IF(MID(I1976,6,1)="T",VLOOKUP(H1976,DATA!$B$2:$H$526,7,FALSE),"")</f>
        <v/>
      </c>
      <c r="W1976" t="str">
        <f t="shared" si="1030"/>
        <v/>
      </c>
      <c r="X1976" t="str">
        <f>IF(LEN(H1976)&gt;0,VLOOKUP(H1976,DATA!$B$2:$F$526,5,FALSE),"")</f>
        <v/>
      </c>
      <c r="Y1976" t="str">
        <f t="shared" si="1031"/>
        <v/>
      </c>
      <c r="Z1976" t="str">
        <f t="shared" si="1032"/>
        <v/>
      </c>
      <c r="AA1976" t="str">
        <f t="shared" si="1033"/>
        <v/>
      </c>
      <c r="AB1976" t="str">
        <f>IF(LEN(Z1976)&gt;0,VLOOKUP(Z1976,DATA!$K$25:$L$69,2,FALSE)&amp;IF(LEN(AA1976)&gt;0,VLOOKUP(AA1976,DATA!$O$25:$P$29,2,FALSE),""),"")</f>
        <v/>
      </c>
      <c r="AC1976" t="str">
        <f>IF(LEN(Z1976)&gt;0,VLOOKUP(Z1976,DATA!$K$25:$M$69,3,FALSE),"")</f>
        <v/>
      </c>
      <c r="AD1976" t="str">
        <f t="shared" si="1034"/>
        <v/>
      </c>
      <c r="AE1976" t="str">
        <f t="shared" si="1035"/>
        <v/>
      </c>
      <c r="AF1976" t="str">
        <f t="shared" si="1036"/>
        <v/>
      </c>
      <c r="AG1976" t="str">
        <f t="shared" si="1037"/>
        <v/>
      </c>
      <c r="AH1976" t="str">
        <f t="shared" si="1038"/>
        <v/>
      </c>
      <c r="AI1976" t="str">
        <f>IF(LEN(Q1976)&gt;0,REPT("0",IF(IF(MID(I1976,12,1)="F",VLOOKUP(J1976,DATA!$K$2:$Y$20,14,FALSE),0)&gt;10,IF(MID(I1976,12,1)="F",VLOOKUP(J1976,DATA!$K$2:$Y$20,14,FALSE),0)-10,0)-LEN(X1976))&amp;DEC2BIN(Q1976,IF(MID(I1976,12,1)="F",VLOOKUP(J1976,DATA!$K$2:$Y$20,14,FALSE),0)-IF(IF(MID(I1976,12,1)="F",VLOOKUP(J1976,DATA!$K$2:$Y$20,14,FALSE),0)&gt;10,IF(MID(I1976,12,1)="F",VLOOKUP(J1976,DATA!$K$2:$Y$20,14,FALSE),0)-10,0)),"")</f>
        <v/>
      </c>
      <c r="AJ1976" t="str">
        <f>IF(LEN(H1976)&gt;0,IF(H1976&lt;&gt;"CALL_PAL",VLOOKUP(H1976,DATA!$B$2:$E$526,4,FALSE),VLOOKUP(K1976,DATA!$K$72:$M$161,3,FALSE)),"")</f>
        <v/>
      </c>
      <c r="AK1976" t="str">
        <f>IF(LEN(H1976)&gt;0,VLOOKUP(H1976,DATA!$B$2:$D$526,3,FALSE),"")</f>
        <v/>
      </c>
      <c r="AL1976" t="str">
        <f t="shared" si="1039"/>
        <v/>
      </c>
      <c r="AM1976" t="str">
        <f t="shared" si="1040"/>
        <v/>
      </c>
      <c r="AN1976" t="str">
        <f t="shared" si="1018"/>
        <v/>
      </c>
      <c r="AO1976" t="str">
        <f t="shared" si="1012"/>
        <v/>
      </c>
      <c r="AP1976" t="str">
        <f t="shared" si="1013"/>
        <v/>
      </c>
      <c r="AQ1976" t="str">
        <f t="shared" si="1010"/>
        <v/>
      </c>
    </row>
    <row r="1977" spans="1:43" x14ac:dyDescent="0.25">
      <c r="A1977" t="str">
        <f t="shared" si="1014"/>
        <v/>
      </c>
      <c r="C1977" t="str">
        <f t="shared" si="1020"/>
        <v/>
      </c>
      <c r="D1977" t="str">
        <f t="shared" si="1015"/>
        <v/>
      </c>
      <c r="E1977" t="str">
        <f t="shared" si="1016"/>
        <v/>
      </c>
      <c r="F1977" t="str">
        <f t="shared" si="1019"/>
        <v/>
      </c>
      <c r="G1977" t="str">
        <f t="shared" si="1011"/>
        <v/>
      </c>
      <c r="H1977" t="str">
        <f t="shared" si="1021"/>
        <v/>
      </c>
      <c r="I1977" s="3" t="str">
        <f>IF(LEN(H1977)&gt;0,VLOOKUP(H1977,DATA!$B$2:$G$526,6,FALSE),"")</f>
        <v/>
      </c>
      <c r="J1977" t="str">
        <f>IF(LEN(H1977)&gt;0,VLOOKUP(H1977,DATA!$B$2:$G$526,2,FALSE),"")</f>
        <v/>
      </c>
      <c r="K1977" t="str">
        <f>IF(LEN(H1977)&gt;0,IF(MID(IF(MID(MID(C1977,LEN(H1977)+2,99),1,1)="(",MID(MID(C1977,LEN(H1977)+2,99),2,LEN(MID(C1977,LEN(H1977)+2,99))-2),MID(C1977,LEN(H1977)+2,99)),1,1)=VLOOKUP(H1977,DATA!$B$2:$I$526,8,FALSE),MID(IF(MID(MID(C1977,LEN(H1977)+2,99),1,1)="(",MID(MID(C1977,LEN(H1977)+2,99),2,LEN(MID(C1977,LEN(H1977)+2,99))-2),MID(C1977,LEN(H1977)+2,99)),1,3),IF(MID(MID(C1977,LEN(H1977)+2,99),1,1)="(",MID(MID(C1977,LEN(H1977)+2,99),2,LEN(MID(C1977,LEN(H1977)+2,99))-2),MID(C1977,LEN(H1977)+2,99))),"")</f>
        <v/>
      </c>
      <c r="L1977" t="str">
        <f t="shared" si="1022"/>
        <v/>
      </c>
      <c r="M1977" t="str">
        <f t="shared" si="1041"/>
        <v/>
      </c>
      <c r="N1977" t="str">
        <f t="shared" si="1023"/>
        <v/>
      </c>
      <c r="O1977" t="str">
        <f t="shared" si="1024"/>
        <v/>
      </c>
      <c r="P1977" t="str">
        <f t="shared" si="1017"/>
        <v/>
      </c>
      <c r="Q1977" t="str">
        <f t="shared" si="1025"/>
        <v/>
      </c>
      <c r="R1977" t="str">
        <f t="shared" si="1026"/>
        <v/>
      </c>
      <c r="S1977" t="str">
        <f t="shared" si="1027"/>
        <v/>
      </c>
      <c r="T1977" t="str">
        <f t="shared" si="1028"/>
        <v/>
      </c>
      <c r="U1977" t="str">
        <f t="shared" si="1029"/>
        <v/>
      </c>
      <c r="V1977" t="str">
        <f>IF(MID(I1977,6,1)="T",VLOOKUP(H1977,DATA!$B$2:$H$526,7,FALSE),"")</f>
        <v/>
      </c>
      <c r="W1977" t="str">
        <f t="shared" si="1030"/>
        <v/>
      </c>
      <c r="X1977" t="str">
        <f>IF(LEN(H1977)&gt;0,VLOOKUP(H1977,DATA!$B$2:$F$526,5,FALSE),"")</f>
        <v/>
      </c>
      <c r="Y1977" t="str">
        <f t="shared" si="1031"/>
        <v/>
      </c>
      <c r="Z1977" t="str">
        <f t="shared" si="1032"/>
        <v/>
      </c>
      <c r="AA1977" t="str">
        <f t="shared" si="1033"/>
        <v/>
      </c>
      <c r="AB1977" t="str">
        <f>IF(LEN(Z1977)&gt;0,VLOOKUP(Z1977,DATA!$K$25:$L$69,2,FALSE)&amp;IF(LEN(AA1977)&gt;0,VLOOKUP(AA1977,DATA!$O$25:$P$29,2,FALSE),""),"")</f>
        <v/>
      </c>
      <c r="AC1977" t="str">
        <f>IF(LEN(Z1977)&gt;0,VLOOKUP(Z1977,DATA!$K$25:$M$69,3,FALSE),"")</f>
        <v/>
      </c>
      <c r="AD1977" t="str">
        <f t="shared" si="1034"/>
        <v/>
      </c>
      <c r="AE1977" t="str">
        <f t="shared" si="1035"/>
        <v/>
      </c>
      <c r="AF1977" t="str">
        <f t="shared" si="1036"/>
        <v/>
      </c>
      <c r="AG1977" t="str">
        <f t="shared" si="1037"/>
        <v/>
      </c>
      <c r="AH1977" t="str">
        <f t="shared" si="1038"/>
        <v/>
      </c>
      <c r="AI1977" t="str">
        <f>IF(LEN(Q1977)&gt;0,REPT("0",IF(IF(MID(I1977,12,1)="F",VLOOKUP(J1977,DATA!$K$2:$Y$20,14,FALSE),0)&gt;10,IF(MID(I1977,12,1)="F",VLOOKUP(J1977,DATA!$K$2:$Y$20,14,FALSE),0)-10,0)-LEN(X1977))&amp;DEC2BIN(Q1977,IF(MID(I1977,12,1)="F",VLOOKUP(J1977,DATA!$K$2:$Y$20,14,FALSE),0)-IF(IF(MID(I1977,12,1)="F",VLOOKUP(J1977,DATA!$K$2:$Y$20,14,FALSE),0)&gt;10,IF(MID(I1977,12,1)="F",VLOOKUP(J1977,DATA!$K$2:$Y$20,14,FALSE),0)-10,0)),"")</f>
        <v/>
      </c>
      <c r="AJ1977" t="str">
        <f>IF(LEN(H1977)&gt;0,IF(H1977&lt;&gt;"CALL_PAL",VLOOKUP(H1977,DATA!$B$2:$E$526,4,FALSE),VLOOKUP(K1977,DATA!$K$72:$M$161,3,FALSE)),"")</f>
        <v/>
      </c>
      <c r="AK1977" t="str">
        <f>IF(LEN(H1977)&gt;0,VLOOKUP(H1977,DATA!$B$2:$D$526,3,FALSE),"")</f>
        <v/>
      </c>
      <c r="AL1977" t="str">
        <f t="shared" si="1039"/>
        <v/>
      </c>
      <c r="AM1977" t="str">
        <f t="shared" si="1040"/>
        <v/>
      </c>
      <c r="AN1977" t="str">
        <f t="shared" si="1018"/>
        <v/>
      </c>
      <c r="AO1977" t="str">
        <f t="shared" si="1012"/>
        <v/>
      </c>
      <c r="AP1977" t="str">
        <f t="shared" si="1013"/>
        <v/>
      </c>
      <c r="AQ1977" t="str">
        <f t="shared" si="1010"/>
        <v/>
      </c>
    </row>
    <row r="1978" spans="1:43" x14ac:dyDescent="0.25">
      <c r="A1978" t="str">
        <f t="shared" si="1014"/>
        <v/>
      </c>
      <c r="C1978" t="str">
        <f t="shared" si="1020"/>
        <v/>
      </c>
      <c r="D1978" t="str">
        <f t="shared" si="1015"/>
        <v/>
      </c>
      <c r="E1978" t="str">
        <f t="shared" si="1016"/>
        <v/>
      </c>
      <c r="F1978" t="str">
        <f t="shared" si="1019"/>
        <v/>
      </c>
      <c r="G1978" t="str">
        <f t="shared" si="1011"/>
        <v/>
      </c>
      <c r="H1978" t="str">
        <f t="shared" si="1021"/>
        <v/>
      </c>
      <c r="I1978" s="3" t="str">
        <f>IF(LEN(H1978)&gt;0,VLOOKUP(H1978,DATA!$B$2:$G$526,6,FALSE),"")</f>
        <v/>
      </c>
      <c r="J1978" t="str">
        <f>IF(LEN(H1978)&gt;0,VLOOKUP(H1978,DATA!$B$2:$G$526,2,FALSE),"")</f>
        <v/>
      </c>
      <c r="K1978" t="str">
        <f>IF(LEN(H1978)&gt;0,IF(MID(IF(MID(MID(C1978,LEN(H1978)+2,99),1,1)="(",MID(MID(C1978,LEN(H1978)+2,99),2,LEN(MID(C1978,LEN(H1978)+2,99))-2),MID(C1978,LEN(H1978)+2,99)),1,1)=VLOOKUP(H1978,DATA!$B$2:$I$526,8,FALSE),MID(IF(MID(MID(C1978,LEN(H1978)+2,99),1,1)="(",MID(MID(C1978,LEN(H1978)+2,99),2,LEN(MID(C1978,LEN(H1978)+2,99))-2),MID(C1978,LEN(H1978)+2,99)),1,3),IF(MID(MID(C1978,LEN(H1978)+2,99),1,1)="(",MID(MID(C1978,LEN(H1978)+2,99),2,LEN(MID(C1978,LEN(H1978)+2,99))-2),MID(C1978,LEN(H1978)+2,99))),"")</f>
        <v/>
      </c>
      <c r="L1978" t="str">
        <f t="shared" si="1022"/>
        <v/>
      </c>
      <c r="M1978" t="str">
        <f t="shared" si="1041"/>
        <v/>
      </c>
      <c r="N1978" t="str">
        <f t="shared" si="1023"/>
        <v/>
      </c>
      <c r="O1978" t="str">
        <f t="shared" si="1024"/>
        <v/>
      </c>
      <c r="P1978" t="str">
        <f t="shared" si="1017"/>
        <v/>
      </c>
      <c r="Q1978" t="str">
        <f t="shared" si="1025"/>
        <v/>
      </c>
      <c r="R1978" t="str">
        <f t="shared" si="1026"/>
        <v/>
      </c>
      <c r="S1978" t="str">
        <f t="shared" si="1027"/>
        <v/>
      </c>
      <c r="T1978" t="str">
        <f t="shared" si="1028"/>
        <v/>
      </c>
      <c r="U1978" t="str">
        <f t="shared" si="1029"/>
        <v/>
      </c>
      <c r="V1978" t="str">
        <f>IF(MID(I1978,6,1)="T",VLOOKUP(H1978,DATA!$B$2:$H$526,7,FALSE),"")</f>
        <v/>
      </c>
      <c r="W1978" t="str">
        <f t="shared" si="1030"/>
        <v/>
      </c>
      <c r="X1978" t="str">
        <f>IF(LEN(H1978)&gt;0,VLOOKUP(H1978,DATA!$B$2:$F$526,5,FALSE),"")</f>
        <v/>
      </c>
      <c r="Y1978" t="str">
        <f t="shared" si="1031"/>
        <v/>
      </c>
      <c r="Z1978" t="str">
        <f t="shared" si="1032"/>
        <v/>
      </c>
      <c r="AA1978" t="str">
        <f t="shared" si="1033"/>
        <v/>
      </c>
      <c r="AB1978" t="str">
        <f>IF(LEN(Z1978)&gt;0,VLOOKUP(Z1978,DATA!$K$25:$L$69,2,FALSE)&amp;IF(LEN(AA1978)&gt;0,VLOOKUP(AA1978,DATA!$O$25:$P$29,2,FALSE),""),"")</f>
        <v/>
      </c>
      <c r="AC1978" t="str">
        <f>IF(LEN(Z1978)&gt;0,VLOOKUP(Z1978,DATA!$K$25:$M$69,3,FALSE),"")</f>
        <v/>
      </c>
      <c r="AD1978" t="str">
        <f t="shared" si="1034"/>
        <v/>
      </c>
      <c r="AE1978" t="str">
        <f t="shared" si="1035"/>
        <v/>
      </c>
      <c r="AF1978" t="str">
        <f t="shared" si="1036"/>
        <v/>
      </c>
      <c r="AG1978" t="str">
        <f t="shared" si="1037"/>
        <v/>
      </c>
      <c r="AH1978" t="str">
        <f t="shared" si="1038"/>
        <v/>
      </c>
      <c r="AI1978" t="str">
        <f>IF(LEN(Q1978)&gt;0,REPT("0",IF(IF(MID(I1978,12,1)="F",VLOOKUP(J1978,DATA!$K$2:$Y$20,14,FALSE),0)&gt;10,IF(MID(I1978,12,1)="F",VLOOKUP(J1978,DATA!$K$2:$Y$20,14,FALSE),0)-10,0)-LEN(X1978))&amp;DEC2BIN(Q1978,IF(MID(I1978,12,1)="F",VLOOKUP(J1978,DATA!$K$2:$Y$20,14,FALSE),0)-IF(IF(MID(I1978,12,1)="F",VLOOKUP(J1978,DATA!$K$2:$Y$20,14,FALSE),0)&gt;10,IF(MID(I1978,12,1)="F",VLOOKUP(J1978,DATA!$K$2:$Y$20,14,FALSE),0)-10,0)),"")</f>
        <v/>
      </c>
      <c r="AJ1978" t="str">
        <f>IF(LEN(H1978)&gt;0,IF(H1978&lt;&gt;"CALL_PAL",VLOOKUP(H1978,DATA!$B$2:$E$526,4,FALSE),VLOOKUP(K1978,DATA!$K$72:$M$161,3,FALSE)),"")</f>
        <v/>
      </c>
      <c r="AK1978" t="str">
        <f>IF(LEN(H1978)&gt;0,VLOOKUP(H1978,DATA!$B$2:$D$526,3,FALSE),"")</f>
        <v/>
      </c>
      <c r="AL1978" t="str">
        <f t="shared" si="1039"/>
        <v/>
      </c>
      <c r="AM1978" t="str">
        <f t="shared" si="1040"/>
        <v/>
      </c>
      <c r="AN1978" t="str">
        <f t="shared" si="1018"/>
        <v/>
      </c>
      <c r="AO1978" t="str">
        <f t="shared" si="1012"/>
        <v/>
      </c>
      <c r="AP1978" t="str">
        <f t="shared" si="1013"/>
        <v/>
      </c>
      <c r="AQ1978" t="str">
        <f t="shared" si="1010"/>
        <v/>
      </c>
    </row>
    <row r="1979" spans="1:43" x14ac:dyDescent="0.25">
      <c r="A1979" t="str">
        <f t="shared" si="1014"/>
        <v/>
      </c>
      <c r="C1979" t="str">
        <f t="shared" si="1020"/>
        <v/>
      </c>
      <c r="D1979" t="str">
        <f t="shared" si="1015"/>
        <v/>
      </c>
      <c r="E1979" t="str">
        <f t="shared" si="1016"/>
        <v/>
      </c>
      <c r="F1979" t="str">
        <f t="shared" si="1019"/>
        <v/>
      </c>
      <c r="G1979" t="str">
        <f t="shared" si="1011"/>
        <v/>
      </c>
      <c r="H1979" t="str">
        <f t="shared" si="1021"/>
        <v/>
      </c>
      <c r="I1979" s="3" t="str">
        <f>IF(LEN(H1979)&gt;0,VLOOKUP(H1979,DATA!$B$2:$G$526,6,FALSE),"")</f>
        <v/>
      </c>
      <c r="J1979" t="str">
        <f>IF(LEN(H1979)&gt;0,VLOOKUP(H1979,DATA!$B$2:$G$526,2,FALSE),"")</f>
        <v/>
      </c>
      <c r="K1979" t="str">
        <f>IF(LEN(H1979)&gt;0,IF(MID(IF(MID(MID(C1979,LEN(H1979)+2,99),1,1)="(",MID(MID(C1979,LEN(H1979)+2,99),2,LEN(MID(C1979,LEN(H1979)+2,99))-2),MID(C1979,LEN(H1979)+2,99)),1,1)=VLOOKUP(H1979,DATA!$B$2:$I$526,8,FALSE),MID(IF(MID(MID(C1979,LEN(H1979)+2,99),1,1)="(",MID(MID(C1979,LEN(H1979)+2,99),2,LEN(MID(C1979,LEN(H1979)+2,99))-2),MID(C1979,LEN(H1979)+2,99)),1,3),IF(MID(MID(C1979,LEN(H1979)+2,99),1,1)="(",MID(MID(C1979,LEN(H1979)+2,99),2,LEN(MID(C1979,LEN(H1979)+2,99))-2),MID(C1979,LEN(H1979)+2,99))),"")</f>
        <v/>
      </c>
      <c r="L1979" t="str">
        <f t="shared" si="1022"/>
        <v/>
      </c>
      <c r="M1979" t="str">
        <f t="shared" si="1041"/>
        <v/>
      </c>
      <c r="N1979" t="str">
        <f t="shared" si="1023"/>
        <v/>
      </c>
      <c r="O1979" t="str">
        <f t="shared" si="1024"/>
        <v/>
      </c>
      <c r="P1979" t="str">
        <f t="shared" si="1017"/>
        <v/>
      </c>
      <c r="Q1979" t="str">
        <f t="shared" si="1025"/>
        <v/>
      </c>
      <c r="R1979" t="str">
        <f t="shared" si="1026"/>
        <v/>
      </c>
      <c r="S1979" t="str">
        <f t="shared" si="1027"/>
        <v/>
      </c>
      <c r="T1979" t="str">
        <f t="shared" si="1028"/>
        <v/>
      </c>
      <c r="U1979" t="str">
        <f t="shared" si="1029"/>
        <v/>
      </c>
      <c r="V1979" t="str">
        <f>IF(MID(I1979,6,1)="T",VLOOKUP(H1979,DATA!$B$2:$H$526,7,FALSE),"")</f>
        <v/>
      </c>
      <c r="W1979" t="str">
        <f t="shared" si="1030"/>
        <v/>
      </c>
      <c r="X1979" t="str">
        <f>IF(LEN(H1979)&gt;0,VLOOKUP(H1979,DATA!$B$2:$F$526,5,FALSE),"")</f>
        <v/>
      </c>
      <c r="Y1979" t="str">
        <f t="shared" si="1031"/>
        <v/>
      </c>
      <c r="Z1979" t="str">
        <f t="shared" si="1032"/>
        <v/>
      </c>
      <c r="AA1979" t="str">
        <f t="shared" si="1033"/>
        <v/>
      </c>
      <c r="AB1979" t="str">
        <f>IF(LEN(Z1979)&gt;0,VLOOKUP(Z1979,DATA!$K$25:$L$69,2,FALSE)&amp;IF(LEN(AA1979)&gt;0,VLOOKUP(AA1979,DATA!$O$25:$P$29,2,FALSE),""),"")</f>
        <v/>
      </c>
      <c r="AC1979" t="str">
        <f>IF(LEN(Z1979)&gt;0,VLOOKUP(Z1979,DATA!$K$25:$M$69,3,FALSE),"")</f>
        <v/>
      </c>
      <c r="AD1979" t="str">
        <f t="shared" si="1034"/>
        <v/>
      </c>
      <c r="AE1979" t="str">
        <f t="shared" si="1035"/>
        <v/>
      </c>
      <c r="AF1979" t="str">
        <f t="shared" si="1036"/>
        <v/>
      </c>
      <c r="AG1979" t="str">
        <f t="shared" si="1037"/>
        <v/>
      </c>
      <c r="AH1979" t="str">
        <f t="shared" si="1038"/>
        <v/>
      </c>
      <c r="AI1979" t="str">
        <f>IF(LEN(Q1979)&gt;0,REPT("0",IF(IF(MID(I1979,12,1)="F",VLOOKUP(J1979,DATA!$K$2:$Y$20,14,FALSE),0)&gt;10,IF(MID(I1979,12,1)="F",VLOOKUP(J1979,DATA!$K$2:$Y$20,14,FALSE),0)-10,0)-LEN(X1979))&amp;DEC2BIN(Q1979,IF(MID(I1979,12,1)="F",VLOOKUP(J1979,DATA!$K$2:$Y$20,14,FALSE),0)-IF(IF(MID(I1979,12,1)="F",VLOOKUP(J1979,DATA!$K$2:$Y$20,14,FALSE),0)&gt;10,IF(MID(I1979,12,1)="F",VLOOKUP(J1979,DATA!$K$2:$Y$20,14,FALSE),0)-10,0)),"")</f>
        <v/>
      </c>
      <c r="AJ1979" t="str">
        <f>IF(LEN(H1979)&gt;0,IF(H1979&lt;&gt;"CALL_PAL",VLOOKUP(H1979,DATA!$B$2:$E$526,4,FALSE),VLOOKUP(K1979,DATA!$K$72:$M$161,3,FALSE)),"")</f>
        <v/>
      </c>
      <c r="AK1979" t="str">
        <f>IF(LEN(H1979)&gt;0,VLOOKUP(H1979,DATA!$B$2:$D$526,3,FALSE),"")</f>
        <v/>
      </c>
      <c r="AL1979" t="str">
        <f t="shared" si="1039"/>
        <v/>
      </c>
      <c r="AM1979" t="str">
        <f t="shared" si="1040"/>
        <v/>
      </c>
      <c r="AN1979" t="str">
        <f t="shared" si="1018"/>
        <v/>
      </c>
      <c r="AO1979" t="str">
        <f t="shared" si="1012"/>
        <v/>
      </c>
      <c r="AP1979" t="str">
        <f t="shared" si="1013"/>
        <v/>
      </c>
      <c r="AQ1979" t="str">
        <f t="shared" si="1010"/>
        <v/>
      </c>
    </row>
    <row r="1980" spans="1:43" x14ac:dyDescent="0.25">
      <c r="A1980" t="str">
        <f t="shared" si="1014"/>
        <v/>
      </c>
      <c r="C1980" t="str">
        <f t="shared" si="1020"/>
        <v/>
      </c>
      <c r="D1980" t="str">
        <f t="shared" si="1015"/>
        <v/>
      </c>
      <c r="E1980" t="str">
        <f t="shared" si="1016"/>
        <v/>
      </c>
      <c r="F1980" t="str">
        <f t="shared" si="1019"/>
        <v/>
      </c>
      <c r="G1980" t="str">
        <f t="shared" si="1011"/>
        <v/>
      </c>
      <c r="H1980" t="str">
        <f t="shared" si="1021"/>
        <v/>
      </c>
      <c r="I1980" s="3" t="str">
        <f>IF(LEN(H1980)&gt;0,VLOOKUP(H1980,DATA!$B$2:$G$526,6,FALSE),"")</f>
        <v/>
      </c>
      <c r="J1980" t="str">
        <f>IF(LEN(H1980)&gt;0,VLOOKUP(H1980,DATA!$B$2:$G$526,2,FALSE),"")</f>
        <v/>
      </c>
      <c r="K1980" t="str">
        <f>IF(LEN(H1980)&gt;0,IF(MID(IF(MID(MID(C1980,LEN(H1980)+2,99),1,1)="(",MID(MID(C1980,LEN(H1980)+2,99),2,LEN(MID(C1980,LEN(H1980)+2,99))-2),MID(C1980,LEN(H1980)+2,99)),1,1)=VLOOKUP(H1980,DATA!$B$2:$I$526,8,FALSE),MID(IF(MID(MID(C1980,LEN(H1980)+2,99),1,1)="(",MID(MID(C1980,LEN(H1980)+2,99),2,LEN(MID(C1980,LEN(H1980)+2,99))-2),MID(C1980,LEN(H1980)+2,99)),1,3),IF(MID(MID(C1980,LEN(H1980)+2,99),1,1)="(",MID(MID(C1980,LEN(H1980)+2,99),2,LEN(MID(C1980,LEN(H1980)+2,99))-2),MID(C1980,LEN(H1980)+2,99))),"")</f>
        <v/>
      </c>
      <c r="L1980" t="str">
        <f t="shared" si="1022"/>
        <v/>
      </c>
      <c r="M1980" t="str">
        <f t="shared" si="1041"/>
        <v/>
      </c>
      <c r="N1980" t="str">
        <f t="shared" si="1023"/>
        <v/>
      </c>
      <c r="O1980" t="str">
        <f t="shared" si="1024"/>
        <v/>
      </c>
      <c r="P1980" t="str">
        <f t="shared" si="1017"/>
        <v/>
      </c>
      <c r="Q1980" t="str">
        <f t="shared" si="1025"/>
        <v/>
      </c>
      <c r="R1980" t="str">
        <f t="shared" si="1026"/>
        <v/>
      </c>
      <c r="S1980" t="str">
        <f t="shared" si="1027"/>
        <v/>
      </c>
      <c r="T1980" t="str">
        <f t="shared" si="1028"/>
        <v/>
      </c>
      <c r="U1980" t="str">
        <f t="shared" si="1029"/>
        <v/>
      </c>
      <c r="V1980" t="str">
        <f>IF(MID(I1980,6,1)="T",VLOOKUP(H1980,DATA!$B$2:$H$526,7,FALSE),"")</f>
        <v/>
      </c>
      <c r="W1980" t="str">
        <f t="shared" si="1030"/>
        <v/>
      </c>
      <c r="X1980" t="str">
        <f>IF(LEN(H1980)&gt;0,VLOOKUP(H1980,DATA!$B$2:$F$526,5,FALSE),"")</f>
        <v/>
      </c>
      <c r="Y1980" t="str">
        <f t="shared" si="1031"/>
        <v/>
      </c>
      <c r="Z1980" t="str">
        <f t="shared" si="1032"/>
        <v/>
      </c>
      <c r="AA1980" t="str">
        <f t="shared" si="1033"/>
        <v/>
      </c>
      <c r="AB1980" t="str">
        <f>IF(LEN(Z1980)&gt;0,VLOOKUP(Z1980,DATA!$K$25:$L$69,2,FALSE)&amp;IF(LEN(AA1980)&gt;0,VLOOKUP(AA1980,DATA!$O$25:$P$29,2,FALSE),""),"")</f>
        <v/>
      </c>
      <c r="AC1980" t="str">
        <f>IF(LEN(Z1980)&gt;0,VLOOKUP(Z1980,DATA!$K$25:$M$69,3,FALSE),"")</f>
        <v/>
      </c>
      <c r="AD1980" t="str">
        <f t="shared" si="1034"/>
        <v/>
      </c>
      <c r="AE1980" t="str">
        <f t="shared" si="1035"/>
        <v/>
      </c>
      <c r="AF1980" t="str">
        <f t="shared" si="1036"/>
        <v/>
      </c>
      <c r="AG1980" t="str">
        <f t="shared" si="1037"/>
        <v/>
      </c>
      <c r="AH1980" t="str">
        <f t="shared" si="1038"/>
        <v/>
      </c>
      <c r="AI1980" t="str">
        <f>IF(LEN(Q1980)&gt;0,REPT("0",IF(IF(MID(I1980,12,1)="F",VLOOKUP(J1980,DATA!$K$2:$Y$20,14,FALSE),0)&gt;10,IF(MID(I1980,12,1)="F",VLOOKUP(J1980,DATA!$K$2:$Y$20,14,FALSE),0)-10,0)-LEN(X1980))&amp;DEC2BIN(Q1980,IF(MID(I1980,12,1)="F",VLOOKUP(J1980,DATA!$K$2:$Y$20,14,FALSE),0)-IF(IF(MID(I1980,12,1)="F",VLOOKUP(J1980,DATA!$K$2:$Y$20,14,FALSE),0)&gt;10,IF(MID(I1980,12,1)="F",VLOOKUP(J1980,DATA!$K$2:$Y$20,14,FALSE),0)-10,0)),"")</f>
        <v/>
      </c>
      <c r="AJ1980" t="str">
        <f>IF(LEN(H1980)&gt;0,IF(H1980&lt;&gt;"CALL_PAL",VLOOKUP(H1980,DATA!$B$2:$E$526,4,FALSE),VLOOKUP(K1980,DATA!$K$72:$M$161,3,FALSE)),"")</f>
        <v/>
      </c>
      <c r="AK1980" t="str">
        <f>IF(LEN(H1980)&gt;0,VLOOKUP(H1980,DATA!$B$2:$D$526,3,FALSE),"")</f>
        <v/>
      </c>
      <c r="AL1980" t="str">
        <f t="shared" si="1039"/>
        <v/>
      </c>
      <c r="AM1980" t="str">
        <f t="shared" si="1040"/>
        <v/>
      </c>
      <c r="AN1980" t="str">
        <f t="shared" si="1018"/>
        <v/>
      </c>
      <c r="AO1980" t="str">
        <f t="shared" si="1012"/>
        <v/>
      </c>
      <c r="AP1980" t="str">
        <f t="shared" si="1013"/>
        <v/>
      </c>
      <c r="AQ1980" t="str">
        <f t="shared" si="1010"/>
        <v/>
      </c>
    </row>
    <row r="1981" spans="1:43" x14ac:dyDescent="0.25">
      <c r="A1981" t="str">
        <f t="shared" si="1014"/>
        <v/>
      </c>
      <c r="C1981" t="str">
        <f t="shared" si="1020"/>
        <v/>
      </c>
      <c r="D1981" t="str">
        <f t="shared" si="1015"/>
        <v/>
      </c>
      <c r="E1981" t="str">
        <f t="shared" si="1016"/>
        <v/>
      </c>
      <c r="F1981" t="str">
        <f t="shared" si="1019"/>
        <v/>
      </c>
      <c r="G1981" t="str">
        <f t="shared" si="1011"/>
        <v/>
      </c>
      <c r="H1981" t="str">
        <f t="shared" si="1021"/>
        <v/>
      </c>
      <c r="I1981" s="3" t="str">
        <f>IF(LEN(H1981)&gt;0,VLOOKUP(H1981,DATA!$B$2:$G$526,6,FALSE),"")</f>
        <v/>
      </c>
      <c r="J1981" t="str">
        <f>IF(LEN(H1981)&gt;0,VLOOKUP(H1981,DATA!$B$2:$G$526,2,FALSE),"")</f>
        <v/>
      </c>
      <c r="K1981" t="str">
        <f>IF(LEN(H1981)&gt;0,IF(MID(IF(MID(MID(C1981,LEN(H1981)+2,99),1,1)="(",MID(MID(C1981,LEN(H1981)+2,99),2,LEN(MID(C1981,LEN(H1981)+2,99))-2),MID(C1981,LEN(H1981)+2,99)),1,1)=VLOOKUP(H1981,DATA!$B$2:$I$526,8,FALSE),MID(IF(MID(MID(C1981,LEN(H1981)+2,99),1,1)="(",MID(MID(C1981,LEN(H1981)+2,99),2,LEN(MID(C1981,LEN(H1981)+2,99))-2),MID(C1981,LEN(H1981)+2,99)),1,3),IF(MID(MID(C1981,LEN(H1981)+2,99),1,1)="(",MID(MID(C1981,LEN(H1981)+2,99),2,LEN(MID(C1981,LEN(H1981)+2,99))-2),MID(C1981,LEN(H1981)+2,99))),"")</f>
        <v/>
      </c>
      <c r="L1981" t="str">
        <f t="shared" si="1022"/>
        <v/>
      </c>
      <c r="M1981" t="str">
        <f t="shared" si="1041"/>
        <v/>
      </c>
      <c r="N1981" t="str">
        <f t="shared" si="1023"/>
        <v/>
      </c>
      <c r="O1981" t="str">
        <f t="shared" si="1024"/>
        <v/>
      </c>
      <c r="P1981" t="str">
        <f t="shared" si="1017"/>
        <v/>
      </c>
      <c r="Q1981" t="str">
        <f t="shared" si="1025"/>
        <v/>
      </c>
      <c r="R1981" t="str">
        <f t="shared" si="1026"/>
        <v/>
      </c>
      <c r="S1981" t="str">
        <f t="shared" si="1027"/>
        <v/>
      </c>
      <c r="T1981" t="str">
        <f t="shared" si="1028"/>
        <v/>
      </c>
      <c r="U1981" t="str">
        <f t="shared" si="1029"/>
        <v/>
      </c>
      <c r="V1981" t="str">
        <f>IF(MID(I1981,6,1)="T",VLOOKUP(H1981,DATA!$B$2:$H$526,7,FALSE),"")</f>
        <v/>
      </c>
      <c r="W1981" t="str">
        <f t="shared" si="1030"/>
        <v/>
      </c>
      <c r="X1981" t="str">
        <f>IF(LEN(H1981)&gt;0,VLOOKUP(H1981,DATA!$B$2:$F$526,5,FALSE),"")</f>
        <v/>
      </c>
      <c r="Y1981" t="str">
        <f t="shared" si="1031"/>
        <v/>
      </c>
      <c r="Z1981" t="str">
        <f t="shared" si="1032"/>
        <v/>
      </c>
      <c r="AA1981" t="str">
        <f t="shared" si="1033"/>
        <v/>
      </c>
      <c r="AB1981" t="str">
        <f>IF(LEN(Z1981)&gt;0,VLOOKUP(Z1981,DATA!$K$25:$L$69,2,FALSE)&amp;IF(LEN(AA1981)&gt;0,VLOOKUP(AA1981,DATA!$O$25:$P$29,2,FALSE),""),"")</f>
        <v/>
      </c>
      <c r="AC1981" t="str">
        <f>IF(LEN(Z1981)&gt;0,VLOOKUP(Z1981,DATA!$K$25:$M$69,3,FALSE),"")</f>
        <v/>
      </c>
      <c r="AD1981" t="str">
        <f t="shared" si="1034"/>
        <v/>
      </c>
      <c r="AE1981" t="str">
        <f t="shared" si="1035"/>
        <v/>
      </c>
      <c r="AF1981" t="str">
        <f t="shared" si="1036"/>
        <v/>
      </c>
      <c r="AG1981" t="str">
        <f t="shared" si="1037"/>
        <v/>
      </c>
      <c r="AH1981" t="str">
        <f t="shared" si="1038"/>
        <v/>
      </c>
      <c r="AI1981" t="str">
        <f>IF(LEN(Q1981)&gt;0,REPT("0",IF(IF(MID(I1981,12,1)="F",VLOOKUP(J1981,DATA!$K$2:$Y$20,14,FALSE),0)&gt;10,IF(MID(I1981,12,1)="F",VLOOKUP(J1981,DATA!$K$2:$Y$20,14,FALSE),0)-10,0)-LEN(X1981))&amp;DEC2BIN(Q1981,IF(MID(I1981,12,1)="F",VLOOKUP(J1981,DATA!$K$2:$Y$20,14,FALSE),0)-IF(IF(MID(I1981,12,1)="F",VLOOKUP(J1981,DATA!$K$2:$Y$20,14,FALSE),0)&gt;10,IF(MID(I1981,12,1)="F",VLOOKUP(J1981,DATA!$K$2:$Y$20,14,FALSE),0)-10,0)),"")</f>
        <v/>
      </c>
      <c r="AJ1981" t="str">
        <f>IF(LEN(H1981)&gt;0,IF(H1981&lt;&gt;"CALL_PAL",VLOOKUP(H1981,DATA!$B$2:$E$526,4,FALSE),VLOOKUP(K1981,DATA!$K$72:$M$161,3,FALSE)),"")</f>
        <v/>
      </c>
      <c r="AK1981" t="str">
        <f>IF(LEN(H1981)&gt;0,VLOOKUP(H1981,DATA!$B$2:$D$526,3,FALSE),"")</f>
        <v/>
      </c>
      <c r="AL1981" t="str">
        <f t="shared" si="1039"/>
        <v/>
      </c>
      <c r="AM1981" t="str">
        <f t="shared" si="1040"/>
        <v/>
      </c>
      <c r="AN1981" t="str">
        <f t="shared" si="1018"/>
        <v/>
      </c>
      <c r="AO1981" t="str">
        <f t="shared" si="1012"/>
        <v/>
      </c>
      <c r="AP1981" t="str">
        <f t="shared" si="1013"/>
        <v/>
      </c>
      <c r="AQ1981" t="str">
        <f t="shared" si="1010"/>
        <v/>
      </c>
    </row>
    <row r="1982" spans="1:43" x14ac:dyDescent="0.25">
      <c r="A1982" t="str">
        <f t="shared" si="1014"/>
        <v/>
      </c>
      <c r="C1982" t="str">
        <f t="shared" si="1020"/>
        <v/>
      </c>
      <c r="D1982" t="str">
        <f t="shared" si="1015"/>
        <v/>
      </c>
      <c r="E1982" t="str">
        <f t="shared" si="1016"/>
        <v/>
      </c>
      <c r="F1982" t="str">
        <f t="shared" si="1019"/>
        <v/>
      </c>
      <c r="G1982" t="str">
        <f t="shared" si="1011"/>
        <v/>
      </c>
      <c r="H1982" t="str">
        <f t="shared" si="1021"/>
        <v/>
      </c>
      <c r="I1982" s="3" t="str">
        <f>IF(LEN(H1982)&gt;0,VLOOKUP(H1982,DATA!$B$2:$G$526,6,FALSE),"")</f>
        <v/>
      </c>
      <c r="J1982" t="str">
        <f>IF(LEN(H1982)&gt;0,VLOOKUP(H1982,DATA!$B$2:$G$526,2,FALSE),"")</f>
        <v/>
      </c>
      <c r="K1982" t="str">
        <f>IF(LEN(H1982)&gt;0,IF(MID(IF(MID(MID(C1982,LEN(H1982)+2,99),1,1)="(",MID(MID(C1982,LEN(H1982)+2,99),2,LEN(MID(C1982,LEN(H1982)+2,99))-2),MID(C1982,LEN(H1982)+2,99)),1,1)=VLOOKUP(H1982,DATA!$B$2:$I$526,8,FALSE),MID(IF(MID(MID(C1982,LEN(H1982)+2,99),1,1)="(",MID(MID(C1982,LEN(H1982)+2,99),2,LEN(MID(C1982,LEN(H1982)+2,99))-2),MID(C1982,LEN(H1982)+2,99)),1,3),IF(MID(MID(C1982,LEN(H1982)+2,99),1,1)="(",MID(MID(C1982,LEN(H1982)+2,99),2,LEN(MID(C1982,LEN(H1982)+2,99))-2),MID(C1982,LEN(H1982)+2,99))),"")</f>
        <v/>
      </c>
      <c r="L1982" t="str">
        <f t="shared" si="1022"/>
        <v/>
      </c>
      <c r="M1982" t="str">
        <f t="shared" si="1041"/>
        <v/>
      </c>
      <c r="N1982" t="str">
        <f t="shared" si="1023"/>
        <v/>
      </c>
      <c r="O1982" t="str">
        <f t="shared" si="1024"/>
        <v/>
      </c>
      <c r="P1982" t="str">
        <f t="shared" si="1017"/>
        <v/>
      </c>
      <c r="Q1982" t="str">
        <f t="shared" si="1025"/>
        <v/>
      </c>
      <c r="R1982" t="str">
        <f t="shared" si="1026"/>
        <v/>
      </c>
      <c r="S1982" t="str">
        <f t="shared" si="1027"/>
        <v/>
      </c>
      <c r="T1982" t="str">
        <f t="shared" si="1028"/>
        <v/>
      </c>
      <c r="U1982" t="str">
        <f t="shared" si="1029"/>
        <v/>
      </c>
      <c r="V1982" t="str">
        <f>IF(MID(I1982,6,1)="T",VLOOKUP(H1982,DATA!$B$2:$H$526,7,FALSE),"")</f>
        <v/>
      </c>
      <c r="W1982" t="str">
        <f t="shared" si="1030"/>
        <v/>
      </c>
      <c r="X1982" t="str">
        <f>IF(LEN(H1982)&gt;0,VLOOKUP(H1982,DATA!$B$2:$F$526,5,FALSE),"")</f>
        <v/>
      </c>
      <c r="Y1982" t="str">
        <f t="shared" si="1031"/>
        <v/>
      </c>
      <c r="Z1982" t="str">
        <f t="shared" si="1032"/>
        <v/>
      </c>
      <c r="AA1982" t="str">
        <f t="shared" si="1033"/>
        <v/>
      </c>
      <c r="AB1982" t="str">
        <f>IF(LEN(Z1982)&gt;0,VLOOKUP(Z1982,DATA!$K$25:$L$69,2,FALSE)&amp;IF(LEN(AA1982)&gt;0,VLOOKUP(AA1982,DATA!$O$25:$P$29,2,FALSE),""),"")</f>
        <v/>
      </c>
      <c r="AC1982" t="str">
        <f>IF(LEN(Z1982)&gt;0,VLOOKUP(Z1982,DATA!$K$25:$M$69,3,FALSE),"")</f>
        <v/>
      </c>
      <c r="AD1982" t="str">
        <f t="shared" si="1034"/>
        <v/>
      </c>
      <c r="AE1982" t="str">
        <f t="shared" si="1035"/>
        <v/>
      </c>
      <c r="AF1982" t="str">
        <f t="shared" si="1036"/>
        <v/>
      </c>
      <c r="AG1982" t="str">
        <f t="shared" si="1037"/>
        <v/>
      </c>
      <c r="AH1982" t="str">
        <f t="shared" si="1038"/>
        <v/>
      </c>
      <c r="AI1982" t="str">
        <f>IF(LEN(Q1982)&gt;0,REPT("0",IF(IF(MID(I1982,12,1)="F",VLOOKUP(J1982,DATA!$K$2:$Y$20,14,FALSE),0)&gt;10,IF(MID(I1982,12,1)="F",VLOOKUP(J1982,DATA!$K$2:$Y$20,14,FALSE),0)-10,0)-LEN(X1982))&amp;DEC2BIN(Q1982,IF(MID(I1982,12,1)="F",VLOOKUP(J1982,DATA!$K$2:$Y$20,14,FALSE),0)-IF(IF(MID(I1982,12,1)="F",VLOOKUP(J1982,DATA!$K$2:$Y$20,14,FALSE),0)&gt;10,IF(MID(I1982,12,1)="F",VLOOKUP(J1982,DATA!$K$2:$Y$20,14,FALSE),0)-10,0)),"")</f>
        <v/>
      </c>
      <c r="AJ1982" t="str">
        <f>IF(LEN(H1982)&gt;0,IF(H1982&lt;&gt;"CALL_PAL",VLOOKUP(H1982,DATA!$B$2:$E$526,4,FALSE),VLOOKUP(K1982,DATA!$K$72:$M$161,3,FALSE)),"")</f>
        <v/>
      </c>
      <c r="AK1982" t="str">
        <f>IF(LEN(H1982)&gt;0,VLOOKUP(H1982,DATA!$B$2:$D$526,3,FALSE),"")</f>
        <v/>
      </c>
      <c r="AL1982" t="str">
        <f t="shared" si="1039"/>
        <v/>
      </c>
      <c r="AM1982" t="str">
        <f t="shared" si="1040"/>
        <v/>
      </c>
      <c r="AN1982" t="str">
        <f t="shared" si="1018"/>
        <v/>
      </c>
      <c r="AO1982" t="str">
        <f t="shared" si="1012"/>
        <v/>
      </c>
      <c r="AP1982" t="str">
        <f t="shared" si="1013"/>
        <v/>
      </c>
      <c r="AQ1982" t="str">
        <f t="shared" si="1010"/>
        <v/>
      </c>
    </row>
    <row r="1983" spans="1:43" x14ac:dyDescent="0.25">
      <c r="A1983" t="str">
        <f t="shared" si="1014"/>
        <v/>
      </c>
      <c r="C1983" t="str">
        <f t="shared" si="1020"/>
        <v/>
      </c>
      <c r="D1983" t="str">
        <f t="shared" si="1015"/>
        <v/>
      </c>
      <c r="E1983" t="str">
        <f t="shared" si="1016"/>
        <v/>
      </c>
      <c r="F1983" t="str">
        <f t="shared" si="1019"/>
        <v/>
      </c>
      <c r="G1983" t="str">
        <f t="shared" si="1011"/>
        <v/>
      </c>
      <c r="H1983" t="str">
        <f t="shared" si="1021"/>
        <v/>
      </c>
      <c r="I1983" s="3" t="str">
        <f>IF(LEN(H1983)&gt;0,VLOOKUP(H1983,DATA!$B$2:$G$526,6,FALSE),"")</f>
        <v/>
      </c>
      <c r="J1983" t="str">
        <f>IF(LEN(H1983)&gt;0,VLOOKUP(H1983,DATA!$B$2:$G$526,2,FALSE),"")</f>
        <v/>
      </c>
      <c r="K1983" t="str">
        <f>IF(LEN(H1983)&gt;0,IF(MID(IF(MID(MID(C1983,LEN(H1983)+2,99),1,1)="(",MID(MID(C1983,LEN(H1983)+2,99),2,LEN(MID(C1983,LEN(H1983)+2,99))-2),MID(C1983,LEN(H1983)+2,99)),1,1)=VLOOKUP(H1983,DATA!$B$2:$I$526,8,FALSE),MID(IF(MID(MID(C1983,LEN(H1983)+2,99),1,1)="(",MID(MID(C1983,LEN(H1983)+2,99),2,LEN(MID(C1983,LEN(H1983)+2,99))-2),MID(C1983,LEN(H1983)+2,99)),1,3),IF(MID(MID(C1983,LEN(H1983)+2,99),1,1)="(",MID(MID(C1983,LEN(H1983)+2,99),2,LEN(MID(C1983,LEN(H1983)+2,99))-2),MID(C1983,LEN(H1983)+2,99))),"")</f>
        <v/>
      </c>
      <c r="L1983" t="str">
        <f t="shared" si="1022"/>
        <v/>
      </c>
      <c r="M1983" t="str">
        <f t="shared" si="1041"/>
        <v/>
      </c>
      <c r="N1983" t="str">
        <f t="shared" si="1023"/>
        <v/>
      </c>
      <c r="O1983" t="str">
        <f t="shared" si="1024"/>
        <v/>
      </c>
      <c r="P1983" t="str">
        <f t="shared" si="1017"/>
        <v/>
      </c>
      <c r="Q1983" t="str">
        <f t="shared" si="1025"/>
        <v/>
      </c>
      <c r="R1983" t="str">
        <f t="shared" si="1026"/>
        <v/>
      </c>
      <c r="S1983" t="str">
        <f t="shared" si="1027"/>
        <v/>
      </c>
      <c r="T1983" t="str">
        <f t="shared" si="1028"/>
        <v/>
      </c>
      <c r="U1983" t="str">
        <f t="shared" si="1029"/>
        <v/>
      </c>
      <c r="V1983" t="str">
        <f>IF(MID(I1983,6,1)="T",VLOOKUP(H1983,DATA!$B$2:$H$526,7,FALSE),"")</f>
        <v/>
      </c>
      <c r="W1983" t="str">
        <f t="shared" si="1030"/>
        <v/>
      </c>
      <c r="X1983" t="str">
        <f>IF(LEN(H1983)&gt;0,VLOOKUP(H1983,DATA!$B$2:$F$526,5,FALSE),"")</f>
        <v/>
      </c>
      <c r="Y1983" t="str">
        <f t="shared" si="1031"/>
        <v/>
      </c>
      <c r="Z1983" t="str">
        <f t="shared" si="1032"/>
        <v/>
      </c>
      <c r="AA1983" t="str">
        <f t="shared" si="1033"/>
        <v/>
      </c>
      <c r="AB1983" t="str">
        <f>IF(LEN(Z1983)&gt;0,VLOOKUP(Z1983,DATA!$K$25:$L$69,2,FALSE)&amp;IF(LEN(AA1983)&gt;0,VLOOKUP(AA1983,DATA!$O$25:$P$29,2,FALSE),""),"")</f>
        <v/>
      </c>
      <c r="AC1983" t="str">
        <f>IF(LEN(Z1983)&gt;0,VLOOKUP(Z1983,DATA!$K$25:$M$69,3,FALSE),"")</f>
        <v/>
      </c>
      <c r="AD1983" t="str">
        <f t="shared" si="1034"/>
        <v/>
      </c>
      <c r="AE1983" t="str">
        <f t="shared" si="1035"/>
        <v/>
      </c>
      <c r="AF1983" t="str">
        <f t="shared" si="1036"/>
        <v/>
      </c>
      <c r="AG1983" t="str">
        <f t="shared" si="1037"/>
        <v/>
      </c>
      <c r="AH1983" t="str">
        <f t="shared" si="1038"/>
        <v/>
      </c>
      <c r="AI1983" t="str">
        <f>IF(LEN(Q1983)&gt;0,REPT("0",IF(IF(MID(I1983,12,1)="F",VLOOKUP(J1983,DATA!$K$2:$Y$20,14,FALSE),0)&gt;10,IF(MID(I1983,12,1)="F",VLOOKUP(J1983,DATA!$K$2:$Y$20,14,FALSE),0)-10,0)-LEN(X1983))&amp;DEC2BIN(Q1983,IF(MID(I1983,12,1)="F",VLOOKUP(J1983,DATA!$K$2:$Y$20,14,FALSE),0)-IF(IF(MID(I1983,12,1)="F",VLOOKUP(J1983,DATA!$K$2:$Y$20,14,FALSE),0)&gt;10,IF(MID(I1983,12,1)="F",VLOOKUP(J1983,DATA!$K$2:$Y$20,14,FALSE),0)-10,0)),"")</f>
        <v/>
      </c>
      <c r="AJ1983" t="str">
        <f>IF(LEN(H1983)&gt;0,IF(H1983&lt;&gt;"CALL_PAL",VLOOKUP(H1983,DATA!$B$2:$E$526,4,FALSE),VLOOKUP(K1983,DATA!$K$72:$M$161,3,FALSE)),"")</f>
        <v/>
      </c>
      <c r="AK1983" t="str">
        <f>IF(LEN(H1983)&gt;0,VLOOKUP(H1983,DATA!$B$2:$D$526,3,FALSE),"")</f>
        <v/>
      </c>
      <c r="AL1983" t="str">
        <f t="shared" si="1039"/>
        <v/>
      </c>
      <c r="AM1983" t="str">
        <f t="shared" si="1040"/>
        <v/>
      </c>
      <c r="AN1983" t="str">
        <f t="shared" si="1018"/>
        <v/>
      </c>
      <c r="AO1983" t="str">
        <f t="shared" si="1012"/>
        <v/>
      </c>
      <c r="AP1983" t="str">
        <f t="shared" si="1013"/>
        <v/>
      </c>
      <c r="AQ1983" t="str">
        <f t="shared" si="1010"/>
        <v/>
      </c>
    </row>
    <row r="1984" spans="1:43" x14ac:dyDescent="0.25">
      <c r="A1984" t="str">
        <f t="shared" si="1014"/>
        <v/>
      </c>
      <c r="C1984" t="str">
        <f t="shared" si="1020"/>
        <v/>
      </c>
      <c r="D1984" t="str">
        <f t="shared" si="1015"/>
        <v/>
      </c>
      <c r="E1984" t="str">
        <f t="shared" si="1016"/>
        <v/>
      </c>
      <c r="F1984" t="str">
        <f t="shared" si="1019"/>
        <v/>
      </c>
      <c r="G1984" t="str">
        <f t="shared" si="1011"/>
        <v/>
      </c>
      <c r="H1984" t="str">
        <f t="shared" si="1021"/>
        <v/>
      </c>
      <c r="I1984" s="3" t="str">
        <f>IF(LEN(H1984)&gt;0,VLOOKUP(H1984,DATA!$B$2:$G$526,6,FALSE),"")</f>
        <v/>
      </c>
      <c r="J1984" t="str">
        <f>IF(LEN(H1984)&gt;0,VLOOKUP(H1984,DATA!$B$2:$G$526,2,FALSE),"")</f>
        <v/>
      </c>
      <c r="K1984" t="str">
        <f>IF(LEN(H1984)&gt;0,IF(MID(IF(MID(MID(C1984,LEN(H1984)+2,99),1,1)="(",MID(MID(C1984,LEN(H1984)+2,99),2,LEN(MID(C1984,LEN(H1984)+2,99))-2),MID(C1984,LEN(H1984)+2,99)),1,1)=VLOOKUP(H1984,DATA!$B$2:$I$526,8,FALSE),MID(IF(MID(MID(C1984,LEN(H1984)+2,99),1,1)="(",MID(MID(C1984,LEN(H1984)+2,99),2,LEN(MID(C1984,LEN(H1984)+2,99))-2),MID(C1984,LEN(H1984)+2,99)),1,3),IF(MID(MID(C1984,LEN(H1984)+2,99),1,1)="(",MID(MID(C1984,LEN(H1984)+2,99),2,LEN(MID(C1984,LEN(H1984)+2,99))-2),MID(C1984,LEN(H1984)+2,99))),"")</f>
        <v/>
      </c>
      <c r="L1984" t="str">
        <f t="shared" si="1022"/>
        <v/>
      </c>
      <c r="M1984" t="str">
        <f t="shared" si="1041"/>
        <v/>
      </c>
      <c r="N1984" t="str">
        <f t="shared" si="1023"/>
        <v/>
      </c>
      <c r="O1984" t="str">
        <f t="shared" si="1024"/>
        <v/>
      </c>
      <c r="P1984" t="str">
        <f t="shared" si="1017"/>
        <v/>
      </c>
      <c r="Q1984" t="str">
        <f t="shared" si="1025"/>
        <v/>
      </c>
      <c r="R1984" t="str">
        <f t="shared" si="1026"/>
        <v/>
      </c>
      <c r="S1984" t="str">
        <f t="shared" si="1027"/>
        <v/>
      </c>
      <c r="T1984" t="str">
        <f t="shared" si="1028"/>
        <v/>
      </c>
      <c r="U1984" t="str">
        <f t="shared" si="1029"/>
        <v/>
      </c>
      <c r="V1984" t="str">
        <f>IF(MID(I1984,6,1)="T",VLOOKUP(H1984,DATA!$B$2:$H$526,7,FALSE),"")</f>
        <v/>
      </c>
      <c r="W1984" t="str">
        <f t="shared" si="1030"/>
        <v/>
      </c>
      <c r="X1984" t="str">
        <f>IF(LEN(H1984)&gt;0,VLOOKUP(H1984,DATA!$B$2:$F$526,5,FALSE),"")</f>
        <v/>
      </c>
      <c r="Y1984" t="str">
        <f t="shared" si="1031"/>
        <v/>
      </c>
      <c r="Z1984" t="str">
        <f t="shared" si="1032"/>
        <v/>
      </c>
      <c r="AA1984" t="str">
        <f t="shared" si="1033"/>
        <v/>
      </c>
      <c r="AB1984" t="str">
        <f>IF(LEN(Z1984)&gt;0,VLOOKUP(Z1984,DATA!$K$25:$L$69,2,FALSE)&amp;IF(LEN(AA1984)&gt;0,VLOOKUP(AA1984,DATA!$O$25:$P$29,2,FALSE),""),"")</f>
        <v/>
      </c>
      <c r="AC1984" t="str">
        <f>IF(LEN(Z1984)&gt;0,VLOOKUP(Z1984,DATA!$K$25:$M$69,3,FALSE),"")</f>
        <v/>
      </c>
      <c r="AD1984" t="str">
        <f t="shared" si="1034"/>
        <v/>
      </c>
      <c r="AE1984" t="str">
        <f t="shared" si="1035"/>
        <v/>
      </c>
      <c r="AF1984" t="str">
        <f t="shared" si="1036"/>
        <v/>
      </c>
      <c r="AG1984" t="str">
        <f t="shared" si="1037"/>
        <v/>
      </c>
      <c r="AH1984" t="str">
        <f t="shared" si="1038"/>
        <v/>
      </c>
      <c r="AI1984" t="str">
        <f>IF(LEN(Q1984)&gt;0,REPT("0",IF(IF(MID(I1984,12,1)="F",VLOOKUP(J1984,DATA!$K$2:$Y$20,14,FALSE),0)&gt;10,IF(MID(I1984,12,1)="F",VLOOKUP(J1984,DATA!$K$2:$Y$20,14,FALSE),0)-10,0)-LEN(X1984))&amp;DEC2BIN(Q1984,IF(MID(I1984,12,1)="F",VLOOKUP(J1984,DATA!$K$2:$Y$20,14,FALSE),0)-IF(IF(MID(I1984,12,1)="F",VLOOKUP(J1984,DATA!$K$2:$Y$20,14,FALSE),0)&gt;10,IF(MID(I1984,12,1)="F",VLOOKUP(J1984,DATA!$K$2:$Y$20,14,FALSE),0)-10,0)),"")</f>
        <v/>
      </c>
      <c r="AJ1984" t="str">
        <f>IF(LEN(H1984)&gt;0,IF(H1984&lt;&gt;"CALL_PAL",VLOOKUP(H1984,DATA!$B$2:$E$526,4,FALSE),VLOOKUP(K1984,DATA!$K$72:$M$161,3,FALSE)),"")</f>
        <v/>
      </c>
      <c r="AK1984" t="str">
        <f>IF(LEN(H1984)&gt;0,VLOOKUP(H1984,DATA!$B$2:$D$526,3,FALSE),"")</f>
        <v/>
      </c>
      <c r="AL1984" t="str">
        <f t="shared" si="1039"/>
        <v/>
      </c>
      <c r="AM1984" t="str">
        <f t="shared" si="1040"/>
        <v/>
      </c>
      <c r="AN1984" t="str">
        <f t="shared" si="1018"/>
        <v/>
      </c>
      <c r="AO1984" t="str">
        <f t="shared" si="1012"/>
        <v/>
      </c>
      <c r="AP1984" t="str">
        <f t="shared" si="1013"/>
        <v/>
      </c>
      <c r="AQ1984" t="str">
        <f t="shared" si="1010"/>
        <v/>
      </c>
    </row>
    <row r="1985" spans="1:43" x14ac:dyDescent="0.25">
      <c r="A1985" t="str">
        <f t="shared" si="1014"/>
        <v/>
      </c>
      <c r="C1985" t="str">
        <f t="shared" si="1020"/>
        <v/>
      </c>
      <c r="D1985" t="str">
        <f t="shared" si="1015"/>
        <v/>
      </c>
      <c r="E1985" t="str">
        <f t="shared" si="1016"/>
        <v/>
      </c>
      <c r="F1985" t="str">
        <f t="shared" si="1019"/>
        <v/>
      </c>
      <c r="G1985" t="str">
        <f t="shared" si="1011"/>
        <v/>
      </c>
      <c r="H1985" t="str">
        <f t="shared" si="1021"/>
        <v/>
      </c>
      <c r="I1985" s="3" t="str">
        <f>IF(LEN(H1985)&gt;0,VLOOKUP(H1985,DATA!$B$2:$G$526,6,FALSE),"")</f>
        <v/>
      </c>
      <c r="J1985" t="str">
        <f>IF(LEN(H1985)&gt;0,VLOOKUP(H1985,DATA!$B$2:$G$526,2,FALSE),"")</f>
        <v/>
      </c>
      <c r="K1985" t="str">
        <f>IF(LEN(H1985)&gt;0,IF(MID(IF(MID(MID(C1985,LEN(H1985)+2,99),1,1)="(",MID(MID(C1985,LEN(H1985)+2,99),2,LEN(MID(C1985,LEN(H1985)+2,99))-2),MID(C1985,LEN(H1985)+2,99)),1,1)=VLOOKUP(H1985,DATA!$B$2:$I$526,8,FALSE),MID(IF(MID(MID(C1985,LEN(H1985)+2,99),1,1)="(",MID(MID(C1985,LEN(H1985)+2,99),2,LEN(MID(C1985,LEN(H1985)+2,99))-2),MID(C1985,LEN(H1985)+2,99)),1,3),IF(MID(MID(C1985,LEN(H1985)+2,99),1,1)="(",MID(MID(C1985,LEN(H1985)+2,99),2,LEN(MID(C1985,LEN(H1985)+2,99))-2),MID(C1985,LEN(H1985)+2,99))),"")</f>
        <v/>
      </c>
      <c r="L1985" t="str">
        <f t="shared" si="1022"/>
        <v/>
      </c>
      <c r="M1985" t="str">
        <f t="shared" si="1041"/>
        <v/>
      </c>
      <c r="N1985" t="str">
        <f t="shared" si="1023"/>
        <v/>
      </c>
      <c r="O1985" t="str">
        <f t="shared" si="1024"/>
        <v/>
      </c>
      <c r="P1985" t="str">
        <f t="shared" si="1017"/>
        <v/>
      </c>
      <c r="Q1985" t="str">
        <f t="shared" si="1025"/>
        <v/>
      </c>
      <c r="R1985" t="str">
        <f t="shared" si="1026"/>
        <v/>
      </c>
      <c r="S1985" t="str">
        <f t="shared" si="1027"/>
        <v/>
      </c>
      <c r="T1985" t="str">
        <f t="shared" si="1028"/>
        <v/>
      </c>
      <c r="U1985" t="str">
        <f t="shared" si="1029"/>
        <v/>
      </c>
      <c r="V1985" t="str">
        <f>IF(MID(I1985,6,1)="T",VLOOKUP(H1985,DATA!$B$2:$H$526,7,FALSE),"")</f>
        <v/>
      </c>
      <c r="W1985" t="str">
        <f t="shared" si="1030"/>
        <v/>
      </c>
      <c r="X1985" t="str">
        <f>IF(LEN(H1985)&gt;0,VLOOKUP(H1985,DATA!$B$2:$F$526,5,FALSE),"")</f>
        <v/>
      </c>
      <c r="Y1985" t="str">
        <f t="shared" si="1031"/>
        <v/>
      </c>
      <c r="Z1985" t="str">
        <f t="shared" si="1032"/>
        <v/>
      </c>
      <c r="AA1985" t="str">
        <f t="shared" si="1033"/>
        <v/>
      </c>
      <c r="AB1985" t="str">
        <f>IF(LEN(Z1985)&gt;0,VLOOKUP(Z1985,DATA!$K$25:$L$69,2,FALSE)&amp;IF(LEN(AA1985)&gt;0,VLOOKUP(AA1985,DATA!$O$25:$P$29,2,FALSE),""),"")</f>
        <v/>
      </c>
      <c r="AC1985" t="str">
        <f>IF(LEN(Z1985)&gt;0,VLOOKUP(Z1985,DATA!$K$25:$M$69,3,FALSE),"")</f>
        <v/>
      </c>
      <c r="AD1985" t="str">
        <f t="shared" si="1034"/>
        <v/>
      </c>
      <c r="AE1985" t="str">
        <f t="shared" si="1035"/>
        <v/>
      </c>
      <c r="AF1985" t="str">
        <f t="shared" si="1036"/>
        <v/>
      </c>
      <c r="AG1985" t="str">
        <f t="shared" si="1037"/>
        <v/>
      </c>
      <c r="AH1985" t="str">
        <f t="shared" si="1038"/>
        <v/>
      </c>
      <c r="AI1985" t="str">
        <f>IF(LEN(Q1985)&gt;0,REPT("0",IF(IF(MID(I1985,12,1)="F",VLOOKUP(J1985,DATA!$K$2:$Y$20,14,FALSE),0)&gt;10,IF(MID(I1985,12,1)="F",VLOOKUP(J1985,DATA!$K$2:$Y$20,14,FALSE),0)-10,0)-LEN(X1985))&amp;DEC2BIN(Q1985,IF(MID(I1985,12,1)="F",VLOOKUP(J1985,DATA!$K$2:$Y$20,14,FALSE),0)-IF(IF(MID(I1985,12,1)="F",VLOOKUP(J1985,DATA!$K$2:$Y$20,14,FALSE),0)&gt;10,IF(MID(I1985,12,1)="F",VLOOKUP(J1985,DATA!$K$2:$Y$20,14,FALSE),0)-10,0)),"")</f>
        <v/>
      </c>
      <c r="AJ1985" t="str">
        <f>IF(LEN(H1985)&gt;0,IF(H1985&lt;&gt;"CALL_PAL",VLOOKUP(H1985,DATA!$B$2:$E$526,4,FALSE),VLOOKUP(K1985,DATA!$K$72:$M$161,3,FALSE)),"")</f>
        <v/>
      </c>
      <c r="AK1985" t="str">
        <f>IF(LEN(H1985)&gt;0,VLOOKUP(H1985,DATA!$B$2:$D$526,3,FALSE),"")</f>
        <v/>
      </c>
      <c r="AL1985" t="str">
        <f t="shared" si="1039"/>
        <v/>
      </c>
      <c r="AM1985" t="str">
        <f t="shared" si="1040"/>
        <v/>
      </c>
      <c r="AN1985" t="str">
        <f t="shared" si="1018"/>
        <v/>
      </c>
      <c r="AO1985" t="str">
        <f t="shared" si="1012"/>
        <v/>
      </c>
      <c r="AP1985" t="str">
        <f t="shared" si="1013"/>
        <v/>
      </c>
      <c r="AQ1985" t="str">
        <f t="shared" si="1010"/>
        <v/>
      </c>
    </row>
    <row r="1986" spans="1:43" x14ac:dyDescent="0.25">
      <c r="A1986" t="str">
        <f t="shared" si="1014"/>
        <v/>
      </c>
      <c r="C1986" t="str">
        <f t="shared" si="1020"/>
        <v/>
      </c>
      <c r="D1986" t="str">
        <f t="shared" si="1015"/>
        <v/>
      </c>
      <c r="E1986" t="str">
        <f t="shared" si="1016"/>
        <v/>
      </c>
      <c r="F1986" t="str">
        <f t="shared" si="1019"/>
        <v/>
      </c>
      <c r="G1986" t="str">
        <f t="shared" si="1011"/>
        <v/>
      </c>
      <c r="H1986" t="str">
        <f t="shared" si="1021"/>
        <v/>
      </c>
      <c r="I1986" s="3" t="str">
        <f>IF(LEN(H1986)&gt;0,VLOOKUP(H1986,DATA!$B$2:$G$526,6,FALSE),"")</f>
        <v/>
      </c>
      <c r="J1986" t="str">
        <f>IF(LEN(H1986)&gt;0,VLOOKUP(H1986,DATA!$B$2:$G$526,2,FALSE),"")</f>
        <v/>
      </c>
      <c r="K1986" t="str">
        <f>IF(LEN(H1986)&gt;0,IF(MID(IF(MID(MID(C1986,LEN(H1986)+2,99),1,1)="(",MID(MID(C1986,LEN(H1986)+2,99),2,LEN(MID(C1986,LEN(H1986)+2,99))-2),MID(C1986,LEN(H1986)+2,99)),1,1)=VLOOKUP(H1986,DATA!$B$2:$I$526,8,FALSE),MID(IF(MID(MID(C1986,LEN(H1986)+2,99),1,1)="(",MID(MID(C1986,LEN(H1986)+2,99),2,LEN(MID(C1986,LEN(H1986)+2,99))-2),MID(C1986,LEN(H1986)+2,99)),1,3),IF(MID(MID(C1986,LEN(H1986)+2,99),1,1)="(",MID(MID(C1986,LEN(H1986)+2,99),2,LEN(MID(C1986,LEN(H1986)+2,99))-2),MID(C1986,LEN(H1986)+2,99))),"")</f>
        <v/>
      </c>
      <c r="L1986" t="str">
        <f t="shared" si="1022"/>
        <v/>
      </c>
      <c r="M1986" t="str">
        <f t="shared" si="1041"/>
        <v/>
      </c>
      <c r="N1986" t="str">
        <f t="shared" si="1023"/>
        <v/>
      </c>
      <c r="O1986" t="str">
        <f t="shared" si="1024"/>
        <v/>
      </c>
      <c r="P1986" t="str">
        <f t="shared" si="1017"/>
        <v/>
      </c>
      <c r="Q1986" t="str">
        <f t="shared" si="1025"/>
        <v/>
      </c>
      <c r="R1986" t="str">
        <f t="shared" si="1026"/>
        <v/>
      </c>
      <c r="S1986" t="str">
        <f t="shared" si="1027"/>
        <v/>
      </c>
      <c r="T1986" t="str">
        <f t="shared" si="1028"/>
        <v/>
      </c>
      <c r="U1986" t="str">
        <f t="shared" si="1029"/>
        <v/>
      </c>
      <c r="V1986" t="str">
        <f>IF(MID(I1986,6,1)="T",VLOOKUP(H1986,DATA!$B$2:$H$526,7,FALSE),"")</f>
        <v/>
      </c>
      <c r="W1986" t="str">
        <f t="shared" si="1030"/>
        <v/>
      </c>
      <c r="X1986" t="str">
        <f>IF(LEN(H1986)&gt;0,VLOOKUP(H1986,DATA!$B$2:$F$526,5,FALSE),"")</f>
        <v/>
      </c>
      <c r="Y1986" t="str">
        <f t="shared" si="1031"/>
        <v/>
      </c>
      <c r="Z1986" t="str">
        <f t="shared" si="1032"/>
        <v/>
      </c>
      <c r="AA1986" t="str">
        <f t="shared" si="1033"/>
        <v/>
      </c>
      <c r="AB1986" t="str">
        <f>IF(LEN(Z1986)&gt;0,VLOOKUP(Z1986,DATA!$K$25:$L$69,2,FALSE)&amp;IF(LEN(AA1986)&gt;0,VLOOKUP(AA1986,DATA!$O$25:$P$29,2,FALSE),""),"")</f>
        <v/>
      </c>
      <c r="AC1986" t="str">
        <f>IF(LEN(Z1986)&gt;0,VLOOKUP(Z1986,DATA!$K$25:$M$69,3,FALSE),"")</f>
        <v/>
      </c>
      <c r="AD1986" t="str">
        <f t="shared" si="1034"/>
        <v/>
      </c>
      <c r="AE1986" t="str">
        <f t="shared" si="1035"/>
        <v/>
      </c>
      <c r="AF1986" t="str">
        <f t="shared" si="1036"/>
        <v/>
      </c>
      <c r="AG1986" t="str">
        <f t="shared" si="1037"/>
        <v/>
      </c>
      <c r="AH1986" t="str">
        <f t="shared" si="1038"/>
        <v/>
      </c>
      <c r="AI1986" t="str">
        <f>IF(LEN(Q1986)&gt;0,REPT("0",IF(IF(MID(I1986,12,1)="F",VLOOKUP(J1986,DATA!$K$2:$Y$20,14,FALSE),0)&gt;10,IF(MID(I1986,12,1)="F",VLOOKUP(J1986,DATA!$K$2:$Y$20,14,FALSE),0)-10,0)-LEN(X1986))&amp;DEC2BIN(Q1986,IF(MID(I1986,12,1)="F",VLOOKUP(J1986,DATA!$K$2:$Y$20,14,FALSE),0)-IF(IF(MID(I1986,12,1)="F",VLOOKUP(J1986,DATA!$K$2:$Y$20,14,FALSE),0)&gt;10,IF(MID(I1986,12,1)="F",VLOOKUP(J1986,DATA!$K$2:$Y$20,14,FALSE),0)-10,0)),"")</f>
        <v/>
      </c>
      <c r="AJ1986" t="str">
        <f>IF(LEN(H1986)&gt;0,IF(H1986&lt;&gt;"CALL_PAL",VLOOKUP(H1986,DATA!$B$2:$E$526,4,FALSE),VLOOKUP(K1986,DATA!$K$72:$M$161,3,FALSE)),"")</f>
        <v/>
      </c>
      <c r="AK1986" t="str">
        <f>IF(LEN(H1986)&gt;0,VLOOKUP(H1986,DATA!$B$2:$D$526,3,FALSE),"")</f>
        <v/>
      </c>
      <c r="AL1986" t="str">
        <f t="shared" si="1039"/>
        <v/>
      </c>
      <c r="AM1986" t="str">
        <f t="shared" si="1040"/>
        <v/>
      </c>
      <c r="AN1986" t="str">
        <f t="shared" si="1018"/>
        <v/>
      </c>
      <c r="AO1986" t="str">
        <f t="shared" si="1012"/>
        <v/>
      </c>
      <c r="AP1986" t="str">
        <f t="shared" si="1013"/>
        <v/>
      </c>
      <c r="AQ1986" t="str">
        <f t="shared" si="1010"/>
        <v/>
      </c>
    </row>
    <row r="1987" spans="1:43" x14ac:dyDescent="0.25">
      <c r="A1987" t="str">
        <f t="shared" si="1014"/>
        <v/>
      </c>
      <c r="C1987" t="str">
        <f t="shared" si="1020"/>
        <v/>
      </c>
      <c r="D1987" t="str">
        <f t="shared" si="1015"/>
        <v/>
      </c>
      <c r="E1987" t="str">
        <f t="shared" si="1016"/>
        <v/>
      </c>
      <c r="F1987" t="str">
        <f t="shared" si="1019"/>
        <v/>
      </c>
      <c r="G1987" t="str">
        <f t="shared" si="1011"/>
        <v/>
      </c>
      <c r="H1987" t="str">
        <f t="shared" si="1021"/>
        <v/>
      </c>
      <c r="I1987" s="3" t="str">
        <f>IF(LEN(H1987)&gt;0,VLOOKUP(H1987,DATA!$B$2:$G$526,6,FALSE),"")</f>
        <v/>
      </c>
      <c r="J1987" t="str">
        <f>IF(LEN(H1987)&gt;0,VLOOKUP(H1987,DATA!$B$2:$G$526,2,FALSE),"")</f>
        <v/>
      </c>
      <c r="K1987" t="str">
        <f>IF(LEN(H1987)&gt;0,IF(MID(IF(MID(MID(C1987,LEN(H1987)+2,99),1,1)="(",MID(MID(C1987,LEN(H1987)+2,99),2,LEN(MID(C1987,LEN(H1987)+2,99))-2),MID(C1987,LEN(H1987)+2,99)),1,1)=VLOOKUP(H1987,DATA!$B$2:$I$526,8,FALSE),MID(IF(MID(MID(C1987,LEN(H1987)+2,99),1,1)="(",MID(MID(C1987,LEN(H1987)+2,99),2,LEN(MID(C1987,LEN(H1987)+2,99))-2),MID(C1987,LEN(H1987)+2,99)),1,3),IF(MID(MID(C1987,LEN(H1987)+2,99),1,1)="(",MID(MID(C1987,LEN(H1987)+2,99),2,LEN(MID(C1987,LEN(H1987)+2,99))-2),MID(C1987,LEN(H1987)+2,99))),"")</f>
        <v/>
      </c>
      <c r="L1987" t="str">
        <f t="shared" si="1022"/>
        <v/>
      </c>
      <c r="M1987" t="str">
        <f t="shared" si="1041"/>
        <v/>
      </c>
      <c r="N1987" t="str">
        <f t="shared" si="1023"/>
        <v/>
      </c>
      <c r="O1987" t="str">
        <f t="shared" si="1024"/>
        <v/>
      </c>
      <c r="P1987" t="str">
        <f t="shared" si="1017"/>
        <v/>
      </c>
      <c r="Q1987" t="str">
        <f t="shared" si="1025"/>
        <v/>
      </c>
      <c r="R1987" t="str">
        <f t="shared" si="1026"/>
        <v/>
      </c>
      <c r="S1987" t="str">
        <f t="shared" si="1027"/>
        <v/>
      </c>
      <c r="T1987" t="str">
        <f t="shared" si="1028"/>
        <v/>
      </c>
      <c r="U1987" t="str">
        <f t="shared" si="1029"/>
        <v/>
      </c>
      <c r="V1987" t="str">
        <f>IF(MID(I1987,6,1)="T",VLOOKUP(H1987,DATA!$B$2:$H$526,7,FALSE),"")</f>
        <v/>
      </c>
      <c r="W1987" t="str">
        <f t="shared" si="1030"/>
        <v/>
      </c>
      <c r="X1987" t="str">
        <f>IF(LEN(H1987)&gt;0,VLOOKUP(H1987,DATA!$B$2:$F$526,5,FALSE),"")</f>
        <v/>
      </c>
      <c r="Y1987" t="str">
        <f t="shared" si="1031"/>
        <v/>
      </c>
      <c r="Z1987" t="str">
        <f t="shared" si="1032"/>
        <v/>
      </c>
      <c r="AA1987" t="str">
        <f t="shared" si="1033"/>
        <v/>
      </c>
      <c r="AB1987" t="str">
        <f>IF(LEN(Z1987)&gt;0,VLOOKUP(Z1987,DATA!$K$25:$L$69,2,FALSE)&amp;IF(LEN(AA1987)&gt;0,VLOOKUP(AA1987,DATA!$O$25:$P$29,2,FALSE),""),"")</f>
        <v/>
      </c>
      <c r="AC1987" t="str">
        <f>IF(LEN(Z1987)&gt;0,VLOOKUP(Z1987,DATA!$K$25:$M$69,3,FALSE),"")</f>
        <v/>
      </c>
      <c r="AD1987" t="str">
        <f t="shared" si="1034"/>
        <v/>
      </c>
      <c r="AE1987" t="str">
        <f t="shared" si="1035"/>
        <v/>
      </c>
      <c r="AF1987" t="str">
        <f t="shared" si="1036"/>
        <v/>
      </c>
      <c r="AG1987" t="str">
        <f t="shared" si="1037"/>
        <v/>
      </c>
      <c r="AH1987" t="str">
        <f t="shared" si="1038"/>
        <v/>
      </c>
      <c r="AI1987" t="str">
        <f>IF(LEN(Q1987)&gt;0,REPT("0",IF(IF(MID(I1987,12,1)="F",VLOOKUP(J1987,DATA!$K$2:$Y$20,14,FALSE),0)&gt;10,IF(MID(I1987,12,1)="F",VLOOKUP(J1987,DATA!$K$2:$Y$20,14,FALSE),0)-10,0)-LEN(X1987))&amp;DEC2BIN(Q1987,IF(MID(I1987,12,1)="F",VLOOKUP(J1987,DATA!$K$2:$Y$20,14,FALSE),0)-IF(IF(MID(I1987,12,1)="F",VLOOKUP(J1987,DATA!$K$2:$Y$20,14,FALSE),0)&gt;10,IF(MID(I1987,12,1)="F",VLOOKUP(J1987,DATA!$K$2:$Y$20,14,FALSE),0)-10,0)),"")</f>
        <v/>
      </c>
      <c r="AJ1987" t="str">
        <f>IF(LEN(H1987)&gt;0,IF(H1987&lt;&gt;"CALL_PAL",VLOOKUP(H1987,DATA!$B$2:$E$526,4,FALSE),VLOOKUP(K1987,DATA!$K$72:$M$161,3,FALSE)),"")</f>
        <v/>
      </c>
      <c r="AK1987" t="str">
        <f>IF(LEN(H1987)&gt;0,VLOOKUP(H1987,DATA!$B$2:$D$526,3,FALSE),"")</f>
        <v/>
      </c>
      <c r="AL1987" t="str">
        <f t="shared" si="1039"/>
        <v/>
      </c>
      <c r="AM1987" t="str">
        <f t="shared" si="1040"/>
        <v/>
      </c>
      <c r="AN1987" t="str">
        <f t="shared" si="1018"/>
        <v/>
      </c>
      <c r="AO1987" t="str">
        <f t="shared" si="1012"/>
        <v/>
      </c>
      <c r="AP1987" t="str">
        <f t="shared" si="1013"/>
        <v/>
      </c>
      <c r="AQ1987" t="str">
        <f t="shared" ref="AQ1987:AQ2000" si="1042">IF(B1987="","",IF(G1987=G1988,"",INT(G1987/64)*64=G1987))</f>
        <v/>
      </c>
    </row>
    <row r="1988" spans="1:43" x14ac:dyDescent="0.25">
      <c r="A1988" t="str">
        <f t="shared" si="1014"/>
        <v/>
      </c>
      <c r="C1988" t="str">
        <f t="shared" si="1020"/>
        <v/>
      </c>
      <c r="D1988" t="str">
        <f t="shared" si="1015"/>
        <v/>
      </c>
      <c r="E1988" t="str">
        <f t="shared" si="1016"/>
        <v/>
      </c>
      <c r="F1988" t="str">
        <f t="shared" si="1019"/>
        <v/>
      </c>
      <c r="G1988" t="str">
        <f t="shared" ref="G1988:G2000" si="1043">IF(LEN(C1988)&gt;0,IF(IFERROR(FIND(":",C1988)&gt;0,FALSE),G1987+16-MOD(G1987+16,16),IF(E1988,G1987+F1987-MOD(G1987+F1987,F1987),G1987)),"")</f>
        <v/>
      </c>
      <c r="H1988" t="str">
        <f t="shared" si="1021"/>
        <v/>
      </c>
      <c r="I1988" s="3" t="str">
        <f>IF(LEN(H1988)&gt;0,VLOOKUP(H1988,DATA!$B$2:$G$526,6,FALSE),"")</f>
        <v/>
      </c>
      <c r="J1988" t="str">
        <f>IF(LEN(H1988)&gt;0,VLOOKUP(H1988,DATA!$B$2:$G$526,2,FALSE),"")</f>
        <v/>
      </c>
      <c r="K1988" t="str">
        <f>IF(LEN(H1988)&gt;0,IF(MID(IF(MID(MID(C1988,LEN(H1988)+2,99),1,1)="(",MID(MID(C1988,LEN(H1988)+2,99),2,LEN(MID(C1988,LEN(H1988)+2,99))-2),MID(C1988,LEN(H1988)+2,99)),1,1)=VLOOKUP(H1988,DATA!$B$2:$I$526,8,FALSE),MID(IF(MID(MID(C1988,LEN(H1988)+2,99),1,1)="(",MID(MID(C1988,LEN(H1988)+2,99),2,LEN(MID(C1988,LEN(H1988)+2,99))-2),MID(C1988,LEN(H1988)+2,99)),1,3),IF(MID(MID(C1988,LEN(H1988)+2,99),1,1)="(",MID(MID(C1988,LEN(H1988)+2,99),2,LEN(MID(C1988,LEN(H1988)+2,99))-2),MID(C1988,LEN(H1988)+2,99))),"")</f>
        <v/>
      </c>
      <c r="L1988" t="str">
        <f t="shared" si="1022"/>
        <v/>
      </c>
      <c r="M1988" t="str">
        <f t="shared" si="1041"/>
        <v/>
      </c>
      <c r="N1988" t="str">
        <f t="shared" si="1023"/>
        <v/>
      </c>
      <c r="O1988" t="str">
        <f t="shared" si="1024"/>
        <v/>
      </c>
      <c r="P1988" t="str">
        <f t="shared" si="1017"/>
        <v/>
      </c>
      <c r="Q1988" t="str">
        <f t="shared" si="1025"/>
        <v/>
      </c>
      <c r="R1988" t="str">
        <f t="shared" si="1026"/>
        <v/>
      </c>
      <c r="S1988" t="str">
        <f t="shared" si="1027"/>
        <v/>
      </c>
      <c r="T1988" t="str">
        <f t="shared" si="1028"/>
        <v/>
      </c>
      <c r="U1988" t="str">
        <f t="shared" si="1029"/>
        <v/>
      </c>
      <c r="V1988" t="str">
        <f>IF(MID(I1988,6,1)="T",VLOOKUP(H1988,DATA!$B$2:$H$526,7,FALSE),"")</f>
        <v/>
      </c>
      <c r="W1988" t="str">
        <f t="shared" si="1030"/>
        <v/>
      </c>
      <c r="X1988" t="str">
        <f>IF(LEN(H1988)&gt;0,VLOOKUP(H1988,DATA!$B$2:$F$526,5,FALSE),"")</f>
        <v/>
      </c>
      <c r="Y1988" t="str">
        <f t="shared" si="1031"/>
        <v/>
      </c>
      <c r="Z1988" t="str">
        <f t="shared" si="1032"/>
        <v/>
      </c>
      <c r="AA1988" t="str">
        <f t="shared" si="1033"/>
        <v/>
      </c>
      <c r="AB1988" t="str">
        <f>IF(LEN(Z1988)&gt;0,VLOOKUP(Z1988,DATA!$K$25:$L$69,2,FALSE)&amp;IF(LEN(AA1988)&gt;0,VLOOKUP(AA1988,DATA!$O$25:$P$29,2,FALSE),""),"")</f>
        <v/>
      </c>
      <c r="AC1988" t="str">
        <f>IF(LEN(Z1988)&gt;0,VLOOKUP(Z1988,DATA!$K$25:$M$69,3,FALSE),"")</f>
        <v/>
      </c>
      <c r="AD1988" t="str">
        <f t="shared" si="1034"/>
        <v/>
      </c>
      <c r="AE1988" t="str">
        <f t="shared" si="1035"/>
        <v/>
      </c>
      <c r="AF1988" t="str">
        <f t="shared" si="1036"/>
        <v/>
      </c>
      <c r="AG1988" t="str">
        <f t="shared" si="1037"/>
        <v/>
      </c>
      <c r="AH1988" t="str">
        <f t="shared" si="1038"/>
        <v/>
      </c>
      <c r="AI1988" t="str">
        <f>IF(LEN(Q1988)&gt;0,REPT("0",IF(IF(MID(I1988,12,1)="F",VLOOKUP(J1988,DATA!$K$2:$Y$20,14,FALSE),0)&gt;10,IF(MID(I1988,12,1)="F",VLOOKUP(J1988,DATA!$K$2:$Y$20,14,FALSE),0)-10,0)-LEN(X1988))&amp;DEC2BIN(Q1988,IF(MID(I1988,12,1)="F",VLOOKUP(J1988,DATA!$K$2:$Y$20,14,FALSE),0)-IF(IF(MID(I1988,12,1)="F",VLOOKUP(J1988,DATA!$K$2:$Y$20,14,FALSE),0)&gt;10,IF(MID(I1988,12,1)="F",VLOOKUP(J1988,DATA!$K$2:$Y$20,14,FALSE),0)-10,0)),"")</f>
        <v/>
      </c>
      <c r="AJ1988" t="str">
        <f>IF(LEN(H1988)&gt;0,IF(H1988&lt;&gt;"CALL_PAL",VLOOKUP(H1988,DATA!$B$2:$E$526,4,FALSE),VLOOKUP(K1988,DATA!$K$72:$M$161,3,FALSE)),"")</f>
        <v/>
      </c>
      <c r="AK1988" t="str">
        <f>IF(LEN(H1988)&gt;0,VLOOKUP(H1988,DATA!$B$2:$D$526,3,FALSE),"")</f>
        <v/>
      </c>
      <c r="AL1988" t="str">
        <f t="shared" si="1039"/>
        <v/>
      </c>
      <c r="AM1988" t="str">
        <f t="shared" si="1040"/>
        <v/>
      </c>
      <c r="AN1988" t="str">
        <f t="shared" si="1018"/>
        <v/>
      </c>
      <c r="AO1988" t="str">
        <f t="shared" ref="AO1988:AO2000" si="1044">IF(B1988&lt;&gt;"",G1988-G1987,"")</f>
        <v/>
      </c>
      <c r="AP1988" t="str">
        <f t="shared" si="1013"/>
        <v/>
      </c>
      <c r="AQ1988" t="str">
        <f t="shared" si="1042"/>
        <v/>
      </c>
    </row>
    <row r="1989" spans="1:43" x14ac:dyDescent="0.25">
      <c r="A1989" t="str">
        <f t="shared" si="1014"/>
        <v/>
      </c>
      <c r="C1989" t="str">
        <f t="shared" si="1020"/>
        <v/>
      </c>
      <c r="D1989" t="str">
        <f t="shared" si="1015"/>
        <v/>
      </c>
      <c r="E1989" t="str">
        <f t="shared" si="1016"/>
        <v/>
      </c>
      <c r="F1989" t="str">
        <f t="shared" si="1019"/>
        <v/>
      </c>
      <c r="G1989" t="str">
        <f t="shared" si="1043"/>
        <v/>
      </c>
      <c r="H1989" t="str">
        <f t="shared" si="1021"/>
        <v/>
      </c>
      <c r="I1989" s="3" t="str">
        <f>IF(LEN(H1989)&gt;0,VLOOKUP(H1989,DATA!$B$2:$G$526,6,FALSE),"")</f>
        <v/>
      </c>
      <c r="J1989" t="str">
        <f>IF(LEN(H1989)&gt;0,VLOOKUP(H1989,DATA!$B$2:$G$526,2,FALSE),"")</f>
        <v/>
      </c>
      <c r="K1989" t="str">
        <f>IF(LEN(H1989)&gt;0,IF(MID(IF(MID(MID(C1989,LEN(H1989)+2,99),1,1)="(",MID(MID(C1989,LEN(H1989)+2,99),2,LEN(MID(C1989,LEN(H1989)+2,99))-2),MID(C1989,LEN(H1989)+2,99)),1,1)=VLOOKUP(H1989,DATA!$B$2:$I$526,8,FALSE),MID(IF(MID(MID(C1989,LEN(H1989)+2,99),1,1)="(",MID(MID(C1989,LEN(H1989)+2,99),2,LEN(MID(C1989,LEN(H1989)+2,99))-2),MID(C1989,LEN(H1989)+2,99)),1,3),IF(MID(MID(C1989,LEN(H1989)+2,99),1,1)="(",MID(MID(C1989,LEN(H1989)+2,99),2,LEN(MID(C1989,LEN(H1989)+2,99))-2),MID(C1989,LEN(H1989)+2,99))),"")</f>
        <v/>
      </c>
      <c r="L1989" t="str">
        <f t="shared" si="1022"/>
        <v/>
      </c>
      <c r="M1989" t="str">
        <f t="shared" si="1041"/>
        <v/>
      </c>
      <c r="N1989" t="str">
        <f t="shared" si="1023"/>
        <v/>
      </c>
      <c r="O1989" t="str">
        <f t="shared" si="1024"/>
        <v/>
      </c>
      <c r="P1989" t="str">
        <f t="shared" si="1017"/>
        <v/>
      </c>
      <c r="Q1989" t="str">
        <f t="shared" si="1025"/>
        <v/>
      </c>
      <c r="R1989" t="str">
        <f t="shared" si="1026"/>
        <v/>
      </c>
      <c r="S1989" t="str">
        <f t="shared" si="1027"/>
        <v/>
      </c>
      <c r="T1989" t="str">
        <f t="shared" si="1028"/>
        <v/>
      </c>
      <c r="U1989" t="str">
        <f t="shared" si="1029"/>
        <v/>
      </c>
      <c r="V1989" t="str">
        <f>IF(MID(I1989,6,1)="T",VLOOKUP(H1989,DATA!$B$2:$H$526,7,FALSE),"")</f>
        <v/>
      </c>
      <c r="W1989" t="str">
        <f t="shared" si="1030"/>
        <v/>
      </c>
      <c r="X1989" t="str">
        <f>IF(LEN(H1989)&gt;0,VLOOKUP(H1989,DATA!$B$2:$F$526,5,FALSE),"")</f>
        <v/>
      </c>
      <c r="Y1989" t="str">
        <f t="shared" si="1031"/>
        <v/>
      </c>
      <c r="Z1989" t="str">
        <f t="shared" si="1032"/>
        <v/>
      </c>
      <c r="AA1989" t="str">
        <f t="shared" si="1033"/>
        <v/>
      </c>
      <c r="AB1989" t="str">
        <f>IF(LEN(Z1989)&gt;0,VLOOKUP(Z1989,DATA!$K$25:$L$69,2,FALSE)&amp;IF(LEN(AA1989)&gt;0,VLOOKUP(AA1989,DATA!$O$25:$P$29,2,FALSE),""),"")</f>
        <v/>
      </c>
      <c r="AC1989" t="str">
        <f>IF(LEN(Z1989)&gt;0,VLOOKUP(Z1989,DATA!$K$25:$M$69,3,FALSE),"")</f>
        <v/>
      </c>
      <c r="AD1989" t="str">
        <f t="shared" si="1034"/>
        <v/>
      </c>
      <c r="AE1989" t="str">
        <f t="shared" si="1035"/>
        <v/>
      </c>
      <c r="AF1989" t="str">
        <f t="shared" si="1036"/>
        <v/>
      </c>
      <c r="AG1989" t="str">
        <f t="shared" si="1037"/>
        <v/>
      </c>
      <c r="AH1989" t="str">
        <f t="shared" si="1038"/>
        <v/>
      </c>
      <c r="AI1989" t="str">
        <f>IF(LEN(Q1989)&gt;0,REPT("0",IF(IF(MID(I1989,12,1)="F",VLOOKUP(J1989,DATA!$K$2:$Y$20,14,FALSE),0)&gt;10,IF(MID(I1989,12,1)="F",VLOOKUP(J1989,DATA!$K$2:$Y$20,14,FALSE),0)-10,0)-LEN(X1989))&amp;DEC2BIN(Q1989,IF(MID(I1989,12,1)="F",VLOOKUP(J1989,DATA!$K$2:$Y$20,14,FALSE),0)-IF(IF(MID(I1989,12,1)="F",VLOOKUP(J1989,DATA!$K$2:$Y$20,14,FALSE),0)&gt;10,IF(MID(I1989,12,1)="F",VLOOKUP(J1989,DATA!$K$2:$Y$20,14,FALSE),0)-10,0)),"")</f>
        <v/>
      </c>
      <c r="AJ1989" t="str">
        <f>IF(LEN(H1989)&gt;0,IF(H1989&lt;&gt;"CALL_PAL",VLOOKUP(H1989,DATA!$B$2:$E$526,4,FALSE),VLOOKUP(K1989,DATA!$K$72:$M$161,3,FALSE)),"")</f>
        <v/>
      </c>
      <c r="AK1989" t="str">
        <f>IF(LEN(H1989)&gt;0,VLOOKUP(H1989,DATA!$B$2:$D$526,3,FALSE),"")</f>
        <v/>
      </c>
      <c r="AL1989" t="str">
        <f t="shared" si="1039"/>
        <v/>
      </c>
      <c r="AM1989" t="str">
        <f t="shared" si="1040"/>
        <v/>
      </c>
      <c r="AN1989" t="str">
        <f t="shared" si="1018"/>
        <v/>
      </c>
      <c r="AO1989" t="str">
        <f t="shared" si="1044"/>
        <v/>
      </c>
      <c r="AP1989" t="str">
        <f t="shared" ref="AP1989:AP2000" si="1045">IF(B1989="","",IF(G1989=G1990,"",INT(G1989/16)*16=G1989))</f>
        <v/>
      </c>
      <c r="AQ1989" t="str">
        <f t="shared" si="1042"/>
        <v/>
      </c>
    </row>
    <row r="1990" spans="1:43" x14ac:dyDescent="0.25">
      <c r="A1990" t="str">
        <f t="shared" ref="A1990:A2000" si="1046">IF(LEN(G1990)&gt;0,DEC2HEX(G1990+IF(AN1989,1,0),8),"")</f>
        <v/>
      </c>
      <c r="C1990" t="str">
        <f t="shared" si="1020"/>
        <v/>
      </c>
      <c r="D1990" t="str">
        <f t="shared" ref="D1990:D2000" si="1047">IF(LEN(C1990)&gt;0,IF(MID(C1990,1,IFERROR(FIND(" ",C1990),2)-1)=".BASE","",IF(MID(C1990,1,4)=".VAR",MID(C1990,FIND(" ",C1990)+1,99),"")),"")</f>
        <v/>
      </c>
      <c r="E1990" t="str">
        <f t="shared" si="1016"/>
        <v/>
      </c>
      <c r="F1990" t="str">
        <f t="shared" si="1019"/>
        <v/>
      </c>
      <c r="G1990" t="str">
        <f t="shared" si="1043"/>
        <v/>
      </c>
      <c r="H1990" t="str">
        <f t="shared" si="1021"/>
        <v/>
      </c>
      <c r="I1990" s="3" t="str">
        <f>IF(LEN(H1990)&gt;0,VLOOKUP(H1990,DATA!$B$2:$G$526,6,FALSE),"")</f>
        <v/>
      </c>
      <c r="J1990" t="str">
        <f>IF(LEN(H1990)&gt;0,VLOOKUP(H1990,DATA!$B$2:$G$526,2,FALSE),"")</f>
        <v/>
      </c>
      <c r="K1990" t="str">
        <f>IF(LEN(H1990)&gt;0,IF(MID(IF(MID(MID(C1990,LEN(H1990)+2,99),1,1)="(",MID(MID(C1990,LEN(H1990)+2,99),2,LEN(MID(C1990,LEN(H1990)+2,99))-2),MID(C1990,LEN(H1990)+2,99)),1,1)=VLOOKUP(H1990,DATA!$B$2:$I$526,8,FALSE),MID(IF(MID(MID(C1990,LEN(H1990)+2,99),1,1)="(",MID(MID(C1990,LEN(H1990)+2,99),2,LEN(MID(C1990,LEN(H1990)+2,99))-2),MID(C1990,LEN(H1990)+2,99)),1,3),IF(MID(MID(C1990,LEN(H1990)+2,99),1,1)="(",MID(MID(C1990,LEN(H1990)+2,99),2,LEN(MID(C1990,LEN(H1990)+2,99))-2),MID(C1990,LEN(H1990)+2,99))),"")</f>
        <v/>
      </c>
      <c r="L1990" t="str">
        <f t="shared" si="1022"/>
        <v/>
      </c>
      <c r="M1990" t="str">
        <f t="shared" si="1041"/>
        <v/>
      </c>
      <c r="N1990" t="str">
        <f t="shared" si="1023"/>
        <v/>
      </c>
      <c r="O1990" t="str">
        <f t="shared" si="1024"/>
        <v/>
      </c>
      <c r="P1990" t="str">
        <f t="shared" si="1017"/>
        <v/>
      </c>
      <c r="Q1990" t="str">
        <f t="shared" si="1025"/>
        <v/>
      </c>
      <c r="R1990" t="str">
        <f t="shared" si="1026"/>
        <v/>
      </c>
      <c r="S1990" t="str">
        <f t="shared" si="1027"/>
        <v/>
      </c>
      <c r="T1990" t="str">
        <f t="shared" si="1028"/>
        <v/>
      </c>
      <c r="U1990" t="str">
        <f t="shared" si="1029"/>
        <v/>
      </c>
      <c r="V1990" t="str">
        <f>IF(MID(I1990,6,1)="T",VLOOKUP(H1990,DATA!$B$2:$H$526,7,FALSE),"")</f>
        <v/>
      </c>
      <c r="W1990" t="str">
        <f t="shared" si="1030"/>
        <v/>
      </c>
      <c r="X1990" t="str">
        <f>IF(LEN(H1990)&gt;0,VLOOKUP(H1990,DATA!$B$2:$F$526,5,FALSE),"")</f>
        <v/>
      </c>
      <c r="Y1990" t="str">
        <f t="shared" si="1031"/>
        <v/>
      </c>
      <c r="Z1990" t="str">
        <f t="shared" si="1032"/>
        <v/>
      </c>
      <c r="AA1990" t="str">
        <f t="shared" si="1033"/>
        <v/>
      </c>
      <c r="AB1990" t="str">
        <f>IF(LEN(Z1990)&gt;0,VLOOKUP(Z1990,DATA!$K$25:$L$69,2,FALSE)&amp;IF(LEN(AA1990)&gt;0,VLOOKUP(AA1990,DATA!$O$25:$P$29,2,FALSE),""),"")</f>
        <v/>
      </c>
      <c r="AC1990" t="str">
        <f>IF(LEN(Z1990)&gt;0,VLOOKUP(Z1990,DATA!$K$25:$M$69,3,FALSE),"")</f>
        <v/>
      </c>
      <c r="AD1990" t="str">
        <f t="shared" si="1034"/>
        <v/>
      </c>
      <c r="AE1990" t="str">
        <f t="shared" si="1035"/>
        <v/>
      </c>
      <c r="AF1990" t="str">
        <f t="shared" si="1036"/>
        <v/>
      </c>
      <c r="AG1990" t="str">
        <f t="shared" si="1037"/>
        <v/>
      </c>
      <c r="AH1990" t="str">
        <f t="shared" si="1038"/>
        <v/>
      </c>
      <c r="AI1990" t="str">
        <f>IF(LEN(Q1990)&gt;0,REPT("0",IF(IF(MID(I1990,12,1)="F",VLOOKUP(J1990,DATA!$K$2:$Y$20,14,FALSE),0)&gt;10,IF(MID(I1990,12,1)="F",VLOOKUP(J1990,DATA!$K$2:$Y$20,14,FALSE),0)-10,0)-LEN(X1990))&amp;DEC2BIN(Q1990,IF(MID(I1990,12,1)="F",VLOOKUP(J1990,DATA!$K$2:$Y$20,14,FALSE),0)-IF(IF(MID(I1990,12,1)="F",VLOOKUP(J1990,DATA!$K$2:$Y$20,14,FALSE),0)&gt;10,IF(MID(I1990,12,1)="F",VLOOKUP(J1990,DATA!$K$2:$Y$20,14,FALSE),0)-10,0)),"")</f>
        <v/>
      </c>
      <c r="AJ1990" t="str">
        <f>IF(LEN(H1990)&gt;0,IF(H1990&lt;&gt;"CALL_PAL",VLOOKUP(H1990,DATA!$B$2:$E$526,4,FALSE),VLOOKUP(K1990,DATA!$K$72:$M$161,3,FALSE)),"")</f>
        <v/>
      </c>
      <c r="AK1990" t="str">
        <f>IF(LEN(H1990)&gt;0,VLOOKUP(H1990,DATA!$B$2:$D$526,3,FALSE),"")</f>
        <v/>
      </c>
      <c r="AL1990" t="str">
        <f t="shared" si="1039"/>
        <v/>
      </c>
      <c r="AM1990" t="str">
        <f t="shared" si="1040"/>
        <v/>
      </c>
      <c r="AN1990" t="str">
        <f t="shared" si="1018"/>
        <v/>
      </c>
      <c r="AO1990" t="str">
        <f t="shared" si="1044"/>
        <v/>
      </c>
      <c r="AP1990" t="str">
        <f t="shared" si="1045"/>
        <v/>
      </c>
      <c r="AQ1990" t="str">
        <f t="shared" si="1042"/>
        <v/>
      </c>
    </row>
    <row r="1991" spans="1:43" x14ac:dyDescent="0.25">
      <c r="A1991" t="str">
        <f t="shared" si="1046"/>
        <v/>
      </c>
      <c r="C1991" t="str">
        <f t="shared" si="1020"/>
        <v/>
      </c>
      <c r="D1991" t="str">
        <f t="shared" si="1047"/>
        <v/>
      </c>
      <c r="E1991" t="str">
        <f t="shared" si="1016"/>
        <v/>
      </c>
      <c r="F1991" t="str">
        <f t="shared" si="1019"/>
        <v/>
      </c>
      <c r="G1991" t="str">
        <f t="shared" si="1043"/>
        <v/>
      </c>
      <c r="H1991" t="str">
        <f t="shared" si="1021"/>
        <v/>
      </c>
      <c r="I1991" s="3" t="str">
        <f>IF(LEN(H1991)&gt;0,VLOOKUP(H1991,DATA!$B$2:$G$526,6,FALSE),"")</f>
        <v/>
      </c>
      <c r="J1991" t="str">
        <f>IF(LEN(H1991)&gt;0,VLOOKUP(H1991,DATA!$B$2:$G$526,2,FALSE),"")</f>
        <v/>
      </c>
      <c r="K1991" t="str">
        <f>IF(LEN(H1991)&gt;0,IF(MID(IF(MID(MID(C1991,LEN(H1991)+2,99),1,1)="(",MID(MID(C1991,LEN(H1991)+2,99),2,LEN(MID(C1991,LEN(H1991)+2,99))-2),MID(C1991,LEN(H1991)+2,99)),1,1)=VLOOKUP(H1991,DATA!$B$2:$I$526,8,FALSE),MID(IF(MID(MID(C1991,LEN(H1991)+2,99),1,1)="(",MID(MID(C1991,LEN(H1991)+2,99),2,LEN(MID(C1991,LEN(H1991)+2,99))-2),MID(C1991,LEN(H1991)+2,99)),1,3),IF(MID(MID(C1991,LEN(H1991)+2,99),1,1)="(",MID(MID(C1991,LEN(H1991)+2,99),2,LEN(MID(C1991,LEN(H1991)+2,99))-2),MID(C1991,LEN(H1991)+2,99))),"")</f>
        <v/>
      </c>
      <c r="L1991" t="str">
        <f t="shared" si="1022"/>
        <v/>
      </c>
      <c r="M1991" t="str">
        <f t="shared" si="1041"/>
        <v/>
      </c>
      <c r="N1991" t="str">
        <f t="shared" si="1023"/>
        <v/>
      </c>
      <c r="O1991" t="str">
        <f t="shared" si="1024"/>
        <v/>
      </c>
      <c r="P1991" t="str">
        <f t="shared" si="1017"/>
        <v/>
      </c>
      <c r="Q1991" t="str">
        <f t="shared" si="1025"/>
        <v/>
      </c>
      <c r="R1991" t="str">
        <f t="shared" si="1026"/>
        <v/>
      </c>
      <c r="S1991" t="str">
        <f t="shared" si="1027"/>
        <v/>
      </c>
      <c r="T1991" t="str">
        <f t="shared" si="1028"/>
        <v/>
      </c>
      <c r="U1991" t="str">
        <f t="shared" si="1029"/>
        <v/>
      </c>
      <c r="V1991" t="str">
        <f>IF(MID(I1991,6,1)="T",VLOOKUP(H1991,DATA!$B$2:$H$526,7,FALSE),"")</f>
        <v/>
      </c>
      <c r="W1991" t="str">
        <f t="shared" si="1030"/>
        <v/>
      </c>
      <c r="X1991" t="str">
        <f>IF(LEN(H1991)&gt;0,VLOOKUP(H1991,DATA!$B$2:$F$526,5,FALSE),"")</f>
        <v/>
      </c>
      <c r="Y1991" t="str">
        <f t="shared" si="1031"/>
        <v/>
      </c>
      <c r="Z1991" t="str">
        <f t="shared" si="1032"/>
        <v/>
      </c>
      <c r="AA1991" t="str">
        <f t="shared" si="1033"/>
        <v/>
      </c>
      <c r="AB1991" t="str">
        <f>IF(LEN(Z1991)&gt;0,VLOOKUP(Z1991,DATA!$K$25:$L$69,2,FALSE)&amp;IF(LEN(AA1991)&gt;0,VLOOKUP(AA1991,DATA!$O$25:$P$29,2,FALSE),""),"")</f>
        <v/>
      </c>
      <c r="AC1991" t="str">
        <f>IF(LEN(Z1991)&gt;0,VLOOKUP(Z1991,DATA!$K$25:$M$69,3,FALSE),"")</f>
        <v/>
      </c>
      <c r="AD1991" t="str">
        <f t="shared" si="1034"/>
        <v/>
      </c>
      <c r="AE1991" t="str">
        <f t="shared" si="1035"/>
        <v/>
      </c>
      <c r="AF1991" t="str">
        <f t="shared" si="1036"/>
        <v/>
      </c>
      <c r="AG1991" t="str">
        <f t="shared" si="1037"/>
        <v/>
      </c>
      <c r="AH1991" t="str">
        <f t="shared" si="1038"/>
        <v/>
      </c>
      <c r="AI1991" t="str">
        <f>IF(LEN(Q1991)&gt;0,REPT("0",IF(IF(MID(I1991,12,1)="F",VLOOKUP(J1991,DATA!$K$2:$Y$20,14,FALSE),0)&gt;10,IF(MID(I1991,12,1)="F",VLOOKUP(J1991,DATA!$K$2:$Y$20,14,FALSE),0)-10,0)-LEN(X1991))&amp;DEC2BIN(Q1991,IF(MID(I1991,12,1)="F",VLOOKUP(J1991,DATA!$K$2:$Y$20,14,FALSE),0)-IF(IF(MID(I1991,12,1)="F",VLOOKUP(J1991,DATA!$K$2:$Y$20,14,FALSE),0)&gt;10,IF(MID(I1991,12,1)="F",VLOOKUP(J1991,DATA!$K$2:$Y$20,14,FALSE),0)-10,0)),"")</f>
        <v/>
      </c>
      <c r="AJ1991" t="str">
        <f>IF(LEN(H1991)&gt;0,IF(H1991&lt;&gt;"CALL_PAL",VLOOKUP(H1991,DATA!$B$2:$E$526,4,FALSE),VLOOKUP(K1991,DATA!$K$72:$M$161,3,FALSE)),"")</f>
        <v/>
      </c>
      <c r="AK1991" t="str">
        <f>IF(LEN(H1991)&gt;0,VLOOKUP(H1991,DATA!$B$2:$D$526,3,FALSE),"")</f>
        <v/>
      </c>
      <c r="AL1991" t="str">
        <f t="shared" si="1039"/>
        <v/>
      </c>
      <c r="AM1991" t="str">
        <f t="shared" si="1040"/>
        <v/>
      </c>
      <c r="AN1991" t="str">
        <f t="shared" si="1018"/>
        <v/>
      </c>
      <c r="AO1991" t="str">
        <f t="shared" si="1044"/>
        <v/>
      </c>
      <c r="AP1991" t="str">
        <f t="shared" si="1045"/>
        <v/>
      </c>
      <c r="AQ1991" t="str">
        <f t="shared" si="1042"/>
        <v/>
      </c>
    </row>
    <row r="1992" spans="1:43" x14ac:dyDescent="0.25">
      <c r="A1992" t="str">
        <f t="shared" si="1046"/>
        <v/>
      </c>
      <c r="C1992" t="str">
        <f t="shared" si="1020"/>
        <v/>
      </c>
      <c r="D1992" t="str">
        <f t="shared" si="1047"/>
        <v/>
      </c>
      <c r="E1992" t="str">
        <f t="shared" ref="E1992:E2000" si="1048">IF(LEN(C1992)&gt;0,AND(MID(C1991,1,2)&lt;&gt;".B",MID(C1991,1,2)&lt;&gt;".P",NOT(IFERROR(FIND(":",C1991)&gt;0,FALSE))),"")</f>
        <v/>
      </c>
      <c r="F1992" t="str">
        <f t="shared" si="1019"/>
        <v/>
      </c>
      <c r="G1992" t="str">
        <f t="shared" si="1043"/>
        <v/>
      </c>
      <c r="H1992" t="str">
        <f t="shared" si="1021"/>
        <v/>
      </c>
      <c r="I1992" s="3" t="str">
        <f>IF(LEN(H1992)&gt;0,VLOOKUP(H1992,DATA!$B$2:$G$526,6,FALSE),"")</f>
        <v/>
      </c>
      <c r="J1992" t="str">
        <f>IF(LEN(H1992)&gt;0,VLOOKUP(H1992,DATA!$B$2:$G$526,2,FALSE),"")</f>
        <v/>
      </c>
      <c r="K1992" t="str">
        <f>IF(LEN(H1992)&gt;0,IF(MID(IF(MID(MID(C1992,LEN(H1992)+2,99),1,1)="(",MID(MID(C1992,LEN(H1992)+2,99),2,LEN(MID(C1992,LEN(H1992)+2,99))-2),MID(C1992,LEN(H1992)+2,99)),1,1)=VLOOKUP(H1992,DATA!$B$2:$I$526,8,FALSE),MID(IF(MID(MID(C1992,LEN(H1992)+2,99),1,1)="(",MID(MID(C1992,LEN(H1992)+2,99),2,LEN(MID(C1992,LEN(H1992)+2,99))-2),MID(C1992,LEN(H1992)+2,99)),1,3),IF(MID(MID(C1992,LEN(H1992)+2,99),1,1)="(",MID(MID(C1992,LEN(H1992)+2,99),2,LEN(MID(C1992,LEN(H1992)+2,99))-2),MID(C1992,LEN(H1992)+2,99))),"")</f>
        <v/>
      </c>
      <c r="L1992" t="str">
        <f t="shared" si="1022"/>
        <v/>
      </c>
      <c r="M1992" t="str">
        <f t="shared" si="1041"/>
        <v/>
      </c>
      <c r="N1992" t="str">
        <f t="shared" si="1023"/>
        <v/>
      </c>
      <c r="O1992" t="str">
        <f t="shared" si="1024"/>
        <v/>
      </c>
      <c r="P1992" t="str">
        <f t="shared" si="1017"/>
        <v/>
      </c>
      <c r="Q1992" t="str">
        <f t="shared" si="1025"/>
        <v/>
      </c>
      <c r="R1992" t="str">
        <f t="shared" si="1026"/>
        <v/>
      </c>
      <c r="S1992" t="str">
        <f t="shared" si="1027"/>
        <v/>
      </c>
      <c r="T1992" t="str">
        <f t="shared" si="1028"/>
        <v/>
      </c>
      <c r="U1992" t="str">
        <f t="shared" si="1029"/>
        <v/>
      </c>
      <c r="V1992" t="str">
        <f>IF(MID(I1992,6,1)="T",VLOOKUP(H1992,DATA!$B$2:$H$526,7,FALSE),"")</f>
        <v/>
      </c>
      <c r="W1992" t="str">
        <f t="shared" si="1030"/>
        <v/>
      </c>
      <c r="X1992" t="str">
        <f>IF(LEN(H1992)&gt;0,VLOOKUP(H1992,DATA!$B$2:$F$526,5,FALSE),"")</f>
        <v/>
      </c>
      <c r="Y1992" t="str">
        <f t="shared" si="1031"/>
        <v/>
      </c>
      <c r="Z1992" t="str">
        <f t="shared" si="1032"/>
        <v/>
      </c>
      <c r="AA1992" t="str">
        <f t="shared" si="1033"/>
        <v/>
      </c>
      <c r="AB1992" t="str">
        <f>IF(LEN(Z1992)&gt;0,VLOOKUP(Z1992,DATA!$K$25:$L$69,2,FALSE)&amp;IF(LEN(AA1992)&gt;0,VLOOKUP(AA1992,DATA!$O$25:$P$29,2,FALSE),""),"")</f>
        <v/>
      </c>
      <c r="AC1992" t="str">
        <f>IF(LEN(Z1992)&gt;0,VLOOKUP(Z1992,DATA!$K$25:$M$69,3,FALSE),"")</f>
        <v/>
      </c>
      <c r="AD1992" t="str">
        <f t="shared" si="1034"/>
        <v/>
      </c>
      <c r="AE1992" t="str">
        <f t="shared" si="1035"/>
        <v/>
      </c>
      <c r="AF1992" t="str">
        <f t="shared" si="1036"/>
        <v/>
      </c>
      <c r="AG1992" t="str">
        <f t="shared" si="1037"/>
        <v/>
      </c>
      <c r="AH1992" t="str">
        <f t="shared" si="1038"/>
        <v/>
      </c>
      <c r="AI1992" t="str">
        <f>IF(LEN(Q1992)&gt;0,REPT("0",IF(IF(MID(I1992,12,1)="F",VLOOKUP(J1992,DATA!$K$2:$Y$20,14,FALSE),0)&gt;10,IF(MID(I1992,12,1)="F",VLOOKUP(J1992,DATA!$K$2:$Y$20,14,FALSE),0)-10,0)-LEN(X1992))&amp;DEC2BIN(Q1992,IF(MID(I1992,12,1)="F",VLOOKUP(J1992,DATA!$K$2:$Y$20,14,FALSE),0)-IF(IF(MID(I1992,12,1)="F",VLOOKUP(J1992,DATA!$K$2:$Y$20,14,FALSE),0)&gt;10,IF(MID(I1992,12,1)="F",VLOOKUP(J1992,DATA!$K$2:$Y$20,14,FALSE),0)-10,0)),"")</f>
        <v/>
      </c>
      <c r="AJ1992" t="str">
        <f>IF(LEN(H1992)&gt;0,IF(H1992&lt;&gt;"CALL_PAL",VLOOKUP(H1992,DATA!$B$2:$E$526,4,FALSE),VLOOKUP(K1992,DATA!$K$72:$M$161,3,FALSE)),"")</f>
        <v/>
      </c>
      <c r="AK1992" t="str">
        <f>IF(LEN(H1992)&gt;0,VLOOKUP(H1992,DATA!$B$2:$D$526,3,FALSE),"")</f>
        <v/>
      </c>
      <c r="AL1992" t="str">
        <f t="shared" si="1039"/>
        <v/>
      </c>
      <c r="AM1992" t="str">
        <f t="shared" si="1040"/>
        <v/>
      </c>
      <c r="AN1992" t="str">
        <f t="shared" si="1018"/>
        <v/>
      </c>
      <c r="AO1992" t="str">
        <f t="shared" si="1044"/>
        <v/>
      </c>
      <c r="AP1992" t="str">
        <f t="shared" si="1045"/>
        <v/>
      </c>
      <c r="AQ1992" t="str">
        <f t="shared" si="1042"/>
        <v/>
      </c>
    </row>
    <row r="1993" spans="1:43" x14ac:dyDescent="0.25">
      <c r="A1993" t="str">
        <f t="shared" si="1046"/>
        <v/>
      </c>
      <c r="C1993" t="str">
        <f t="shared" si="1020"/>
        <v/>
      </c>
      <c r="D1993" t="str">
        <f t="shared" si="1047"/>
        <v/>
      </c>
      <c r="E1993" t="str">
        <f t="shared" si="1048"/>
        <v/>
      </c>
      <c r="F1993" t="str">
        <f t="shared" si="1019"/>
        <v/>
      </c>
      <c r="G1993" t="str">
        <f t="shared" si="1043"/>
        <v/>
      </c>
      <c r="H1993" t="str">
        <f t="shared" si="1021"/>
        <v/>
      </c>
      <c r="I1993" s="3" t="str">
        <f>IF(LEN(H1993)&gt;0,VLOOKUP(H1993,DATA!$B$2:$G$526,6,FALSE),"")</f>
        <v/>
      </c>
      <c r="J1993" t="str">
        <f>IF(LEN(H1993)&gt;0,VLOOKUP(H1993,DATA!$B$2:$G$526,2,FALSE),"")</f>
        <v/>
      </c>
      <c r="K1993" t="str">
        <f>IF(LEN(H1993)&gt;0,IF(MID(IF(MID(MID(C1993,LEN(H1993)+2,99),1,1)="(",MID(MID(C1993,LEN(H1993)+2,99),2,LEN(MID(C1993,LEN(H1993)+2,99))-2),MID(C1993,LEN(H1993)+2,99)),1,1)=VLOOKUP(H1993,DATA!$B$2:$I$526,8,FALSE),MID(IF(MID(MID(C1993,LEN(H1993)+2,99),1,1)="(",MID(MID(C1993,LEN(H1993)+2,99),2,LEN(MID(C1993,LEN(H1993)+2,99))-2),MID(C1993,LEN(H1993)+2,99)),1,3),IF(MID(MID(C1993,LEN(H1993)+2,99),1,1)="(",MID(MID(C1993,LEN(H1993)+2,99),2,LEN(MID(C1993,LEN(H1993)+2,99))-2),MID(C1993,LEN(H1993)+2,99))),"")</f>
        <v/>
      </c>
      <c r="L1993" t="str">
        <f t="shared" si="1022"/>
        <v/>
      </c>
      <c r="M1993" t="str">
        <f t="shared" si="1041"/>
        <v/>
      </c>
      <c r="N1993" t="str">
        <f t="shared" si="1023"/>
        <v/>
      </c>
      <c r="O1993" t="str">
        <f t="shared" si="1024"/>
        <v/>
      </c>
      <c r="P1993" t="str">
        <f t="shared" si="1017"/>
        <v/>
      </c>
      <c r="Q1993" t="str">
        <f t="shared" si="1025"/>
        <v/>
      </c>
      <c r="R1993" t="str">
        <f t="shared" si="1026"/>
        <v/>
      </c>
      <c r="S1993" t="str">
        <f t="shared" si="1027"/>
        <v/>
      </c>
      <c r="T1993" t="str">
        <f t="shared" si="1028"/>
        <v/>
      </c>
      <c r="U1993" t="str">
        <f t="shared" si="1029"/>
        <v/>
      </c>
      <c r="V1993" t="str">
        <f>IF(MID(I1993,6,1)="T",VLOOKUP(H1993,DATA!$B$2:$H$526,7,FALSE),"")</f>
        <v/>
      </c>
      <c r="W1993" t="str">
        <f t="shared" si="1030"/>
        <v/>
      </c>
      <c r="X1993" t="str">
        <f>IF(LEN(H1993)&gt;0,VLOOKUP(H1993,DATA!$B$2:$F$526,5,FALSE),"")</f>
        <v/>
      </c>
      <c r="Y1993" t="str">
        <f t="shared" si="1031"/>
        <v/>
      </c>
      <c r="Z1993" t="str">
        <f t="shared" si="1032"/>
        <v/>
      </c>
      <c r="AA1993" t="str">
        <f t="shared" si="1033"/>
        <v/>
      </c>
      <c r="AB1993" t="str">
        <f>IF(LEN(Z1993)&gt;0,VLOOKUP(Z1993,DATA!$K$25:$L$69,2,FALSE)&amp;IF(LEN(AA1993)&gt;0,VLOOKUP(AA1993,DATA!$O$25:$P$29,2,FALSE),""),"")</f>
        <v/>
      </c>
      <c r="AC1993" t="str">
        <f>IF(LEN(Z1993)&gt;0,VLOOKUP(Z1993,DATA!$K$25:$M$69,3,FALSE),"")</f>
        <v/>
      </c>
      <c r="AD1993" t="str">
        <f t="shared" si="1034"/>
        <v/>
      </c>
      <c r="AE1993" t="str">
        <f t="shared" si="1035"/>
        <v/>
      </c>
      <c r="AF1993" t="str">
        <f t="shared" si="1036"/>
        <v/>
      </c>
      <c r="AG1993" t="str">
        <f t="shared" si="1037"/>
        <v/>
      </c>
      <c r="AH1993" t="str">
        <f t="shared" si="1038"/>
        <v/>
      </c>
      <c r="AI1993" t="str">
        <f>IF(LEN(Q1993)&gt;0,REPT("0",IF(IF(MID(I1993,12,1)="F",VLOOKUP(J1993,DATA!$K$2:$Y$20,14,FALSE),0)&gt;10,IF(MID(I1993,12,1)="F",VLOOKUP(J1993,DATA!$K$2:$Y$20,14,FALSE),0)-10,0)-LEN(X1993))&amp;DEC2BIN(Q1993,IF(MID(I1993,12,1)="F",VLOOKUP(J1993,DATA!$K$2:$Y$20,14,FALSE),0)-IF(IF(MID(I1993,12,1)="F",VLOOKUP(J1993,DATA!$K$2:$Y$20,14,FALSE),0)&gt;10,IF(MID(I1993,12,1)="F",VLOOKUP(J1993,DATA!$K$2:$Y$20,14,FALSE),0)-10,0)),"")</f>
        <v/>
      </c>
      <c r="AJ1993" t="str">
        <f>IF(LEN(H1993)&gt;0,IF(H1993&lt;&gt;"CALL_PAL",VLOOKUP(H1993,DATA!$B$2:$E$526,4,FALSE),VLOOKUP(K1993,DATA!$K$72:$M$161,3,FALSE)),"")</f>
        <v/>
      </c>
      <c r="AK1993" t="str">
        <f>IF(LEN(H1993)&gt;0,VLOOKUP(H1993,DATA!$B$2:$D$526,3,FALSE),"")</f>
        <v/>
      </c>
      <c r="AL1993" t="str">
        <f t="shared" si="1039"/>
        <v/>
      </c>
      <c r="AM1993" t="str">
        <f t="shared" si="1040"/>
        <v/>
      </c>
      <c r="AN1993" t="str">
        <f t="shared" si="1018"/>
        <v/>
      </c>
      <c r="AO1993" t="str">
        <f t="shared" si="1044"/>
        <v/>
      </c>
      <c r="AP1993" t="str">
        <f t="shared" si="1045"/>
        <v/>
      </c>
      <c r="AQ1993" t="str">
        <f t="shared" si="1042"/>
        <v/>
      </c>
    </row>
    <row r="1994" spans="1:43" x14ac:dyDescent="0.25">
      <c r="A1994" t="str">
        <f t="shared" si="1046"/>
        <v/>
      </c>
      <c r="C1994" t="str">
        <f t="shared" si="1020"/>
        <v/>
      </c>
      <c r="D1994" t="str">
        <f t="shared" si="1047"/>
        <v/>
      </c>
      <c r="E1994" t="str">
        <f t="shared" si="1048"/>
        <v/>
      </c>
      <c r="F1994" t="str">
        <f t="shared" si="1019"/>
        <v/>
      </c>
      <c r="G1994" t="str">
        <f t="shared" si="1043"/>
        <v/>
      </c>
      <c r="H1994" t="str">
        <f t="shared" si="1021"/>
        <v/>
      </c>
      <c r="I1994" s="3" t="str">
        <f>IF(LEN(H1994)&gt;0,VLOOKUP(H1994,DATA!$B$2:$G$526,6,FALSE),"")</f>
        <v/>
      </c>
      <c r="J1994" t="str">
        <f>IF(LEN(H1994)&gt;0,VLOOKUP(H1994,DATA!$B$2:$G$526,2,FALSE),"")</f>
        <v/>
      </c>
      <c r="K1994" t="str">
        <f>IF(LEN(H1994)&gt;0,IF(MID(IF(MID(MID(C1994,LEN(H1994)+2,99),1,1)="(",MID(MID(C1994,LEN(H1994)+2,99),2,LEN(MID(C1994,LEN(H1994)+2,99))-2),MID(C1994,LEN(H1994)+2,99)),1,1)=VLOOKUP(H1994,DATA!$B$2:$I$526,8,FALSE),MID(IF(MID(MID(C1994,LEN(H1994)+2,99),1,1)="(",MID(MID(C1994,LEN(H1994)+2,99),2,LEN(MID(C1994,LEN(H1994)+2,99))-2),MID(C1994,LEN(H1994)+2,99)),1,3),IF(MID(MID(C1994,LEN(H1994)+2,99),1,1)="(",MID(MID(C1994,LEN(H1994)+2,99),2,LEN(MID(C1994,LEN(H1994)+2,99))-2),MID(C1994,LEN(H1994)+2,99))),"")</f>
        <v/>
      </c>
      <c r="L1994" t="str">
        <f t="shared" si="1022"/>
        <v/>
      </c>
      <c r="M1994" t="str">
        <f t="shared" si="1041"/>
        <v/>
      </c>
      <c r="N1994" t="str">
        <f t="shared" si="1023"/>
        <v/>
      </c>
      <c r="O1994" t="str">
        <f t="shared" si="1024"/>
        <v/>
      </c>
      <c r="P1994" t="str">
        <f t="shared" si="1017"/>
        <v/>
      </c>
      <c r="Q1994" t="str">
        <f t="shared" si="1025"/>
        <v/>
      </c>
      <c r="R1994" t="str">
        <f t="shared" si="1026"/>
        <v/>
      </c>
      <c r="S1994" t="str">
        <f t="shared" si="1027"/>
        <v/>
      </c>
      <c r="T1994" t="str">
        <f t="shared" si="1028"/>
        <v/>
      </c>
      <c r="U1994" t="str">
        <f t="shared" si="1029"/>
        <v/>
      </c>
      <c r="V1994" t="str">
        <f>IF(MID(I1994,6,1)="T",VLOOKUP(H1994,DATA!$B$2:$H$526,7,FALSE),"")</f>
        <v/>
      </c>
      <c r="W1994" t="str">
        <f t="shared" si="1030"/>
        <v/>
      </c>
      <c r="X1994" t="str">
        <f>IF(LEN(H1994)&gt;0,VLOOKUP(H1994,DATA!$B$2:$F$526,5,FALSE),"")</f>
        <v/>
      </c>
      <c r="Y1994" t="str">
        <f t="shared" si="1031"/>
        <v/>
      </c>
      <c r="Z1994" t="str">
        <f t="shared" si="1032"/>
        <v/>
      </c>
      <c r="AA1994" t="str">
        <f t="shared" si="1033"/>
        <v/>
      </c>
      <c r="AB1994" t="str">
        <f>IF(LEN(Z1994)&gt;0,VLOOKUP(Z1994,DATA!$K$25:$L$69,2,FALSE)&amp;IF(LEN(AA1994)&gt;0,VLOOKUP(AA1994,DATA!$O$25:$P$29,2,FALSE),""),"")</f>
        <v/>
      </c>
      <c r="AC1994" t="str">
        <f>IF(LEN(Z1994)&gt;0,VLOOKUP(Z1994,DATA!$K$25:$M$69,3,FALSE),"")</f>
        <v/>
      </c>
      <c r="AD1994" t="str">
        <f t="shared" si="1034"/>
        <v/>
      </c>
      <c r="AE1994" t="str">
        <f t="shared" si="1035"/>
        <v/>
      </c>
      <c r="AF1994" t="str">
        <f t="shared" si="1036"/>
        <v/>
      </c>
      <c r="AG1994" t="str">
        <f t="shared" si="1037"/>
        <v/>
      </c>
      <c r="AH1994" t="str">
        <f t="shared" si="1038"/>
        <v/>
      </c>
      <c r="AI1994" t="str">
        <f>IF(LEN(Q1994)&gt;0,REPT("0",IF(IF(MID(I1994,12,1)="F",VLOOKUP(J1994,DATA!$K$2:$Y$20,14,FALSE),0)&gt;10,IF(MID(I1994,12,1)="F",VLOOKUP(J1994,DATA!$K$2:$Y$20,14,FALSE),0)-10,0)-LEN(X1994))&amp;DEC2BIN(Q1994,IF(MID(I1994,12,1)="F",VLOOKUP(J1994,DATA!$K$2:$Y$20,14,FALSE),0)-IF(IF(MID(I1994,12,1)="F",VLOOKUP(J1994,DATA!$K$2:$Y$20,14,FALSE),0)&gt;10,IF(MID(I1994,12,1)="F",VLOOKUP(J1994,DATA!$K$2:$Y$20,14,FALSE),0)-10,0)),"")</f>
        <v/>
      </c>
      <c r="AJ1994" t="str">
        <f>IF(LEN(H1994)&gt;0,IF(H1994&lt;&gt;"CALL_PAL",VLOOKUP(H1994,DATA!$B$2:$E$526,4,FALSE),VLOOKUP(K1994,DATA!$K$72:$M$161,3,FALSE)),"")</f>
        <v/>
      </c>
      <c r="AK1994" t="str">
        <f>IF(LEN(H1994)&gt;0,VLOOKUP(H1994,DATA!$B$2:$D$526,3,FALSE),"")</f>
        <v/>
      </c>
      <c r="AL1994" t="str">
        <f t="shared" si="1039"/>
        <v/>
      </c>
      <c r="AM1994" t="str">
        <f t="shared" si="1040"/>
        <v/>
      </c>
      <c r="AN1994" t="str">
        <f t="shared" si="1018"/>
        <v/>
      </c>
      <c r="AO1994" t="str">
        <f t="shared" si="1044"/>
        <v/>
      </c>
      <c r="AP1994" t="str">
        <f t="shared" si="1045"/>
        <v/>
      </c>
      <c r="AQ1994" t="str">
        <f t="shared" si="1042"/>
        <v/>
      </c>
    </row>
    <row r="1995" spans="1:43" x14ac:dyDescent="0.25">
      <c r="A1995" t="str">
        <f t="shared" si="1046"/>
        <v/>
      </c>
      <c r="C1995" t="str">
        <f t="shared" si="1020"/>
        <v/>
      </c>
      <c r="D1995" t="str">
        <f t="shared" si="1047"/>
        <v/>
      </c>
      <c r="E1995" t="str">
        <f t="shared" si="1048"/>
        <v/>
      </c>
      <c r="F1995" t="str">
        <f t="shared" si="1019"/>
        <v/>
      </c>
      <c r="G1995" t="str">
        <f t="shared" si="1043"/>
        <v/>
      </c>
      <c r="H1995" t="str">
        <f t="shared" si="1021"/>
        <v/>
      </c>
      <c r="I1995" s="3" t="str">
        <f>IF(LEN(H1995)&gt;0,VLOOKUP(H1995,DATA!$B$2:$G$526,6,FALSE),"")</f>
        <v/>
      </c>
      <c r="J1995" t="str">
        <f>IF(LEN(H1995)&gt;0,VLOOKUP(H1995,DATA!$B$2:$G$526,2,FALSE),"")</f>
        <v/>
      </c>
      <c r="K1995" t="str">
        <f>IF(LEN(H1995)&gt;0,IF(MID(IF(MID(MID(C1995,LEN(H1995)+2,99),1,1)="(",MID(MID(C1995,LEN(H1995)+2,99),2,LEN(MID(C1995,LEN(H1995)+2,99))-2),MID(C1995,LEN(H1995)+2,99)),1,1)=VLOOKUP(H1995,DATA!$B$2:$I$526,8,FALSE),MID(IF(MID(MID(C1995,LEN(H1995)+2,99),1,1)="(",MID(MID(C1995,LEN(H1995)+2,99),2,LEN(MID(C1995,LEN(H1995)+2,99))-2),MID(C1995,LEN(H1995)+2,99)),1,3),IF(MID(MID(C1995,LEN(H1995)+2,99),1,1)="(",MID(MID(C1995,LEN(H1995)+2,99),2,LEN(MID(C1995,LEN(H1995)+2,99))-2),MID(C1995,LEN(H1995)+2,99))),"")</f>
        <v/>
      </c>
      <c r="L1995" t="str">
        <f t="shared" si="1022"/>
        <v/>
      </c>
      <c r="M1995" t="str">
        <f t="shared" si="1041"/>
        <v/>
      </c>
      <c r="N1995" t="str">
        <f t="shared" si="1023"/>
        <v/>
      </c>
      <c r="O1995" t="str">
        <f t="shared" si="1024"/>
        <v/>
      </c>
      <c r="P1995" t="str">
        <f t="shared" si="1017"/>
        <v/>
      </c>
      <c r="Q1995" t="str">
        <f t="shared" si="1025"/>
        <v/>
      </c>
      <c r="R1995" t="str">
        <f t="shared" si="1026"/>
        <v/>
      </c>
      <c r="S1995" t="str">
        <f t="shared" si="1027"/>
        <v/>
      </c>
      <c r="T1995" t="str">
        <f t="shared" si="1028"/>
        <v/>
      </c>
      <c r="U1995" t="str">
        <f t="shared" si="1029"/>
        <v/>
      </c>
      <c r="V1995" t="str">
        <f>IF(MID(I1995,6,1)="T",VLOOKUP(H1995,DATA!$B$2:$H$526,7,FALSE),"")</f>
        <v/>
      </c>
      <c r="W1995" t="str">
        <f t="shared" si="1030"/>
        <v/>
      </c>
      <c r="X1995" t="str">
        <f>IF(LEN(H1995)&gt;0,VLOOKUP(H1995,DATA!$B$2:$F$526,5,FALSE),"")</f>
        <v/>
      </c>
      <c r="Y1995" t="str">
        <f t="shared" si="1031"/>
        <v/>
      </c>
      <c r="Z1995" t="str">
        <f t="shared" si="1032"/>
        <v/>
      </c>
      <c r="AA1995" t="str">
        <f t="shared" si="1033"/>
        <v/>
      </c>
      <c r="AB1995" t="str">
        <f>IF(LEN(Z1995)&gt;0,VLOOKUP(Z1995,DATA!$K$25:$L$69,2,FALSE)&amp;IF(LEN(AA1995)&gt;0,VLOOKUP(AA1995,DATA!$O$25:$P$29,2,FALSE),""),"")</f>
        <v/>
      </c>
      <c r="AC1995" t="str">
        <f>IF(LEN(Z1995)&gt;0,VLOOKUP(Z1995,DATA!$K$25:$M$69,3,FALSE),"")</f>
        <v/>
      </c>
      <c r="AD1995" t="str">
        <f t="shared" si="1034"/>
        <v/>
      </c>
      <c r="AE1995" t="str">
        <f t="shared" si="1035"/>
        <v/>
      </c>
      <c r="AF1995" t="str">
        <f t="shared" si="1036"/>
        <v/>
      </c>
      <c r="AG1995" t="str">
        <f t="shared" si="1037"/>
        <v/>
      </c>
      <c r="AH1995" t="str">
        <f t="shared" si="1038"/>
        <v/>
      </c>
      <c r="AI1995" t="str">
        <f>IF(LEN(Q1995)&gt;0,REPT("0",IF(IF(MID(I1995,12,1)="F",VLOOKUP(J1995,DATA!$K$2:$Y$20,14,FALSE),0)&gt;10,IF(MID(I1995,12,1)="F",VLOOKUP(J1995,DATA!$K$2:$Y$20,14,FALSE),0)-10,0)-LEN(X1995))&amp;DEC2BIN(Q1995,IF(MID(I1995,12,1)="F",VLOOKUP(J1995,DATA!$K$2:$Y$20,14,FALSE),0)-IF(IF(MID(I1995,12,1)="F",VLOOKUP(J1995,DATA!$K$2:$Y$20,14,FALSE),0)&gt;10,IF(MID(I1995,12,1)="F",VLOOKUP(J1995,DATA!$K$2:$Y$20,14,FALSE),0)-10,0)),"")</f>
        <v/>
      </c>
      <c r="AJ1995" t="str">
        <f>IF(LEN(H1995)&gt;0,IF(H1995&lt;&gt;"CALL_PAL",VLOOKUP(H1995,DATA!$B$2:$E$526,4,FALSE),VLOOKUP(K1995,DATA!$K$72:$M$161,3,FALSE)),"")</f>
        <v/>
      </c>
      <c r="AK1995" t="str">
        <f>IF(LEN(H1995)&gt;0,VLOOKUP(H1995,DATA!$B$2:$D$526,3,FALSE),"")</f>
        <v/>
      </c>
      <c r="AL1995" t="str">
        <f t="shared" si="1039"/>
        <v/>
      </c>
      <c r="AM1995" t="str">
        <f t="shared" si="1040"/>
        <v/>
      </c>
      <c r="AN1995" t="str">
        <f t="shared" si="1018"/>
        <v/>
      </c>
      <c r="AO1995" t="str">
        <f t="shared" si="1044"/>
        <v/>
      </c>
      <c r="AP1995" t="str">
        <f t="shared" si="1045"/>
        <v/>
      </c>
      <c r="AQ1995" t="str">
        <f t="shared" si="1042"/>
        <v/>
      </c>
    </row>
    <row r="1996" spans="1:43" x14ac:dyDescent="0.25">
      <c r="A1996" t="str">
        <f t="shared" si="1046"/>
        <v/>
      </c>
      <c r="C1996" t="str">
        <f t="shared" si="1020"/>
        <v/>
      </c>
      <c r="D1996" t="str">
        <f t="shared" si="1047"/>
        <v/>
      </c>
      <c r="E1996" t="str">
        <f t="shared" si="1048"/>
        <v/>
      </c>
      <c r="F1996" t="str">
        <f t="shared" si="1019"/>
        <v/>
      </c>
      <c r="G1996" t="str">
        <f t="shared" si="1043"/>
        <v/>
      </c>
      <c r="H1996" t="str">
        <f t="shared" si="1021"/>
        <v/>
      </c>
      <c r="I1996" s="3" t="str">
        <f>IF(LEN(H1996)&gt;0,VLOOKUP(H1996,DATA!$B$2:$G$526,6,FALSE),"")</f>
        <v/>
      </c>
      <c r="J1996" t="str">
        <f>IF(LEN(H1996)&gt;0,VLOOKUP(H1996,DATA!$B$2:$G$526,2,FALSE),"")</f>
        <v/>
      </c>
      <c r="K1996" t="str">
        <f>IF(LEN(H1996)&gt;0,IF(MID(IF(MID(MID(C1996,LEN(H1996)+2,99),1,1)="(",MID(MID(C1996,LEN(H1996)+2,99),2,LEN(MID(C1996,LEN(H1996)+2,99))-2),MID(C1996,LEN(H1996)+2,99)),1,1)=VLOOKUP(H1996,DATA!$B$2:$I$526,8,FALSE),MID(IF(MID(MID(C1996,LEN(H1996)+2,99),1,1)="(",MID(MID(C1996,LEN(H1996)+2,99),2,LEN(MID(C1996,LEN(H1996)+2,99))-2),MID(C1996,LEN(H1996)+2,99)),1,3),IF(MID(MID(C1996,LEN(H1996)+2,99),1,1)="(",MID(MID(C1996,LEN(H1996)+2,99),2,LEN(MID(C1996,LEN(H1996)+2,99))-2),MID(C1996,LEN(H1996)+2,99))),"")</f>
        <v/>
      </c>
      <c r="L1996" t="str">
        <f t="shared" si="1022"/>
        <v/>
      </c>
      <c r="M1996" t="str">
        <f t="shared" si="1041"/>
        <v/>
      </c>
      <c r="N1996" t="str">
        <f t="shared" si="1023"/>
        <v/>
      </c>
      <c r="O1996" t="str">
        <f t="shared" si="1024"/>
        <v/>
      </c>
      <c r="P1996" t="str">
        <f t="shared" si="1017"/>
        <v/>
      </c>
      <c r="Q1996" t="str">
        <f t="shared" si="1025"/>
        <v/>
      </c>
      <c r="R1996" t="str">
        <f t="shared" si="1026"/>
        <v/>
      </c>
      <c r="S1996" t="str">
        <f t="shared" si="1027"/>
        <v/>
      </c>
      <c r="T1996" t="str">
        <f t="shared" si="1028"/>
        <v/>
      </c>
      <c r="U1996" t="str">
        <f t="shared" si="1029"/>
        <v/>
      </c>
      <c r="V1996" t="str">
        <f>IF(MID(I1996,6,1)="T",VLOOKUP(H1996,DATA!$B$2:$H$526,7,FALSE),"")</f>
        <v/>
      </c>
      <c r="W1996" t="str">
        <f t="shared" si="1030"/>
        <v/>
      </c>
      <c r="X1996" t="str">
        <f>IF(LEN(H1996)&gt;0,VLOOKUP(H1996,DATA!$B$2:$F$526,5,FALSE),"")</f>
        <v/>
      </c>
      <c r="Y1996" t="str">
        <f t="shared" si="1031"/>
        <v/>
      </c>
      <c r="Z1996" t="str">
        <f t="shared" si="1032"/>
        <v/>
      </c>
      <c r="AA1996" t="str">
        <f t="shared" si="1033"/>
        <v/>
      </c>
      <c r="AB1996" t="str">
        <f>IF(LEN(Z1996)&gt;0,VLOOKUP(Z1996,DATA!$K$25:$L$69,2,FALSE)&amp;IF(LEN(AA1996)&gt;0,VLOOKUP(AA1996,DATA!$O$25:$P$29,2,FALSE),""),"")</f>
        <v/>
      </c>
      <c r="AC1996" t="str">
        <f>IF(LEN(Z1996)&gt;0,VLOOKUP(Z1996,DATA!$K$25:$M$69,3,FALSE),"")</f>
        <v/>
      </c>
      <c r="AD1996" t="str">
        <f t="shared" si="1034"/>
        <v/>
      </c>
      <c r="AE1996" t="str">
        <f t="shared" si="1035"/>
        <v/>
      </c>
      <c r="AF1996" t="str">
        <f t="shared" si="1036"/>
        <v/>
      </c>
      <c r="AG1996" t="str">
        <f t="shared" si="1037"/>
        <v/>
      </c>
      <c r="AH1996" t="str">
        <f t="shared" si="1038"/>
        <v/>
      </c>
      <c r="AI1996" t="str">
        <f>IF(LEN(Q1996)&gt;0,REPT("0",IF(IF(MID(I1996,12,1)="F",VLOOKUP(J1996,DATA!$K$2:$Y$20,14,FALSE),0)&gt;10,IF(MID(I1996,12,1)="F",VLOOKUP(J1996,DATA!$K$2:$Y$20,14,FALSE),0)-10,0)-LEN(X1996))&amp;DEC2BIN(Q1996,IF(MID(I1996,12,1)="F",VLOOKUP(J1996,DATA!$K$2:$Y$20,14,FALSE),0)-IF(IF(MID(I1996,12,1)="F",VLOOKUP(J1996,DATA!$K$2:$Y$20,14,FALSE),0)&gt;10,IF(MID(I1996,12,1)="F",VLOOKUP(J1996,DATA!$K$2:$Y$20,14,FALSE),0)-10,0)),"")</f>
        <v/>
      </c>
      <c r="AJ1996" t="str">
        <f>IF(LEN(H1996)&gt;0,IF(H1996&lt;&gt;"CALL_PAL",VLOOKUP(H1996,DATA!$B$2:$E$526,4,FALSE),VLOOKUP(K1996,DATA!$K$72:$M$161,3,FALSE)),"")</f>
        <v/>
      </c>
      <c r="AK1996" t="str">
        <f>IF(LEN(H1996)&gt;0,VLOOKUP(H1996,DATA!$B$2:$D$526,3,FALSE),"")</f>
        <v/>
      </c>
      <c r="AL1996" t="str">
        <f t="shared" si="1039"/>
        <v/>
      </c>
      <c r="AM1996" t="str">
        <f t="shared" si="1040"/>
        <v/>
      </c>
      <c r="AN1996" t="str">
        <f t="shared" si="1018"/>
        <v/>
      </c>
      <c r="AO1996" t="str">
        <f t="shared" si="1044"/>
        <v/>
      </c>
      <c r="AP1996" t="str">
        <f t="shared" si="1045"/>
        <v/>
      </c>
      <c r="AQ1996" t="str">
        <f t="shared" si="1042"/>
        <v/>
      </c>
    </row>
    <row r="1997" spans="1:43" x14ac:dyDescent="0.25">
      <c r="A1997" t="str">
        <f t="shared" si="1046"/>
        <v/>
      </c>
      <c r="C1997" t="str">
        <f t="shared" si="1020"/>
        <v/>
      </c>
      <c r="D1997" t="str">
        <f t="shared" si="1047"/>
        <v/>
      </c>
      <c r="E1997" t="str">
        <f t="shared" si="1048"/>
        <v/>
      </c>
      <c r="F1997" t="str">
        <f t="shared" si="1019"/>
        <v/>
      </c>
      <c r="G1997" t="str">
        <f t="shared" si="1043"/>
        <v/>
      </c>
      <c r="H1997" t="str">
        <f t="shared" si="1021"/>
        <v/>
      </c>
      <c r="I1997" s="3" t="str">
        <f>IF(LEN(H1997)&gt;0,VLOOKUP(H1997,DATA!$B$2:$G$526,6,FALSE),"")</f>
        <v/>
      </c>
      <c r="J1997" t="str">
        <f>IF(LEN(H1997)&gt;0,VLOOKUP(H1997,DATA!$B$2:$G$526,2,FALSE),"")</f>
        <v/>
      </c>
      <c r="K1997" t="str">
        <f>IF(LEN(H1997)&gt;0,IF(MID(IF(MID(MID(C1997,LEN(H1997)+2,99),1,1)="(",MID(MID(C1997,LEN(H1997)+2,99),2,LEN(MID(C1997,LEN(H1997)+2,99))-2),MID(C1997,LEN(H1997)+2,99)),1,1)=VLOOKUP(H1997,DATA!$B$2:$I$526,8,FALSE),MID(IF(MID(MID(C1997,LEN(H1997)+2,99),1,1)="(",MID(MID(C1997,LEN(H1997)+2,99),2,LEN(MID(C1997,LEN(H1997)+2,99))-2),MID(C1997,LEN(H1997)+2,99)),1,3),IF(MID(MID(C1997,LEN(H1997)+2,99),1,1)="(",MID(MID(C1997,LEN(H1997)+2,99),2,LEN(MID(C1997,LEN(H1997)+2,99))-2),MID(C1997,LEN(H1997)+2,99))),"")</f>
        <v/>
      </c>
      <c r="L1997" t="str">
        <f t="shared" si="1022"/>
        <v/>
      </c>
      <c r="M1997" t="str">
        <f t="shared" si="1041"/>
        <v/>
      </c>
      <c r="N1997" t="str">
        <f t="shared" si="1023"/>
        <v/>
      </c>
      <c r="O1997" t="str">
        <f t="shared" si="1024"/>
        <v/>
      </c>
      <c r="P1997" t="str">
        <f t="shared" si="1017"/>
        <v/>
      </c>
      <c r="Q1997" t="str">
        <f t="shared" si="1025"/>
        <v/>
      </c>
      <c r="R1997" t="str">
        <f t="shared" si="1026"/>
        <v/>
      </c>
      <c r="S1997" t="str">
        <f t="shared" si="1027"/>
        <v/>
      </c>
      <c r="T1997" t="str">
        <f t="shared" si="1028"/>
        <v/>
      </c>
      <c r="U1997" t="str">
        <f t="shared" si="1029"/>
        <v/>
      </c>
      <c r="V1997" t="str">
        <f>IF(MID(I1997,6,1)="T",VLOOKUP(H1997,DATA!$B$2:$H$526,7,FALSE),"")</f>
        <v/>
      </c>
      <c r="W1997" t="str">
        <f t="shared" si="1030"/>
        <v/>
      </c>
      <c r="X1997" t="str">
        <f>IF(LEN(H1997)&gt;0,VLOOKUP(H1997,DATA!$B$2:$F$526,5,FALSE),"")</f>
        <v/>
      </c>
      <c r="Y1997" t="str">
        <f t="shared" si="1031"/>
        <v/>
      </c>
      <c r="Z1997" t="str">
        <f t="shared" si="1032"/>
        <v/>
      </c>
      <c r="AA1997" t="str">
        <f t="shared" si="1033"/>
        <v/>
      </c>
      <c r="AB1997" t="str">
        <f>IF(LEN(Z1997)&gt;0,VLOOKUP(Z1997,DATA!$K$25:$L$69,2,FALSE)&amp;IF(LEN(AA1997)&gt;0,VLOOKUP(AA1997,DATA!$O$25:$P$29,2,FALSE),""),"")</f>
        <v/>
      </c>
      <c r="AC1997" t="str">
        <f>IF(LEN(Z1997)&gt;0,VLOOKUP(Z1997,DATA!$K$25:$M$69,3,FALSE),"")</f>
        <v/>
      </c>
      <c r="AD1997" t="str">
        <f t="shared" si="1034"/>
        <v/>
      </c>
      <c r="AE1997" t="str">
        <f t="shared" si="1035"/>
        <v/>
      </c>
      <c r="AF1997" t="str">
        <f t="shared" si="1036"/>
        <v/>
      </c>
      <c r="AG1997" t="str">
        <f t="shared" si="1037"/>
        <v/>
      </c>
      <c r="AH1997" t="str">
        <f t="shared" si="1038"/>
        <v/>
      </c>
      <c r="AI1997" t="str">
        <f>IF(LEN(Q1997)&gt;0,REPT("0",IF(IF(MID(I1997,12,1)="F",VLOOKUP(J1997,DATA!$K$2:$Y$20,14,FALSE),0)&gt;10,IF(MID(I1997,12,1)="F",VLOOKUP(J1997,DATA!$K$2:$Y$20,14,FALSE),0)-10,0)-LEN(X1997))&amp;DEC2BIN(Q1997,IF(MID(I1997,12,1)="F",VLOOKUP(J1997,DATA!$K$2:$Y$20,14,FALSE),0)-IF(IF(MID(I1997,12,1)="F",VLOOKUP(J1997,DATA!$K$2:$Y$20,14,FALSE),0)&gt;10,IF(MID(I1997,12,1)="F",VLOOKUP(J1997,DATA!$K$2:$Y$20,14,FALSE),0)-10,0)),"")</f>
        <v/>
      </c>
      <c r="AJ1997" t="str">
        <f>IF(LEN(H1997)&gt;0,IF(H1997&lt;&gt;"CALL_PAL",VLOOKUP(H1997,DATA!$B$2:$E$526,4,FALSE),VLOOKUP(K1997,DATA!$K$72:$M$161,3,FALSE)),"")</f>
        <v/>
      </c>
      <c r="AK1997" t="str">
        <f>IF(LEN(H1997)&gt;0,VLOOKUP(H1997,DATA!$B$2:$D$526,3,FALSE),"")</f>
        <v/>
      </c>
      <c r="AL1997" t="str">
        <f t="shared" si="1039"/>
        <v/>
      </c>
      <c r="AM1997" t="str">
        <f t="shared" si="1040"/>
        <v/>
      </c>
      <c r="AN1997" t="str">
        <f t="shared" si="1018"/>
        <v/>
      </c>
      <c r="AO1997" t="str">
        <f t="shared" si="1044"/>
        <v/>
      </c>
      <c r="AP1997" t="str">
        <f t="shared" si="1045"/>
        <v/>
      </c>
      <c r="AQ1997" t="str">
        <f t="shared" si="1042"/>
        <v/>
      </c>
    </row>
    <row r="1998" spans="1:43" x14ac:dyDescent="0.25">
      <c r="A1998" t="str">
        <f t="shared" si="1046"/>
        <v/>
      </c>
      <c r="C1998" t="str">
        <f t="shared" si="1020"/>
        <v/>
      </c>
      <c r="D1998" t="str">
        <f t="shared" si="1047"/>
        <v/>
      </c>
      <c r="E1998" t="str">
        <f t="shared" si="1048"/>
        <v/>
      </c>
      <c r="F1998" t="str">
        <f t="shared" si="1019"/>
        <v/>
      </c>
      <c r="G1998" t="str">
        <f t="shared" si="1043"/>
        <v/>
      </c>
      <c r="H1998" t="str">
        <f t="shared" si="1021"/>
        <v/>
      </c>
      <c r="I1998" s="3" t="str">
        <f>IF(LEN(H1998)&gt;0,VLOOKUP(H1998,DATA!$B$2:$G$526,6,FALSE),"")</f>
        <v/>
      </c>
      <c r="J1998" t="str">
        <f>IF(LEN(H1998)&gt;0,VLOOKUP(H1998,DATA!$B$2:$G$526,2,FALSE),"")</f>
        <v/>
      </c>
      <c r="K1998" t="str">
        <f>IF(LEN(H1998)&gt;0,IF(MID(IF(MID(MID(C1998,LEN(H1998)+2,99),1,1)="(",MID(MID(C1998,LEN(H1998)+2,99),2,LEN(MID(C1998,LEN(H1998)+2,99))-2),MID(C1998,LEN(H1998)+2,99)),1,1)=VLOOKUP(H1998,DATA!$B$2:$I$526,8,FALSE),MID(IF(MID(MID(C1998,LEN(H1998)+2,99),1,1)="(",MID(MID(C1998,LEN(H1998)+2,99),2,LEN(MID(C1998,LEN(H1998)+2,99))-2),MID(C1998,LEN(H1998)+2,99)),1,3),IF(MID(MID(C1998,LEN(H1998)+2,99),1,1)="(",MID(MID(C1998,LEN(H1998)+2,99),2,LEN(MID(C1998,LEN(H1998)+2,99))-2),MID(C1998,LEN(H1998)+2,99))),"")</f>
        <v/>
      </c>
      <c r="L1998" t="str">
        <f t="shared" si="1022"/>
        <v/>
      </c>
      <c r="M1998" t="str">
        <f t="shared" si="1041"/>
        <v/>
      </c>
      <c r="N1998" t="str">
        <f t="shared" si="1023"/>
        <v/>
      </c>
      <c r="O1998" t="str">
        <f t="shared" si="1024"/>
        <v/>
      </c>
      <c r="P1998" t="str">
        <f t="shared" ref="P1998:P2000" si="1049">IF(MID(I1998,12,1)="F",IFERROR(VLOOKUP(L1998&amp;":",C:G,5,FALSE),""),"")</f>
        <v/>
      </c>
      <c r="Q1998" t="str">
        <f t="shared" si="1025"/>
        <v/>
      </c>
      <c r="R1998" t="str">
        <f t="shared" si="1026"/>
        <v/>
      </c>
      <c r="S1998" t="str">
        <f t="shared" si="1027"/>
        <v/>
      </c>
      <c r="T1998" t="str">
        <f t="shared" si="1028"/>
        <v/>
      </c>
      <c r="U1998" t="str">
        <f t="shared" si="1029"/>
        <v/>
      </c>
      <c r="V1998" t="str">
        <f>IF(MID(I1998,6,1)="T",VLOOKUP(H1998,DATA!$B$2:$H$526,7,FALSE),"")</f>
        <v/>
      </c>
      <c r="W1998" t="str">
        <f t="shared" si="1030"/>
        <v/>
      </c>
      <c r="X1998" t="str">
        <f>IF(LEN(H1998)&gt;0,VLOOKUP(H1998,DATA!$B$2:$F$526,5,FALSE),"")</f>
        <v/>
      </c>
      <c r="Y1998" t="str">
        <f t="shared" si="1031"/>
        <v/>
      </c>
      <c r="Z1998" t="str">
        <f t="shared" si="1032"/>
        <v/>
      </c>
      <c r="AA1998" t="str">
        <f t="shared" si="1033"/>
        <v/>
      </c>
      <c r="AB1998" t="str">
        <f>IF(LEN(Z1998)&gt;0,VLOOKUP(Z1998,DATA!$K$25:$L$69,2,FALSE)&amp;IF(LEN(AA1998)&gt;0,VLOOKUP(AA1998,DATA!$O$25:$P$29,2,FALSE),""),"")</f>
        <v/>
      </c>
      <c r="AC1998" t="str">
        <f>IF(LEN(Z1998)&gt;0,VLOOKUP(Z1998,DATA!$K$25:$M$69,3,FALSE),"")</f>
        <v/>
      </c>
      <c r="AD1998" t="str">
        <f t="shared" si="1034"/>
        <v/>
      </c>
      <c r="AE1998" t="str">
        <f t="shared" si="1035"/>
        <v/>
      </c>
      <c r="AF1998" t="str">
        <f t="shared" si="1036"/>
        <v/>
      </c>
      <c r="AG1998" t="str">
        <f t="shared" si="1037"/>
        <v/>
      </c>
      <c r="AH1998" t="str">
        <f t="shared" si="1038"/>
        <v/>
      </c>
      <c r="AI1998" t="str">
        <f>IF(LEN(Q1998)&gt;0,REPT("0",IF(IF(MID(I1998,12,1)="F",VLOOKUP(J1998,DATA!$K$2:$Y$20,14,FALSE),0)&gt;10,IF(MID(I1998,12,1)="F",VLOOKUP(J1998,DATA!$K$2:$Y$20,14,FALSE),0)-10,0)-LEN(X1998))&amp;DEC2BIN(Q1998,IF(MID(I1998,12,1)="F",VLOOKUP(J1998,DATA!$K$2:$Y$20,14,FALSE),0)-IF(IF(MID(I1998,12,1)="F",VLOOKUP(J1998,DATA!$K$2:$Y$20,14,FALSE),0)&gt;10,IF(MID(I1998,12,1)="F",VLOOKUP(J1998,DATA!$K$2:$Y$20,14,FALSE),0)-10,0)),"")</f>
        <v/>
      </c>
      <c r="AJ1998" t="str">
        <f>IF(LEN(H1998)&gt;0,IF(H1998&lt;&gt;"CALL_PAL",VLOOKUP(H1998,DATA!$B$2:$E$526,4,FALSE),VLOOKUP(K1998,DATA!$K$72:$M$161,3,FALSE)),"")</f>
        <v/>
      </c>
      <c r="AK1998" t="str">
        <f>IF(LEN(H1998)&gt;0,VLOOKUP(H1998,DATA!$B$2:$D$526,3,FALSE),"")</f>
        <v/>
      </c>
      <c r="AL1998" t="str">
        <f t="shared" si="1039"/>
        <v/>
      </c>
      <c r="AM1998" t="str">
        <f t="shared" si="1040"/>
        <v/>
      </c>
      <c r="AN1998" t="str">
        <f t="shared" si="1018"/>
        <v/>
      </c>
      <c r="AO1998" t="str">
        <f t="shared" si="1044"/>
        <v/>
      </c>
      <c r="AP1998" t="str">
        <f t="shared" si="1045"/>
        <v/>
      </c>
      <c r="AQ1998" t="str">
        <f t="shared" si="1042"/>
        <v/>
      </c>
    </row>
    <row r="1999" spans="1:43" x14ac:dyDescent="0.25">
      <c r="A1999" t="str">
        <f t="shared" si="1046"/>
        <v/>
      </c>
      <c r="C1999" t="str">
        <f t="shared" si="1020"/>
        <v/>
      </c>
      <c r="D1999" t="str">
        <f t="shared" si="1047"/>
        <v/>
      </c>
      <c r="E1999" t="str">
        <f t="shared" si="1048"/>
        <v/>
      </c>
      <c r="F1999" t="str">
        <f t="shared" si="1019"/>
        <v/>
      </c>
      <c r="G1999" t="str">
        <f t="shared" si="1043"/>
        <v/>
      </c>
      <c r="H1999" t="str">
        <f t="shared" si="1021"/>
        <v/>
      </c>
      <c r="I1999" s="3" t="str">
        <f>IF(LEN(H1999)&gt;0,VLOOKUP(H1999,DATA!$B$2:$G$526,6,FALSE),"")</f>
        <v/>
      </c>
      <c r="J1999" t="str">
        <f>IF(LEN(H1999)&gt;0,VLOOKUP(H1999,DATA!$B$2:$G$526,2,FALSE),"")</f>
        <v/>
      </c>
      <c r="K1999" t="str">
        <f>IF(LEN(H1999)&gt;0,IF(MID(IF(MID(MID(C1999,LEN(H1999)+2,99),1,1)="(",MID(MID(C1999,LEN(H1999)+2,99),2,LEN(MID(C1999,LEN(H1999)+2,99))-2),MID(C1999,LEN(H1999)+2,99)),1,1)=VLOOKUP(H1999,DATA!$B$2:$I$526,8,FALSE),MID(IF(MID(MID(C1999,LEN(H1999)+2,99),1,1)="(",MID(MID(C1999,LEN(H1999)+2,99),2,LEN(MID(C1999,LEN(H1999)+2,99))-2),MID(C1999,LEN(H1999)+2,99)),1,3),IF(MID(MID(C1999,LEN(H1999)+2,99),1,1)="(",MID(MID(C1999,LEN(H1999)+2,99),2,LEN(MID(C1999,LEN(H1999)+2,99))-2),MID(C1999,LEN(H1999)+2,99))),"")</f>
        <v/>
      </c>
      <c r="L1999" t="str">
        <f t="shared" si="1022"/>
        <v/>
      </c>
      <c r="M1999" t="str">
        <f t="shared" si="1041"/>
        <v/>
      </c>
      <c r="N1999" t="str">
        <f t="shared" si="1023"/>
        <v/>
      </c>
      <c r="O1999" t="str">
        <f t="shared" si="1024"/>
        <v/>
      </c>
      <c r="P1999" t="str">
        <f t="shared" si="1049"/>
        <v/>
      </c>
      <c r="Q1999" t="str">
        <f t="shared" si="1025"/>
        <v/>
      </c>
      <c r="R1999" t="str">
        <f t="shared" si="1026"/>
        <v/>
      </c>
      <c r="S1999" t="str">
        <f t="shared" si="1027"/>
        <v/>
      </c>
      <c r="T1999" t="str">
        <f t="shared" si="1028"/>
        <v/>
      </c>
      <c r="U1999" t="str">
        <f t="shared" si="1029"/>
        <v/>
      </c>
      <c r="V1999" t="str">
        <f>IF(MID(I1999,6,1)="T",VLOOKUP(H1999,DATA!$B$2:$H$526,7,FALSE),"")</f>
        <v/>
      </c>
      <c r="W1999" t="str">
        <f t="shared" si="1030"/>
        <v/>
      </c>
      <c r="X1999" t="str">
        <f>IF(LEN(H1999)&gt;0,VLOOKUP(H1999,DATA!$B$2:$F$526,5,FALSE),"")</f>
        <v/>
      </c>
      <c r="Y1999" t="str">
        <f t="shared" si="1031"/>
        <v/>
      </c>
      <c r="Z1999" t="str">
        <f t="shared" si="1032"/>
        <v/>
      </c>
      <c r="AA1999" t="str">
        <f t="shared" si="1033"/>
        <v/>
      </c>
      <c r="AB1999" t="str">
        <f>IF(LEN(Z1999)&gt;0,VLOOKUP(Z1999,DATA!$K$25:$L$69,2,FALSE)&amp;IF(LEN(AA1999)&gt;0,VLOOKUP(AA1999,DATA!$O$25:$P$29,2,FALSE),""),"")</f>
        <v/>
      </c>
      <c r="AC1999" t="str">
        <f>IF(LEN(Z1999)&gt;0,VLOOKUP(Z1999,DATA!$K$25:$M$69,3,FALSE),"")</f>
        <v/>
      </c>
      <c r="AD1999" t="str">
        <f t="shared" si="1034"/>
        <v/>
      </c>
      <c r="AE1999" t="str">
        <f t="shared" si="1035"/>
        <v/>
      </c>
      <c r="AF1999" t="str">
        <f t="shared" si="1036"/>
        <v/>
      </c>
      <c r="AG1999" t="str">
        <f t="shared" si="1037"/>
        <v/>
      </c>
      <c r="AH1999" t="str">
        <f t="shared" si="1038"/>
        <v/>
      </c>
      <c r="AI1999" t="str">
        <f>IF(LEN(Q1999)&gt;0,REPT("0",IF(IF(MID(I1999,12,1)="F",VLOOKUP(J1999,DATA!$K$2:$Y$20,14,FALSE),0)&gt;10,IF(MID(I1999,12,1)="F",VLOOKUP(J1999,DATA!$K$2:$Y$20,14,FALSE),0)-10,0)-LEN(X1999))&amp;DEC2BIN(Q1999,IF(MID(I1999,12,1)="F",VLOOKUP(J1999,DATA!$K$2:$Y$20,14,FALSE),0)-IF(IF(MID(I1999,12,1)="F",VLOOKUP(J1999,DATA!$K$2:$Y$20,14,FALSE),0)&gt;10,IF(MID(I1999,12,1)="F",VLOOKUP(J1999,DATA!$K$2:$Y$20,14,FALSE),0)-10,0)),"")</f>
        <v/>
      </c>
      <c r="AJ1999" t="str">
        <f>IF(LEN(H1999)&gt;0,IF(H1999&lt;&gt;"CALL_PAL",VLOOKUP(H1999,DATA!$B$2:$E$526,4,FALSE),VLOOKUP(K1999,DATA!$K$72:$M$161,3,FALSE)),"")</f>
        <v/>
      </c>
      <c r="AK1999" t="str">
        <f>IF(LEN(H1999)&gt;0,VLOOKUP(H1999,DATA!$B$2:$D$526,3,FALSE),"")</f>
        <v/>
      </c>
      <c r="AL1999" t="str">
        <f t="shared" si="1039"/>
        <v/>
      </c>
      <c r="AM1999" t="str">
        <f t="shared" si="1040"/>
        <v/>
      </c>
      <c r="AN1999" t="str">
        <f t="shared" si="1018"/>
        <v/>
      </c>
      <c r="AO1999" t="str">
        <f t="shared" si="1044"/>
        <v/>
      </c>
      <c r="AP1999" t="str">
        <f t="shared" si="1045"/>
        <v/>
      </c>
      <c r="AQ1999" t="str">
        <f t="shared" si="1042"/>
        <v/>
      </c>
    </row>
    <row r="2000" spans="1:43" x14ac:dyDescent="0.25">
      <c r="A2000" t="str">
        <f t="shared" si="1046"/>
        <v/>
      </c>
      <c r="C2000" t="str">
        <f t="shared" si="1020"/>
        <v/>
      </c>
      <c r="D2000" t="str">
        <f t="shared" si="1047"/>
        <v/>
      </c>
      <c r="E2000" t="str">
        <f t="shared" si="1048"/>
        <v/>
      </c>
      <c r="F2000" t="str">
        <f t="shared" si="1019"/>
        <v/>
      </c>
      <c r="G2000" t="str">
        <f t="shared" si="1043"/>
        <v/>
      </c>
      <c r="H2000" t="str">
        <f t="shared" si="1021"/>
        <v/>
      </c>
      <c r="I2000" s="3" t="str">
        <f>IF(LEN(H2000)&gt;0,VLOOKUP(H2000,DATA!$B$2:$G$526,6,FALSE),"")</f>
        <v/>
      </c>
      <c r="J2000" t="str">
        <f>IF(LEN(H2000)&gt;0,VLOOKUP(H2000,DATA!$B$2:$G$526,2,FALSE),"")</f>
        <v/>
      </c>
      <c r="K2000" t="str">
        <f>IF(LEN(H2000)&gt;0,IF(MID(IF(MID(MID(C2000,LEN(H2000)+2,99),1,1)="(",MID(MID(C2000,LEN(H2000)+2,99),2,LEN(MID(C2000,LEN(H2000)+2,99))-2),MID(C2000,LEN(H2000)+2,99)),1,1)=VLOOKUP(H2000,DATA!$B$2:$I$526,8,FALSE),MID(IF(MID(MID(C2000,LEN(H2000)+2,99),1,1)="(",MID(MID(C2000,LEN(H2000)+2,99),2,LEN(MID(C2000,LEN(H2000)+2,99))-2),MID(C2000,LEN(H2000)+2,99)),1,3),IF(MID(MID(C2000,LEN(H2000)+2,99),1,1)="(",MID(MID(C2000,LEN(H2000)+2,99),2,LEN(MID(C2000,LEN(H2000)+2,99))-2),MID(C2000,LEN(H2000)+2,99))),"")</f>
        <v/>
      </c>
      <c r="L2000" t="str">
        <f t="shared" si="1022"/>
        <v/>
      </c>
      <c r="M2000" t="str">
        <f t="shared" si="1041"/>
        <v/>
      </c>
      <c r="N2000" t="str">
        <f t="shared" si="1023"/>
        <v/>
      </c>
      <c r="O2000" t="str">
        <f t="shared" si="1024"/>
        <v/>
      </c>
      <c r="P2000" t="str">
        <f t="shared" si="1049"/>
        <v/>
      </c>
      <c r="Q2000" t="str">
        <f t="shared" si="1025"/>
        <v/>
      </c>
      <c r="R2000" t="str">
        <f t="shared" si="1026"/>
        <v/>
      </c>
      <c r="S2000" t="str">
        <f t="shared" si="1027"/>
        <v/>
      </c>
      <c r="T2000" t="str">
        <f t="shared" si="1028"/>
        <v/>
      </c>
      <c r="U2000" t="str">
        <f t="shared" si="1029"/>
        <v/>
      </c>
      <c r="V2000" t="str">
        <f>IF(MID(I2000,6,1)="T",VLOOKUP(H2000,DATA!$B$2:$H$526,7,FALSE),"")</f>
        <v/>
      </c>
      <c r="W2000" t="str">
        <f t="shared" si="1030"/>
        <v/>
      </c>
      <c r="X2000" t="str">
        <f>IF(LEN(H2000)&gt;0,VLOOKUP(H2000,DATA!$B$2:$F$526,5,FALSE),"")</f>
        <v/>
      </c>
      <c r="Y2000" t="str">
        <f t="shared" si="1031"/>
        <v/>
      </c>
      <c r="Z2000" t="str">
        <f t="shared" si="1032"/>
        <v/>
      </c>
      <c r="AA2000" t="str">
        <f t="shared" si="1033"/>
        <v/>
      </c>
      <c r="AB2000" t="str">
        <f>IF(LEN(Z2000)&gt;0,VLOOKUP(Z2000,DATA!$K$25:$L$69,2,FALSE)&amp;IF(LEN(AA2000)&gt;0,VLOOKUP(AA2000,DATA!$O$25:$P$29,2,FALSE),""),"")</f>
        <v/>
      </c>
      <c r="AC2000" t="str">
        <f>IF(LEN(Z2000)&gt;0,VLOOKUP(Z2000,DATA!$K$25:$M$69,3,FALSE),"")</f>
        <v/>
      </c>
      <c r="AD2000" t="str">
        <f t="shared" si="1034"/>
        <v/>
      </c>
      <c r="AE2000" t="str">
        <f t="shared" si="1035"/>
        <v/>
      </c>
      <c r="AF2000" t="str">
        <f t="shared" si="1036"/>
        <v/>
      </c>
      <c r="AG2000" t="str">
        <f t="shared" si="1037"/>
        <v/>
      </c>
      <c r="AH2000" t="str">
        <f t="shared" si="1038"/>
        <v/>
      </c>
      <c r="AI2000" t="str">
        <f>IF(LEN(Q2000)&gt;0,REPT("0",IF(IF(MID(I2000,12,1)="F",VLOOKUP(J2000,DATA!$K$2:$Y$20,14,FALSE),0)&gt;10,IF(MID(I2000,12,1)="F",VLOOKUP(J2000,DATA!$K$2:$Y$20,14,FALSE),0)-10,0)-LEN(X2000))&amp;DEC2BIN(Q2000,IF(MID(I2000,12,1)="F",VLOOKUP(J2000,DATA!$K$2:$Y$20,14,FALSE),0)-IF(IF(MID(I2000,12,1)="F",VLOOKUP(J2000,DATA!$K$2:$Y$20,14,FALSE),0)&gt;10,IF(MID(I2000,12,1)="F",VLOOKUP(J2000,DATA!$K$2:$Y$20,14,FALSE),0)-10,0)),"")</f>
        <v/>
      </c>
      <c r="AJ2000" t="str">
        <f>IF(LEN(H2000)&gt;0,IF(H2000&lt;&gt;"CALL_PAL",VLOOKUP(H2000,DATA!$B$2:$E$526,4,FALSE),VLOOKUP(K2000,DATA!$K$72:$M$161,3,FALSE)),"")</f>
        <v/>
      </c>
      <c r="AK2000" t="str">
        <f>IF(LEN(H2000)&gt;0,VLOOKUP(H2000,DATA!$B$2:$D$526,3,FALSE),"")</f>
        <v/>
      </c>
      <c r="AL2000" t="str">
        <f t="shared" si="1039"/>
        <v/>
      </c>
      <c r="AM2000" t="str">
        <f t="shared" si="1040"/>
        <v/>
      </c>
      <c r="AN2000" t="str">
        <f t="shared" si="1018"/>
        <v/>
      </c>
      <c r="AO2000" t="str">
        <f t="shared" si="1044"/>
        <v/>
      </c>
      <c r="AP2000" t="str">
        <f t="shared" si="1045"/>
        <v/>
      </c>
      <c r="AQ2000" t="str">
        <f t="shared" si="1042"/>
        <v/>
      </c>
    </row>
  </sheetData>
  <conditionalFormatting sqref="AP1:AP1048576">
    <cfRule type="cellIs" dxfId="9" priority="7" operator="equal">
      <formula>TRUE</formula>
    </cfRule>
  </conditionalFormatting>
  <conditionalFormatting sqref="AQ1:AQ1048576">
    <cfRule type="cellIs" dxfId="8" priority="6" operator="equal">
      <formula>TRUE</formula>
    </cfRule>
  </conditionalFormatting>
  <conditionalFormatting sqref="B1:B1048576">
    <cfRule type="containsText" dxfId="7" priority="3" operator="containsText" text="MB">
      <formula>NOT(ISERROR(SEARCH("MB",B1)))</formula>
    </cfRule>
    <cfRule type="containsText" dxfId="6" priority="4" operator="containsText" text=":">
      <formula>NOT(ISERROR(SEARCH(":",B1)))</formula>
    </cfRule>
    <cfRule type="containsText" dxfId="5" priority="5" operator="containsText" text="BR ">
      <formula>NOT(ISERROR(SEARCH("BR ",B1)))</formula>
    </cfRule>
  </conditionalFormatting>
  <conditionalFormatting sqref="AO2:AO1048576">
    <cfRule type="cellIs" dxfId="4" priority="2" operator="greaterThan">
      <formula>4</formula>
    </cfRule>
  </conditionalFormatting>
  <conditionalFormatting sqref="AO1">
    <cfRule type="cellIs" dxfId="3" priority="1" operator="equal">
      <formula>TRUE</formula>
    </cfRule>
  </conditionalFormatting>
  <pageMargins left="0.7" right="0.7" top="0.75" bottom="0.75" header="0.3" footer="0.3"/>
  <ignoredErrors>
    <ignoredError sqref="AU168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6"/>
  <sheetViews>
    <sheetView topLeftCell="B4" workbookViewId="0">
      <selection activeCell="U6" sqref="U6"/>
    </sheetView>
  </sheetViews>
  <sheetFormatPr defaultRowHeight="15" x14ac:dyDescent="0.25"/>
  <cols>
    <col min="1" max="1" width="11" bestFit="1" customWidth="1"/>
    <col min="2" max="2" width="15.7109375" bestFit="1" customWidth="1"/>
    <col min="3" max="3" width="12" bestFit="1" customWidth="1"/>
    <col min="4" max="4" width="11" bestFit="1" customWidth="1"/>
    <col min="5" max="5" width="17.28515625" bestFit="1" customWidth="1"/>
    <col min="6" max="6" width="7" bestFit="1" customWidth="1"/>
    <col min="7" max="7" width="16" bestFit="1" customWidth="1"/>
    <col min="8" max="8" width="5.28515625" bestFit="1" customWidth="1"/>
    <col min="9" max="9" width="5.28515625" customWidth="1"/>
    <col min="11" max="11" width="14.28515625" bestFit="1" customWidth="1"/>
    <col min="12" max="12" width="16" bestFit="1" customWidth="1"/>
    <col min="13" max="13" width="17.28515625" bestFit="1" customWidth="1"/>
    <col min="14" max="14" width="2.28515625" bestFit="1" customWidth="1"/>
    <col min="15" max="15" width="11.140625" bestFit="1" customWidth="1"/>
    <col min="16" max="16" width="6.7109375" bestFit="1" customWidth="1"/>
    <col min="17" max="19" width="2" bestFit="1" customWidth="1"/>
    <col min="20" max="20" width="2.28515625" bestFit="1" customWidth="1"/>
    <col min="21" max="22" width="2" bestFit="1" customWidth="1"/>
    <col min="23" max="23" width="2.85546875" bestFit="1" customWidth="1"/>
    <col min="24" max="24" width="3" bestFit="1" customWidth="1"/>
    <col min="25" max="25" width="2.7109375" bestFit="1" customWidth="1"/>
    <col min="26" max="26" width="16.140625" bestFit="1" customWidth="1"/>
    <col min="27" max="27" width="9" bestFit="1" customWidth="1"/>
    <col min="28" max="28" width="3" bestFit="1" customWidth="1"/>
  </cols>
  <sheetData>
    <row r="1" spans="1:28" s="1" customFormat="1" x14ac:dyDescent="0.25">
      <c r="A1" s="1" t="s">
        <v>1013</v>
      </c>
      <c r="B1" s="1" t="s">
        <v>1014</v>
      </c>
      <c r="C1" s="1" t="s">
        <v>1017</v>
      </c>
      <c r="D1" s="1" t="s">
        <v>1015</v>
      </c>
      <c r="E1" s="1" t="s">
        <v>1016</v>
      </c>
      <c r="F1" s="1" t="s">
        <v>1030</v>
      </c>
      <c r="G1" s="1" t="s">
        <v>1027</v>
      </c>
      <c r="H1" s="1" t="s">
        <v>1109</v>
      </c>
      <c r="I1" s="1" t="s">
        <v>1518</v>
      </c>
      <c r="K1" s="1" t="s">
        <v>1017</v>
      </c>
      <c r="L1" s="1" t="s">
        <v>1027</v>
      </c>
      <c r="M1" s="1" t="s">
        <v>1048</v>
      </c>
      <c r="N1" s="1" t="s">
        <v>1049</v>
      </c>
      <c r="O1" s="1" t="s">
        <v>1050</v>
      </c>
      <c r="P1" s="1" t="s">
        <v>1058</v>
      </c>
      <c r="Q1" s="1" t="s">
        <v>1053</v>
      </c>
      <c r="R1" s="1" t="s">
        <v>1054</v>
      </c>
      <c r="S1" s="1" t="s">
        <v>1055</v>
      </c>
      <c r="T1" s="1" t="s">
        <v>1056</v>
      </c>
      <c r="U1" s="1" t="s">
        <v>1057</v>
      </c>
      <c r="V1" s="1" t="s">
        <v>1061</v>
      </c>
      <c r="W1" s="1" t="s">
        <v>1062</v>
      </c>
      <c r="X1" s="1" t="s">
        <v>1052</v>
      </c>
      <c r="Y1" s="1" t="s">
        <v>1051</v>
      </c>
      <c r="Z1" s="1" t="s">
        <v>1029</v>
      </c>
      <c r="AA1" s="1" t="s">
        <v>1031</v>
      </c>
    </row>
    <row r="2" spans="1:28" x14ac:dyDescent="0.25">
      <c r="A2" t="s">
        <v>0</v>
      </c>
      <c r="B2" t="s">
        <v>1</v>
      </c>
      <c r="C2" t="s">
        <v>1023</v>
      </c>
      <c r="D2" t="str">
        <f>HEX2BIN(MID(A2,1,2),6)</f>
        <v>000000</v>
      </c>
      <c r="E2" t="str">
        <f t="shared" ref="E2:E11" si="0">IF(LEN(A2)=2,"",IF(VLOOKUP(C2,$K$2:$Z$20,14,FALSE)&lt;9,HEX2BIN(MID(A2,4,2),VLOOKUP(C2,$K$2:$Z$20,14,FALSE)),HEX2BIN(MID(A2,4,1),VLOOKUP(C2,$K$2:$Z$20,14,FALSE)-8)&amp;HEX2BIN(MID(A2,5,2),8)))</f>
        <v/>
      </c>
      <c r="F2" t="str">
        <f>""</f>
        <v/>
      </c>
      <c r="G2" s="3" t="str">
        <f>VLOOKUP(C2,$K$2:$L$20,2,FALSE)</f>
        <v xml:space="preserve">O          F </v>
      </c>
      <c r="H2" t="str">
        <f>""</f>
        <v/>
      </c>
      <c r="I2" t="s">
        <v>1519</v>
      </c>
      <c r="K2" t="s">
        <v>1020</v>
      </c>
      <c r="L2" s="3" t="s">
        <v>1064</v>
      </c>
      <c r="M2">
        <v>6</v>
      </c>
      <c r="N2">
        <v>5</v>
      </c>
      <c r="X2">
        <v>21</v>
      </c>
      <c r="AA2">
        <f t="shared" ref="AA2:AA20" si="1">SUM(M2:Y2)</f>
        <v>32</v>
      </c>
      <c r="AB2">
        <f>LEN(L2)</f>
        <v>13</v>
      </c>
    </row>
    <row r="3" spans="1:28" x14ac:dyDescent="0.25">
      <c r="A3" t="s">
        <v>2</v>
      </c>
      <c r="B3" t="s">
        <v>3</v>
      </c>
      <c r="C3" t="s">
        <v>1018</v>
      </c>
      <c r="D3" t="str">
        <f t="shared" ref="D3:D59" si="2">HEX2BIN(MID(A3,1,2),6)</f>
        <v>001000</v>
      </c>
      <c r="E3" t="str">
        <f t="shared" si="0"/>
        <v/>
      </c>
      <c r="F3" t="str">
        <f>""</f>
        <v/>
      </c>
      <c r="G3" s="3" t="str">
        <f t="shared" ref="G3:G66" si="3">VLOOKUP(C3,$K$2:$L$20,2,FALSE)</f>
        <v xml:space="preserve">OAB        F </v>
      </c>
      <c r="H3" t="str">
        <f>""</f>
        <v/>
      </c>
      <c r="I3" t="s">
        <v>1519</v>
      </c>
      <c r="K3" t="s">
        <v>1022</v>
      </c>
      <c r="L3" s="3" t="s">
        <v>1065</v>
      </c>
      <c r="M3">
        <v>6</v>
      </c>
      <c r="N3">
        <v>5</v>
      </c>
      <c r="O3">
        <v>5</v>
      </c>
      <c r="X3">
        <v>11</v>
      </c>
      <c r="Y3">
        <v>5</v>
      </c>
      <c r="AA3">
        <f t="shared" si="1"/>
        <v>32</v>
      </c>
      <c r="AB3">
        <f t="shared" ref="AB3:AB20" si="4">LEN(L3)</f>
        <v>13</v>
      </c>
    </row>
    <row r="4" spans="1:28" x14ac:dyDescent="0.25">
      <c r="A4" t="s">
        <v>4</v>
      </c>
      <c r="B4" t="s">
        <v>5</v>
      </c>
      <c r="C4" t="s">
        <v>1018</v>
      </c>
      <c r="D4" t="str">
        <f t="shared" si="2"/>
        <v>001001</v>
      </c>
      <c r="E4" t="str">
        <f t="shared" si="0"/>
        <v/>
      </c>
      <c r="F4" t="str">
        <f>""</f>
        <v/>
      </c>
      <c r="G4" s="3" t="str">
        <f t="shared" si="3"/>
        <v xml:space="preserve">OAB        F </v>
      </c>
      <c r="H4" t="str">
        <f>""</f>
        <v/>
      </c>
      <c r="I4" t="s">
        <v>1519</v>
      </c>
      <c r="K4" t="s">
        <v>1024</v>
      </c>
      <c r="L4" s="3" t="s">
        <v>1066</v>
      </c>
      <c r="M4">
        <v>6</v>
      </c>
      <c r="N4">
        <v>5</v>
      </c>
      <c r="O4">
        <v>5</v>
      </c>
      <c r="R4">
        <v>3</v>
      </c>
      <c r="S4">
        <v>1</v>
      </c>
      <c r="X4">
        <v>12</v>
      </c>
      <c r="AA4">
        <f t="shared" si="1"/>
        <v>32</v>
      </c>
      <c r="AB4">
        <f t="shared" si="4"/>
        <v>13</v>
      </c>
    </row>
    <row r="5" spans="1:28" x14ac:dyDescent="0.25">
      <c r="A5" t="s">
        <v>6</v>
      </c>
      <c r="B5" t="s">
        <v>7</v>
      </c>
      <c r="C5" t="s">
        <v>1018</v>
      </c>
      <c r="D5" t="str">
        <f t="shared" si="2"/>
        <v>001010</v>
      </c>
      <c r="E5" t="str">
        <f t="shared" si="0"/>
        <v/>
      </c>
      <c r="F5" t="str">
        <f>""</f>
        <v/>
      </c>
      <c r="G5" s="3" t="str">
        <f t="shared" si="3"/>
        <v xml:space="preserve">OAB        F </v>
      </c>
      <c r="H5" t="str">
        <f>""</f>
        <v/>
      </c>
      <c r="I5" t="s">
        <v>1519</v>
      </c>
      <c r="K5" t="s">
        <v>1026</v>
      </c>
      <c r="L5" s="3" t="s">
        <v>1063</v>
      </c>
      <c r="M5">
        <v>6</v>
      </c>
      <c r="N5">
        <v>5</v>
      </c>
      <c r="O5">
        <v>5</v>
      </c>
      <c r="V5">
        <v>8</v>
      </c>
      <c r="W5">
        <v>8</v>
      </c>
      <c r="AA5">
        <f t="shared" si="1"/>
        <v>32</v>
      </c>
      <c r="AB5">
        <f t="shared" si="4"/>
        <v>13</v>
      </c>
    </row>
    <row r="6" spans="1:28" x14ac:dyDescent="0.25">
      <c r="A6" t="s">
        <v>8</v>
      </c>
      <c r="B6" t="s">
        <v>9</v>
      </c>
      <c r="C6" t="s">
        <v>1018</v>
      </c>
      <c r="D6" t="str">
        <f t="shared" si="2"/>
        <v>001011</v>
      </c>
      <c r="E6" t="str">
        <f t="shared" si="0"/>
        <v/>
      </c>
      <c r="F6" t="str">
        <f>""</f>
        <v/>
      </c>
      <c r="G6" s="3" t="str">
        <f t="shared" si="3"/>
        <v xml:space="preserve">OAB        F </v>
      </c>
      <c r="H6" t="str">
        <f>""</f>
        <v/>
      </c>
      <c r="I6" t="s">
        <v>1519</v>
      </c>
      <c r="K6" t="s">
        <v>1025</v>
      </c>
      <c r="L6" s="3" t="s">
        <v>1067</v>
      </c>
      <c r="M6">
        <v>6</v>
      </c>
      <c r="N6">
        <v>5</v>
      </c>
      <c r="O6">
        <v>5</v>
      </c>
      <c r="T6">
        <v>2</v>
      </c>
      <c r="U6">
        <v>1</v>
      </c>
      <c r="X6">
        <v>13</v>
      </c>
      <c r="AA6">
        <f t="shared" si="1"/>
        <v>32</v>
      </c>
      <c r="AB6">
        <f t="shared" si="4"/>
        <v>13</v>
      </c>
    </row>
    <row r="7" spans="1:28" x14ac:dyDescent="0.25">
      <c r="A7" t="s">
        <v>10</v>
      </c>
      <c r="B7" t="s">
        <v>11</v>
      </c>
      <c r="C7" t="s">
        <v>1018</v>
      </c>
      <c r="D7" t="str">
        <f t="shared" si="2"/>
        <v>001100</v>
      </c>
      <c r="E7" t="str">
        <f t="shared" si="0"/>
        <v/>
      </c>
      <c r="F7" t="str">
        <f>""</f>
        <v/>
      </c>
      <c r="G7" s="3" t="str">
        <f t="shared" si="3"/>
        <v xml:space="preserve">OAB        F </v>
      </c>
      <c r="H7" t="str">
        <f>""</f>
        <v/>
      </c>
      <c r="I7" t="s">
        <v>1519</v>
      </c>
      <c r="K7" t="s">
        <v>1018</v>
      </c>
      <c r="L7" s="3" t="s">
        <v>1068</v>
      </c>
      <c r="M7">
        <v>6</v>
      </c>
      <c r="N7">
        <v>5</v>
      </c>
      <c r="O7">
        <v>5</v>
      </c>
      <c r="X7">
        <v>16</v>
      </c>
      <c r="AA7">
        <f t="shared" si="1"/>
        <v>32</v>
      </c>
      <c r="AB7">
        <f t="shared" si="4"/>
        <v>13</v>
      </c>
    </row>
    <row r="8" spans="1:28" x14ac:dyDescent="0.25">
      <c r="A8" t="s">
        <v>12</v>
      </c>
      <c r="B8" t="s">
        <v>13</v>
      </c>
      <c r="C8" t="s">
        <v>1018</v>
      </c>
      <c r="D8" t="str">
        <f t="shared" si="2"/>
        <v>001101</v>
      </c>
      <c r="E8" t="str">
        <f t="shared" si="0"/>
        <v/>
      </c>
      <c r="F8" t="str">
        <f>""</f>
        <v/>
      </c>
      <c r="G8" s="3" t="str">
        <f t="shared" si="3"/>
        <v xml:space="preserve">OAB        F </v>
      </c>
      <c r="H8" t="str">
        <f>""</f>
        <v/>
      </c>
      <c r="I8" t="s">
        <v>1519</v>
      </c>
      <c r="K8" t="s">
        <v>1079</v>
      </c>
      <c r="L8" s="3" t="s">
        <v>1068</v>
      </c>
      <c r="M8">
        <v>6</v>
      </c>
      <c r="N8">
        <v>5</v>
      </c>
      <c r="O8">
        <v>5</v>
      </c>
      <c r="X8">
        <v>16</v>
      </c>
      <c r="Z8" t="s">
        <v>1059</v>
      </c>
      <c r="AA8">
        <f t="shared" si="1"/>
        <v>32</v>
      </c>
      <c r="AB8">
        <f t="shared" si="4"/>
        <v>13</v>
      </c>
    </row>
    <row r="9" spans="1:28" x14ac:dyDescent="0.25">
      <c r="A9" t="s">
        <v>14</v>
      </c>
      <c r="B9" t="s">
        <v>15</v>
      </c>
      <c r="C9" t="s">
        <v>1018</v>
      </c>
      <c r="D9" t="str">
        <f t="shared" si="2"/>
        <v>001110</v>
      </c>
      <c r="E9" t="str">
        <f t="shared" si="0"/>
        <v/>
      </c>
      <c r="F9" t="str">
        <f>""</f>
        <v/>
      </c>
      <c r="G9" s="3" t="str">
        <f t="shared" si="3"/>
        <v xml:space="preserve">OAB        F </v>
      </c>
      <c r="H9" t="str">
        <f>""</f>
        <v/>
      </c>
      <c r="I9" t="s">
        <v>1519</v>
      </c>
      <c r="K9" t="s">
        <v>1019</v>
      </c>
      <c r="L9" s="3" t="s">
        <v>1068</v>
      </c>
      <c r="M9">
        <v>6</v>
      </c>
      <c r="N9">
        <v>5</v>
      </c>
      <c r="O9">
        <v>5</v>
      </c>
      <c r="X9">
        <v>16</v>
      </c>
      <c r="Z9" t="s">
        <v>1028</v>
      </c>
      <c r="AA9">
        <f t="shared" si="1"/>
        <v>32</v>
      </c>
      <c r="AB9">
        <f t="shared" si="4"/>
        <v>13</v>
      </c>
    </row>
    <row r="10" spans="1:28" x14ac:dyDescent="0.25">
      <c r="A10" t="s">
        <v>16</v>
      </c>
      <c r="B10" t="s">
        <v>17</v>
      </c>
      <c r="C10" t="s">
        <v>1018</v>
      </c>
      <c r="D10" t="str">
        <f t="shared" si="2"/>
        <v>001111</v>
      </c>
      <c r="E10" t="str">
        <f t="shared" si="0"/>
        <v/>
      </c>
      <c r="F10" t="str">
        <f>""</f>
        <v/>
      </c>
      <c r="G10" s="3" t="str">
        <f t="shared" si="3"/>
        <v xml:space="preserve">OAB        F </v>
      </c>
      <c r="H10" t="str">
        <f>""</f>
        <v/>
      </c>
      <c r="I10" t="s">
        <v>1519</v>
      </c>
      <c r="K10" t="s">
        <v>1071</v>
      </c>
      <c r="L10" s="3" t="s">
        <v>1068</v>
      </c>
      <c r="M10">
        <v>6</v>
      </c>
      <c r="N10">
        <v>5</v>
      </c>
      <c r="O10">
        <v>5</v>
      </c>
      <c r="X10">
        <v>16</v>
      </c>
      <c r="Z10" t="s">
        <v>1060</v>
      </c>
      <c r="AA10">
        <f t="shared" si="1"/>
        <v>32</v>
      </c>
      <c r="AB10">
        <f t="shared" si="4"/>
        <v>13</v>
      </c>
    </row>
    <row r="11" spans="1:28" x14ac:dyDescent="0.25">
      <c r="A11" t="s">
        <v>18</v>
      </c>
      <c r="B11" t="s">
        <v>19</v>
      </c>
      <c r="C11" t="s">
        <v>1021</v>
      </c>
      <c r="D11" t="str">
        <f t="shared" si="2"/>
        <v>010000</v>
      </c>
      <c r="E11" t="str">
        <f t="shared" si="0"/>
        <v>0000000</v>
      </c>
      <c r="F11" t="str">
        <f>""</f>
        <v/>
      </c>
      <c r="G11" s="3" t="str">
        <f t="shared" si="3"/>
        <v>OABZL      FC</v>
      </c>
      <c r="H11" t="str">
        <f>""</f>
        <v/>
      </c>
      <c r="I11" t="s">
        <v>1519</v>
      </c>
      <c r="K11" t="s">
        <v>1072</v>
      </c>
      <c r="L11" s="3" t="s">
        <v>1068</v>
      </c>
      <c r="M11">
        <v>6</v>
      </c>
      <c r="N11">
        <v>5</v>
      </c>
      <c r="O11">
        <v>5</v>
      </c>
      <c r="X11">
        <v>16</v>
      </c>
      <c r="Z11" t="s">
        <v>1028</v>
      </c>
      <c r="AA11">
        <f t="shared" si="1"/>
        <v>32</v>
      </c>
      <c r="AB11">
        <f t="shared" si="4"/>
        <v>13</v>
      </c>
    </row>
    <row r="12" spans="1:28" x14ac:dyDescent="0.25">
      <c r="A12" t="s">
        <v>20</v>
      </c>
      <c r="B12" t="s">
        <v>21</v>
      </c>
      <c r="C12" t="s">
        <v>1021</v>
      </c>
      <c r="D12" t="str">
        <f t="shared" si="2"/>
        <v>010000</v>
      </c>
      <c r="E12" t="str">
        <f t="shared" ref="E12:E75" si="5">IF(LEN(A12)=2,"",IF(VLOOKUP(C12,$K$2:$Z$20,14,FALSE)&lt;9,HEX2BIN(MID(A12,4,2),VLOOKUP(C12,$K$2:$Z$20,14,FALSE)),HEX2BIN(MID(A12,4,1),VLOOKUP(C12,$K$2:$Z$20,14,FALSE)-8)&amp;HEX2BIN(MID(A12,5,2),8)))</f>
        <v>0000010</v>
      </c>
      <c r="F12" t="str">
        <f>""</f>
        <v/>
      </c>
      <c r="G12" s="3" t="str">
        <f t="shared" si="3"/>
        <v>OABZL      FC</v>
      </c>
      <c r="H12" t="str">
        <f>""</f>
        <v/>
      </c>
      <c r="I12" t="s">
        <v>1519</v>
      </c>
      <c r="K12" t="s">
        <v>1073</v>
      </c>
      <c r="L12" s="3" t="s">
        <v>1068</v>
      </c>
      <c r="M12">
        <v>6</v>
      </c>
      <c r="N12">
        <v>5</v>
      </c>
      <c r="O12">
        <v>5</v>
      </c>
      <c r="X12">
        <v>16</v>
      </c>
      <c r="Z12" t="s">
        <v>1059</v>
      </c>
      <c r="AA12">
        <f t="shared" si="1"/>
        <v>32</v>
      </c>
      <c r="AB12">
        <f t="shared" si="4"/>
        <v>13</v>
      </c>
    </row>
    <row r="13" spans="1:28" x14ac:dyDescent="0.25">
      <c r="A13" t="s">
        <v>22</v>
      </c>
      <c r="B13" t="s">
        <v>23</v>
      </c>
      <c r="C13" t="s">
        <v>1021</v>
      </c>
      <c r="D13" t="str">
        <f t="shared" si="2"/>
        <v>010000</v>
      </c>
      <c r="E13" t="str">
        <f t="shared" si="5"/>
        <v>0001001</v>
      </c>
      <c r="F13" t="str">
        <f>""</f>
        <v/>
      </c>
      <c r="G13" s="3" t="str">
        <f t="shared" si="3"/>
        <v>OABZL      FC</v>
      </c>
      <c r="H13" t="str">
        <f>""</f>
        <v/>
      </c>
      <c r="I13" t="s">
        <v>1519</v>
      </c>
      <c r="K13" t="s">
        <v>1075</v>
      </c>
      <c r="L13" s="3" t="s">
        <v>1068</v>
      </c>
      <c r="M13">
        <v>6</v>
      </c>
      <c r="N13">
        <v>5</v>
      </c>
      <c r="O13">
        <v>5</v>
      </c>
      <c r="X13">
        <v>16</v>
      </c>
      <c r="Z13" t="s">
        <v>1028</v>
      </c>
      <c r="AA13">
        <f t="shared" si="1"/>
        <v>32</v>
      </c>
      <c r="AB13">
        <f t="shared" si="4"/>
        <v>13</v>
      </c>
    </row>
    <row r="14" spans="1:28" x14ac:dyDescent="0.25">
      <c r="A14" t="s">
        <v>24</v>
      </c>
      <c r="B14" t="s">
        <v>25</v>
      </c>
      <c r="C14" t="s">
        <v>1021</v>
      </c>
      <c r="D14" t="str">
        <f t="shared" si="2"/>
        <v>010000</v>
      </c>
      <c r="E14" t="str">
        <f t="shared" si="5"/>
        <v>0001011</v>
      </c>
      <c r="F14" t="str">
        <f>""</f>
        <v/>
      </c>
      <c r="G14" s="3" t="str">
        <f t="shared" si="3"/>
        <v>OABZL      FC</v>
      </c>
      <c r="H14" t="str">
        <f>""</f>
        <v/>
      </c>
      <c r="I14" t="s">
        <v>1519</v>
      </c>
      <c r="K14" t="s">
        <v>1021</v>
      </c>
      <c r="L14" s="3" t="s">
        <v>1069</v>
      </c>
      <c r="M14">
        <v>6</v>
      </c>
      <c r="N14">
        <v>5</v>
      </c>
      <c r="O14">
        <v>5</v>
      </c>
      <c r="P14">
        <v>3</v>
      </c>
      <c r="Q14">
        <v>1</v>
      </c>
      <c r="X14">
        <v>7</v>
      </c>
      <c r="Y14">
        <v>5</v>
      </c>
      <c r="Z14" t="s">
        <v>1035</v>
      </c>
      <c r="AA14">
        <f t="shared" si="1"/>
        <v>32</v>
      </c>
      <c r="AB14">
        <f t="shared" si="4"/>
        <v>13</v>
      </c>
    </row>
    <row r="15" spans="1:28" x14ac:dyDescent="0.25">
      <c r="A15" t="s">
        <v>26</v>
      </c>
      <c r="B15" t="s">
        <v>27</v>
      </c>
      <c r="C15" t="s">
        <v>1021</v>
      </c>
      <c r="D15" t="str">
        <f t="shared" si="2"/>
        <v>010000</v>
      </c>
      <c r="E15" t="str">
        <f t="shared" si="5"/>
        <v>0001111</v>
      </c>
      <c r="F15" t="str">
        <f>""</f>
        <v/>
      </c>
      <c r="G15" s="3" t="str">
        <f t="shared" si="3"/>
        <v>OABZL      FC</v>
      </c>
      <c r="H15" t="str">
        <f>""</f>
        <v/>
      </c>
      <c r="I15" t="s">
        <v>1519</v>
      </c>
      <c r="K15" t="s">
        <v>1074</v>
      </c>
      <c r="L15" s="3" t="s">
        <v>1069</v>
      </c>
      <c r="M15">
        <v>6</v>
      </c>
      <c r="N15">
        <v>5</v>
      </c>
      <c r="O15">
        <v>5</v>
      </c>
      <c r="P15">
        <v>3</v>
      </c>
      <c r="Q15">
        <v>1</v>
      </c>
      <c r="X15">
        <v>7</v>
      </c>
      <c r="Y15">
        <v>5</v>
      </c>
      <c r="Z15" t="s">
        <v>1036</v>
      </c>
      <c r="AA15">
        <f t="shared" si="1"/>
        <v>32</v>
      </c>
      <c r="AB15">
        <f t="shared" si="4"/>
        <v>13</v>
      </c>
    </row>
    <row r="16" spans="1:28" x14ac:dyDescent="0.25">
      <c r="A16" t="s">
        <v>28</v>
      </c>
      <c r="B16" t="s">
        <v>29</v>
      </c>
      <c r="C16" t="s">
        <v>1021</v>
      </c>
      <c r="D16" t="str">
        <f t="shared" si="2"/>
        <v>010000</v>
      </c>
      <c r="E16" t="str">
        <f t="shared" si="5"/>
        <v>0010010</v>
      </c>
      <c r="F16" t="str">
        <f>""</f>
        <v/>
      </c>
      <c r="G16" s="3" t="str">
        <f t="shared" si="3"/>
        <v>OABZL      FC</v>
      </c>
      <c r="H16" t="str">
        <f>""</f>
        <v/>
      </c>
      <c r="I16" t="s">
        <v>1519</v>
      </c>
      <c r="K16" t="s">
        <v>1076</v>
      </c>
      <c r="L16" s="3" t="s">
        <v>1069</v>
      </c>
      <c r="M16">
        <v>6</v>
      </c>
      <c r="N16">
        <v>5</v>
      </c>
      <c r="O16">
        <v>5</v>
      </c>
      <c r="P16">
        <v>3</v>
      </c>
      <c r="Q16">
        <v>1</v>
      </c>
      <c r="X16">
        <v>7</v>
      </c>
      <c r="Y16">
        <v>5</v>
      </c>
      <c r="Z16" t="s">
        <v>1037</v>
      </c>
      <c r="AA16">
        <f t="shared" si="1"/>
        <v>32</v>
      </c>
      <c r="AB16">
        <f t="shared" si="4"/>
        <v>13</v>
      </c>
    </row>
    <row r="17" spans="1:28" x14ac:dyDescent="0.25">
      <c r="A17" t="s">
        <v>30</v>
      </c>
      <c r="B17" t="s">
        <v>31</v>
      </c>
      <c r="C17" t="s">
        <v>1021</v>
      </c>
      <c r="D17" t="str">
        <f t="shared" si="2"/>
        <v>010000</v>
      </c>
      <c r="E17" t="str">
        <f t="shared" si="5"/>
        <v>0011011</v>
      </c>
      <c r="F17" t="str">
        <f>""</f>
        <v/>
      </c>
      <c r="G17" s="3" t="str">
        <f t="shared" si="3"/>
        <v>OABZL      FC</v>
      </c>
      <c r="H17" t="str">
        <f>""</f>
        <v/>
      </c>
      <c r="I17" t="s">
        <v>1519</v>
      </c>
      <c r="K17" t="s">
        <v>1032</v>
      </c>
      <c r="L17" s="3" t="s">
        <v>1069</v>
      </c>
      <c r="M17">
        <v>6</v>
      </c>
      <c r="N17">
        <v>5</v>
      </c>
      <c r="O17">
        <v>5</v>
      </c>
      <c r="Q17">
        <v>1</v>
      </c>
      <c r="X17">
        <v>7</v>
      </c>
      <c r="Y17">
        <v>8</v>
      </c>
      <c r="Z17" t="s">
        <v>1033</v>
      </c>
      <c r="AA17">
        <f t="shared" si="1"/>
        <v>32</v>
      </c>
      <c r="AB17">
        <f t="shared" si="4"/>
        <v>13</v>
      </c>
    </row>
    <row r="18" spans="1:28" x14ac:dyDescent="0.25">
      <c r="A18" t="s">
        <v>32</v>
      </c>
      <c r="B18" t="s">
        <v>33</v>
      </c>
      <c r="C18" t="s">
        <v>1021</v>
      </c>
      <c r="D18" t="str">
        <f t="shared" si="2"/>
        <v>010000</v>
      </c>
      <c r="E18" t="str">
        <f t="shared" si="5"/>
        <v>0011101</v>
      </c>
      <c r="F18" t="str">
        <f>""</f>
        <v/>
      </c>
      <c r="G18" s="3" t="str">
        <f t="shared" si="3"/>
        <v>OABZL      FC</v>
      </c>
      <c r="H18" t="str">
        <f>""</f>
        <v/>
      </c>
      <c r="I18" t="s">
        <v>1519</v>
      </c>
      <c r="K18" t="s">
        <v>1077</v>
      </c>
      <c r="L18" s="3" t="s">
        <v>1069</v>
      </c>
      <c r="M18">
        <v>6</v>
      </c>
      <c r="N18">
        <v>5</v>
      </c>
      <c r="O18">
        <v>5</v>
      </c>
      <c r="Q18">
        <v>1</v>
      </c>
      <c r="X18">
        <v>7</v>
      </c>
      <c r="Y18">
        <v>8</v>
      </c>
      <c r="Z18" t="s">
        <v>1038</v>
      </c>
      <c r="AA18">
        <f t="shared" si="1"/>
        <v>32</v>
      </c>
      <c r="AB18">
        <f t="shared" si="4"/>
        <v>13</v>
      </c>
    </row>
    <row r="19" spans="1:28" x14ac:dyDescent="0.25">
      <c r="A19" t="s">
        <v>34</v>
      </c>
      <c r="B19" t="s">
        <v>35</v>
      </c>
      <c r="C19" t="s">
        <v>1021</v>
      </c>
      <c r="D19" t="str">
        <f t="shared" si="2"/>
        <v>010000</v>
      </c>
      <c r="E19" t="str">
        <f t="shared" si="5"/>
        <v>0100000</v>
      </c>
      <c r="F19" t="str">
        <f>""</f>
        <v/>
      </c>
      <c r="G19" s="3" t="str">
        <f t="shared" si="3"/>
        <v>OABZL      FC</v>
      </c>
      <c r="H19" t="str">
        <f>""</f>
        <v/>
      </c>
      <c r="I19" t="s">
        <v>1519</v>
      </c>
      <c r="K19" t="s">
        <v>1078</v>
      </c>
      <c r="L19" s="3" t="s">
        <v>1069</v>
      </c>
      <c r="M19">
        <v>6</v>
      </c>
      <c r="N19">
        <v>5</v>
      </c>
      <c r="O19">
        <v>5</v>
      </c>
      <c r="Q19">
        <v>1</v>
      </c>
      <c r="X19">
        <v>7</v>
      </c>
      <c r="Y19">
        <v>8</v>
      </c>
      <c r="Z19" t="s">
        <v>1034</v>
      </c>
      <c r="AA19">
        <f t="shared" si="1"/>
        <v>32</v>
      </c>
      <c r="AB19">
        <f t="shared" si="4"/>
        <v>13</v>
      </c>
    </row>
    <row r="20" spans="1:28" x14ac:dyDescent="0.25">
      <c r="A20" t="s">
        <v>36</v>
      </c>
      <c r="B20" t="s">
        <v>37</v>
      </c>
      <c r="C20" t="s">
        <v>1021</v>
      </c>
      <c r="D20" t="str">
        <f t="shared" si="2"/>
        <v>010000</v>
      </c>
      <c r="E20" t="str">
        <f t="shared" si="5"/>
        <v>0100010</v>
      </c>
      <c r="F20" t="str">
        <f>""</f>
        <v/>
      </c>
      <c r="G20" s="3" t="str">
        <f t="shared" si="3"/>
        <v>OABZL      FC</v>
      </c>
      <c r="H20" t="str">
        <f>""</f>
        <v/>
      </c>
      <c r="I20" t="s">
        <v>1519</v>
      </c>
      <c r="K20" t="s">
        <v>1023</v>
      </c>
      <c r="L20" s="3" t="s">
        <v>1070</v>
      </c>
      <c r="M20">
        <v>6</v>
      </c>
      <c r="X20">
        <v>26</v>
      </c>
      <c r="AA20">
        <f t="shared" si="1"/>
        <v>32</v>
      </c>
      <c r="AB20">
        <f t="shared" si="4"/>
        <v>13</v>
      </c>
    </row>
    <row r="21" spans="1:28" x14ac:dyDescent="0.25">
      <c r="A21" t="s">
        <v>38</v>
      </c>
      <c r="B21" t="s">
        <v>39</v>
      </c>
      <c r="C21" t="s">
        <v>1021</v>
      </c>
      <c r="D21" t="str">
        <f t="shared" si="2"/>
        <v>010000</v>
      </c>
      <c r="E21" t="str">
        <f t="shared" si="5"/>
        <v>0101001</v>
      </c>
      <c r="F21" t="str">
        <f>""</f>
        <v/>
      </c>
      <c r="G21" s="3" t="str">
        <f t="shared" si="3"/>
        <v>OABZL      FC</v>
      </c>
      <c r="H21" t="str">
        <f>""</f>
        <v/>
      </c>
      <c r="I21" t="s">
        <v>1519</v>
      </c>
      <c r="Y21" s="1" t="s">
        <v>1103</v>
      </c>
      <c r="Z21" s="1" t="s">
        <v>1104</v>
      </c>
    </row>
    <row r="22" spans="1:28" x14ac:dyDescent="0.25">
      <c r="A22" t="s">
        <v>40</v>
      </c>
      <c r="B22" t="s">
        <v>41</v>
      </c>
      <c r="C22" t="s">
        <v>1021</v>
      </c>
      <c r="D22" t="str">
        <f t="shared" si="2"/>
        <v>010000</v>
      </c>
      <c r="E22" t="str">
        <f t="shared" si="5"/>
        <v>0101011</v>
      </c>
      <c r="F22" t="str">
        <f>""</f>
        <v/>
      </c>
      <c r="G22" s="3" t="str">
        <f t="shared" si="3"/>
        <v>OABZL      FC</v>
      </c>
      <c r="H22" t="str">
        <f>""</f>
        <v/>
      </c>
      <c r="I22" t="s">
        <v>1519</v>
      </c>
      <c r="Y22" t="s">
        <v>1048</v>
      </c>
      <c r="Z22" t="s">
        <v>1086</v>
      </c>
    </row>
    <row r="23" spans="1:28" x14ac:dyDescent="0.25">
      <c r="A23" t="s">
        <v>42</v>
      </c>
      <c r="B23" t="s">
        <v>43</v>
      </c>
      <c r="C23" t="s">
        <v>1021</v>
      </c>
      <c r="D23" t="str">
        <f t="shared" si="2"/>
        <v>010000</v>
      </c>
      <c r="E23" t="str">
        <f t="shared" si="5"/>
        <v>0101101</v>
      </c>
      <c r="F23" t="str">
        <f>""</f>
        <v/>
      </c>
      <c r="G23" s="3" t="str">
        <f t="shared" si="3"/>
        <v>OABZL      FC</v>
      </c>
      <c r="H23" t="str">
        <f>""</f>
        <v/>
      </c>
      <c r="I23" t="s">
        <v>1519</v>
      </c>
      <c r="Y23" t="s">
        <v>1049</v>
      </c>
      <c r="Z23" t="s">
        <v>1087</v>
      </c>
    </row>
    <row r="24" spans="1:28" x14ac:dyDescent="0.25">
      <c r="A24" t="s">
        <v>44</v>
      </c>
      <c r="B24" t="s">
        <v>45</v>
      </c>
      <c r="C24" t="s">
        <v>1021</v>
      </c>
      <c r="D24" t="str">
        <f t="shared" si="2"/>
        <v>010000</v>
      </c>
      <c r="E24" t="str">
        <f t="shared" si="5"/>
        <v>0110010</v>
      </c>
      <c r="F24" t="str">
        <f>""</f>
        <v/>
      </c>
      <c r="G24" s="3" t="str">
        <f t="shared" si="3"/>
        <v>OABZL      FC</v>
      </c>
      <c r="H24" t="str">
        <f>""</f>
        <v/>
      </c>
      <c r="I24" t="s">
        <v>1519</v>
      </c>
      <c r="K24" s="1" t="s">
        <v>1121</v>
      </c>
      <c r="L24" s="1" t="s">
        <v>1098</v>
      </c>
      <c r="M24" s="1" t="s">
        <v>1133</v>
      </c>
      <c r="O24" s="1" t="s">
        <v>1213</v>
      </c>
      <c r="P24" s="1" t="s">
        <v>1214</v>
      </c>
      <c r="Y24" t="s">
        <v>1050</v>
      </c>
      <c r="Z24" t="s">
        <v>1088</v>
      </c>
    </row>
    <row r="25" spans="1:28" x14ac:dyDescent="0.25">
      <c r="A25" t="s">
        <v>46</v>
      </c>
      <c r="B25" t="s">
        <v>47</v>
      </c>
      <c r="C25" t="s">
        <v>1021</v>
      </c>
      <c r="D25" t="str">
        <f t="shared" si="2"/>
        <v>010000</v>
      </c>
      <c r="E25" t="str">
        <f t="shared" si="5"/>
        <v>0111011</v>
      </c>
      <c r="F25" t="str">
        <f>""</f>
        <v/>
      </c>
      <c r="G25" s="3" t="str">
        <f t="shared" si="3"/>
        <v>OABZL      FC</v>
      </c>
      <c r="H25" t="str">
        <f>""</f>
        <v/>
      </c>
      <c r="I25" t="s">
        <v>1519</v>
      </c>
      <c r="K25" t="s">
        <v>1132</v>
      </c>
      <c r="L25" t="s">
        <v>1173</v>
      </c>
      <c r="M25" s="2" t="s">
        <v>1212</v>
      </c>
      <c r="O25" t="s">
        <v>1099</v>
      </c>
      <c r="P25" s="2" t="s">
        <v>1215</v>
      </c>
      <c r="Y25" t="s">
        <v>1058</v>
      </c>
      <c r="Z25" t="s">
        <v>1092</v>
      </c>
    </row>
    <row r="26" spans="1:28" x14ac:dyDescent="0.25">
      <c r="A26" t="s">
        <v>48</v>
      </c>
      <c r="B26" t="s">
        <v>49</v>
      </c>
      <c r="C26" t="s">
        <v>1021</v>
      </c>
      <c r="D26" t="str">
        <f t="shared" si="2"/>
        <v>010000</v>
      </c>
      <c r="E26" t="str">
        <f t="shared" si="5"/>
        <v>0111101</v>
      </c>
      <c r="F26" t="str">
        <f>""</f>
        <v/>
      </c>
      <c r="G26" s="3" t="str">
        <f t="shared" si="3"/>
        <v>OABZL      FC</v>
      </c>
      <c r="H26" t="str">
        <f>""</f>
        <v/>
      </c>
      <c r="I26" t="s">
        <v>1519</v>
      </c>
      <c r="K26" t="s">
        <v>1134</v>
      </c>
      <c r="L26" t="s">
        <v>1174</v>
      </c>
      <c r="M26" s="2" t="s">
        <v>1187</v>
      </c>
      <c r="O26" t="s">
        <v>1100</v>
      </c>
      <c r="P26" s="2" t="s">
        <v>1216</v>
      </c>
      <c r="Y26" t="s">
        <v>1053</v>
      </c>
      <c r="Z26" t="s">
        <v>1089</v>
      </c>
    </row>
    <row r="27" spans="1:28" x14ac:dyDescent="0.25">
      <c r="A27" t="s">
        <v>50</v>
      </c>
      <c r="B27" t="s">
        <v>51</v>
      </c>
      <c r="C27" t="s">
        <v>1021</v>
      </c>
      <c r="D27" t="str">
        <f t="shared" si="2"/>
        <v>010000</v>
      </c>
      <c r="E27" t="str">
        <f t="shared" si="5"/>
        <v>1000000</v>
      </c>
      <c r="F27" t="str">
        <f>""</f>
        <v/>
      </c>
      <c r="G27" s="3" t="str">
        <f t="shared" si="3"/>
        <v>OABZL      FC</v>
      </c>
      <c r="H27" t="str">
        <f>""</f>
        <v/>
      </c>
      <c r="I27" t="s">
        <v>1519</v>
      </c>
      <c r="K27" t="s">
        <v>1135</v>
      </c>
      <c r="L27" t="s">
        <v>1175</v>
      </c>
      <c r="M27" s="2" t="s">
        <v>1186</v>
      </c>
      <c r="O27" t="s">
        <v>1101</v>
      </c>
      <c r="P27" s="2" t="s">
        <v>1217</v>
      </c>
      <c r="Y27" t="s">
        <v>1054</v>
      </c>
      <c r="Z27" t="s">
        <v>1046</v>
      </c>
    </row>
    <row r="28" spans="1:28" x14ac:dyDescent="0.25">
      <c r="A28" t="s">
        <v>52</v>
      </c>
      <c r="B28" t="s">
        <v>53</v>
      </c>
      <c r="C28" t="s">
        <v>1021</v>
      </c>
      <c r="D28" t="str">
        <f t="shared" si="2"/>
        <v>010000</v>
      </c>
      <c r="E28" t="str">
        <f t="shared" si="5"/>
        <v>1001001</v>
      </c>
      <c r="F28" t="str">
        <f>""</f>
        <v/>
      </c>
      <c r="G28" s="3" t="str">
        <f t="shared" si="3"/>
        <v>OABZL      FC</v>
      </c>
      <c r="H28" t="str">
        <f>""</f>
        <v/>
      </c>
      <c r="I28" t="s">
        <v>1519</v>
      </c>
      <c r="K28" t="s">
        <v>1136</v>
      </c>
      <c r="L28" t="s">
        <v>1176</v>
      </c>
      <c r="M28" s="2" t="s">
        <v>1186</v>
      </c>
      <c r="O28" t="s">
        <v>1102</v>
      </c>
      <c r="P28" s="2" t="s">
        <v>1218</v>
      </c>
      <c r="Y28" t="s">
        <v>1055</v>
      </c>
      <c r="Z28" t="s">
        <v>1093</v>
      </c>
    </row>
    <row r="29" spans="1:28" x14ac:dyDescent="0.25">
      <c r="A29" t="s">
        <v>54</v>
      </c>
      <c r="B29" t="s">
        <v>55</v>
      </c>
      <c r="C29" t="s">
        <v>1021</v>
      </c>
      <c r="D29" t="str">
        <f t="shared" si="2"/>
        <v>010000</v>
      </c>
      <c r="E29" t="str">
        <f t="shared" si="5"/>
        <v>1001101</v>
      </c>
      <c r="F29" t="str">
        <f>""</f>
        <v/>
      </c>
      <c r="G29" s="3" t="str">
        <f t="shared" si="3"/>
        <v>OABZL      FC</v>
      </c>
      <c r="H29" t="str">
        <f>""</f>
        <v/>
      </c>
      <c r="I29" t="s">
        <v>1519</v>
      </c>
      <c r="K29" t="s">
        <v>1137</v>
      </c>
      <c r="L29" t="s">
        <v>1177</v>
      </c>
      <c r="M29" s="2" t="s">
        <v>1222</v>
      </c>
      <c r="O29" t="s">
        <v>1219</v>
      </c>
      <c r="P29" s="2" t="s">
        <v>1220</v>
      </c>
      <c r="Y29" t="s">
        <v>1056</v>
      </c>
      <c r="Z29" t="s">
        <v>1094</v>
      </c>
    </row>
    <row r="30" spans="1:28" x14ac:dyDescent="0.25">
      <c r="A30" t="s">
        <v>56</v>
      </c>
      <c r="B30" t="s">
        <v>57</v>
      </c>
      <c r="C30" t="s">
        <v>1021</v>
      </c>
      <c r="D30" t="str">
        <f t="shared" si="2"/>
        <v>010000</v>
      </c>
      <c r="E30" t="str">
        <f t="shared" si="5"/>
        <v>1100000</v>
      </c>
      <c r="F30" t="str">
        <f>""</f>
        <v/>
      </c>
      <c r="G30" s="3" t="str">
        <f t="shared" si="3"/>
        <v>OABZL      FC</v>
      </c>
      <c r="H30" t="str">
        <f>""</f>
        <v/>
      </c>
      <c r="I30" t="s">
        <v>1519</v>
      </c>
      <c r="K30" t="s">
        <v>1138</v>
      </c>
      <c r="L30" t="s">
        <v>1178</v>
      </c>
      <c r="M30" s="2" t="s">
        <v>1173</v>
      </c>
      <c r="Y30" t="s">
        <v>1057</v>
      </c>
      <c r="Z30" t="s">
        <v>1096</v>
      </c>
    </row>
    <row r="31" spans="1:28" x14ac:dyDescent="0.25">
      <c r="A31" t="s">
        <v>58</v>
      </c>
      <c r="B31" t="s">
        <v>59</v>
      </c>
      <c r="C31" t="s">
        <v>1021</v>
      </c>
      <c r="D31" t="str">
        <f t="shared" si="2"/>
        <v>010000</v>
      </c>
      <c r="E31" t="str">
        <f t="shared" si="5"/>
        <v>1101001</v>
      </c>
      <c r="F31" t="str">
        <f>""</f>
        <v/>
      </c>
      <c r="G31" s="3" t="str">
        <f t="shared" si="3"/>
        <v>OABZL      FC</v>
      </c>
      <c r="H31" t="str">
        <f>""</f>
        <v/>
      </c>
      <c r="I31" t="s">
        <v>1519</v>
      </c>
      <c r="K31" t="s">
        <v>1139</v>
      </c>
      <c r="L31" t="s">
        <v>1179</v>
      </c>
      <c r="M31" s="2" t="s">
        <v>1194</v>
      </c>
      <c r="Y31" t="s">
        <v>1061</v>
      </c>
      <c r="Z31" t="s">
        <v>1098</v>
      </c>
    </row>
    <row r="32" spans="1:28" x14ac:dyDescent="0.25">
      <c r="A32" t="s">
        <v>60</v>
      </c>
      <c r="B32" t="s">
        <v>61</v>
      </c>
      <c r="C32" t="s">
        <v>1021</v>
      </c>
      <c r="D32" t="str">
        <f t="shared" si="2"/>
        <v>010000</v>
      </c>
      <c r="E32" t="str">
        <f t="shared" si="5"/>
        <v>1101101</v>
      </c>
      <c r="F32" t="str">
        <f>""</f>
        <v/>
      </c>
      <c r="G32" s="3" t="str">
        <f t="shared" si="3"/>
        <v>OABZL      FC</v>
      </c>
      <c r="H32" t="str">
        <f>""</f>
        <v/>
      </c>
      <c r="I32" t="s">
        <v>1519</v>
      </c>
      <c r="K32" t="s">
        <v>1140</v>
      </c>
      <c r="L32" t="s">
        <v>1180</v>
      </c>
      <c r="M32" s="2" t="s">
        <v>1186</v>
      </c>
      <c r="Y32" t="s">
        <v>1062</v>
      </c>
      <c r="Z32" t="s">
        <v>1097</v>
      </c>
    </row>
    <row r="33" spans="1:26" x14ac:dyDescent="0.25">
      <c r="A33" t="s">
        <v>62</v>
      </c>
      <c r="B33" t="s">
        <v>63</v>
      </c>
      <c r="C33" t="s">
        <v>1021</v>
      </c>
      <c r="D33" t="str">
        <f t="shared" si="2"/>
        <v>010001</v>
      </c>
      <c r="E33" t="str">
        <f t="shared" si="5"/>
        <v>0000000</v>
      </c>
      <c r="F33" t="str">
        <f>""</f>
        <v/>
      </c>
      <c r="G33" s="3" t="str">
        <f t="shared" si="3"/>
        <v>OABZL      FC</v>
      </c>
      <c r="H33" t="str">
        <f>""</f>
        <v/>
      </c>
      <c r="I33" t="s">
        <v>1519</v>
      </c>
      <c r="K33" t="s">
        <v>1141</v>
      </c>
      <c r="L33" t="s">
        <v>1181</v>
      </c>
      <c r="M33" s="2" t="s">
        <v>1186</v>
      </c>
      <c r="Y33" t="s">
        <v>1052</v>
      </c>
      <c r="Z33" t="s">
        <v>1091</v>
      </c>
    </row>
    <row r="34" spans="1:26" x14ac:dyDescent="0.25">
      <c r="A34" t="s">
        <v>64</v>
      </c>
      <c r="B34" t="s">
        <v>65</v>
      </c>
      <c r="C34" t="s">
        <v>1021</v>
      </c>
      <c r="D34" t="str">
        <f t="shared" si="2"/>
        <v>010001</v>
      </c>
      <c r="E34" t="str">
        <f t="shared" si="5"/>
        <v>0001000</v>
      </c>
      <c r="F34" t="str">
        <f>""</f>
        <v/>
      </c>
      <c r="G34" s="3" t="str">
        <f t="shared" si="3"/>
        <v>OABZL      FC</v>
      </c>
      <c r="H34" t="str">
        <f>""</f>
        <v/>
      </c>
      <c r="I34" t="s">
        <v>1519</v>
      </c>
      <c r="K34" t="s">
        <v>1142</v>
      </c>
      <c r="L34" s="2" t="s">
        <v>1211</v>
      </c>
      <c r="M34" s="2" t="s">
        <v>1186</v>
      </c>
      <c r="Y34" t="s">
        <v>1051</v>
      </c>
      <c r="Z34" t="s">
        <v>1090</v>
      </c>
    </row>
    <row r="35" spans="1:26" x14ac:dyDescent="0.25">
      <c r="A35" t="s">
        <v>66</v>
      </c>
      <c r="B35" t="s">
        <v>67</v>
      </c>
      <c r="C35" t="s">
        <v>1021</v>
      </c>
      <c r="D35" t="str">
        <f t="shared" si="2"/>
        <v>010001</v>
      </c>
      <c r="E35" t="str">
        <f t="shared" si="5"/>
        <v>0010100</v>
      </c>
      <c r="F35" t="str">
        <f>""</f>
        <v/>
      </c>
      <c r="G35" s="3" t="str">
        <f t="shared" si="3"/>
        <v>OABZL      FC</v>
      </c>
      <c r="H35" t="str">
        <f>""</f>
        <v/>
      </c>
      <c r="I35" t="s">
        <v>1519</v>
      </c>
      <c r="K35" t="s">
        <v>1143</v>
      </c>
      <c r="L35" t="s">
        <v>1182</v>
      </c>
      <c r="M35" s="2" t="s">
        <v>1186</v>
      </c>
    </row>
    <row r="36" spans="1:26" x14ac:dyDescent="0.25">
      <c r="A36" t="s">
        <v>68</v>
      </c>
      <c r="B36" t="s">
        <v>69</v>
      </c>
      <c r="C36" t="s">
        <v>1021</v>
      </c>
      <c r="D36" t="str">
        <f t="shared" si="2"/>
        <v>010001</v>
      </c>
      <c r="E36" t="str">
        <f t="shared" si="5"/>
        <v>0010110</v>
      </c>
      <c r="F36" t="str">
        <f>""</f>
        <v/>
      </c>
      <c r="G36" s="3" t="str">
        <f t="shared" si="3"/>
        <v>OABZL      FC</v>
      </c>
      <c r="H36" t="str">
        <f>""</f>
        <v/>
      </c>
      <c r="I36" t="s">
        <v>1519</v>
      </c>
      <c r="K36" t="s">
        <v>1144</v>
      </c>
      <c r="L36" t="s">
        <v>1183</v>
      </c>
      <c r="M36" s="2" t="s">
        <v>1173</v>
      </c>
    </row>
    <row r="37" spans="1:26" x14ac:dyDescent="0.25">
      <c r="A37" t="s">
        <v>70</v>
      </c>
      <c r="B37" t="s">
        <v>71</v>
      </c>
      <c r="C37" t="s">
        <v>1021</v>
      </c>
      <c r="D37" t="str">
        <f t="shared" si="2"/>
        <v>010001</v>
      </c>
      <c r="E37" t="str">
        <f t="shared" si="5"/>
        <v>0100000</v>
      </c>
      <c r="F37" t="str">
        <f>""</f>
        <v/>
      </c>
      <c r="G37" s="3" t="str">
        <f t="shared" si="3"/>
        <v>OABZL      FC</v>
      </c>
      <c r="H37" t="str">
        <f>""</f>
        <v/>
      </c>
      <c r="I37" t="s">
        <v>1519</v>
      </c>
      <c r="K37" t="s">
        <v>1145</v>
      </c>
      <c r="L37" t="s">
        <v>1184</v>
      </c>
      <c r="M37" s="2" t="s">
        <v>1186</v>
      </c>
    </row>
    <row r="38" spans="1:26" x14ac:dyDescent="0.25">
      <c r="A38" t="s">
        <v>72</v>
      </c>
      <c r="B38" t="s">
        <v>73</v>
      </c>
      <c r="C38" t="s">
        <v>1021</v>
      </c>
      <c r="D38" t="str">
        <f t="shared" si="2"/>
        <v>010001</v>
      </c>
      <c r="E38" t="str">
        <f t="shared" si="5"/>
        <v>0100100</v>
      </c>
      <c r="F38" t="str">
        <f>""</f>
        <v/>
      </c>
      <c r="G38" s="3" t="str">
        <f t="shared" si="3"/>
        <v>OABZL      FC</v>
      </c>
      <c r="H38" t="str">
        <f>""</f>
        <v/>
      </c>
      <c r="I38" t="s">
        <v>1519</v>
      </c>
      <c r="K38" t="s">
        <v>1146</v>
      </c>
      <c r="L38" t="s">
        <v>1185</v>
      </c>
      <c r="M38" s="2" t="s">
        <v>1173</v>
      </c>
    </row>
    <row r="39" spans="1:26" x14ac:dyDescent="0.25">
      <c r="A39" t="s">
        <v>74</v>
      </c>
      <c r="B39" t="s">
        <v>75</v>
      </c>
      <c r="C39" t="s">
        <v>1021</v>
      </c>
      <c r="D39" t="str">
        <f t="shared" si="2"/>
        <v>010001</v>
      </c>
      <c r="E39" t="str">
        <f t="shared" si="5"/>
        <v>0100110</v>
      </c>
      <c r="F39" t="str">
        <f>""</f>
        <v/>
      </c>
      <c r="G39" s="3" t="str">
        <f t="shared" si="3"/>
        <v>OABZL      FC</v>
      </c>
      <c r="H39" t="str">
        <f>""</f>
        <v/>
      </c>
      <c r="I39" t="s">
        <v>1519</v>
      </c>
      <c r="K39" t="s">
        <v>1147</v>
      </c>
      <c r="L39" t="s">
        <v>1186</v>
      </c>
      <c r="M39" s="2" t="s">
        <v>1186</v>
      </c>
    </row>
    <row r="40" spans="1:26" x14ac:dyDescent="0.25">
      <c r="A40" t="s">
        <v>76</v>
      </c>
      <c r="B40" t="s">
        <v>77</v>
      </c>
      <c r="C40" t="s">
        <v>1021</v>
      </c>
      <c r="D40" t="str">
        <f t="shared" si="2"/>
        <v>010001</v>
      </c>
      <c r="E40" t="str">
        <f t="shared" si="5"/>
        <v>0101000</v>
      </c>
      <c r="F40" t="str">
        <f>""</f>
        <v/>
      </c>
      <c r="G40" s="3" t="str">
        <f t="shared" si="3"/>
        <v>OABZL      FC</v>
      </c>
      <c r="H40" t="str">
        <f>""</f>
        <v/>
      </c>
      <c r="I40" t="s">
        <v>1519</v>
      </c>
      <c r="K40" t="s">
        <v>1148</v>
      </c>
      <c r="L40" t="s">
        <v>1187</v>
      </c>
      <c r="M40" s="2" t="s">
        <v>1186</v>
      </c>
    </row>
    <row r="41" spans="1:26" x14ac:dyDescent="0.25">
      <c r="A41" t="s">
        <v>78</v>
      </c>
      <c r="B41" t="s">
        <v>79</v>
      </c>
      <c r="C41" t="s">
        <v>1021</v>
      </c>
      <c r="D41" t="str">
        <f t="shared" si="2"/>
        <v>010001</v>
      </c>
      <c r="E41" t="str">
        <f t="shared" si="5"/>
        <v>1000000</v>
      </c>
      <c r="F41" t="str">
        <f>""</f>
        <v/>
      </c>
      <c r="G41" s="3" t="str">
        <f t="shared" si="3"/>
        <v>OABZL      FC</v>
      </c>
      <c r="H41" t="str">
        <f>""</f>
        <v/>
      </c>
      <c r="I41" t="s">
        <v>1519</v>
      </c>
      <c r="K41" t="s">
        <v>1151</v>
      </c>
      <c r="L41" t="s">
        <v>1190</v>
      </c>
      <c r="M41" s="2" t="s">
        <v>1186</v>
      </c>
    </row>
    <row r="42" spans="1:26" x14ac:dyDescent="0.25">
      <c r="A42" t="s">
        <v>80</v>
      </c>
      <c r="B42" t="s">
        <v>81</v>
      </c>
      <c r="C42" t="s">
        <v>1021</v>
      </c>
      <c r="D42" t="str">
        <f t="shared" si="2"/>
        <v>010001</v>
      </c>
      <c r="E42" t="str">
        <f t="shared" si="5"/>
        <v>1000100</v>
      </c>
      <c r="F42" t="str">
        <f>""</f>
        <v/>
      </c>
      <c r="G42" s="3" t="str">
        <f t="shared" si="3"/>
        <v>OABZL      FC</v>
      </c>
      <c r="H42" t="str">
        <f>""</f>
        <v/>
      </c>
      <c r="I42" t="s">
        <v>1519</v>
      </c>
      <c r="K42" t="s">
        <v>1150</v>
      </c>
      <c r="L42" t="s">
        <v>1189</v>
      </c>
      <c r="M42" s="2" t="s">
        <v>1186</v>
      </c>
    </row>
    <row r="43" spans="1:26" x14ac:dyDescent="0.25">
      <c r="A43" t="s">
        <v>82</v>
      </c>
      <c r="B43" t="s">
        <v>83</v>
      </c>
      <c r="C43" t="s">
        <v>1021</v>
      </c>
      <c r="D43" t="str">
        <f t="shared" si="2"/>
        <v>010001</v>
      </c>
      <c r="E43" t="str">
        <f t="shared" si="5"/>
        <v>1000110</v>
      </c>
      <c r="F43" t="str">
        <f>""</f>
        <v/>
      </c>
      <c r="G43" s="3" t="str">
        <f t="shared" si="3"/>
        <v>OABZL      FC</v>
      </c>
      <c r="H43" t="str">
        <f>""</f>
        <v/>
      </c>
      <c r="I43" t="s">
        <v>1519</v>
      </c>
      <c r="K43" t="s">
        <v>1155</v>
      </c>
      <c r="L43" t="s">
        <v>1193</v>
      </c>
      <c r="M43" s="2" t="s">
        <v>1186</v>
      </c>
    </row>
    <row r="44" spans="1:26" x14ac:dyDescent="0.25">
      <c r="A44" t="s">
        <v>84</v>
      </c>
      <c r="B44" t="s">
        <v>85</v>
      </c>
      <c r="C44" t="s">
        <v>1021</v>
      </c>
      <c r="D44" t="str">
        <f t="shared" si="2"/>
        <v>010001</v>
      </c>
      <c r="E44" t="str">
        <f t="shared" si="5"/>
        <v>1001000</v>
      </c>
      <c r="F44" t="str">
        <f>""</f>
        <v/>
      </c>
      <c r="G44" s="3" t="str">
        <f t="shared" si="3"/>
        <v>OABZL      FC</v>
      </c>
      <c r="H44" t="str">
        <f>""</f>
        <v/>
      </c>
      <c r="I44" t="s">
        <v>1519</v>
      </c>
      <c r="K44" t="s">
        <v>1152</v>
      </c>
      <c r="L44" t="s">
        <v>1191</v>
      </c>
      <c r="M44" s="2" t="s">
        <v>1223</v>
      </c>
    </row>
    <row r="45" spans="1:26" x14ac:dyDescent="0.25">
      <c r="A45" t="s">
        <v>86</v>
      </c>
      <c r="B45" t="s">
        <v>87</v>
      </c>
      <c r="C45" t="s">
        <v>1074</v>
      </c>
      <c r="D45" t="str">
        <f t="shared" si="2"/>
        <v>010001</v>
      </c>
      <c r="E45" t="str">
        <f t="shared" si="5"/>
        <v>1100001</v>
      </c>
      <c r="F45" t="str">
        <f>""</f>
        <v/>
      </c>
      <c r="G45" s="3" t="str">
        <f t="shared" si="3"/>
        <v>OABZL      FC</v>
      </c>
      <c r="H45" t="str">
        <f>""</f>
        <v/>
      </c>
      <c r="I45" t="s">
        <v>1519</v>
      </c>
      <c r="K45" t="s">
        <v>1149</v>
      </c>
      <c r="L45" t="s">
        <v>1188</v>
      </c>
      <c r="M45" s="2" t="s">
        <v>1186</v>
      </c>
    </row>
    <row r="46" spans="1:26" x14ac:dyDescent="0.25">
      <c r="A46" t="s">
        <v>88</v>
      </c>
      <c r="B46" t="s">
        <v>89</v>
      </c>
      <c r="C46" t="s">
        <v>1021</v>
      </c>
      <c r="D46" t="str">
        <f t="shared" si="2"/>
        <v>010001</v>
      </c>
      <c r="E46" t="str">
        <f t="shared" si="5"/>
        <v>1100100</v>
      </c>
      <c r="F46" t="str">
        <f>""</f>
        <v/>
      </c>
      <c r="G46" s="3" t="str">
        <f t="shared" si="3"/>
        <v>OABZL      FC</v>
      </c>
      <c r="H46" t="str">
        <f>""</f>
        <v/>
      </c>
      <c r="I46" t="s">
        <v>1519</v>
      </c>
      <c r="K46" t="s">
        <v>1153</v>
      </c>
      <c r="L46" t="s">
        <v>1192</v>
      </c>
      <c r="M46" s="2" t="s">
        <v>1223</v>
      </c>
    </row>
    <row r="47" spans="1:26" x14ac:dyDescent="0.25">
      <c r="A47" t="s">
        <v>90</v>
      </c>
      <c r="B47" t="s">
        <v>91</v>
      </c>
      <c r="C47" t="s">
        <v>1021</v>
      </c>
      <c r="D47" t="str">
        <f t="shared" si="2"/>
        <v>010001</v>
      </c>
      <c r="E47" t="str">
        <f t="shared" si="5"/>
        <v>1100110</v>
      </c>
      <c r="F47" t="str">
        <f>""</f>
        <v/>
      </c>
      <c r="G47" s="3" t="str">
        <f t="shared" si="3"/>
        <v>OABZL      FC</v>
      </c>
      <c r="H47" t="str">
        <f>""</f>
        <v/>
      </c>
      <c r="I47" t="s">
        <v>1519</v>
      </c>
      <c r="K47" t="s">
        <v>1156</v>
      </c>
      <c r="L47" t="s">
        <v>1194</v>
      </c>
      <c r="M47" s="2" t="s">
        <v>1227</v>
      </c>
    </row>
    <row r="48" spans="1:26" x14ac:dyDescent="0.25">
      <c r="A48" t="s">
        <v>92</v>
      </c>
      <c r="B48" t="s">
        <v>93</v>
      </c>
      <c r="C48" t="s">
        <v>1076</v>
      </c>
      <c r="D48" t="str">
        <f t="shared" si="2"/>
        <v>010001</v>
      </c>
      <c r="E48" t="str">
        <f t="shared" si="5"/>
        <v>1101100</v>
      </c>
      <c r="F48" t="str">
        <f>""</f>
        <v/>
      </c>
      <c r="G48" s="3" t="str">
        <f t="shared" si="3"/>
        <v>OABZL      FC</v>
      </c>
      <c r="H48" t="str">
        <f>""</f>
        <v/>
      </c>
      <c r="I48" t="s">
        <v>1519</v>
      </c>
      <c r="K48" t="s">
        <v>1158</v>
      </c>
      <c r="L48" t="s">
        <v>1196</v>
      </c>
      <c r="M48" s="2" t="s">
        <v>1187</v>
      </c>
    </row>
    <row r="49" spans="1:13" x14ac:dyDescent="0.25">
      <c r="A49" t="s">
        <v>94</v>
      </c>
      <c r="B49" t="s">
        <v>95</v>
      </c>
      <c r="C49" t="s">
        <v>1021</v>
      </c>
      <c r="D49" t="str">
        <f t="shared" si="2"/>
        <v>010010</v>
      </c>
      <c r="E49" t="str">
        <f t="shared" si="5"/>
        <v>0000010</v>
      </c>
      <c r="F49" t="str">
        <f>""</f>
        <v/>
      </c>
      <c r="G49" s="3" t="str">
        <f t="shared" si="3"/>
        <v>OABZL      FC</v>
      </c>
      <c r="H49" t="str">
        <f>""</f>
        <v/>
      </c>
      <c r="I49" t="s">
        <v>1519</v>
      </c>
      <c r="K49" t="s">
        <v>1163</v>
      </c>
      <c r="L49" t="s">
        <v>1201</v>
      </c>
      <c r="M49" s="2" t="s">
        <v>1212</v>
      </c>
    </row>
    <row r="50" spans="1:13" x14ac:dyDescent="0.25">
      <c r="A50" t="s">
        <v>96</v>
      </c>
      <c r="B50" t="s">
        <v>97</v>
      </c>
      <c r="C50" t="s">
        <v>1021</v>
      </c>
      <c r="D50" t="str">
        <f t="shared" si="2"/>
        <v>010010</v>
      </c>
      <c r="E50" t="str">
        <f t="shared" si="5"/>
        <v>0000110</v>
      </c>
      <c r="F50" t="str">
        <f>""</f>
        <v/>
      </c>
      <c r="G50" s="3" t="str">
        <f t="shared" si="3"/>
        <v>OABZL      FC</v>
      </c>
      <c r="H50" t="str">
        <f>""</f>
        <v/>
      </c>
      <c r="I50" t="s">
        <v>1519</v>
      </c>
      <c r="K50" t="s">
        <v>1165</v>
      </c>
      <c r="L50" t="s">
        <v>1203</v>
      </c>
      <c r="M50" s="2" t="s">
        <v>1186</v>
      </c>
    </row>
    <row r="51" spans="1:13" x14ac:dyDescent="0.25">
      <c r="A51" t="s">
        <v>98</v>
      </c>
      <c r="B51" t="s">
        <v>99</v>
      </c>
      <c r="C51" t="s">
        <v>1021</v>
      </c>
      <c r="D51" t="str">
        <f t="shared" si="2"/>
        <v>010010</v>
      </c>
      <c r="E51" t="str">
        <f t="shared" si="5"/>
        <v>0001011</v>
      </c>
      <c r="F51" t="str">
        <f>""</f>
        <v/>
      </c>
      <c r="G51" s="3" t="str">
        <f t="shared" si="3"/>
        <v>OABZL      FC</v>
      </c>
      <c r="H51" t="str">
        <f>""</f>
        <v/>
      </c>
      <c r="I51" t="s">
        <v>1519</v>
      </c>
      <c r="K51" t="s">
        <v>1160</v>
      </c>
      <c r="L51" t="s">
        <v>1198</v>
      </c>
      <c r="M51" s="2" t="s">
        <v>1212</v>
      </c>
    </row>
    <row r="52" spans="1:13" x14ac:dyDescent="0.25">
      <c r="A52" t="s">
        <v>100</v>
      </c>
      <c r="B52" t="s">
        <v>101</v>
      </c>
      <c r="C52" t="s">
        <v>1021</v>
      </c>
      <c r="D52" t="str">
        <f t="shared" si="2"/>
        <v>010010</v>
      </c>
      <c r="E52" t="str">
        <f t="shared" si="5"/>
        <v>0010010</v>
      </c>
      <c r="F52" t="str">
        <f>""</f>
        <v/>
      </c>
      <c r="G52" s="3" t="str">
        <f t="shared" si="3"/>
        <v>OABZL      FC</v>
      </c>
      <c r="H52" t="str">
        <f>""</f>
        <v/>
      </c>
      <c r="I52" t="s">
        <v>1519</v>
      </c>
      <c r="K52" t="s">
        <v>1167</v>
      </c>
      <c r="L52" t="s">
        <v>1205</v>
      </c>
      <c r="M52" s="2" t="s">
        <v>1173</v>
      </c>
    </row>
    <row r="53" spans="1:13" x14ac:dyDescent="0.25">
      <c r="A53" t="s">
        <v>102</v>
      </c>
      <c r="B53" t="s">
        <v>103</v>
      </c>
      <c r="C53" t="s">
        <v>1021</v>
      </c>
      <c r="D53" t="str">
        <f t="shared" si="2"/>
        <v>010010</v>
      </c>
      <c r="E53" t="str">
        <f t="shared" si="5"/>
        <v>0010110</v>
      </c>
      <c r="F53" t="str">
        <f>""</f>
        <v/>
      </c>
      <c r="G53" s="3" t="str">
        <f t="shared" si="3"/>
        <v>OABZL      FC</v>
      </c>
      <c r="H53" t="str">
        <f>""</f>
        <v/>
      </c>
      <c r="I53" t="s">
        <v>1519</v>
      </c>
      <c r="K53" t="s">
        <v>1168</v>
      </c>
      <c r="L53" t="s">
        <v>1206</v>
      </c>
      <c r="M53" s="2" t="s">
        <v>1212</v>
      </c>
    </row>
    <row r="54" spans="1:13" x14ac:dyDescent="0.25">
      <c r="A54" t="s">
        <v>104</v>
      </c>
      <c r="B54" t="s">
        <v>105</v>
      </c>
      <c r="C54" t="s">
        <v>1021</v>
      </c>
      <c r="D54" t="str">
        <f t="shared" si="2"/>
        <v>010010</v>
      </c>
      <c r="E54" t="str">
        <f t="shared" si="5"/>
        <v>0011011</v>
      </c>
      <c r="F54" t="str">
        <f>""</f>
        <v/>
      </c>
      <c r="G54" s="3" t="str">
        <f t="shared" si="3"/>
        <v>OABZL      FC</v>
      </c>
      <c r="H54" t="str">
        <f>""</f>
        <v/>
      </c>
      <c r="I54" t="s">
        <v>1519</v>
      </c>
      <c r="K54" t="s">
        <v>1169</v>
      </c>
      <c r="L54" t="s">
        <v>1207</v>
      </c>
      <c r="M54" s="2" t="s">
        <v>1212</v>
      </c>
    </row>
    <row r="55" spans="1:13" x14ac:dyDescent="0.25">
      <c r="A55" t="s">
        <v>106</v>
      </c>
      <c r="B55" t="s">
        <v>107</v>
      </c>
      <c r="C55" t="s">
        <v>1021</v>
      </c>
      <c r="D55" t="str">
        <f t="shared" si="2"/>
        <v>010010</v>
      </c>
      <c r="E55" t="str">
        <f t="shared" si="5"/>
        <v>0100010</v>
      </c>
      <c r="F55" t="str">
        <f>""</f>
        <v/>
      </c>
      <c r="G55" s="3" t="str">
        <f t="shared" si="3"/>
        <v>OABZL      FC</v>
      </c>
      <c r="H55" t="str">
        <f>""</f>
        <v/>
      </c>
      <c r="I55" t="s">
        <v>1519</v>
      </c>
      <c r="K55" t="s">
        <v>1170</v>
      </c>
      <c r="L55" t="s">
        <v>1208</v>
      </c>
      <c r="M55" s="2" t="s">
        <v>1212</v>
      </c>
    </row>
    <row r="56" spans="1:13" x14ac:dyDescent="0.25">
      <c r="A56" t="s">
        <v>108</v>
      </c>
      <c r="B56" t="s">
        <v>109</v>
      </c>
      <c r="C56" t="s">
        <v>1021</v>
      </c>
      <c r="D56" t="str">
        <f t="shared" si="2"/>
        <v>010010</v>
      </c>
      <c r="E56" t="str">
        <f t="shared" si="5"/>
        <v>0100110</v>
      </c>
      <c r="F56" t="str">
        <f>""</f>
        <v/>
      </c>
      <c r="G56" s="3" t="str">
        <f t="shared" si="3"/>
        <v>OABZL      FC</v>
      </c>
      <c r="H56" t="str">
        <f>""</f>
        <v/>
      </c>
      <c r="I56" t="s">
        <v>1519</v>
      </c>
      <c r="K56" t="s">
        <v>1171</v>
      </c>
      <c r="L56" t="s">
        <v>1209</v>
      </c>
      <c r="M56" s="2" t="s">
        <v>1212</v>
      </c>
    </row>
    <row r="57" spans="1:13" x14ac:dyDescent="0.25">
      <c r="A57" t="s">
        <v>110</v>
      </c>
      <c r="B57" t="s">
        <v>111</v>
      </c>
      <c r="C57" t="s">
        <v>1021</v>
      </c>
      <c r="D57" t="str">
        <f t="shared" si="2"/>
        <v>010010</v>
      </c>
      <c r="E57" t="str">
        <f t="shared" si="5"/>
        <v>0101011</v>
      </c>
      <c r="F57" t="str">
        <f>""</f>
        <v/>
      </c>
      <c r="G57" s="3" t="str">
        <f t="shared" si="3"/>
        <v>OABZL      FC</v>
      </c>
      <c r="H57" t="str">
        <f>""</f>
        <v/>
      </c>
      <c r="I57" t="s">
        <v>1519</v>
      </c>
      <c r="K57" t="s">
        <v>1172</v>
      </c>
      <c r="L57" t="s">
        <v>1210</v>
      </c>
      <c r="M57" s="2" t="s">
        <v>1212</v>
      </c>
    </row>
    <row r="58" spans="1:13" x14ac:dyDescent="0.25">
      <c r="A58" t="s">
        <v>112</v>
      </c>
      <c r="B58" t="s">
        <v>113</v>
      </c>
      <c r="C58" t="s">
        <v>1021</v>
      </c>
      <c r="D58" t="str">
        <f t="shared" si="2"/>
        <v>010010</v>
      </c>
      <c r="E58" t="str">
        <f t="shared" si="5"/>
        <v>0110000</v>
      </c>
      <c r="F58" t="str">
        <f>""</f>
        <v/>
      </c>
      <c r="G58" s="3" t="str">
        <f t="shared" si="3"/>
        <v>OABZL      FC</v>
      </c>
      <c r="H58" t="str">
        <f>""</f>
        <v/>
      </c>
      <c r="I58" t="s">
        <v>1519</v>
      </c>
      <c r="K58" t="s">
        <v>1154</v>
      </c>
      <c r="L58" s="2" t="s">
        <v>1221</v>
      </c>
      <c r="M58" s="2" t="s">
        <v>1186</v>
      </c>
    </row>
    <row r="59" spans="1:13" x14ac:dyDescent="0.25">
      <c r="A59" t="s">
        <v>114</v>
      </c>
      <c r="B59" t="s">
        <v>115</v>
      </c>
      <c r="C59" t="s">
        <v>1021</v>
      </c>
      <c r="D59" t="str">
        <f t="shared" si="2"/>
        <v>010010</v>
      </c>
      <c r="E59" t="str">
        <f t="shared" si="5"/>
        <v>0110001</v>
      </c>
      <c r="F59" t="str">
        <f>""</f>
        <v/>
      </c>
      <c r="G59" s="3" t="str">
        <f t="shared" si="3"/>
        <v>OABZL      FC</v>
      </c>
      <c r="H59" t="str">
        <f>""</f>
        <v/>
      </c>
      <c r="I59" t="s">
        <v>1519</v>
      </c>
      <c r="K59" t="s">
        <v>1157</v>
      </c>
      <c r="L59" t="s">
        <v>1195</v>
      </c>
      <c r="M59" s="2" t="s">
        <v>1226</v>
      </c>
    </row>
    <row r="60" spans="1:13" x14ac:dyDescent="0.25">
      <c r="A60" t="s">
        <v>116</v>
      </c>
      <c r="B60" t="s">
        <v>117</v>
      </c>
      <c r="C60" t="s">
        <v>1021</v>
      </c>
      <c r="D60" t="str">
        <f t="shared" ref="D60:D123" si="6">HEX2BIN(MID(A60,1,2),6)</f>
        <v>010010</v>
      </c>
      <c r="E60" t="str">
        <f t="shared" si="5"/>
        <v>0110010</v>
      </c>
      <c r="F60" t="str">
        <f>""</f>
        <v/>
      </c>
      <c r="G60" s="3" t="str">
        <f t="shared" si="3"/>
        <v>OABZL      FC</v>
      </c>
      <c r="H60" t="str">
        <f>""</f>
        <v/>
      </c>
      <c r="I60" t="s">
        <v>1519</v>
      </c>
      <c r="K60" t="s">
        <v>1159</v>
      </c>
      <c r="L60" t="s">
        <v>1197</v>
      </c>
      <c r="M60" s="2" t="s">
        <v>1225</v>
      </c>
    </row>
    <row r="61" spans="1:13" x14ac:dyDescent="0.25">
      <c r="A61" t="s">
        <v>118</v>
      </c>
      <c r="B61" t="s">
        <v>119</v>
      </c>
      <c r="C61" t="s">
        <v>1021</v>
      </c>
      <c r="D61" t="str">
        <f t="shared" si="6"/>
        <v>010010</v>
      </c>
      <c r="E61" t="str">
        <f t="shared" si="5"/>
        <v>0110100</v>
      </c>
      <c r="F61" t="str">
        <f>""</f>
        <v/>
      </c>
      <c r="G61" s="3" t="str">
        <f t="shared" si="3"/>
        <v>OABZL      FC</v>
      </c>
      <c r="H61" t="str">
        <f>""</f>
        <v/>
      </c>
      <c r="I61" t="s">
        <v>1519</v>
      </c>
      <c r="K61" t="s">
        <v>1161</v>
      </c>
      <c r="L61" t="s">
        <v>1199</v>
      </c>
      <c r="M61" s="2" t="s">
        <v>1224</v>
      </c>
    </row>
    <row r="62" spans="1:13" x14ac:dyDescent="0.25">
      <c r="A62" t="s">
        <v>120</v>
      </c>
      <c r="B62" t="s">
        <v>121</v>
      </c>
      <c r="C62" t="s">
        <v>1021</v>
      </c>
      <c r="D62" t="str">
        <f t="shared" si="6"/>
        <v>010010</v>
      </c>
      <c r="E62" t="str">
        <f t="shared" si="5"/>
        <v>0110110</v>
      </c>
      <c r="F62" t="str">
        <f>""</f>
        <v/>
      </c>
      <c r="G62" s="3" t="str">
        <f t="shared" si="3"/>
        <v>OABZL      FC</v>
      </c>
      <c r="H62" t="str">
        <f>""</f>
        <v/>
      </c>
      <c r="I62" t="s">
        <v>1519</v>
      </c>
      <c r="K62" t="s">
        <v>1162</v>
      </c>
      <c r="L62" t="s">
        <v>1200</v>
      </c>
      <c r="M62" s="2" t="s">
        <v>1224</v>
      </c>
    </row>
    <row r="63" spans="1:13" x14ac:dyDescent="0.25">
      <c r="A63" t="s">
        <v>122</v>
      </c>
      <c r="B63" t="s">
        <v>123</v>
      </c>
      <c r="C63" t="s">
        <v>1021</v>
      </c>
      <c r="D63" t="str">
        <f t="shared" si="6"/>
        <v>010010</v>
      </c>
      <c r="E63" t="str">
        <f t="shared" si="5"/>
        <v>0111001</v>
      </c>
      <c r="F63" t="str">
        <f>""</f>
        <v/>
      </c>
      <c r="G63" s="3" t="str">
        <f t="shared" si="3"/>
        <v>OABZL      FC</v>
      </c>
      <c r="H63" t="str">
        <f>""</f>
        <v/>
      </c>
      <c r="I63" t="s">
        <v>1519</v>
      </c>
      <c r="K63" t="s">
        <v>1164</v>
      </c>
      <c r="L63" t="s">
        <v>1202</v>
      </c>
      <c r="M63" s="2" t="s">
        <v>1224</v>
      </c>
    </row>
    <row r="64" spans="1:13" x14ac:dyDescent="0.25">
      <c r="A64" t="s">
        <v>124</v>
      </c>
      <c r="B64" t="s">
        <v>125</v>
      </c>
      <c r="C64" t="s">
        <v>1021</v>
      </c>
      <c r="D64" t="str">
        <f t="shared" si="6"/>
        <v>010010</v>
      </c>
      <c r="E64" t="str">
        <f t="shared" si="5"/>
        <v>0111011</v>
      </c>
      <c r="F64" t="str">
        <f>""</f>
        <v/>
      </c>
      <c r="G64" s="3" t="str">
        <f t="shared" si="3"/>
        <v>OABZL      FC</v>
      </c>
      <c r="H64" t="str">
        <f>""</f>
        <v/>
      </c>
      <c r="I64" t="s">
        <v>1519</v>
      </c>
      <c r="K64" t="s">
        <v>1166</v>
      </c>
      <c r="L64" t="s">
        <v>1204</v>
      </c>
      <c r="M64" s="2" t="s">
        <v>1224</v>
      </c>
    </row>
    <row r="65" spans="1:13" x14ac:dyDescent="0.25">
      <c r="A65" t="s">
        <v>126</v>
      </c>
      <c r="B65" t="s">
        <v>127</v>
      </c>
      <c r="C65" t="s">
        <v>1021</v>
      </c>
      <c r="D65" t="str">
        <f t="shared" si="6"/>
        <v>010010</v>
      </c>
      <c r="E65" t="str">
        <f t="shared" si="5"/>
        <v>0111100</v>
      </c>
      <c r="F65" t="str">
        <f>""</f>
        <v/>
      </c>
      <c r="G65" s="3" t="str">
        <f t="shared" si="3"/>
        <v>OABZL      FC</v>
      </c>
      <c r="H65" t="str">
        <f>""</f>
        <v/>
      </c>
      <c r="I65" t="s">
        <v>1519</v>
      </c>
      <c r="K65" t="s">
        <v>1122</v>
      </c>
      <c r="L65" t="s">
        <v>1127</v>
      </c>
      <c r="M65" s="2" t="s">
        <v>1194</v>
      </c>
    </row>
    <row r="66" spans="1:13" x14ac:dyDescent="0.25">
      <c r="A66" t="s">
        <v>128</v>
      </c>
      <c r="B66" t="s">
        <v>129</v>
      </c>
      <c r="C66" t="s">
        <v>1021</v>
      </c>
      <c r="D66" t="str">
        <f t="shared" si="6"/>
        <v>010010</v>
      </c>
      <c r="E66" t="str">
        <f t="shared" si="5"/>
        <v>1010010</v>
      </c>
      <c r="F66" t="str">
        <f>""</f>
        <v/>
      </c>
      <c r="G66" s="3" t="str">
        <f t="shared" si="3"/>
        <v>OABZL      FC</v>
      </c>
      <c r="H66" t="str">
        <f>""</f>
        <v/>
      </c>
      <c r="I66" t="s">
        <v>1519</v>
      </c>
      <c r="K66" t="s">
        <v>1123</v>
      </c>
      <c r="L66" t="s">
        <v>1128</v>
      </c>
      <c r="M66" s="2" t="s">
        <v>1194</v>
      </c>
    </row>
    <row r="67" spans="1:13" x14ac:dyDescent="0.25">
      <c r="A67" t="s">
        <v>130</v>
      </c>
      <c r="B67" t="s">
        <v>131</v>
      </c>
      <c r="C67" t="s">
        <v>1021</v>
      </c>
      <c r="D67" t="str">
        <f t="shared" si="6"/>
        <v>010010</v>
      </c>
      <c r="E67" t="str">
        <f t="shared" si="5"/>
        <v>1010111</v>
      </c>
      <c r="F67" t="str">
        <f>""</f>
        <v/>
      </c>
      <c r="G67" s="3" t="str">
        <f t="shared" ref="G67:G130" si="7">VLOOKUP(C67,$K$2:$L$20,2,FALSE)</f>
        <v>OABZL      FC</v>
      </c>
      <c r="H67" t="str">
        <f>""</f>
        <v/>
      </c>
      <c r="I67" t="s">
        <v>1519</v>
      </c>
      <c r="K67" t="s">
        <v>1124</v>
      </c>
      <c r="L67" t="s">
        <v>1129</v>
      </c>
      <c r="M67" s="2" t="s">
        <v>1223</v>
      </c>
    </row>
    <row r="68" spans="1:13" x14ac:dyDescent="0.25">
      <c r="A68" t="s">
        <v>132</v>
      </c>
      <c r="B68" t="s">
        <v>133</v>
      </c>
      <c r="C68" t="s">
        <v>1021</v>
      </c>
      <c r="D68" t="str">
        <f t="shared" si="6"/>
        <v>010010</v>
      </c>
      <c r="E68" t="str">
        <f t="shared" si="5"/>
        <v>1011010</v>
      </c>
      <c r="F68" t="str">
        <f>""</f>
        <v/>
      </c>
      <c r="G68" s="3" t="str">
        <f t="shared" si="7"/>
        <v>OABZL      FC</v>
      </c>
      <c r="H68" t="str">
        <f>""</f>
        <v/>
      </c>
      <c r="I68" t="s">
        <v>1519</v>
      </c>
      <c r="K68" t="s">
        <v>1126</v>
      </c>
      <c r="L68" t="s">
        <v>1131</v>
      </c>
      <c r="M68" s="2" t="s">
        <v>1223</v>
      </c>
    </row>
    <row r="69" spans="1:13" x14ac:dyDescent="0.25">
      <c r="A69" t="s">
        <v>134</v>
      </c>
      <c r="B69" t="s">
        <v>135</v>
      </c>
      <c r="C69" t="s">
        <v>1021</v>
      </c>
      <c r="D69" t="str">
        <f t="shared" si="6"/>
        <v>010010</v>
      </c>
      <c r="E69" t="str">
        <f t="shared" si="5"/>
        <v>1100010</v>
      </c>
      <c r="F69" t="str">
        <f>""</f>
        <v/>
      </c>
      <c r="G69" s="3" t="str">
        <f t="shared" si="7"/>
        <v>OABZL      FC</v>
      </c>
      <c r="H69" t="str">
        <f>""</f>
        <v/>
      </c>
      <c r="I69" t="s">
        <v>1519</v>
      </c>
      <c r="K69" t="s">
        <v>1125</v>
      </c>
      <c r="L69" t="s">
        <v>1130</v>
      </c>
      <c r="M69" s="2" t="s">
        <v>1194</v>
      </c>
    </row>
    <row r="70" spans="1:13" x14ac:dyDescent="0.25">
      <c r="A70" t="s">
        <v>136</v>
      </c>
      <c r="B70" t="s">
        <v>137</v>
      </c>
      <c r="C70" t="s">
        <v>1021</v>
      </c>
      <c r="D70" t="str">
        <f t="shared" si="6"/>
        <v>010010</v>
      </c>
      <c r="E70" t="str">
        <f t="shared" si="5"/>
        <v>1100111</v>
      </c>
      <c r="F70" t="str">
        <f>""</f>
        <v/>
      </c>
      <c r="G70" s="3" t="str">
        <f t="shared" si="7"/>
        <v>OABZL      FC</v>
      </c>
      <c r="H70" t="str">
        <f>""</f>
        <v/>
      </c>
      <c r="I70" t="s">
        <v>1519</v>
      </c>
    </row>
    <row r="71" spans="1:13" x14ac:dyDescent="0.25">
      <c r="A71" t="s">
        <v>138</v>
      </c>
      <c r="B71" t="s">
        <v>139</v>
      </c>
      <c r="C71" t="s">
        <v>1021</v>
      </c>
      <c r="D71" t="str">
        <f t="shared" si="6"/>
        <v>010010</v>
      </c>
      <c r="E71" t="str">
        <f t="shared" si="5"/>
        <v>1101010</v>
      </c>
      <c r="F71" t="str">
        <f>""</f>
        <v/>
      </c>
      <c r="G71" s="3" t="str">
        <f t="shared" si="7"/>
        <v>OABZL      FC</v>
      </c>
      <c r="H71" t="str">
        <f>""</f>
        <v/>
      </c>
      <c r="I71" t="s">
        <v>1519</v>
      </c>
      <c r="K71" s="1" t="s">
        <v>1327</v>
      </c>
      <c r="L71" s="1" t="s">
        <v>1236</v>
      </c>
      <c r="M71" t="s">
        <v>1508</v>
      </c>
    </row>
    <row r="72" spans="1:13" x14ac:dyDescent="0.25">
      <c r="A72" t="s">
        <v>140</v>
      </c>
      <c r="B72" t="s">
        <v>141</v>
      </c>
      <c r="C72" t="s">
        <v>1021</v>
      </c>
      <c r="D72" t="str">
        <f t="shared" si="6"/>
        <v>010010</v>
      </c>
      <c r="E72" t="str">
        <f t="shared" si="5"/>
        <v>1110010</v>
      </c>
      <c r="F72" t="str">
        <f>""</f>
        <v/>
      </c>
      <c r="G72" s="3" t="str">
        <f t="shared" si="7"/>
        <v>OABZL      FC</v>
      </c>
      <c r="H72" t="str">
        <f>""</f>
        <v/>
      </c>
      <c r="I72" t="s">
        <v>1519</v>
      </c>
      <c r="K72" t="s">
        <v>1328</v>
      </c>
      <c r="L72" t="s">
        <v>1329</v>
      </c>
      <c r="M72" t="str">
        <f>"0000000000"&amp;HEX2BIN(MID(L72,1,2),8)&amp;HEX2BIN(MID(L72,3,2),8)</f>
        <v>00000000000000000000000000</v>
      </c>
    </row>
    <row r="73" spans="1:13" x14ac:dyDescent="0.25">
      <c r="A73" t="s">
        <v>142</v>
      </c>
      <c r="B73" t="s">
        <v>143</v>
      </c>
      <c r="C73" t="s">
        <v>1021</v>
      </c>
      <c r="D73" t="str">
        <f t="shared" si="6"/>
        <v>010010</v>
      </c>
      <c r="E73" t="str">
        <f t="shared" si="5"/>
        <v>1110111</v>
      </c>
      <c r="F73" t="str">
        <f>""</f>
        <v/>
      </c>
      <c r="G73" s="3" t="str">
        <f t="shared" si="7"/>
        <v>OABZL      FC</v>
      </c>
      <c r="H73" t="str">
        <f>""</f>
        <v/>
      </c>
      <c r="I73" t="s">
        <v>1519</v>
      </c>
      <c r="K73" t="s">
        <v>1330</v>
      </c>
      <c r="L73" t="s">
        <v>1331</v>
      </c>
      <c r="M73" t="str">
        <f t="shared" ref="M73:M136" si="8">"0000000000"&amp;HEX2BIN(MID(L73,1,2),8)&amp;HEX2BIN(MID(L73,3,2),8)</f>
        <v>00000000000000000000000001</v>
      </c>
    </row>
    <row r="74" spans="1:13" x14ac:dyDescent="0.25">
      <c r="A74" t="s">
        <v>144</v>
      </c>
      <c r="B74" t="s">
        <v>145</v>
      </c>
      <c r="C74" t="s">
        <v>1021</v>
      </c>
      <c r="D74" t="str">
        <f t="shared" si="6"/>
        <v>010010</v>
      </c>
      <c r="E74" t="str">
        <f t="shared" si="5"/>
        <v>1111010</v>
      </c>
      <c r="F74" t="str">
        <f>""</f>
        <v/>
      </c>
      <c r="G74" s="3" t="str">
        <f t="shared" si="7"/>
        <v>OABZL      FC</v>
      </c>
      <c r="H74" t="str">
        <f>""</f>
        <v/>
      </c>
      <c r="I74" t="s">
        <v>1519</v>
      </c>
      <c r="K74" t="s">
        <v>1332</v>
      </c>
      <c r="L74" t="s">
        <v>1333</v>
      </c>
      <c r="M74" t="str">
        <f t="shared" si="8"/>
        <v>00000000000000000000000010</v>
      </c>
    </row>
    <row r="75" spans="1:13" x14ac:dyDescent="0.25">
      <c r="A75" t="s">
        <v>146</v>
      </c>
      <c r="B75" t="s">
        <v>147</v>
      </c>
      <c r="C75" t="s">
        <v>1021</v>
      </c>
      <c r="D75" t="str">
        <f t="shared" si="6"/>
        <v>010011</v>
      </c>
      <c r="E75" t="str">
        <f t="shared" si="5"/>
        <v>0000000</v>
      </c>
      <c r="F75" t="str">
        <f>""</f>
        <v/>
      </c>
      <c r="G75" s="3" t="str">
        <f t="shared" si="7"/>
        <v>OABZL      FC</v>
      </c>
      <c r="H75" t="str">
        <f>""</f>
        <v/>
      </c>
      <c r="I75" t="s">
        <v>1519</v>
      </c>
      <c r="K75" t="s">
        <v>1334</v>
      </c>
      <c r="L75" t="s">
        <v>1335</v>
      </c>
      <c r="M75" t="str">
        <f t="shared" si="8"/>
        <v>00000000000000000000000011</v>
      </c>
    </row>
    <row r="76" spans="1:13" x14ac:dyDescent="0.25">
      <c r="A76" t="s">
        <v>148</v>
      </c>
      <c r="B76" t="s">
        <v>149</v>
      </c>
      <c r="C76" t="s">
        <v>1021</v>
      </c>
      <c r="D76" t="str">
        <f t="shared" si="6"/>
        <v>010011</v>
      </c>
      <c r="E76" t="str">
        <f t="shared" ref="E76:E139" si="9">IF(LEN(A76)=2,"",IF(VLOOKUP(C76,$K$2:$Z$20,14,FALSE)&lt;9,HEX2BIN(MID(A76,4,2),VLOOKUP(C76,$K$2:$Z$20,14,FALSE)),HEX2BIN(MID(A76,4,1),VLOOKUP(C76,$K$2:$Z$20,14,FALSE)-8)&amp;HEX2BIN(MID(A76,5,2),8)))</f>
        <v>0100000</v>
      </c>
      <c r="F76" t="str">
        <f>""</f>
        <v/>
      </c>
      <c r="G76" s="3" t="str">
        <f t="shared" si="7"/>
        <v>OABZL      FC</v>
      </c>
      <c r="H76" t="str">
        <f>""</f>
        <v/>
      </c>
      <c r="I76" t="s">
        <v>1519</v>
      </c>
      <c r="K76" t="s">
        <v>1336</v>
      </c>
      <c r="L76" t="s">
        <v>1337</v>
      </c>
      <c r="M76" t="str">
        <f t="shared" si="8"/>
        <v>00000000000000000000000100</v>
      </c>
    </row>
    <row r="77" spans="1:13" x14ac:dyDescent="0.25">
      <c r="A77" t="s">
        <v>150</v>
      </c>
      <c r="B77" t="s">
        <v>151</v>
      </c>
      <c r="C77" t="s">
        <v>1021</v>
      </c>
      <c r="D77" t="str">
        <f t="shared" si="6"/>
        <v>010011</v>
      </c>
      <c r="E77" t="str">
        <f t="shared" si="9"/>
        <v>0110000</v>
      </c>
      <c r="F77" t="str">
        <f>""</f>
        <v/>
      </c>
      <c r="G77" s="3" t="str">
        <f t="shared" si="7"/>
        <v>OABZL      FC</v>
      </c>
      <c r="H77" t="str">
        <f>""</f>
        <v/>
      </c>
      <c r="I77" t="s">
        <v>1519</v>
      </c>
      <c r="K77" t="s">
        <v>1338</v>
      </c>
      <c r="L77" t="s">
        <v>1339</v>
      </c>
      <c r="M77" t="str">
        <f t="shared" si="8"/>
        <v>00000000000000000000000101</v>
      </c>
    </row>
    <row r="78" spans="1:13" x14ac:dyDescent="0.25">
      <c r="A78" t="s">
        <v>152</v>
      </c>
      <c r="B78" t="s">
        <v>153</v>
      </c>
      <c r="C78" t="s">
        <v>1021</v>
      </c>
      <c r="D78" t="str">
        <f t="shared" si="6"/>
        <v>010011</v>
      </c>
      <c r="E78" t="str">
        <f t="shared" si="9"/>
        <v>1000000</v>
      </c>
      <c r="F78" t="str">
        <f>""</f>
        <v/>
      </c>
      <c r="G78" s="3" t="str">
        <f t="shared" si="7"/>
        <v>OABZL      FC</v>
      </c>
      <c r="H78" t="str">
        <f>""</f>
        <v/>
      </c>
      <c r="I78" t="s">
        <v>1519</v>
      </c>
      <c r="K78" t="s">
        <v>1340</v>
      </c>
      <c r="L78" t="s">
        <v>1341</v>
      </c>
      <c r="M78" t="str">
        <f t="shared" si="8"/>
        <v>00000000000000000000000110</v>
      </c>
    </row>
    <row r="79" spans="1:13" x14ac:dyDescent="0.25">
      <c r="A79" t="s">
        <v>154</v>
      </c>
      <c r="B79" t="s">
        <v>155</v>
      </c>
      <c r="C79" t="s">
        <v>1021</v>
      </c>
      <c r="D79" t="str">
        <f t="shared" si="6"/>
        <v>010011</v>
      </c>
      <c r="E79" t="str">
        <f t="shared" si="9"/>
        <v>1100000</v>
      </c>
      <c r="F79" t="str">
        <f>""</f>
        <v/>
      </c>
      <c r="G79" s="3" t="str">
        <f t="shared" si="7"/>
        <v>OABZL      FC</v>
      </c>
      <c r="H79" t="str">
        <f>""</f>
        <v/>
      </c>
      <c r="I79" t="s">
        <v>1519</v>
      </c>
      <c r="K79" t="s">
        <v>1342</v>
      </c>
      <c r="L79" t="s">
        <v>1343</v>
      </c>
      <c r="M79" t="str">
        <f t="shared" si="8"/>
        <v>00000000000000000000000111</v>
      </c>
    </row>
    <row r="80" spans="1:13" x14ac:dyDescent="0.25">
      <c r="A80" t="s">
        <v>156</v>
      </c>
      <c r="B80" t="s">
        <v>157</v>
      </c>
      <c r="C80" t="s">
        <v>1022</v>
      </c>
      <c r="D80" t="str">
        <f t="shared" si="6"/>
        <v>010100</v>
      </c>
      <c r="E80" t="str">
        <f t="shared" si="9"/>
        <v>00000000100</v>
      </c>
      <c r="F80" t="str">
        <f>""</f>
        <v/>
      </c>
      <c r="G80" s="3" t="str">
        <f t="shared" si="7"/>
        <v>OAB        FC</v>
      </c>
      <c r="H80" t="str">
        <f>""</f>
        <v/>
      </c>
      <c r="I80" t="s">
        <v>1052</v>
      </c>
      <c r="K80" t="s">
        <v>1344</v>
      </c>
      <c r="L80" t="s">
        <v>1345</v>
      </c>
      <c r="M80" t="str">
        <f t="shared" si="8"/>
        <v>00000000000000000000001000</v>
      </c>
    </row>
    <row r="81" spans="1:13" x14ac:dyDescent="0.25">
      <c r="A81" t="s">
        <v>158</v>
      </c>
      <c r="B81" t="s">
        <v>159</v>
      </c>
      <c r="C81" t="s">
        <v>1022</v>
      </c>
      <c r="D81" t="str">
        <f t="shared" si="6"/>
        <v>010100</v>
      </c>
      <c r="E81" t="str">
        <f t="shared" si="9"/>
        <v>00000001010</v>
      </c>
      <c r="F81" t="str">
        <f>""</f>
        <v/>
      </c>
      <c r="G81" s="3" t="str">
        <f t="shared" si="7"/>
        <v>OAB        FC</v>
      </c>
      <c r="H81" t="str">
        <f>""</f>
        <v/>
      </c>
      <c r="I81" t="s">
        <v>1052</v>
      </c>
      <c r="K81" t="s">
        <v>1346</v>
      </c>
      <c r="L81" t="s">
        <v>1347</v>
      </c>
      <c r="M81" t="str">
        <f t="shared" si="8"/>
        <v>00000000000000000000001001</v>
      </c>
    </row>
    <row r="82" spans="1:13" x14ac:dyDescent="0.25">
      <c r="A82" t="s">
        <v>160</v>
      </c>
      <c r="B82" t="s">
        <v>161</v>
      </c>
      <c r="C82" t="s">
        <v>1022</v>
      </c>
      <c r="D82" t="str">
        <f t="shared" si="6"/>
        <v>010100</v>
      </c>
      <c r="E82" t="str">
        <f t="shared" si="9"/>
        <v>00000001011</v>
      </c>
      <c r="F82" t="str">
        <f>""</f>
        <v/>
      </c>
      <c r="G82" s="3" t="str">
        <f t="shared" si="7"/>
        <v>OAB        FC</v>
      </c>
      <c r="H82" t="str">
        <f>""</f>
        <v/>
      </c>
      <c r="I82" t="s">
        <v>1052</v>
      </c>
      <c r="K82" t="s">
        <v>1348</v>
      </c>
      <c r="L82" t="s">
        <v>1349</v>
      </c>
      <c r="M82" t="str">
        <f t="shared" si="8"/>
        <v>00000000000000000000001010</v>
      </c>
    </row>
    <row r="83" spans="1:13" x14ac:dyDescent="0.25">
      <c r="A83" t="s">
        <v>162</v>
      </c>
      <c r="B83" t="s">
        <v>163</v>
      </c>
      <c r="C83" t="s">
        <v>1022</v>
      </c>
      <c r="D83" t="str">
        <f t="shared" si="6"/>
        <v>010100</v>
      </c>
      <c r="E83" t="str">
        <f t="shared" si="9"/>
        <v>00000010100</v>
      </c>
      <c r="F83" t="str">
        <f>""</f>
        <v/>
      </c>
      <c r="G83" s="3" t="str">
        <f t="shared" si="7"/>
        <v>OAB        FC</v>
      </c>
      <c r="H83" t="str">
        <f>""</f>
        <v/>
      </c>
      <c r="I83" t="s">
        <v>1052</v>
      </c>
      <c r="K83" t="s">
        <v>1350</v>
      </c>
      <c r="L83" t="s">
        <v>1351</v>
      </c>
      <c r="M83" t="str">
        <f t="shared" si="8"/>
        <v>00000000000000000000001011</v>
      </c>
    </row>
    <row r="84" spans="1:13" x14ac:dyDescent="0.25">
      <c r="A84" t="s">
        <v>164</v>
      </c>
      <c r="B84" t="s">
        <v>165</v>
      </c>
      <c r="C84" t="s">
        <v>1022</v>
      </c>
      <c r="D84" t="str">
        <f t="shared" si="6"/>
        <v>010100</v>
      </c>
      <c r="E84" t="str">
        <f t="shared" si="9"/>
        <v>00000100100</v>
      </c>
      <c r="F84" t="str">
        <f>""</f>
        <v/>
      </c>
      <c r="G84" s="3" t="str">
        <f t="shared" si="7"/>
        <v>OAB        FC</v>
      </c>
      <c r="H84" t="str">
        <f>""</f>
        <v/>
      </c>
      <c r="I84" t="s">
        <v>1052</v>
      </c>
      <c r="K84" t="s">
        <v>1352</v>
      </c>
      <c r="L84" t="s">
        <v>1353</v>
      </c>
      <c r="M84" t="str">
        <f t="shared" si="8"/>
        <v>00000000000000000000001100</v>
      </c>
    </row>
    <row r="85" spans="1:13" x14ac:dyDescent="0.25">
      <c r="A85" t="s">
        <v>166</v>
      </c>
      <c r="B85" t="s">
        <v>167</v>
      </c>
      <c r="C85" t="s">
        <v>1022</v>
      </c>
      <c r="D85" t="str">
        <f t="shared" si="6"/>
        <v>010100</v>
      </c>
      <c r="E85" t="str">
        <f t="shared" si="9"/>
        <v>00000101010</v>
      </c>
      <c r="F85" t="str">
        <f>""</f>
        <v/>
      </c>
      <c r="G85" s="3" t="str">
        <f t="shared" si="7"/>
        <v>OAB        FC</v>
      </c>
      <c r="H85" t="str">
        <f>""</f>
        <v/>
      </c>
      <c r="I85" t="s">
        <v>1052</v>
      </c>
      <c r="K85" t="s">
        <v>1354</v>
      </c>
      <c r="L85" t="s">
        <v>1355</v>
      </c>
      <c r="M85" t="str">
        <f t="shared" si="8"/>
        <v>00000000000000000000001101</v>
      </c>
    </row>
    <row r="86" spans="1:13" x14ac:dyDescent="0.25">
      <c r="A86" t="s">
        <v>168</v>
      </c>
      <c r="B86" t="s">
        <v>169</v>
      </c>
      <c r="C86" t="s">
        <v>1022</v>
      </c>
      <c r="D86" t="str">
        <f t="shared" si="6"/>
        <v>010100</v>
      </c>
      <c r="E86" t="str">
        <f t="shared" si="9"/>
        <v>00000101011</v>
      </c>
      <c r="F86" t="str">
        <f>""</f>
        <v/>
      </c>
      <c r="G86" s="3" t="str">
        <f t="shared" si="7"/>
        <v>OAB        FC</v>
      </c>
      <c r="H86" t="str">
        <f>""</f>
        <v/>
      </c>
      <c r="I86" t="s">
        <v>1052</v>
      </c>
      <c r="K86" t="s">
        <v>1356</v>
      </c>
      <c r="L86" t="s">
        <v>1357</v>
      </c>
      <c r="M86" t="str">
        <f t="shared" si="8"/>
        <v>00000000000000000000001110</v>
      </c>
    </row>
    <row r="87" spans="1:13" x14ac:dyDescent="0.25">
      <c r="A87" t="s">
        <v>170</v>
      </c>
      <c r="B87" t="s">
        <v>171</v>
      </c>
      <c r="C87" t="s">
        <v>1022</v>
      </c>
      <c r="D87" t="str">
        <f t="shared" si="6"/>
        <v>010100</v>
      </c>
      <c r="E87" t="str">
        <f t="shared" si="9"/>
        <v>00001001011</v>
      </c>
      <c r="F87" t="str">
        <f>""</f>
        <v/>
      </c>
      <c r="G87" s="3" t="str">
        <f t="shared" si="7"/>
        <v>OAB        FC</v>
      </c>
      <c r="H87" t="str">
        <f>""</f>
        <v/>
      </c>
      <c r="I87" t="s">
        <v>1052</v>
      </c>
      <c r="K87" t="s">
        <v>1358</v>
      </c>
      <c r="L87" t="s">
        <v>1359</v>
      </c>
      <c r="M87" t="str">
        <f t="shared" si="8"/>
        <v>00000000000000000000001111</v>
      </c>
    </row>
    <row r="88" spans="1:13" x14ac:dyDescent="0.25">
      <c r="A88" t="s">
        <v>172</v>
      </c>
      <c r="B88" t="s">
        <v>173</v>
      </c>
      <c r="C88" t="s">
        <v>1022</v>
      </c>
      <c r="D88" t="str">
        <f t="shared" si="6"/>
        <v>010100</v>
      </c>
      <c r="E88" t="str">
        <f t="shared" si="9"/>
        <v>00001101011</v>
      </c>
      <c r="F88" t="str">
        <f>""</f>
        <v/>
      </c>
      <c r="G88" s="3" t="str">
        <f t="shared" si="7"/>
        <v>OAB        FC</v>
      </c>
      <c r="H88" t="str">
        <f>""</f>
        <v/>
      </c>
      <c r="I88" t="s">
        <v>1052</v>
      </c>
      <c r="K88" t="s">
        <v>1360</v>
      </c>
      <c r="L88" t="s">
        <v>1361</v>
      </c>
      <c r="M88" t="str">
        <f t="shared" si="8"/>
        <v>00000000000000000000010000</v>
      </c>
    </row>
    <row r="89" spans="1:13" x14ac:dyDescent="0.25">
      <c r="A89" t="s">
        <v>174</v>
      </c>
      <c r="B89" t="s">
        <v>175</v>
      </c>
      <c r="C89" t="s">
        <v>1022</v>
      </c>
      <c r="D89" t="str">
        <f t="shared" si="6"/>
        <v>010100</v>
      </c>
      <c r="E89" t="str">
        <f t="shared" si="9"/>
        <v>00010001010</v>
      </c>
      <c r="F89" t="str">
        <f>""</f>
        <v/>
      </c>
      <c r="G89" s="3" t="str">
        <f t="shared" si="7"/>
        <v>OAB        FC</v>
      </c>
      <c r="H89" t="str">
        <f>""</f>
        <v/>
      </c>
      <c r="I89" t="s">
        <v>1052</v>
      </c>
      <c r="K89" t="s">
        <v>1362</v>
      </c>
      <c r="L89" t="s">
        <v>1363</v>
      </c>
      <c r="M89" t="str">
        <f t="shared" si="8"/>
        <v>00000000000000000000010001</v>
      </c>
    </row>
    <row r="90" spans="1:13" x14ac:dyDescent="0.25">
      <c r="A90" t="s">
        <v>176</v>
      </c>
      <c r="B90" t="s">
        <v>177</v>
      </c>
      <c r="C90" t="s">
        <v>1022</v>
      </c>
      <c r="D90" t="str">
        <f t="shared" si="6"/>
        <v>010100</v>
      </c>
      <c r="E90" t="str">
        <f t="shared" si="9"/>
        <v>00010001011</v>
      </c>
      <c r="F90" t="str">
        <f>""</f>
        <v/>
      </c>
      <c r="G90" s="3" t="str">
        <f t="shared" si="7"/>
        <v>OAB        FC</v>
      </c>
      <c r="H90" t="str">
        <f>""</f>
        <v/>
      </c>
      <c r="I90" t="s">
        <v>1052</v>
      </c>
      <c r="K90" t="s">
        <v>1364</v>
      </c>
      <c r="L90" t="s">
        <v>1365</v>
      </c>
      <c r="M90" t="str">
        <f t="shared" si="8"/>
        <v>00000000000000000000010010</v>
      </c>
    </row>
    <row r="91" spans="1:13" x14ac:dyDescent="0.25">
      <c r="A91" t="s">
        <v>178</v>
      </c>
      <c r="B91" t="s">
        <v>179</v>
      </c>
      <c r="C91" t="s">
        <v>1022</v>
      </c>
      <c r="D91" t="str">
        <f t="shared" si="6"/>
        <v>010100</v>
      </c>
      <c r="E91" t="str">
        <f t="shared" si="9"/>
        <v>00010101010</v>
      </c>
      <c r="F91" t="str">
        <f>""</f>
        <v/>
      </c>
      <c r="G91" s="3" t="str">
        <f t="shared" si="7"/>
        <v>OAB        FC</v>
      </c>
      <c r="H91" t="str">
        <f>""</f>
        <v/>
      </c>
      <c r="I91" t="s">
        <v>1052</v>
      </c>
      <c r="K91" t="s">
        <v>1366</v>
      </c>
      <c r="L91" t="s">
        <v>1367</v>
      </c>
      <c r="M91" t="str">
        <f t="shared" si="8"/>
        <v>00000000000000000000010011</v>
      </c>
    </row>
    <row r="92" spans="1:13" x14ac:dyDescent="0.25">
      <c r="A92" t="s">
        <v>180</v>
      </c>
      <c r="B92" t="s">
        <v>181</v>
      </c>
      <c r="C92" t="s">
        <v>1022</v>
      </c>
      <c r="D92" t="str">
        <f t="shared" si="6"/>
        <v>010100</v>
      </c>
      <c r="E92" t="str">
        <f t="shared" si="9"/>
        <v>00010101011</v>
      </c>
      <c r="F92" t="str">
        <f>""</f>
        <v/>
      </c>
      <c r="G92" s="3" t="str">
        <f t="shared" si="7"/>
        <v>OAB        FC</v>
      </c>
      <c r="H92" t="str">
        <f>""</f>
        <v/>
      </c>
      <c r="I92" t="s">
        <v>1052</v>
      </c>
      <c r="K92" t="s">
        <v>1368</v>
      </c>
      <c r="L92" t="s">
        <v>1369</v>
      </c>
      <c r="M92" t="str">
        <f t="shared" si="8"/>
        <v>00000000000000000000010100</v>
      </c>
    </row>
    <row r="93" spans="1:13" x14ac:dyDescent="0.25">
      <c r="A93" t="s">
        <v>182</v>
      </c>
      <c r="B93" t="s">
        <v>183</v>
      </c>
      <c r="C93" t="s">
        <v>1022</v>
      </c>
      <c r="D93" t="str">
        <f t="shared" si="6"/>
        <v>010100</v>
      </c>
      <c r="E93" t="str">
        <f t="shared" si="9"/>
        <v>00011001011</v>
      </c>
      <c r="F93" t="str">
        <f>""</f>
        <v/>
      </c>
      <c r="G93" s="3" t="str">
        <f t="shared" si="7"/>
        <v>OAB        FC</v>
      </c>
      <c r="H93" t="str">
        <f>""</f>
        <v/>
      </c>
      <c r="I93" t="s">
        <v>1052</v>
      </c>
      <c r="K93" t="s">
        <v>1370</v>
      </c>
      <c r="L93" t="s">
        <v>1371</v>
      </c>
      <c r="M93" t="str">
        <f t="shared" si="8"/>
        <v>00000000000000000000010101</v>
      </c>
    </row>
    <row r="94" spans="1:13" x14ac:dyDescent="0.25">
      <c r="A94" t="s">
        <v>184</v>
      </c>
      <c r="B94" t="s">
        <v>185</v>
      </c>
      <c r="C94" t="s">
        <v>1022</v>
      </c>
      <c r="D94" t="str">
        <f t="shared" si="6"/>
        <v>010100</v>
      </c>
      <c r="E94" t="str">
        <f t="shared" si="9"/>
        <v>00011101011</v>
      </c>
      <c r="F94" t="str">
        <f>""</f>
        <v/>
      </c>
      <c r="G94" s="3" t="str">
        <f t="shared" si="7"/>
        <v>OAB        FC</v>
      </c>
      <c r="H94" t="str">
        <f>""</f>
        <v/>
      </c>
      <c r="I94" t="s">
        <v>1052</v>
      </c>
      <c r="K94" t="s">
        <v>1372</v>
      </c>
      <c r="L94" t="s">
        <v>1373</v>
      </c>
      <c r="M94" t="str">
        <f t="shared" si="8"/>
        <v>00000000000000000000010110</v>
      </c>
    </row>
    <row r="95" spans="1:13" x14ac:dyDescent="0.25">
      <c r="A95" t="s">
        <v>186</v>
      </c>
      <c r="B95" t="s">
        <v>187</v>
      </c>
      <c r="C95" t="s">
        <v>1022</v>
      </c>
      <c r="D95" t="str">
        <f t="shared" si="6"/>
        <v>010100</v>
      </c>
      <c r="E95" t="str">
        <f t="shared" si="9"/>
        <v>00100001010</v>
      </c>
      <c r="F95" t="str">
        <f>""</f>
        <v/>
      </c>
      <c r="G95" s="3" t="str">
        <f t="shared" si="7"/>
        <v>OAB        FC</v>
      </c>
      <c r="H95" t="str">
        <f>""</f>
        <v/>
      </c>
      <c r="I95" t="s">
        <v>1052</v>
      </c>
      <c r="K95" t="s">
        <v>1374</v>
      </c>
      <c r="L95" t="s">
        <v>1375</v>
      </c>
      <c r="M95" t="str">
        <f t="shared" si="8"/>
        <v>00000000000000000000010111</v>
      </c>
    </row>
    <row r="96" spans="1:13" x14ac:dyDescent="0.25">
      <c r="A96" t="s">
        <v>188</v>
      </c>
      <c r="B96" t="s">
        <v>189</v>
      </c>
      <c r="C96" t="s">
        <v>1022</v>
      </c>
      <c r="D96" t="str">
        <f t="shared" si="6"/>
        <v>010100</v>
      </c>
      <c r="E96" t="str">
        <f t="shared" si="9"/>
        <v>00100001011</v>
      </c>
      <c r="F96" t="str">
        <f>""</f>
        <v/>
      </c>
      <c r="G96" s="3" t="str">
        <f t="shared" si="7"/>
        <v>OAB        FC</v>
      </c>
      <c r="H96" t="str">
        <f>""</f>
        <v/>
      </c>
      <c r="I96" t="s">
        <v>1052</v>
      </c>
      <c r="K96" t="s">
        <v>1376</v>
      </c>
      <c r="L96" t="s">
        <v>1377</v>
      </c>
      <c r="M96" t="str">
        <f t="shared" si="8"/>
        <v>00000000000000000000011000</v>
      </c>
    </row>
    <row r="97" spans="1:13" x14ac:dyDescent="0.25">
      <c r="A97" t="s">
        <v>190</v>
      </c>
      <c r="B97" t="s">
        <v>191</v>
      </c>
      <c r="C97" t="s">
        <v>1022</v>
      </c>
      <c r="D97" t="str">
        <f t="shared" si="6"/>
        <v>010100</v>
      </c>
      <c r="E97" t="str">
        <f t="shared" si="9"/>
        <v>00100101010</v>
      </c>
      <c r="F97" t="str">
        <f>""</f>
        <v/>
      </c>
      <c r="G97" s="3" t="str">
        <f t="shared" si="7"/>
        <v>OAB        FC</v>
      </c>
      <c r="H97" t="str">
        <f>""</f>
        <v/>
      </c>
      <c r="I97" t="s">
        <v>1052</v>
      </c>
      <c r="K97" t="s">
        <v>1378</v>
      </c>
      <c r="L97" t="s">
        <v>1379</v>
      </c>
      <c r="M97" t="str">
        <f t="shared" si="8"/>
        <v>00000000000000000000011001</v>
      </c>
    </row>
    <row r="98" spans="1:13" x14ac:dyDescent="0.25">
      <c r="A98" t="s">
        <v>192</v>
      </c>
      <c r="B98" t="s">
        <v>193</v>
      </c>
      <c r="C98" t="s">
        <v>1022</v>
      </c>
      <c r="D98" t="str">
        <f t="shared" si="6"/>
        <v>010100</v>
      </c>
      <c r="E98" t="str">
        <f t="shared" si="9"/>
        <v>00100101011</v>
      </c>
      <c r="F98" t="str">
        <f>""</f>
        <v/>
      </c>
      <c r="G98" s="3" t="str">
        <f t="shared" si="7"/>
        <v>OAB        FC</v>
      </c>
      <c r="H98" t="str">
        <f>""</f>
        <v/>
      </c>
      <c r="I98" t="s">
        <v>1052</v>
      </c>
      <c r="K98" t="s">
        <v>1380</v>
      </c>
      <c r="L98" t="s">
        <v>1381</v>
      </c>
      <c r="M98" t="str">
        <f t="shared" si="8"/>
        <v>00000000000000000000011010</v>
      </c>
    </row>
    <row r="99" spans="1:13" x14ac:dyDescent="0.25">
      <c r="A99" t="s">
        <v>194</v>
      </c>
      <c r="B99" t="s">
        <v>195</v>
      </c>
      <c r="C99" t="s">
        <v>1022</v>
      </c>
      <c r="D99" t="str">
        <f t="shared" si="6"/>
        <v>010100</v>
      </c>
      <c r="E99" t="str">
        <f t="shared" si="9"/>
        <v>00101001011</v>
      </c>
      <c r="F99" t="str">
        <f>""</f>
        <v/>
      </c>
      <c r="G99" s="3" t="str">
        <f t="shared" si="7"/>
        <v>OAB        FC</v>
      </c>
      <c r="H99" t="str">
        <f>""</f>
        <v/>
      </c>
      <c r="I99" t="s">
        <v>1052</v>
      </c>
      <c r="K99" t="s">
        <v>1382</v>
      </c>
      <c r="L99" t="s">
        <v>1383</v>
      </c>
      <c r="M99" t="str">
        <f t="shared" si="8"/>
        <v>00000000000000000000011011</v>
      </c>
    </row>
    <row r="100" spans="1:13" x14ac:dyDescent="0.25">
      <c r="A100" t="s">
        <v>196</v>
      </c>
      <c r="B100" t="s">
        <v>197</v>
      </c>
      <c r="C100" t="s">
        <v>1022</v>
      </c>
      <c r="D100" t="str">
        <f t="shared" si="6"/>
        <v>010100</v>
      </c>
      <c r="E100" t="str">
        <f t="shared" si="9"/>
        <v>00101101011</v>
      </c>
      <c r="F100" t="str">
        <f>""</f>
        <v/>
      </c>
      <c r="G100" s="3" t="str">
        <f t="shared" si="7"/>
        <v>OAB        FC</v>
      </c>
      <c r="H100" t="str">
        <f>""</f>
        <v/>
      </c>
      <c r="I100" t="s">
        <v>1052</v>
      </c>
      <c r="K100" t="s">
        <v>1384</v>
      </c>
      <c r="L100" t="s">
        <v>1385</v>
      </c>
      <c r="M100" t="str">
        <f t="shared" si="8"/>
        <v>00000000000000000000011100</v>
      </c>
    </row>
    <row r="101" spans="1:13" x14ac:dyDescent="0.25">
      <c r="A101" t="s">
        <v>198</v>
      </c>
      <c r="B101" t="s">
        <v>199</v>
      </c>
      <c r="C101" t="s">
        <v>1022</v>
      </c>
      <c r="D101" t="str">
        <f t="shared" si="6"/>
        <v>010100</v>
      </c>
      <c r="E101" t="str">
        <f t="shared" si="9"/>
        <v>00110001010</v>
      </c>
      <c r="F101" t="str">
        <f>""</f>
        <v/>
      </c>
      <c r="G101" s="3" t="str">
        <f t="shared" si="7"/>
        <v>OAB        FC</v>
      </c>
      <c r="H101" t="str">
        <f>""</f>
        <v/>
      </c>
      <c r="I101" t="s">
        <v>1052</v>
      </c>
      <c r="K101" t="s">
        <v>1386</v>
      </c>
      <c r="L101" t="s">
        <v>1387</v>
      </c>
      <c r="M101" t="str">
        <f t="shared" si="8"/>
        <v>00000000000000000000011101</v>
      </c>
    </row>
    <row r="102" spans="1:13" x14ac:dyDescent="0.25">
      <c r="A102" t="s">
        <v>200</v>
      </c>
      <c r="B102" t="s">
        <v>201</v>
      </c>
      <c r="C102" t="s">
        <v>1022</v>
      </c>
      <c r="D102" t="str">
        <f t="shared" si="6"/>
        <v>010100</v>
      </c>
      <c r="E102" t="str">
        <f t="shared" si="9"/>
        <v>00110001011</v>
      </c>
      <c r="F102" t="str">
        <f>""</f>
        <v/>
      </c>
      <c r="G102" s="3" t="str">
        <f t="shared" si="7"/>
        <v>OAB        FC</v>
      </c>
      <c r="H102" t="str">
        <f>""</f>
        <v/>
      </c>
      <c r="I102" t="s">
        <v>1052</v>
      </c>
      <c r="K102" t="s">
        <v>1388</v>
      </c>
      <c r="L102" t="s">
        <v>1389</v>
      </c>
      <c r="M102" t="str">
        <f t="shared" si="8"/>
        <v>00000000000000000000011110</v>
      </c>
    </row>
    <row r="103" spans="1:13" x14ac:dyDescent="0.25">
      <c r="A103" t="s">
        <v>202</v>
      </c>
      <c r="B103" t="s">
        <v>203</v>
      </c>
      <c r="C103" t="s">
        <v>1022</v>
      </c>
      <c r="D103" t="str">
        <f t="shared" si="6"/>
        <v>010100</v>
      </c>
      <c r="E103" t="str">
        <f t="shared" si="9"/>
        <v>00110101010</v>
      </c>
      <c r="F103" t="str">
        <f>""</f>
        <v/>
      </c>
      <c r="G103" s="3" t="str">
        <f t="shared" si="7"/>
        <v>OAB        FC</v>
      </c>
      <c r="H103" t="str">
        <f>""</f>
        <v/>
      </c>
      <c r="I103" t="s">
        <v>1052</v>
      </c>
      <c r="K103" t="s">
        <v>1390</v>
      </c>
      <c r="L103" t="s">
        <v>1391</v>
      </c>
      <c r="M103" t="str">
        <f t="shared" si="8"/>
        <v>00000000000000000000011111</v>
      </c>
    </row>
    <row r="104" spans="1:13" x14ac:dyDescent="0.25">
      <c r="A104" t="s">
        <v>204</v>
      </c>
      <c r="B104" t="s">
        <v>205</v>
      </c>
      <c r="C104" t="s">
        <v>1022</v>
      </c>
      <c r="D104" t="str">
        <f t="shared" si="6"/>
        <v>010100</v>
      </c>
      <c r="E104" t="str">
        <f t="shared" si="9"/>
        <v>00110101011</v>
      </c>
      <c r="F104" t="str">
        <f>""</f>
        <v/>
      </c>
      <c r="G104" s="3" t="str">
        <f t="shared" si="7"/>
        <v>OAB        FC</v>
      </c>
      <c r="H104" t="str">
        <f>""</f>
        <v/>
      </c>
      <c r="I104" t="s">
        <v>1052</v>
      </c>
      <c r="K104" t="s">
        <v>1392</v>
      </c>
      <c r="L104" t="s">
        <v>1393</v>
      </c>
      <c r="M104" t="str">
        <f t="shared" si="8"/>
        <v>00000000000000000000100000</v>
      </c>
    </row>
    <row r="105" spans="1:13" x14ac:dyDescent="0.25">
      <c r="A105" t="s">
        <v>206</v>
      </c>
      <c r="B105" t="s">
        <v>207</v>
      </c>
      <c r="C105" t="s">
        <v>1022</v>
      </c>
      <c r="D105" t="str">
        <f t="shared" si="6"/>
        <v>010100</v>
      </c>
      <c r="E105" t="str">
        <f t="shared" si="9"/>
        <v>00111001011</v>
      </c>
      <c r="F105" t="str">
        <f>""</f>
        <v/>
      </c>
      <c r="G105" s="3" t="str">
        <f t="shared" si="7"/>
        <v>OAB        FC</v>
      </c>
      <c r="H105" t="str">
        <f>""</f>
        <v/>
      </c>
      <c r="I105" t="s">
        <v>1052</v>
      </c>
      <c r="K105" t="s">
        <v>1394</v>
      </c>
      <c r="L105" t="s">
        <v>1395</v>
      </c>
      <c r="M105" t="str">
        <f t="shared" si="8"/>
        <v>00000000000000000000100001</v>
      </c>
    </row>
    <row r="106" spans="1:13" x14ac:dyDescent="0.25">
      <c r="A106" t="s">
        <v>208</v>
      </c>
      <c r="B106" t="s">
        <v>209</v>
      </c>
      <c r="C106" t="s">
        <v>1022</v>
      </c>
      <c r="D106" t="str">
        <f t="shared" si="6"/>
        <v>010100</v>
      </c>
      <c r="E106" t="str">
        <f t="shared" si="9"/>
        <v>00111101011</v>
      </c>
      <c r="F106" t="str">
        <f>""</f>
        <v/>
      </c>
      <c r="G106" s="3" t="str">
        <f t="shared" si="7"/>
        <v>OAB        FC</v>
      </c>
      <c r="H106" t="str">
        <f>""</f>
        <v/>
      </c>
      <c r="I106" t="s">
        <v>1052</v>
      </c>
      <c r="K106" t="s">
        <v>1396</v>
      </c>
      <c r="L106" t="s">
        <v>1397</v>
      </c>
      <c r="M106" t="str">
        <f t="shared" si="8"/>
        <v>00000000000000000000100010</v>
      </c>
    </row>
    <row r="107" spans="1:13" x14ac:dyDescent="0.25">
      <c r="A107" t="s">
        <v>210</v>
      </c>
      <c r="B107" t="s">
        <v>211</v>
      </c>
      <c r="C107" t="s">
        <v>1022</v>
      </c>
      <c r="D107" t="str">
        <f t="shared" si="6"/>
        <v>010100</v>
      </c>
      <c r="E107" t="str">
        <f t="shared" si="9"/>
        <v>10000001010</v>
      </c>
      <c r="F107" t="str">
        <f>""</f>
        <v/>
      </c>
      <c r="G107" s="3" t="str">
        <f t="shared" si="7"/>
        <v>OAB        FC</v>
      </c>
      <c r="H107" t="str">
        <f>""</f>
        <v/>
      </c>
      <c r="I107" t="s">
        <v>1052</v>
      </c>
      <c r="K107" t="s">
        <v>1398</v>
      </c>
      <c r="L107" t="s">
        <v>1399</v>
      </c>
      <c r="M107" t="str">
        <f t="shared" si="8"/>
        <v>00000000000000000000100011</v>
      </c>
    </row>
    <row r="108" spans="1:13" x14ac:dyDescent="0.25">
      <c r="A108" t="s">
        <v>212</v>
      </c>
      <c r="B108" t="s">
        <v>213</v>
      </c>
      <c r="C108" t="s">
        <v>1022</v>
      </c>
      <c r="D108" t="str">
        <f t="shared" si="6"/>
        <v>010100</v>
      </c>
      <c r="E108" t="str">
        <f t="shared" si="9"/>
        <v>10000101010</v>
      </c>
      <c r="F108" t="str">
        <f>""</f>
        <v/>
      </c>
      <c r="G108" s="3" t="str">
        <f t="shared" si="7"/>
        <v>OAB        FC</v>
      </c>
      <c r="H108" t="str">
        <f>""</f>
        <v/>
      </c>
      <c r="I108" t="s">
        <v>1052</v>
      </c>
      <c r="K108" t="s">
        <v>1400</v>
      </c>
      <c r="L108" t="s">
        <v>1401</v>
      </c>
      <c r="M108" t="str">
        <f t="shared" si="8"/>
        <v>00000000000000000000100100</v>
      </c>
    </row>
    <row r="109" spans="1:13" x14ac:dyDescent="0.25">
      <c r="A109" t="s">
        <v>214</v>
      </c>
      <c r="B109" t="s">
        <v>215</v>
      </c>
      <c r="C109" t="s">
        <v>1022</v>
      </c>
      <c r="D109" t="str">
        <f t="shared" si="6"/>
        <v>010100</v>
      </c>
      <c r="E109" t="str">
        <f t="shared" si="9"/>
        <v>10010001010</v>
      </c>
      <c r="F109" t="str">
        <f>""</f>
        <v/>
      </c>
      <c r="G109" s="3" t="str">
        <f t="shared" si="7"/>
        <v>OAB        FC</v>
      </c>
      <c r="H109" t="str">
        <f>""</f>
        <v/>
      </c>
      <c r="I109" t="s">
        <v>1052</v>
      </c>
      <c r="K109" t="s">
        <v>1402</v>
      </c>
      <c r="L109" t="s">
        <v>1403</v>
      </c>
      <c r="M109" t="str">
        <f t="shared" si="8"/>
        <v>00000000000000000000100101</v>
      </c>
    </row>
    <row r="110" spans="1:13" x14ac:dyDescent="0.25">
      <c r="A110" t="s">
        <v>216</v>
      </c>
      <c r="B110" t="s">
        <v>217</v>
      </c>
      <c r="C110" t="s">
        <v>1022</v>
      </c>
      <c r="D110" t="str">
        <f t="shared" si="6"/>
        <v>010100</v>
      </c>
      <c r="E110" t="str">
        <f t="shared" si="9"/>
        <v>10010101010</v>
      </c>
      <c r="F110" t="str">
        <f>""</f>
        <v/>
      </c>
      <c r="G110" s="3" t="str">
        <f t="shared" si="7"/>
        <v>OAB        FC</v>
      </c>
      <c r="H110" t="str">
        <f>""</f>
        <v/>
      </c>
      <c r="I110" t="s">
        <v>1052</v>
      </c>
      <c r="K110" t="s">
        <v>1404</v>
      </c>
      <c r="L110" t="s">
        <v>1405</v>
      </c>
      <c r="M110" t="str">
        <f t="shared" si="8"/>
        <v>00000000000000000000100110</v>
      </c>
    </row>
    <row r="111" spans="1:13" x14ac:dyDescent="0.25">
      <c r="A111" t="s">
        <v>218</v>
      </c>
      <c r="B111" t="s">
        <v>219</v>
      </c>
      <c r="C111" t="s">
        <v>1022</v>
      </c>
      <c r="D111" t="str">
        <f t="shared" si="6"/>
        <v>010100</v>
      </c>
      <c r="E111" t="str">
        <f t="shared" si="9"/>
        <v>10100001010</v>
      </c>
      <c r="F111" t="str">
        <f>""</f>
        <v/>
      </c>
      <c r="G111" s="3" t="str">
        <f t="shared" si="7"/>
        <v>OAB        FC</v>
      </c>
      <c r="H111" t="str">
        <f>""</f>
        <v/>
      </c>
      <c r="I111" t="s">
        <v>1052</v>
      </c>
      <c r="K111" t="s">
        <v>1406</v>
      </c>
      <c r="L111" t="s">
        <v>1407</v>
      </c>
      <c r="M111" t="str">
        <f t="shared" si="8"/>
        <v>00000000000000000000100111</v>
      </c>
    </row>
    <row r="112" spans="1:13" x14ac:dyDescent="0.25">
      <c r="A112" t="s">
        <v>220</v>
      </c>
      <c r="B112" t="s">
        <v>221</v>
      </c>
      <c r="C112" t="s">
        <v>1022</v>
      </c>
      <c r="D112" t="str">
        <f t="shared" si="6"/>
        <v>010100</v>
      </c>
      <c r="E112" t="str">
        <f t="shared" si="9"/>
        <v>10100001011</v>
      </c>
      <c r="F112" t="str">
        <f>""</f>
        <v/>
      </c>
      <c r="G112" s="3" t="str">
        <f t="shared" si="7"/>
        <v>OAB        FC</v>
      </c>
      <c r="H112" t="str">
        <f>""</f>
        <v/>
      </c>
      <c r="I112" t="s">
        <v>1052</v>
      </c>
      <c r="K112" t="s">
        <v>1408</v>
      </c>
      <c r="L112" t="s">
        <v>1409</v>
      </c>
      <c r="M112" t="str">
        <f t="shared" si="8"/>
        <v>00000000000000000000101001</v>
      </c>
    </row>
    <row r="113" spans="1:13" x14ac:dyDescent="0.25">
      <c r="A113" t="s">
        <v>222</v>
      </c>
      <c r="B113" t="s">
        <v>223</v>
      </c>
      <c r="C113" t="s">
        <v>1022</v>
      </c>
      <c r="D113" t="str">
        <f t="shared" si="6"/>
        <v>010100</v>
      </c>
      <c r="E113" t="str">
        <f t="shared" si="9"/>
        <v>10100101010</v>
      </c>
      <c r="F113" t="str">
        <f>""</f>
        <v/>
      </c>
      <c r="G113" s="3" t="str">
        <f t="shared" si="7"/>
        <v>OAB        FC</v>
      </c>
      <c r="H113" t="str">
        <f>""</f>
        <v/>
      </c>
      <c r="I113" t="s">
        <v>1052</v>
      </c>
      <c r="K113" t="s">
        <v>1410</v>
      </c>
      <c r="L113" t="s">
        <v>1411</v>
      </c>
      <c r="M113" t="str">
        <f t="shared" si="8"/>
        <v>00000000000000000000101010</v>
      </c>
    </row>
    <row r="114" spans="1:13" x14ac:dyDescent="0.25">
      <c r="A114" t="s">
        <v>224</v>
      </c>
      <c r="B114" t="s">
        <v>225</v>
      </c>
      <c r="C114" t="s">
        <v>1022</v>
      </c>
      <c r="D114" t="str">
        <f t="shared" si="6"/>
        <v>010100</v>
      </c>
      <c r="E114" t="str">
        <f t="shared" si="9"/>
        <v>10100101011</v>
      </c>
      <c r="F114" t="str">
        <f>""</f>
        <v/>
      </c>
      <c r="G114" s="3" t="str">
        <f t="shared" si="7"/>
        <v>OAB        FC</v>
      </c>
      <c r="H114" t="str">
        <f>""</f>
        <v/>
      </c>
      <c r="I114" t="s">
        <v>1052</v>
      </c>
      <c r="K114" t="s">
        <v>1412</v>
      </c>
      <c r="L114" t="s">
        <v>1413</v>
      </c>
      <c r="M114" t="str">
        <f t="shared" si="8"/>
        <v>00000000000000000000101011</v>
      </c>
    </row>
    <row r="115" spans="1:13" x14ac:dyDescent="0.25">
      <c r="A115" t="s">
        <v>226</v>
      </c>
      <c r="B115" t="s">
        <v>227</v>
      </c>
      <c r="C115" t="s">
        <v>1022</v>
      </c>
      <c r="D115" t="str">
        <f t="shared" si="6"/>
        <v>010100</v>
      </c>
      <c r="E115" t="str">
        <f t="shared" si="9"/>
        <v>10101001011</v>
      </c>
      <c r="F115" t="str">
        <f>""</f>
        <v/>
      </c>
      <c r="G115" s="3" t="str">
        <f t="shared" si="7"/>
        <v>OAB        FC</v>
      </c>
      <c r="H115" t="str">
        <f>""</f>
        <v/>
      </c>
      <c r="I115" t="s">
        <v>1052</v>
      </c>
      <c r="K115" t="s">
        <v>1414</v>
      </c>
      <c r="L115" t="s">
        <v>1415</v>
      </c>
      <c r="M115" t="str">
        <f t="shared" si="8"/>
        <v>00000000000000000000101110</v>
      </c>
    </row>
    <row r="116" spans="1:13" x14ac:dyDescent="0.25">
      <c r="A116" t="s">
        <v>228</v>
      </c>
      <c r="B116" t="s">
        <v>229</v>
      </c>
      <c r="C116" t="s">
        <v>1022</v>
      </c>
      <c r="D116" t="str">
        <f t="shared" si="6"/>
        <v>010100</v>
      </c>
      <c r="E116" t="str">
        <f t="shared" si="9"/>
        <v>10101101011</v>
      </c>
      <c r="F116" t="str">
        <f>""</f>
        <v/>
      </c>
      <c r="G116" s="3" t="str">
        <f t="shared" si="7"/>
        <v>OAB        FC</v>
      </c>
      <c r="H116" t="str">
        <f>""</f>
        <v/>
      </c>
      <c r="I116" t="s">
        <v>1052</v>
      </c>
      <c r="K116" t="s">
        <v>1416</v>
      </c>
      <c r="L116" t="s">
        <v>1417</v>
      </c>
      <c r="M116" t="str">
        <f t="shared" si="8"/>
        <v>00000000000000000000111110</v>
      </c>
    </row>
    <row r="117" spans="1:13" x14ac:dyDescent="0.25">
      <c r="A117" t="s">
        <v>230</v>
      </c>
      <c r="B117" t="s">
        <v>231</v>
      </c>
      <c r="C117" t="s">
        <v>1022</v>
      </c>
      <c r="D117" t="str">
        <f t="shared" si="6"/>
        <v>010100</v>
      </c>
      <c r="E117" t="str">
        <f t="shared" si="9"/>
        <v>10110001010</v>
      </c>
      <c r="F117" t="str">
        <f>""</f>
        <v/>
      </c>
      <c r="G117" s="3" t="str">
        <f t="shared" si="7"/>
        <v>OAB        FC</v>
      </c>
      <c r="H117" t="str">
        <f>""</f>
        <v/>
      </c>
      <c r="I117" t="s">
        <v>1052</v>
      </c>
      <c r="K117" t="s">
        <v>1418</v>
      </c>
      <c r="L117" t="s">
        <v>1419</v>
      </c>
      <c r="M117" t="str">
        <f t="shared" si="8"/>
        <v>00000000000000000000111111</v>
      </c>
    </row>
    <row r="118" spans="1:13" x14ac:dyDescent="0.25">
      <c r="A118" t="s">
        <v>232</v>
      </c>
      <c r="B118" t="s">
        <v>233</v>
      </c>
      <c r="C118" t="s">
        <v>1022</v>
      </c>
      <c r="D118" t="str">
        <f t="shared" si="6"/>
        <v>010100</v>
      </c>
      <c r="E118" t="str">
        <f t="shared" si="9"/>
        <v>10110001011</v>
      </c>
      <c r="F118" t="str">
        <f>""</f>
        <v/>
      </c>
      <c r="G118" s="3" t="str">
        <f t="shared" si="7"/>
        <v>OAB        FC</v>
      </c>
      <c r="H118" t="str">
        <f>""</f>
        <v/>
      </c>
      <c r="I118" t="s">
        <v>1052</v>
      </c>
      <c r="K118" t="s">
        <v>1420</v>
      </c>
      <c r="L118" t="s">
        <v>1421</v>
      </c>
      <c r="M118" t="str">
        <f t="shared" si="8"/>
        <v>00000000000000000010000000</v>
      </c>
    </row>
    <row r="119" spans="1:13" x14ac:dyDescent="0.25">
      <c r="A119" t="s">
        <v>234</v>
      </c>
      <c r="B119" t="s">
        <v>235</v>
      </c>
      <c r="C119" t="s">
        <v>1022</v>
      </c>
      <c r="D119" t="str">
        <f t="shared" si="6"/>
        <v>010100</v>
      </c>
      <c r="E119" t="str">
        <f t="shared" si="9"/>
        <v>10110101010</v>
      </c>
      <c r="F119" t="str">
        <f>""</f>
        <v/>
      </c>
      <c r="G119" s="3" t="str">
        <f t="shared" si="7"/>
        <v>OAB        FC</v>
      </c>
      <c r="H119" t="str">
        <f>""</f>
        <v/>
      </c>
      <c r="I119" t="s">
        <v>1052</v>
      </c>
      <c r="K119" t="s">
        <v>1422</v>
      </c>
      <c r="L119" t="s">
        <v>1423</v>
      </c>
      <c r="M119" t="str">
        <f t="shared" si="8"/>
        <v>00000000000000000010000001</v>
      </c>
    </row>
    <row r="120" spans="1:13" x14ac:dyDescent="0.25">
      <c r="A120" t="s">
        <v>236</v>
      </c>
      <c r="B120" t="s">
        <v>237</v>
      </c>
      <c r="C120" t="s">
        <v>1022</v>
      </c>
      <c r="D120" t="str">
        <f t="shared" si="6"/>
        <v>010100</v>
      </c>
      <c r="E120" t="str">
        <f t="shared" si="9"/>
        <v>10110101011</v>
      </c>
      <c r="F120" t="str">
        <f>""</f>
        <v/>
      </c>
      <c r="G120" s="3" t="str">
        <f t="shared" si="7"/>
        <v>OAB        FC</v>
      </c>
      <c r="H120" t="str">
        <f>""</f>
        <v/>
      </c>
      <c r="I120" t="s">
        <v>1052</v>
      </c>
      <c r="K120" t="s">
        <v>1424</v>
      </c>
      <c r="L120" t="s">
        <v>1425</v>
      </c>
      <c r="M120" t="str">
        <f t="shared" si="8"/>
        <v>00000000000000000010000010</v>
      </c>
    </row>
    <row r="121" spans="1:13" x14ac:dyDescent="0.25">
      <c r="A121" t="s">
        <v>238</v>
      </c>
      <c r="B121" t="s">
        <v>239</v>
      </c>
      <c r="C121" t="s">
        <v>1022</v>
      </c>
      <c r="D121" t="str">
        <f t="shared" si="6"/>
        <v>010100</v>
      </c>
      <c r="E121" t="str">
        <f t="shared" si="9"/>
        <v>10111001011</v>
      </c>
      <c r="F121" t="str">
        <f>""</f>
        <v/>
      </c>
      <c r="G121" s="3" t="str">
        <f t="shared" si="7"/>
        <v>OAB        FC</v>
      </c>
      <c r="H121" t="str">
        <f>""</f>
        <v/>
      </c>
      <c r="I121" t="s">
        <v>1052</v>
      </c>
      <c r="K121" t="s">
        <v>1426</v>
      </c>
      <c r="L121" t="s">
        <v>1427</v>
      </c>
      <c r="M121" t="str">
        <f t="shared" si="8"/>
        <v>00000000000000000010000011</v>
      </c>
    </row>
    <row r="122" spans="1:13" x14ac:dyDescent="0.25">
      <c r="A122" t="s">
        <v>240</v>
      </c>
      <c r="B122" t="s">
        <v>241</v>
      </c>
      <c r="C122" t="s">
        <v>1022</v>
      </c>
      <c r="D122" t="str">
        <f t="shared" si="6"/>
        <v>010100</v>
      </c>
      <c r="E122" t="str">
        <f t="shared" si="9"/>
        <v>10111101011</v>
      </c>
      <c r="F122" t="str">
        <f>""</f>
        <v/>
      </c>
      <c r="G122" s="3" t="str">
        <f t="shared" si="7"/>
        <v>OAB        FC</v>
      </c>
      <c r="H122" t="str">
        <f>""</f>
        <v/>
      </c>
      <c r="I122" t="s">
        <v>1052</v>
      </c>
      <c r="K122" t="s">
        <v>1428</v>
      </c>
      <c r="L122" t="s">
        <v>1429</v>
      </c>
      <c r="M122" t="str">
        <f t="shared" si="8"/>
        <v>00000000000000000010000100</v>
      </c>
    </row>
    <row r="123" spans="1:13" x14ac:dyDescent="0.25">
      <c r="A123" t="s">
        <v>242</v>
      </c>
      <c r="B123" t="s">
        <v>243</v>
      </c>
      <c r="C123" t="s">
        <v>1022</v>
      </c>
      <c r="D123" t="str">
        <f t="shared" si="6"/>
        <v>010100</v>
      </c>
      <c r="E123" t="str">
        <f t="shared" si="9"/>
        <v>11100001011</v>
      </c>
      <c r="F123" t="str">
        <f>""</f>
        <v/>
      </c>
      <c r="G123" s="3" t="str">
        <f t="shared" si="7"/>
        <v>OAB        FC</v>
      </c>
      <c r="H123" t="str">
        <f>""</f>
        <v/>
      </c>
      <c r="I123" t="s">
        <v>1052</v>
      </c>
      <c r="K123" t="s">
        <v>1430</v>
      </c>
      <c r="L123" t="s">
        <v>1431</v>
      </c>
      <c r="M123" t="str">
        <f t="shared" si="8"/>
        <v>00000000000000000010000101</v>
      </c>
    </row>
    <row r="124" spans="1:13" x14ac:dyDescent="0.25">
      <c r="A124" t="s">
        <v>244</v>
      </c>
      <c r="B124" t="s">
        <v>245</v>
      </c>
      <c r="C124" t="s">
        <v>1022</v>
      </c>
      <c r="D124" t="str">
        <f t="shared" ref="D124:D187" si="10">HEX2BIN(MID(A124,1,2),6)</f>
        <v>010100</v>
      </c>
      <c r="E124" t="str">
        <f t="shared" si="9"/>
        <v>11100101011</v>
      </c>
      <c r="F124" t="str">
        <f>""</f>
        <v/>
      </c>
      <c r="G124" s="3" t="str">
        <f t="shared" si="7"/>
        <v>OAB        FC</v>
      </c>
      <c r="H124" t="str">
        <f>""</f>
        <v/>
      </c>
      <c r="I124" t="s">
        <v>1052</v>
      </c>
      <c r="K124" t="s">
        <v>1432</v>
      </c>
      <c r="L124" t="s">
        <v>1433</v>
      </c>
      <c r="M124" t="str">
        <f t="shared" si="8"/>
        <v>00000000000000000010000110</v>
      </c>
    </row>
    <row r="125" spans="1:13" x14ac:dyDescent="0.25">
      <c r="A125" t="s">
        <v>246</v>
      </c>
      <c r="B125" t="s">
        <v>247</v>
      </c>
      <c r="C125" t="s">
        <v>1022</v>
      </c>
      <c r="D125" t="str">
        <f t="shared" si="10"/>
        <v>010100</v>
      </c>
      <c r="E125" t="str">
        <f t="shared" si="9"/>
        <v>11101001011</v>
      </c>
      <c r="F125" t="str">
        <f>""</f>
        <v/>
      </c>
      <c r="G125" s="3" t="str">
        <f t="shared" si="7"/>
        <v>OAB        FC</v>
      </c>
      <c r="H125" t="str">
        <f>""</f>
        <v/>
      </c>
      <c r="I125" t="s">
        <v>1052</v>
      </c>
      <c r="K125" t="s">
        <v>1434</v>
      </c>
      <c r="L125" t="s">
        <v>1435</v>
      </c>
      <c r="M125" t="str">
        <f t="shared" si="8"/>
        <v>00000000000000000010000111</v>
      </c>
    </row>
    <row r="126" spans="1:13" x14ac:dyDescent="0.25">
      <c r="A126" t="s">
        <v>248</v>
      </c>
      <c r="B126" t="s">
        <v>249</v>
      </c>
      <c r="C126" t="s">
        <v>1022</v>
      </c>
      <c r="D126" t="str">
        <f t="shared" si="10"/>
        <v>010100</v>
      </c>
      <c r="E126" t="str">
        <f t="shared" si="9"/>
        <v>11101101011</v>
      </c>
      <c r="F126" t="str">
        <f>""</f>
        <v/>
      </c>
      <c r="G126" s="3" t="str">
        <f t="shared" si="7"/>
        <v>OAB        FC</v>
      </c>
      <c r="H126" t="str">
        <f>""</f>
        <v/>
      </c>
      <c r="I126" t="s">
        <v>1052</v>
      </c>
      <c r="K126" t="s">
        <v>1436</v>
      </c>
      <c r="L126" t="s">
        <v>1437</v>
      </c>
      <c r="M126" t="str">
        <f t="shared" si="8"/>
        <v>00000000000000000010001000</v>
      </c>
    </row>
    <row r="127" spans="1:13" x14ac:dyDescent="0.25">
      <c r="A127" t="s">
        <v>250</v>
      </c>
      <c r="B127" t="s">
        <v>251</v>
      </c>
      <c r="C127" t="s">
        <v>1022</v>
      </c>
      <c r="D127" t="str">
        <f t="shared" si="10"/>
        <v>010100</v>
      </c>
      <c r="E127" t="str">
        <f t="shared" si="9"/>
        <v>11110001011</v>
      </c>
      <c r="F127" t="str">
        <f>""</f>
        <v/>
      </c>
      <c r="G127" s="3" t="str">
        <f t="shared" si="7"/>
        <v>OAB        FC</v>
      </c>
      <c r="H127" t="str">
        <f>""</f>
        <v/>
      </c>
      <c r="I127" t="s">
        <v>1052</v>
      </c>
      <c r="K127" t="s">
        <v>1438</v>
      </c>
      <c r="L127" t="s">
        <v>1439</v>
      </c>
      <c r="M127" t="str">
        <f t="shared" si="8"/>
        <v>00000000000000000010001001</v>
      </c>
    </row>
    <row r="128" spans="1:13" x14ac:dyDescent="0.25">
      <c r="A128" t="s">
        <v>252</v>
      </c>
      <c r="B128" t="s">
        <v>253</v>
      </c>
      <c r="C128" t="s">
        <v>1022</v>
      </c>
      <c r="D128" t="str">
        <f t="shared" si="10"/>
        <v>010100</v>
      </c>
      <c r="E128" t="str">
        <f t="shared" si="9"/>
        <v>11110101011</v>
      </c>
      <c r="F128" t="str">
        <f>""</f>
        <v/>
      </c>
      <c r="G128" s="3" t="str">
        <f t="shared" si="7"/>
        <v>OAB        FC</v>
      </c>
      <c r="H128" t="str">
        <f>""</f>
        <v/>
      </c>
      <c r="I128" t="s">
        <v>1052</v>
      </c>
      <c r="K128" t="s">
        <v>1440</v>
      </c>
      <c r="L128" t="s">
        <v>1441</v>
      </c>
      <c r="M128" t="str">
        <f t="shared" si="8"/>
        <v>00000000000000000010001010</v>
      </c>
    </row>
    <row r="129" spans="1:13" x14ac:dyDescent="0.25">
      <c r="A129" t="s">
        <v>254</v>
      </c>
      <c r="B129" t="s">
        <v>255</v>
      </c>
      <c r="C129" t="s">
        <v>1022</v>
      </c>
      <c r="D129" t="str">
        <f t="shared" si="10"/>
        <v>010100</v>
      </c>
      <c r="E129" t="str">
        <f t="shared" si="9"/>
        <v>11111001011</v>
      </c>
      <c r="F129" t="str">
        <f>""</f>
        <v/>
      </c>
      <c r="G129" s="3" t="str">
        <f t="shared" si="7"/>
        <v>OAB        FC</v>
      </c>
      <c r="H129" t="str">
        <f>""</f>
        <v/>
      </c>
      <c r="I129" t="s">
        <v>1052</v>
      </c>
      <c r="K129" t="s">
        <v>1442</v>
      </c>
      <c r="L129" t="s">
        <v>1443</v>
      </c>
      <c r="M129" t="str">
        <f t="shared" si="8"/>
        <v>00000000000000000010001011</v>
      </c>
    </row>
    <row r="130" spans="1:13" x14ac:dyDescent="0.25">
      <c r="A130" t="s">
        <v>256</v>
      </c>
      <c r="B130" t="s">
        <v>257</v>
      </c>
      <c r="C130" t="s">
        <v>1022</v>
      </c>
      <c r="D130" t="str">
        <f t="shared" si="10"/>
        <v>010100</v>
      </c>
      <c r="E130" t="str">
        <f t="shared" si="9"/>
        <v>11111101011</v>
      </c>
      <c r="F130" t="str">
        <f>""</f>
        <v/>
      </c>
      <c r="G130" s="3" t="str">
        <f t="shared" si="7"/>
        <v>OAB        FC</v>
      </c>
      <c r="H130" t="str">
        <f>""</f>
        <v/>
      </c>
      <c r="I130" t="s">
        <v>1052</v>
      </c>
      <c r="K130" t="s">
        <v>1444</v>
      </c>
      <c r="L130" t="s">
        <v>1445</v>
      </c>
      <c r="M130" t="str">
        <f t="shared" si="8"/>
        <v>00000000000000000010001100</v>
      </c>
    </row>
    <row r="131" spans="1:13" x14ac:dyDescent="0.25">
      <c r="A131" t="s">
        <v>258</v>
      </c>
      <c r="B131" t="s">
        <v>259</v>
      </c>
      <c r="C131" t="s">
        <v>1022</v>
      </c>
      <c r="D131" t="str">
        <f t="shared" si="10"/>
        <v>010101</v>
      </c>
      <c r="E131" t="str">
        <f t="shared" si="9"/>
        <v>00000000000</v>
      </c>
      <c r="F131" t="str">
        <f>""</f>
        <v/>
      </c>
      <c r="G131" s="3" t="str">
        <f t="shared" ref="G131:G194" si="11">VLOOKUP(C131,$K$2:$L$20,2,FALSE)</f>
        <v>OAB        FC</v>
      </c>
      <c r="H131" t="str">
        <f>""</f>
        <v/>
      </c>
      <c r="I131" t="s">
        <v>1052</v>
      </c>
      <c r="K131" t="s">
        <v>1446</v>
      </c>
      <c r="L131" t="s">
        <v>1447</v>
      </c>
      <c r="M131" t="str">
        <f t="shared" si="8"/>
        <v>00000000000000000010001101</v>
      </c>
    </row>
    <row r="132" spans="1:13" x14ac:dyDescent="0.25">
      <c r="A132" t="s">
        <v>260</v>
      </c>
      <c r="B132" t="s">
        <v>261</v>
      </c>
      <c r="C132" t="s">
        <v>1022</v>
      </c>
      <c r="D132" t="str">
        <f t="shared" si="10"/>
        <v>010101</v>
      </c>
      <c r="E132" t="str">
        <f t="shared" si="9"/>
        <v>00000000001</v>
      </c>
      <c r="F132" t="str">
        <f>""</f>
        <v/>
      </c>
      <c r="G132" s="3" t="str">
        <f t="shared" si="11"/>
        <v>OAB        FC</v>
      </c>
      <c r="H132" t="str">
        <f>""</f>
        <v/>
      </c>
      <c r="I132" t="s">
        <v>1052</v>
      </c>
      <c r="K132" t="s">
        <v>1448</v>
      </c>
      <c r="L132" t="s">
        <v>1449</v>
      </c>
      <c r="M132" t="str">
        <f t="shared" si="8"/>
        <v>00000000000000000010001110</v>
      </c>
    </row>
    <row r="133" spans="1:13" x14ac:dyDescent="0.25">
      <c r="A133" t="s">
        <v>262</v>
      </c>
      <c r="B133" t="s">
        <v>263</v>
      </c>
      <c r="C133" t="s">
        <v>1022</v>
      </c>
      <c r="D133" t="str">
        <f t="shared" si="10"/>
        <v>010101</v>
      </c>
      <c r="E133" t="str">
        <f t="shared" si="9"/>
        <v>00000000010</v>
      </c>
      <c r="F133" t="str">
        <f>""</f>
        <v/>
      </c>
      <c r="G133" s="3" t="str">
        <f t="shared" si="11"/>
        <v>OAB        FC</v>
      </c>
      <c r="H133" t="str">
        <f>""</f>
        <v/>
      </c>
      <c r="I133" t="s">
        <v>1052</v>
      </c>
      <c r="K133" t="s">
        <v>1450</v>
      </c>
      <c r="L133" t="s">
        <v>1451</v>
      </c>
      <c r="M133" t="str">
        <f t="shared" si="8"/>
        <v>00000000000000000010001111</v>
      </c>
    </row>
    <row r="134" spans="1:13" x14ac:dyDescent="0.25">
      <c r="A134" t="s">
        <v>264</v>
      </c>
      <c r="B134" t="s">
        <v>265</v>
      </c>
      <c r="C134" t="s">
        <v>1022</v>
      </c>
      <c r="D134" t="str">
        <f t="shared" si="10"/>
        <v>010101</v>
      </c>
      <c r="E134" t="str">
        <f t="shared" si="9"/>
        <v>00000000011</v>
      </c>
      <c r="F134" t="str">
        <f>""</f>
        <v/>
      </c>
      <c r="G134" s="3" t="str">
        <f t="shared" si="11"/>
        <v>OAB        FC</v>
      </c>
      <c r="H134" t="str">
        <f>""</f>
        <v/>
      </c>
      <c r="I134" t="s">
        <v>1052</v>
      </c>
      <c r="K134" t="s">
        <v>1452</v>
      </c>
      <c r="L134" t="s">
        <v>1453</v>
      </c>
      <c r="M134" t="str">
        <f t="shared" si="8"/>
        <v>00000000000000000010010000</v>
      </c>
    </row>
    <row r="135" spans="1:13" x14ac:dyDescent="0.25">
      <c r="A135" t="s">
        <v>266</v>
      </c>
      <c r="B135" t="s">
        <v>267</v>
      </c>
      <c r="C135" t="s">
        <v>1022</v>
      </c>
      <c r="D135" t="str">
        <f t="shared" si="10"/>
        <v>010101</v>
      </c>
      <c r="E135" t="str">
        <f t="shared" si="9"/>
        <v>00000011110</v>
      </c>
      <c r="F135" t="str">
        <f>""</f>
        <v/>
      </c>
      <c r="G135" s="3" t="str">
        <f t="shared" si="11"/>
        <v>OAB        FC</v>
      </c>
      <c r="H135" t="str">
        <f>""</f>
        <v/>
      </c>
      <c r="I135" t="s">
        <v>1052</v>
      </c>
      <c r="K135" t="s">
        <v>1454</v>
      </c>
      <c r="L135" t="s">
        <v>1455</v>
      </c>
      <c r="M135" t="str">
        <f t="shared" si="8"/>
        <v>00000000000000000010010001</v>
      </c>
    </row>
    <row r="136" spans="1:13" x14ac:dyDescent="0.25">
      <c r="A136" t="s">
        <v>268</v>
      </c>
      <c r="B136" t="s">
        <v>269</v>
      </c>
      <c r="C136" t="s">
        <v>1022</v>
      </c>
      <c r="D136" t="str">
        <f t="shared" si="10"/>
        <v>010101</v>
      </c>
      <c r="E136" t="str">
        <f t="shared" si="9"/>
        <v>00000100000</v>
      </c>
      <c r="F136" t="str">
        <f>""</f>
        <v/>
      </c>
      <c r="G136" s="3" t="str">
        <f t="shared" si="11"/>
        <v>OAB        FC</v>
      </c>
      <c r="H136" t="str">
        <f>""</f>
        <v/>
      </c>
      <c r="I136" t="s">
        <v>1052</v>
      </c>
      <c r="K136" t="s">
        <v>1456</v>
      </c>
      <c r="L136" t="s">
        <v>1457</v>
      </c>
      <c r="M136" t="str">
        <f t="shared" si="8"/>
        <v>00000000000000000010010010</v>
      </c>
    </row>
    <row r="137" spans="1:13" x14ac:dyDescent="0.25">
      <c r="A137" t="s">
        <v>270</v>
      </c>
      <c r="B137" t="s">
        <v>271</v>
      </c>
      <c r="C137" t="s">
        <v>1022</v>
      </c>
      <c r="D137" t="str">
        <f t="shared" si="10"/>
        <v>010101</v>
      </c>
      <c r="E137" t="str">
        <f t="shared" si="9"/>
        <v>00000100001</v>
      </c>
      <c r="F137" t="str">
        <f>""</f>
        <v/>
      </c>
      <c r="G137" s="3" t="str">
        <f t="shared" si="11"/>
        <v>OAB        FC</v>
      </c>
      <c r="H137" t="str">
        <f>""</f>
        <v/>
      </c>
      <c r="I137" t="s">
        <v>1052</v>
      </c>
      <c r="K137" t="s">
        <v>1458</v>
      </c>
      <c r="L137" t="s">
        <v>1459</v>
      </c>
      <c r="M137" t="str">
        <f t="shared" ref="M137:M161" si="12">"0000000000"&amp;HEX2BIN(MID(L137,1,2),8)&amp;HEX2BIN(MID(L137,3,2),8)</f>
        <v>00000000000000000010010011</v>
      </c>
    </row>
    <row r="138" spans="1:13" x14ac:dyDescent="0.25">
      <c r="A138" t="s">
        <v>272</v>
      </c>
      <c r="B138" t="s">
        <v>273</v>
      </c>
      <c r="C138" t="s">
        <v>1022</v>
      </c>
      <c r="D138" t="str">
        <f t="shared" si="10"/>
        <v>010101</v>
      </c>
      <c r="E138" t="str">
        <f t="shared" si="9"/>
        <v>00000100010</v>
      </c>
      <c r="F138" t="str">
        <f>""</f>
        <v/>
      </c>
      <c r="G138" s="3" t="str">
        <f t="shared" si="11"/>
        <v>OAB        FC</v>
      </c>
      <c r="H138" t="str">
        <f>""</f>
        <v/>
      </c>
      <c r="I138" t="s">
        <v>1052</v>
      </c>
      <c r="K138" t="s">
        <v>1460</v>
      </c>
      <c r="L138" t="s">
        <v>1461</v>
      </c>
      <c r="M138" t="str">
        <f t="shared" si="12"/>
        <v>00000000000000000010010100</v>
      </c>
    </row>
    <row r="139" spans="1:13" x14ac:dyDescent="0.25">
      <c r="A139" t="s">
        <v>274</v>
      </c>
      <c r="B139" t="s">
        <v>275</v>
      </c>
      <c r="C139" t="s">
        <v>1022</v>
      </c>
      <c r="D139" t="str">
        <f t="shared" si="10"/>
        <v>010101</v>
      </c>
      <c r="E139" t="str">
        <f t="shared" si="9"/>
        <v>00000100011</v>
      </c>
      <c r="F139" t="str">
        <f>""</f>
        <v/>
      </c>
      <c r="G139" s="3" t="str">
        <f t="shared" si="11"/>
        <v>OAB        FC</v>
      </c>
      <c r="H139" t="str">
        <f>""</f>
        <v/>
      </c>
      <c r="I139" t="s">
        <v>1052</v>
      </c>
      <c r="K139" t="s">
        <v>1462</v>
      </c>
      <c r="L139" t="s">
        <v>1463</v>
      </c>
      <c r="M139" t="str">
        <f t="shared" si="12"/>
        <v>00000000000000000010010101</v>
      </c>
    </row>
    <row r="140" spans="1:13" x14ac:dyDescent="0.25">
      <c r="A140" t="s">
        <v>276</v>
      </c>
      <c r="B140" t="s">
        <v>277</v>
      </c>
      <c r="C140" t="s">
        <v>1022</v>
      </c>
      <c r="D140" t="str">
        <f t="shared" si="10"/>
        <v>010101</v>
      </c>
      <c r="E140" t="str">
        <f t="shared" ref="E140:E203" si="13">IF(LEN(A140)=2,"",IF(VLOOKUP(C140,$K$2:$Z$20,14,FALSE)&lt;9,HEX2BIN(MID(A140,4,2),VLOOKUP(C140,$K$2:$Z$20,14,FALSE)),HEX2BIN(MID(A140,4,1),VLOOKUP(C140,$K$2:$Z$20,14,FALSE)-8)&amp;HEX2BIN(MID(A140,5,2),8)))</f>
        <v>00000101100</v>
      </c>
      <c r="F140" t="str">
        <f>""</f>
        <v/>
      </c>
      <c r="G140" s="3" t="str">
        <f t="shared" si="11"/>
        <v>OAB        FC</v>
      </c>
      <c r="H140" t="str">
        <f>""</f>
        <v/>
      </c>
      <c r="I140" t="s">
        <v>1052</v>
      </c>
      <c r="K140" t="s">
        <v>1464</v>
      </c>
      <c r="L140" t="s">
        <v>1465</v>
      </c>
      <c r="M140" t="str">
        <f t="shared" si="12"/>
        <v>00000000000000000010010110</v>
      </c>
    </row>
    <row r="141" spans="1:13" x14ac:dyDescent="0.25">
      <c r="A141" t="s">
        <v>278</v>
      </c>
      <c r="B141" t="s">
        <v>279</v>
      </c>
      <c r="C141" t="s">
        <v>1022</v>
      </c>
      <c r="D141" t="str">
        <f t="shared" si="10"/>
        <v>010101</v>
      </c>
      <c r="E141" t="str">
        <f t="shared" si="13"/>
        <v>00000101101</v>
      </c>
      <c r="F141" t="str">
        <f>""</f>
        <v/>
      </c>
      <c r="G141" s="3" t="str">
        <f t="shared" si="11"/>
        <v>OAB        FC</v>
      </c>
      <c r="H141" t="str">
        <f>""</f>
        <v/>
      </c>
      <c r="I141" t="s">
        <v>1052</v>
      </c>
      <c r="K141" t="s">
        <v>1466</v>
      </c>
      <c r="L141" t="s">
        <v>1467</v>
      </c>
      <c r="M141" t="str">
        <f t="shared" si="12"/>
        <v>00000000000000000010010111</v>
      </c>
    </row>
    <row r="142" spans="1:13" x14ac:dyDescent="0.25">
      <c r="A142" t="s">
        <v>280</v>
      </c>
      <c r="B142" t="s">
        <v>281</v>
      </c>
      <c r="C142" t="s">
        <v>1022</v>
      </c>
      <c r="D142" t="str">
        <f t="shared" si="10"/>
        <v>010101</v>
      </c>
      <c r="E142" t="str">
        <f t="shared" si="13"/>
        <v>00000101111</v>
      </c>
      <c r="F142" t="str">
        <f>""</f>
        <v/>
      </c>
      <c r="G142" s="3" t="str">
        <f t="shared" si="11"/>
        <v>OAB        FC</v>
      </c>
      <c r="H142" t="str">
        <f>""</f>
        <v/>
      </c>
      <c r="I142" t="s">
        <v>1052</v>
      </c>
      <c r="K142" t="s">
        <v>1468</v>
      </c>
      <c r="L142" t="s">
        <v>1469</v>
      </c>
      <c r="M142" t="str">
        <f t="shared" si="12"/>
        <v>00000000000000000010011000</v>
      </c>
    </row>
    <row r="143" spans="1:13" x14ac:dyDescent="0.25">
      <c r="A143" t="s">
        <v>282</v>
      </c>
      <c r="B143" t="s">
        <v>283</v>
      </c>
      <c r="C143" t="s">
        <v>1022</v>
      </c>
      <c r="D143" t="str">
        <f t="shared" si="10"/>
        <v>010101</v>
      </c>
      <c r="E143" t="str">
        <f t="shared" si="13"/>
        <v>00000111100</v>
      </c>
      <c r="F143" t="str">
        <f>""</f>
        <v/>
      </c>
      <c r="G143" s="3" t="str">
        <f t="shared" si="11"/>
        <v>OAB        FC</v>
      </c>
      <c r="H143" t="str">
        <f>""</f>
        <v/>
      </c>
      <c r="I143" t="s">
        <v>1052</v>
      </c>
      <c r="K143" t="s">
        <v>1470</v>
      </c>
      <c r="L143" t="s">
        <v>1471</v>
      </c>
      <c r="M143" t="str">
        <f t="shared" si="12"/>
        <v>00000000000000000010011001</v>
      </c>
    </row>
    <row r="144" spans="1:13" x14ac:dyDescent="0.25">
      <c r="A144" t="s">
        <v>284</v>
      </c>
      <c r="B144" t="s">
        <v>285</v>
      </c>
      <c r="C144" t="s">
        <v>1022</v>
      </c>
      <c r="D144" t="str">
        <f t="shared" si="10"/>
        <v>010101</v>
      </c>
      <c r="E144" t="str">
        <f t="shared" si="13"/>
        <v>00000111110</v>
      </c>
      <c r="F144" t="str">
        <f>""</f>
        <v/>
      </c>
      <c r="G144" s="3" t="str">
        <f t="shared" si="11"/>
        <v>OAB        FC</v>
      </c>
      <c r="H144" t="str">
        <f>""</f>
        <v/>
      </c>
      <c r="I144" t="s">
        <v>1052</v>
      </c>
      <c r="K144" t="s">
        <v>1472</v>
      </c>
      <c r="L144" t="s">
        <v>1473</v>
      </c>
      <c r="M144" t="str">
        <f t="shared" si="12"/>
        <v>00000000000000000010011010</v>
      </c>
    </row>
    <row r="145" spans="1:13" x14ac:dyDescent="0.25">
      <c r="A145" t="s">
        <v>286</v>
      </c>
      <c r="B145" t="s">
        <v>287</v>
      </c>
      <c r="C145" t="s">
        <v>1022</v>
      </c>
      <c r="D145" t="str">
        <f t="shared" si="10"/>
        <v>010101</v>
      </c>
      <c r="E145" t="str">
        <f t="shared" si="13"/>
        <v>00010000000</v>
      </c>
      <c r="F145" t="str">
        <f>""</f>
        <v/>
      </c>
      <c r="G145" s="3" t="str">
        <f t="shared" si="11"/>
        <v>OAB        FC</v>
      </c>
      <c r="H145" t="str">
        <f>""</f>
        <v/>
      </c>
      <c r="I145" t="s">
        <v>1052</v>
      </c>
      <c r="K145" t="s">
        <v>1474</v>
      </c>
      <c r="L145" t="s">
        <v>1475</v>
      </c>
      <c r="M145" t="str">
        <f t="shared" si="12"/>
        <v>00000000000000000010011011</v>
      </c>
    </row>
    <row r="146" spans="1:13" x14ac:dyDescent="0.25">
      <c r="A146" t="s">
        <v>288</v>
      </c>
      <c r="B146" t="s">
        <v>289</v>
      </c>
      <c r="C146" t="s">
        <v>1022</v>
      </c>
      <c r="D146" t="str">
        <f t="shared" si="10"/>
        <v>010101</v>
      </c>
      <c r="E146" t="str">
        <f t="shared" si="13"/>
        <v>00010000001</v>
      </c>
      <c r="F146" t="str">
        <f>""</f>
        <v/>
      </c>
      <c r="G146" s="3" t="str">
        <f t="shared" si="11"/>
        <v>OAB        FC</v>
      </c>
      <c r="H146" t="str">
        <f>""</f>
        <v/>
      </c>
      <c r="I146" t="s">
        <v>1052</v>
      </c>
      <c r="K146" t="s">
        <v>1476</v>
      </c>
      <c r="L146" t="s">
        <v>1477</v>
      </c>
      <c r="M146" t="str">
        <f t="shared" si="12"/>
        <v>00000000000000000010011100</v>
      </c>
    </row>
    <row r="147" spans="1:13" x14ac:dyDescent="0.25">
      <c r="A147" t="s">
        <v>290</v>
      </c>
      <c r="B147" t="s">
        <v>291</v>
      </c>
      <c r="C147" t="s">
        <v>1022</v>
      </c>
      <c r="D147" t="str">
        <f t="shared" si="10"/>
        <v>010101</v>
      </c>
      <c r="E147" t="str">
        <f t="shared" si="13"/>
        <v>00010000010</v>
      </c>
      <c r="F147" t="str">
        <f>""</f>
        <v/>
      </c>
      <c r="G147" s="3" t="str">
        <f t="shared" si="11"/>
        <v>OAB        FC</v>
      </c>
      <c r="H147" t="str">
        <f>""</f>
        <v/>
      </c>
      <c r="I147" t="s">
        <v>1052</v>
      </c>
      <c r="K147" t="s">
        <v>1478</v>
      </c>
      <c r="L147" t="s">
        <v>1479</v>
      </c>
      <c r="M147" t="str">
        <f t="shared" si="12"/>
        <v>00000000000000000010011101</v>
      </c>
    </row>
    <row r="148" spans="1:13" x14ac:dyDescent="0.25">
      <c r="A148" t="s">
        <v>292</v>
      </c>
      <c r="B148" t="s">
        <v>293</v>
      </c>
      <c r="C148" t="s">
        <v>1022</v>
      </c>
      <c r="D148" t="str">
        <f t="shared" si="10"/>
        <v>010101</v>
      </c>
      <c r="E148" t="str">
        <f t="shared" si="13"/>
        <v>00010000011</v>
      </c>
      <c r="F148" t="str">
        <f>""</f>
        <v/>
      </c>
      <c r="G148" s="3" t="str">
        <f t="shared" si="11"/>
        <v>OAB        FC</v>
      </c>
      <c r="H148" t="str">
        <f>""</f>
        <v/>
      </c>
      <c r="I148" t="s">
        <v>1052</v>
      </c>
      <c r="K148" t="s">
        <v>1480</v>
      </c>
      <c r="L148" t="s">
        <v>1481</v>
      </c>
      <c r="M148" t="str">
        <f t="shared" si="12"/>
        <v>00000000000000000010011110</v>
      </c>
    </row>
    <row r="149" spans="1:13" x14ac:dyDescent="0.25">
      <c r="A149" t="s">
        <v>294</v>
      </c>
      <c r="B149" t="s">
        <v>295</v>
      </c>
      <c r="C149" t="s">
        <v>1022</v>
      </c>
      <c r="D149" t="str">
        <f t="shared" si="10"/>
        <v>010101</v>
      </c>
      <c r="E149" t="str">
        <f t="shared" si="13"/>
        <v>00010011110</v>
      </c>
      <c r="F149" t="str">
        <f>""</f>
        <v/>
      </c>
      <c r="G149" s="3" t="str">
        <f t="shared" si="11"/>
        <v>OAB        FC</v>
      </c>
      <c r="H149" t="str">
        <f>""</f>
        <v/>
      </c>
      <c r="I149" t="s">
        <v>1052</v>
      </c>
      <c r="K149" t="s">
        <v>1482</v>
      </c>
      <c r="L149" t="s">
        <v>1483</v>
      </c>
      <c r="M149" t="str">
        <f t="shared" si="12"/>
        <v>00000000000000000010011111</v>
      </c>
    </row>
    <row r="150" spans="1:13" x14ac:dyDescent="0.25">
      <c r="A150" t="s">
        <v>296</v>
      </c>
      <c r="B150" t="s">
        <v>297</v>
      </c>
      <c r="C150" t="s">
        <v>1022</v>
      </c>
      <c r="D150" t="str">
        <f t="shared" si="10"/>
        <v>010101</v>
      </c>
      <c r="E150" t="str">
        <f t="shared" si="13"/>
        <v>00010100000</v>
      </c>
      <c r="F150" t="str">
        <f>""</f>
        <v/>
      </c>
      <c r="G150" s="3" t="str">
        <f t="shared" si="11"/>
        <v>OAB        FC</v>
      </c>
      <c r="H150" t="str">
        <f>""</f>
        <v/>
      </c>
      <c r="I150" t="s">
        <v>1052</v>
      </c>
      <c r="K150" t="s">
        <v>1484</v>
      </c>
      <c r="L150" t="s">
        <v>1485</v>
      </c>
      <c r="M150" t="str">
        <f t="shared" si="12"/>
        <v>00000000000000000010100000</v>
      </c>
    </row>
    <row r="151" spans="1:13" x14ac:dyDescent="0.25">
      <c r="A151" t="s">
        <v>298</v>
      </c>
      <c r="B151" t="s">
        <v>299</v>
      </c>
      <c r="C151" t="s">
        <v>1022</v>
      </c>
      <c r="D151" t="str">
        <f t="shared" si="10"/>
        <v>010101</v>
      </c>
      <c r="E151" t="str">
        <f t="shared" si="13"/>
        <v>00010100001</v>
      </c>
      <c r="F151" t="str">
        <f>""</f>
        <v/>
      </c>
      <c r="G151" s="3" t="str">
        <f t="shared" si="11"/>
        <v>OAB        FC</v>
      </c>
      <c r="H151" t="str">
        <f>""</f>
        <v/>
      </c>
      <c r="I151" t="s">
        <v>1052</v>
      </c>
      <c r="K151" t="s">
        <v>1486</v>
      </c>
      <c r="L151" t="s">
        <v>1487</v>
      </c>
      <c r="M151" t="str">
        <f t="shared" si="12"/>
        <v>00000000000000000010100001</v>
      </c>
    </row>
    <row r="152" spans="1:13" x14ac:dyDescent="0.25">
      <c r="A152" t="s">
        <v>300</v>
      </c>
      <c r="B152" t="s">
        <v>301</v>
      </c>
      <c r="C152" t="s">
        <v>1022</v>
      </c>
      <c r="D152" t="str">
        <f t="shared" si="10"/>
        <v>010101</v>
      </c>
      <c r="E152" t="str">
        <f t="shared" si="13"/>
        <v>00010100010</v>
      </c>
      <c r="F152" t="str">
        <f>""</f>
        <v/>
      </c>
      <c r="G152" s="3" t="str">
        <f t="shared" si="11"/>
        <v>OAB        FC</v>
      </c>
      <c r="H152" t="str">
        <f>""</f>
        <v/>
      </c>
      <c r="I152" t="s">
        <v>1052</v>
      </c>
      <c r="K152" t="s">
        <v>1488</v>
      </c>
      <c r="L152" t="s">
        <v>1489</v>
      </c>
      <c r="M152" t="str">
        <f t="shared" si="12"/>
        <v>00000000000000000010100010</v>
      </c>
    </row>
    <row r="153" spans="1:13" x14ac:dyDescent="0.25">
      <c r="A153" t="s">
        <v>302</v>
      </c>
      <c r="B153" t="s">
        <v>303</v>
      </c>
      <c r="C153" t="s">
        <v>1022</v>
      </c>
      <c r="D153" t="str">
        <f t="shared" si="10"/>
        <v>010101</v>
      </c>
      <c r="E153" t="str">
        <f t="shared" si="13"/>
        <v>00010100011</v>
      </c>
      <c r="F153" t="str">
        <f>""</f>
        <v/>
      </c>
      <c r="G153" s="3" t="str">
        <f t="shared" si="11"/>
        <v>OAB        FC</v>
      </c>
      <c r="H153" t="str">
        <f>""</f>
        <v/>
      </c>
      <c r="I153" t="s">
        <v>1052</v>
      </c>
      <c r="K153" t="s">
        <v>1490</v>
      </c>
      <c r="L153" t="s">
        <v>1491</v>
      </c>
      <c r="M153" t="str">
        <f t="shared" si="12"/>
        <v>00000000000000000010100011</v>
      </c>
    </row>
    <row r="154" spans="1:13" x14ac:dyDescent="0.25">
      <c r="A154" t="s">
        <v>304</v>
      </c>
      <c r="B154" t="s">
        <v>305</v>
      </c>
      <c r="C154" t="s">
        <v>1022</v>
      </c>
      <c r="D154" t="str">
        <f t="shared" si="10"/>
        <v>010101</v>
      </c>
      <c r="E154" t="str">
        <f t="shared" si="13"/>
        <v>00010100101</v>
      </c>
      <c r="F154" t="str">
        <f>""</f>
        <v/>
      </c>
      <c r="G154" s="3" t="str">
        <f t="shared" si="11"/>
        <v>OAB        FC</v>
      </c>
      <c r="H154" t="str">
        <f>""</f>
        <v/>
      </c>
      <c r="I154" t="s">
        <v>1052</v>
      </c>
      <c r="K154" t="s">
        <v>1492</v>
      </c>
      <c r="L154" t="s">
        <v>1493</v>
      </c>
      <c r="M154" t="str">
        <f t="shared" si="12"/>
        <v>00000000000000000010100100</v>
      </c>
    </row>
    <row r="155" spans="1:13" x14ac:dyDescent="0.25">
      <c r="A155" t="s">
        <v>306</v>
      </c>
      <c r="B155" t="s">
        <v>307</v>
      </c>
      <c r="C155" t="s">
        <v>1022</v>
      </c>
      <c r="D155" t="str">
        <f t="shared" si="10"/>
        <v>010101</v>
      </c>
      <c r="E155" t="str">
        <f t="shared" si="13"/>
        <v>00010100110</v>
      </c>
      <c r="F155" t="str">
        <f>""</f>
        <v/>
      </c>
      <c r="G155" s="3" t="str">
        <f t="shared" si="11"/>
        <v>OAB        FC</v>
      </c>
      <c r="H155" t="str">
        <f>""</f>
        <v/>
      </c>
      <c r="I155" t="s">
        <v>1052</v>
      </c>
      <c r="K155" t="s">
        <v>1494</v>
      </c>
      <c r="L155" t="s">
        <v>1495</v>
      </c>
      <c r="M155" t="str">
        <f t="shared" si="12"/>
        <v>00000000000000000010100101</v>
      </c>
    </row>
    <row r="156" spans="1:13" x14ac:dyDescent="0.25">
      <c r="A156" t="s">
        <v>308</v>
      </c>
      <c r="B156" t="s">
        <v>309</v>
      </c>
      <c r="C156" t="s">
        <v>1022</v>
      </c>
      <c r="D156" t="str">
        <f t="shared" si="10"/>
        <v>010101</v>
      </c>
      <c r="E156" t="str">
        <f t="shared" si="13"/>
        <v>00010100111</v>
      </c>
      <c r="F156" t="str">
        <f>""</f>
        <v/>
      </c>
      <c r="G156" s="3" t="str">
        <f t="shared" si="11"/>
        <v>OAB        FC</v>
      </c>
      <c r="H156" t="str">
        <f>""</f>
        <v/>
      </c>
      <c r="I156" t="s">
        <v>1052</v>
      </c>
      <c r="K156" t="s">
        <v>1496</v>
      </c>
      <c r="L156" t="s">
        <v>1497</v>
      </c>
      <c r="M156" t="str">
        <f t="shared" si="12"/>
        <v>00000000000000000010100110</v>
      </c>
    </row>
    <row r="157" spans="1:13" x14ac:dyDescent="0.25">
      <c r="A157" t="s">
        <v>310</v>
      </c>
      <c r="B157" t="s">
        <v>311</v>
      </c>
      <c r="C157" t="s">
        <v>1022</v>
      </c>
      <c r="D157" t="str">
        <f t="shared" si="10"/>
        <v>010101</v>
      </c>
      <c r="E157" t="str">
        <f t="shared" si="13"/>
        <v>00010101100</v>
      </c>
      <c r="F157" t="str">
        <f>""</f>
        <v/>
      </c>
      <c r="G157" s="3" t="str">
        <f t="shared" si="11"/>
        <v>OAB        FC</v>
      </c>
      <c r="H157" t="str">
        <f>""</f>
        <v/>
      </c>
      <c r="I157" t="s">
        <v>1052</v>
      </c>
      <c r="K157" t="s">
        <v>1498</v>
      </c>
      <c r="L157" t="s">
        <v>1499</v>
      </c>
      <c r="M157" t="str">
        <f t="shared" si="12"/>
        <v>00000000000000000010100111</v>
      </c>
    </row>
    <row r="158" spans="1:13" x14ac:dyDescent="0.25">
      <c r="A158" t="s">
        <v>312</v>
      </c>
      <c r="B158" t="s">
        <v>313</v>
      </c>
      <c r="C158" t="s">
        <v>1022</v>
      </c>
      <c r="D158" t="str">
        <f t="shared" si="10"/>
        <v>010101</v>
      </c>
      <c r="E158" t="str">
        <f t="shared" si="13"/>
        <v>00010101101</v>
      </c>
      <c r="F158" t="str">
        <f>""</f>
        <v/>
      </c>
      <c r="G158" s="3" t="str">
        <f t="shared" si="11"/>
        <v>OAB        FC</v>
      </c>
      <c r="H158" t="str">
        <f>""</f>
        <v/>
      </c>
      <c r="I158" t="s">
        <v>1052</v>
      </c>
      <c r="K158" t="s">
        <v>1500</v>
      </c>
      <c r="L158" t="s">
        <v>1501</v>
      </c>
      <c r="M158" t="str">
        <f t="shared" si="12"/>
        <v>00000000000000000010101000</v>
      </c>
    </row>
    <row r="159" spans="1:13" x14ac:dyDescent="0.25">
      <c r="A159" t="s">
        <v>314</v>
      </c>
      <c r="B159" t="s">
        <v>315</v>
      </c>
      <c r="C159" t="s">
        <v>1022</v>
      </c>
      <c r="D159" t="str">
        <f t="shared" si="10"/>
        <v>010101</v>
      </c>
      <c r="E159" t="str">
        <f t="shared" si="13"/>
        <v>00010101111</v>
      </c>
      <c r="F159" t="str">
        <f>""</f>
        <v/>
      </c>
      <c r="G159" s="3" t="str">
        <f t="shared" si="11"/>
        <v>OAB        FC</v>
      </c>
      <c r="H159" t="str">
        <f>""</f>
        <v/>
      </c>
      <c r="I159" t="s">
        <v>1052</v>
      </c>
      <c r="K159" t="s">
        <v>1502</v>
      </c>
      <c r="L159" t="s">
        <v>1503</v>
      </c>
      <c r="M159" t="str">
        <f t="shared" si="12"/>
        <v>00000000000000000010101001</v>
      </c>
    </row>
    <row r="160" spans="1:13" x14ac:dyDescent="0.25">
      <c r="A160" t="s">
        <v>316</v>
      </c>
      <c r="B160" t="s">
        <v>317</v>
      </c>
      <c r="C160" t="s">
        <v>1022</v>
      </c>
      <c r="D160" t="str">
        <f t="shared" si="10"/>
        <v>010101</v>
      </c>
      <c r="E160" t="str">
        <f t="shared" si="13"/>
        <v>00010111100</v>
      </c>
      <c r="F160" t="str">
        <f>""</f>
        <v/>
      </c>
      <c r="G160" s="3" t="str">
        <f t="shared" si="11"/>
        <v>OAB        FC</v>
      </c>
      <c r="H160" t="str">
        <f>""</f>
        <v/>
      </c>
      <c r="I160" t="s">
        <v>1052</v>
      </c>
      <c r="K160" t="s">
        <v>1504</v>
      </c>
      <c r="L160" t="s">
        <v>1505</v>
      </c>
      <c r="M160" t="str">
        <f t="shared" si="12"/>
        <v>00000000000000000010101010</v>
      </c>
    </row>
    <row r="161" spans="1:13" x14ac:dyDescent="0.25">
      <c r="A161" t="s">
        <v>318</v>
      </c>
      <c r="B161" t="s">
        <v>319</v>
      </c>
      <c r="C161" t="s">
        <v>1022</v>
      </c>
      <c r="D161" t="str">
        <f t="shared" si="10"/>
        <v>010101</v>
      </c>
      <c r="E161" t="str">
        <f t="shared" si="13"/>
        <v>00010111110</v>
      </c>
      <c r="F161" t="str">
        <f>""</f>
        <v/>
      </c>
      <c r="G161" s="3" t="str">
        <f t="shared" si="11"/>
        <v>OAB        FC</v>
      </c>
      <c r="H161" t="str">
        <f>""</f>
        <v/>
      </c>
      <c r="I161" t="s">
        <v>1052</v>
      </c>
      <c r="K161" t="s">
        <v>1506</v>
      </c>
      <c r="L161" t="s">
        <v>1507</v>
      </c>
      <c r="M161" t="str">
        <f t="shared" si="12"/>
        <v>00000000000000000010101110</v>
      </c>
    </row>
    <row r="162" spans="1:13" x14ac:dyDescent="0.25">
      <c r="A162" t="s">
        <v>320</v>
      </c>
      <c r="B162" t="s">
        <v>321</v>
      </c>
      <c r="C162" t="s">
        <v>1022</v>
      </c>
      <c r="D162" t="str">
        <f t="shared" si="10"/>
        <v>010101</v>
      </c>
      <c r="E162" t="str">
        <f t="shared" si="13"/>
        <v>00100000000</v>
      </c>
      <c r="F162" t="str">
        <f>""</f>
        <v/>
      </c>
      <c r="G162" s="3" t="str">
        <f t="shared" si="11"/>
        <v>OAB        FC</v>
      </c>
      <c r="H162" t="str">
        <f>""</f>
        <v/>
      </c>
      <c r="I162" t="s">
        <v>1052</v>
      </c>
    </row>
    <row r="163" spans="1:13" x14ac:dyDescent="0.25">
      <c r="A163" t="s">
        <v>322</v>
      </c>
      <c r="B163" t="s">
        <v>323</v>
      </c>
      <c r="C163" t="s">
        <v>1022</v>
      </c>
      <c r="D163" t="str">
        <f t="shared" si="10"/>
        <v>010101</v>
      </c>
      <c r="E163" t="str">
        <f t="shared" si="13"/>
        <v>00100000001</v>
      </c>
      <c r="F163" t="str">
        <f>""</f>
        <v/>
      </c>
      <c r="G163" s="3" t="str">
        <f t="shared" si="11"/>
        <v>OAB        FC</v>
      </c>
      <c r="H163" t="str">
        <f>""</f>
        <v/>
      </c>
      <c r="I163" t="s">
        <v>1052</v>
      </c>
    </row>
    <row r="164" spans="1:13" x14ac:dyDescent="0.25">
      <c r="A164" t="s">
        <v>324</v>
      </c>
      <c r="B164" t="s">
        <v>325</v>
      </c>
      <c r="C164" t="s">
        <v>1022</v>
      </c>
      <c r="D164" t="str">
        <f t="shared" si="10"/>
        <v>010101</v>
      </c>
      <c r="E164" t="str">
        <f t="shared" si="13"/>
        <v>00100000010</v>
      </c>
      <c r="F164" t="str">
        <f>""</f>
        <v/>
      </c>
      <c r="G164" s="3" t="str">
        <f t="shared" si="11"/>
        <v>OAB        FC</v>
      </c>
      <c r="H164" t="str">
        <f>""</f>
        <v/>
      </c>
      <c r="I164" t="s">
        <v>1052</v>
      </c>
    </row>
    <row r="165" spans="1:13" x14ac:dyDescent="0.25">
      <c r="A165" t="s">
        <v>326</v>
      </c>
      <c r="B165" t="s">
        <v>327</v>
      </c>
      <c r="C165" t="s">
        <v>1022</v>
      </c>
      <c r="D165" t="str">
        <f t="shared" si="10"/>
        <v>010101</v>
      </c>
      <c r="E165" t="str">
        <f t="shared" si="13"/>
        <v>00100000011</v>
      </c>
      <c r="F165" t="str">
        <f>""</f>
        <v/>
      </c>
      <c r="G165" s="3" t="str">
        <f t="shared" si="11"/>
        <v>OAB        FC</v>
      </c>
      <c r="H165" t="str">
        <f>""</f>
        <v/>
      </c>
      <c r="I165" t="s">
        <v>1052</v>
      </c>
    </row>
    <row r="166" spans="1:13" x14ac:dyDescent="0.25">
      <c r="A166" t="s">
        <v>328</v>
      </c>
      <c r="B166" t="s">
        <v>329</v>
      </c>
      <c r="C166" t="s">
        <v>1022</v>
      </c>
      <c r="D166" t="str">
        <f t="shared" si="10"/>
        <v>010101</v>
      </c>
      <c r="E166" t="str">
        <f t="shared" si="13"/>
        <v>00100011110</v>
      </c>
      <c r="F166" t="str">
        <f>""</f>
        <v/>
      </c>
      <c r="G166" s="3" t="str">
        <f t="shared" si="11"/>
        <v>OAB        FC</v>
      </c>
      <c r="H166" t="str">
        <f>""</f>
        <v/>
      </c>
      <c r="I166" t="s">
        <v>1052</v>
      </c>
    </row>
    <row r="167" spans="1:13" x14ac:dyDescent="0.25">
      <c r="A167" t="s">
        <v>330</v>
      </c>
      <c r="B167" t="s">
        <v>331</v>
      </c>
      <c r="C167" t="s">
        <v>1022</v>
      </c>
      <c r="D167" t="str">
        <f t="shared" si="10"/>
        <v>010101</v>
      </c>
      <c r="E167" t="str">
        <f t="shared" si="13"/>
        <v>00100100000</v>
      </c>
      <c r="F167" t="str">
        <f>""</f>
        <v/>
      </c>
      <c r="G167" s="3" t="str">
        <f t="shared" si="11"/>
        <v>OAB        FC</v>
      </c>
      <c r="H167" t="str">
        <f>""</f>
        <v/>
      </c>
      <c r="I167" t="s">
        <v>1052</v>
      </c>
    </row>
    <row r="168" spans="1:13" x14ac:dyDescent="0.25">
      <c r="A168" t="s">
        <v>332</v>
      </c>
      <c r="B168" t="s">
        <v>333</v>
      </c>
      <c r="C168" t="s">
        <v>1022</v>
      </c>
      <c r="D168" t="str">
        <f t="shared" si="10"/>
        <v>010101</v>
      </c>
      <c r="E168" t="str">
        <f t="shared" si="13"/>
        <v>00100100001</v>
      </c>
      <c r="F168" t="str">
        <f>""</f>
        <v/>
      </c>
      <c r="G168" s="3" t="str">
        <f t="shared" si="11"/>
        <v>OAB        FC</v>
      </c>
      <c r="H168" t="str">
        <f>""</f>
        <v/>
      </c>
      <c r="I168" t="s">
        <v>1052</v>
      </c>
    </row>
    <row r="169" spans="1:13" x14ac:dyDescent="0.25">
      <c r="A169" t="s">
        <v>334</v>
      </c>
      <c r="B169" t="s">
        <v>335</v>
      </c>
      <c r="C169" t="s">
        <v>1022</v>
      </c>
      <c r="D169" t="str">
        <f t="shared" si="10"/>
        <v>010101</v>
      </c>
      <c r="E169" t="str">
        <f t="shared" si="13"/>
        <v>00100100010</v>
      </c>
      <c r="F169" t="str">
        <f>""</f>
        <v/>
      </c>
      <c r="G169" s="3" t="str">
        <f t="shared" si="11"/>
        <v>OAB        FC</v>
      </c>
      <c r="H169" t="str">
        <f>""</f>
        <v/>
      </c>
      <c r="I169" t="s">
        <v>1052</v>
      </c>
    </row>
    <row r="170" spans="1:13" x14ac:dyDescent="0.25">
      <c r="A170" t="s">
        <v>336</v>
      </c>
      <c r="B170" t="s">
        <v>337</v>
      </c>
      <c r="C170" t="s">
        <v>1022</v>
      </c>
      <c r="D170" t="str">
        <f t="shared" si="10"/>
        <v>010101</v>
      </c>
      <c r="E170" t="str">
        <f t="shared" si="13"/>
        <v>00100100011</v>
      </c>
      <c r="F170" t="str">
        <f>""</f>
        <v/>
      </c>
      <c r="G170" s="3" t="str">
        <f t="shared" si="11"/>
        <v>OAB        FC</v>
      </c>
      <c r="H170" t="str">
        <f>""</f>
        <v/>
      </c>
      <c r="I170" t="s">
        <v>1052</v>
      </c>
    </row>
    <row r="171" spans="1:13" x14ac:dyDescent="0.25">
      <c r="A171" t="s">
        <v>338</v>
      </c>
      <c r="B171" t="s">
        <v>339</v>
      </c>
      <c r="C171" t="s">
        <v>1022</v>
      </c>
      <c r="D171" t="str">
        <f t="shared" si="10"/>
        <v>010101</v>
      </c>
      <c r="E171" t="str">
        <f t="shared" si="13"/>
        <v>00100101100</v>
      </c>
      <c r="F171" t="str">
        <f>""</f>
        <v/>
      </c>
      <c r="G171" s="3" t="str">
        <f t="shared" si="11"/>
        <v>OAB        FC</v>
      </c>
      <c r="H171" t="str">
        <f>""</f>
        <v/>
      </c>
      <c r="I171" t="s">
        <v>1052</v>
      </c>
    </row>
    <row r="172" spans="1:13" x14ac:dyDescent="0.25">
      <c r="A172" t="s">
        <v>340</v>
      </c>
      <c r="B172" t="s">
        <v>341</v>
      </c>
      <c r="C172" t="s">
        <v>1022</v>
      </c>
      <c r="D172" t="str">
        <f t="shared" si="10"/>
        <v>010101</v>
      </c>
      <c r="E172" t="str">
        <f t="shared" si="13"/>
        <v>00100101101</v>
      </c>
      <c r="F172" t="str">
        <f>""</f>
        <v/>
      </c>
      <c r="G172" s="3" t="str">
        <f t="shared" si="11"/>
        <v>OAB        FC</v>
      </c>
      <c r="H172" t="str">
        <f>""</f>
        <v/>
      </c>
      <c r="I172" t="s">
        <v>1052</v>
      </c>
    </row>
    <row r="173" spans="1:13" x14ac:dyDescent="0.25">
      <c r="A173" t="s">
        <v>342</v>
      </c>
      <c r="B173" t="s">
        <v>343</v>
      </c>
      <c r="C173" t="s">
        <v>1022</v>
      </c>
      <c r="D173" t="str">
        <f t="shared" si="10"/>
        <v>010101</v>
      </c>
      <c r="E173" t="str">
        <f t="shared" si="13"/>
        <v>00100101111</v>
      </c>
      <c r="F173" t="str">
        <f>""</f>
        <v/>
      </c>
      <c r="G173" s="3" t="str">
        <f t="shared" si="11"/>
        <v>OAB        FC</v>
      </c>
      <c r="H173" t="str">
        <f>""</f>
        <v/>
      </c>
      <c r="I173" t="s">
        <v>1052</v>
      </c>
    </row>
    <row r="174" spans="1:13" x14ac:dyDescent="0.25">
      <c r="A174" t="s">
        <v>344</v>
      </c>
      <c r="B174" t="s">
        <v>345</v>
      </c>
      <c r="C174" t="s">
        <v>1022</v>
      </c>
      <c r="D174" t="str">
        <f t="shared" si="10"/>
        <v>010101</v>
      </c>
      <c r="E174" t="str">
        <f t="shared" si="13"/>
        <v>00110000000</v>
      </c>
      <c r="F174" t="str">
        <f>""</f>
        <v/>
      </c>
      <c r="G174" s="3" t="str">
        <f t="shared" si="11"/>
        <v>OAB        FC</v>
      </c>
      <c r="H174" t="str">
        <f>""</f>
        <v/>
      </c>
      <c r="I174" t="s">
        <v>1052</v>
      </c>
    </row>
    <row r="175" spans="1:13" x14ac:dyDescent="0.25">
      <c r="A175" t="s">
        <v>346</v>
      </c>
      <c r="B175" t="s">
        <v>347</v>
      </c>
      <c r="C175" t="s">
        <v>1022</v>
      </c>
      <c r="D175" t="str">
        <f t="shared" si="10"/>
        <v>010101</v>
      </c>
      <c r="E175" t="str">
        <f t="shared" si="13"/>
        <v>00110000001</v>
      </c>
      <c r="F175" t="str">
        <f>""</f>
        <v/>
      </c>
      <c r="G175" s="3" t="str">
        <f t="shared" si="11"/>
        <v>OAB        FC</v>
      </c>
      <c r="H175" t="str">
        <f>""</f>
        <v/>
      </c>
      <c r="I175" t="s">
        <v>1052</v>
      </c>
    </row>
    <row r="176" spans="1:13" x14ac:dyDescent="0.25">
      <c r="A176" t="s">
        <v>348</v>
      </c>
      <c r="B176" t="s">
        <v>349</v>
      </c>
      <c r="C176" t="s">
        <v>1022</v>
      </c>
      <c r="D176" t="str">
        <f t="shared" si="10"/>
        <v>010101</v>
      </c>
      <c r="E176" t="str">
        <f t="shared" si="13"/>
        <v>00110000010</v>
      </c>
      <c r="F176" t="str">
        <f>""</f>
        <v/>
      </c>
      <c r="G176" s="3" t="str">
        <f t="shared" si="11"/>
        <v>OAB        FC</v>
      </c>
      <c r="H176" t="str">
        <f>""</f>
        <v/>
      </c>
      <c r="I176" t="s">
        <v>1052</v>
      </c>
    </row>
    <row r="177" spans="1:9" x14ac:dyDescent="0.25">
      <c r="A177" t="s">
        <v>350</v>
      </c>
      <c r="B177" t="s">
        <v>351</v>
      </c>
      <c r="C177" t="s">
        <v>1022</v>
      </c>
      <c r="D177" t="str">
        <f t="shared" si="10"/>
        <v>010101</v>
      </c>
      <c r="E177" t="str">
        <f t="shared" si="13"/>
        <v>00110000011</v>
      </c>
      <c r="F177" t="str">
        <f>""</f>
        <v/>
      </c>
      <c r="G177" s="3" t="str">
        <f t="shared" si="11"/>
        <v>OAB        FC</v>
      </c>
      <c r="H177" t="str">
        <f>""</f>
        <v/>
      </c>
      <c r="I177" t="s">
        <v>1052</v>
      </c>
    </row>
    <row r="178" spans="1:9" x14ac:dyDescent="0.25">
      <c r="A178" t="s">
        <v>352</v>
      </c>
      <c r="B178" t="s">
        <v>353</v>
      </c>
      <c r="C178" t="s">
        <v>1022</v>
      </c>
      <c r="D178" t="str">
        <f t="shared" si="10"/>
        <v>010101</v>
      </c>
      <c r="E178" t="str">
        <f t="shared" si="13"/>
        <v>00110011110</v>
      </c>
      <c r="F178" t="str">
        <f>""</f>
        <v/>
      </c>
      <c r="G178" s="3" t="str">
        <f t="shared" si="11"/>
        <v>OAB        FC</v>
      </c>
      <c r="H178" t="str">
        <f>""</f>
        <v/>
      </c>
      <c r="I178" t="s">
        <v>1052</v>
      </c>
    </row>
    <row r="179" spans="1:9" x14ac:dyDescent="0.25">
      <c r="A179" t="s">
        <v>354</v>
      </c>
      <c r="B179" t="s">
        <v>355</v>
      </c>
      <c r="C179" t="s">
        <v>1022</v>
      </c>
      <c r="D179" t="str">
        <f t="shared" si="10"/>
        <v>010101</v>
      </c>
      <c r="E179" t="str">
        <f t="shared" si="13"/>
        <v>00110100000</v>
      </c>
      <c r="F179" t="str">
        <f>""</f>
        <v/>
      </c>
      <c r="G179" s="3" t="str">
        <f t="shared" si="11"/>
        <v>OAB        FC</v>
      </c>
      <c r="H179" t="str">
        <f>""</f>
        <v/>
      </c>
      <c r="I179" t="s">
        <v>1052</v>
      </c>
    </row>
    <row r="180" spans="1:9" x14ac:dyDescent="0.25">
      <c r="A180" t="s">
        <v>356</v>
      </c>
      <c r="B180" t="s">
        <v>357</v>
      </c>
      <c r="C180" t="s">
        <v>1022</v>
      </c>
      <c r="D180" t="str">
        <f t="shared" si="10"/>
        <v>010101</v>
      </c>
      <c r="E180" t="str">
        <f t="shared" si="13"/>
        <v>00110100001</v>
      </c>
      <c r="F180" t="str">
        <f>""</f>
        <v/>
      </c>
      <c r="G180" s="3" t="str">
        <f t="shared" si="11"/>
        <v>OAB        FC</v>
      </c>
      <c r="H180" t="str">
        <f>""</f>
        <v/>
      </c>
      <c r="I180" t="s">
        <v>1052</v>
      </c>
    </row>
    <row r="181" spans="1:9" x14ac:dyDescent="0.25">
      <c r="A181" t="s">
        <v>358</v>
      </c>
      <c r="B181" t="s">
        <v>359</v>
      </c>
      <c r="C181" t="s">
        <v>1022</v>
      </c>
      <c r="D181" t="str">
        <f t="shared" si="10"/>
        <v>010101</v>
      </c>
      <c r="E181" t="str">
        <f t="shared" si="13"/>
        <v>00110100010</v>
      </c>
      <c r="F181" t="str">
        <f>""</f>
        <v/>
      </c>
      <c r="G181" s="3" t="str">
        <f t="shared" si="11"/>
        <v>OAB        FC</v>
      </c>
      <c r="H181" t="str">
        <f>""</f>
        <v/>
      </c>
      <c r="I181" t="s">
        <v>1052</v>
      </c>
    </row>
    <row r="182" spans="1:9" x14ac:dyDescent="0.25">
      <c r="A182" t="s">
        <v>360</v>
      </c>
      <c r="B182" t="s">
        <v>361</v>
      </c>
      <c r="C182" t="s">
        <v>1022</v>
      </c>
      <c r="D182" t="str">
        <f t="shared" si="10"/>
        <v>010101</v>
      </c>
      <c r="E182" t="str">
        <f t="shared" si="13"/>
        <v>00110100011</v>
      </c>
      <c r="F182" t="str">
        <f>""</f>
        <v/>
      </c>
      <c r="G182" s="3" t="str">
        <f t="shared" si="11"/>
        <v>OAB        FC</v>
      </c>
      <c r="H182" t="str">
        <f>""</f>
        <v/>
      </c>
      <c r="I182" t="s">
        <v>1052</v>
      </c>
    </row>
    <row r="183" spans="1:9" x14ac:dyDescent="0.25">
      <c r="A183" t="s">
        <v>362</v>
      </c>
      <c r="B183" t="s">
        <v>363</v>
      </c>
      <c r="C183" t="s">
        <v>1022</v>
      </c>
      <c r="D183" t="str">
        <f t="shared" si="10"/>
        <v>010101</v>
      </c>
      <c r="E183" t="str">
        <f t="shared" si="13"/>
        <v>00110101100</v>
      </c>
      <c r="F183" t="str">
        <f>""</f>
        <v/>
      </c>
      <c r="G183" s="3" t="str">
        <f t="shared" si="11"/>
        <v>OAB        FC</v>
      </c>
      <c r="H183" t="str">
        <f>""</f>
        <v/>
      </c>
      <c r="I183" t="s">
        <v>1052</v>
      </c>
    </row>
    <row r="184" spans="1:9" x14ac:dyDescent="0.25">
      <c r="A184" t="s">
        <v>364</v>
      </c>
      <c r="B184" t="s">
        <v>365</v>
      </c>
      <c r="C184" t="s">
        <v>1022</v>
      </c>
      <c r="D184" t="str">
        <f t="shared" si="10"/>
        <v>010101</v>
      </c>
      <c r="E184" t="str">
        <f t="shared" si="13"/>
        <v>00110101101</v>
      </c>
      <c r="F184" t="str">
        <f>""</f>
        <v/>
      </c>
      <c r="G184" s="3" t="str">
        <f t="shared" si="11"/>
        <v>OAB        FC</v>
      </c>
      <c r="H184" t="str">
        <f>""</f>
        <v/>
      </c>
      <c r="I184" t="s">
        <v>1052</v>
      </c>
    </row>
    <row r="185" spans="1:9" x14ac:dyDescent="0.25">
      <c r="A185" t="s">
        <v>366</v>
      </c>
      <c r="B185" t="s">
        <v>367</v>
      </c>
      <c r="C185" t="s">
        <v>1022</v>
      </c>
      <c r="D185" t="str">
        <f t="shared" si="10"/>
        <v>010101</v>
      </c>
      <c r="E185" t="str">
        <f t="shared" si="13"/>
        <v>00110101111</v>
      </c>
      <c r="F185" t="str">
        <f>""</f>
        <v/>
      </c>
      <c r="G185" s="3" t="str">
        <f t="shared" si="11"/>
        <v>OAB        FC</v>
      </c>
      <c r="H185" t="str">
        <f>""</f>
        <v/>
      </c>
      <c r="I185" t="s">
        <v>1052</v>
      </c>
    </row>
    <row r="186" spans="1:9" x14ac:dyDescent="0.25">
      <c r="A186" t="s">
        <v>368</v>
      </c>
      <c r="B186" t="s">
        <v>369</v>
      </c>
      <c r="C186" t="s">
        <v>1022</v>
      </c>
      <c r="D186" t="str">
        <f t="shared" si="10"/>
        <v>010101</v>
      </c>
      <c r="E186" t="str">
        <f t="shared" si="13"/>
        <v>10000000000</v>
      </c>
      <c r="F186" t="str">
        <f>""</f>
        <v/>
      </c>
      <c r="G186" s="3" t="str">
        <f t="shared" si="11"/>
        <v>OAB        FC</v>
      </c>
      <c r="H186" t="str">
        <f>""</f>
        <v/>
      </c>
      <c r="I186" t="s">
        <v>1052</v>
      </c>
    </row>
    <row r="187" spans="1:9" x14ac:dyDescent="0.25">
      <c r="A187" t="s">
        <v>370</v>
      </c>
      <c r="B187" t="s">
        <v>371</v>
      </c>
      <c r="C187" t="s">
        <v>1022</v>
      </c>
      <c r="D187" t="str">
        <f t="shared" si="10"/>
        <v>010101</v>
      </c>
      <c r="E187" t="str">
        <f t="shared" si="13"/>
        <v>10000000001</v>
      </c>
      <c r="F187" t="str">
        <f>""</f>
        <v/>
      </c>
      <c r="G187" s="3" t="str">
        <f t="shared" si="11"/>
        <v>OAB        FC</v>
      </c>
      <c r="H187" t="str">
        <f>""</f>
        <v/>
      </c>
      <c r="I187" t="s">
        <v>1052</v>
      </c>
    </row>
    <row r="188" spans="1:9" x14ac:dyDescent="0.25">
      <c r="A188" t="s">
        <v>372</v>
      </c>
      <c r="B188" t="s">
        <v>373</v>
      </c>
      <c r="C188" t="s">
        <v>1022</v>
      </c>
      <c r="D188" t="str">
        <f t="shared" ref="D188:D251" si="14">HEX2BIN(MID(A188,1,2),6)</f>
        <v>010101</v>
      </c>
      <c r="E188" t="str">
        <f t="shared" si="13"/>
        <v>10000000010</v>
      </c>
      <c r="F188" t="str">
        <f>""</f>
        <v/>
      </c>
      <c r="G188" s="3" t="str">
        <f t="shared" si="11"/>
        <v>OAB        FC</v>
      </c>
      <c r="H188" t="str">
        <f>""</f>
        <v/>
      </c>
      <c r="I188" t="s">
        <v>1052</v>
      </c>
    </row>
    <row r="189" spans="1:9" x14ac:dyDescent="0.25">
      <c r="A189" t="s">
        <v>374</v>
      </c>
      <c r="B189" t="s">
        <v>375</v>
      </c>
      <c r="C189" t="s">
        <v>1022</v>
      </c>
      <c r="D189" t="str">
        <f t="shared" si="14"/>
        <v>010101</v>
      </c>
      <c r="E189" t="str">
        <f t="shared" si="13"/>
        <v>10000000011</v>
      </c>
      <c r="F189" t="str">
        <f>""</f>
        <v/>
      </c>
      <c r="G189" s="3" t="str">
        <f t="shared" si="11"/>
        <v>OAB        FC</v>
      </c>
      <c r="H189" t="str">
        <f>""</f>
        <v/>
      </c>
      <c r="I189" t="s">
        <v>1052</v>
      </c>
    </row>
    <row r="190" spans="1:9" x14ac:dyDescent="0.25">
      <c r="A190" t="s">
        <v>376</v>
      </c>
      <c r="B190" t="s">
        <v>377</v>
      </c>
      <c r="C190" t="s">
        <v>1022</v>
      </c>
      <c r="D190" t="str">
        <f t="shared" si="14"/>
        <v>010101</v>
      </c>
      <c r="E190" t="str">
        <f t="shared" si="13"/>
        <v>10000011110</v>
      </c>
      <c r="F190" t="str">
        <f>""</f>
        <v/>
      </c>
      <c r="G190" s="3" t="str">
        <f t="shared" si="11"/>
        <v>OAB        FC</v>
      </c>
      <c r="H190" t="str">
        <f>""</f>
        <v/>
      </c>
      <c r="I190" t="s">
        <v>1052</v>
      </c>
    </row>
    <row r="191" spans="1:9" x14ac:dyDescent="0.25">
      <c r="A191" t="s">
        <v>378</v>
      </c>
      <c r="B191" t="s">
        <v>379</v>
      </c>
      <c r="C191" t="s">
        <v>1022</v>
      </c>
      <c r="D191" t="str">
        <f t="shared" si="14"/>
        <v>010101</v>
      </c>
      <c r="E191" t="str">
        <f t="shared" si="13"/>
        <v>10000100000</v>
      </c>
      <c r="F191" t="str">
        <f>""</f>
        <v/>
      </c>
      <c r="G191" s="3" t="str">
        <f t="shared" si="11"/>
        <v>OAB        FC</v>
      </c>
      <c r="H191" t="str">
        <f>""</f>
        <v/>
      </c>
      <c r="I191" t="s">
        <v>1052</v>
      </c>
    </row>
    <row r="192" spans="1:9" x14ac:dyDescent="0.25">
      <c r="A192" t="s">
        <v>380</v>
      </c>
      <c r="B192" t="s">
        <v>381</v>
      </c>
      <c r="C192" t="s">
        <v>1022</v>
      </c>
      <c r="D192" t="str">
        <f t="shared" si="14"/>
        <v>010101</v>
      </c>
      <c r="E192" t="str">
        <f t="shared" si="13"/>
        <v>10000100001</v>
      </c>
      <c r="F192" t="str">
        <f>""</f>
        <v/>
      </c>
      <c r="G192" s="3" t="str">
        <f t="shared" si="11"/>
        <v>OAB        FC</v>
      </c>
      <c r="H192" t="str">
        <f>""</f>
        <v/>
      </c>
      <c r="I192" t="s">
        <v>1052</v>
      </c>
    </row>
    <row r="193" spans="1:9" x14ac:dyDescent="0.25">
      <c r="A193" t="s">
        <v>382</v>
      </c>
      <c r="B193" t="s">
        <v>383</v>
      </c>
      <c r="C193" t="s">
        <v>1022</v>
      </c>
      <c r="D193" t="str">
        <f t="shared" si="14"/>
        <v>010101</v>
      </c>
      <c r="E193" t="str">
        <f t="shared" si="13"/>
        <v>10000100010</v>
      </c>
      <c r="F193" t="str">
        <f>""</f>
        <v/>
      </c>
      <c r="G193" s="3" t="str">
        <f t="shared" si="11"/>
        <v>OAB        FC</v>
      </c>
      <c r="H193" t="str">
        <f>""</f>
        <v/>
      </c>
      <c r="I193" t="s">
        <v>1052</v>
      </c>
    </row>
    <row r="194" spans="1:9" x14ac:dyDescent="0.25">
      <c r="A194" t="s">
        <v>384</v>
      </c>
      <c r="B194" t="s">
        <v>385</v>
      </c>
      <c r="C194" t="s">
        <v>1022</v>
      </c>
      <c r="D194" t="str">
        <f t="shared" si="14"/>
        <v>010101</v>
      </c>
      <c r="E194" t="str">
        <f t="shared" si="13"/>
        <v>10000100011</v>
      </c>
      <c r="F194" t="str">
        <f>""</f>
        <v/>
      </c>
      <c r="G194" s="3" t="str">
        <f t="shared" si="11"/>
        <v>OAB        FC</v>
      </c>
      <c r="H194" t="str">
        <f>""</f>
        <v/>
      </c>
      <c r="I194" t="s">
        <v>1052</v>
      </c>
    </row>
    <row r="195" spans="1:9" x14ac:dyDescent="0.25">
      <c r="A195" t="s">
        <v>386</v>
      </c>
      <c r="B195" t="s">
        <v>387</v>
      </c>
      <c r="C195" t="s">
        <v>1022</v>
      </c>
      <c r="D195" t="str">
        <f t="shared" si="14"/>
        <v>010101</v>
      </c>
      <c r="E195" t="str">
        <f t="shared" si="13"/>
        <v>10000101100</v>
      </c>
      <c r="F195" t="str">
        <f>""</f>
        <v/>
      </c>
      <c r="G195" s="3" t="str">
        <f t="shared" ref="G195:G258" si="15">VLOOKUP(C195,$K$2:$L$20,2,FALSE)</f>
        <v>OAB        FC</v>
      </c>
      <c r="H195" t="str">
        <f>""</f>
        <v/>
      </c>
      <c r="I195" t="s">
        <v>1052</v>
      </c>
    </row>
    <row r="196" spans="1:9" x14ac:dyDescent="0.25">
      <c r="A196" t="s">
        <v>388</v>
      </c>
      <c r="B196" t="s">
        <v>389</v>
      </c>
      <c r="C196" t="s">
        <v>1022</v>
      </c>
      <c r="D196" t="str">
        <f t="shared" si="14"/>
        <v>010101</v>
      </c>
      <c r="E196" t="str">
        <f t="shared" si="13"/>
        <v>10000101101</v>
      </c>
      <c r="F196" t="str">
        <f>""</f>
        <v/>
      </c>
      <c r="G196" s="3" t="str">
        <f t="shared" si="15"/>
        <v>OAB        FC</v>
      </c>
      <c r="H196" t="str">
        <f>""</f>
        <v/>
      </c>
      <c r="I196" t="s">
        <v>1052</v>
      </c>
    </row>
    <row r="197" spans="1:9" x14ac:dyDescent="0.25">
      <c r="A197" t="s">
        <v>390</v>
      </c>
      <c r="B197" t="s">
        <v>391</v>
      </c>
      <c r="C197" t="s">
        <v>1022</v>
      </c>
      <c r="D197" t="str">
        <f t="shared" si="14"/>
        <v>010101</v>
      </c>
      <c r="E197" t="str">
        <f t="shared" si="13"/>
        <v>10000101111</v>
      </c>
      <c r="F197" t="str">
        <f>""</f>
        <v/>
      </c>
      <c r="G197" s="3" t="str">
        <f t="shared" si="15"/>
        <v>OAB        FC</v>
      </c>
      <c r="H197" t="str">
        <f>""</f>
        <v/>
      </c>
      <c r="I197" t="s">
        <v>1052</v>
      </c>
    </row>
    <row r="198" spans="1:9" x14ac:dyDescent="0.25">
      <c r="A198" t="s">
        <v>392</v>
      </c>
      <c r="B198" t="s">
        <v>393</v>
      </c>
      <c r="C198" t="s">
        <v>1022</v>
      </c>
      <c r="D198" t="str">
        <f t="shared" si="14"/>
        <v>010101</v>
      </c>
      <c r="E198" t="str">
        <f t="shared" si="13"/>
        <v>10010000000</v>
      </c>
      <c r="F198" t="str">
        <f>""</f>
        <v/>
      </c>
      <c r="G198" s="3" t="str">
        <f t="shared" si="15"/>
        <v>OAB        FC</v>
      </c>
      <c r="H198" t="str">
        <f>""</f>
        <v/>
      </c>
      <c r="I198" t="s">
        <v>1052</v>
      </c>
    </row>
    <row r="199" spans="1:9" x14ac:dyDescent="0.25">
      <c r="A199" t="s">
        <v>394</v>
      </c>
      <c r="B199" t="s">
        <v>395</v>
      </c>
      <c r="C199" t="s">
        <v>1022</v>
      </c>
      <c r="D199" t="str">
        <f t="shared" si="14"/>
        <v>010101</v>
      </c>
      <c r="E199" t="str">
        <f t="shared" si="13"/>
        <v>10010000001</v>
      </c>
      <c r="F199" t="str">
        <f>""</f>
        <v/>
      </c>
      <c r="G199" s="3" t="str">
        <f t="shared" si="15"/>
        <v>OAB        FC</v>
      </c>
      <c r="H199" t="str">
        <f>""</f>
        <v/>
      </c>
      <c r="I199" t="s">
        <v>1052</v>
      </c>
    </row>
    <row r="200" spans="1:9" x14ac:dyDescent="0.25">
      <c r="A200" t="s">
        <v>396</v>
      </c>
      <c r="B200" t="s">
        <v>397</v>
      </c>
      <c r="C200" t="s">
        <v>1022</v>
      </c>
      <c r="D200" t="str">
        <f t="shared" si="14"/>
        <v>010101</v>
      </c>
      <c r="E200" t="str">
        <f t="shared" si="13"/>
        <v>10010000010</v>
      </c>
      <c r="F200" t="str">
        <f>""</f>
        <v/>
      </c>
      <c r="G200" s="3" t="str">
        <f t="shared" si="15"/>
        <v>OAB        FC</v>
      </c>
      <c r="H200" t="str">
        <f>""</f>
        <v/>
      </c>
      <c r="I200" t="s">
        <v>1052</v>
      </c>
    </row>
    <row r="201" spans="1:9" x14ac:dyDescent="0.25">
      <c r="A201" t="s">
        <v>398</v>
      </c>
      <c r="B201" t="s">
        <v>399</v>
      </c>
      <c r="C201" t="s">
        <v>1022</v>
      </c>
      <c r="D201" t="str">
        <f t="shared" si="14"/>
        <v>010101</v>
      </c>
      <c r="E201" t="str">
        <f t="shared" si="13"/>
        <v>10010000011</v>
      </c>
      <c r="F201" t="str">
        <f>""</f>
        <v/>
      </c>
      <c r="G201" s="3" t="str">
        <f t="shared" si="15"/>
        <v>OAB        FC</v>
      </c>
      <c r="H201" t="str">
        <f>""</f>
        <v/>
      </c>
      <c r="I201" t="s">
        <v>1052</v>
      </c>
    </row>
    <row r="202" spans="1:9" x14ac:dyDescent="0.25">
      <c r="A202" t="s">
        <v>400</v>
      </c>
      <c r="B202" t="s">
        <v>401</v>
      </c>
      <c r="C202" t="s">
        <v>1022</v>
      </c>
      <c r="D202" t="str">
        <f t="shared" si="14"/>
        <v>010101</v>
      </c>
      <c r="E202" t="str">
        <f t="shared" si="13"/>
        <v>10010011110</v>
      </c>
      <c r="F202" t="str">
        <f>""</f>
        <v/>
      </c>
      <c r="G202" s="3" t="str">
        <f t="shared" si="15"/>
        <v>OAB        FC</v>
      </c>
      <c r="H202" t="str">
        <f>""</f>
        <v/>
      </c>
      <c r="I202" t="s">
        <v>1052</v>
      </c>
    </row>
    <row r="203" spans="1:9" x14ac:dyDescent="0.25">
      <c r="A203" t="s">
        <v>402</v>
      </c>
      <c r="B203" t="s">
        <v>403</v>
      </c>
      <c r="C203" t="s">
        <v>1022</v>
      </c>
      <c r="D203" t="str">
        <f t="shared" si="14"/>
        <v>010101</v>
      </c>
      <c r="E203" t="str">
        <f t="shared" si="13"/>
        <v>10010100000</v>
      </c>
      <c r="F203" t="str">
        <f>""</f>
        <v/>
      </c>
      <c r="G203" s="3" t="str">
        <f t="shared" si="15"/>
        <v>OAB        FC</v>
      </c>
      <c r="H203" t="str">
        <f>""</f>
        <v/>
      </c>
      <c r="I203" t="s">
        <v>1052</v>
      </c>
    </row>
    <row r="204" spans="1:9" x14ac:dyDescent="0.25">
      <c r="A204" t="s">
        <v>404</v>
      </c>
      <c r="B204" t="s">
        <v>405</v>
      </c>
      <c r="C204" t="s">
        <v>1022</v>
      </c>
      <c r="D204" t="str">
        <f t="shared" si="14"/>
        <v>010101</v>
      </c>
      <c r="E204" t="str">
        <f t="shared" ref="E204:E267" si="16">IF(LEN(A204)=2,"",IF(VLOOKUP(C204,$K$2:$Z$20,14,FALSE)&lt;9,HEX2BIN(MID(A204,4,2),VLOOKUP(C204,$K$2:$Z$20,14,FALSE)),HEX2BIN(MID(A204,4,1),VLOOKUP(C204,$K$2:$Z$20,14,FALSE)-8)&amp;HEX2BIN(MID(A204,5,2),8)))</f>
        <v>10010100001</v>
      </c>
      <c r="F204" t="str">
        <f>""</f>
        <v/>
      </c>
      <c r="G204" s="3" t="str">
        <f t="shared" si="15"/>
        <v>OAB        FC</v>
      </c>
      <c r="H204" t="str">
        <f>""</f>
        <v/>
      </c>
      <c r="I204" t="s">
        <v>1052</v>
      </c>
    </row>
    <row r="205" spans="1:9" x14ac:dyDescent="0.25">
      <c r="A205" t="s">
        <v>406</v>
      </c>
      <c r="B205" t="s">
        <v>407</v>
      </c>
      <c r="C205" t="s">
        <v>1022</v>
      </c>
      <c r="D205" t="str">
        <f t="shared" si="14"/>
        <v>010101</v>
      </c>
      <c r="E205" t="str">
        <f t="shared" si="16"/>
        <v>10010100010</v>
      </c>
      <c r="F205" t="str">
        <f>""</f>
        <v/>
      </c>
      <c r="G205" s="3" t="str">
        <f t="shared" si="15"/>
        <v>OAB        FC</v>
      </c>
      <c r="H205" t="str">
        <f>""</f>
        <v/>
      </c>
      <c r="I205" t="s">
        <v>1052</v>
      </c>
    </row>
    <row r="206" spans="1:9" x14ac:dyDescent="0.25">
      <c r="A206" t="s">
        <v>408</v>
      </c>
      <c r="B206" t="s">
        <v>409</v>
      </c>
      <c r="C206" t="s">
        <v>1022</v>
      </c>
      <c r="D206" t="str">
        <f t="shared" si="14"/>
        <v>010101</v>
      </c>
      <c r="E206" t="str">
        <f t="shared" si="16"/>
        <v>10010100011</v>
      </c>
      <c r="F206" t="str">
        <f>""</f>
        <v/>
      </c>
      <c r="G206" s="3" t="str">
        <f t="shared" si="15"/>
        <v>OAB        FC</v>
      </c>
      <c r="H206" t="str">
        <f>""</f>
        <v/>
      </c>
      <c r="I206" t="s">
        <v>1052</v>
      </c>
    </row>
    <row r="207" spans="1:9" x14ac:dyDescent="0.25">
      <c r="A207" t="s">
        <v>410</v>
      </c>
      <c r="B207" t="s">
        <v>411</v>
      </c>
      <c r="C207" t="s">
        <v>1022</v>
      </c>
      <c r="D207" t="str">
        <f t="shared" si="14"/>
        <v>010101</v>
      </c>
      <c r="E207" t="str">
        <f t="shared" si="16"/>
        <v>10010100101</v>
      </c>
      <c r="F207" t="str">
        <f>""</f>
        <v/>
      </c>
      <c r="G207" s="3" t="str">
        <f t="shared" si="15"/>
        <v>OAB        FC</v>
      </c>
      <c r="H207" t="str">
        <f>""</f>
        <v/>
      </c>
      <c r="I207" t="s">
        <v>1052</v>
      </c>
    </row>
    <row r="208" spans="1:9" x14ac:dyDescent="0.25">
      <c r="A208" t="s">
        <v>412</v>
      </c>
      <c r="B208" t="s">
        <v>413</v>
      </c>
      <c r="C208" t="s">
        <v>1022</v>
      </c>
      <c r="D208" t="str">
        <f t="shared" si="14"/>
        <v>010101</v>
      </c>
      <c r="E208" t="str">
        <f t="shared" si="16"/>
        <v>10010100110</v>
      </c>
      <c r="F208" t="str">
        <f>""</f>
        <v/>
      </c>
      <c r="G208" s="3" t="str">
        <f t="shared" si="15"/>
        <v>OAB        FC</v>
      </c>
      <c r="H208" t="str">
        <f>""</f>
        <v/>
      </c>
      <c r="I208" t="s">
        <v>1052</v>
      </c>
    </row>
    <row r="209" spans="1:9" x14ac:dyDescent="0.25">
      <c r="A209" t="s">
        <v>414</v>
      </c>
      <c r="B209" t="s">
        <v>415</v>
      </c>
      <c r="C209" t="s">
        <v>1022</v>
      </c>
      <c r="D209" t="str">
        <f t="shared" si="14"/>
        <v>010101</v>
      </c>
      <c r="E209" t="str">
        <f t="shared" si="16"/>
        <v>10010100111</v>
      </c>
      <c r="F209" t="str">
        <f>""</f>
        <v/>
      </c>
      <c r="G209" s="3" t="str">
        <f t="shared" si="15"/>
        <v>OAB        FC</v>
      </c>
      <c r="H209" t="str">
        <f>""</f>
        <v/>
      </c>
      <c r="I209" t="s">
        <v>1052</v>
      </c>
    </row>
    <row r="210" spans="1:9" x14ac:dyDescent="0.25">
      <c r="A210" t="s">
        <v>416</v>
      </c>
      <c r="B210" t="s">
        <v>417</v>
      </c>
      <c r="C210" t="s">
        <v>1022</v>
      </c>
      <c r="D210" t="str">
        <f t="shared" si="14"/>
        <v>010101</v>
      </c>
      <c r="E210" t="str">
        <f t="shared" si="16"/>
        <v>10010101100</v>
      </c>
      <c r="F210" t="str">
        <f>""</f>
        <v/>
      </c>
      <c r="G210" s="3" t="str">
        <f t="shared" si="15"/>
        <v>OAB        FC</v>
      </c>
      <c r="H210" t="str">
        <f>""</f>
        <v/>
      </c>
      <c r="I210" t="s">
        <v>1052</v>
      </c>
    </row>
    <row r="211" spans="1:9" x14ac:dyDescent="0.25">
      <c r="A211" t="s">
        <v>418</v>
      </c>
      <c r="B211" t="s">
        <v>419</v>
      </c>
      <c r="C211" t="s">
        <v>1022</v>
      </c>
      <c r="D211" t="str">
        <f t="shared" si="14"/>
        <v>010101</v>
      </c>
      <c r="E211" t="str">
        <f t="shared" si="16"/>
        <v>10010101101</v>
      </c>
      <c r="F211" t="str">
        <f>""</f>
        <v/>
      </c>
      <c r="G211" s="3" t="str">
        <f t="shared" si="15"/>
        <v>OAB        FC</v>
      </c>
      <c r="H211" t="str">
        <f>""</f>
        <v/>
      </c>
      <c r="I211" t="s">
        <v>1052</v>
      </c>
    </row>
    <row r="212" spans="1:9" x14ac:dyDescent="0.25">
      <c r="A212" t="s">
        <v>420</v>
      </c>
      <c r="B212" t="s">
        <v>421</v>
      </c>
      <c r="C212" t="s">
        <v>1022</v>
      </c>
      <c r="D212" t="str">
        <f t="shared" si="14"/>
        <v>010101</v>
      </c>
      <c r="E212" t="str">
        <f t="shared" si="16"/>
        <v>10010101111</v>
      </c>
      <c r="F212" t="str">
        <f>""</f>
        <v/>
      </c>
      <c r="G212" s="3" t="str">
        <f t="shared" si="15"/>
        <v>OAB        FC</v>
      </c>
      <c r="H212" t="str">
        <f>""</f>
        <v/>
      </c>
      <c r="I212" t="s">
        <v>1052</v>
      </c>
    </row>
    <row r="213" spans="1:9" x14ac:dyDescent="0.25">
      <c r="A213" t="s">
        <v>422</v>
      </c>
      <c r="B213" t="s">
        <v>423</v>
      </c>
      <c r="C213" t="s">
        <v>1022</v>
      </c>
      <c r="D213" t="str">
        <f t="shared" si="14"/>
        <v>010101</v>
      </c>
      <c r="E213" t="str">
        <f t="shared" si="16"/>
        <v>10100000000</v>
      </c>
      <c r="F213" t="str">
        <f>""</f>
        <v/>
      </c>
      <c r="G213" s="3" t="str">
        <f t="shared" si="15"/>
        <v>OAB        FC</v>
      </c>
      <c r="H213" t="str">
        <f>""</f>
        <v/>
      </c>
      <c r="I213" t="s">
        <v>1052</v>
      </c>
    </row>
    <row r="214" spans="1:9" x14ac:dyDescent="0.25">
      <c r="A214" t="s">
        <v>424</v>
      </c>
      <c r="B214" t="s">
        <v>425</v>
      </c>
      <c r="C214" t="s">
        <v>1022</v>
      </c>
      <c r="D214" t="str">
        <f t="shared" si="14"/>
        <v>010101</v>
      </c>
      <c r="E214" t="str">
        <f t="shared" si="16"/>
        <v>10100000001</v>
      </c>
      <c r="F214" t="str">
        <f>""</f>
        <v/>
      </c>
      <c r="G214" s="3" t="str">
        <f t="shared" si="15"/>
        <v>OAB        FC</v>
      </c>
      <c r="H214" t="str">
        <f>""</f>
        <v/>
      </c>
      <c r="I214" t="s">
        <v>1052</v>
      </c>
    </row>
    <row r="215" spans="1:9" x14ac:dyDescent="0.25">
      <c r="A215" t="s">
        <v>426</v>
      </c>
      <c r="B215" t="s">
        <v>427</v>
      </c>
      <c r="C215" t="s">
        <v>1022</v>
      </c>
      <c r="D215" t="str">
        <f t="shared" si="14"/>
        <v>010101</v>
      </c>
      <c r="E215" t="str">
        <f t="shared" si="16"/>
        <v>10100000010</v>
      </c>
      <c r="F215" t="str">
        <f>""</f>
        <v/>
      </c>
      <c r="G215" s="3" t="str">
        <f t="shared" si="15"/>
        <v>OAB        FC</v>
      </c>
      <c r="H215" t="str">
        <f>""</f>
        <v/>
      </c>
      <c r="I215" t="s">
        <v>1052</v>
      </c>
    </row>
    <row r="216" spans="1:9" x14ac:dyDescent="0.25">
      <c r="A216" t="s">
        <v>428</v>
      </c>
      <c r="B216" t="s">
        <v>429</v>
      </c>
      <c r="C216" t="s">
        <v>1022</v>
      </c>
      <c r="D216" t="str">
        <f t="shared" si="14"/>
        <v>010101</v>
      </c>
      <c r="E216" t="str">
        <f t="shared" si="16"/>
        <v>10100000011</v>
      </c>
      <c r="F216" t="str">
        <f>""</f>
        <v/>
      </c>
      <c r="G216" s="3" t="str">
        <f t="shared" si="15"/>
        <v>OAB        FC</v>
      </c>
      <c r="H216" t="str">
        <f>""</f>
        <v/>
      </c>
      <c r="I216" t="s">
        <v>1052</v>
      </c>
    </row>
    <row r="217" spans="1:9" x14ac:dyDescent="0.25">
      <c r="A217" t="s">
        <v>430</v>
      </c>
      <c r="B217" t="s">
        <v>431</v>
      </c>
      <c r="C217" t="s">
        <v>1022</v>
      </c>
      <c r="D217" t="str">
        <f t="shared" si="14"/>
        <v>010101</v>
      </c>
      <c r="E217" t="str">
        <f t="shared" si="16"/>
        <v>10100011110</v>
      </c>
      <c r="F217" t="str">
        <f>""</f>
        <v/>
      </c>
      <c r="G217" s="3" t="str">
        <f t="shared" si="15"/>
        <v>OAB        FC</v>
      </c>
      <c r="H217" t="str">
        <f>""</f>
        <v/>
      </c>
      <c r="I217" t="s">
        <v>1052</v>
      </c>
    </row>
    <row r="218" spans="1:9" x14ac:dyDescent="0.25">
      <c r="A218" t="s">
        <v>432</v>
      </c>
      <c r="B218" t="s">
        <v>433</v>
      </c>
      <c r="C218" t="s">
        <v>1022</v>
      </c>
      <c r="D218" t="str">
        <f t="shared" si="14"/>
        <v>010101</v>
      </c>
      <c r="E218" t="str">
        <f t="shared" si="16"/>
        <v>10100100000</v>
      </c>
      <c r="F218" t="str">
        <f>""</f>
        <v/>
      </c>
      <c r="G218" s="3" t="str">
        <f t="shared" si="15"/>
        <v>OAB        FC</v>
      </c>
      <c r="H218" t="str">
        <f>""</f>
        <v/>
      </c>
      <c r="I218" t="s">
        <v>1052</v>
      </c>
    </row>
    <row r="219" spans="1:9" x14ac:dyDescent="0.25">
      <c r="A219" t="s">
        <v>434</v>
      </c>
      <c r="B219" t="s">
        <v>435</v>
      </c>
      <c r="C219" t="s">
        <v>1022</v>
      </c>
      <c r="D219" t="str">
        <f t="shared" si="14"/>
        <v>010101</v>
      </c>
      <c r="E219" t="str">
        <f t="shared" si="16"/>
        <v>10100100001</v>
      </c>
      <c r="F219" t="str">
        <f>""</f>
        <v/>
      </c>
      <c r="G219" s="3" t="str">
        <f t="shared" si="15"/>
        <v>OAB        FC</v>
      </c>
      <c r="H219" t="str">
        <f>""</f>
        <v/>
      </c>
      <c r="I219" t="s">
        <v>1052</v>
      </c>
    </row>
    <row r="220" spans="1:9" x14ac:dyDescent="0.25">
      <c r="A220" t="s">
        <v>436</v>
      </c>
      <c r="B220" t="s">
        <v>437</v>
      </c>
      <c r="C220" t="s">
        <v>1022</v>
      </c>
      <c r="D220" t="str">
        <f t="shared" si="14"/>
        <v>010101</v>
      </c>
      <c r="E220" t="str">
        <f t="shared" si="16"/>
        <v>10100100010</v>
      </c>
      <c r="F220" t="str">
        <f>""</f>
        <v/>
      </c>
      <c r="G220" s="3" t="str">
        <f t="shared" si="15"/>
        <v>OAB        FC</v>
      </c>
      <c r="H220" t="str">
        <f>""</f>
        <v/>
      </c>
      <c r="I220" t="s">
        <v>1052</v>
      </c>
    </row>
    <row r="221" spans="1:9" x14ac:dyDescent="0.25">
      <c r="A221" t="s">
        <v>438</v>
      </c>
      <c r="B221" t="s">
        <v>439</v>
      </c>
      <c r="C221" t="s">
        <v>1022</v>
      </c>
      <c r="D221" t="str">
        <f t="shared" si="14"/>
        <v>010101</v>
      </c>
      <c r="E221" t="str">
        <f t="shared" si="16"/>
        <v>10100100011</v>
      </c>
      <c r="F221" t="str">
        <f>""</f>
        <v/>
      </c>
      <c r="G221" s="3" t="str">
        <f t="shared" si="15"/>
        <v>OAB        FC</v>
      </c>
      <c r="H221" t="str">
        <f>""</f>
        <v/>
      </c>
      <c r="I221" t="s">
        <v>1052</v>
      </c>
    </row>
    <row r="222" spans="1:9" x14ac:dyDescent="0.25">
      <c r="A222" t="s">
        <v>440</v>
      </c>
      <c r="B222" t="s">
        <v>441</v>
      </c>
      <c r="C222" t="s">
        <v>1022</v>
      </c>
      <c r="D222" t="str">
        <f t="shared" si="14"/>
        <v>010101</v>
      </c>
      <c r="E222" t="str">
        <f t="shared" si="16"/>
        <v>10100101100</v>
      </c>
      <c r="F222" t="str">
        <f>""</f>
        <v/>
      </c>
      <c r="G222" s="3" t="str">
        <f t="shared" si="15"/>
        <v>OAB        FC</v>
      </c>
      <c r="H222" t="str">
        <f>""</f>
        <v/>
      </c>
      <c r="I222" t="s">
        <v>1052</v>
      </c>
    </row>
    <row r="223" spans="1:9" x14ac:dyDescent="0.25">
      <c r="A223" t="s">
        <v>442</v>
      </c>
      <c r="B223" t="s">
        <v>443</v>
      </c>
      <c r="C223" t="s">
        <v>1022</v>
      </c>
      <c r="D223" t="str">
        <f t="shared" si="14"/>
        <v>010101</v>
      </c>
      <c r="E223" t="str">
        <f t="shared" si="16"/>
        <v>10100101101</v>
      </c>
      <c r="F223" t="str">
        <f>""</f>
        <v/>
      </c>
      <c r="G223" s="3" t="str">
        <f t="shared" si="15"/>
        <v>OAB        FC</v>
      </c>
      <c r="H223" t="str">
        <f>""</f>
        <v/>
      </c>
      <c r="I223" t="s">
        <v>1052</v>
      </c>
    </row>
    <row r="224" spans="1:9" x14ac:dyDescent="0.25">
      <c r="A224" t="s">
        <v>444</v>
      </c>
      <c r="B224" t="s">
        <v>445</v>
      </c>
      <c r="C224" t="s">
        <v>1022</v>
      </c>
      <c r="D224" t="str">
        <f t="shared" si="14"/>
        <v>010101</v>
      </c>
      <c r="E224" t="str">
        <f t="shared" si="16"/>
        <v>10100101111</v>
      </c>
      <c r="F224" t="str">
        <f>""</f>
        <v/>
      </c>
      <c r="G224" s="3" t="str">
        <f t="shared" si="15"/>
        <v>OAB        FC</v>
      </c>
      <c r="H224" t="str">
        <f>""</f>
        <v/>
      </c>
      <c r="I224" t="s">
        <v>1052</v>
      </c>
    </row>
    <row r="225" spans="1:9" x14ac:dyDescent="0.25">
      <c r="A225" t="s">
        <v>446</v>
      </c>
      <c r="B225" t="s">
        <v>447</v>
      </c>
      <c r="C225" t="s">
        <v>1022</v>
      </c>
      <c r="D225" t="str">
        <f t="shared" si="14"/>
        <v>010101</v>
      </c>
      <c r="E225" t="str">
        <f t="shared" si="16"/>
        <v>10110000000</v>
      </c>
      <c r="F225" t="str">
        <f>""</f>
        <v/>
      </c>
      <c r="G225" s="3" t="str">
        <f t="shared" si="15"/>
        <v>OAB        FC</v>
      </c>
      <c r="H225" t="str">
        <f>""</f>
        <v/>
      </c>
      <c r="I225" t="s">
        <v>1052</v>
      </c>
    </row>
    <row r="226" spans="1:9" x14ac:dyDescent="0.25">
      <c r="A226" t="s">
        <v>448</v>
      </c>
      <c r="B226" t="s">
        <v>449</v>
      </c>
      <c r="C226" t="s">
        <v>1022</v>
      </c>
      <c r="D226" t="str">
        <f t="shared" si="14"/>
        <v>010101</v>
      </c>
      <c r="E226" t="str">
        <f t="shared" si="16"/>
        <v>10110000001</v>
      </c>
      <c r="F226" t="str">
        <f>""</f>
        <v/>
      </c>
      <c r="G226" s="3" t="str">
        <f t="shared" si="15"/>
        <v>OAB        FC</v>
      </c>
      <c r="H226" t="str">
        <f>""</f>
        <v/>
      </c>
      <c r="I226" t="s">
        <v>1052</v>
      </c>
    </row>
    <row r="227" spans="1:9" x14ac:dyDescent="0.25">
      <c r="A227" t="s">
        <v>450</v>
      </c>
      <c r="B227" t="s">
        <v>451</v>
      </c>
      <c r="C227" t="s">
        <v>1022</v>
      </c>
      <c r="D227" t="str">
        <f t="shared" si="14"/>
        <v>010101</v>
      </c>
      <c r="E227" t="str">
        <f t="shared" si="16"/>
        <v>10110000010</v>
      </c>
      <c r="F227" t="str">
        <f>""</f>
        <v/>
      </c>
      <c r="G227" s="3" t="str">
        <f t="shared" si="15"/>
        <v>OAB        FC</v>
      </c>
      <c r="H227" t="str">
        <f>""</f>
        <v/>
      </c>
      <c r="I227" t="s">
        <v>1052</v>
      </c>
    </row>
    <row r="228" spans="1:9" x14ac:dyDescent="0.25">
      <c r="A228" t="s">
        <v>452</v>
      </c>
      <c r="B228" t="s">
        <v>453</v>
      </c>
      <c r="C228" t="s">
        <v>1022</v>
      </c>
      <c r="D228" t="str">
        <f t="shared" si="14"/>
        <v>010101</v>
      </c>
      <c r="E228" t="str">
        <f t="shared" si="16"/>
        <v>10110000011</v>
      </c>
      <c r="F228" t="str">
        <f>""</f>
        <v/>
      </c>
      <c r="G228" s="3" t="str">
        <f t="shared" si="15"/>
        <v>OAB        FC</v>
      </c>
      <c r="H228" t="str">
        <f>""</f>
        <v/>
      </c>
      <c r="I228" t="s">
        <v>1052</v>
      </c>
    </row>
    <row r="229" spans="1:9" x14ac:dyDescent="0.25">
      <c r="A229" t="s">
        <v>454</v>
      </c>
      <c r="B229" t="s">
        <v>455</v>
      </c>
      <c r="C229" t="s">
        <v>1022</v>
      </c>
      <c r="D229" t="str">
        <f t="shared" si="14"/>
        <v>010101</v>
      </c>
      <c r="E229" t="str">
        <f t="shared" si="16"/>
        <v>10110011110</v>
      </c>
      <c r="F229" t="str">
        <f>""</f>
        <v/>
      </c>
      <c r="G229" s="3" t="str">
        <f t="shared" si="15"/>
        <v>OAB        FC</v>
      </c>
      <c r="H229" t="str">
        <f>""</f>
        <v/>
      </c>
      <c r="I229" t="s">
        <v>1052</v>
      </c>
    </row>
    <row r="230" spans="1:9" x14ac:dyDescent="0.25">
      <c r="A230" t="s">
        <v>456</v>
      </c>
      <c r="B230" t="s">
        <v>457</v>
      </c>
      <c r="C230" t="s">
        <v>1022</v>
      </c>
      <c r="D230" t="str">
        <f t="shared" si="14"/>
        <v>010101</v>
      </c>
      <c r="E230" t="str">
        <f t="shared" si="16"/>
        <v>10110100000</v>
      </c>
      <c r="F230" t="str">
        <f>""</f>
        <v/>
      </c>
      <c r="G230" s="3" t="str">
        <f t="shared" si="15"/>
        <v>OAB        FC</v>
      </c>
      <c r="H230" t="str">
        <f>""</f>
        <v/>
      </c>
      <c r="I230" t="s">
        <v>1052</v>
      </c>
    </row>
    <row r="231" spans="1:9" x14ac:dyDescent="0.25">
      <c r="A231" t="s">
        <v>458</v>
      </c>
      <c r="B231" t="s">
        <v>459</v>
      </c>
      <c r="C231" t="s">
        <v>1022</v>
      </c>
      <c r="D231" t="str">
        <f t="shared" si="14"/>
        <v>010101</v>
      </c>
      <c r="E231" t="str">
        <f t="shared" si="16"/>
        <v>10110100001</v>
      </c>
      <c r="F231" t="str">
        <f>""</f>
        <v/>
      </c>
      <c r="G231" s="3" t="str">
        <f t="shared" si="15"/>
        <v>OAB        FC</v>
      </c>
      <c r="H231" t="str">
        <f>""</f>
        <v/>
      </c>
      <c r="I231" t="s">
        <v>1052</v>
      </c>
    </row>
    <row r="232" spans="1:9" x14ac:dyDescent="0.25">
      <c r="A232" t="s">
        <v>460</v>
      </c>
      <c r="B232" t="s">
        <v>461</v>
      </c>
      <c r="C232" t="s">
        <v>1022</v>
      </c>
      <c r="D232" t="str">
        <f t="shared" si="14"/>
        <v>010101</v>
      </c>
      <c r="E232" t="str">
        <f t="shared" si="16"/>
        <v>10110100010</v>
      </c>
      <c r="F232" t="str">
        <f>""</f>
        <v/>
      </c>
      <c r="G232" s="3" t="str">
        <f t="shared" si="15"/>
        <v>OAB        FC</v>
      </c>
      <c r="H232" t="str">
        <f>""</f>
        <v/>
      </c>
      <c r="I232" t="s">
        <v>1052</v>
      </c>
    </row>
    <row r="233" spans="1:9" x14ac:dyDescent="0.25">
      <c r="A233" t="s">
        <v>462</v>
      </c>
      <c r="B233" t="s">
        <v>463</v>
      </c>
      <c r="C233" t="s">
        <v>1022</v>
      </c>
      <c r="D233" t="str">
        <f t="shared" si="14"/>
        <v>010101</v>
      </c>
      <c r="E233" t="str">
        <f t="shared" si="16"/>
        <v>10110100011</v>
      </c>
      <c r="F233" t="str">
        <f>""</f>
        <v/>
      </c>
      <c r="G233" s="3" t="str">
        <f t="shared" si="15"/>
        <v>OAB        FC</v>
      </c>
      <c r="H233" t="str">
        <f>""</f>
        <v/>
      </c>
      <c r="I233" t="s">
        <v>1052</v>
      </c>
    </row>
    <row r="234" spans="1:9" x14ac:dyDescent="0.25">
      <c r="A234" t="s">
        <v>464</v>
      </c>
      <c r="B234" t="s">
        <v>465</v>
      </c>
      <c r="C234" t="s">
        <v>1022</v>
      </c>
      <c r="D234" t="str">
        <f t="shared" si="14"/>
        <v>010101</v>
      </c>
      <c r="E234" t="str">
        <f t="shared" si="16"/>
        <v>10110101100</v>
      </c>
      <c r="F234" t="str">
        <f>""</f>
        <v/>
      </c>
      <c r="G234" s="3" t="str">
        <f t="shared" si="15"/>
        <v>OAB        FC</v>
      </c>
      <c r="H234" t="str">
        <f>""</f>
        <v/>
      </c>
      <c r="I234" t="s">
        <v>1052</v>
      </c>
    </row>
    <row r="235" spans="1:9" x14ac:dyDescent="0.25">
      <c r="A235" t="s">
        <v>466</v>
      </c>
      <c r="B235" t="s">
        <v>467</v>
      </c>
      <c r="C235" t="s">
        <v>1022</v>
      </c>
      <c r="D235" t="str">
        <f t="shared" si="14"/>
        <v>010101</v>
      </c>
      <c r="E235" t="str">
        <f t="shared" si="16"/>
        <v>10110101101</v>
      </c>
      <c r="F235" t="str">
        <f>""</f>
        <v/>
      </c>
      <c r="G235" s="3" t="str">
        <f t="shared" si="15"/>
        <v>OAB        FC</v>
      </c>
      <c r="H235" t="str">
        <f>""</f>
        <v/>
      </c>
      <c r="I235" t="s">
        <v>1052</v>
      </c>
    </row>
    <row r="236" spans="1:9" x14ac:dyDescent="0.25">
      <c r="A236" t="s">
        <v>468</v>
      </c>
      <c r="B236" t="s">
        <v>469</v>
      </c>
      <c r="C236" t="s">
        <v>1022</v>
      </c>
      <c r="D236" t="str">
        <f t="shared" si="14"/>
        <v>010101</v>
      </c>
      <c r="E236" t="str">
        <f t="shared" si="16"/>
        <v>10110101111</v>
      </c>
      <c r="F236" t="str">
        <f>""</f>
        <v/>
      </c>
      <c r="G236" s="3" t="str">
        <f t="shared" si="15"/>
        <v>OAB        FC</v>
      </c>
      <c r="H236" t="str">
        <f>""</f>
        <v/>
      </c>
      <c r="I236" t="s">
        <v>1052</v>
      </c>
    </row>
    <row r="237" spans="1:9" x14ac:dyDescent="0.25">
      <c r="A237" t="s">
        <v>470</v>
      </c>
      <c r="B237" t="s">
        <v>471</v>
      </c>
      <c r="C237" t="s">
        <v>1022</v>
      </c>
      <c r="D237" t="str">
        <f t="shared" si="14"/>
        <v>010110</v>
      </c>
      <c r="E237" t="str">
        <f t="shared" si="16"/>
        <v>00000000000</v>
      </c>
      <c r="F237" t="str">
        <f>""</f>
        <v/>
      </c>
      <c r="G237" s="3" t="str">
        <f t="shared" si="15"/>
        <v>OAB        FC</v>
      </c>
      <c r="H237" t="str">
        <f>""</f>
        <v/>
      </c>
      <c r="I237" t="s">
        <v>1052</v>
      </c>
    </row>
    <row r="238" spans="1:9" x14ac:dyDescent="0.25">
      <c r="A238" t="s">
        <v>472</v>
      </c>
      <c r="B238" t="s">
        <v>473</v>
      </c>
      <c r="C238" t="s">
        <v>1022</v>
      </c>
      <c r="D238" t="str">
        <f t="shared" si="14"/>
        <v>010110</v>
      </c>
      <c r="E238" t="str">
        <f t="shared" si="16"/>
        <v>00000000001</v>
      </c>
      <c r="F238" t="str">
        <f>""</f>
        <v/>
      </c>
      <c r="G238" s="3" t="str">
        <f t="shared" si="15"/>
        <v>OAB        FC</v>
      </c>
      <c r="H238" t="str">
        <f>""</f>
        <v/>
      </c>
      <c r="I238" t="s">
        <v>1052</v>
      </c>
    </row>
    <row r="239" spans="1:9" x14ac:dyDescent="0.25">
      <c r="A239" t="s">
        <v>474</v>
      </c>
      <c r="B239" t="s">
        <v>475</v>
      </c>
      <c r="C239" t="s">
        <v>1022</v>
      </c>
      <c r="D239" t="str">
        <f t="shared" si="14"/>
        <v>010110</v>
      </c>
      <c r="E239" t="str">
        <f t="shared" si="16"/>
        <v>00000000010</v>
      </c>
      <c r="F239" t="str">
        <f>""</f>
        <v/>
      </c>
      <c r="G239" s="3" t="str">
        <f t="shared" si="15"/>
        <v>OAB        FC</v>
      </c>
      <c r="H239" t="str">
        <f>""</f>
        <v/>
      </c>
      <c r="I239" t="s">
        <v>1052</v>
      </c>
    </row>
    <row r="240" spans="1:9" x14ac:dyDescent="0.25">
      <c r="A240" t="s">
        <v>476</v>
      </c>
      <c r="B240" t="s">
        <v>477</v>
      </c>
      <c r="C240" t="s">
        <v>1022</v>
      </c>
      <c r="D240" t="str">
        <f t="shared" si="14"/>
        <v>010110</v>
      </c>
      <c r="E240" t="str">
        <f t="shared" si="16"/>
        <v>00000000011</v>
      </c>
      <c r="F240" t="str">
        <f>""</f>
        <v/>
      </c>
      <c r="G240" s="3" t="str">
        <f t="shared" si="15"/>
        <v>OAB        FC</v>
      </c>
      <c r="H240" t="str">
        <f>""</f>
        <v/>
      </c>
      <c r="I240" t="s">
        <v>1052</v>
      </c>
    </row>
    <row r="241" spans="1:9" x14ac:dyDescent="0.25">
      <c r="A241" t="s">
        <v>478</v>
      </c>
      <c r="B241" t="s">
        <v>479</v>
      </c>
      <c r="C241" t="s">
        <v>1022</v>
      </c>
      <c r="D241" t="str">
        <f t="shared" si="14"/>
        <v>010110</v>
      </c>
      <c r="E241" t="str">
        <f t="shared" si="16"/>
        <v>00000100000</v>
      </c>
      <c r="F241" t="str">
        <f>""</f>
        <v/>
      </c>
      <c r="G241" s="3" t="str">
        <f t="shared" si="15"/>
        <v>OAB        FC</v>
      </c>
      <c r="H241" t="str">
        <f>""</f>
        <v/>
      </c>
      <c r="I241" t="s">
        <v>1052</v>
      </c>
    </row>
    <row r="242" spans="1:9" x14ac:dyDescent="0.25">
      <c r="A242" t="s">
        <v>480</v>
      </c>
      <c r="B242" t="s">
        <v>481</v>
      </c>
      <c r="C242" t="s">
        <v>1022</v>
      </c>
      <c r="D242" t="str">
        <f t="shared" si="14"/>
        <v>010110</v>
      </c>
      <c r="E242" t="str">
        <f t="shared" si="16"/>
        <v>00000100001</v>
      </c>
      <c r="F242" t="str">
        <f>""</f>
        <v/>
      </c>
      <c r="G242" s="3" t="str">
        <f t="shared" si="15"/>
        <v>OAB        FC</v>
      </c>
      <c r="H242" t="str">
        <f>""</f>
        <v/>
      </c>
      <c r="I242" t="s">
        <v>1052</v>
      </c>
    </row>
    <row r="243" spans="1:9" x14ac:dyDescent="0.25">
      <c r="A243" t="s">
        <v>482</v>
      </c>
      <c r="B243" t="s">
        <v>483</v>
      </c>
      <c r="C243" t="s">
        <v>1022</v>
      </c>
      <c r="D243" t="str">
        <f t="shared" si="14"/>
        <v>010110</v>
      </c>
      <c r="E243" t="str">
        <f t="shared" si="16"/>
        <v>00000100010</v>
      </c>
      <c r="F243" t="str">
        <f>""</f>
        <v/>
      </c>
      <c r="G243" s="3" t="str">
        <f t="shared" si="15"/>
        <v>OAB        FC</v>
      </c>
      <c r="H243" t="str">
        <f>""</f>
        <v/>
      </c>
      <c r="I243" t="s">
        <v>1052</v>
      </c>
    </row>
    <row r="244" spans="1:9" x14ac:dyDescent="0.25">
      <c r="A244" t="s">
        <v>484</v>
      </c>
      <c r="B244" t="s">
        <v>485</v>
      </c>
      <c r="C244" t="s">
        <v>1022</v>
      </c>
      <c r="D244" t="str">
        <f t="shared" si="14"/>
        <v>010110</v>
      </c>
      <c r="E244" t="str">
        <f t="shared" si="16"/>
        <v>00000100011</v>
      </c>
      <c r="F244" t="str">
        <f>""</f>
        <v/>
      </c>
      <c r="G244" s="3" t="str">
        <f t="shared" si="15"/>
        <v>OAB        FC</v>
      </c>
      <c r="H244" t="str">
        <f>""</f>
        <v/>
      </c>
      <c r="I244" t="s">
        <v>1052</v>
      </c>
    </row>
    <row r="245" spans="1:9" x14ac:dyDescent="0.25">
      <c r="A245" t="s">
        <v>486</v>
      </c>
      <c r="B245" t="s">
        <v>487</v>
      </c>
      <c r="C245" t="s">
        <v>1022</v>
      </c>
      <c r="D245" t="str">
        <f t="shared" si="14"/>
        <v>010110</v>
      </c>
      <c r="E245" t="str">
        <f t="shared" si="16"/>
        <v>00000101100</v>
      </c>
      <c r="F245" t="str">
        <f>""</f>
        <v/>
      </c>
      <c r="G245" s="3" t="str">
        <f t="shared" si="15"/>
        <v>OAB        FC</v>
      </c>
      <c r="H245" t="str">
        <f>""</f>
        <v/>
      </c>
      <c r="I245" t="s">
        <v>1052</v>
      </c>
    </row>
    <row r="246" spans="1:9" x14ac:dyDescent="0.25">
      <c r="A246" t="s">
        <v>488</v>
      </c>
      <c r="B246" t="s">
        <v>489</v>
      </c>
      <c r="C246" t="s">
        <v>1022</v>
      </c>
      <c r="D246" t="str">
        <f t="shared" si="14"/>
        <v>010110</v>
      </c>
      <c r="E246" t="str">
        <f t="shared" si="16"/>
        <v>00000101111</v>
      </c>
      <c r="F246" t="str">
        <f>""</f>
        <v/>
      </c>
      <c r="G246" s="3" t="str">
        <f t="shared" si="15"/>
        <v>OAB        FC</v>
      </c>
      <c r="H246" t="str">
        <f>""</f>
        <v/>
      </c>
      <c r="I246" t="s">
        <v>1052</v>
      </c>
    </row>
    <row r="247" spans="1:9" x14ac:dyDescent="0.25">
      <c r="A247" t="s">
        <v>490</v>
      </c>
      <c r="B247" t="s">
        <v>491</v>
      </c>
      <c r="C247" t="s">
        <v>1022</v>
      </c>
      <c r="D247" t="str">
        <f t="shared" si="14"/>
        <v>010110</v>
      </c>
      <c r="E247" t="str">
        <f t="shared" si="16"/>
        <v>00000111100</v>
      </c>
      <c r="F247" t="str">
        <f>""</f>
        <v/>
      </c>
      <c r="G247" s="3" t="str">
        <f t="shared" si="15"/>
        <v>OAB        FC</v>
      </c>
      <c r="H247" t="str">
        <f>""</f>
        <v/>
      </c>
      <c r="I247" t="s">
        <v>1052</v>
      </c>
    </row>
    <row r="248" spans="1:9" x14ac:dyDescent="0.25">
      <c r="A248" t="s">
        <v>492</v>
      </c>
      <c r="B248" t="s">
        <v>493</v>
      </c>
      <c r="C248" t="s">
        <v>1022</v>
      </c>
      <c r="D248" t="str">
        <f t="shared" si="14"/>
        <v>010110</v>
      </c>
      <c r="E248" t="str">
        <f t="shared" si="16"/>
        <v>00000111110</v>
      </c>
      <c r="F248" t="str">
        <f>""</f>
        <v/>
      </c>
      <c r="G248" s="3" t="str">
        <f t="shared" si="15"/>
        <v>OAB        FC</v>
      </c>
      <c r="H248" t="str">
        <f>""</f>
        <v/>
      </c>
      <c r="I248" t="s">
        <v>1052</v>
      </c>
    </row>
    <row r="249" spans="1:9" x14ac:dyDescent="0.25">
      <c r="A249" t="s">
        <v>494</v>
      </c>
      <c r="B249" t="s">
        <v>495</v>
      </c>
      <c r="C249" t="s">
        <v>1022</v>
      </c>
      <c r="D249" t="str">
        <f t="shared" si="14"/>
        <v>010110</v>
      </c>
      <c r="E249" t="str">
        <f t="shared" si="16"/>
        <v>00001000000</v>
      </c>
      <c r="F249" t="str">
        <f>""</f>
        <v/>
      </c>
      <c r="G249" s="3" t="str">
        <f t="shared" si="15"/>
        <v>OAB        FC</v>
      </c>
      <c r="H249" t="str">
        <f>""</f>
        <v/>
      </c>
      <c r="I249" t="s">
        <v>1052</v>
      </c>
    </row>
    <row r="250" spans="1:9" x14ac:dyDescent="0.25">
      <c r="A250" t="s">
        <v>496</v>
      </c>
      <c r="B250" t="s">
        <v>497</v>
      </c>
      <c r="C250" t="s">
        <v>1022</v>
      </c>
      <c r="D250" t="str">
        <f t="shared" si="14"/>
        <v>010110</v>
      </c>
      <c r="E250" t="str">
        <f t="shared" si="16"/>
        <v>00001000001</v>
      </c>
      <c r="F250" t="str">
        <f>""</f>
        <v/>
      </c>
      <c r="G250" s="3" t="str">
        <f t="shared" si="15"/>
        <v>OAB        FC</v>
      </c>
      <c r="H250" t="str">
        <f>""</f>
        <v/>
      </c>
      <c r="I250" t="s">
        <v>1052</v>
      </c>
    </row>
    <row r="251" spans="1:9" x14ac:dyDescent="0.25">
      <c r="A251" t="s">
        <v>498</v>
      </c>
      <c r="B251" t="s">
        <v>499</v>
      </c>
      <c r="C251" t="s">
        <v>1022</v>
      </c>
      <c r="D251" t="str">
        <f t="shared" si="14"/>
        <v>010110</v>
      </c>
      <c r="E251" t="str">
        <f t="shared" si="16"/>
        <v>00001000010</v>
      </c>
      <c r="F251" t="str">
        <f>""</f>
        <v/>
      </c>
      <c r="G251" s="3" t="str">
        <f t="shared" si="15"/>
        <v>OAB        FC</v>
      </c>
      <c r="H251" t="str">
        <f>""</f>
        <v/>
      </c>
      <c r="I251" t="s">
        <v>1052</v>
      </c>
    </row>
    <row r="252" spans="1:9" x14ac:dyDescent="0.25">
      <c r="A252" t="s">
        <v>500</v>
      </c>
      <c r="B252" t="s">
        <v>501</v>
      </c>
      <c r="C252" t="s">
        <v>1022</v>
      </c>
      <c r="D252" t="str">
        <f t="shared" ref="D252:D315" si="17">HEX2BIN(MID(A252,1,2),6)</f>
        <v>010110</v>
      </c>
      <c r="E252" t="str">
        <f t="shared" si="16"/>
        <v>00001000011</v>
      </c>
      <c r="F252" t="str">
        <f>""</f>
        <v/>
      </c>
      <c r="G252" s="3" t="str">
        <f t="shared" si="15"/>
        <v>OAB        FC</v>
      </c>
      <c r="H252" t="str">
        <f>""</f>
        <v/>
      </c>
      <c r="I252" t="s">
        <v>1052</v>
      </c>
    </row>
    <row r="253" spans="1:9" x14ac:dyDescent="0.25">
      <c r="A253" t="s">
        <v>502</v>
      </c>
      <c r="B253" t="s">
        <v>503</v>
      </c>
      <c r="C253" t="s">
        <v>1022</v>
      </c>
      <c r="D253" t="str">
        <f t="shared" si="17"/>
        <v>010110</v>
      </c>
      <c r="E253" t="str">
        <f t="shared" si="16"/>
        <v>00001100000</v>
      </c>
      <c r="F253" t="str">
        <f>""</f>
        <v/>
      </c>
      <c r="G253" s="3" t="str">
        <f t="shared" si="15"/>
        <v>OAB        FC</v>
      </c>
      <c r="H253" t="str">
        <f>""</f>
        <v/>
      </c>
      <c r="I253" t="s">
        <v>1052</v>
      </c>
    </row>
    <row r="254" spans="1:9" x14ac:dyDescent="0.25">
      <c r="A254" t="s">
        <v>504</v>
      </c>
      <c r="B254" t="s">
        <v>505</v>
      </c>
      <c r="C254" t="s">
        <v>1022</v>
      </c>
      <c r="D254" t="str">
        <f t="shared" si="17"/>
        <v>010110</v>
      </c>
      <c r="E254" t="str">
        <f t="shared" si="16"/>
        <v>00001100001</v>
      </c>
      <c r="F254" t="str">
        <f>""</f>
        <v/>
      </c>
      <c r="G254" s="3" t="str">
        <f t="shared" si="15"/>
        <v>OAB        FC</v>
      </c>
      <c r="H254" t="str">
        <f>""</f>
        <v/>
      </c>
      <c r="I254" t="s">
        <v>1052</v>
      </c>
    </row>
    <row r="255" spans="1:9" x14ac:dyDescent="0.25">
      <c r="A255" t="s">
        <v>506</v>
      </c>
      <c r="B255" t="s">
        <v>507</v>
      </c>
      <c r="C255" t="s">
        <v>1022</v>
      </c>
      <c r="D255" t="str">
        <f t="shared" si="17"/>
        <v>010110</v>
      </c>
      <c r="E255" t="str">
        <f t="shared" si="16"/>
        <v>00001100010</v>
      </c>
      <c r="F255" t="str">
        <f>""</f>
        <v/>
      </c>
      <c r="G255" s="3" t="str">
        <f t="shared" si="15"/>
        <v>OAB        FC</v>
      </c>
      <c r="H255" t="str">
        <f>""</f>
        <v/>
      </c>
      <c r="I255" t="s">
        <v>1052</v>
      </c>
    </row>
    <row r="256" spans="1:9" x14ac:dyDescent="0.25">
      <c r="A256" t="s">
        <v>508</v>
      </c>
      <c r="B256" t="s">
        <v>509</v>
      </c>
      <c r="C256" t="s">
        <v>1022</v>
      </c>
      <c r="D256" t="str">
        <f t="shared" si="17"/>
        <v>010110</v>
      </c>
      <c r="E256" t="str">
        <f t="shared" si="16"/>
        <v>00001100011</v>
      </c>
      <c r="F256" t="str">
        <f>""</f>
        <v/>
      </c>
      <c r="G256" s="3" t="str">
        <f t="shared" si="15"/>
        <v>OAB        FC</v>
      </c>
      <c r="H256" t="str">
        <f>""</f>
        <v/>
      </c>
      <c r="I256" t="s">
        <v>1052</v>
      </c>
    </row>
    <row r="257" spans="1:9" x14ac:dyDescent="0.25">
      <c r="A257" t="s">
        <v>510</v>
      </c>
      <c r="B257" t="s">
        <v>511</v>
      </c>
      <c r="C257" t="s">
        <v>1022</v>
      </c>
      <c r="D257" t="str">
        <f t="shared" si="17"/>
        <v>010110</v>
      </c>
      <c r="E257" t="str">
        <f t="shared" si="16"/>
        <v>00001101100</v>
      </c>
      <c r="F257" t="str">
        <f>""</f>
        <v/>
      </c>
      <c r="G257" s="3" t="str">
        <f t="shared" si="15"/>
        <v>OAB        FC</v>
      </c>
      <c r="H257" t="str">
        <f>""</f>
        <v/>
      </c>
      <c r="I257" t="s">
        <v>1052</v>
      </c>
    </row>
    <row r="258" spans="1:9" x14ac:dyDescent="0.25">
      <c r="A258" t="s">
        <v>512</v>
      </c>
      <c r="B258" t="s">
        <v>513</v>
      </c>
      <c r="C258" t="s">
        <v>1022</v>
      </c>
      <c r="D258" t="str">
        <f t="shared" si="17"/>
        <v>010110</v>
      </c>
      <c r="E258" t="str">
        <f t="shared" si="16"/>
        <v>00001101111</v>
      </c>
      <c r="F258" t="str">
        <f>""</f>
        <v/>
      </c>
      <c r="G258" s="3" t="str">
        <f t="shared" si="15"/>
        <v>OAB        FC</v>
      </c>
      <c r="H258" t="str">
        <f>""</f>
        <v/>
      </c>
      <c r="I258" t="s">
        <v>1052</v>
      </c>
    </row>
    <row r="259" spans="1:9" x14ac:dyDescent="0.25">
      <c r="A259" t="s">
        <v>514</v>
      </c>
      <c r="B259" t="s">
        <v>515</v>
      </c>
      <c r="C259" t="s">
        <v>1022</v>
      </c>
      <c r="D259" t="str">
        <f t="shared" si="17"/>
        <v>010110</v>
      </c>
      <c r="E259" t="str">
        <f t="shared" si="16"/>
        <v>00001111100</v>
      </c>
      <c r="F259" t="str">
        <f>""</f>
        <v/>
      </c>
      <c r="G259" s="3" t="str">
        <f t="shared" ref="G259:G322" si="18">VLOOKUP(C259,$K$2:$L$20,2,FALSE)</f>
        <v>OAB        FC</v>
      </c>
      <c r="H259" t="str">
        <f>""</f>
        <v/>
      </c>
      <c r="I259" t="s">
        <v>1052</v>
      </c>
    </row>
    <row r="260" spans="1:9" x14ac:dyDescent="0.25">
      <c r="A260" t="s">
        <v>516</v>
      </c>
      <c r="B260" t="s">
        <v>517</v>
      </c>
      <c r="C260" t="s">
        <v>1022</v>
      </c>
      <c r="D260" t="str">
        <f t="shared" si="17"/>
        <v>010110</v>
      </c>
      <c r="E260" t="str">
        <f t="shared" si="16"/>
        <v>00001111110</v>
      </c>
      <c r="F260" t="str">
        <f>""</f>
        <v/>
      </c>
      <c r="G260" s="3" t="str">
        <f t="shared" si="18"/>
        <v>OAB        FC</v>
      </c>
      <c r="H260" t="str">
        <f>""</f>
        <v/>
      </c>
      <c r="I260" t="s">
        <v>1052</v>
      </c>
    </row>
    <row r="261" spans="1:9" x14ac:dyDescent="0.25">
      <c r="A261" t="s">
        <v>518</v>
      </c>
      <c r="B261" t="s">
        <v>519</v>
      </c>
      <c r="C261" t="s">
        <v>1022</v>
      </c>
      <c r="D261" t="str">
        <f t="shared" si="17"/>
        <v>010110</v>
      </c>
      <c r="E261" t="str">
        <f t="shared" si="16"/>
        <v>00010000000</v>
      </c>
      <c r="F261" t="str">
        <f>""</f>
        <v/>
      </c>
      <c r="G261" s="3" t="str">
        <f t="shared" si="18"/>
        <v>OAB        FC</v>
      </c>
      <c r="H261" t="str">
        <f>""</f>
        <v/>
      </c>
      <c r="I261" t="s">
        <v>1052</v>
      </c>
    </row>
    <row r="262" spans="1:9" x14ac:dyDescent="0.25">
      <c r="A262" t="s">
        <v>520</v>
      </c>
      <c r="B262" t="s">
        <v>521</v>
      </c>
      <c r="C262" t="s">
        <v>1022</v>
      </c>
      <c r="D262" t="str">
        <f t="shared" si="17"/>
        <v>010110</v>
      </c>
      <c r="E262" t="str">
        <f t="shared" si="16"/>
        <v>00010000001</v>
      </c>
      <c r="F262" t="str">
        <f>""</f>
        <v/>
      </c>
      <c r="G262" s="3" t="str">
        <f t="shared" si="18"/>
        <v>OAB        FC</v>
      </c>
      <c r="H262" t="str">
        <f>""</f>
        <v/>
      </c>
      <c r="I262" t="s">
        <v>1052</v>
      </c>
    </row>
    <row r="263" spans="1:9" x14ac:dyDescent="0.25">
      <c r="A263" t="s">
        <v>522</v>
      </c>
      <c r="B263" t="s">
        <v>523</v>
      </c>
      <c r="C263" t="s">
        <v>1022</v>
      </c>
      <c r="D263" t="str">
        <f t="shared" si="17"/>
        <v>010110</v>
      </c>
      <c r="E263" t="str">
        <f t="shared" si="16"/>
        <v>00010000010</v>
      </c>
      <c r="F263" t="str">
        <f>""</f>
        <v/>
      </c>
      <c r="G263" s="3" t="str">
        <f t="shared" si="18"/>
        <v>OAB        FC</v>
      </c>
      <c r="H263" t="str">
        <f>""</f>
        <v/>
      </c>
      <c r="I263" t="s">
        <v>1052</v>
      </c>
    </row>
    <row r="264" spans="1:9" x14ac:dyDescent="0.25">
      <c r="A264" t="s">
        <v>524</v>
      </c>
      <c r="B264" t="s">
        <v>525</v>
      </c>
      <c r="C264" t="s">
        <v>1022</v>
      </c>
      <c r="D264" t="str">
        <f t="shared" si="17"/>
        <v>010110</v>
      </c>
      <c r="E264" t="str">
        <f t="shared" si="16"/>
        <v>00010000011</v>
      </c>
      <c r="F264" t="str">
        <f>""</f>
        <v/>
      </c>
      <c r="G264" s="3" t="str">
        <f t="shared" si="18"/>
        <v>OAB        FC</v>
      </c>
      <c r="H264" t="str">
        <f>""</f>
        <v/>
      </c>
      <c r="I264" t="s">
        <v>1052</v>
      </c>
    </row>
    <row r="265" spans="1:9" x14ac:dyDescent="0.25">
      <c r="A265" t="s">
        <v>526</v>
      </c>
      <c r="B265" t="s">
        <v>527</v>
      </c>
      <c r="C265" t="s">
        <v>1022</v>
      </c>
      <c r="D265" t="str">
        <f t="shared" si="17"/>
        <v>010110</v>
      </c>
      <c r="E265" t="str">
        <f t="shared" si="16"/>
        <v>00010100000</v>
      </c>
      <c r="F265" t="str">
        <f>""</f>
        <v/>
      </c>
      <c r="G265" s="3" t="str">
        <f t="shared" si="18"/>
        <v>OAB        FC</v>
      </c>
      <c r="H265" t="str">
        <f>""</f>
        <v/>
      </c>
      <c r="I265" t="s">
        <v>1052</v>
      </c>
    </row>
    <row r="266" spans="1:9" x14ac:dyDescent="0.25">
      <c r="A266" t="s">
        <v>528</v>
      </c>
      <c r="B266" t="s">
        <v>529</v>
      </c>
      <c r="C266" t="s">
        <v>1022</v>
      </c>
      <c r="D266" t="str">
        <f t="shared" si="17"/>
        <v>010110</v>
      </c>
      <c r="E266" t="str">
        <f t="shared" si="16"/>
        <v>00010100001</v>
      </c>
      <c r="F266" t="str">
        <f>""</f>
        <v/>
      </c>
      <c r="G266" s="3" t="str">
        <f t="shared" si="18"/>
        <v>OAB        FC</v>
      </c>
      <c r="H266" t="str">
        <f>""</f>
        <v/>
      </c>
      <c r="I266" t="s">
        <v>1052</v>
      </c>
    </row>
    <row r="267" spans="1:9" x14ac:dyDescent="0.25">
      <c r="A267" t="s">
        <v>530</v>
      </c>
      <c r="B267" t="s">
        <v>531</v>
      </c>
      <c r="C267" t="s">
        <v>1022</v>
      </c>
      <c r="D267" t="str">
        <f t="shared" si="17"/>
        <v>010110</v>
      </c>
      <c r="E267" t="str">
        <f t="shared" si="16"/>
        <v>00010100010</v>
      </c>
      <c r="F267" t="str">
        <f>""</f>
        <v/>
      </c>
      <c r="G267" s="3" t="str">
        <f t="shared" si="18"/>
        <v>OAB        FC</v>
      </c>
      <c r="H267" t="str">
        <f>""</f>
        <v/>
      </c>
      <c r="I267" t="s">
        <v>1052</v>
      </c>
    </row>
    <row r="268" spans="1:9" x14ac:dyDescent="0.25">
      <c r="A268" t="s">
        <v>532</v>
      </c>
      <c r="B268" t="s">
        <v>533</v>
      </c>
      <c r="C268" t="s">
        <v>1022</v>
      </c>
      <c r="D268" t="str">
        <f t="shared" si="17"/>
        <v>010110</v>
      </c>
      <c r="E268" t="str">
        <f t="shared" ref="E268:E331" si="19">IF(LEN(A268)=2,"",IF(VLOOKUP(C268,$K$2:$Z$20,14,FALSE)&lt;9,HEX2BIN(MID(A268,4,2),VLOOKUP(C268,$K$2:$Z$20,14,FALSE)),HEX2BIN(MID(A268,4,1),VLOOKUP(C268,$K$2:$Z$20,14,FALSE)-8)&amp;HEX2BIN(MID(A268,5,2),8)))</f>
        <v>00010100011</v>
      </c>
      <c r="F268" t="str">
        <f>""</f>
        <v/>
      </c>
      <c r="G268" s="3" t="str">
        <f t="shared" si="18"/>
        <v>OAB        FC</v>
      </c>
      <c r="H268" t="str">
        <f>""</f>
        <v/>
      </c>
      <c r="I268" t="s">
        <v>1052</v>
      </c>
    </row>
    <row r="269" spans="1:9" x14ac:dyDescent="0.25">
      <c r="A269" t="s">
        <v>534</v>
      </c>
      <c r="B269" t="s">
        <v>535</v>
      </c>
      <c r="C269" t="s">
        <v>1022</v>
      </c>
      <c r="D269" t="str">
        <f t="shared" si="17"/>
        <v>010110</v>
      </c>
      <c r="E269" t="str">
        <f t="shared" si="19"/>
        <v>00010100100</v>
      </c>
      <c r="F269" t="str">
        <f>""</f>
        <v/>
      </c>
      <c r="G269" s="3" t="str">
        <f t="shared" si="18"/>
        <v>OAB        FC</v>
      </c>
      <c r="H269" t="str">
        <f>""</f>
        <v/>
      </c>
      <c r="I269" t="s">
        <v>1052</v>
      </c>
    </row>
    <row r="270" spans="1:9" x14ac:dyDescent="0.25">
      <c r="A270" t="s">
        <v>536</v>
      </c>
      <c r="B270" t="s">
        <v>537</v>
      </c>
      <c r="C270" t="s">
        <v>1022</v>
      </c>
      <c r="D270" t="str">
        <f t="shared" si="17"/>
        <v>010110</v>
      </c>
      <c r="E270" t="str">
        <f t="shared" si="19"/>
        <v>00010100101</v>
      </c>
      <c r="F270" t="str">
        <f>""</f>
        <v/>
      </c>
      <c r="G270" s="3" t="str">
        <f t="shared" si="18"/>
        <v>OAB        FC</v>
      </c>
      <c r="H270" t="str">
        <f>""</f>
        <v/>
      </c>
      <c r="I270" t="s">
        <v>1052</v>
      </c>
    </row>
    <row r="271" spans="1:9" x14ac:dyDescent="0.25">
      <c r="A271" t="s">
        <v>538</v>
      </c>
      <c r="B271" t="s">
        <v>539</v>
      </c>
      <c r="C271" t="s">
        <v>1022</v>
      </c>
      <c r="D271" t="str">
        <f t="shared" si="17"/>
        <v>010110</v>
      </c>
      <c r="E271" t="str">
        <f t="shared" si="19"/>
        <v>00010100110</v>
      </c>
      <c r="F271" t="str">
        <f>""</f>
        <v/>
      </c>
      <c r="G271" s="3" t="str">
        <f t="shared" si="18"/>
        <v>OAB        FC</v>
      </c>
      <c r="H271" t="str">
        <f>""</f>
        <v/>
      </c>
      <c r="I271" t="s">
        <v>1052</v>
      </c>
    </row>
    <row r="272" spans="1:9" x14ac:dyDescent="0.25">
      <c r="A272" t="s">
        <v>540</v>
      </c>
      <c r="B272" t="s">
        <v>541</v>
      </c>
      <c r="C272" t="s">
        <v>1022</v>
      </c>
      <c r="D272" t="str">
        <f t="shared" si="17"/>
        <v>010110</v>
      </c>
      <c r="E272" t="str">
        <f t="shared" si="19"/>
        <v>00010100111</v>
      </c>
      <c r="F272" t="str">
        <f>""</f>
        <v/>
      </c>
      <c r="G272" s="3" t="str">
        <f t="shared" si="18"/>
        <v>OAB        FC</v>
      </c>
      <c r="H272" t="str">
        <f>""</f>
        <v/>
      </c>
      <c r="I272" t="s">
        <v>1052</v>
      </c>
    </row>
    <row r="273" spans="1:9" x14ac:dyDescent="0.25">
      <c r="A273" t="s">
        <v>542</v>
      </c>
      <c r="B273" t="s">
        <v>543</v>
      </c>
      <c r="C273" t="s">
        <v>1022</v>
      </c>
      <c r="D273" t="str">
        <f t="shared" si="17"/>
        <v>010110</v>
      </c>
      <c r="E273" t="str">
        <f t="shared" si="19"/>
        <v>00010101100</v>
      </c>
      <c r="F273" t="str">
        <f>""</f>
        <v/>
      </c>
      <c r="G273" s="3" t="str">
        <f t="shared" si="18"/>
        <v>OAB        FC</v>
      </c>
      <c r="H273" t="str">
        <f>""</f>
        <v/>
      </c>
      <c r="I273" t="s">
        <v>1052</v>
      </c>
    </row>
    <row r="274" spans="1:9" x14ac:dyDescent="0.25">
      <c r="A274" t="s">
        <v>544</v>
      </c>
      <c r="B274" t="s">
        <v>545</v>
      </c>
      <c r="C274" t="s">
        <v>1022</v>
      </c>
      <c r="D274" t="str">
        <f t="shared" si="17"/>
        <v>010110</v>
      </c>
      <c r="E274" t="str">
        <f t="shared" si="19"/>
        <v>00010101111</v>
      </c>
      <c r="F274" t="str">
        <f>""</f>
        <v/>
      </c>
      <c r="G274" s="3" t="str">
        <f t="shared" si="18"/>
        <v>OAB        FC</v>
      </c>
      <c r="H274" t="str">
        <f>""</f>
        <v/>
      </c>
      <c r="I274" t="s">
        <v>1052</v>
      </c>
    </row>
    <row r="275" spans="1:9" x14ac:dyDescent="0.25">
      <c r="A275" t="s">
        <v>546</v>
      </c>
      <c r="B275" t="s">
        <v>547</v>
      </c>
      <c r="C275" t="s">
        <v>1022</v>
      </c>
      <c r="D275" t="str">
        <f t="shared" si="17"/>
        <v>010110</v>
      </c>
      <c r="E275" t="str">
        <f t="shared" si="19"/>
        <v>00010111100</v>
      </c>
      <c r="F275" t="str">
        <f>""</f>
        <v/>
      </c>
      <c r="G275" s="3" t="str">
        <f t="shared" si="18"/>
        <v>OAB        FC</v>
      </c>
      <c r="H275" t="str">
        <f>""</f>
        <v/>
      </c>
      <c r="I275" t="s">
        <v>1052</v>
      </c>
    </row>
    <row r="276" spans="1:9" x14ac:dyDescent="0.25">
      <c r="A276" t="s">
        <v>548</v>
      </c>
      <c r="B276" t="s">
        <v>549</v>
      </c>
      <c r="C276" t="s">
        <v>1022</v>
      </c>
      <c r="D276" t="str">
        <f t="shared" si="17"/>
        <v>010110</v>
      </c>
      <c r="E276" t="str">
        <f t="shared" si="19"/>
        <v>00010111110</v>
      </c>
      <c r="F276" t="str">
        <f>""</f>
        <v/>
      </c>
      <c r="G276" s="3" t="str">
        <f t="shared" si="18"/>
        <v>OAB        FC</v>
      </c>
      <c r="H276" t="str">
        <f>""</f>
        <v/>
      </c>
      <c r="I276" t="s">
        <v>1052</v>
      </c>
    </row>
    <row r="277" spans="1:9" x14ac:dyDescent="0.25">
      <c r="A277" t="s">
        <v>550</v>
      </c>
      <c r="B277" t="s">
        <v>551</v>
      </c>
      <c r="C277" t="s">
        <v>1022</v>
      </c>
      <c r="D277" t="str">
        <f t="shared" si="17"/>
        <v>010110</v>
      </c>
      <c r="E277" t="str">
        <f t="shared" si="19"/>
        <v>00011000000</v>
      </c>
      <c r="F277" t="str">
        <f>""</f>
        <v/>
      </c>
      <c r="G277" s="3" t="str">
        <f t="shared" si="18"/>
        <v>OAB        FC</v>
      </c>
      <c r="H277" t="str">
        <f>""</f>
        <v/>
      </c>
      <c r="I277" t="s">
        <v>1052</v>
      </c>
    </row>
    <row r="278" spans="1:9" x14ac:dyDescent="0.25">
      <c r="A278" t="s">
        <v>552</v>
      </c>
      <c r="B278" t="s">
        <v>553</v>
      </c>
      <c r="C278" t="s">
        <v>1022</v>
      </c>
      <c r="D278" t="str">
        <f t="shared" si="17"/>
        <v>010110</v>
      </c>
      <c r="E278" t="str">
        <f t="shared" si="19"/>
        <v>00011000001</v>
      </c>
      <c r="F278" t="str">
        <f>""</f>
        <v/>
      </c>
      <c r="G278" s="3" t="str">
        <f t="shared" si="18"/>
        <v>OAB        FC</v>
      </c>
      <c r="H278" t="str">
        <f>""</f>
        <v/>
      </c>
      <c r="I278" t="s">
        <v>1052</v>
      </c>
    </row>
    <row r="279" spans="1:9" x14ac:dyDescent="0.25">
      <c r="A279" t="s">
        <v>554</v>
      </c>
      <c r="B279" t="s">
        <v>555</v>
      </c>
      <c r="C279" t="s">
        <v>1022</v>
      </c>
      <c r="D279" t="str">
        <f t="shared" si="17"/>
        <v>010110</v>
      </c>
      <c r="E279" t="str">
        <f t="shared" si="19"/>
        <v>00011000010</v>
      </c>
      <c r="F279" t="str">
        <f>""</f>
        <v/>
      </c>
      <c r="G279" s="3" t="str">
        <f t="shared" si="18"/>
        <v>OAB        FC</v>
      </c>
      <c r="H279" t="str">
        <f>""</f>
        <v/>
      </c>
      <c r="I279" t="s">
        <v>1052</v>
      </c>
    </row>
    <row r="280" spans="1:9" x14ac:dyDescent="0.25">
      <c r="A280" t="s">
        <v>556</v>
      </c>
      <c r="B280" t="s">
        <v>557</v>
      </c>
      <c r="C280" t="s">
        <v>1022</v>
      </c>
      <c r="D280" t="str">
        <f t="shared" si="17"/>
        <v>010110</v>
      </c>
      <c r="E280" t="str">
        <f t="shared" si="19"/>
        <v>00011000011</v>
      </c>
      <c r="F280" t="str">
        <f>""</f>
        <v/>
      </c>
      <c r="G280" s="3" t="str">
        <f t="shared" si="18"/>
        <v>OAB        FC</v>
      </c>
      <c r="H280" t="str">
        <f>""</f>
        <v/>
      </c>
      <c r="I280" t="s">
        <v>1052</v>
      </c>
    </row>
    <row r="281" spans="1:9" x14ac:dyDescent="0.25">
      <c r="A281" t="s">
        <v>558</v>
      </c>
      <c r="B281" t="s">
        <v>559</v>
      </c>
      <c r="C281" t="s">
        <v>1022</v>
      </c>
      <c r="D281" t="str">
        <f t="shared" si="17"/>
        <v>010110</v>
      </c>
      <c r="E281" t="str">
        <f t="shared" si="19"/>
        <v>00011100000</v>
      </c>
      <c r="F281" t="str">
        <f>""</f>
        <v/>
      </c>
      <c r="G281" s="3" t="str">
        <f t="shared" si="18"/>
        <v>OAB        FC</v>
      </c>
      <c r="H281" t="str">
        <f>""</f>
        <v/>
      </c>
      <c r="I281" t="s">
        <v>1052</v>
      </c>
    </row>
    <row r="282" spans="1:9" x14ac:dyDescent="0.25">
      <c r="A282" t="s">
        <v>560</v>
      </c>
      <c r="B282" t="s">
        <v>561</v>
      </c>
      <c r="C282" t="s">
        <v>1022</v>
      </c>
      <c r="D282" t="str">
        <f t="shared" si="17"/>
        <v>010110</v>
      </c>
      <c r="E282" t="str">
        <f t="shared" si="19"/>
        <v>00011100001</v>
      </c>
      <c r="F282" t="str">
        <f>""</f>
        <v/>
      </c>
      <c r="G282" s="3" t="str">
        <f t="shared" si="18"/>
        <v>OAB        FC</v>
      </c>
      <c r="H282" t="str">
        <f>""</f>
        <v/>
      </c>
      <c r="I282" t="s">
        <v>1052</v>
      </c>
    </row>
    <row r="283" spans="1:9" x14ac:dyDescent="0.25">
      <c r="A283" t="s">
        <v>562</v>
      </c>
      <c r="B283" t="s">
        <v>563</v>
      </c>
      <c r="C283" t="s">
        <v>1022</v>
      </c>
      <c r="D283" t="str">
        <f t="shared" si="17"/>
        <v>010110</v>
      </c>
      <c r="E283" t="str">
        <f t="shared" si="19"/>
        <v>00011100010</v>
      </c>
      <c r="F283" t="str">
        <f>""</f>
        <v/>
      </c>
      <c r="G283" s="3" t="str">
        <f t="shared" si="18"/>
        <v>OAB        FC</v>
      </c>
      <c r="H283" t="str">
        <f>""</f>
        <v/>
      </c>
      <c r="I283" t="s">
        <v>1052</v>
      </c>
    </row>
    <row r="284" spans="1:9" x14ac:dyDescent="0.25">
      <c r="A284" t="s">
        <v>564</v>
      </c>
      <c r="B284" t="s">
        <v>565</v>
      </c>
      <c r="C284" t="s">
        <v>1022</v>
      </c>
      <c r="D284" t="str">
        <f t="shared" si="17"/>
        <v>010110</v>
      </c>
      <c r="E284" t="str">
        <f t="shared" si="19"/>
        <v>00011100011</v>
      </c>
      <c r="F284" t="str">
        <f>""</f>
        <v/>
      </c>
      <c r="G284" s="3" t="str">
        <f t="shared" si="18"/>
        <v>OAB        FC</v>
      </c>
      <c r="H284" t="str">
        <f>""</f>
        <v/>
      </c>
      <c r="I284" t="s">
        <v>1052</v>
      </c>
    </row>
    <row r="285" spans="1:9" x14ac:dyDescent="0.25">
      <c r="A285" t="s">
        <v>566</v>
      </c>
      <c r="B285" t="s">
        <v>567</v>
      </c>
      <c r="C285" t="s">
        <v>1022</v>
      </c>
      <c r="D285" t="str">
        <f t="shared" si="17"/>
        <v>010110</v>
      </c>
      <c r="E285" t="str">
        <f t="shared" si="19"/>
        <v>00011101100</v>
      </c>
      <c r="F285" t="str">
        <f>""</f>
        <v/>
      </c>
      <c r="G285" s="3" t="str">
        <f t="shared" si="18"/>
        <v>OAB        FC</v>
      </c>
      <c r="H285" t="str">
        <f>""</f>
        <v/>
      </c>
      <c r="I285" t="s">
        <v>1052</v>
      </c>
    </row>
    <row r="286" spans="1:9" x14ac:dyDescent="0.25">
      <c r="A286" t="s">
        <v>568</v>
      </c>
      <c r="B286" t="s">
        <v>569</v>
      </c>
      <c r="C286" t="s">
        <v>1022</v>
      </c>
      <c r="D286" t="str">
        <f t="shared" si="17"/>
        <v>010110</v>
      </c>
      <c r="E286" t="str">
        <f t="shared" si="19"/>
        <v>00011101111</v>
      </c>
      <c r="F286" t="str">
        <f>""</f>
        <v/>
      </c>
      <c r="G286" s="3" t="str">
        <f t="shared" si="18"/>
        <v>OAB        FC</v>
      </c>
      <c r="H286" t="str">
        <f>""</f>
        <v/>
      </c>
      <c r="I286" t="s">
        <v>1052</v>
      </c>
    </row>
    <row r="287" spans="1:9" x14ac:dyDescent="0.25">
      <c r="A287" t="s">
        <v>570</v>
      </c>
      <c r="B287" t="s">
        <v>571</v>
      </c>
      <c r="C287" t="s">
        <v>1022</v>
      </c>
      <c r="D287" t="str">
        <f t="shared" si="17"/>
        <v>010110</v>
      </c>
      <c r="E287" t="str">
        <f t="shared" si="19"/>
        <v>00011111100</v>
      </c>
      <c r="F287" t="str">
        <f>""</f>
        <v/>
      </c>
      <c r="G287" s="3" t="str">
        <f t="shared" si="18"/>
        <v>OAB        FC</v>
      </c>
      <c r="H287" t="str">
        <f>""</f>
        <v/>
      </c>
      <c r="I287" t="s">
        <v>1052</v>
      </c>
    </row>
    <row r="288" spans="1:9" x14ac:dyDescent="0.25">
      <c r="A288" t="s">
        <v>572</v>
      </c>
      <c r="B288" t="s">
        <v>573</v>
      </c>
      <c r="C288" t="s">
        <v>1022</v>
      </c>
      <c r="D288" t="str">
        <f t="shared" si="17"/>
        <v>010110</v>
      </c>
      <c r="E288" t="str">
        <f t="shared" si="19"/>
        <v>00011111110</v>
      </c>
      <c r="F288" t="str">
        <f>""</f>
        <v/>
      </c>
      <c r="G288" s="3" t="str">
        <f t="shared" si="18"/>
        <v>OAB        FC</v>
      </c>
      <c r="H288" t="str">
        <f>""</f>
        <v/>
      </c>
      <c r="I288" t="s">
        <v>1052</v>
      </c>
    </row>
    <row r="289" spans="1:9" x14ac:dyDescent="0.25">
      <c r="A289" t="s">
        <v>574</v>
      </c>
      <c r="B289" t="s">
        <v>575</v>
      </c>
      <c r="C289" t="s">
        <v>1022</v>
      </c>
      <c r="D289" t="str">
        <f t="shared" si="17"/>
        <v>010110</v>
      </c>
      <c r="E289" t="str">
        <f t="shared" si="19"/>
        <v>00100000000</v>
      </c>
      <c r="F289" t="str">
        <f>""</f>
        <v/>
      </c>
      <c r="G289" s="3" t="str">
        <f t="shared" si="18"/>
        <v>OAB        FC</v>
      </c>
      <c r="H289" t="str">
        <f>""</f>
        <v/>
      </c>
      <c r="I289" t="s">
        <v>1052</v>
      </c>
    </row>
    <row r="290" spans="1:9" x14ac:dyDescent="0.25">
      <c r="A290" t="s">
        <v>576</v>
      </c>
      <c r="B290" t="s">
        <v>577</v>
      </c>
      <c r="C290" t="s">
        <v>1022</v>
      </c>
      <c r="D290" t="str">
        <f t="shared" si="17"/>
        <v>010110</v>
      </c>
      <c r="E290" t="str">
        <f t="shared" si="19"/>
        <v>00100000001</v>
      </c>
      <c r="F290" t="str">
        <f>""</f>
        <v/>
      </c>
      <c r="G290" s="3" t="str">
        <f t="shared" si="18"/>
        <v>OAB        FC</v>
      </c>
      <c r="H290" t="str">
        <f>""</f>
        <v/>
      </c>
      <c r="I290" t="s">
        <v>1052</v>
      </c>
    </row>
    <row r="291" spans="1:9" x14ac:dyDescent="0.25">
      <c r="A291" t="s">
        <v>578</v>
      </c>
      <c r="B291" t="s">
        <v>579</v>
      </c>
      <c r="C291" t="s">
        <v>1022</v>
      </c>
      <c r="D291" t="str">
        <f t="shared" si="17"/>
        <v>010110</v>
      </c>
      <c r="E291" t="str">
        <f t="shared" si="19"/>
        <v>00100000010</v>
      </c>
      <c r="F291" t="str">
        <f>""</f>
        <v/>
      </c>
      <c r="G291" s="3" t="str">
        <f t="shared" si="18"/>
        <v>OAB        FC</v>
      </c>
      <c r="H291" t="str">
        <f>""</f>
        <v/>
      </c>
      <c r="I291" t="s">
        <v>1052</v>
      </c>
    </row>
    <row r="292" spans="1:9" x14ac:dyDescent="0.25">
      <c r="A292" t="s">
        <v>580</v>
      </c>
      <c r="B292" t="s">
        <v>581</v>
      </c>
      <c r="C292" t="s">
        <v>1022</v>
      </c>
      <c r="D292" t="str">
        <f t="shared" si="17"/>
        <v>010110</v>
      </c>
      <c r="E292" t="str">
        <f t="shared" si="19"/>
        <v>00100000011</v>
      </c>
      <c r="F292" t="str">
        <f>""</f>
        <v/>
      </c>
      <c r="G292" s="3" t="str">
        <f t="shared" si="18"/>
        <v>OAB        FC</v>
      </c>
      <c r="H292" t="str">
        <f>""</f>
        <v/>
      </c>
      <c r="I292" t="s">
        <v>1052</v>
      </c>
    </row>
    <row r="293" spans="1:9" x14ac:dyDescent="0.25">
      <c r="A293" t="s">
        <v>582</v>
      </c>
      <c r="B293" t="s">
        <v>583</v>
      </c>
      <c r="C293" t="s">
        <v>1022</v>
      </c>
      <c r="D293" t="str">
        <f t="shared" si="17"/>
        <v>010110</v>
      </c>
      <c r="E293" t="str">
        <f t="shared" si="19"/>
        <v>00100100000</v>
      </c>
      <c r="F293" t="str">
        <f>""</f>
        <v/>
      </c>
      <c r="G293" s="3" t="str">
        <f t="shared" si="18"/>
        <v>OAB        FC</v>
      </c>
      <c r="H293" t="str">
        <f>""</f>
        <v/>
      </c>
      <c r="I293" t="s">
        <v>1052</v>
      </c>
    </row>
    <row r="294" spans="1:9" x14ac:dyDescent="0.25">
      <c r="A294" t="s">
        <v>584</v>
      </c>
      <c r="B294" t="s">
        <v>585</v>
      </c>
      <c r="C294" t="s">
        <v>1022</v>
      </c>
      <c r="D294" t="str">
        <f t="shared" si="17"/>
        <v>010110</v>
      </c>
      <c r="E294" t="str">
        <f t="shared" si="19"/>
        <v>00100100001</v>
      </c>
      <c r="F294" t="str">
        <f>""</f>
        <v/>
      </c>
      <c r="G294" s="3" t="str">
        <f t="shared" si="18"/>
        <v>OAB        FC</v>
      </c>
      <c r="H294" t="str">
        <f>""</f>
        <v/>
      </c>
      <c r="I294" t="s">
        <v>1052</v>
      </c>
    </row>
    <row r="295" spans="1:9" x14ac:dyDescent="0.25">
      <c r="A295" t="s">
        <v>586</v>
      </c>
      <c r="B295" t="s">
        <v>587</v>
      </c>
      <c r="C295" t="s">
        <v>1022</v>
      </c>
      <c r="D295" t="str">
        <f t="shared" si="17"/>
        <v>010110</v>
      </c>
      <c r="E295" t="str">
        <f t="shared" si="19"/>
        <v>00100100010</v>
      </c>
      <c r="F295" t="str">
        <f>""</f>
        <v/>
      </c>
      <c r="G295" s="3" t="str">
        <f t="shared" si="18"/>
        <v>OAB        FC</v>
      </c>
      <c r="H295" t="str">
        <f>""</f>
        <v/>
      </c>
      <c r="I295" t="s">
        <v>1052</v>
      </c>
    </row>
    <row r="296" spans="1:9" x14ac:dyDescent="0.25">
      <c r="A296" t="s">
        <v>588</v>
      </c>
      <c r="B296" t="s">
        <v>589</v>
      </c>
      <c r="C296" t="s">
        <v>1022</v>
      </c>
      <c r="D296" t="str">
        <f t="shared" si="17"/>
        <v>010110</v>
      </c>
      <c r="E296" t="str">
        <f t="shared" si="19"/>
        <v>00100100011</v>
      </c>
      <c r="F296" t="str">
        <f>""</f>
        <v/>
      </c>
      <c r="G296" s="3" t="str">
        <f t="shared" si="18"/>
        <v>OAB        FC</v>
      </c>
      <c r="H296" t="str">
        <f>""</f>
        <v/>
      </c>
      <c r="I296" t="s">
        <v>1052</v>
      </c>
    </row>
    <row r="297" spans="1:9" x14ac:dyDescent="0.25">
      <c r="A297" t="s">
        <v>590</v>
      </c>
      <c r="B297" t="s">
        <v>591</v>
      </c>
      <c r="C297" t="s">
        <v>1022</v>
      </c>
      <c r="D297" t="str">
        <f t="shared" si="17"/>
        <v>010110</v>
      </c>
      <c r="E297" t="str">
        <f t="shared" si="19"/>
        <v>00100101100</v>
      </c>
      <c r="F297" t="str">
        <f>""</f>
        <v/>
      </c>
      <c r="G297" s="3" t="str">
        <f t="shared" si="18"/>
        <v>OAB        FC</v>
      </c>
      <c r="H297" t="str">
        <f>""</f>
        <v/>
      </c>
      <c r="I297" t="s">
        <v>1052</v>
      </c>
    </row>
    <row r="298" spans="1:9" x14ac:dyDescent="0.25">
      <c r="A298" t="s">
        <v>592</v>
      </c>
      <c r="B298" t="s">
        <v>593</v>
      </c>
      <c r="C298" t="s">
        <v>1022</v>
      </c>
      <c r="D298" t="str">
        <f t="shared" si="17"/>
        <v>010110</v>
      </c>
      <c r="E298" t="str">
        <f t="shared" si="19"/>
        <v>00100101111</v>
      </c>
      <c r="F298" t="str">
        <f>""</f>
        <v/>
      </c>
      <c r="G298" s="3" t="str">
        <f t="shared" si="18"/>
        <v>OAB        FC</v>
      </c>
      <c r="H298" t="str">
        <f>""</f>
        <v/>
      </c>
      <c r="I298" t="s">
        <v>1052</v>
      </c>
    </row>
    <row r="299" spans="1:9" x14ac:dyDescent="0.25">
      <c r="A299" t="s">
        <v>594</v>
      </c>
      <c r="B299" t="s">
        <v>595</v>
      </c>
      <c r="C299" t="s">
        <v>1022</v>
      </c>
      <c r="D299" t="str">
        <f t="shared" si="17"/>
        <v>010110</v>
      </c>
      <c r="E299" t="str">
        <f t="shared" si="19"/>
        <v>00101000000</v>
      </c>
      <c r="F299" t="str">
        <f>""</f>
        <v/>
      </c>
      <c r="G299" s="3" t="str">
        <f t="shared" si="18"/>
        <v>OAB        FC</v>
      </c>
      <c r="H299" t="str">
        <f>""</f>
        <v/>
      </c>
      <c r="I299" t="s">
        <v>1052</v>
      </c>
    </row>
    <row r="300" spans="1:9" x14ac:dyDescent="0.25">
      <c r="A300" t="s">
        <v>596</v>
      </c>
      <c r="B300" t="s">
        <v>597</v>
      </c>
      <c r="C300" t="s">
        <v>1022</v>
      </c>
      <c r="D300" t="str">
        <f t="shared" si="17"/>
        <v>010110</v>
      </c>
      <c r="E300" t="str">
        <f t="shared" si="19"/>
        <v>00101000001</v>
      </c>
      <c r="F300" t="str">
        <f>""</f>
        <v/>
      </c>
      <c r="G300" s="3" t="str">
        <f t="shared" si="18"/>
        <v>OAB        FC</v>
      </c>
      <c r="H300" t="str">
        <f>""</f>
        <v/>
      </c>
      <c r="I300" t="s">
        <v>1052</v>
      </c>
    </row>
    <row r="301" spans="1:9" x14ac:dyDescent="0.25">
      <c r="A301" t="s">
        <v>598</v>
      </c>
      <c r="B301" t="s">
        <v>599</v>
      </c>
      <c r="C301" t="s">
        <v>1022</v>
      </c>
      <c r="D301" t="str">
        <f t="shared" si="17"/>
        <v>010110</v>
      </c>
      <c r="E301" t="str">
        <f t="shared" si="19"/>
        <v>00101000010</v>
      </c>
      <c r="F301" t="str">
        <f>""</f>
        <v/>
      </c>
      <c r="G301" s="3" t="str">
        <f t="shared" si="18"/>
        <v>OAB        FC</v>
      </c>
      <c r="H301" t="str">
        <f>""</f>
        <v/>
      </c>
      <c r="I301" t="s">
        <v>1052</v>
      </c>
    </row>
    <row r="302" spans="1:9" x14ac:dyDescent="0.25">
      <c r="A302" t="s">
        <v>600</v>
      </c>
      <c r="B302" t="s">
        <v>601</v>
      </c>
      <c r="C302" t="s">
        <v>1022</v>
      </c>
      <c r="D302" t="str">
        <f t="shared" si="17"/>
        <v>010110</v>
      </c>
      <c r="E302" t="str">
        <f t="shared" si="19"/>
        <v>00101000011</v>
      </c>
      <c r="F302" t="str">
        <f>""</f>
        <v/>
      </c>
      <c r="G302" s="3" t="str">
        <f t="shared" si="18"/>
        <v>OAB        FC</v>
      </c>
      <c r="H302" t="str">
        <f>""</f>
        <v/>
      </c>
      <c r="I302" t="s">
        <v>1052</v>
      </c>
    </row>
    <row r="303" spans="1:9" x14ac:dyDescent="0.25">
      <c r="A303" t="s">
        <v>602</v>
      </c>
      <c r="B303" t="s">
        <v>603</v>
      </c>
      <c r="C303" t="s">
        <v>1022</v>
      </c>
      <c r="D303" t="str">
        <f t="shared" si="17"/>
        <v>010110</v>
      </c>
      <c r="E303" t="str">
        <f t="shared" si="19"/>
        <v>00101100000</v>
      </c>
      <c r="F303" t="str">
        <f>""</f>
        <v/>
      </c>
      <c r="G303" s="3" t="str">
        <f t="shared" si="18"/>
        <v>OAB        FC</v>
      </c>
      <c r="H303" t="str">
        <f>""</f>
        <v/>
      </c>
      <c r="I303" t="s">
        <v>1052</v>
      </c>
    </row>
    <row r="304" spans="1:9" x14ac:dyDescent="0.25">
      <c r="A304" t="s">
        <v>604</v>
      </c>
      <c r="B304" t="s">
        <v>605</v>
      </c>
      <c r="C304" t="s">
        <v>1022</v>
      </c>
      <c r="D304" t="str">
        <f t="shared" si="17"/>
        <v>010110</v>
      </c>
      <c r="E304" t="str">
        <f t="shared" si="19"/>
        <v>00101100001</v>
      </c>
      <c r="F304" t="str">
        <f>""</f>
        <v/>
      </c>
      <c r="G304" s="3" t="str">
        <f t="shared" si="18"/>
        <v>OAB        FC</v>
      </c>
      <c r="H304" t="str">
        <f>""</f>
        <v/>
      </c>
      <c r="I304" t="s">
        <v>1052</v>
      </c>
    </row>
    <row r="305" spans="1:9" x14ac:dyDescent="0.25">
      <c r="A305" t="s">
        <v>606</v>
      </c>
      <c r="B305" t="s">
        <v>607</v>
      </c>
      <c r="C305" t="s">
        <v>1022</v>
      </c>
      <c r="D305" t="str">
        <f t="shared" si="17"/>
        <v>010110</v>
      </c>
      <c r="E305" t="str">
        <f t="shared" si="19"/>
        <v>00101100010</v>
      </c>
      <c r="F305" t="str">
        <f>""</f>
        <v/>
      </c>
      <c r="G305" s="3" t="str">
        <f t="shared" si="18"/>
        <v>OAB        FC</v>
      </c>
      <c r="H305" t="str">
        <f>""</f>
        <v/>
      </c>
      <c r="I305" t="s">
        <v>1052</v>
      </c>
    </row>
    <row r="306" spans="1:9" x14ac:dyDescent="0.25">
      <c r="A306" t="s">
        <v>608</v>
      </c>
      <c r="B306" t="s">
        <v>609</v>
      </c>
      <c r="C306" t="s">
        <v>1022</v>
      </c>
      <c r="D306" t="str">
        <f t="shared" si="17"/>
        <v>010110</v>
      </c>
      <c r="E306" t="str">
        <f t="shared" si="19"/>
        <v>00101100011</v>
      </c>
      <c r="F306" t="str">
        <f>""</f>
        <v/>
      </c>
      <c r="G306" s="3" t="str">
        <f t="shared" si="18"/>
        <v>OAB        FC</v>
      </c>
      <c r="H306" t="str">
        <f>""</f>
        <v/>
      </c>
      <c r="I306" t="s">
        <v>1052</v>
      </c>
    </row>
    <row r="307" spans="1:9" x14ac:dyDescent="0.25">
      <c r="A307" t="s">
        <v>610</v>
      </c>
      <c r="B307" t="s">
        <v>611</v>
      </c>
      <c r="C307" t="s">
        <v>1022</v>
      </c>
      <c r="D307" t="str">
        <f t="shared" si="17"/>
        <v>010110</v>
      </c>
      <c r="E307" t="str">
        <f t="shared" si="19"/>
        <v>00101101100</v>
      </c>
      <c r="F307" t="str">
        <f>""</f>
        <v/>
      </c>
      <c r="G307" s="3" t="str">
        <f t="shared" si="18"/>
        <v>OAB        FC</v>
      </c>
      <c r="H307" t="str">
        <f>""</f>
        <v/>
      </c>
      <c r="I307" t="s">
        <v>1052</v>
      </c>
    </row>
    <row r="308" spans="1:9" x14ac:dyDescent="0.25">
      <c r="A308" t="s">
        <v>612</v>
      </c>
      <c r="B308" t="s">
        <v>613</v>
      </c>
      <c r="C308" t="s">
        <v>1022</v>
      </c>
      <c r="D308" t="str">
        <f t="shared" si="17"/>
        <v>010110</v>
      </c>
      <c r="E308" t="str">
        <f t="shared" si="19"/>
        <v>00101101111</v>
      </c>
      <c r="F308" t="str">
        <f>""</f>
        <v/>
      </c>
      <c r="G308" s="3" t="str">
        <f t="shared" si="18"/>
        <v>OAB        FC</v>
      </c>
      <c r="H308" t="str">
        <f>""</f>
        <v/>
      </c>
      <c r="I308" t="s">
        <v>1052</v>
      </c>
    </row>
    <row r="309" spans="1:9" x14ac:dyDescent="0.25">
      <c r="A309" t="s">
        <v>614</v>
      </c>
      <c r="B309" t="s">
        <v>615</v>
      </c>
      <c r="C309" t="s">
        <v>1022</v>
      </c>
      <c r="D309" t="str">
        <f t="shared" si="17"/>
        <v>010110</v>
      </c>
      <c r="E309" t="str">
        <f t="shared" si="19"/>
        <v>00110000000</v>
      </c>
      <c r="F309" t="str">
        <f>""</f>
        <v/>
      </c>
      <c r="G309" s="3" t="str">
        <f t="shared" si="18"/>
        <v>OAB        FC</v>
      </c>
      <c r="H309" t="str">
        <f>""</f>
        <v/>
      </c>
      <c r="I309" t="s">
        <v>1052</v>
      </c>
    </row>
    <row r="310" spans="1:9" x14ac:dyDescent="0.25">
      <c r="A310" t="s">
        <v>616</v>
      </c>
      <c r="B310" t="s">
        <v>617</v>
      </c>
      <c r="C310" t="s">
        <v>1022</v>
      </c>
      <c r="D310" t="str">
        <f t="shared" si="17"/>
        <v>010110</v>
      </c>
      <c r="E310" t="str">
        <f t="shared" si="19"/>
        <v>00110000001</v>
      </c>
      <c r="F310" t="str">
        <f>""</f>
        <v/>
      </c>
      <c r="G310" s="3" t="str">
        <f t="shared" si="18"/>
        <v>OAB        FC</v>
      </c>
      <c r="H310" t="str">
        <f>""</f>
        <v/>
      </c>
      <c r="I310" t="s">
        <v>1052</v>
      </c>
    </row>
    <row r="311" spans="1:9" x14ac:dyDescent="0.25">
      <c r="A311" t="s">
        <v>618</v>
      </c>
      <c r="B311" t="s">
        <v>619</v>
      </c>
      <c r="C311" t="s">
        <v>1022</v>
      </c>
      <c r="D311" t="str">
        <f t="shared" si="17"/>
        <v>010110</v>
      </c>
      <c r="E311" t="str">
        <f t="shared" si="19"/>
        <v>00110000010</v>
      </c>
      <c r="F311" t="str">
        <f>""</f>
        <v/>
      </c>
      <c r="G311" s="3" t="str">
        <f t="shared" si="18"/>
        <v>OAB        FC</v>
      </c>
      <c r="H311" t="str">
        <f>""</f>
        <v/>
      </c>
      <c r="I311" t="s">
        <v>1052</v>
      </c>
    </row>
    <row r="312" spans="1:9" x14ac:dyDescent="0.25">
      <c r="A312" t="s">
        <v>620</v>
      </c>
      <c r="B312" t="s">
        <v>621</v>
      </c>
      <c r="C312" t="s">
        <v>1022</v>
      </c>
      <c r="D312" t="str">
        <f t="shared" si="17"/>
        <v>010110</v>
      </c>
      <c r="E312" t="str">
        <f t="shared" si="19"/>
        <v>00110000011</v>
      </c>
      <c r="F312" t="str">
        <f>""</f>
        <v/>
      </c>
      <c r="G312" s="3" t="str">
        <f t="shared" si="18"/>
        <v>OAB        FC</v>
      </c>
      <c r="H312" t="str">
        <f>""</f>
        <v/>
      </c>
      <c r="I312" t="s">
        <v>1052</v>
      </c>
    </row>
    <row r="313" spans="1:9" x14ac:dyDescent="0.25">
      <c r="A313" t="s">
        <v>622</v>
      </c>
      <c r="B313" t="s">
        <v>623</v>
      </c>
      <c r="C313" t="s">
        <v>1022</v>
      </c>
      <c r="D313" t="str">
        <f t="shared" si="17"/>
        <v>010110</v>
      </c>
      <c r="E313" t="str">
        <f t="shared" si="19"/>
        <v>00110100000</v>
      </c>
      <c r="F313" t="str">
        <f>""</f>
        <v/>
      </c>
      <c r="G313" s="3" t="str">
        <f t="shared" si="18"/>
        <v>OAB        FC</v>
      </c>
      <c r="H313" t="str">
        <f>""</f>
        <v/>
      </c>
      <c r="I313" t="s">
        <v>1052</v>
      </c>
    </row>
    <row r="314" spans="1:9" x14ac:dyDescent="0.25">
      <c r="A314" t="s">
        <v>624</v>
      </c>
      <c r="B314" t="s">
        <v>625</v>
      </c>
      <c r="C314" t="s">
        <v>1022</v>
      </c>
      <c r="D314" t="str">
        <f t="shared" si="17"/>
        <v>010110</v>
      </c>
      <c r="E314" t="str">
        <f t="shared" si="19"/>
        <v>00110100001</v>
      </c>
      <c r="F314" t="str">
        <f>""</f>
        <v/>
      </c>
      <c r="G314" s="3" t="str">
        <f t="shared" si="18"/>
        <v>OAB        FC</v>
      </c>
      <c r="H314" t="str">
        <f>""</f>
        <v/>
      </c>
      <c r="I314" t="s">
        <v>1052</v>
      </c>
    </row>
    <row r="315" spans="1:9" x14ac:dyDescent="0.25">
      <c r="A315" t="s">
        <v>626</v>
      </c>
      <c r="B315" t="s">
        <v>627</v>
      </c>
      <c r="C315" t="s">
        <v>1022</v>
      </c>
      <c r="D315" t="str">
        <f t="shared" si="17"/>
        <v>010110</v>
      </c>
      <c r="E315" t="str">
        <f t="shared" si="19"/>
        <v>00110100010</v>
      </c>
      <c r="F315" t="str">
        <f>""</f>
        <v/>
      </c>
      <c r="G315" s="3" t="str">
        <f t="shared" si="18"/>
        <v>OAB        FC</v>
      </c>
      <c r="H315" t="str">
        <f>""</f>
        <v/>
      </c>
      <c r="I315" t="s">
        <v>1052</v>
      </c>
    </row>
    <row r="316" spans="1:9" x14ac:dyDescent="0.25">
      <c r="A316" t="s">
        <v>628</v>
      </c>
      <c r="B316" t="s">
        <v>629</v>
      </c>
      <c r="C316" t="s">
        <v>1022</v>
      </c>
      <c r="D316" t="str">
        <f t="shared" ref="D316:D379" si="20">HEX2BIN(MID(A316,1,2),6)</f>
        <v>010110</v>
      </c>
      <c r="E316" t="str">
        <f t="shared" si="19"/>
        <v>00110100011</v>
      </c>
      <c r="F316" t="str">
        <f>""</f>
        <v/>
      </c>
      <c r="G316" s="3" t="str">
        <f t="shared" si="18"/>
        <v>OAB        FC</v>
      </c>
      <c r="H316" t="str">
        <f>""</f>
        <v/>
      </c>
      <c r="I316" t="s">
        <v>1052</v>
      </c>
    </row>
    <row r="317" spans="1:9" x14ac:dyDescent="0.25">
      <c r="A317" t="s">
        <v>630</v>
      </c>
      <c r="B317" t="s">
        <v>631</v>
      </c>
      <c r="C317" t="s">
        <v>1022</v>
      </c>
      <c r="D317" t="str">
        <f t="shared" si="20"/>
        <v>010110</v>
      </c>
      <c r="E317" t="str">
        <f t="shared" si="19"/>
        <v>00110101100</v>
      </c>
      <c r="F317" t="str">
        <f>""</f>
        <v/>
      </c>
      <c r="G317" s="3" t="str">
        <f t="shared" si="18"/>
        <v>OAB        FC</v>
      </c>
      <c r="H317" t="str">
        <f>""</f>
        <v/>
      </c>
      <c r="I317" t="s">
        <v>1052</v>
      </c>
    </row>
    <row r="318" spans="1:9" x14ac:dyDescent="0.25">
      <c r="A318" t="s">
        <v>632</v>
      </c>
      <c r="B318" t="s">
        <v>633</v>
      </c>
      <c r="C318" t="s">
        <v>1022</v>
      </c>
      <c r="D318" t="str">
        <f t="shared" si="20"/>
        <v>010110</v>
      </c>
      <c r="E318" t="str">
        <f t="shared" si="19"/>
        <v>00110101111</v>
      </c>
      <c r="F318" t="str">
        <f>""</f>
        <v/>
      </c>
      <c r="G318" s="3" t="str">
        <f t="shared" si="18"/>
        <v>OAB        FC</v>
      </c>
      <c r="H318" t="str">
        <f>""</f>
        <v/>
      </c>
      <c r="I318" t="s">
        <v>1052</v>
      </c>
    </row>
    <row r="319" spans="1:9" x14ac:dyDescent="0.25">
      <c r="A319" t="s">
        <v>634</v>
      </c>
      <c r="B319" t="s">
        <v>635</v>
      </c>
      <c r="C319" t="s">
        <v>1022</v>
      </c>
      <c r="D319" t="str">
        <f t="shared" si="20"/>
        <v>010110</v>
      </c>
      <c r="E319" t="str">
        <f t="shared" si="19"/>
        <v>00111000000</v>
      </c>
      <c r="F319" t="str">
        <f>""</f>
        <v/>
      </c>
      <c r="G319" s="3" t="str">
        <f t="shared" si="18"/>
        <v>OAB        FC</v>
      </c>
      <c r="H319" t="str">
        <f>""</f>
        <v/>
      </c>
      <c r="I319" t="s">
        <v>1052</v>
      </c>
    </row>
    <row r="320" spans="1:9" x14ac:dyDescent="0.25">
      <c r="A320" t="s">
        <v>636</v>
      </c>
      <c r="B320" t="s">
        <v>637</v>
      </c>
      <c r="C320" t="s">
        <v>1022</v>
      </c>
      <c r="D320" t="str">
        <f t="shared" si="20"/>
        <v>010110</v>
      </c>
      <c r="E320" t="str">
        <f t="shared" si="19"/>
        <v>00111000001</v>
      </c>
      <c r="F320" t="str">
        <f>""</f>
        <v/>
      </c>
      <c r="G320" s="3" t="str">
        <f t="shared" si="18"/>
        <v>OAB        FC</v>
      </c>
      <c r="H320" t="str">
        <f>""</f>
        <v/>
      </c>
      <c r="I320" t="s">
        <v>1052</v>
      </c>
    </row>
    <row r="321" spans="1:9" x14ac:dyDescent="0.25">
      <c r="A321" t="s">
        <v>638</v>
      </c>
      <c r="B321" t="s">
        <v>639</v>
      </c>
      <c r="C321" t="s">
        <v>1022</v>
      </c>
      <c r="D321" t="str">
        <f t="shared" si="20"/>
        <v>010110</v>
      </c>
      <c r="E321" t="str">
        <f t="shared" si="19"/>
        <v>00111000010</v>
      </c>
      <c r="F321" t="str">
        <f>""</f>
        <v/>
      </c>
      <c r="G321" s="3" t="str">
        <f t="shared" si="18"/>
        <v>OAB        FC</v>
      </c>
      <c r="H321" t="str">
        <f>""</f>
        <v/>
      </c>
      <c r="I321" t="s">
        <v>1052</v>
      </c>
    </row>
    <row r="322" spans="1:9" x14ac:dyDescent="0.25">
      <c r="A322" t="s">
        <v>640</v>
      </c>
      <c r="B322" t="s">
        <v>641</v>
      </c>
      <c r="C322" t="s">
        <v>1022</v>
      </c>
      <c r="D322" t="str">
        <f t="shared" si="20"/>
        <v>010110</v>
      </c>
      <c r="E322" t="str">
        <f t="shared" si="19"/>
        <v>00111000011</v>
      </c>
      <c r="F322" t="str">
        <f>""</f>
        <v/>
      </c>
      <c r="G322" s="3" t="str">
        <f t="shared" si="18"/>
        <v>OAB        FC</v>
      </c>
      <c r="H322" t="str">
        <f>""</f>
        <v/>
      </c>
      <c r="I322" t="s">
        <v>1052</v>
      </c>
    </row>
    <row r="323" spans="1:9" x14ac:dyDescent="0.25">
      <c r="A323" t="s">
        <v>642</v>
      </c>
      <c r="B323" t="s">
        <v>643</v>
      </c>
      <c r="C323" t="s">
        <v>1022</v>
      </c>
      <c r="D323" t="str">
        <f t="shared" si="20"/>
        <v>010110</v>
      </c>
      <c r="E323" t="str">
        <f t="shared" si="19"/>
        <v>00111100000</v>
      </c>
      <c r="F323" t="str">
        <f>""</f>
        <v/>
      </c>
      <c r="G323" s="3" t="str">
        <f t="shared" ref="G323:G386" si="21">VLOOKUP(C323,$K$2:$L$20,2,FALSE)</f>
        <v>OAB        FC</v>
      </c>
      <c r="H323" t="str">
        <f>""</f>
        <v/>
      </c>
      <c r="I323" t="s">
        <v>1052</v>
      </c>
    </row>
    <row r="324" spans="1:9" x14ac:dyDescent="0.25">
      <c r="A324" t="s">
        <v>644</v>
      </c>
      <c r="B324" t="s">
        <v>645</v>
      </c>
      <c r="C324" t="s">
        <v>1022</v>
      </c>
      <c r="D324" t="str">
        <f t="shared" si="20"/>
        <v>010110</v>
      </c>
      <c r="E324" t="str">
        <f t="shared" si="19"/>
        <v>00111100001</v>
      </c>
      <c r="F324" t="str">
        <f>""</f>
        <v/>
      </c>
      <c r="G324" s="3" t="str">
        <f t="shared" si="21"/>
        <v>OAB        FC</v>
      </c>
      <c r="H324" t="str">
        <f>""</f>
        <v/>
      </c>
      <c r="I324" t="s">
        <v>1052</v>
      </c>
    </row>
    <row r="325" spans="1:9" x14ac:dyDescent="0.25">
      <c r="A325" t="s">
        <v>646</v>
      </c>
      <c r="B325" t="s">
        <v>647</v>
      </c>
      <c r="C325" t="s">
        <v>1022</v>
      </c>
      <c r="D325" t="str">
        <f t="shared" si="20"/>
        <v>010110</v>
      </c>
      <c r="E325" t="str">
        <f t="shared" si="19"/>
        <v>00111100010</v>
      </c>
      <c r="F325" t="str">
        <f>""</f>
        <v/>
      </c>
      <c r="G325" s="3" t="str">
        <f t="shared" si="21"/>
        <v>OAB        FC</v>
      </c>
      <c r="H325" t="str">
        <f>""</f>
        <v/>
      </c>
      <c r="I325" t="s">
        <v>1052</v>
      </c>
    </row>
    <row r="326" spans="1:9" x14ac:dyDescent="0.25">
      <c r="A326" t="s">
        <v>648</v>
      </c>
      <c r="B326" t="s">
        <v>649</v>
      </c>
      <c r="C326" t="s">
        <v>1022</v>
      </c>
      <c r="D326" t="str">
        <f t="shared" si="20"/>
        <v>010110</v>
      </c>
      <c r="E326" t="str">
        <f t="shared" si="19"/>
        <v>00111100011</v>
      </c>
      <c r="F326" t="str">
        <f>""</f>
        <v/>
      </c>
      <c r="G326" s="3" t="str">
        <f t="shared" si="21"/>
        <v>OAB        FC</v>
      </c>
      <c r="H326" t="str">
        <f>""</f>
        <v/>
      </c>
      <c r="I326" t="s">
        <v>1052</v>
      </c>
    </row>
    <row r="327" spans="1:9" x14ac:dyDescent="0.25">
      <c r="A327" t="s">
        <v>650</v>
      </c>
      <c r="B327" t="s">
        <v>651</v>
      </c>
      <c r="C327" t="s">
        <v>1022</v>
      </c>
      <c r="D327" t="str">
        <f t="shared" si="20"/>
        <v>010110</v>
      </c>
      <c r="E327" t="str">
        <f t="shared" si="19"/>
        <v>00111101100</v>
      </c>
      <c r="F327" t="str">
        <f>""</f>
        <v/>
      </c>
      <c r="G327" s="3" t="str">
        <f t="shared" si="21"/>
        <v>OAB        FC</v>
      </c>
      <c r="H327" t="str">
        <f>""</f>
        <v/>
      </c>
      <c r="I327" t="s">
        <v>1052</v>
      </c>
    </row>
    <row r="328" spans="1:9" x14ac:dyDescent="0.25">
      <c r="A328" t="s">
        <v>652</v>
      </c>
      <c r="B328" t="s">
        <v>653</v>
      </c>
      <c r="C328" t="s">
        <v>1022</v>
      </c>
      <c r="D328" t="str">
        <f t="shared" si="20"/>
        <v>010110</v>
      </c>
      <c r="E328" t="str">
        <f t="shared" si="19"/>
        <v>00111101111</v>
      </c>
      <c r="F328" t="str">
        <f>""</f>
        <v/>
      </c>
      <c r="G328" s="3" t="str">
        <f t="shared" si="21"/>
        <v>OAB        FC</v>
      </c>
      <c r="H328" t="str">
        <f>""</f>
        <v/>
      </c>
      <c r="I328" t="s">
        <v>1052</v>
      </c>
    </row>
    <row r="329" spans="1:9" x14ac:dyDescent="0.25">
      <c r="A329" t="s">
        <v>654</v>
      </c>
      <c r="B329" t="s">
        <v>655</v>
      </c>
      <c r="C329" t="s">
        <v>1022</v>
      </c>
      <c r="D329" t="str">
        <f t="shared" si="20"/>
        <v>010110</v>
      </c>
      <c r="E329" t="str">
        <f t="shared" si="19"/>
        <v>01010101100</v>
      </c>
      <c r="F329" t="str">
        <f>""</f>
        <v/>
      </c>
      <c r="G329" s="3" t="str">
        <f t="shared" si="21"/>
        <v>OAB        FC</v>
      </c>
      <c r="H329" t="str">
        <f>""</f>
        <v/>
      </c>
      <c r="I329" t="s">
        <v>1052</v>
      </c>
    </row>
    <row r="330" spans="1:9" x14ac:dyDescent="0.25">
      <c r="A330" t="s">
        <v>656</v>
      </c>
      <c r="B330" t="s">
        <v>657</v>
      </c>
      <c r="C330" t="s">
        <v>1022</v>
      </c>
      <c r="D330" t="str">
        <f t="shared" si="20"/>
        <v>010110</v>
      </c>
      <c r="E330" t="str">
        <f t="shared" si="19"/>
        <v>10100000000</v>
      </c>
      <c r="F330" t="str">
        <f>""</f>
        <v/>
      </c>
      <c r="G330" s="3" t="str">
        <f t="shared" si="21"/>
        <v>OAB        FC</v>
      </c>
      <c r="H330" t="str">
        <f>""</f>
        <v/>
      </c>
      <c r="I330" t="s">
        <v>1052</v>
      </c>
    </row>
    <row r="331" spans="1:9" x14ac:dyDescent="0.25">
      <c r="A331" t="s">
        <v>658</v>
      </c>
      <c r="B331" t="s">
        <v>659</v>
      </c>
      <c r="C331" t="s">
        <v>1022</v>
      </c>
      <c r="D331" t="str">
        <f t="shared" si="20"/>
        <v>010110</v>
      </c>
      <c r="E331" t="str">
        <f t="shared" si="19"/>
        <v>10100000001</v>
      </c>
      <c r="F331" t="str">
        <f>""</f>
        <v/>
      </c>
      <c r="G331" s="3" t="str">
        <f t="shared" si="21"/>
        <v>OAB        FC</v>
      </c>
      <c r="H331" t="str">
        <f>""</f>
        <v/>
      </c>
      <c r="I331" t="s">
        <v>1052</v>
      </c>
    </row>
    <row r="332" spans="1:9" x14ac:dyDescent="0.25">
      <c r="A332" t="s">
        <v>660</v>
      </c>
      <c r="B332" t="s">
        <v>661</v>
      </c>
      <c r="C332" t="s">
        <v>1022</v>
      </c>
      <c r="D332" t="str">
        <f t="shared" si="20"/>
        <v>010110</v>
      </c>
      <c r="E332" t="str">
        <f t="shared" ref="E332:E395" si="22">IF(LEN(A332)=2,"",IF(VLOOKUP(C332,$K$2:$Z$20,14,FALSE)&lt;9,HEX2BIN(MID(A332,4,2),VLOOKUP(C332,$K$2:$Z$20,14,FALSE)),HEX2BIN(MID(A332,4,1),VLOOKUP(C332,$K$2:$Z$20,14,FALSE)-8)&amp;HEX2BIN(MID(A332,5,2),8)))</f>
        <v>10100000010</v>
      </c>
      <c r="F332" t="str">
        <f>""</f>
        <v/>
      </c>
      <c r="G332" s="3" t="str">
        <f t="shared" si="21"/>
        <v>OAB        FC</v>
      </c>
      <c r="H332" t="str">
        <f>""</f>
        <v/>
      </c>
      <c r="I332" t="s">
        <v>1052</v>
      </c>
    </row>
    <row r="333" spans="1:9" x14ac:dyDescent="0.25">
      <c r="A333" t="s">
        <v>662</v>
      </c>
      <c r="B333" t="s">
        <v>663</v>
      </c>
      <c r="C333" t="s">
        <v>1022</v>
      </c>
      <c r="D333" t="str">
        <f t="shared" si="20"/>
        <v>010110</v>
      </c>
      <c r="E333" t="str">
        <f t="shared" si="22"/>
        <v>10100000011</v>
      </c>
      <c r="F333" t="str">
        <f>""</f>
        <v/>
      </c>
      <c r="G333" s="3" t="str">
        <f t="shared" si="21"/>
        <v>OAB        FC</v>
      </c>
      <c r="H333" t="str">
        <f>""</f>
        <v/>
      </c>
      <c r="I333" t="s">
        <v>1052</v>
      </c>
    </row>
    <row r="334" spans="1:9" x14ac:dyDescent="0.25">
      <c r="A334" t="s">
        <v>664</v>
      </c>
      <c r="B334" t="s">
        <v>665</v>
      </c>
      <c r="C334" t="s">
        <v>1022</v>
      </c>
      <c r="D334" t="str">
        <f t="shared" si="20"/>
        <v>010110</v>
      </c>
      <c r="E334" t="str">
        <f t="shared" si="22"/>
        <v>10100100000</v>
      </c>
      <c r="F334" t="str">
        <f>""</f>
        <v/>
      </c>
      <c r="G334" s="3" t="str">
        <f t="shared" si="21"/>
        <v>OAB        FC</v>
      </c>
      <c r="H334" t="str">
        <f>""</f>
        <v/>
      </c>
      <c r="I334" t="s">
        <v>1052</v>
      </c>
    </row>
    <row r="335" spans="1:9" x14ac:dyDescent="0.25">
      <c r="A335" t="s">
        <v>666</v>
      </c>
      <c r="B335" t="s">
        <v>667</v>
      </c>
      <c r="C335" t="s">
        <v>1022</v>
      </c>
      <c r="D335" t="str">
        <f t="shared" si="20"/>
        <v>010110</v>
      </c>
      <c r="E335" t="str">
        <f t="shared" si="22"/>
        <v>10100100001</v>
      </c>
      <c r="F335" t="str">
        <f>""</f>
        <v/>
      </c>
      <c r="G335" s="3" t="str">
        <f t="shared" si="21"/>
        <v>OAB        FC</v>
      </c>
      <c r="H335" t="str">
        <f>""</f>
        <v/>
      </c>
      <c r="I335" t="s">
        <v>1052</v>
      </c>
    </row>
    <row r="336" spans="1:9" x14ac:dyDescent="0.25">
      <c r="A336" t="s">
        <v>668</v>
      </c>
      <c r="B336" t="s">
        <v>669</v>
      </c>
      <c r="C336" t="s">
        <v>1022</v>
      </c>
      <c r="D336" t="str">
        <f t="shared" si="20"/>
        <v>010110</v>
      </c>
      <c r="E336" t="str">
        <f t="shared" si="22"/>
        <v>10100100010</v>
      </c>
      <c r="F336" t="str">
        <f>""</f>
        <v/>
      </c>
      <c r="G336" s="3" t="str">
        <f t="shared" si="21"/>
        <v>OAB        FC</v>
      </c>
      <c r="H336" t="str">
        <f>""</f>
        <v/>
      </c>
      <c r="I336" t="s">
        <v>1052</v>
      </c>
    </row>
    <row r="337" spans="1:9" x14ac:dyDescent="0.25">
      <c r="A337" t="s">
        <v>670</v>
      </c>
      <c r="B337" t="s">
        <v>671</v>
      </c>
      <c r="C337" t="s">
        <v>1022</v>
      </c>
      <c r="D337" t="str">
        <f t="shared" si="20"/>
        <v>010110</v>
      </c>
      <c r="E337" t="str">
        <f t="shared" si="22"/>
        <v>10100100011</v>
      </c>
      <c r="F337" t="str">
        <f>""</f>
        <v/>
      </c>
      <c r="G337" s="3" t="str">
        <f t="shared" si="21"/>
        <v>OAB        FC</v>
      </c>
      <c r="H337" t="str">
        <f>""</f>
        <v/>
      </c>
      <c r="I337" t="s">
        <v>1052</v>
      </c>
    </row>
    <row r="338" spans="1:9" x14ac:dyDescent="0.25">
      <c r="A338" t="s">
        <v>672</v>
      </c>
      <c r="B338" t="s">
        <v>673</v>
      </c>
      <c r="C338" t="s">
        <v>1022</v>
      </c>
      <c r="D338" t="str">
        <f t="shared" si="20"/>
        <v>010110</v>
      </c>
      <c r="E338" t="str">
        <f t="shared" si="22"/>
        <v>10100101100</v>
      </c>
      <c r="F338" t="str">
        <f>""</f>
        <v/>
      </c>
      <c r="G338" s="3" t="str">
        <f t="shared" si="21"/>
        <v>OAB        FC</v>
      </c>
      <c r="H338" t="str">
        <f>""</f>
        <v/>
      </c>
      <c r="I338" t="s">
        <v>1052</v>
      </c>
    </row>
    <row r="339" spans="1:9" x14ac:dyDescent="0.25">
      <c r="A339" t="s">
        <v>674</v>
      </c>
      <c r="B339" t="s">
        <v>675</v>
      </c>
      <c r="C339" t="s">
        <v>1022</v>
      </c>
      <c r="D339" t="str">
        <f t="shared" si="20"/>
        <v>010110</v>
      </c>
      <c r="E339" t="str">
        <f t="shared" si="22"/>
        <v>10100101111</v>
      </c>
      <c r="F339" t="str">
        <f>""</f>
        <v/>
      </c>
      <c r="G339" s="3" t="str">
        <f t="shared" si="21"/>
        <v>OAB        FC</v>
      </c>
      <c r="H339" t="str">
        <f>""</f>
        <v/>
      </c>
      <c r="I339" t="s">
        <v>1052</v>
      </c>
    </row>
    <row r="340" spans="1:9" x14ac:dyDescent="0.25">
      <c r="A340" t="s">
        <v>676</v>
      </c>
      <c r="B340" t="s">
        <v>677</v>
      </c>
      <c r="C340" t="s">
        <v>1022</v>
      </c>
      <c r="D340" t="str">
        <f t="shared" si="20"/>
        <v>010110</v>
      </c>
      <c r="E340" t="str">
        <f t="shared" si="22"/>
        <v>10101000000</v>
      </c>
      <c r="F340" t="str">
        <f>""</f>
        <v/>
      </c>
      <c r="G340" s="3" t="str">
        <f t="shared" si="21"/>
        <v>OAB        FC</v>
      </c>
      <c r="H340" t="str">
        <f>""</f>
        <v/>
      </c>
      <c r="I340" t="s">
        <v>1052</v>
      </c>
    </row>
    <row r="341" spans="1:9" x14ac:dyDescent="0.25">
      <c r="A341" t="s">
        <v>678</v>
      </c>
      <c r="B341" t="s">
        <v>679</v>
      </c>
      <c r="C341" t="s">
        <v>1022</v>
      </c>
      <c r="D341" t="str">
        <f t="shared" si="20"/>
        <v>010110</v>
      </c>
      <c r="E341" t="str">
        <f t="shared" si="22"/>
        <v>10101000001</v>
      </c>
      <c r="F341" t="str">
        <f>""</f>
        <v/>
      </c>
      <c r="G341" s="3" t="str">
        <f t="shared" si="21"/>
        <v>OAB        FC</v>
      </c>
      <c r="H341" t="str">
        <f>""</f>
        <v/>
      </c>
      <c r="I341" t="s">
        <v>1052</v>
      </c>
    </row>
    <row r="342" spans="1:9" x14ac:dyDescent="0.25">
      <c r="A342" t="s">
        <v>680</v>
      </c>
      <c r="B342" t="s">
        <v>681</v>
      </c>
      <c r="C342" t="s">
        <v>1022</v>
      </c>
      <c r="D342" t="str">
        <f t="shared" si="20"/>
        <v>010110</v>
      </c>
      <c r="E342" t="str">
        <f t="shared" si="22"/>
        <v>10101000010</v>
      </c>
      <c r="F342" t="str">
        <f>""</f>
        <v/>
      </c>
      <c r="G342" s="3" t="str">
        <f t="shared" si="21"/>
        <v>OAB        FC</v>
      </c>
      <c r="H342" t="str">
        <f>""</f>
        <v/>
      </c>
      <c r="I342" t="s">
        <v>1052</v>
      </c>
    </row>
    <row r="343" spans="1:9" x14ac:dyDescent="0.25">
      <c r="A343" t="s">
        <v>682</v>
      </c>
      <c r="B343" t="s">
        <v>683</v>
      </c>
      <c r="C343" t="s">
        <v>1022</v>
      </c>
      <c r="D343" t="str">
        <f t="shared" si="20"/>
        <v>010110</v>
      </c>
      <c r="E343" t="str">
        <f t="shared" si="22"/>
        <v>10101000011</v>
      </c>
      <c r="F343" t="str">
        <f>""</f>
        <v/>
      </c>
      <c r="G343" s="3" t="str">
        <f t="shared" si="21"/>
        <v>OAB        FC</v>
      </c>
      <c r="H343" t="str">
        <f>""</f>
        <v/>
      </c>
      <c r="I343" t="s">
        <v>1052</v>
      </c>
    </row>
    <row r="344" spans="1:9" x14ac:dyDescent="0.25">
      <c r="A344" t="s">
        <v>684</v>
      </c>
      <c r="B344" t="s">
        <v>685</v>
      </c>
      <c r="C344" t="s">
        <v>1022</v>
      </c>
      <c r="D344" t="str">
        <f t="shared" si="20"/>
        <v>010110</v>
      </c>
      <c r="E344" t="str">
        <f t="shared" si="22"/>
        <v>10101100000</v>
      </c>
      <c r="F344" t="str">
        <f>""</f>
        <v/>
      </c>
      <c r="G344" s="3" t="str">
        <f t="shared" si="21"/>
        <v>OAB        FC</v>
      </c>
      <c r="H344" t="str">
        <f>""</f>
        <v/>
      </c>
      <c r="I344" t="s">
        <v>1052</v>
      </c>
    </row>
    <row r="345" spans="1:9" x14ac:dyDescent="0.25">
      <c r="A345" t="s">
        <v>686</v>
      </c>
      <c r="B345" t="s">
        <v>687</v>
      </c>
      <c r="C345" t="s">
        <v>1022</v>
      </c>
      <c r="D345" t="str">
        <f t="shared" si="20"/>
        <v>010110</v>
      </c>
      <c r="E345" t="str">
        <f t="shared" si="22"/>
        <v>10101100001</v>
      </c>
      <c r="F345" t="str">
        <f>""</f>
        <v/>
      </c>
      <c r="G345" s="3" t="str">
        <f t="shared" si="21"/>
        <v>OAB        FC</v>
      </c>
      <c r="H345" t="str">
        <f>""</f>
        <v/>
      </c>
      <c r="I345" t="s">
        <v>1052</v>
      </c>
    </row>
    <row r="346" spans="1:9" x14ac:dyDescent="0.25">
      <c r="A346" t="s">
        <v>688</v>
      </c>
      <c r="B346" t="s">
        <v>689</v>
      </c>
      <c r="C346" t="s">
        <v>1022</v>
      </c>
      <c r="D346" t="str">
        <f t="shared" si="20"/>
        <v>010110</v>
      </c>
      <c r="E346" t="str">
        <f t="shared" si="22"/>
        <v>10101100010</v>
      </c>
      <c r="F346" t="str">
        <f>""</f>
        <v/>
      </c>
      <c r="G346" s="3" t="str">
        <f t="shared" si="21"/>
        <v>OAB        FC</v>
      </c>
      <c r="H346" t="str">
        <f>""</f>
        <v/>
      </c>
      <c r="I346" t="s">
        <v>1052</v>
      </c>
    </row>
    <row r="347" spans="1:9" x14ac:dyDescent="0.25">
      <c r="A347" t="s">
        <v>690</v>
      </c>
      <c r="B347" t="s">
        <v>691</v>
      </c>
      <c r="C347" t="s">
        <v>1022</v>
      </c>
      <c r="D347" t="str">
        <f t="shared" si="20"/>
        <v>010110</v>
      </c>
      <c r="E347" t="str">
        <f t="shared" si="22"/>
        <v>10101100011</v>
      </c>
      <c r="F347" t="str">
        <f>""</f>
        <v/>
      </c>
      <c r="G347" s="3" t="str">
        <f t="shared" si="21"/>
        <v>OAB        FC</v>
      </c>
      <c r="H347" t="str">
        <f>""</f>
        <v/>
      </c>
      <c r="I347" t="s">
        <v>1052</v>
      </c>
    </row>
    <row r="348" spans="1:9" x14ac:dyDescent="0.25">
      <c r="A348" t="s">
        <v>692</v>
      </c>
      <c r="B348" t="s">
        <v>693</v>
      </c>
      <c r="C348" t="s">
        <v>1022</v>
      </c>
      <c r="D348" t="str">
        <f t="shared" si="20"/>
        <v>010110</v>
      </c>
      <c r="E348" t="str">
        <f t="shared" si="22"/>
        <v>10101101100</v>
      </c>
      <c r="F348" t="str">
        <f>""</f>
        <v/>
      </c>
      <c r="G348" s="3" t="str">
        <f t="shared" si="21"/>
        <v>OAB        FC</v>
      </c>
      <c r="H348" t="str">
        <f>""</f>
        <v/>
      </c>
      <c r="I348" t="s">
        <v>1052</v>
      </c>
    </row>
    <row r="349" spans="1:9" x14ac:dyDescent="0.25">
      <c r="A349" t="s">
        <v>694</v>
      </c>
      <c r="B349" t="s">
        <v>695</v>
      </c>
      <c r="C349" t="s">
        <v>1022</v>
      </c>
      <c r="D349" t="str">
        <f t="shared" si="20"/>
        <v>010110</v>
      </c>
      <c r="E349" t="str">
        <f t="shared" si="22"/>
        <v>10101101111</v>
      </c>
      <c r="F349" t="str">
        <f>""</f>
        <v/>
      </c>
      <c r="G349" s="3" t="str">
        <f t="shared" si="21"/>
        <v>OAB        FC</v>
      </c>
      <c r="H349" t="str">
        <f>""</f>
        <v/>
      </c>
      <c r="I349" t="s">
        <v>1052</v>
      </c>
    </row>
    <row r="350" spans="1:9" x14ac:dyDescent="0.25">
      <c r="A350" t="s">
        <v>696</v>
      </c>
      <c r="B350" t="s">
        <v>697</v>
      </c>
      <c r="C350" t="s">
        <v>1022</v>
      </c>
      <c r="D350" t="str">
        <f t="shared" si="20"/>
        <v>010110</v>
      </c>
      <c r="E350" t="str">
        <f t="shared" si="22"/>
        <v>10110000000</v>
      </c>
      <c r="F350" t="str">
        <f>""</f>
        <v/>
      </c>
      <c r="G350" s="3" t="str">
        <f t="shared" si="21"/>
        <v>OAB        FC</v>
      </c>
      <c r="H350" t="str">
        <f>""</f>
        <v/>
      </c>
      <c r="I350" t="s">
        <v>1052</v>
      </c>
    </row>
    <row r="351" spans="1:9" x14ac:dyDescent="0.25">
      <c r="A351" t="s">
        <v>698</v>
      </c>
      <c r="B351" t="s">
        <v>699</v>
      </c>
      <c r="C351" t="s">
        <v>1022</v>
      </c>
      <c r="D351" t="str">
        <f t="shared" si="20"/>
        <v>010110</v>
      </c>
      <c r="E351" t="str">
        <f t="shared" si="22"/>
        <v>10110000001</v>
      </c>
      <c r="F351" t="str">
        <f>""</f>
        <v/>
      </c>
      <c r="G351" s="3" t="str">
        <f t="shared" si="21"/>
        <v>OAB        FC</v>
      </c>
      <c r="H351" t="str">
        <f>""</f>
        <v/>
      </c>
      <c r="I351" t="s">
        <v>1052</v>
      </c>
    </row>
    <row r="352" spans="1:9" x14ac:dyDescent="0.25">
      <c r="A352" t="s">
        <v>700</v>
      </c>
      <c r="B352" t="s">
        <v>701</v>
      </c>
      <c r="C352" t="s">
        <v>1022</v>
      </c>
      <c r="D352" t="str">
        <f t="shared" si="20"/>
        <v>010110</v>
      </c>
      <c r="E352" t="str">
        <f t="shared" si="22"/>
        <v>10110000010</v>
      </c>
      <c r="F352" t="str">
        <f>""</f>
        <v/>
      </c>
      <c r="G352" s="3" t="str">
        <f t="shared" si="21"/>
        <v>OAB        FC</v>
      </c>
      <c r="H352" t="str">
        <f>""</f>
        <v/>
      </c>
      <c r="I352" t="s">
        <v>1052</v>
      </c>
    </row>
    <row r="353" spans="1:9" x14ac:dyDescent="0.25">
      <c r="A353" t="s">
        <v>702</v>
      </c>
      <c r="B353" t="s">
        <v>703</v>
      </c>
      <c r="C353" t="s">
        <v>1022</v>
      </c>
      <c r="D353" t="str">
        <f t="shared" si="20"/>
        <v>010110</v>
      </c>
      <c r="E353" t="str">
        <f t="shared" si="22"/>
        <v>10110000011</v>
      </c>
      <c r="F353" t="str">
        <f>""</f>
        <v/>
      </c>
      <c r="G353" s="3" t="str">
        <f t="shared" si="21"/>
        <v>OAB        FC</v>
      </c>
      <c r="H353" t="str">
        <f>""</f>
        <v/>
      </c>
      <c r="I353" t="s">
        <v>1052</v>
      </c>
    </row>
    <row r="354" spans="1:9" x14ac:dyDescent="0.25">
      <c r="A354" t="s">
        <v>704</v>
      </c>
      <c r="B354" t="s">
        <v>705</v>
      </c>
      <c r="C354" t="s">
        <v>1022</v>
      </c>
      <c r="D354" t="str">
        <f t="shared" si="20"/>
        <v>010110</v>
      </c>
      <c r="E354" t="str">
        <f t="shared" si="22"/>
        <v>10110100000</v>
      </c>
      <c r="F354" t="str">
        <f>""</f>
        <v/>
      </c>
      <c r="G354" s="3" t="str">
        <f t="shared" si="21"/>
        <v>OAB        FC</v>
      </c>
      <c r="H354" t="str">
        <f>""</f>
        <v/>
      </c>
      <c r="I354" t="s">
        <v>1052</v>
      </c>
    </row>
    <row r="355" spans="1:9" x14ac:dyDescent="0.25">
      <c r="A355" t="s">
        <v>706</v>
      </c>
      <c r="B355" t="s">
        <v>707</v>
      </c>
      <c r="C355" t="s">
        <v>1022</v>
      </c>
      <c r="D355" t="str">
        <f t="shared" si="20"/>
        <v>010110</v>
      </c>
      <c r="E355" t="str">
        <f t="shared" si="22"/>
        <v>10110100001</v>
      </c>
      <c r="F355" t="str">
        <f>""</f>
        <v/>
      </c>
      <c r="G355" s="3" t="str">
        <f t="shared" si="21"/>
        <v>OAB        FC</v>
      </c>
      <c r="H355" t="str">
        <f>""</f>
        <v/>
      </c>
      <c r="I355" t="s">
        <v>1052</v>
      </c>
    </row>
    <row r="356" spans="1:9" x14ac:dyDescent="0.25">
      <c r="A356" t="s">
        <v>708</v>
      </c>
      <c r="B356" t="s">
        <v>709</v>
      </c>
      <c r="C356" t="s">
        <v>1022</v>
      </c>
      <c r="D356" t="str">
        <f t="shared" si="20"/>
        <v>010110</v>
      </c>
      <c r="E356" t="str">
        <f t="shared" si="22"/>
        <v>10110100010</v>
      </c>
      <c r="F356" t="str">
        <f>""</f>
        <v/>
      </c>
      <c r="G356" s="3" t="str">
        <f t="shared" si="21"/>
        <v>OAB        FC</v>
      </c>
      <c r="H356" t="str">
        <f>""</f>
        <v/>
      </c>
      <c r="I356" t="s">
        <v>1052</v>
      </c>
    </row>
    <row r="357" spans="1:9" x14ac:dyDescent="0.25">
      <c r="A357" t="s">
        <v>710</v>
      </c>
      <c r="B357" t="s">
        <v>711</v>
      </c>
      <c r="C357" t="s">
        <v>1022</v>
      </c>
      <c r="D357" t="str">
        <f t="shared" si="20"/>
        <v>010110</v>
      </c>
      <c r="E357" t="str">
        <f t="shared" si="22"/>
        <v>10110100011</v>
      </c>
      <c r="F357" t="str">
        <f>""</f>
        <v/>
      </c>
      <c r="G357" s="3" t="str">
        <f t="shared" si="21"/>
        <v>OAB        FC</v>
      </c>
      <c r="H357" t="str">
        <f>""</f>
        <v/>
      </c>
      <c r="I357" t="s">
        <v>1052</v>
      </c>
    </row>
    <row r="358" spans="1:9" x14ac:dyDescent="0.25">
      <c r="A358" t="s">
        <v>712</v>
      </c>
      <c r="B358" t="s">
        <v>713</v>
      </c>
      <c r="C358" t="s">
        <v>1022</v>
      </c>
      <c r="D358" t="str">
        <f t="shared" si="20"/>
        <v>010110</v>
      </c>
      <c r="E358" t="str">
        <f t="shared" si="22"/>
        <v>10110100100</v>
      </c>
      <c r="F358" t="str">
        <f>""</f>
        <v/>
      </c>
      <c r="G358" s="3" t="str">
        <f t="shared" si="21"/>
        <v>OAB        FC</v>
      </c>
      <c r="H358" t="str">
        <f>""</f>
        <v/>
      </c>
      <c r="I358" t="s">
        <v>1052</v>
      </c>
    </row>
    <row r="359" spans="1:9" x14ac:dyDescent="0.25">
      <c r="A359" t="s">
        <v>714</v>
      </c>
      <c r="B359" t="s">
        <v>715</v>
      </c>
      <c r="C359" t="s">
        <v>1022</v>
      </c>
      <c r="D359" t="str">
        <f t="shared" si="20"/>
        <v>010110</v>
      </c>
      <c r="E359" t="str">
        <f t="shared" si="22"/>
        <v>10110100101</v>
      </c>
      <c r="F359" t="str">
        <f>""</f>
        <v/>
      </c>
      <c r="G359" s="3" t="str">
        <f t="shared" si="21"/>
        <v>OAB        FC</v>
      </c>
      <c r="H359" t="str">
        <f>""</f>
        <v/>
      </c>
      <c r="I359" t="s">
        <v>1052</v>
      </c>
    </row>
    <row r="360" spans="1:9" x14ac:dyDescent="0.25">
      <c r="A360" t="s">
        <v>716</v>
      </c>
      <c r="B360" t="s">
        <v>717</v>
      </c>
      <c r="C360" t="s">
        <v>1022</v>
      </c>
      <c r="D360" t="str">
        <f t="shared" si="20"/>
        <v>010110</v>
      </c>
      <c r="E360" t="str">
        <f t="shared" si="22"/>
        <v>10110100110</v>
      </c>
      <c r="F360" t="str">
        <f>""</f>
        <v/>
      </c>
      <c r="G360" s="3" t="str">
        <f t="shared" si="21"/>
        <v>OAB        FC</v>
      </c>
      <c r="H360" t="str">
        <f>""</f>
        <v/>
      </c>
      <c r="I360" t="s">
        <v>1052</v>
      </c>
    </row>
    <row r="361" spans="1:9" x14ac:dyDescent="0.25">
      <c r="A361" t="s">
        <v>718</v>
      </c>
      <c r="B361" t="s">
        <v>719</v>
      </c>
      <c r="C361" t="s">
        <v>1022</v>
      </c>
      <c r="D361" t="str">
        <f t="shared" si="20"/>
        <v>010110</v>
      </c>
      <c r="E361" t="str">
        <f t="shared" si="22"/>
        <v>10110100111</v>
      </c>
      <c r="F361" t="str">
        <f>""</f>
        <v/>
      </c>
      <c r="G361" s="3" t="str">
        <f t="shared" si="21"/>
        <v>OAB        FC</v>
      </c>
      <c r="H361" t="str">
        <f>""</f>
        <v/>
      </c>
      <c r="I361" t="s">
        <v>1052</v>
      </c>
    </row>
    <row r="362" spans="1:9" x14ac:dyDescent="0.25">
      <c r="A362" t="s">
        <v>720</v>
      </c>
      <c r="B362" t="s">
        <v>721</v>
      </c>
      <c r="C362" t="s">
        <v>1022</v>
      </c>
      <c r="D362" t="str">
        <f t="shared" si="20"/>
        <v>010110</v>
      </c>
      <c r="E362" t="str">
        <f t="shared" si="22"/>
        <v>10110101100</v>
      </c>
      <c r="F362" t="str">
        <f>""</f>
        <v/>
      </c>
      <c r="G362" s="3" t="str">
        <f t="shared" si="21"/>
        <v>OAB        FC</v>
      </c>
      <c r="H362" t="str">
        <f>""</f>
        <v/>
      </c>
      <c r="I362" t="s">
        <v>1052</v>
      </c>
    </row>
    <row r="363" spans="1:9" x14ac:dyDescent="0.25">
      <c r="A363" t="s">
        <v>722</v>
      </c>
      <c r="B363" t="s">
        <v>723</v>
      </c>
      <c r="C363" t="s">
        <v>1022</v>
      </c>
      <c r="D363" t="str">
        <f t="shared" si="20"/>
        <v>010110</v>
      </c>
      <c r="E363" t="str">
        <f t="shared" si="22"/>
        <v>10110101111</v>
      </c>
      <c r="F363" t="str">
        <f>""</f>
        <v/>
      </c>
      <c r="G363" s="3" t="str">
        <f t="shared" si="21"/>
        <v>OAB        FC</v>
      </c>
      <c r="H363" t="str">
        <f>""</f>
        <v/>
      </c>
      <c r="I363" t="s">
        <v>1052</v>
      </c>
    </row>
    <row r="364" spans="1:9" x14ac:dyDescent="0.25">
      <c r="A364" t="s">
        <v>724</v>
      </c>
      <c r="B364" t="s">
        <v>725</v>
      </c>
      <c r="C364" t="s">
        <v>1022</v>
      </c>
      <c r="D364" t="str">
        <f t="shared" si="20"/>
        <v>010110</v>
      </c>
      <c r="E364" t="str">
        <f t="shared" si="22"/>
        <v>10111000000</v>
      </c>
      <c r="F364" t="str">
        <f>""</f>
        <v/>
      </c>
      <c r="G364" s="3" t="str">
        <f t="shared" si="21"/>
        <v>OAB        FC</v>
      </c>
      <c r="H364" t="str">
        <f>""</f>
        <v/>
      </c>
      <c r="I364" t="s">
        <v>1052</v>
      </c>
    </row>
    <row r="365" spans="1:9" x14ac:dyDescent="0.25">
      <c r="A365" t="s">
        <v>726</v>
      </c>
      <c r="B365" t="s">
        <v>727</v>
      </c>
      <c r="C365" t="s">
        <v>1022</v>
      </c>
      <c r="D365" t="str">
        <f t="shared" si="20"/>
        <v>010110</v>
      </c>
      <c r="E365" t="str">
        <f t="shared" si="22"/>
        <v>10111000001</v>
      </c>
      <c r="F365" t="str">
        <f>""</f>
        <v/>
      </c>
      <c r="G365" s="3" t="str">
        <f t="shared" si="21"/>
        <v>OAB        FC</v>
      </c>
      <c r="H365" t="str">
        <f>""</f>
        <v/>
      </c>
      <c r="I365" t="s">
        <v>1052</v>
      </c>
    </row>
    <row r="366" spans="1:9" x14ac:dyDescent="0.25">
      <c r="A366" t="s">
        <v>728</v>
      </c>
      <c r="B366" t="s">
        <v>729</v>
      </c>
      <c r="C366" t="s">
        <v>1022</v>
      </c>
      <c r="D366" t="str">
        <f t="shared" si="20"/>
        <v>010110</v>
      </c>
      <c r="E366" t="str">
        <f t="shared" si="22"/>
        <v>10111000010</v>
      </c>
      <c r="F366" t="str">
        <f>""</f>
        <v/>
      </c>
      <c r="G366" s="3" t="str">
        <f t="shared" si="21"/>
        <v>OAB        FC</v>
      </c>
      <c r="H366" t="str">
        <f>""</f>
        <v/>
      </c>
      <c r="I366" t="s">
        <v>1052</v>
      </c>
    </row>
    <row r="367" spans="1:9" x14ac:dyDescent="0.25">
      <c r="A367" t="s">
        <v>730</v>
      </c>
      <c r="B367" t="s">
        <v>731</v>
      </c>
      <c r="C367" t="s">
        <v>1022</v>
      </c>
      <c r="D367" t="str">
        <f t="shared" si="20"/>
        <v>010110</v>
      </c>
      <c r="E367" t="str">
        <f t="shared" si="22"/>
        <v>10111000011</v>
      </c>
      <c r="F367" t="str">
        <f>""</f>
        <v/>
      </c>
      <c r="G367" s="3" t="str">
        <f t="shared" si="21"/>
        <v>OAB        FC</v>
      </c>
      <c r="H367" t="str">
        <f>""</f>
        <v/>
      </c>
      <c r="I367" t="s">
        <v>1052</v>
      </c>
    </row>
    <row r="368" spans="1:9" x14ac:dyDescent="0.25">
      <c r="A368" t="s">
        <v>732</v>
      </c>
      <c r="B368" t="s">
        <v>733</v>
      </c>
      <c r="C368" t="s">
        <v>1022</v>
      </c>
      <c r="D368" t="str">
        <f t="shared" si="20"/>
        <v>010110</v>
      </c>
      <c r="E368" t="str">
        <f t="shared" si="22"/>
        <v>10111100000</v>
      </c>
      <c r="F368" t="str">
        <f>""</f>
        <v/>
      </c>
      <c r="G368" s="3" t="str">
        <f t="shared" si="21"/>
        <v>OAB        FC</v>
      </c>
      <c r="H368" t="str">
        <f>""</f>
        <v/>
      </c>
      <c r="I368" t="s">
        <v>1052</v>
      </c>
    </row>
    <row r="369" spans="1:9" x14ac:dyDescent="0.25">
      <c r="A369" t="s">
        <v>734</v>
      </c>
      <c r="B369" t="s">
        <v>735</v>
      </c>
      <c r="C369" t="s">
        <v>1022</v>
      </c>
      <c r="D369" t="str">
        <f t="shared" si="20"/>
        <v>010110</v>
      </c>
      <c r="E369" t="str">
        <f t="shared" si="22"/>
        <v>10111100001</v>
      </c>
      <c r="F369" t="str">
        <f>""</f>
        <v/>
      </c>
      <c r="G369" s="3" t="str">
        <f t="shared" si="21"/>
        <v>OAB        FC</v>
      </c>
      <c r="H369" t="str">
        <f>""</f>
        <v/>
      </c>
      <c r="I369" t="s">
        <v>1052</v>
      </c>
    </row>
    <row r="370" spans="1:9" x14ac:dyDescent="0.25">
      <c r="A370" t="s">
        <v>736</v>
      </c>
      <c r="B370" t="s">
        <v>737</v>
      </c>
      <c r="C370" t="s">
        <v>1022</v>
      </c>
      <c r="D370" t="str">
        <f t="shared" si="20"/>
        <v>010110</v>
      </c>
      <c r="E370" t="str">
        <f t="shared" si="22"/>
        <v>10111100010</v>
      </c>
      <c r="F370" t="str">
        <f>""</f>
        <v/>
      </c>
      <c r="G370" s="3" t="str">
        <f t="shared" si="21"/>
        <v>OAB        FC</v>
      </c>
      <c r="H370" t="str">
        <f>""</f>
        <v/>
      </c>
      <c r="I370" t="s">
        <v>1052</v>
      </c>
    </row>
    <row r="371" spans="1:9" x14ac:dyDescent="0.25">
      <c r="A371" t="s">
        <v>738</v>
      </c>
      <c r="B371" t="s">
        <v>739</v>
      </c>
      <c r="C371" t="s">
        <v>1022</v>
      </c>
      <c r="D371" t="str">
        <f t="shared" si="20"/>
        <v>010110</v>
      </c>
      <c r="E371" t="str">
        <f t="shared" si="22"/>
        <v>10111100011</v>
      </c>
      <c r="F371" t="str">
        <f>""</f>
        <v/>
      </c>
      <c r="G371" s="3" t="str">
        <f t="shared" si="21"/>
        <v>OAB        FC</v>
      </c>
      <c r="H371" t="str">
        <f>""</f>
        <v/>
      </c>
      <c r="I371" t="s">
        <v>1052</v>
      </c>
    </row>
    <row r="372" spans="1:9" x14ac:dyDescent="0.25">
      <c r="A372" t="s">
        <v>740</v>
      </c>
      <c r="B372" t="s">
        <v>741</v>
      </c>
      <c r="C372" t="s">
        <v>1022</v>
      </c>
      <c r="D372" t="str">
        <f t="shared" si="20"/>
        <v>010110</v>
      </c>
      <c r="E372" t="str">
        <f t="shared" si="22"/>
        <v>10111101100</v>
      </c>
      <c r="F372" t="str">
        <f>""</f>
        <v/>
      </c>
      <c r="G372" s="3" t="str">
        <f t="shared" si="21"/>
        <v>OAB        FC</v>
      </c>
      <c r="H372" t="str">
        <f>""</f>
        <v/>
      </c>
      <c r="I372" t="s">
        <v>1052</v>
      </c>
    </row>
    <row r="373" spans="1:9" x14ac:dyDescent="0.25">
      <c r="A373" t="s">
        <v>742</v>
      </c>
      <c r="B373" t="s">
        <v>743</v>
      </c>
      <c r="C373" t="s">
        <v>1022</v>
      </c>
      <c r="D373" t="str">
        <f t="shared" si="20"/>
        <v>010110</v>
      </c>
      <c r="E373" t="str">
        <f t="shared" si="22"/>
        <v>10111101111</v>
      </c>
      <c r="F373" t="str">
        <f>""</f>
        <v/>
      </c>
      <c r="G373" s="3" t="str">
        <f t="shared" si="21"/>
        <v>OAB        FC</v>
      </c>
      <c r="H373" t="str">
        <f>""</f>
        <v/>
      </c>
      <c r="I373" t="s">
        <v>1052</v>
      </c>
    </row>
    <row r="374" spans="1:9" x14ac:dyDescent="0.25">
      <c r="A374" t="s">
        <v>744</v>
      </c>
      <c r="B374" t="s">
        <v>745</v>
      </c>
      <c r="C374" t="s">
        <v>1022</v>
      </c>
      <c r="D374" t="str">
        <f t="shared" si="20"/>
        <v>010110</v>
      </c>
      <c r="E374" t="str">
        <f t="shared" si="22"/>
        <v>11010101100</v>
      </c>
      <c r="F374" t="str">
        <f>""</f>
        <v/>
      </c>
      <c r="G374" s="3" t="str">
        <f t="shared" si="21"/>
        <v>OAB        FC</v>
      </c>
      <c r="H374" t="str">
        <f>""</f>
        <v/>
      </c>
      <c r="I374" t="s">
        <v>1052</v>
      </c>
    </row>
    <row r="375" spans="1:9" x14ac:dyDescent="0.25">
      <c r="A375" t="s">
        <v>746</v>
      </c>
      <c r="B375" t="s">
        <v>747</v>
      </c>
      <c r="C375" t="s">
        <v>1022</v>
      </c>
      <c r="D375" t="str">
        <f t="shared" si="20"/>
        <v>010110</v>
      </c>
      <c r="E375" t="str">
        <f t="shared" si="22"/>
        <v>11100000000</v>
      </c>
      <c r="F375" t="str">
        <f>""</f>
        <v/>
      </c>
      <c r="G375" s="3" t="str">
        <f t="shared" si="21"/>
        <v>OAB        FC</v>
      </c>
      <c r="H375" t="str">
        <f>""</f>
        <v/>
      </c>
      <c r="I375" t="s">
        <v>1052</v>
      </c>
    </row>
    <row r="376" spans="1:9" x14ac:dyDescent="0.25">
      <c r="A376" t="s">
        <v>748</v>
      </c>
      <c r="B376" t="s">
        <v>749</v>
      </c>
      <c r="C376" t="s">
        <v>1022</v>
      </c>
      <c r="D376" t="str">
        <f t="shared" si="20"/>
        <v>010110</v>
      </c>
      <c r="E376" t="str">
        <f t="shared" si="22"/>
        <v>11100000001</v>
      </c>
      <c r="F376" t="str">
        <f>""</f>
        <v/>
      </c>
      <c r="G376" s="3" t="str">
        <f t="shared" si="21"/>
        <v>OAB        FC</v>
      </c>
      <c r="H376" t="str">
        <f>""</f>
        <v/>
      </c>
      <c r="I376" t="s">
        <v>1052</v>
      </c>
    </row>
    <row r="377" spans="1:9" x14ac:dyDescent="0.25">
      <c r="A377" t="s">
        <v>750</v>
      </c>
      <c r="B377" t="s">
        <v>751</v>
      </c>
      <c r="C377" t="s">
        <v>1022</v>
      </c>
      <c r="D377" t="str">
        <f t="shared" si="20"/>
        <v>010110</v>
      </c>
      <c r="E377" t="str">
        <f t="shared" si="22"/>
        <v>11100000010</v>
      </c>
      <c r="F377" t="str">
        <f>""</f>
        <v/>
      </c>
      <c r="G377" s="3" t="str">
        <f t="shared" si="21"/>
        <v>OAB        FC</v>
      </c>
      <c r="H377" t="str">
        <f>""</f>
        <v/>
      </c>
      <c r="I377" t="s">
        <v>1052</v>
      </c>
    </row>
    <row r="378" spans="1:9" x14ac:dyDescent="0.25">
      <c r="A378" t="s">
        <v>752</v>
      </c>
      <c r="B378" t="s">
        <v>753</v>
      </c>
      <c r="C378" t="s">
        <v>1022</v>
      </c>
      <c r="D378" t="str">
        <f t="shared" si="20"/>
        <v>010110</v>
      </c>
      <c r="E378" t="str">
        <f t="shared" si="22"/>
        <v>11100000011</v>
      </c>
      <c r="F378" t="str">
        <f>""</f>
        <v/>
      </c>
      <c r="G378" s="3" t="str">
        <f t="shared" si="21"/>
        <v>OAB        FC</v>
      </c>
      <c r="H378" t="str">
        <f>""</f>
        <v/>
      </c>
      <c r="I378" t="s">
        <v>1052</v>
      </c>
    </row>
    <row r="379" spans="1:9" x14ac:dyDescent="0.25">
      <c r="A379" t="s">
        <v>754</v>
      </c>
      <c r="B379" t="s">
        <v>755</v>
      </c>
      <c r="C379" t="s">
        <v>1022</v>
      </c>
      <c r="D379" t="str">
        <f t="shared" si="20"/>
        <v>010110</v>
      </c>
      <c r="E379" t="str">
        <f t="shared" si="22"/>
        <v>11100100000</v>
      </c>
      <c r="F379" t="str">
        <f>""</f>
        <v/>
      </c>
      <c r="G379" s="3" t="str">
        <f t="shared" si="21"/>
        <v>OAB        FC</v>
      </c>
      <c r="H379" t="str">
        <f>""</f>
        <v/>
      </c>
      <c r="I379" t="s">
        <v>1052</v>
      </c>
    </row>
    <row r="380" spans="1:9" x14ac:dyDescent="0.25">
      <c r="A380" t="s">
        <v>756</v>
      </c>
      <c r="B380" t="s">
        <v>757</v>
      </c>
      <c r="C380" t="s">
        <v>1022</v>
      </c>
      <c r="D380" t="str">
        <f t="shared" ref="D380:D443" si="23">HEX2BIN(MID(A380,1,2),6)</f>
        <v>010110</v>
      </c>
      <c r="E380" t="str">
        <f t="shared" si="22"/>
        <v>11100100001</v>
      </c>
      <c r="F380" t="str">
        <f>""</f>
        <v/>
      </c>
      <c r="G380" s="3" t="str">
        <f t="shared" si="21"/>
        <v>OAB        FC</v>
      </c>
      <c r="H380" t="str">
        <f>""</f>
        <v/>
      </c>
      <c r="I380" t="s">
        <v>1052</v>
      </c>
    </row>
    <row r="381" spans="1:9" x14ac:dyDescent="0.25">
      <c r="A381" t="s">
        <v>758</v>
      </c>
      <c r="B381" t="s">
        <v>759</v>
      </c>
      <c r="C381" t="s">
        <v>1022</v>
      </c>
      <c r="D381" t="str">
        <f t="shared" si="23"/>
        <v>010110</v>
      </c>
      <c r="E381" t="str">
        <f t="shared" si="22"/>
        <v>11100100010</v>
      </c>
      <c r="F381" t="str">
        <f>""</f>
        <v/>
      </c>
      <c r="G381" s="3" t="str">
        <f t="shared" si="21"/>
        <v>OAB        FC</v>
      </c>
      <c r="H381" t="str">
        <f>""</f>
        <v/>
      </c>
      <c r="I381" t="s">
        <v>1052</v>
      </c>
    </row>
    <row r="382" spans="1:9" x14ac:dyDescent="0.25">
      <c r="A382" t="s">
        <v>760</v>
      </c>
      <c r="B382" t="s">
        <v>761</v>
      </c>
      <c r="C382" t="s">
        <v>1022</v>
      </c>
      <c r="D382" t="str">
        <f t="shared" si="23"/>
        <v>010110</v>
      </c>
      <c r="E382" t="str">
        <f t="shared" si="22"/>
        <v>11100100011</v>
      </c>
      <c r="F382" t="str">
        <f>""</f>
        <v/>
      </c>
      <c r="G382" s="3" t="str">
        <f t="shared" si="21"/>
        <v>OAB        FC</v>
      </c>
      <c r="H382" t="str">
        <f>""</f>
        <v/>
      </c>
      <c r="I382" t="s">
        <v>1052</v>
      </c>
    </row>
    <row r="383" spans="1:9" x14ac:dyDescent="0.25">
      <c r="A383" t="s">
        <v>762</v>
      </c>
      <c r="B383" t="s">
        <v>763</v>
      </c>
      <c r="C383" t="s">
        <v>1022</v>
      </c>
      <c r="D383" t="str">
        <f t="shared" si="23"/>
        <v>010110</v>
      </c>
      <c r="E383" t="str">
        <f t="shared" si="22"/>
        <v>11100101100</v>
      </c>
      <c r="F383" t="str">
        <f>""</f>
        <v/>
      </c>
      <c r="G383" s="3" t="str">
        <f t="shared" si="21"/>
        <v>OAB        FC</v>
      </c>
      <c r="H383" t="str">
        <f>""</f>
        <v/>
      </c>
      <c r="I383" t="s">
        <v>1052</v>
      </c>
    </row>
    <row r="384" spans="1:9" x14ac:dyDescent="0.25">
      <c r="A384" t="s">
        <v>764</v>
      </c>
      <c r="B384" t="s">
        <v>765</v>
      </c>
      <c r="C384" t="s">
        <v>1022</v>
      </c>
      <c r="D384" t="str">
        <f t="shared" si="23"/>
        <v>010110</v>
      </c>
      <c r="E384" t="str">
        <f t="shared" si="22"/>
        <v>11100101111</v>
      </c>
      <c r="F384" t="str">
        <f>""</f>
        <v/>
      </c>
      <c r="G384" s="3" t="str">
        <f t="shared" si="21"/>
        <v>OAB        FC</v>
      </c>
      <c r="H384" t="str">
        <f>""</f>
        <v/>
      </c>
      <c r="I384" t="s">
        <v>1052</v>
      </c>
    </row>
    <row r="385" spans="1:9" x14ac:dyDescent="0.25">
      <c r="A385" t="s">
        <v>766</v>
      </c>
      <c r="B385" t="s">
        <v>767</v>
      </c>
      <c r="C385" t="s">
        <v>1022</v>
      </c>
      <c r="D385" t="str">
        <f t="shared" si="23"/>
        <v>010110</v>
      </c>
      <c r="E385" t="str">
        <f t="shared" si="22"/>
        <v>11100111100</v>
      </c>
      <c r="F385" t="str">
        <f>""</f>
        <v/>
      </c>
      <c r="G385" s="3" t="str">
        <f t="shared" si="21"/>
        <v>OAB        FC</v>
      </c>
      <c r="H385" t="str">
        <f>""</f>
        <v/>
      </c>
      <c r="I385" t="s">
        <v>1052</v>
      </c>
    </row>
    <row r="386" spans="1:9" x14ac:dyDescent="0.25">
      <c r="A386" t="s">
        <v>768</v>
      </c>
      <c r="B386" t="s">
        <v>769</v>
      </c>
      <c r="C386" t="s">
        <v>1022</v>
      </c>
      <c r="D386" t="str">
        <f t="shared" si="23"/>
        <v>010110</v>
      </c>
      <c r="E386" t="str">
        <f t="shared" si="22"/>
        <v>11100111110</v>
      </c>
      <c r="F386" t="str">
        <f>""</f>
        <v/>
      </c>
      <c r="G386" s="3" t="str">
        <f t="shared" si="21"/>
        <v>OAB        FC</v>
      </c>
      <c r="H386" t="str">
        <f>""</f>
        <v/>
      </c>
      <c r="I386" t="s">
        <v>1052</v>
      </c>
    </row>
    <row r="387" spans="1:9" x14ac:dyDescent="0.25">
      <c r="A387" t="s">
        <v>770</v>
      </c>
      <c r="B387" t="s">
        <v>771</v>
      </c>
      <c r="C387" t="s">
        <v>1022</v>
      </c>
      <c r="D387" t="str">
        <f t="shared" si="23"/>
        <v>010110</v>
      </c>
      <c r="E387" t="str">
        <f t="shared" si="22"/>
        <v>11101000000</v>
      </c>
      <c r="F387" t="str">
        <f>""</f>
        <v/>
      </c>
      <c r="G387" s="3" t="str">
        <f t="shared" ref="G387:G450" si="24">VLOOKUP(C387,$K$2:$L$20,2,FALSE)</f>
        <v>OAB        FC</v>
      </c>
      <c r="H387" t="str">
        <f>""</f>
        <v/>
      </c>
      <c r="I387" t="s">
        <v>1052</v>
      </c>
    </row>
    <row r="388" spans="1:9" x14ac:dyDescent="0.25">
      <c r="A388" t="s">
        <v>772</v>
      </c>
      <c r="B388" t="s">
        <v>773</v>
      </c>
      <c r="C388" t="s">
        <v>1022</v>
      </c>
      <c r="D388" t="str">
        <f t="shared" si="23"/>
        <v>010110</v>
      </c>
      <c r="E388" t="str">
        <f t="shared" si="22"/>
        <v>11101000001</v>
      </c>
      <c r="F388" t="str">
        <f>""</f>
        <v/>
      </c>
      <c r="G388" s="3" t="str">
        <f t="shared" si="24"/>
        <v>OAB        FC</v>
      </c>
      <c r="H388" t="str">
        <f>""</f>
        <v/>
      </c>
      <c r="I388" t="s">
        <v>1052</v>
      </c>
    </row>
    <row r="389" spans="1:9" x14ac:dyDescent="0.25">
      <c r="A389" t="s">
        <v>774</v>
      </c>
      <c r="B389" t="s">
        <v>775</v>
      </c>
      <c r="C389" t="s">
        <v>1022</v>
      </c>
      <c r="D389" t="str">
        <f t="shared" si="23"/>
        <v>010110</v>
      </c>
      <c r="E389" t="str">
        <f t="shared" si="22"/>
        <v>11101000010</v>
      </c>
      <c r="F389" t="str">
        <f>""</f>
        <v/>
      </c>
      <c r="G389" s="3" t="str">
        <f t="shared" si="24"/>
        <v>OAB        FC</v>
      </c>
      <c r="H389" t="str">
        <f>""</f>
        <v/>
      </c>
      <c r="I389" t="s">
        <v>1052</v>
      </c>
    </row>
    <row r="390" spans="1:9" x14ac:dyDescent="0.25">
      <c r="A390" t="s">
        <v>776</v>
      </c>
      <c r="B390" t="s">
        <v>777</v>
      </c>
      <c r="C390" t="s">
        <v>1022</v>
      </c>
      <c r="D390" t="str">
        <f t="shared" si="23"/>
        <v>010110</v>
      </c>
      <c r="E390" t="str">
        <f t="shared" si="22"/>
        <v>11101000011</v>
      </c>
      <c r="F390" t="str">
        <f>""</f>
        <v/>
      </c>
      <c r="G390" s="3" t="str">
        <f t="shared" si="24"/>
        <v>OAB        FC</v>
      </c>
      <c r="H390" t="str">
        <f>""</f>
        <v/>
      </c>
      <c r="I390" t="s">
        <v>1052</v>
      </c>
    </row>
    <row r="391" spans="1:9" x14ac:dyDescent="0.25">
      <c r="A391" t="s">
        <v>778</v>
      </c>
      <c r="B391" t="s">
        <v>779</v>
      </c>
      <c r="C391" t="s">
        <v>1022</v>
      </c>
      <c r="D391" t="str">
        <f t="shared" si="23"/>
        <v>010110</v>
      </c>
      <c r="E391" t="str">
        <f t="shared" si="22"/>
        <v>11101100000</v>
      </c>
      <c r="F391" t="str">
        <f>""</f>
        <v/>
      </c>
      <c r="G391" s="3" t="str">
        <f t="shared" si="24"/>
        <v>OAB        FC</v>
      </c>
      <c r="H391" t="str">
        <f>""</f>
        <v/>
      </c>
      <c r="I391" t="s">
        <v>1052</v>
      </c>
    </row>
    <row r="392" spans="1:9" x14ac:dyDescent="0.25">
      <c r="A392" t="s">
        <v>780</v>
      </c>
      <c r="B392" t="s">
        <v>781</v>
      </c>
      <c r="C392" t="s">
        <v>1022</v>
      </c>
      <c r="D392" t="str">
        <f t="shared" si="23"/>
        <v>010110</v>
      </c>
      <c r="E392" t="str">
        <f t="shared" si="22"/>
        <v>11101100001</v>
      </c>
      <c r="F392" t="str">
        <f>""</f>
        <v/>
      </c>
      <c r="G392" s="3" t="str">
        <f t="shared" si="24"/>
        <v>OAB        FC</v>
      </c>
      <c r="H392" t="str">
        <f>""</f>
        <v/>
      </c>
      <c r="I392" t="s">
        <v>1052</v>
      </c>
    </row>
    <row r="393" spans="1:9" x14ac:dyDescent="0.25">
      <c r="A393" t="s">
        <v>782</v>
      </c>
      <c r="B393" t="s">
        <v>783</v>
      </c>
      <c r="C393" t="s">
        <v>1022</v>
      </c>
      <c r="D393" t="str">
        <f t="shared" si="23"/>
        <v>010110</v>
      </c>
      <c r="E393" t="str">
        <f t="shared" si="22"/>
        <v>11101100010</v>
      </c>
      <c r="F393" t="str">
        <f>""</f>
        <v/>
      </c>
      <c r="G393" s="3" t="str">
        <f t="shared" si="24"/>
        <v>OAB        FC</v>
      </c>
      <c r="H393" t="str">
        <f>""</f>
        <v/>
      </c>
      <c r="I393" t="s">
        <v>1052</v>
      </c>
    </row>
    <row r="394" spans="1:9" x14ac:dyDescent="0.25">
      <c r="A394" t="s">
        <v>784</v>
      </c>
      <c r="B394" t="s">
        <v>785</v>
      </c>
      <c r="C394" t="s">
        <v>1022</v>
      </c>
      <c r="D394" t="str">
        <f t="shared" si="23"/>
        <v>010110</v>
      </c>
      <c r="E394" t="str">
        <f t="shared" si="22"/>
        <v>11101100011</v>
      </c>
      <c r="F394" t="str">
        <f>""</f>
        <v/>
      </c>
      <c r="G394" s="3" t="str">
        <f t="shared" si="24"/>
        <v>OAB        FC</v>
      </c>
      <c r="H394" t="str">
        <f>""</f>
        <v/>
      </c>
      <c r="I394" t="s">
        <v>1052</v>
      </c>
    </row>
    <row r="395" spans="1:9" x14ac:dyDescent="0.25">
      <c r="A395" t="s">
        <v>786</v>
      </c>
      <c r="B395" t="s">
        <v>787</v>
      </c>
      <c r="C395" t="s">
        <v>1022</v>
      </c>
      <c r="D395" t="str">
        <f t="shared" si="23"/>
        <v>010110</v>
      </c>
      <c r="E395" t="str">
        <f t="shared" si="22"/>
        <v>11101101100</v>
      </c>
      <c r="F395" t="str">
        <f>""</f>
        <v/>
      </c>
      <c r="G395" s="3" t="str">
        <f t="shared" si="24"/>
        <v>OAB        FC</v>
      </c>
      <c r="H395" t="str">
        <f>""</f>
        <v/>
      </c>
      <c r="I395" t="s">
        <v>1052</v>
      </c>
    </row>
    <row r="396" spans="1:9" x14ac:dyDescent="0.25">
      <c r="A396" t="s">
        <v>788</v>
      </c>
      <c r="B396" t="s">
        <v>789</v>
      </c>
      <c r="C396" t="s">
        <v>1022</v>
      </c>
      <c r="D396" t="str">
        <f t="shared" si="23"/>
        <v>010110</v>
      </c>
      <c r="E396" t="str">
        <f t="shared" ref="E396:E465" si="25">IF(LEN(A396)=2,"",IF(VLOOKUP(C396,$K$2:$Z$20,14,FALSE)&lt;9,HEX2BIN(MID(A396,4,2),VLOOKUP(C396,$K$2:$Z$20,14,FALSE)),HEX2BIN(MID(A396,4,1),VLOOKUP(C396,$K$2:$Z$20,14,FALSE)-8)&amp;HEX2BIN(MID(A396,5,2),8)))</f>
        <v>11101101111</v>
      </c>
      <c r="F396" t="str">
        <f>""</f>
        <v/>
      </c>
      <c r="G396" s="3" t="str">
        <f t="shared" si="24"/>
        <v>OAB        FC</v>
      </c>
      <c r="H396" t="str">
        <f>""</f>
        <v/>
      </c>
      <c r="I396" t="s">
        <v>1052</v>
      </c>
    </row>
    <row r="397" spans="1:9" x14ac:dyDescent="0.25">
      <c r="A397" t="s">
        <v>790</v>
      </c>
      <c r="B397" t="s">
        <v>791</v>
      </c>
      <c r="C397" t="s">
        <v>1022</v>
      </c>
      <c r="D397" t="str">
        <f t="shared" si="23"/>
        <v>010110</v>
      </c>
      <c r="E397" t="str">
        <f t="shared" si="25"/>
        <v>11101111100</v>
      </c>
      <c r="F397" t="str">
        <f>""</f>
        <v/>
      </c>
      <c r="G397" s="3" t="str">
        <f t="shared" si="24"/>
        <v>OAB        FC</v>
      </c>
      <c r="H397" t="str">
        <f>""</f>
        <v/>
      </c>
      <c r="I397" t="s">
        <v>1052</v>
      </c>
    </row>
    <row r="398" spans="1:9" x14ac:dyDescent="0.25">
      <c r="A398" t="s">
        <v>792</v>
      </c>
      <c r="B398" t="s">
        <v>793</v>
      </c>
      <c r="C398" t="s">
        <v>1022</v>
      </c>
      <c r="D398" t="str">
        <f t="shared" si="23"/>
        <v>010110</v>
      </c>
      <c r="E398" t="str">
        <f t="shared" si="25"/>
        <v>11101111110</v>
      </c>
      <c r="F398" t="str">
        <f>""</f>
        <v/>
      </c>
      <c r="G398" s="3" t="str">
        <f t="shared" si="24"/>
        <v>OAB        FC</v>
      </c>
      <c r="H398" t="str">
        <f>""</f>
        <v/>
      </c>
      <c r="I398" t="s">
        <v>1052</v>
      </c>
    </row>
    <row r="399" spans="1:9" x14ac:dyDescent="0.25">
      <c r="A399" t="s">
        <v>794</v>
      </c>
      <c r="B399" t="s">
        <v>795</v>
      </c>
      <c r="C399" t="s">
        <v>1022</v>
      </c>
      <c r="D399" t="str">
        <f t="shared" si="23"/>
        <v>010110</v>
      </c>
      <c r="E399" t="str">
        <f t="shared" si="25"/>
        <v>11110000000</v>
      </c>
      <c r="F399" t="str">
        <f>""</f>
        <v/>
      </c>
      <c r="G399" s="3" t="str">
        <f t="shared" si="24"/>
        <v>OAB        FC</v>
      </c>
      <c r="H399" t="str">
        <f>""</f>
        <v/>
      </c>
      <c r="I399" t="s">
        <v>1052</v>
      </c>
    </row>
    <row r="400" spans="1:9" x14ac:dyDescent="0.25">
      <c r="A400" t="s">
        <v>796</v>
      </c>
      <c r="B400" t="s">
        <v>797</v>
      </c>
      <c r="C400" t="s">
        <v>1022</v>
      </c>
      <c r="D400" t="str">
        <f t="shared" si="23"/>
        <v>010110</v>
      </c>
      <c r="E400" t="str">
        <f t="shared" si="25"/>
        <v>11110000001</v>
      </c>
      <c r="F400" t="str">
        <f>""</f>
        <v/>
      </c>
      <c r="G400" s="3" t="str">
        <f t="shared" si="24"/>
        <v>OAB        FC</v>
      </c>
      <c r="H400" t="str">
        <f>""</f>
        <v/>
      </c>
      <c r="I400" t="s">
        <v>1052</v>
      </c>
    </row>
    <row r="401" spans="1:9" x14ac:dyDescent="0.25">
      <c r="A401" t="s">
        <v>798</v>
      </c>
      <c r="B401" t="s">
        <v>799</v>
      </c>
      <c r="C401" t="s">
        <v>1022</v>
      </c>
      <c r="D401" t="str">
        <f t="shared" si="23"/>
        <v>010110</v>
      </c>
      <c r="E401" t="str">
        <f t="shared" si="25"/>
        <v>11110000010</v>
      </c>
      <c r="F401" t="str">
        <f>""</f>
        <v/>
      </c>
      <c r="G401" s="3" t="str">
        <f t="shared" si="24"/>
        <v>OAB        FC</v>
      </c>
      <c r="H401" t="str">
        <f>""</f>
        <v/>
      </c>
      <c r="I401" t="s">
        <v>1052</v>
      </c>
    </row>
    <row r="402" spans="1:9" x14ac:dyDescent="0.25">
      <c r="A402" t="s">
        <v>800</v>
      </c>
      <c r="B402" t="s">
        <v>801</v>
      </c>
      <c r="C402" t="s">
        <v>1022</v>
      </c>
      <c r="D402" t="str">
        <f t="shared" si="23"/>
        <v>010110</v>
      </c>
      <c r="E402" t="str">
        <f t="shared" si="25"/>
        <v>11110000011</v>
      </c>
      <c r="F402" t="str">
        <f>""</f>
        <v/>
      </c>
      <c r="G402" s="3" t="str">
        <f t="shared" si="24"/>
        <v>OAB        FC</v>
      </c>
      <c r="H402" t="str">
        <f>""</f>
        <v/>
      </c>
      <c r="I402" t="s">
        <v>1052</v>
      </c>
    </row>
    <row r="403" spans="1:9" x14ac:dyDescent="0.25">
      <c r="A403" t="s">
        <v>802</v>
      </c>
      <c r="B403" t="s">
        <v>803</v>
      </c>
      <c r="C403" t="s">
        <v>1022</v>
      </c>
      <c r="D403" t="str">
        <f t="shared" si="23"/>
        <v>010110</v>
      </c>
      <c r="E403" t="str">
        <f t="shared" si="25"/>
        <v>11110100000</v>
      </c>
      <c r="F403" t="str">
        <f>""</f>
        <v/>
      </c>
      <c r="G403" s="3" t="str">
        <f t="shared" si="24"/>
        <v>OAB        FC</v>
      </c>
      <c r="H403" t="str">
        <f>""</f>
        <v/>
      </c>
      <c r="I403" t="s">
        <v>1052</v>
      </c>
    </row>
    <row r="404" spans="1:9" x14ac:dyDescent="0.25">
      <c r="A404" t="s">
        <v>804</v>
      </c>
      <c r="B404" t="s">
        <v>805</v>
      </c>
      <c r="C404" t="s">
        <v>1022</v>
      </c>
      <c r="D404" t="str">
        <f t="shared" si="23"/>
        <v>010110</v>
      </c>
      <c r="E404" t="str">
        <f t="shared" si="25"/>
        <v>11110100001</v>
      </c>
      <c r="F404" t="str">
        <f>""</f>
        <v/>
      </c>
      <c r="G404" s="3" t="str">
        <f t="shared" si="24"/>
        <v>OAB        FC</v>
      </c>
      <c r="H404" t="str">
        <f>""</f>
        <v/>
      </c>
      <c r="I404" t="s">
        <v>1052</v>
      </c>
    </row>
    <row r="405" spans="1:9" x14ac:dyDescent="0.25">
      <c r="A405" t="s">
        <v>806</v>
      </c>
      <c r="B405" t="s">
        <v>807</v>
      </c>
      <c r="C405" t="s">
        <v>1022</v>
      </c>
      <c r="D405" t="str">
        <f t="shared" si="23"/>
        <v>010110</v>
      </c>
      <c r="E405" t="str">
        <f t="shared" si="25"/>
        <v>11110100010</v>
      </c>
      <c r="F405" t="str">
        <f>""</f>
        <v/>
      </c>
      <c r="G405" s="3" t="str">
        <f t="shared" si="24"/>
        <v>OAB        FC</v>
      </c>
      <c r="H405" t="str">
        <f>""</f>
        <v/>
      </c>
      <c r="I405" t="s">
        <v>1052</v>
      </c>
    </row>
    <row r="406" spans="1:9" x14ac:dyDescent="0.25">
      <c r="A406" t="s">
        <v>808</v>
      </c>
      <c r="B406" t="s">
        <v>809</v>
      </c>
      <c r="C406" t="s">
        <v>1022</v>
      </c>
      <c r="D406" t="str">
        <f t="shared" si="23"/>
        <v>010110</v>
      </c>
      <c r="E406" t="str">
        <f t="shared" si="25"/>
        <v>11110100011</v>
      </c>
      <c r="F406" t="str">
        <f>""</f>
        <v/>
      </c>
      <c r="G406" s="3" t="str">
        <f t="shared" si="24"/>
        <v>OAB        FC</v>
      </c>
      <c r="H406" t="str">
        <f>""</f>
        <v/>
      </c>
      <c r="I406" t="s">
        <v>1052</v>
      </c>
    </row>
    <row r="407" spans="1:9" x14ac:dyDescent="0.25">
      <c r="A407" t="s">
        <v>810</v>
      </c>
      <c r="B407" t="s">
        <v>811</v>
      </c>
      <c r="C407" t="s">
        <v>1022</v>
      </c>
      <c r="D407" t="str">
        <f t="shared" si="23"/>
        <v>010110</v>
      </c>
      <c r="E407" t="str">
        <f t="shared" si="25"/>
        <v>11110101100</v>
      </c>
      <c r="F407" t="str">
        <f>""</f>
        <v/>
      </c>
      <c r="G407" s="3" t="str">
        <f t="shared" si="24"/>
        <v>OAB        FC</v>
      </c>
      <c r="H407" t="str">
        <f>""</f>
        <v/>
      </c>
      <c r="I407" t="s">
        <v>1052</v>
      </c>
    </row>
    <row r="408" spans="1:9" x14ac:dyDescent="0.25">
      <c r="A408" t="s">
        <v>812</v>
      </c>
      <c r="B408" t="s">
        <v>813</v>
      </c>
      <c r="C408" t="s">
        <v>1022</v>
      </c>
      <c r="D408" t="str">
        <f t="shared" si="23"/>
        <v>010110</v>
      </c>
      <c r="E408" t="str">
        <f t="shared" si="25"/>
        <v>11110101111</v>
      </c>
      <c r="F408" t="str">
        <f>""</f>
        <v/>
      </c>
      <c r="G408" s="3" t="str">
        <f t="shared" si="24"/>
        <v>OAB        FC</v>
      </c>
      <c r="H408" t="str">
        <f>""</f>
        <v/>
      </c>
      <c r="I408" t="s">
        <v>1052</v>
      </c>
    </row>
    <row r="409" spans="1:9" x14ac:dyDescent="0.25">
      <c r="A409" t="s">
        <v>814</v>
      </c>
      <c r="B409" t="s">
        <v>815</v>
      </c>
      <c r="C409" t="s">
        <v>1022</v>
      </c>
      <c r="D409" t="str">
        <f t="shared" si="23"/>
        <v>010110</v>
      </c>
      <c r="E409" t="str">
        <f t="shared" si="25"/>
        <v>11110111100</v>
      </c>
      <c r="F409" t="str">
        <f>""</f>
        <v/>
      </c>
      <c r="G409" s="3" t="str">
        <f t="shared" si="24"/>
        <v>OAB        FC</v>
      </c>
      <c r="H409" t="str">
        <f>""</f>
        <v/>
      </c>
      <c r="I409" t="s">
        <v>1052</v>
      </c>
    </row>
    <row r="410" spans="1:9" x14ac:dyDescent="0.25">
      <c r="A410" t="s">
        <v>816</v>
      </c>
      <c r="B410" t="s">
        <v>817</v>
      </c>
      <c r="C410" t="s">
        <v>1022</v>
      </c>
      <c r="D410" t="str">
        <f t="shared" si="23"/>
        <v>010110</v>
      </c>
      <c r="E410" t="str">
        <f t="shared" si="25"/>
        <v>11110111110</v>
      </c>
      <c r="F410" t="str">
        <f>""</f>
        <v/>
      </c>
      <c r="G410" s="3" t="str">
        <f t="shared" si="24"/>
        <v>OAB        FC</v>
      </c>
      <c r="H410" t="str">
        <f>""</f>
        <v/>
      </c>
      <c r="I410" t="s">
        <v>1052</v>
      </c>
    </row>
    <row r="411" spans="1:9" x14ac:dyDescent="0.25">
      <c r="A411" t="s">
        <v>818</v>
      </c>
      <c r="B411" t="s">
        <v>819</v>
      </c>
      <c r="C411" t="s">
        <v>1022</v>
      </c>
      <c r="D411" t="str">
        <f t="shared" si="23"/>
        <v>010110</v>
      </c>
      <c r="E411" t="str">
        <f t="shared" si="25"/>
        <v>11111000000</v>
      </c>
      <c r="F411" t="str">
        <f>""</f>
        <v/>
      </c>
      <c r="G411" s="3" t="str">
        <f t="shared" si="24"/>
        <v>OAB        FC</v>
      </c>
      <c r="H411" t="str">
        <f>""</f>
        <v/>
      </c>
      <c r="I411" t="s">
        <v>1052</v>
      </c>
    </row>
    <row r="412" spans="1:9" x14ac:dyDescent="0.25">
      <c r="A412" t="s">
        <v>820</v>
      </c>
      <c r="B412" t="s">
        <v>821</v>
      </c>
      <c r="C412" t="s">
        <v>1022</v>
      </c>
      <c r="D412" t="str">
        <f t="shared" si="23"/>
        <v>010110</v>
      </c>
      <c r="E412" t="str">
        <f t="shared" si="25"/>
        <v>11111000001</v>
      </c>
      <c r="F412" t="str">
        <f>""</f>
        <v/>
      </c>
      <c r="G412" s="3" t="str">
        <f t="shared" si="24"/>
        <v>OAB        FC</v>
      </c>
      <c r="H412" t="str">
        <f>""</f>
        <v/>
      </c>
      <c r="I412" t="s">
        <v>1052</v>
      </c>
    </row>
    <row r="413" spans="1:9" x14ac:dyDescent="0.25">
      <c r="A413" t="s">
        <v>822</v>
      </c>
      <c r="B413" t="s">
        <v>823</v>
      </c>
      <c r="C413" t="s">
        <v>1022</v>
      </c>
      <c r="D413" t="str">
        <f t="shared" si="23"/>
        <v>010110</v>
      </c>
      <c r="E413" t="str">
        <f t="shared" si="25"/>
        <v>11111000010</v>
      </c>
      <c r="F413" t="str">
        <f>""</f>
        <v/>
      </c>
      <c r="G413" s="3" t="str">
        <f t="shared" si="24"/>
        <v>OAB        FC</v>
      </c>
      <c r="H413" t="str">
        <f>""</f>
        <v/>
      </c>
      <c r="I413" t="s">
        <v>1052</v>
      </c>
    </row>
    <row r="414" spans="1:9" x14ac:dyDescent="0.25">
      <c r="A414" t="s">
        <v>824</v>
      </c>
      <c r="B414" t="s">
        <v>825</v>
      </c>
      <c r="C414" t="s">
        <v>1022</v>
      </c>
      <c r="D414" t="str">
        <f t="shared" si="23"/>
        <v>010110</v>
      </c>
      <c r="E414" t="str">
        <f t="shared" si="25"/>
        <v>11111000011</v>
      </c>
      <c r="F414" t="str">
        <f>""</f>
        <v/>
      </c>
      <c r="G414" s="3" t="str">
        <f t="shared" si="24"/>
        <v>OAB        FC</v>
      </c>
      <c r="H414" t="str">
        <f>""</f>
        <v/>
      </c>
      <c r="I414" t="s">
        <v>1052</v>
      </c>
    </row>
    <row r="415" spans="1:9" x14ac:dyDescent="0.25">
      <c r="A415" t="s">
        <v>826</v>
      </c>
      <c r="B415" t="s">
        <v>827</v>
      </c>
      <c r="C415" t="s">
        <v>1022</v>
      </c>
      <c r="D415" t="str">
        <f t="shared" si="23"/>
        <v>010110</v>
      </c>
      <c r="E415" t="str">
        <f t="shared" si="25"/>
        <v>11111100000</v>
      </c>
      <c r="F415" t="str">
        <f>""</f>
        <v/>
      </c>
      <c r="G415" s="3" t="str">
        <f t="shared" si="24"/>
        <v>OAB        FC</v>
      </c>
      <c r="H415" t="str">
        <f>""</f>
        <v/>
      </c>
      <c r="I415" t="s">
        <v>1052</v>
      </c>
    </row>
    <row r="416" spans="1:9" x14ac:dyDescent="0.25">
      <c r="A416" t="s">
        <v>828</v>
      </c>
      <c r="B416" t="s">
        <v>829</v>
      </c>
      <c r="C416" t="s">
        <v>1022</v>
      </c>
      <c r="D416" t="str">
        <f t="shared" si="23"/>
        <v>010110</v>
      </c>
      <c r="E416" t="str">
        <f t="shared" si="25"/>
        <v>11111100001</v>
      </c>
      <c r="F416" t="str">
        <f>""</f>
        <v/>
      </c>
      <c r="G416" s="3" t="str">
        <f t="shared" si="24"/>
        <v>OAB        FC</v>
      </c>
      <c r="H416" t="str">
        <f>""</f>
        <v/>
      </c>
      <c r="I416" t="s">
        <v>1052</v>
      </c>
    </row>
    <row r="417" spans="1:9" x14ac:dyDescent="0.25">
      <c r="A417" t="s">
        <v>830</v>
      </c>
      <c r="B417" t="s">
        <v>831</v>
      </c>
      <c r="C417" t="s">
        <v>1022</v>
      </c>
      <c r="D417" t="str">
        <f t="shared" si="23"/>
        <v>010110</v>
      </c>
      <c r="E417" t="str">
        <f t="shared" si="25"/>
        <v>11111100010</v>
      </c>
      <c r="F417" t="str">
        <f>""</f>
        <v/>
      </c>
      <c r="G417" s="3" t="str">
        <f t="shared" si="24"/>
        <v>OAB        FC</v>
      </c>
      <c r="H417" t="str">
        <f>""</f>
        <v/>
      </c>
      <c r="I417" t="s">
        <v>1052</v>
      </c>
    </row>
    <row r="418" spans="1:9" x14ac:dyDescent="0.25">
      <c r="A418" t="s">
        <v>832</v>
      </c>
      <c r="B418" t="s">
        <v>833</v>
      </c>
      <c r="C418" t="s">
        <v>1022</v>
      </c>
      <c r="D418" t="str">
        <f t="shared" si="23"/>
        <v>010110</v>
      </c>
      <c r="E418" t="str">
        <f t="shared" si="25"/>
        <v>11111100011</v>
      </c>
      <c r="F418" t="str">
        <f>""</f>
        <v/>
      </c>
      <c r="G418" s="3" t="str">
        <f t="shared" si="24"/>
        <v>OAB        FC</v>
      </c>
      <c r="H418" t="str">
        <f>""</f>
        <v/>
      </c>
      <c r="I418" t="s">
        <v>1052</v>
      </c>
    </row>
    <row r="419" spans="1:9" x14ac:dyDescent="0.25">
      <c r="A419" t="s">
        <v>834</v>
      </c>
      <c r="B419" t="s">
        <v>835</v>
      </c>
      <c r="C419" t="s">
        <v>1022</v>
      </c>
      <c r="D419" t="str">
        <f t="shared" si="23"/>
        <v>010110</v>
      </c>
      <c r="E419" t="str">
        <f t="shared" si="25"/>
        <v>11111101100</v>
      </c>
      <c r="F419" t="str">
        <f>""</f>
        <v/>
      </c>
      <c r="G419" s="3" t="str">
        <f t="shared" si="24"/>
        <v>OAB        FC</v>
      </c>
      <c r="H419" t="str">
        <f>""</f>
        <v/>
      </c>
      <c r="I419" t="s">
        <v>1052</v>
      </c>
    </row>
    <row r="420" spans="1:9" x14ac:dyDescent="0.25">
      <c r="A420" t="s">
        <v>836</v>
      </c>
      <c r="B420" t="s">
        <v>837</v>
      </c>
      <c r="C420" t="s">
        <v>1022</v>
      </c>
      <c r="D420" t="str">
        <f t="shared" si="23"/>
        <v>010110</v>
      </c>
      <c r="E420" t="str">
        <f t="shared" si="25"/>
        <v>11111101111</v>
      </c>
      <c r="F420" t="str">
        <f>""</f>
        <v/>
      </c>
      <c r="G420" s="3" t="str">
        <f t="shared" si="24"/>
        <v>OAB        FC</v>
      </c>
      <c r="H420" t="str">
        <f>""</f>
        <v/>
      </c>
      <c r="I420" t="s">
        <v>1052</v>
      </c>
    </row>
    <row r="421" spans="1:9" x14ac:dyDescent="0.25">
      <c r="A421" t="s">
        <v>838</v>
      </c>
      <c r="B421" t="s">
        <v>839</v>
      </c>
      <c r="C421" t="s">
        <v>1022</v>
      </c>
      <c r="D421" t="str">
        <f t="shared" si="23"/>
        <v>010110</v>
      </c>
      <c r="E421" t="str">
        <f t="shared" si="25"/>
        <v>11111111100</v>
      </c>
      <c r="F421" t="str">
        <f>""</f>
        <v/>
      </c>
      <c r="G421" s="3" t="str">
        <f t="shared" si="24"/>
        <v>OAB        FC</v>
      </c>
      <c r="H421" t="str">
        <f>""</f>
        <v/>
      </c>
      <c r="I421" t="s">
        <v>1052</v>
      </c>
    </row>
    <row r="422" spans="1:9" x14ac:dyDescent="0.25">
      <c r="A422" t="s">
        <v>840</v>
      </c>
      <c r="B422" t="s">
        <v>841</v>
      </c>
      <c r="C422" t="s">
        <v>1022</v>
      </c>
      <c r="D422" t="str">
        <f t="shared" si="23"/>
        <v>010110</v>
      </c>
      <c r="E422" t="str">
        <f t="shared" si="25"/>
        <v>11111111110</v>
      </c>
      <c r="F422" t="str">
        <f>""</f>
        <v/>
      </c>
      <c r="G422" s="3" t="str">
        <f t="shared" si="24"/>
        <v>OAB        FC</v>
      </c>
      <c r="H422" t="str">
        <f>""</f>
        <v/>
      </c>
      <c r="I422" t="s">
        <v>1052</v>
      </c>
    </row>
    <row r="423" spans="1:9" x14ac:dyDescent="0.25">
      <c r="A423" t="s">
        <v>842</v>
      </c>
      <c r="B423" t="s">
        <v>843</v>
      </c>
      <c r="C423" t="s">
        <v>1022</v>
      </c>
      <c r="D423" t="str">
        <f t="shared" si="23"/>
        <v>010111</v>
      </c>
      <c r="E423" t="str">
        <f t="shared" si="25"/>
        <v>00000010000</v>
      </c>
      <c r="F423" t="str">
        <f>""</f>
        <v/>
      </c>
      <c r="G423" s="3" t="str">
        <f t="shared" si="24"/>
        <v>OAB        FC</v>
      </c>
      <c r="H423" t="str">
        <f>""</f>
        <v/>
      </c>
      <c r="I423" t="s">
        <v>1052</v>
      </c>
    </row>
    <row r="424" spans="1:9" x14ac:dyDescent="0.25">
      <c r="A424" t="s">
        <v>844</v>
      </c>
      <c r="B424" t="s">
        <v>845</v>
      </c>
      <c r="C424" t="s">
        <v>1022</v>
      </c>
      <c r="D424" t="str">
        <f t="shared" si="23"/>
        <v>010111</v>
      </c>
      <c r="E424" t="str">
        <f t="shared" si="25"/>
        <v>00000100000</v>
      </c>
      <c r="F424" t="str">
        <f>""</f>
        <v/>
      </c>
      <c r="G424" s="3" t="str">
        <f t="shared" si="24"/>
        <v>OAB        FC</v>
      </c>
      <c r="H424" t="str">
        <f>""</f>
        <v/>
      </c>
      <c r="I424" t="s">
        <v>1052</v>
      </c>
    </row>
    <row r="425" spans="1:9" x14ac:dyDescent="0.25">
      <c r="A425" t="s">
        <v>846</v>
      </c>
      <c r="B425" t="s">
        <v>847</v>
      </c>
      <c r="C425" t="s">
        <v>1022</v>
      </c>
      <c r="D425" t="str">
        <f t="shared" si="23"/>
        <v>010111</v>
      </c>
      <c r="E425" t="str">
        <f t="shared" si="25"/>
        <v>00000100001</v>
      </c>
      <c r="F425" t="str">
        <f>""</f>
        <v/>
      </c>
      <c r="G425" s="3" t="str">
        <f t="shared" si="24"/>
        <v>OAB        FC</v>
      </c>
      <c r="H425" t="str">
        <f>""</f>
        <v/>
      </c>
      <c r="I425" t="s">
        <v>1052</v>
      </c>
    </row>
    <row r="426" spans="1:9" x14ac:dyDescent="0.25">
      <c r="A426" t="s">
        <v>848</v>
      </c>
      <c r="B426" t="s">
        <v>849</v>
      </c>
      <c r="C426" t="s">
        <v>1022</v>
      </c>
      <c r="D426" t="str">
        <f t="shared" si="23"/>
        <v>010111</v>
      </c>
      <c r="E426" t="str">
        <f t="shared" si="25"/>
        <v>00000100010</v>
      </c>
      <c r="F426" t="str">
        <f>""</f>
        <v/>
      </c>
      <c r="G426" s="3" t="str">
        <f t="shared" si="24"/>
        <v>OAB        FC</v>
      </c>
      <c r="H426" t="str">
        <f>""</f>
        <v/>
      </c>
      <c r="I426" t="s">
        <v>1052</v>
      </c>
    </row>
    <row r="427" spans="1:9" x14ac:dyDescent="0.25">
      <c r="A427" t="s">
        <v>850</v>
      </c>
      <c r="B427" t="s">
        <v>851</v>
      </c>
      <c r="C427" t="s">
        <v>1022</v>
      </c>
      <c r="D427" t="str">
        <f t="shared" si="23"/>
        <v>010111</v>
      </c>
      <c r="E427" t="str">
        <f t="shared" si="25"/>
        <v>00000100100</v>
      </c>
      <c r="F427" t="str">
        <f>""</f>
        <v/>
      </c>
      <c r="G427" s="3" t="str">
        <f t="shared" si="24"/>
        <v>OAB        FC</v>
      </c>
      <c r="H427" t="str">
        <f>""</f>
        <v/>
      </c>
      <c r="I427" t="s">
        <v>1052</v>
      </c>
    </row>
    <row r="428" spans="1:9" x14ac:dyDescent="0.25">
      <c r="A428" t="s">
        <v>852</v>
      </c>
      <c r="B428" t="s">
        <v>853</v>
      </c>
      <c r="C428" t="s">
        <v>1022</v>
      </c>
      <c r="D428" t="str">
        <f t="shared" si="23"/>
        <v>010111</v>
      </c>
      <c r="E428" t="str">
        <f t="shared" si="25"/>
        <v>00000100101</v>
      </c>
      <c r="F428" t="str">
        <f>""</f>
        <v/>
      </c>
      <c r="G428" s="3" t="str">
        <f t="shared" si="24"/>
        <v>OAB        FC</v>
      </c>
      <c r="H428" t="str">
        <f>""</f>
        <v/>
      </c>
      <c r="I428" t="s">
        <v>1052</v>
      </c>
    </row>
    <row r="429" spans="1:9" x14ac:dyDescent="0.25">
      <c r="A429" t="s">
        <v>854</v>
      </c>
      <c r="B429" t="s">
        <v>855</v>
      </c>
      <c r="C429" t="s">
        <v>1022</v>
      </c>
      <c r="D429" t="str">
        <f t="shared" si="23"/>
        <v>010111</v>
      </c>
      <c r="E429" t="str">
        <f t="shared" si="25"/>
        <v>00000101010</v>
      </c>
      <c r="F429" t="str">
        <f>""</f>
        <v/>
      </c>
      <c r="G429" s="3" t="str">
        <f t="shared" si="24"/>
        <v>OAB        FC</v>
      </c>
      <c r="H429" t="str">
        <f>""</f>
        <v/>
      </c>
      <c r="I429" t="s">
        <v>1052</v>
      </c>
    </row>
    <row r="430" spans="1:9" x14ac:dyDescent="0.25">
      <c r="A430" t="s">
        <v>856</v>
      </c>
      <c r="B430" t="s">
        <v>857</v>
      </c>
      <c r="C430" t="s">
        <v>1022</v>
      </c>
      <c r="D430" t="str">
        <f t="shared" si="23"/>
        <v>010111</v>
      </c>
      <c r="E430" t="str">
        <f t="shared" si="25"/>
        <v>00000101011</v>
      </c>
      <c r="F430" t="str">
        <f>""</f>
        <v/>
      </c>
      <c r="G430" s="3" t="str">
        <f t="shared" si="24"/>
        <v>OAB        FC</v>
      </c>
      <c r="H430" t="str">
        <f>""</f>
        <v/>
      </c>
      <c r="I430" t="s">
        <v>1052</v>
      </c>
    </row>
    <row r="431" spans="1:9" x14ac:dyDescent="0.25">
      <c r="A431" t="s">
        <v>858</v>
      </c>
      <c r="B431" t="s">
        <v>859</v>
      </c>
      <c r="C431" t="s">
        <v>1022</v>
      </c>
      <c r="D431" t="str">
        <f t="shared" si="23"/>
        <v>010111</v>
      </c>
      <c r="E431" t="str">
        <f t="shared" si="25"/>
        <v>00000101100</v>
      </c>
      <c r="F431" t="str">
        <f>""</f>
        <v/>
      </c>
      <c r="G431" s="3" t="str">
        <f t="shared" si="24"/>
        <v>OAB        FC</v>
      </c>
      <c r="H431" t="str">
        <f>""</f>
        <v/>
      </c>
      <c r="I431" t="s">
        <v>1052</v>
      </c>
    </row>
    <row r="432" spans="1:9" x14ac:dyDescent="0.25">
      <c r="A432" t="s">
        <v>860</v>
      </c>
      <c r="B432" t="s">
        <v>861</v>
      </c>
      <c r="C432" t="s">
        <v>1022</v>
      </c>
      <c r="D432" t="str">
        <f t="shared" si="23"/>
        <v>010111</v>
      </c>
      <c r="E432" t="str">
        <f t="shared" si="25"/>
        <v>00000101101</v>
      </c>
      <c r="F432" t="str">
        <f>""</f>
        <v/>
      </c>
      <c r="G432" s="3" t="str">
        <f t="shared" si="24"/>
        <v>OAB        FC</v>
      </c>
      <c r="H432" t="str">
        <f>""</f>
        <v/>
      </c>
      <c r="I432" t="s">
        <v>1052</v>
      </c>
    </row>
    <row r="433" spans="1:9" x14ac:dyDescent="0.25">
      <c r="A433" t="s">
        <v>862</v>
      </c>
      <c r="B433" t="s">
        <v>863</v>
      </c>
      <c r="C433" t="s">
        <v>1022</v>
      </c>
      <c r="D433" t="str">
        <f t="shared" si="23"/>
        <v>010111</v>
      </c>
      <c r="E433" t="str">
        <f t="shared" si="25"/>
        <v>00000101110</v>
      </c>
      <c r="F433" t="str">
        <f>""</f>
        <v/>
      </c>
      <c r="G433" s="3" t="str">
        <f t="shared" si="24"/>
        <v>OAB        FC</v>
      </c>
      <c r="H433" t="str">
        <f>""</f>
        <v/>
      </c>
      <c r="I433" t="s">
        <v>1052</v>
      </c>
    </row>
    <row r="434" spans="1:9" x14ac:dyDescent="0.25">
      <c r="A434" t="s">
        <v>864</v>
      </c>
      <c r="B434" t="s">
        <v>865</v>
      </c>
      <c r="C434" t="s">
        <v>1022</v>
      </c>
      <c r="D434" t="str">
        <f t="shared" si="23"/>
        <v>010111</v>
      </c>
      <c r="E434" t="str">
        <f t="shared" si="25"/>
        <v>00000101111</v>
      </c>
      <c r="F434" t="str">
        <f>""</f>
        <v/>
      </c>
      <c r="G434" s="3" t="str">
        <f t="shared" si="24"/>
        <v>OAB        FC</v>
      </c>
      <c r="H434" t="str">
        <f>""</f>
        <v/>
      </c>
      <c r="I434" t="s">
        <v>1052</v>
      </c>
    </row>
    <row r="435" spans="1:9" x14ac:dyDescent="0.25">
      <c r="A435" t="s">
        <v>866</v>
      </c>
      <c r="B435" t="s">
        <v>867</v>
      </c>
      <c r="C435" t="s">
        <v>1022</v>
      </c>
      <c r="D435" t="str">
        <f t="shared" si="23"/>
        <v>010111</v>
      </c>
      <c r="E435" t="str">
        <f t="shared" si="25"/>
        <v>00000110000</v>
      </c>
      <c r="F435" t="str">
        <f>""</f>
        <v/>
      </c>
      <c r="G435" s="3" t="str">
        <f t="shared" si="24"/>
        <v>OAB        FC</v>
      </c>
      <c r="H435" t="str">
        <f>""</f>
        <v/>
      </c>
      <c r="I435" t="s">
        <v>1052</v>
      </c>
    </row>
    <row r="436" spans="1:9" x14ac:dyDescent="0.25">
      <c r="A436" t="s">
        <v>868</v>
      </c>
      <c r="B436" t="s">
        <v>869</v>
      </c>
      <c r="C436" t="s">
        <v>1022</v>
      </c>
      <c r="D436" t="str">
        <f t="shared" si="23"/>
        <v>010111</v>
      </c>
      <c r="E436" t="str">
        <f t="shared" si="25"/>
        <v>00100110000</v>
      </c>
      <c r="F436" t="str">
        <f>""</f>
        <v/>
      </c>
      <c r="G436" s="3" t="str">
        <f t="shared" si="24"/>
        <v>OAB        FC</v>
      </c>
      <c r="H436" t="str">
        <f>""</f>
        <v/>
      </c>
      <c r="I436" t="s">
        <v>1052</v>
      </c>
    </row>
    <row r="437" spans="1:9" x14ac:dyDescent="0.25">
      <c r="A437" t="s">
        <v>870</v>
      </c>
      <c r="B437" t="s">
        <v>871</v>
      </c>
      <c r="C437" t="s">
        <v>1022</v>
      </c>
      <c r="D437" t="str">
        <f t="shared" si="23"/>
        <v>010111</v>
      </c>
      <c r="E437" t="str">
        <f t="shared" si="25"/>
        <v>10100110000</v>
      </c>
      <c r="F437" t="str">
        <f>""</f>
        <v/>
      </c>
      <c r="G437" s="3" t="str">
        <f t="shared" si="24"/>
        <v>OAB        FC</v>
      </c>
      <c r="H437" t="str">
        <f>""</f>
        <v/>
      </c>
      <c r="I437" t="s">
        <v>1052</v>
      </c>
    </row>
    <row r="438" spans="1:9" x14ac:dyDescent="0.25">
      <c r="A438" t="s">
        <v>872</v>
      </c>
      <c r="B438" t="s">
        <v>873</v>
      </c>
      <c r="C438" t="s">
        <v>1079</v>
      </c>
      <c r="D438" t="str">
        <f t="shared" si="23"/>
        <v>011000</v>
      </c>
      <c r="E438" t="str">
        <f t="shared" si="25"/>
        <v>0000000000000000</v>
      </c>
      <c r="F438" t="str">
        <f>""</f>
        <v/>
      </c>
      <c r="G438" s="3" t="str">
        <f t="shared" si="24"/>
        <v xml:space="preserve">OAB        F </v>
      </c>
      <c r="H438" t="str">
        <f>""</f>
        <v/>
      </c>
      <c r="I438" t="s">
        <v>1519</v>
      </c>
    </row>
    <row r="439" spans="1:9" x14ac:dyDescent="0.25">
      <c r="A439" t="s">
        <v>874</v>
      </c>
      <c r="B439" t="s">
        <v>875</v>
      </c>
      <c r="C439" t="s">
        <v>1073</v>
      </c>
      <c r="D439" t="str">
        <f t="shared" si="23"/>
        <v>011000</v>
      </c>
      <c r="E439" t="str">
        <f t="shared" si="25"/>
        <v>0000000001000000</v>
      </c>
      <c r="F439" t="str">
        <f>""</f>
        <v/>
      </c>
      <c r="G439" s="3" t="str">
        <f t="shared" si="24"/>
        <v xml:space="preserve">OAB        F </v>
      </c>
      <c r="H439" t="str">
        <f>""</f>
        <v/>
      </c>
      <c r="I439" t="s">
        <v>1519</v>
      </c>
    </row>
    <row r="440" spans="1:9" x14ac:dyDescent="0.25">
      <c r="A440" t="s">
        <v>876</v>
      </c>
      <c r="B440" t="s">
        <v>877</v>
      </c>
      <c r="C440" t="s">
        <v>1079</v>
      </c>
      <c r="D440" t="str">
        <f t="shared" si="23"/>
        <v>011000</v>
      </c>
      <c r="E440" t="str">
        <f t="shared" si="25"/>
        <v>0000010000000000</v>
      </c>
      <c r="F440" t="str">
        <f>""</f>
        <v/>
      </c>
      <c r="G440" s="3" t="str">
        <f t="shared" si="24"/>
        <v xml:space="preserve">OAB        F </v>
      </c>
      <c r="H440" t="str">
        <f>""</f>
        <v/>
      </c>
      <c r="I440" t="s">
        <v>1519</v>
      </c>
    </row>
    <row r="441" spans="1:9" x14ac:dyDescent="0.25">
      <c r="A441" t="s">
        <v>878</v>
      </c>
      <c r="B441" t="s">
        <v>879</v>
      </c>
      <c r="C441" t="s">
        <v>1079</v>
      </c>
      <c r="D441" t="str">
        <f t="shared" si="23"/>
        <v>011000</v>
      </c>
      <c r="E441" t="str">
        <f t="shared" si="25"/>
        <v>0000010001000000</v>
      </c>
      <c r="F441" t="str">
        <f>""</f>
        <v/>
      </c>
      <c r="G441" s="3" t="str">
        <f t="shared" si="24"/>
        <v xml:space="preserve">OAB        F </v>
      </c>
      <c r="H441" t="str">
        <f>""</f>
        <v/>
      </c>
      <c r="I441" t="s">
        <v>1519</v>
      </c>
    </row>
    <row r="442" spans="1:9" x14ac:dyDescent="0.25">
      <c r="A442" t="s">
        <v>880</v>
      </c>
      <c r="B442" t="s">
        <v>881</v>
      </c>
      <c r="C442" t="s">
        <v>1079</v>
      </c>
      <c r="D442" t="str">
        <f t="shared" si="23"/>
        <v>011000</v>
      </c>
      <c r="E442" t="str">
        <f t="shared" si="25"/>
        <v>0000100000000000</v>
      </c>
      <c r="F442" t="str">
        <f>""</f>
        <v/>
      </c>
      <c r="G442" s="3" t="str">
        <f t="shared" si="24"/>
        <v xml:space="preserve">OAB        F </v>
      </c>
      <c r="H442" t="str">
        <f>""</f>
        <v/>
      </c>
      <c r="I442" t="s">
        <v>1519</v>
      </c>
    </row>
    <row r="443" spans="1:9" x14ac:dyDescent="0.25">
      <c r="A443" t="s">
        <v>882</v>
      </c>
      <c r="B443" t="s">
        <v>883</v>
      </c>
      <c r="C443" t="s">
        <v>1079</v>
      </c>
      <c r="D443" t="str">
        <f t="shared" si="23"/>
        <v>011000</v>
      </c>
      <c r="E443" t="str">
        <f t="shared" si="25"/>
        <v>0000101000000000</v>
      </c>
      <c r="F443" t="str">
        <f>""</f>
        <v/>
      </c>
      <c r="G443" s="3" t="str">
        <f t="shared" si="24"/>
        <v xml:space="preserve">OAB        F </v>
      </c>
      <c r="H443" t="str">
        <f>""</f>
        <v/>
      </c>
      <c r="I443" t="s">
        <v>1519</v>
      </c>
    </row>
    <row r="444" spans="1:9" x14ac:dyDescent="0.25">
      <c r="A444" t="s">
        <v>884</v>
      </c>
      <c r="B444" t="s">
        <v>885</v>
      </c>
      <c r="C444" t="s">
        <v>1018</v>
      </c>
      <c r="D444" t="str">
        <f t="shared" ref="D444:D519" si="26">HEX2BIN(MID(A444,1,2),6)</f>
        <v>011000</v>
      </c>
      <c r="E444" t="str">
        <f t="shared" si="25"/>
        <v>0000110000000000</v>
      </c>
      <c r="F444" t="str">
        <f>""</f>
        <v/>
      </c>
      <c r="G444" s="3" t="str">
        <f t="shared" si="24"/>
        <v xml:space="preserve">OAB        F </v>
      </c>
      <c r="H444" t="str">
        <f>""</f>
        <v/>
      </c>
      <c r="I444" t="s">
        <v>1519</v>
      </c>
    </row>
    <row r="445" spans="1:9" x14ac:dyDescent="0.25">
      <c r="A445" t="s">
        <v>886</v>
      </c>
      <c r="B445" t="s">
        <v>887</v>
      </c>
      <c r="C445" t="s">
        <v>1071</v>
      </c>
      <c r="D445" t="str">
        <f t="shared" si="26"/>
        <v>011000</v>
      </c>
      <c r="E445" t="str">
        <f t="shared" si="25"/>
        <v>0000111000000000</v>
      </c>
      <c r="F445" t="str">
        <f>""</f>
        <v/>
      </c>
      <c r="G445" s="3" t="str">
        <f t="shared" si="24"/>
        <v xml:space="preserve">OAB        F </v>
      </c>
      <c r="H445" t="str">
        <f>""</f>
        <v/>
      </c>
      <c r="I445" t="s">
        <v>1519</v>
      </c>
    </row>
    <row r="446" spans="1:9" x14ac:dyDescent="0.25">
      <c r="A446" t="s">
        <v>888</v>
      </c>
      <c r="B446" t="s">
        <v>889</v>
      </c>
      <c r="C446" t="s">
        <v>1072</v>
      </c>
      <c r="D446" t="str">
        <f t="shared" si="26"/>
        <v>011000</v>
      </c>
      <c r="E446" t="str">
        <f t="shared" si="25"/>
        <v>0000111010000000</v>
      </c>
      <c r="F446" t="str">
        <f>""</f>
        <v/>
      </c>
      <c r="G446" s="3" t="str">
        <f t="shared" si="24"/>
        <v xml:space="preserve">OAB        F </v>
      </c>
      <c r="H446" t="str">
        <f>""</f>
        <v/>
      </c>
      <c r="I446" t="s">
        <v>1519</v>
      </c>
    </row>
    <row r="447" spans="1:9" x14ac:dyDescent="0.25">
      <c r="A447" t="s">
        <v>890</v>
      </c>
      <c r="B447" t="s">
        <v>891</v>
      </c>
      <c r="C447" t="s">
        <v>1071</v>
      </c>
      <c r="D447" t="str">
        <f t="shared" si="26"/>
        <v>011000</v>
      </c>
      <c r="E447" t="str">
        <f t="shared" si="25"/>
        <v>0000111100000000</v>
      </c>
      <c r="F447" t="str">
        <f>""</f>
        <v/>
      </c>
      <c r="G447" s="3" t="str">
        <f t="shared" si="24"/>
        <v xml:space="preserve">OAB        F </v>
      </c>
      <c r="H447" t="str">
        <f>""</f>
        <v/>
      </c>
      <c r="I447" t="s">
        <v>1519</v>
      </c>
    </row>
    <row r="448" spans="1:9" x14ac:dyDescent="0.25">
      <c r="A448" t="s">
        <v>892</v>
      </c>
      <c r="B448" t="s">
        <v>893</v>
      </c>
      <c r="C448" t="s">
        <v>1075</v>
      </c>
      <c r="D448" t="str">
        <f t="shared" si="26"/>
        <v>011000</v>
      </c>
      <c r="E448" t="str">
        <f t="shared" si="25"/>
        <v>0000111110000000</v>
      </c>
      <c r="F448" t="str">
        <f>""</f>
        <v/>
      </c>
      <c r="G448" s="3" t="str">
        <f t="shared" si="24"/>
        <v xml:space="preserve">OAB        F </v>
      </c>
      <c r="H448" t="str">
        <f>""</f>
        <v/>
      </c>
      <c r="I448" t="s">
        <v>1519</v>
      </c>
    </row>
    <row r="449" spans="1:9" x14ac:dyDescent="0.25">
      <c r="A449" t="s">
        <v>894</v>
      </c>
      <c r="B449" t="s">
        <v>895</v>
      </c>
      <c r="C449" t="s">
        <v>1075</v>
      </c>
      <c r="D449" t="str">
        <f t="shared" si="26"/>
        <v>011000</v>
      </c>
      <c r="E449" t="str">
        <f t="shared" si="25"/>
        <v>0000111111000000</v>
      </c>
      <c r="F449" t="str">
        <f>""</f>
        <v/>
      </c>
      <c r="G449" s="3" t="str">
        <f t="shared" si="24"/>
        <v xml:space="preserve">OAB        F </v>
      </c>
      <c r="H449" t="str">
        <f>""</f>
        <v/>
      </c>
      <c r="I449" t="s">
        <v>1519</v>
      </c>
    </row>
    <row r="450" spans="1:9" x14ac:dyDescent="0.25">
      <c r="A450" t="s">
        <v>896</v>
      </c>
      <c r="B450" t="s">
        <v>1228</v>
      </c>
      <c r="C450" t="s">
        <v>1026</v>
      </c>
      <c r="D450" t="str">
        <f t="shared" si="26"/>
        <v>011001</v>
      </c>
      <c r="E450" t="str">
        <f t="shared" si="25"/>
        <v/>
      </c>
      <c r="F450" t="str">
        <f>""</f>
        <v/>
      </c>
      <c r="G450" s="3" t="str">
        <f t="shared" si="24"/>
        <v xml:space="preserve">OAB      IM  </v>
      </c>
      <c r="H450" t="str">
        <f>""</f>
        <v/>
      </c>
      <c r="I450" t="s">
        <v>1519</v>
      </c>
    </row>
    <row r="451" spans="1:9" x14ac:dyDescent="0.25">
      <c r="A451" t="s">
        <v>1042</v>
      </c>
      <c r="B451" t="s">
        <v>897</v>
      </c>
      <c r="C451" t="s">
        <v>1071</v>
      </c>
      <c r="D451" t="str">
        <f t="shared" si="26"/>
        <v>011010</v>
      </c>
      <c r="E451" t="str">
        <f t="shared" si="25"/>
        <v/>
      </c>
      <c r="F451" t="str">
        <f>HEX2BIN(0,2)</f>
        <v>00</v>
      </c>
      <c r="G451" s="3" t="str">
        <f t="shared" ref="G451:G523" si="27">VLOOKUP(C451,$K$2:$L$20,2,FALSE)</f>
        <v xml:space="preserve">OAB        F </v>
      </c>
      <c r="H451" t="str">
        <f>""</f>
        <v/>
      </c>
      <c r="I451" t="s">
        <v>1519</v>
      </c>
    </row>
    <row r="452" spans="1:9" x14ac:dyDescent="0.25">
      <c r="A452" t="s">
        <v>1042</v>
      </c>
      <c r="B452" t="s">
        <v>898</v>
      </c>
      <c r="C452" t="s">
        <v>1071</v>
      </c>
      <c r="D452" t="str">
        <f t="shared" si="26"/>
        <v>011010</v>
      </c>
      <c r="E452" t="str">
        <f t="shared" si="25"/>
        <v/>
      </c>
      <c r="F452" t="str">
        <f>HEX2BIN(1,2)</f>
        <v>01</v>
      </c>
      <c r="G452" s="3" t="str">
        <f t="shared" si="27"/>
        <v xml:space="preserve">OAB        F </v>
      </c>
      <c r="H452" t="str">
        <f>""</f>
        <v/>
      </c>
      <c r="I452" t="s">
        <v>1519</v>
      </c>
    </row>
    <row r="453" spans="1:9" x14ac:dyDescent="0.25">
      <c r="A453" t="s">
        <v>1042</v>
      </c>
      <c r="B453" t="s">
        <v>899</v>
      </c>
      <c r="C453" t="s">
        <v>1071</v>
      </c>
      <c r="D453" t="str">
        <f t="shared" si="26"/>
        <v>011010</v>
      </c>
      <c r="E453" t="str">
        <f t="shared" si="25"/>
        <v/>
      </c>
      <c r="F453" t="str">
        <f>HEX2BIN(2,2)</f>
        <v>10</v>
      </c>
      <c r="G453" s="3" t="str">
        <f t="shared" si="27"/>
        <v xml:space="preserve">OAB        F </v>
      </c>
      <c r="H453" t="str">
        <f>""</f>
        <v/>
      </c>
      <c r="I453" t="s">
        <v>1519</v>
      </c>
    </row>
    <row r="454" spans="1:9" x14ac:dyDescent="0.25">
      <c r="A454" t="s">
        <v>1042</v>
      </c>
      <c r="B454" t="s">
        <v>900</v>
      </c>
      <c r="C454" t="s">
        <v>1071</v>
      </c>
      <c r="D454" t="str">
        <f t="shared" si="26"/>
        <v>011010</v>
      </c>
      <c r="E454" t="str">
        <f t="shared" si="25"/>
        <v/>
      </c>
      <c r="F454" t="str">
        <f>HEX2BIN(3,2)</f>
        <v>11</v>
      </c>
      <c r="G454" s="3" t="str">
        <f t="shared" si="27"/>
        <v xml:space="preserve">OAB        F </v>
      </c>
      <c r="H454" t="str">
        <f>""</f>
        <v/>
      </c>
      <c r="I454" t="s">
        <v>1519</v>
      </c>
    </row>
    <row r="455" spans="1:9" x14ac:dyDescent="0.25">
      <c r="A455" t="s">
        <v>901</v>
      </c>
      <c r="B455" t="s">
        <v>1110</v>
      </c>
      <c r="C455" t="s">
        <v>1024</v>
      </c>
      <c r="D455" t="str">
        <f>HEX2BIN(MID(A455,1,2),6)</f>
        <v>011011</v>
      </c>
      <c r="E455" t="str">
        <f>IF(LEN(A455)=2,"",IF(VLOOKUP(C455,$K$2:$Z$20,14,FALSE)&lt;9,HEX2BIN(MID(A455,4,2),VLOOKUP(C455,$K$2:$Z$20,14,FALSE)),HEX2BIN(MID(A455,4,1),VLOOKUP(C455,$K$2:$Z$20,14,FALSE)-8)&amp;HEX2BIN(MID(A455,5,2),8)))</f>
        <v/>
      </c>
      <c r="F455" t="str">
        <f>""</f>
        <v/>
      </c>
      <c r="G455" s="3" t="str">
        <f>VLOOKUP(C455,$K$2:$L$20,2,FALSE)</f>
        <v xml:space="preserve">OAB  TE    F </v>
      </c>
      <c r="H455" t="str">
        <f>DEC2BIN(0,3)</f>
        <v>000</v>
      </c>
      <c r="I455" t="s">
        <v>1519</v>
      </c>
    </row>
    <row r="456" spans="1:9" x14ac:dyDescent="0.25">
      <c r="A456" t="s">
        <v>901</v>
      </c>
      <c r="B456" t="s">
        <v>1113</v>
      </c>
      <c r="C456" t="s">
        <v>1024</v>
      </c>
      <c r="D456" t="str">
        <f t="shared" ref="D456:D458" si="28">HEX2BIN(MID(A456,1,2),6)</f>
        <v>011011</v>
      </c>
      <c r="E456" t="str">
        <f t="shared" ref="E456:E458" si="29">IF(LEN(A456)=2,"",IF(VLOOKUP(C456,$K$2:$Z$20,14,FALSE)&lt;9,HEX2BIN(MID(A456,4,2),VLOOKUP(C456,$K$2:$Z$20,14,FALSE)),HEX2BIN(MID(A456,4,1),VLOOKUP(C456,$K$2:$Z$20,14,FALSE)-8)&amp;HEX2BIN(MID(A456,5,2),8)))</f>
        <v/>
      </c>
      <c r="F456" t="str">
        <f>""</f>
        <v/>
      </c>
      <c r="G456" s="3" t="str">
        <f t="shared" ref="G456:G458" si="30">VLOOKUP(C456,$K$2:$L$20,2,FALSE)</f>
        <v xml:space="preserve">OAB  TE    F </v>
      </c>
      <c r="H456" t="str">
        <f>DEC2BIN(1,3)</f>
        <v>001</v>
      </c>
      <c r="I456" t="s">
        <v>1519</v>
      </c>
    </row>
    <row r="457" spans="1:9" x14ac:dyDescent="0.25">
      <c r="A457" t="s">
        <v>901</v>
      </c>
      <c r="B457" t="s">
        <v>1114</v>
      </c>
      <c r="C457" t="s">
        <v>1024</v>
      </c>
      <c r="D457" t="str">
        <f t="shared" si="28"/>
        <v>011011</v>
      </c>
      <c r="E457" t="str">
        <f t="shared" si="29"/>
        <v/>
      </c>
      <c r="F457" t="str">
        <f>""</f>
        <v/>
      </c>
      <c r="G457" s="3" t="str">
        <f t="shared" si="30"/>
        <v xml:space="preserve">OAB  TE    F </v>
      </c>
      <c r="H457" t="str">
        <f>DEC2BIN(2,3)</f>
        <v>010</v>
      </c>
      <c r="I457" t="s">
        <v>1519</v>
      </c>
    </row>
    <row r="458" spans="1:9" x14ac:dyDescent="0.25">
      <c r="A458" t="s">
        <v>901</v>
      </c>
      <c r="B458" t="s">
        <v>1111</v>
      </c>
      <c r="C458" t="s">
        <v>1024</v>
      </c>
      <c r="D458" t="str">
        <f t="shared" si="28"/>
        <v>011011</v>
      </c>
      <c r="E458" t="str">
        <f t="shared" si="29"/>
        <v/>
      </c>
      <c r="F458" t="str">
        <f>""</f>
        <v/>
      </c>
      <c r="G458" s="3" t="str">
        <f t="shared" si="30"/>
        <v xml:space="preserve">OAB  TE    F </v>
      </c>
      <c r="H458" t="str">
        <f>DEC2BIN(4,3)</f>
        <v>100</v>
      </c>
      <c r="I458" t="s">
        <v>1519</v>
      </c>
    </row>
    <row r="459" spans="1:9" x14ac:dyDescent="0.25">
      <c r="A459" t="s">
        <v>901</v>
      </c>
      <c r="B459" t="s">
        <v>1115</v>
      </c>
      <c r="C459" t="s">
        <v>1024</v>
      </c>
      <c r="D459" t="str">
        <f>HEX2BIN(MID(A459,1,2),6)</f>
        <v>011011</v>
      </c>
      <c r="E459" t="str">
        <f>IF(LEN(A459)=2,"",IF(VLOOKUP(C459,$K$2:$Z$20,14,FALSE)&lt;9,HEX2BIN(MID(A459,4,2),VLOOKUP(C459,$K$2:$Z$20,14,FALSE)),HEX2BIN(MID(A459,4,1),VLOOKUP(C459,$K$2:$Z$20,14,FALSE)-8)&amp;HEX2BIN(MID(A459,5,2),8)))</f>
        <v/>
      </c>
      <c r="F459" t="str">
        <f>""</f>
        <v/>
      </c>
      <c r="G459" s="3" t="str">
        <f>VLOOKUP(C459,$K$2:$L$20,2,FALSE)</f>
        <v xml:space="preserve">OAB  TE    F </v>
      </c>
      <c r="H459" t="str">
        <f>DEC2BIN(5,3)</f>
        <v>101</v>
      </c>
      <c r="I459" t="s">
        <v>1519</v>
      </c>
    </row>
    <row r="460" spans="1:9" x14ac:dyDescent="0.25">
      <c r="A460" t="s">
        <v>901</v>
      </c>
      <c r="B460" t="s">
        <v>1112</v>
      </c>
      <c r="C460" t="s">
        <v>1024</v>
      </c>
      <c r="D460" t="str">
        <f t="shared" ref="D460:D461" si="31">HEX2BIN(MID(A460,1,2),6)</f>
        <v>011011</v>
      </c>
      <c r="E460" t="str">
        <f t="shared" ref="E460:E461" si="32">IF(LEN(A460)=2,"",IF(VLOOKUP(C460,$K$2:$Z$20,14,FALSE)&lt;9,HEX2BIN(MID(A460,4,2),VLOOKUP(C460,$K$2:$Z$20,14,FALSE)),HEX2BIN(MID(A460,4,1),VLOOKUP(C460,$K$2:$Z$20,14,FALSE)-8)&amp;HEX2BIN(MID(A460,5,2),8)))</f>
        <v/>
      </c>
      <c r="F460" t="str">
        <f>""</f>
        <v/>
      </c>
      <c r="G460" s="3" t="str">
        <f t="shared" ref="G460:G461" si="33">VLOOKUP(C460,$K$2:$L$20,2,FALSE)</f>
        <v xml:space="preserve">OAB  TE    F </v>
      </c>
      <c r="H460" t="str">
        <f>DEC2BIN(6,3)</f>
        <v>110</v>
      </c>
      <c r="I460" t="s">
        <v>1519</v>
      </c>
    </row>
    <row r="461" spans="1:9" x14ac:dyDescent="0.25">
      <c r="A461" t="s">
        <v>901</v>
      </c>
      <c r="B461" t="s">
        <v>1116</v>
      </c>
      <c r="C461" t="s">
        <v>1024</v>
      </c>
      <c r="D461" t="str">
        <f t="shared" si="31"/>
        <v>011011</v>
      </c>
      <c r="E461" t="str">
        <f t="shared" si="32"/>
        <v/>
      </c>
      <c r="F461" t="str">
        <f>""</f>
        <v/>
      </c>
      <c r="G461" s="3" t="str">
        <f t="shared" si="33"/>
        <v xml:space="preserve">OAB  TE    F </v>
      </c>
      <c r="H461" t="str">
        <f>DEC2BIN(7,3)</f>
        <v>111</v>
      </c>
      <c r="I461" t="s">
        <v>1519</v>
      </c>
    </row>
    <row r="462" spans="1:9" x14ac:dyDescent="0.25">
      <c r="A462" t="s">
        <v>902</v>
      </c>
      <c r="B462" t="s">
        <v>903</v>
      </c>
      <c r="C462" t="s">
        <v>1021</v>
      </c>
      <c r="D462" t="str">
        <f t="shared" si="26"/>
        <v>011100</v>
      </c>
      <c r="E462" t="str">
        <f t="shared" si="25"/>
        <v>0000000</v>
      </c>
      <c r="F462" t="str">
        <f>""</f>
        <v/>
      </c>
      <c r="G462" s="3" t="str">
        <f t="shared" si="27"/>
        <v>OABZL      FC</v>
      </c>
      <c r="H462" t="str">
        <f>""</f>
        <v/>
      </c>
      <c r="I462" t="s">
        <v>1519</v>
      </c>
    </row>
    <row r="463" spans="1:9" x14ac:dyDescent="0.25">
      <c r="A463" t="s">
        <v>904</v>
      </c>
      <c r="B463" t="s">
        <v>905</v>
      </c>
      <c r="C463" t="s">
        <v>1021</v>
      </c>
      <c r="D463" t="str">
        <f t="shared" si="26"/>
        <v>011100</v>
      </c>
      <c r="E463" t="str">
        <f t="shared" si="25"/>
        <v>0000001</v>
      </c>
      <c r="F463" t="str">
        <f>""</f>
        <v/>
      </c>
      <c r="G463" s="3" t="str">
        <f t="shared" si="27"/>
        <v>OABZL      FC</v>
      </c>
      <c r="H463" t="str">
        <f>""</f>
        <v/>
      </c>
      <c r="I463" t="s">
        <v>1519</v>
      </c>
    </row>
    <row r="464" spans="1:9" x14ac:dyDescent="0.25">
      <c r="A464" t="s">
        <v>906</v>
      </c>
      <c r="B464" t="s">
        <v>907</v>
      </c>
      <c r="C464" t="s">
        <v>1021</v>
      </c>
      <c r="D464" t="str">
        <f t="shared" si="26"/>
        <v>011100</v>
      </c>
      <c r="E464" t="str">
        <f t="shared" si="25"/>
        <v>0110000</v>
      </c>
      <c r="F464" t="str">
        <f>""</f>
        <v/>
      </c>
      <c r="G464" s="3" t="str">
        <f t="shared" si="27"/>
        <v>OABZL      FC</v>
      </c>
      <c r="H464" t="str">
        <f>""</f>
        <v/>
      </c>
      <c r="I464" t="s">
        <v>1519</v>
      </c>
    </row>
    <row r="465" spans="1:9" x14ac:dyDescent="0.25">
      <c r="A465" t="s">
        <v>908</v>
      </c>
      <c r="B465" t="s">
        <v>909</v>
      </c>
      <c r="C465" t="s">
        <v>1021</v>
      </c>
      <c r="D465" t="str">
        <f t="shared" si="26"/>
        <v>011100</v>
      </c>
      <c r="E465" t="str">
        <f t="shared" si="25"/>
        <v>0110001</v>
      </c>
      <c r="F465" t="str">
        <f>""</f>
        <v/>
      </c>
      <c r="G465" s="3" t="str">
        <f t="shared" si="27"/>
        <v>OABZL      FC</v>
      </c>
      <c r="H465" t="str">
        <f>""</f>
        <v/>
      </c>
      <c r="I465" t="s">
        <v>1519</v>
      </c>
    </row>
    <row r="466" spans="1:9" x14ac:dyDescent="0.25">
      <c r="A466" t="s">
        <v>910</v>
      </c>
      <c r="B466" t="s">
        <v>911</v>
      </c>
      <c r="C466" t="s">
        <v>1021</v>
      </c>
      <c r="D466" t="str">
        <f t="shared" si="26"/>
        <v>011100</v>
      </c>
      <c r="E466" t="str">
        <f t="shared" ref="E466:E526" si="34">IF(LEN(A466)=2,"",IF(VLOOKUP(C466,$K$2:$Z$20,14,FALSE)&lt;9,HEX2BIN(MID(A466,4,2),VLOOKUP(C466,$K$2:$Z$20,14,FALSE)),HEX2BIN(MID(A466,4,1),VLOOKUP(C466,$K$2:$Z$20,14,FALSE)-8)&amp;HEX2BIN(MID(A466,5,2),8)))</f>
        <v>0110010</v>
      </c>
      <c r="F466" t="str">
        <f>""</f>
        <v/>
      </c>
      <c r="G466" s="3" t="str">
        <f t="shared" si="27"/>
        <v>OABZL      FC</v>
      </c>
      <c r="H466" t="str">
        <f>""</f>
        <v/>
      </c>
      <c r="I466" t="s">
        <v>1519</v>
      </c>
    </row>
    <row r="467" spans="1:9" x14ac:dyDescent="0.25">
      <c r="A467" t="s">
        <v>912</v>
      </c>
      <c r="B467" t="s">
        <v>913</v>
      </c>
      <c r="C467" t="s">
        <v>1021</v>
      </c>
      <c r="D467" t="str">
        <f t="shared" si="26"/>
        <v>011100</v>
      </c>
      <c r="E467" t="str">
        <f t="shared" si="34"/>
        <v>0110011</v>
      </c>
      <c r="F467" t="str">
        <f>""</f>
        <v/>
      </c>
      <c r="G467" s="3" t="str">
        <f t="shared" si="27"/>
        <v>OABZL      FC</v>
      </c>
      <c r="H467" t="str">
        <f>""</f>
        <v/>
      </c>
      <c r="I467" t="s">
        <v>1519</v>
      </c>
    </row>
    <row r="468" spans="1:9" x14ac:dyDescent="0.25">
      <c r="A468" t="s">
        <v>914</v>
      </c>
      <c r="B468" t="s">
        <v>915</v>
      </c>
      <c r="C468" t="s">
        <v>1074</v>
      </c>
      <c r="D468" t="str">
        <f t="shared" si="26"/>
        <v>011100</v>
      </c>
      <c r="E468" t="str">
        <f t="shared" si="34"/>
        <v>0110100</v>
      </c>
      <c r="F468" t="str">
        <f>""</f>
        <v/>
      </c>
      <c r="G468" s="3" t="str">
        <f t="shared" si="27"/>
        <v>OABZL      FC</v>
      </c>
      <c r="H468" t="str">
        <f>""</f>
        <v/>
      </c>
      <c r="I468" t="s">
        <v>1519</v>
      </c>
    </row>
    <row r="469" spans="1:9" x14ac:dyDescent="0.25">
      <c r="A469" t="s">
        <v>916</v>
      </c>
      <c r="B469" t="s">
        <v>917</v>
      </c>
      <c r="C469" t="s">
        <v>1074</v>
      </c>
      <c r="D469" t="str">
        <f t="shared" si="26"/>
        <v>011100</v>
      </c>
      <c r="E469" t="str">
        <f t="shared" si="34"/>
        <v>0110101</v>
      </c>
      <c r="F469" t="str">
        <f>""</f>
        <v/>
      </c>
      <c r="G469" s="3" t="str">
        <f t="shared" si="27"/>
        <v>OABZL      FC</v>
      </c>
      <c r="H469" t="str">
        <f>""</f>
        <v/>
      </c>
      <c r="I469" t="s">
        <v>1519</v>
      </c>
    </row>
    <row r="470" spans="1:9" x14ac:dyDescent="0.25">
      <c r="A470" t="s">
        <v>918</v>
      </c>
      <c r="B470" t="s">
        <v>919</v>
      </c>
      <c r="C470" t="s">
        <v>1074</v>
      </c>
      <c r="D470" t="str">
        <f t="shared" si="26"/>
        <v>011100</v>
      </c>
      <c r="E470" t="str">
        <f t="shared" si="34"/>
        <v>0110110</v>
      </c>
      <c r="F470" t="str">
        <f>""</f>
        <v/>
      </c>
      <c r="G470" s="3" t="str">
        <f t="shared" si="27"/>
        <v>OABZL      FC</v>
      </c>
      <c r="H470" t="str">
        <f>""</f>
        <v/>
      </c>
      <c r="I470" t="s">
        <v>1519</v>
      </c>
    </row>
    <row r="471" spans="1:9" x14ac:dyDescent="0.25">
      <c r="A471" t="s">
        <v>920</v>
      </c>
      <c r="B471" t="s">
        <v>921</v>
      </c>
      <c r="C471" t="s">
        <v>1074</v>
      </c>
      <c r="D471" t="str">
        <f t="shared" si="26"/>
        <v>011100</v>
      </c>
      <c r="E471" t="str">
        <f t="shared" si="34"/>
        <v>0110111</v>
      </c>
      <c r="F471" t="str">
        <f>""</f>
        <v/>
      </c>
      <c r="G471" s="3" t="str">
        <f t="shared" si="27"/>
        <v>OABZL      FC</v>
      </c>
      <c r="H471" t="str">
        <f>""</f>
        <v/>
      </c>
      <c r="I471" t="s">
        <v>1519</v>
      </c>
    </row>
    <row r="472" spans="1:9" x14ac:dyDescent="0.25">
      <c r="A472" t="s">
        <v>922</v>
      </c>
      <c r="B472" t="s">
        <v>923</v>
      </c>
      <c r="C472" t="s">
        <v>1021</v>
      </c>
      <c r="D472" t="str">
        <f t="shared" si="26"/>
        <v>011100</v>
      </c>
      <c r="E472" t="str">
        <f t="shared" si="34"/>
        <v>0111000</v>
      </c>
      <c r="F472" t="str">
        <f>""</f>
        <v/>
      </c>
      <c r="G472" s="3" t="str">
        <f t="shared" si="27"/>
        <v>OABZL      FC</v>
      </c>
      <c r="H472" t="str">
        <f>""</f>
        <v/>
      </c>
      <c r="I472" t="s">
        <v>1519</v>
      </c>
    </row>
    <row r="473" spans="1:9" x14ac:dyDescent="0.25">
      <c r="A473" t="s">
        <v>924</v>
      </c>
      <c r="B473" t="s">
        <v>925</v>
      </c>
      <c r="C473" t="s">
        <v>1021</v>
      </c>
      <c r="D473" t="str">
        <f t="shared" si="26"/>
        <v>011100</v>
      </c>
      <c r="E473" t="str">
        <f t="shared" si="34"/>
        <v>0111001</v>
      </c>
      <c r="F473" t="str">
        <f>""</f>
        <v/>
      </c>
      <c r="G473" s="3" t="str">
        <f t="shared" si="27"/>
        <v>OABZL      FC</v>
      </c>
      <c r="H473" t="str">
        <f>""</f>
        <v/>
      </c>
      <c r="I473" t="s">
        <v>1519</v>
      </c>
    </row>
    <row r="474" spans="1:9" x14ac:dyDescent="0.25">
      <c r="A474" t="s">
        <v>926</v>
      </c>
      <c r="B474" t="s">
        <v>927</v>
      </c>
      <c r="C474" t="s">
        <v>1021</v>
      </c>
      <c r="D474" t="str">
        <f t="shared" si="26"/>
        <v>011100</v>
      </c>
      <c r="E474" t="str">
        <f t="shared" si="34"/>
        <v>0111010</v>
      </c>
      <c r="F474" t="str">
        <f>""</f>
        <v/>
      </c>
      <c r="G474" s="3" t="str">
        <f t="shared" si="27"/>
        <v>OABZL      FC</v>
      </c>
      <c r="H474" t="str">
        <f>""</f>
        <v/>
      </c>
      <c r="I474" t="s">
        <v>1519</v>
      </c>
    </row>
    <row r="475" spans="1:9" x14ac:dyDescent="0.25">
      <c r="A475" t="s">
        <v>928</v>
      </c>
      <c r="B475" t="s">
        <v>929</v>
      </c>
      <c r="C475" t="s">
        <v>1021</v>
      </c>
      <c r="D475" t="str">
        <f t="shared" si="26"/>
        <v>011100</v>
      </c>
      <c r="E475" t="str">
        <f t="shared" si="34"/>
        <v>0111011</v>
      </c>
      <c r="F475" t="str">
        <f>""</f>
        <v/>
      </c>
      <c r="G475" s="3" t="str">
        <f t="shared" si="27"/>
        <v>OABZL      FC</v>
      </c>
      <c r="H475" t="str">
        <f>""</f>
        <v/>
      </c>
      <c r="I475" t="s">
        <v>1519</v>
      </c>
    </row>
    <row r="476" spans="1:9" x14ac:dyDescent="0.25">
      <c r="A476" t="s">
        <v>930</v>
      </c>
      <c r="B476" t="s">
        <v>931</v>
      </c>
      <c r="C476" t="s">
        <v>1021</v>
      </c>
      <c r="D476" t="str">
        <f t="shared" si="26"/>
        <v>011100</v>
      </c>
      <c r="E476" t="str">
        <f t="shared" si="34"/>
        <v>0111100</v>
      </c>
      <c r="F476" t="str">
        <f>""</f>
        <v/>
      </c>
      <c r="G476" s="3" t="str">
        <f t="shared" si="27"/>
        <v>OABZL      FC</v>
      </c>
      <c r="H476" t="str">
        <f>""</f>
        <v/>
      </c>
      <c r="I476" t="s">
        <v>1519</v>
      </c>
    </row>
    <row r="477" spans="1:9" x14ac:dyDescent="0.25">
      <c r="A477" t="s">
        <v>932</v>
      </c>
      <c r="B477" t="s">
        <v>933</v>
      </c>
      <c r="C477" t="s">
        <v>1021</v>
      </c>
      <c r="D477" t="str">
        <f t="shared" si="26"/>
        <v>011100</v>
      </c>
      <c r="E477" t="str">
        <f t="shared" si="34"/>
        <v>0111101</v>
      </c>
      <c r="F477" t="str">
        <f>""</f>
        <v/>
      </c>
      <c r="G477" s="3" t="str">
        <f t="shared" si="27"/>
        <v>OABZL      FC</v>
      </c>
      <c r="H477" t="str">
        <f>""</f>
        <v/>
      </c>
      <c r="I477" t="s">
        <v>1519</v>
      </c>
    </row>
    <row r="478" spans="1:9" x14ac:dyDescent="0.25">
      <c r="A478" t="s">
        <v>934</v>
      </c>
      <c r="B478" t="s">
        <v>935</v>
      </c>
      <c r="C478" t="s">
        <v>1021</v>
      </c>
      <c r="D478" t="str">
        <f t="shared" si="26"/>
        <v>011100</v>
      </c>
      <c r="E478" t="str">
        <f t="shared" si="34"/>
        <v>0111110</v>
      </c>
      <c r="F478" t="str">
        <f>""</f>
        <v/>
      </c>
      <c r="G478" s="3" t="str">
        <f t="shared" si="27"/>
        <v>OABZL      FC</v>
      </c>
      <c r="H478" t="str">
        <f>""</f>
        <v/>
      </c>
      <c r="I478" t="s">
        <v>1519</v>
      </c>
    </row>
    <row r="479" spans="1:9" x14ac:dyDescent="0.25">
      <c r="A479" t="s">
        <v>936</v>
      </c>
      <c r="B479" t="s">
        <v>937</v>
      </c>
      <c r="C479" t="s">
        <v>1021</v>
      </c>
      <c r="D479" t="str">
        <f t="shared" si="26"/>
        <v>011100</v>
      </c>
      <c r="E479" t="str">
        <f t="shared" si="34"/>
        <v>0111111</v>
      </c>
      <c r="F479" t="str">
        <f>""</f>
        <v/>
      </c>
      <c r="G479" s="3" t="str">
        <f t="shared" si="27"/>
        <v>OABZL      FC</v>
      </c>
      <c r="H479" t="str">
        <f>""</f>
        <v/>
      </c>
      <c r="I479" t="s">
        <v>1519</v>
      </c>
    </row>
    <row r="480" spans="1:9" x14ac:dyDescent="0.25">
      <c r="A480" t="s">
        <v>938</v>
      </c>
      <c r="B480" t="s">
        <v>939</v>
      </c>
      <c r="C480" t="s">
        <v>1022</v>
      </c>
      <c r="D480" t="str">
        <f t="shared" si="26"/>
        <v>011100</v>
      </c>
      <c r="E480" t="str">
        <f t="shared" si="34"/>
        <v>11100000000</v>
      </c>
      <c r="F480" t="str">
        <f>""</f>
        <v/>
      </c>
      <c r="G480" s="3" t="str">
        <f t="shared" si="27"/>
        <v>OAB        FC</v>
      </c>
      <c r="H480" t="str">
        <f>""</f>
        <v/>
      </c>
      <c r="I480" t="s">
        <v>1052</v>
      </c>
    </row>
    <row r="481" spans="1:9" x14ac:dyDescent="0.25">
      <c r="A481" t="s">
        <v>940</v>
      </c>
      <c r="B481" t="s">
        <v>941</v>
      </c>
      <c r="C481" t="s">
        <v>1022</v>
      </c>
      <c r="D481" t="str">
        <f t="shared" si="26"/>
        <v>011100</v>
      </c>
      <c r="E481" t="str">
        <f t="shared" si="34"/>
        <v>11100001000</v>
      </c>
      <c r="F481" t="str">
        <f>""</f>
        <v/>
      </c>
      <c r="G481" s="3" t="str">
        <f t="shared" si="27"/>
        <v>OAB        FC</v>
      </c>
      <c r="H481" t="str">
        <f>""</f>
        <v/>
      </c>
      <c r="I481" t="s">
        <v>1052</v>
      </c>
    </row>
    <row r="482" spans="1:9" x14ac:dyDescent="0.25">
      <c r="A482" t="s">
        <v>942</v>
      </c>
      <c r="B482" t="s">
        <v>1229</v>
      </c>
      <c r="C482" t="s">
        <v>1026</v>
      </c>
      <c r="D482" t="str">
        <f t="shared" si="26"/>
        <v>011101</v>
      </c>
      <c r="E482" t="str">
        <f t="shared" si="34"/>
        <v/>
      </c>
      <c r="F482" t="str">
        <f>""</f>
        <v/>
      </c>
      <c r="G482" s="3" t="str">
        <f t="shared" si="27"/>
        <v xml:space="preserve">OAB      IM  </v>
      </c>
      <c r="H482" t="str">
        <f>""</f>
        <v/>
      </c>
      <c r="I482" t="s">
        <v>1519</v>
      </c>
    </row>
    <row r="483" spans="1:9" x14ac:dyDescent="0.25">
      <c r="A483" t="s">
        <v>943</v>
      </c>
      <c r="B483" t="s">
        <v>1039</v>
      </c>
      <c r="C483" t="s">
        <v>1025</v>
      </c>
      <c r="D483" t="str">
        <f t="shared" si="26"/>
        <v>011110</v>
      </c>
      <c r="E483" t="str">
        <f t="shared" si="34"/>
        <v/>
      </c>
      <c r="F483" t="str">
        <f>""</f>
        <v/>
      </c>
      <c r="G483" s="3" t="str">
        <f t="shared" si="27"/>
        <v xml:space="preserve">OAB    HS  F </v>
      </c>
      <c r="H483" t="str">
        <f>""</f>
        <v/>
      </c>
      <c r="I483" t="s">
        <v>1519</v>
      </c>
    </row>
    <row r="484" spans="1:9" x14ac:dyDescent="0.25">
      <c r="A484" t="s">
        <v>943</v>
      </c>
      <c r="B484" t="s">
        <v>1040</v>
      </c>
      <c r="C484" t="s">
        <v>1025</v>
      </c>
      <c r="D484" t="str">
        <f t="shared" ref="D484:D485" si="35">HEX2BIN(MID(A484,1,2),6)</f>
        <v>011110</v>
      </c>
      <c r="E484" t="str">
        <f t="shared" si="34"/>
        <v/>
      </c>
      <c r="F484" t="str">
        <f>""</f>
        <v/>
      </c>
      <c r="G484" s="3" t="str">
        <f t="shared" si="27"/>
        <v xml:space="preserve">OAB    HS  F </v>
      </c>
      <c r="H484" t="str">
        <f>""</f>
        <v/>
      </c>
      <c r="I484" t="s">
        <v>1519</v>
      </c>
    </row>
    <row r="485" spans="1:9" x14ac:dyDescent="0.25">
      <c r="A485" t="s">
        <v>943</v>
      </c>
      <c r="B485" t="s">
        <v>1025</v>
      </c>
      <c r="C485" t="s">
        <v>1025</v>
      </c>
      <c r="D485" t="str">
        <f t="shared" si="35"/>
        <v>011110</v>
      </c>
      <c r="E485" t="str">
        <f t="shared" si="34"/>
        <v/>
      </c>
      <c r="F485" t="str">
        <f>""</f>
        <v/>
      </c>
      <c r="G485" s="3" t="str">
        <f t="shared" si="27"/>
        <v xml:space="preserve">OAB    HS  F </v>
      </c>
      <c r="H485" t="str">
        <f>""</f>
        <v/>
      </c>
      <c r="I485" t="s">
        <v>1519</v>
      </c>
    </row>
    <row r="486" spans="1:9" x14ac:dyDescent="0.25">
      <c r="A486" t="s">
        <v>943</v>
      </c>
      <c r="B486" t="s">
        <v>1041</v>
      </c>
      <c r="C486" t="s">
        <v>1025</v>
      </c>
      <c r="D486" t="str">
        <f t="shared" ref="D486" si="36">HEX2BIN(MID(A486,1,2),6)</f>
        <v>011110</v>
      </c>
      <c r="E486" t="str">
        <f t="shared" si="34"/>
        <v/>
      </c>
      <c r="F486" t="str">
        <f>""</f>
        <v/>
      </c>
      <c r="G486" s="3" t="str">
        <f t="shared" si="27"/>
        <v xml:space="preserve">OAB    HS  F </v>
      </c>
      <c r="H486" t="str">
        <f>""</f>
        <v/>
      </c>
      <c r="I486" t="s">
        <v>1519</v>
      </c>
    </row>
    <row r="487" spans="1:9" x14ac:dyDescent="0.25">
      <c r="A487" t="s">
        <v>944</v>
      </c>
      <c r="B487" t="s">
        <v>1117</v>
      </c>
      <c r="C487" t="s">
        <v>1024</v>
      </c>
      <c r="D487" t="str">
        <f t="shared" si="26"/>
        <v>011111</v>
      </c>
      <c r="E487" t="str">
        <f t="shared" si="34"/>
        <v/>
      </c>
      <c r="F487" t="str">
        <f>""</f>
        <v/>
      </c>
      <c r="G487" s="3" t="str">
        <f t="shared" si="27"/>
        <v xml:space="preserve">OAB  TE    F </v>
      </c>
      <c r="H487" t="str">
        <f>DEC2BIN(0,3)</f>
        <v>000</v>
      </c>
      <c r="I487" t="s">
        <v>1519</v>
      </c>
    </row>
    <row r="488" spans="1:9" x14ac:dyDescent="0.25">
      <c r="A488" t="s">
        <v>944</v>
      </c>
      <c r="B488" t="s">
        <v>1118</v>
      </c>
      <c r="C488" t="s">
        <v>1024</v>
      </c>
      <c r="D488" t="str">
        <f t="shared" ref="D488:D490" si="37">HEX2BIN(MID(A488,1,2),6)</f>
        <v>011111</v>
      </c>
      <c r="E488" t="str">
        <f t="shared" ref="E488:E490" si="38">IF(LEN(A488)=2,"",IF(VLOOKUP(C488,$K$2:$Z$20,14,FALSE)&lt;9,HEX2BIN(MID(A488,4,2),VLOOKUP(C488,$K$2:$Z$20,14,FALSE)),HEX2BIN(MID(A488,4,1),VLOOKUP(C488,$K$2:$Z$20,14,FALSE)-8)&amp;HEX2BIN(MID(A488,5,2),8)))</f>
        <v/>
      </c>
      <c r="F488" t="str">
        <f>""</f>
        <v/>
      </c>
      <c r="G488" s="3" t="str">
        <f t="shared" ref="G488:G490" si="39">VLOOKUP(C488,$K$2:$L$20,2,FALSE)</f>
        <v xml:space="preserve">OAB  TE    F </v>
      </c>
      <c r="H488" t="str">
        <f>DEC2BIN(1,3)</f>
        <v>001</v>
      </c>
      <c r="I488" t="s">
        <v>1519</v>
      </c>
    </row>
    <row r="489" spans="1:9" x14ac:dyDescent="0.25">
      <c r="A489" t="s">
        <v>944</v>
      </c>
      <c r="B489" t="s">
        <v>1119</v>
      </c>
      <c r="C489" t="s">
        <v>1024</v>
      </c>
      <c r="D489" t="str">
        <f t="shared" si="37"/>
        <v>011111</v>
      </c>
      <c r="E489" t="str">
        <f t="shared" si="38"/>
        <v/>
      </c>
      <c r="F489" t="str">
        <f>""</f>
        <v/>
      </c>
      <c r="G489" s="3" t="str">
        <f t="shared" si="39"/>
        <v xml:space="preserve">OAB  TE    F </v>
      </c>
      <c r="H489" t="str">
        <f>DEC2BIN(2,3)</f>
        <v>010</v>
      </c>
      <c r="I489" t="s">
        <v>1519</v>
      </c>
    </row>
    <row r="490" spans="1:9" x14ac:dyDescent="0.25">
      <c r="A490" t="s">
        <v>944</v>
      </c>
      <c r="B490" t="s">
        <v>1120</v>
      </c>
      <c r="C490" t="s">
        <v>1024</v>
      </c>
      <c r="D490" t="str">
        <f t="shared" si="37"/>
        <v>011111</v>
      </c>
      <c r="E490" t="str">
        <f t="shared" si="38"/>
        <v/>
      </c>
      <c r="F490" t="str">
        <f>""</f>
        <v/>
      </c>
      <c r="G490" s="3" t="str">
        <f t="shared" si="39"/>
        <v xml:space="preserve">OAB  TE    F </v>
      </c>
      <c r="H490" t="str">
        <f>DEC2BIN(6,3)</f>
        <v>110</v>
      </c>
      <c r="I490" t="s">
        <v>1519</v>
      </c>
    </row>
    <row r="491" spans="1:9" x14ac:dyDescent="0.25">
      <c r="A491" t="s">
        <v>945</v>
      </c>
      <c r="B491" t="s">
        <v>946</v>
      </c>
      <c r="C491" t="s">
        <v>1018</v>
      </c>
      <c r="D491" t="str">
        <f t="shared" si="26"/>
        <v>100000</v>
      </c>
      <c r="E491" t="str">
        <f t="shared" si="34"/>
        <v/>
      </c>
      <c r="F491" t="str">
        <f>""</f>
        <v/>
      </c>
      <c r="G491" s="3" t="str">
        <f t="shared" si="27"/>
        <v xml:space="preserve">OAB        F </v>
      </c>
      <c r="H491" t="str">
        <f>""</f>
        <v/>
      </c>
      <c r="I491" t="s">
        <v>1052</v>
      </c>
    </row>
    <row r="492" spans="1:9" x14ac:dyDescent="0.25">
      <c r="A492" t="s">
        <v>947</v>
      </c>
      <c r="B492" t="s">
        <v>948</v>
      </c>
      <c r="C492" t="s">
        <v>1018</v>
      </c>
      <c r="D492" t="str">
        <f t="shared" si="26"/>
        <v>100001</v>
      </c>
      <c r="E492" t="str">
        <f t="shared" si="34"/>
        <v/>
      </c>
      <c r="F492" t="str">
        <f>""</f>
        <v/>
      </c>
      <c r="G492" s="3" t="str">
        <f t="shared" si="27"/>
        <v xml:space="preserve">OAB        F </v>
      </c>
      <c r="H492" t="str">
        <f>""</f>
        <v/>
      </c>
      <c r="I492" t="s">
        <v>1052</v>
      </c>
    </row>
    <row r="493" spans="1:9" x14ac:dyDescent="0.25">
      <c r="A493" t="s">
        <v>949</v>
      </c>
      <c r="B493" t="s">
        <v>950</v>
      </c>
      <c r="C493" t="s">
        <v>1018</v>
      </c>
      <c r="D493" t="str">
        <f t="shared" si="26"/>
        <v>100010</v>
      </c>
      <c r="E493" t="str">
        <f t="shared" si="34"/>
        <v/>
      </c>
      <c r="F493" t="str">
        <f>""</f>
        <v/>
      </c>
      <c r="G493" s="3" t="str">
        <f t="shared" si="27"/>
        <v xml:space="preserve">OAB        F </v>
      </c>
      <c r="H493" t="str">
        <f>""</f>
        <v/>
      </c>
      <c r="I493" t="s">
        <v>1052</v>
      </c>
    </row>
    <row r="494" spans="1:9" x14ac:dyDescent="0.25">
      <c r="A494" s="2" t="s">
        <v>949</v>
      </c>
      <c r="B494" t="s">
        <v>951</v>
      </c>
      <c r="C494" t="s">
        <v>1072</v>
      </c>
      <c r="D494" t="str">
        <f t="shared" si="26"/>
        <v>100010</v>
      </c>
      <c r="E494" t="str">
        <f t="shared" si="34"/>
        <v/>
      </c>
      <c r="F494" t="str">
        <f>""</f>
        <v/>
      </c>
      <c r="G494" s="3" t="str">
        <f t="shared" si="27"/>
        <v xml:space="preserve">OAB        F </v>
      </c>
      <c r="H494" t="str">
        <f>""</f>
        <v/>
      </c>
      <c r="I494" t="s">
        <v>1519</v>
      </c>
    </row>
    <row r="495" spans="1:9" x14ac:dyDescent="0.25">
      <c r="A495" t="s">
        <v>952</v>
      </c>
      <c r="B495" t="s">
        <v>953</v>
      </c>
      <c r="C495" t="s">
        <v>1018</v>
      </c>
      <c r="D495" t="str">
        <f t="shared" si="26"/>
        <v>100011</v>
      </c>
      <c r="E495" t="str">
        <f t="shared" si="34"/>
        <v/>
      </c>
      <c r="F495" t="str">
        <f>""</f>
        <v/>
      </c>
      <c r="G495" s="3" t="str">
        <f t="shared" si="27"/>
        <v xml:space="preserve">OAB        F </v>
      </c>
      <c r="H495" t="str">
        <f>""</f>
        <v/>
      </c>
      <c r="I495" t="s">
        <v>1052</v>
      </c>
    </row>
    <row r="496" spans="1:9" x14ac:dyDescent="0.25">
      <c r="A496" s="2" t="s">
        <v>952</v>
      </c>
      <c r="B496" t="s">
        <v>954</v>
      </c>
      <c r="C496" t="s">
        <v>1072</v>
      </c>
      <c r="D496" t="str">
        <f t="shared" si="26"/>
        <v>100011</v>
      </c>
      <c r="E496" t="str">
        <f t="shared" si="34"/>
        <v/>
      </c>
      <c r="F496" t="str">
        <f>""</f>
        <v/>
      </c>
      <c r="G496" s="3" t="str">
        <f t="shared" si="27"/>
        <v xml:space="preserve">OAB        F </v>
      </c>
      <c r="H496" t="str">
        <f>""</f>
        <v/>
      </c>
      <c r="I496" t="s">
        <v>1519</v>
      </c>
    </row>
    <row r="497" spans="1:9" x14ac:dyDescent="0.25">
      <c r="A497" t="s">
        <v>955</v>
      </c>
      <c r="B497" t="s">
        <v>956</v>
      </c>
      <c r="C497" t="s">
        <v>1018</v>
      </c>
      <c r="D497" t="str">
        <f t="shared" si="26"/>
        <v>100100</v>
      </c>
      <c r="E497" t="str">
        <f t="shared" si="34"/>
        <v/>
      </c>
      <c r="F497" t="str">
        <f>""</f>
        <v/>
      </c>
      <c r="G497" s="3" t="str">
        <f t="shared" si="27"/>
        <v xml:space="preserve">OAB        F </v>
      </c>
      <c r="H497" t="str">
        <f>""</f>
        <v/>
      </c>
      <c r="I497" t="s">
        <v>1052</v>
      </c>
    </row>
    <row r="498" spans="1:9" x14ac:dyDescent="0.25">
      <c r="A498" t="s">
        <v>957</v>
      </c>
      <c r="B498" t="s">
        <v>958</v>
      </c>
      <c r="C498" t="s">
        <v>1018</v>
      </c>
      <c r="D498" t="str">
        <f t="shared" si="26"/>
        <v>100101</v>
      </c>
      <c r="E498" t="str">
        <f t="shared" si="34"/>
        <v/>
      </c>
      <c r="F498" t="str">
        <f>""</f>
        <v/>
      </c>
      <c r="G498" s="3" t="str">
        <f t="shared" si="27"/>
        <v xml:space="preserve">OAB        F </v>
      </c>
      <c r="H498" t="str">
        <f>""</f>
        <v/>
      </c>
      <c r="I498" t="s">
        <v>1052</v>
      </c>
    </row>
    <row r="499" spans="1:9" x14ac:dyDescent="0.25">
      <c r="A499" t="s">
        <v>959</v>
      </c>
      <c r="B499" t="s">
        <v>960</v>
      </c>
      <c r="C499" t="s">
        <v>1018</v>
      </c>
      <c r="D499" t="str">
        <f t="shared" si="26"/>
        <v>100110</v>
      </c>
      <c r="E499" t="str">
        <f t="shared" si="34"/>
        <v/>
      </c>
      <c r="F499" t="str">
        <f>""</f>
        <v/>
      </c>
      <c r="G499" s="3" t="str">
        <f t="shared" si="27"/>
        <v xml:space="preserve">OAB        F </v>
      </c>
      <c r="H499" t="str">
        <f>""</f>
        <v/>
      </c>
      <c r="I499" t="s">
        <v>1052</v>
      </c>
    </row>
    <row r="500" spans="1:9" x14ac:dyDescent="0.25">
      <c r="A500" t="s">
        <v>961</v>
      </c>
      <c r="B500" t="s">
        <v>962</v>
      </c>
      <c r="C500" t="s">
        <v>1018</v>
      </c>
      <c r="D500" t="str">
        <f t="shared" si="26"/>
        <v>100111</v>
      </c>
      <c r="E500" t="str">
        <f t="shared" si="34"/>
        <v/>
      </c>
      <c r="F500" t="str">
        <f>""</f>
        <v/>
      </c>
      <c r="G500" s="3" t="str">
        <f t="shared" si="27"/>
        <v xml:space="preserve">OAB        F </v>
      </c>
      <c r="H500" t="str">
        <f>""</f>
        <v/>
      </c>
      <c r="I500" t="s">
        <v>1052</v>
      </c>
    </row>
    <row r="501" spans="1:9" x14ac:dyDescent="0.25">
      <c r="A501" t="s">
        <v>963</v>
      </c>
      <c r="B501" t="s">
        <v>964</v>
      </c>
      <c r="C501" t="s">
        <v>1018</v>
      </c>
      <c r="D501" t="str">
        <f t="shared" si="26"/>
        <v>101000</v>
      </c>
      <c r="E501" t="str">
        <f t="shared" si="34"/>
        <v/>
      </c>
      <c r="F501" t="str">
        <f>""</f>
        <v/>
      </c>
      <c r="G501" s="3" t="str">
        <f t="shared" si="27"/>
        <v xml:space="preserve">OAB        F </v>
      </c>
      <c r="H501" t="str">
        <f>""</f>
        <v/>
      </c>
      <c r="I501" t="s">
        <v>1052</v>
      </c>
    </row>
    <row r="502" spans="1:9" x14ac:dyDescent="0.25">
      <c r="A502" s="2" t="s">
        <v>963</v>
      </c>
      <c r="B502" t="s">
        <v>965</v>
      </c>
      <c r="C502" t="s">
        <v>1072</v>
      </c>
      <c r="D502" t="str">
        <f t="shared" si="26"/>
        <v>101000</v>
      </c>
      <c r="E502" t="str">
        <f t="shared" si="34"/>
        <v/>
      </c>
      <c r="F502" t="str">
        <f>""</f>
        <v/>
      </c>
      <c r="G502" s="3" t="str">
        <f t="shared" si="27"/>
        <v xml:space="preserve">OAB        F </v>
      </c>
      <c r="H502" t="str">
        <f>""</f>
        <v/>
      </c>
      <c r="I502" t="s">
        <v>1519</v>
      </c>
    </row>
    <row r="503" spans="1:9" x14ac:dyDescent="0.25">
      <c r="A503" t="s">
        <v>966</v>
      </c>
      <c r="B503" t="s">
        <v>967</v>
      </c>
      <c r="C503" t="s">
        <v>1018</v>
      </c>
      <c r="D503" t="str">
        <f t="shared" si="26"/>
        <v>101001</v>
      </c>
      <c r="E503" t="str">
        <f t="shared" si="34"/>
        <v/>
      </c>
      <c r="F503" t="str">
        <f>""</f>
        <v/>
      </c>
      <c r="G503" s="3" t="str">
        <f t="shared" si="27"/>
        <v xml:space="preserve">OAB        F </v>
      </c>
      <c r="H503" t="str">
        <f>""</f>
        <v/>
      </c>
      <c r="I503" t="s">
        <v>1519</v>
      </c>
    </row>
    <row r="504" spans="1:9" x14ac:dyDescent="0.25">
      <c r="A504" s="2" t="s">
        <v>966</v>
      </c>
      <c r="B504" t="s">
        <v>968</v>
      </c>
      <c r="C504" t="s">
        <v>1072</v>
      </c>
      <c r="D504" t="str">
        <f t="shared" si="26"/>
        <v>101001</v>
      </c>
      <c r="E504" t="str">
        <f t="shared" si="34"/>
        <v/>
      </c>
      <c r="F504" t="str">
        <f>""</f>
        <v/>
      </c>
      <c r="G504" s="3" t="str">
        <f t="shared" si="27"/>
        <v xml:space="preserve">OAB        F </v>
      </c>
      <c r="H504" t="str">
        <f>""</f>
        <v/>
      </c>
      <c r="I504" t="s">
        <v>1519</v>
      </c>
    </row>
    <row r="505" spans="1:9" x14ac:dyDescent="0.25">
      <c r="A505" t="s">
        <v>969</v>
      </c>
      <c r="B505" t="s">
        <v>970</v>
      </c>
      <c r="C505" t="s">
        <v>1018</v>
      </c>
      <c r="D505" t="str">
        <f t="shared" si="26"/>
        <v>101010</v>
      </c>
      <c r="E505" t="str">
        <f t="shared" si="34"/>
        <v/>
      </c>
      <c r="F505" t="str">
        <f>""</f>
        <v/>
      </c>
      <c r="G505" s="3" t="str">
        <f t="shared" si="27"/>
        <v xml:space="preserve">OAB        F </v>
      </c>
      <c r="H505" t="str">
        <f>""</f>
        <v/>
      </c>
      <c r="I505" t="s">
        <v>1519</v>
      </c>
    </row>
    <row r="506" spans="1:9" x14ac:dyDescent="0.25">
      <c r="A506" t="s">
        <v>971</v>
      </c>
      <c r="B506" t="s">
        <v>972</v>
      </c>
      <c r="C506" t="s">
        <v>1018</v>
      </c>
      <c r="D506" t="str">
        <f t="shared" si="26"/>
        <v>101011</v>
      </c>
      <c r="E506" t="str">
        <f t="shared" si="34"/>
        <v/>
      </c>
      <c r="F506" t="str">
        <f>""</f>
        <v/>
      </c>
      <c r="G506" s="3" t="str">
        <f t="shared" si="27"/>
        <v xml:space="preserve">OAB        F </v>
      </c>
      <c r="H506" t="str">
        <f>""</f>
        <v/>
      </c>
      <c r="I506" t="s">
        <v>1519</v>
      </c>
    </row>
    <row r="507" spans="1:9" x14ac:dyDescent="0.25">
      <c r="A507" t="s">
        <v>973</v>
      </c>
      <c r="B507" t="s">
        <v>974</v>
      </c>
      <c r="C507" t="s">
        <v>1018</v>
      </c>
      <c r="D507" t="str">
        <f t="shared" si="26"/>
        <v>101100</v>
      </c>
      <c r="E507" t="str">
        <f t="shared" si="34"/>
        <v/>
      </c>
      <c r="F507" t="str">
        <f>""</f>
        <v/>
      </c>
      <c r="G507" s="3" t="str">
        <f t="shared" si="27"/>
        <v xml:space="preserve">OAB        F </v>
      </c>
      <c r="H507" t="str">
        <f>""</f>
        <v/>
      </c>
      <c r="I507" t="s">
        <v>1519</v>
      </c>
    </row>
    <row r="508" spans="1:9" x14ac:dyDescent="0.25">
      <c r="A508" t="s">
        <v>975</v>
      </c>
      <c r="B508" t="s">
        <v>976</v>
      </c>
      <c r="C508" t="s">
        <v>1018</v>
      </c>
      <c r="D508" t="str">
        <f t="shared" si="26"/>
        <v>101101</v>
      </c>
      <c r="E508" t="str">
        <f t="shared" si="34"/>
        <v/>
      </c>
      <c r="F508" t="str">
        <f>""</f>
        <v/>
      </c>
      <c r="G508" s="3" t="str">
        <f t="shared" si="27"/>
        <v xml:space="preserve">OAB        F </v>
      </c>
      <c r="H508" t="str">
        <f>""</f>
        <v/>
      </c>
      <c r="I508" t="s">
        <v>1519</v>
      </c>
    </row>
    <row r="509" spans="1:9" x14ac:dyDescent="0.25">
      <c r="A509" t="s">
        <v>977</v>
      </c>
      <c r="B509" t="s">
        <v>978</v>
      </c>
      <c r="C509" t="s">
        <v>1018</v>
      </c>
      <c r="D509" t="str">
        <f t="shared" si="26"/>
        <v>101110</v>
      </c>
      <c r="E509" t="str">
        <f t="shared" si="34"/>
        <v/>
      </c>
      <c r="F509" t="str">
        <f>""</f>
        <v/>
      </c>
      <c r="G509" s="3" t="str">
        <f t="shared" si="27"/>
        <v xml:space="preserve">OAB        F </v>
      </c>
      <c r="H509" t="str">
        <f>""</f>
        <v/>
      </c>
      <c r="I509" t="s">
        <v>1519</v>
      </c>
    </row>
    <row r="510" spans="1:9" x14ac:dyDescent="0.25">
      <c r="A510" t="s">
        <v>979</v>
      </c>
      <c r="B510" t="s">
        <v>980</v>
      </c>
      <c r="C510" t="s">
        <v>1018</v>
      </c>
      <c r="D510" t="str">
        <f t="shared" si="26"/>
        <v>101111</v>
      </c>
      <c r="E510" t="str">
        <f t="shared" si="34"/>
        <v/>
      </c>
      <c r="F510" t="str">
        <f>""</f>
        <v/>
      </c>
      <c r="G510" s="3" t="str">
        <f t="shared" si="27"/>
        <v xml:space="preserve">OAB        F </v>
      </c>
      <c r="H510" t="str">
        <f>""</f>
        <v/>
      </c>
      <c r="I510" t="s">
        <v>1519</v>
      </c>
    </row>
    <row r="511" spans="1:9" x14ac:dyDescent="0.25">
      <c r="A511" t="s">
        <v>981</v>
      </c>
      <c r="B511" t="s">
        <v>982</v>
      </c>
      <c r="C511" t="s">
        <v>1020</v>
      </c>
      <c r="D511" t="str">
        <f t="shared" si="26"/>
        <v>110000</v>
      </c>
      <c r="E511" t="str">
        <f t="shared" si="34"/>
        <v/>
      </c>
      <c r="F511" t="str">
        <f>""</f>
        <v/>
      </c>
      <c r="G511" s="3" t="str">
        <f t="shared" si="27"/>
        <v xml:space="preserve">OA         F </v>
      </c>
      <c r="H511" t="str">
        <f>""</f>
        <v/>
      </c>
      <c r="I511" t="s">
        <v>1519</v>
      </c>
    </row>
    <row r="512" spans="1:9" x14ac:dyDescent="0.25">
      <c r="A512" t="s">
        <v>983</v>
      </c>
      <c r="B512" t="s">
        <v>984</v>
      </c>
      <c r="C512" t="s">
        <v>1020</v>
      </c>
      <c r="D512" t="str">
        <f t="shared" si="26"/>
        <v>110001</v>
      </c>
      <c r="E512" t="str">
        <f t="shared" si="34"/>
        <v/>
      </c>
      <c r="F512" t="str">
        <f>""</f>
        <v/>
      </c>
      <c r="G512" s="3" t="str">
        <f t="shared" si="27"/>
        <v xml:space="preserve">OA         F </v>
      </c>
      <c r="H512" t="str">
        <f>""</f>
        <v/>
      </c>
      <c r="I512" t="s">
        <v>1052</v>
      </c>
    </row>
    <row r="513" spans="1:9" x14ac:dyDescent="0.25">
      <c r="A513" t="s">
        <v>985</v>
      </c>
      <c r="B513" t="s">
        <v>986</v>
      </c>
      <c r="C513" t="s">
        <v>1020</v>
      </c>
      <c r="D513" t="str">
        <f t="shared" si="26"/>
        <v>110010</v>
      </c>
      <c r="E513" t="str">
        <f t="shared" si="34"/>
        <v/>
      </c>
      <c r="F513" t="str">
        <f>""</f>
        <v/>
      </c>
      <c r="G513" s="3" t="str">
        <f t="shared" si="27"/>
        <v xml:space="preserve">OA         F </v>
      </c>
      <c r="H513" t="str">
        <f>""</f>
        <v/>
      </c>
      <c r="I513" t="s">
        <v>1052</v>
      </c>
    </row>
    <row r="514" spans="1:9" x14ac:dyDescent="0.25">
      <c r="A514" t="s">
        <v>987</v>
      </c>
      <c r="B514" t="s">
        <v>988</v>
      </c>
      <c r="C514" t="s">
        <v>1020</v>
      </c>
      <c r="D514" t="str">
        <f t="shared" si="26"/>
        <v>110011</v>
      </c>
      <c r="E514" t="str">
        <f t="shared" si="34"/>
        <v/>
      </c>
      <c r="F514" t="str">
        <f>""</f>
        <v/>
      </c>
      <c r="G514" s="3" t="str">
        <f t="shared" si="27"/>
        <v xml:space="preserve">OA         F </v>
      </c>
      <c r="H514" t="str">
        <f>""</f>
        <v/>
      </c>
      <c r="I514" t="s">
        <v>1052</v>
      </c>
    </row>
    <row r="515" spans="1:9" x14ac:dyDescent="0.25">
      <c r="A515" t="s">
        <v>989</v>
      </c>
      <c r="B515" t="s">
        <v>990</v>
      </c>
      <c r="C515" t="s">
        <v>1020</v>
      </c>
      <c r="D515" t="str">
        <f t="shared" si="26"/>
        <v>110100</v>
      </c>
      <c r="E515" t="str">
        <f t="shared" si="34"/>
        <v/>
      </c>
      <c r="F515" t="str">
        <f>""</f>
        <v/>
      </c>
      <c r="G515" s="3" t="str">
        <f t="shared" si="27"/>
        <v xml:space="preserve">OA         F </v>
      </c>
      <c r="H515" t="str">
        <f>""</f>
        <v/>
      </c>
      <c r="I515" t="s">
        <v>1519</v>
      </c>
    </row>
    <row r="516" spans="1:9" x14ac:dyDescent="0.25">
      <c r="A516" t="s">
        <v>991</v>
      </c>
      <c r="B516" t="s">
        <v>992</v>
      </c>
      <c r="C516" t="s">
        <v>1020</v>
      </c>
      <c r="D516" t="str">
        <f t="shared" si="26"/>
        <v>110101</v>
      </c>
      <c r="E516" t="str">
        <f t="shared" si="34"/>
        <v/>
      </c>
      <c r="F516" t="str">
        <f>""</f>
        <v/>
      </c>
      <c r="G516" s="3" t="str">
        <f t="shared" si="27"/>
        <v xml:space="preserve">OA         F </v>
      </c>
      <c r="H516" t="str">
        <f>""</f>
        <v/>
      </c>
      <c r="I516" t="s">
        <v>1052</v>
      </c>
    </row>
    <row r="517" spans="1:9" x14ac:dyDescent="0.25">
      <c r="A517" t="s">
        <v>993</v>
      </c>
      <c r="B517" t="s">
        <v>994</v>
      </c>
      <c r="C517" t="s">
        <v>1020</v>
      </c>
      <c r="D517" t="str">
        <f t="shared" si="26"/>
        <v>110110</v>
      </c>
      <c r="E517" t="str">
        <f t="shared" si="34"/>
        <v/>
      </c>
      <c r="F517" t="str">
        <f>""</f>
        <v/>
      </c>
      <c r="G517" s="3" t="str">
        <f t="shared" si="27"/>
        <v xml:space="preserve">OA         F </v>
      </c>
      <c r="H517" t="str">
        <f>""</f>
        <v/>
      </c>
      <c r="I517" t="s">
        <v>1052</v>
      </c>
    </row>
    <row r="518" spans="1:9" x14ac:dyDescent="0.25">
      <c r="A518" t="s">
        <v>995</v>
      </c>
      <c r="B518" t="s">
        <v>996</v>
      </c>
      <c r="C518" t="s">
        <v>1020</v>
      </c>
      <c r="D518" t="str">
        <f t="shared" si="26"/>
        <v>110111</v>
      </c>
      <c r="E518" t="str">
        <f t="shared" si="34"/>
        <v/>
      </c>
      <c r="F518" t="str">
        <f>""</f>
        <v/>
      </c>
      <c r="G518" s="3" t="str">
        <f t="shared" si="27"/>
        <v xml:space="preserve">OA         F </v>
      </c>
      <c r="H518" t="str">
        <f>""</f>
        <v/>
      </c>
      <c r="I518" t="s">
        <v>1052</v>
      </c>
    </row>
    <row r="519" spans="1:9" x14ac:dyDescent="0.25">
      <c r="A519" t="s">
        <v>997</v>
      </c>
      <c r="B519" t="s">
        <v>998</v>
      </c>
      <c r="C519" t="s">
        <v>1020</v>
      </c>
      <c r="D519" t="str">
        <f t="shared" si="26"/>
        <v>111000</v>
      </c>
      <c r="E519" t="str">
        <f t="shared" si="34"/>
        <v/>
      </c>
      <c r="F519" t="str">
        <f>""</f>
        <v/>
      </c>
      <c r="G519" s="3" t="str">
        <f t="shared" si="27"/>
        <v xml:space="preserve">OA         F </v>
      </c>
      <c r="H519" t="str">
        <f>""</f>
        <v/>
      </c>
      <c r="I519" t="s">
        <v>1519</v>
      </c>
    </row>
    <row r="520" spans="1:9" x14ac:dyDescent="0.25">
      <c r="A520" t="s">
        <v>999</v>
      </c>
      <c r="B520" t="s">
        <v>1000</v>
      </c>
      <c r="C520" t="s">
        <v>1020</v>
      </c>
      <c r="D520" t="str">
        <f t="shared" ref="D520:D526" si="40">HEX2BIN(MID(A520,1,2),6)</f>
        <v>111001</v>
      </c>
      <c r="E520" t="str">
        <f t="shared" si="34"/>
        <v/>
      </c>
      <c r="F520" t="str">
        <f>""</f>
        <v/>
      </c>
      <c r="G520" s="3" t="str">
        <f t="shared" si="27"/>
        <v xml:space="preserve">OA         F </v>
      </c>
      <c r="H520" t="str">
        <f>""</f>
        <v/>
      </c>
      <c r="I520" t="s">
        <v>1519</v>
      </c>
    </row>
    <row r="521" spans="1:9" x14ac:dyDescent="0.25">
      <c r="A521" t="s">
        <v>1001</v>
      </c>
      <c r="B521" t="s">
        <v>1002</v>
      </c>
      <c r="C521" t="s">
        <v>1020</v>
      </c>
      <c r="D521" t="str">
        <f t="shared" si="40"/>
        <v>111010</v>
      </c>
      <c r="E521" t="str">
        <f t="shared" si="34"/>
        <v/>
      </c>
      <c r="F521" t="str">
        <f>""</f>
        <v/>
      </c>
      <c r="G521" s="3" t="str">
        <f t="shared" si="27"/>
        <v xml:space="preserve">OA         F </v>
      </c>
      <c r="H521" t="str">
        <f>""</f>
        <v/>
      </c>
      <c r="I521" t="s">
        <v>1519</v>
      </c>
    </row>
    <row r="522" spans="1:9" x14ac:dyDescent="0.25">
      <c r="A522" t="s">
        <v>1003</v>
      </c>
      <c r="B522" t="s">
        <v>1004</v>
      </c>
      <c r="C522" t="s">
        <v>1020</v>
      </c>
      <c r="D522" t="str">
        <f t="shared" si="40"/>
        <v>111011</v>
      </c>
      <c r="E522" t="str">
        <f t="shared" si="34"/>
        <v/>
      </c>
      <c r="F522" t="str">
        <f>""</f>
        <v/>
      </c>
      <c r="G522" s="3" t="str">
        <f t="shared" si="27"/>
        <v xml:space="preserve">OA         F </v>
      </c>
      <c r="H522" t="str">
        <f>""</f>
        <v/>
      </c>
      <c r="I522" t="s">
        <v>1519</v>
      </c>
    </row>
    <row r="523" spans="1:9" x14ac:dyDescent="0.25">
      <c r="A523" t="s">
        <v>1005</v>
      </c>
      <c r="B523" t="s">
        <v>1006</v>
      </c>
      <c r="C523" t="s">
        <v>1020</v>
      </c>
      <c r="D523" t="str">
        <f t="shared" si="40"/>
        <v>111100</v>
      </c>
      <c r="E523" t="str">
        <f t="shared" si="34"/>
        <v/>
      </c>
      <c r="F523" t="str">
        <f>""</f>
        <v/>
      </c>
      <c r="G523" s="3" t="str">
        <f t="shared" si="27"/>
        <v xml:space="preserve">OA         F </v>
      </c>
      <c r="H523" t="str">
        <f>""</f>
        <v/>
      </c>
      <c r="I523" t="s">
        <v>1519</v>
      </c>
    </row>
    <row r="524" spans="1:9" x14ac:dyDescent="0.25">
      <c r="A524" t="s">
        <v>1007</v>
      </c>
      <c r="B524" t="s">
        <v>1008</v>
      </c>
      <c r="C524" t="s">
        <v>1020</v>
      </c>
      <c r="D524" t="str">
        <f t="shared" si="40"/>
        <v>111101</v>
      </c>
      <c r="E524" t="str">
        <f t="shared" si="34"/>
        <v/>
      </c>
      <c r="F524" t="str">
        <f>""</f>
        <v/>
      </c>
      <c r="G524" s="3" t="str">
        <f t="shared" ref="G524:G526" si="41">VLOOKUP(C524,$K$2:$L$20,2,FALSE)</f>
        <v xml:space="preserve">OA         F </v>
      </c>
      <c r="H524" t="str">
        <f>""</f>
        <v/>
      </c>
      <c r="I524" t="s">
        <v>1519</v>
      </c>
    </row>
    <row r="525" spans="1:9" x14ac:dyDescent="0.25">
      <c r="A525" t="s">
        <v>1009</v>
      </c>
      <c r="B525" t="s">
        <v>1010</v>
      </c>
      <c r="C525" t="s">
        <v>1020</v>
      </c>
      <c r="D525" t="str">
        <f t="shared" si="40"/>
        <v>111110</v>
      </c>
      <c r="E525" t="str">
        <f t="shared" si="34"/>
        <v/>
      </c>
      <c r="F525" t="str">
        <f>""</f>
        <v/>
      </c>
      <c r="G525" s="3" t="str">
        <f t="shared" si="41"/>
        <v xml:space="preserve">OA         F </v>
      </c>
      <c r="H525" t="str">
        <f>""</f>
        <v/>
      </c>
      <c r="I525" t="s">
        <v>1519</v>
      </c>
    </row>
    <row r="526" spans="1:9" x14ac:dyDescent="0.25">
      <c r="A526" t="s">
        <v>1011</v>
      </c>
      <c r="B526" t="s">
        <v>1012</v>
      </c>
      <c r="C526" t="s">
        <v>1020</v>
      </c>
      <c r="D526" t="str">
        <f t="shared" si="40"/>
        <v>111111</v>
      </c>
      <c r="E526" t="str">
        <f t="shared" si="34"/>
        <v/>
      </c>
      <c r="F526" t="str">
        <f>""</f>
        <v/>
      </c>
      <c r="G526" s="3" t="str">
        <f t="shared" si="41"/>
        <v xml:space="preserve">OA         F </v>
      </c>
      <c r="H526" t="str">
        <f>""</f>
        <v/>
      </c>
      <c r="I526" t="s">
        <v>1519</v>
      </c>
    </row>
  </sheetData>
  <sortState ref="K2:R17">
    <sortCondition ref="K2:K17"/>
  </sortState>
  <pageMargins left="0.7" right="0.7" top="0.75" bottom="0.75" header="0.3" footer="0.3"/>
  <ignoredErrors>
    <ignoredError sqref="A491:A526 A2:A450 A462:A483 A487 L25 P25:P29 L27:L69 L26 M25:M69 L72:L16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workbookViewId="0">
      <selection activeCell="A95" sqref="A95"/>
    </sheetView>
  </sheetViews>
  <sheetFormatPr defaultRowHeight="15" x14ac:dyDescent="0.25"/>
  <cols>
    <col min="1" max="1" width="44.85546875" bestFit="1" customWidth="1"/>
    <col min="2" max="2" width="16" bestFit="1" customWidth="1"/>
    <col min="3" max="3" width="8.42578125" bestFit="1" customWidth="1"/>
    <col min="4" max="4" width="14.28515625" bestFit="1" customWidth="1"/>
    <col min="5" max="5" width="11.140625" bestFit="1" customWidth="1"/>
    <col min="6" max="6" width="8.42578125" bestFit="1" customWidth="1"/>
  </cols>
  <sheetData>
    <row r="1" spans="1:3" x14ac:dyDescent="0.25">
      <c r="A1" t="s">
        <v>1237</v>
      </c>
      <c r="B1" t="str">
        <f>TRIM(MID(A1,17,FIND(" ",A1,18)-17))</f>
        <v>HALT</v>
      </c>
      <c r="C1" t="str">
        <f>TRIM(MID(A1,4,4))</f>
        <v>0000</v>
      </c>
    </row>
    <row r="2" spans="1:3" x14ac:dyDescent="0.25">
      <c r="A2" t="s">
        <v>1238</v>
      </c>
      <c r="B2" t="str">
        <f t="shared" ref="B2:B51" si="0">TRIM(MID(A2,17,FIND(" ",A2,18)-17))</f>
        <v>CFLUSH</v>
      </c>
      <c r="C2" t="str">
        <f t="shared" ref="C2:C51" si="1">TRIM(MID(A2,4,4))</f>
        <v>0001</v>
      </c>
    </row>
    <row r="3" spans="1:3" x14ac:dyDescent="0.25">
      <c r="A3" t="s">
        <v>1239</v>
      </c>
      <c r="B3" t="str">
        <f t="shared" si="0"/>
        <v>DRAINA</v>
      </c>
      <c r="C3" t="str">
        <f t="shared" si="1"/>
        <v>0002</v>
      </c>
    </row>
    <row r="4" spans="1:3" x14ac:dyDescent="0.25">
      <c r="A4" t="s">
        <v>1240</v>
      </c>
      <c r="B4" t="str">
        <f t="shared" si="0"/>
        <v>LDQP</v>
      </c>
      <c r="C4" t="str">
        <f t="shared" si="1"/>
        <v>0003</v>
      </c>
    </row>
    <row r="5" spans="1:3" x14ac:dyDescent="0.25">
      <c r="A5" t="s">
        <v>1241</v>
      </c>
      <c r="B5" t="str">
        <f t="shared" si="0"/>
        <v>STQP</v>
      </c>
      <c r="C5" t="str">
        <f t="shared" si="1"/>
        <v>0004</v>
      </c>
    </row>
    <row r="6" spans="1:3" x14ac:dyDescent="0.25">
      <c r="A6" t="s">
        <v>1242</v>
      </c>
      <c r="B6" t="str">
        <f t="shared" si="0"/>
        <v>SWPCTX</v>
      </c>
      <c r="C6" t="str">
        <f t="shared" si="1"/>
        <v>0005</v>
      </c>
    </row>
    <row r="7" spans="1:3" x14ac:dyDescent="0.25">
      <c r="A7" t="s">
        <v>1243</v>
      </c>
      <c r="B7" t="str">
        <f t="shared" si="0"/>
        <v>MFPR_ASN</v>
      </c>
      <c r="C7" t="str">
        <f t="shared" si="1"/>
        <v>0006</v>
      </c>
    </row>
    <row r="8" spans="1:3" x14ac:dyDescent="0.25">
      <c r="A8" t="s">
        <v>1244</v>
      </c>
      <c r="B8" t="str">
        <f t="shared" si="0"/>
        <v>MTPR_ASTEN</v>
      </c>
      <c r="C8" t="str">
        <f t="shared" si="1"/>
        <v>0007</v>
      </c>
    </row>
    <row r="9" spans="1:3" x14ac:dyDescent="0.25">
      <c r="A9" t="s">
        <v>1245</v>
      </c>
      <c r="B9" t="str">
        <f t="shared" si="0"/>
        <v>MTPR_ASTSR</v>
      </c>
      <c r="C9" t="str">
        <f t="shared" si="1"/>
        <v>0008</v>
      </c>
    </row>
    <row r="10" spans="1:3" x14ac:dyDescent="0.25">
      <c r="A10" t="s">
        <v>1246</v>
      </c>
      <c r="B10" t="str">
        <f t="shared" si="0"/>
        <v>CSERVE</v>
      </c>
      <c r="C10" t="str">
        <f t="shared" si="1"/>
        <v>0009</v>
      </c>
    </row>
    <row r="11" spans="1:3" x14ac:dyDescent="0.25">
      <c r="A11" t="s">
        <v>1247</v>
      </c>
      <c r="B11" t="str">
        <f t="shared" si="0"/>
        <v>SWPPAL</v>
      </c>
      <c r="C11" t="str">
        <f t="shared" si="1"/>
        <v>000A</v>
      </c>
    </row>
    <row r="12" spans="1:3" x14ac:dyDescent="0.25">
      <c r="A12" t="s">
        <v>1248</v>
      </c>
      <c r="B12" t="str">
        <f t="shared" si="0"/>
        <v>MFPR_FEN</v>
      </c>
      <c r="C12" t="str">
        <f t="shared" si="1"/>
        <v>000B</v>
      </c>
    </row>
    <row r="13" spans="1:3" x14ac:dyDescent="0.25">
      <c r="A13" t="s">
        <v>1249</v>
      </c>
      <c r="B13" t="str">
        <f t="shared" si="0"/>
        <v>MTPR_FEN</v>
      </c>
      <c r="C13" t="str">
        <f t="shared" si="1"/>
        <v>000C</v>
      </c>
    </row>
    <row r="14" spans="1:3" x14ac:dyDescent="0.25">
      <c r="A14" t="s">
        <v>1250</v>
      </c>
      <c r="B14" t="str">
        <f t="shared" si="0"/>
        <v>MTPR_IPIR</v>
      </c>
      <c r="C14" t="str">
        <f t="shared" si="1"/>
        <v>000D</v>
      </c>
    </row>
    <row r="15" spans="1:3" x14ac:dyDescent="0.25">
      <c r="A15" t="s">
        <v>1251</v>
      </c>
      <c r="B15" t="str">
        <f t="shared" si="0"/>
        <v>MFPR_IPL</v>
      </c>
      <c r="C15" t="str">
        <f t="shared" si="1"/>
        <v>000E</v>
      </c>
    </row>
    <row r="16" spans="1:3" x14ac:dyDescent="0.25">
      <c r="A16" t="s">
        <v>1252</v>
      </c>
      <c r="B16" t="str">
        <f t="shared" si="0"/>
        <v>MTPR_IPL</v>
      </c>
      <c r="C16" t="str">
        <f t="shared" si="1"/>
        <v>000F</v>
      </c>
    </row>
    <row r="17" spans="1:3" x14ac:dyDescent="0.25">
      <c r="A17" t="s">
        <v>1253</v>
      </c>
      <c r="B17" t="str">
        <f t="shared" si="0"/>
        <v>MFPR_MCES</v>
      </c>
      <c r="C17" t="str">
        <f t="shared" si="1"/>
        <v>0010</v>
      </c>
    </row>
    <row r="18" spans="1:3" x14ac:dyDescent="0.25">
      <c r="A18" t="s">
        <v>1254</v>
      </c>
      <c r="B18" t="str">
        <f t="shared" si="0"/>
        <v>MTPR_MCES</v>
      </c>
      <c r="C18" t="str">
        <f t="shared" si="1"/>
        <v>0011</v>
      </c>
    </row>
    <row r="19" spans="1:3" x14ac:dyDescent="0.25">
      <c r="A19" t="s">
        <v>1255</v>
      </c>
      <c r="B19" t="str">
        <f t="shared" si="0"/>
        <v>MFPR_PCBB</v>
      </c>
      <c r="C19" t="str">
        <f t="shared" si="1"/>
        <v>0012</v>
      </c>
    </row>
    <row r="20" spans="1:3" x14ac:dyDescent="0.25">
      <c r="A20" t="s">
        <v>1256</v>
      </c>
      <c r="B20" t="str">
        <f t="shared" si="0"/>
        <v>MFPR_PRBR</v>
      </c>
      <c r="C20" t="str">
        <f t="shared" si="1"/>
        <v>0013</v>
      </c>
    </row>
    <row r="21" spans="1:3" x14ac:dyDescent="0.25">
      <c r="A21" t="s">
        <v>1257</v>
      </c>
      <c r="B21" t="str">
        <f t="shared" si="0"/>
        <v>MTPR_PRBR</v>
      </c>
      <c r="C21" t="str">
        <f t="shared" si="1"/>
        <v>0014</v>
      </c>
    </row>
    <row r="22" spans="1:3" x14ac:dyDescent="0.25">
      <c r="A22" t="s">
        <v>1258</v>
      </c>
      <c r="B22" t="str">
        <f t="shared" si="0"/>
        <v>MFPR_PTBR</v>
      </c>
      <c r="C22" t="str">
        <f t="shared" si="1"/>
        <v>0015</v>
      </c>
    </row>
    <row r="23" spans="1:3" x14ac:dyDescent="0.25">
      <c r="A23" t="s">
        <v>1259</v>
      </c>
      <c r="B23" t="str">
        <f t="shared" si="0"/>
        <v>MFPR_SCBB</v>
      </c>
      <c r="C23" t="str">
        <f t="shared" si="1"/>
        <v>0016</v>
      </c>
    </row>
    <row r="24" spans="1:3" x14ac:dyDescent="0.25">
      <c r="A24" t="s">
        <v>1260</v>
      </c>
      <c r="B24" t="str">
        <f t="shared" si="0"/>
        <v>MTPR_SCBB</v>
      </c>
      <c r="C24" t="str">
        <f t="shared" si="1"/>
        <v>0017</v>
      </c>
    </row>
    <row r="25" spans="1:3" x14ac:dyDescent="0.25">
      <c r="A25" t="s">
        <v>1261</v>
      </c>
      <c r="B25" t="str">
        <f t="shared" si="0"/>
        <v>MTPR_SIRR</v>
      </c>
      <c r="C25" t="str">
        <f t="shared" si="1"/>
        <v>0018</v>
      </c>
    </row>
    <row r="26" spans="1:3" x14ac:dyDescent="0.25">
      <c r="A26" t="s">
        <v>1262</v>
      </c>
      <c r="B26" t="str">
        <f t="shared" si="0"/>
        <v>MFPR_SISR</v>
      </c>
      <c r="C26" t="str">
        <f t="shared" si="1"/>
        <v>0019</v>
      </c>
    </row>
    <row r="27" spans="1:3" x14ac:dyDescent="0.25">
      <c r="A27" t="s">
        <v>1263</v>
      </c>
      <c r="B27" t="str">
        <f t="shared" si="0"/>
        <v>MFPR_TBCHK</v>
      </c>
      <c r="C27" t="str">
        <f t="shared" si="1"/>
        <v>001A</v>
      </c>
    </row>
    <row r="28" spans="1:3" x14ac:dyDescent="0.25">
      <c r="A28" t="s">
        <v>1264</v>
      </c>
      <c r="B28" t="str">
        <f t="shared" si="0"/>
        <v>MTPR_TBIA</v>
      </c>
      <c r="C28" t="str">
        <f t="shared" si="1"/>
        <v>001B</v>
      </c>
    </row>
    <row r="29" spans="1:3" x14ac:dyDescent="0.25">
      <c r="A29" t="s">
        <v>1265</v>
      </c>
      <c r="B29" t="str">
        <f t="shared" si="0"/>
        <v>MTPR_TBIAP</v>
      </c>
      <c r="C29" t="str">
        <f t="shared" si="1"/>
        <v>001C</v>
      </c>
    </row>
    <row r="30" spans="1:3" x14ac:dyDescent="0.25">
      <c r="A30" t="s">
        <v>1266</v>
      </c>
      <c r="B30" t="str">
        <f t="shared" si="0"/>
        <v>MTPR_TBIS</v>
      </c>
      <c r="C30" t="str">
        <f t="shared" si="1"/>
        <v>001D</v>
      </c>
    </row>
    <row r="31" spans="1:3" x14ac:dyDescent="0.25">
      <c r="A31" t="s">
        <v>1267</v>
      </c>
      <c r="B31" t="str">
        <f t="shared" si="0"/>
        <v>MFPR_ESP</v>
      </c>
      <c r="C31" t="str">
        <f t="shared" si="1"/>
        <v>001E</v>
      </c>
    </row>
    <row r="32" spans="1:3" x14ac:dyDescent="0.25">
      <c r="A32" t="s">
        <v>1268</v>
      </c>
      <c r="B32" t="str">
        <f t="shared" si="0"/>
        <v>MTPR_ESP</v>
      </c>
      <c r="C32" t="str">
        <f t="shared" si="1"/>
        <v>001F</v>
      </c>
    </row>
    <row r="33" spans="1:3" x14ac:dyDescent="0.25">
      <c r="A33" t="s">
        <v>1269</v>
      </c>
      <c r="B33" t="str">
        <f t="shared" si="0"/>
        <v>MFPR_SSP</v>
      </c>
      <c r="C33" t="str">
        <f t="shared" si="1"/>
        <v>0020</v>
      </c>
    </row>
    <row r="34" spans="1:3" x14ac:dyDescent="0.25">
      <c r="A34" t="s">
        <v>1270</v>
      </c>
      <c r="B34" t="str">
        <f t="shared" si="0"/>
        <v>MTPR_SSP</v>
      </c>
      <c r="C34" t="str">
        <f t="shared" si="1"/>
        <v>0021</v>
      </c>
    </row>
    <row r="35" spans="1:3" x14ac:dyDescent="0.25">
      <c r="A35" t="s">
        <v>1271</v>
      </c>
      <c r="B35" t="str">
        <f t="shared" si="0"/>
        <v>MFPR_USP</v>
      </c>
      <c r="C35" t="str">
        <f t="shared" si="1"/>
        <v>0022</v>
      </c>
    </row>
    <row r="36" spans="1:3" x14ac:dyDescent="0.25">
      <c r="A36" t="s">
        <v>1272</v>
      </c>
      <c r="B36" t="str">
        <f t="shared" si="0"/>
        <v>MTPR_USP</v>
      </c>
      <c r="C36" t="str">
        <f t="shared" si="1"/>
        <v>0023</v>
      </c>
    </row>
    <row r="37" spans="1:3" x14ac:dyDescent="0.25">
      <c r="A37" t="s">
        <v>1273</v>
      </c>
      <c r="B37" t="str">
        <f t="shared" si="0"/>
        <v>MTPR_TBISD</v>
      </c>
      <c r="C37" t="str">
        <f t="shared" si="1"/>
        <v>0024</v>
      </c>
    </row>
    <row r="38" spans="1:3" x14ac:dyDescent="0.25">
      <c r="A38" t="s">
        <v>1274</v>
      </c>
      <c r="B38" t="str">
        <f t="shared" si="0"/>
        <v>MTPR_TBISI</v>
      </c>
      <c r="C38" t="str">
        <f t="shared" si="1"/>
        <v>0025</v>
      </c>
    </row>
    <row r="39" spans="1:3" x14ac:dyDescent="0.25">
      <c r="A39" t="s">
        <v>1275</v>
      </c>
      <c r="B39" t="str">
        <f t="shared" si="0"/>
        <v>MFPR_ASTEN</v>
      </c>
      <c r="C39" t="str">
        <f t="shared" si="1"/>
        <v>0026</v>
      </c>
    </row>
    <row r="40" spans="1:3" x14ac:dyDescent="0.25">
      <c r="A40" t="s">
        <v>1276</v>
      </c>
      <c r="B40" t="str">
        <f t="shared" si="0"/>
        <v>MFPR_ASTSR</v>
      </c>
      <c r="C40" t="str">
        <f t="shared" si="1"/>
        <v>0027</v>
      </c>
    </row>
    <row r="41" spans="1:3" x14ac:dyDescent="0.25">
      <c r="A41" t="s">
        <v>1277</v>
      </c>
      <c r="B41" t="str">
        <f t="shared" si="0"/>
        <v>MFPR_VPTB</v>
      </c>
      <c r="C41" t="str">
        <f t="shared" si="1"/>
        <v>0029</v>
      </c>
    </row>
    <row r="42" spans="1:3" x14ac:dyDescent="0.25">
      <c r="A42" t="s">
        <v>1278</v>
      </c>
      <c r="B42" t="str">
        <f t="shared" si="0"/>
        <v>MTPR_VPTB</v>
      </c>
      <c r="C42" t="str">
        <f t="shared" si="1"/>
        <v>002A</v>
      </c>
    </row>
    <row r="43" spans="1:3" x14ac:dyDescent="0.25">
      <c r="A43" t="s">
        <v>1279</v>
      </c>
      <c r="B43" t="str">
        <f t="shared" si="0"/>
        <v>MTPR_PERFMON</v>
      </c>
      <c r="C43" t="str">
        <f t="shared" si="1"/>
        <v>002B</v>
      </c>
    </row>
    <row r="44" spans="1:3" x14ac:dyDescent="0.25">
      <c r="A44" t="s">
        <v>1280</v>
      </c>
      <c r="B44" t="str">
        <f t="shared" si="0"/>
        <v>MTPR_DATFX</v>
      </c>
      <c r="C44" t="str">
        <f t="shared" si="1"/>
        <v>002E</v>
      </c>
    </row>
    <row r="45" spans="1:3" x14ac:dyDescent="0.25">
      <c r="A45" t="s">
        <v>1281</v>
      </c>
      <c r="B45" t="str">
        <f t="shared" si="0"/>
        <v>WTINT</v>
      </c>
      <c r="C45" t="str">
        <f t="shared" si="1"/>
        <v>003E</v>
      </c>
    </row>
    <row r="46" spans="1:3" x14ac:dyDescent="0.25">
      <c r="A46" t="s">
        <v>1282</v>
      </c>
      <c r="B46" t="str">
        <f t="shared" si="0"/>
        <v>MFPR_WHAMI</v>
      </c>
      <c r="C46" t="str">
        <f t="shared" si="1"/>
        <v>003F</v>
      </c>
    </row>
    <row r="47" spans="1:3" x14ac:dyDescent="0.25">
      <c r="A47" t="s">
        <v>1283</v>
      </c>
      <c r="B47" t="str">
        <f t="shared" si="0"/>
        <v>BPT</v>
      </c>
      <c r="C47" t="str">
        <f t="shared" si="1"/>
        <v>0080</v>
      </c>
    </row>
    <row r="48" spans="1:3" x14ac:dyDescent="0.25">
      <c r="A48" t="s">
        <v>1284</v>
      </c>
      <c r="B48" t="str">
        <f t="shared" si="0"/>
        <v>BUGCHK</v>
      </c>
      <c r="C48" t="str">
        <f t="shared" si="1"/>
        <v>0081</v>
      </c>
    </row>
    <row r="49" spans="1:3" x14ac:dyDescent="0.25">
      <c r="A49" t="s">
        <v>1285</v>
      </c>
      <c r="B49" t="str">
        <f t="shared" si="0"/>
        <v>CHME</v>
      </c>
      <c r="C49" t="str">
        <f t="shared" si="1"/>
        <v>0082</v>
      </c>
    </row>
    <row r="50" spans="1:3" x14ac:dyDescent="0.25">
      <c r="A50" t="s">
        <v>1286</v>
      </c>
      <c r="B50" t="str">
        <f t="shared" si="0"/>
        <v>CHMK</v>
      </c>
      <c r="C50" t="str">
        <f t="shared" si="1"/>
        <v>0083</v>
      </c>
    </row>
    <row r="51" spans="1:3" x14ac:dyDescent="0.25">
      <c r="A51" t="s">
        <v>1287</v>
      </c>
      <c r="B51" t="str">
        <f t="shared" si="0"/>
        <v>CHMS</v>
      </c>
      <c r="C51" t="str">
        <f t="shared" si="1"/>
        <v>0084</v>
      </c>
    </row>
    <row r="52" spans="1:3" x14ac:dyDescent="0.25">
      <c r="A52" t="s">
        <v>1288</v>
      </c>
      <c r="B52" t="str">
        <f t="shared" ref="B52:B90" si="2">TRIM(MID(A52,17,FIND(" ",A52,18)-17))</f>
        <v>CHMU</v>
      </c>
      <c r="C52" t="str">
        <f t="shared" ref="C52:C90" si="3">TRIM(MID(A52,4,4))</f>
        <v>0085</v>
      </c>
    </row>
    <row r="53" spans="1:3" x14ac:dyDescent="0.25">
      <c r="A53" t="s">
        <v>1289</v>
      </c>
      <c r="B53" t="str">
        <f t="shared" si="2"/>
        <v>IMB</v>
      </c>
      <c r="C53" t="str">
        <f t="shared" si="3"/>
        <v>0086</v>
      </c>
    </row>
    <row r="54" spans="1:3" x14ac:dyDescent="0.25">
      <c r="A54" t="s">
        <v>1290</v>
      </c>
      <c r="B54" t="str">
        <f t="shared" si="2"/>
        <v>INSQHIL</v>
      </c>
      <c r="C54" t="str">
        <f t="shared" si="3"/>
        <v>0087</v>
      </c>
    </row>
    <row r="55" spans="1:3" x14ac:dyDescent="0.25">
      <c r="A55" t="s">
        <v>1291</v>
      </c>
      <c r="B55" t="str">
        <f t="shared" si="2"/>
        <v>INSQTIL</v>
      </c>
      <c r="C55" t="str">
        <f t="shared" si="3"/>
        <v>0088</v>
      </c>
    </row>
    <row r="56" spans="1:3" x14ac:dyDescent="0.25">
      <c r="A56" t="s">
        <v>1292</v>
      </c>
      <c r="B56" t="str">
        <f t="shared" si="2"/>
        <v>INSQHIQ</v>
      </c>
      <c r="C56" t="str">
        <f t="shared" si="3"/>
        <v>0089</v>
      </c>
    </row>
    <row r="57" spans="1:3" x14ac:dyDescent="0.25">
      <c r="A57" t="s">
        <v>1293</v>
      </c>
      <c r="B57" t="str">
        <f t="shared" si="2"/>
        <v>INSQTIQ</v>
      </c>
      <c r="C57" t="str">
        <f t="shared" si="3"/>
        <v>008A</v>
      </c>
    </row>
    <row r="58" spans="1:3" x14ac:dyDescent="0.25">
      <c r="A58" t="s">
        <v>1294</v>
      </c>
      <c r="B58" t="str">
        <f t="shared" si="2"/>
        <v>INSQUEL</v>
      </c>
      <c r="C58" t="str">
        <f t="shared" si="3"/>
        <v>008B</v>
      </c>
    </row>
    <row r="59" spans="1:3" x14ac:dyDescent="0.25">
      <c r="A59" t="s">
        <v>1295</v>
      </c>
      <c r="B59" t="str">
        <f t="shared" si="2"/>
        <v>INSQUEQ</v>
      </c>
      <c r="C59" t="str">
        <f t="shared" si="3"/>
        <v>008C</v>
      </c>
    </row>
    <row r="60" spans="1:3" x14ac:dyDescent="0.25">
      <c r="A60" t="s">
        <v>1296</v>
      </c>
      <c r="B60" t="str">
        <f t="shared" si="2"/>
        <v>INSQUEL/D</v>
      </c>
      <c r="C60" t="str">
        <f t="shared" si="3"/>
        <v>008D</v>
      </c>
    </row>
    <row r="61" spans="1:3" x14ac:dyDescent="0.25">
      <c r="A61" t="s">
        <v>1297</v>
      </c>
      <c r="B61" t="str">
        <f t="shared" si="2"/>
        <v>INSQUEQ/D</v>
      </c>
      <c r="C61" t="str">
        <f t="shared" si="3"/>
        <v>008E</v>
      </c>
    </row>
    <row r="62" spans="1:3" x14ac:dyDescent="0.25">
      <c r="A62" t="s">
        <v>1298</v>
      </c>
      <c r="B62" t="str">
        <f t="shared" si="2"/>
        <v>PROBER</v>
      </c>
      <c r="C62" t="str">
        <f t="shared" si="3"/>
        <v>008F</v>
      </c>
    </row>
    <row r="63" spans="1:3" x14ac:dyDescent="0.25">
      <c r="A63" t="s">
        <v>1299</v>
      </c>
      <c r="B63" t="str">
        <f t="shared" si="2"/>
        <v>PROBEW</v>
      </c>
      <c r="C63" t="str">
        <f t="shared" si="3"/>
        <v>0090</v>
      </c>
    </row>
    <row r="64" spans="1:3" x14ac:dyDescent="0.25">
      <c r="A64" t="s">
        <v>1300</v>
      </c>
      <c r="B64" t="str">
        <f t="shared" si="2"/>
        <v>RD_PS</v>
      </c>
      <c r="C64" t="str">
        <f t="shared" si="3"/>
        <v>0091</v>
      </c>
    </row>
    <row r="65" spans="1:3" x14ac:dyDescent="0.25">
      <c r="A65" t="s">
        <v>1301</v>
      </c>
      <c r="B65" t="str">
        <f t="shared" si="2"/>
        <v>REI</v>
      </c>
      <c r="C65" t="str">
        <f t="shared" si="3"/>
        <v>0092</v>
      </c>
    </row>
    <row r="66" spans="1:3" x14ac:dyDescent="0.25">
      <c r="A66" t="s">
        <v>1302</v>
      </c>
      <c r="B66" t="str">
        <f t="shared" si="2"/>
        <v>REMQHIL</v>
      </c>
      <c r="C66" t="str">
        <f t="shared" si="3"/>
        <v>0093</v>
      </c>
    </row>
    <row r="67" spans="1:3" x14ac:dyDescent="0.25">
      <c r="A67" t="s">
        <v>1303</v>
      </c>
      <c r="B67" t="str">
        <f t="shared" si="2"/>
        <v>REMQTIL</v>
      </c>
      <c r="C67" t="str">
        <f t="shared" si="3"/>
        <v>0094</v>
      </c>
    </row>
    <row r="68" spans="1:3" x14ac:dyDescent="0.25">
      <c r="A68" t="s">
        <v>1304</v>
      </c>
      <c r="B68" t="str">
        <f t="shared" si="2"/>
        <v>REMQHIQ</v>
      </c>
      <c r="C68" t="str">
        <f t="shared" si="3"/>
        <v>0095</v>
      </c>
    </row>
    <row r="69" spans="1:3" x14ac:dyDescent="0.25">
      <c r="A69" t="s">
        <v>1305</v>
      </c>
      <c r="B69" t="str">
        <f t="shared" si="2"/>
        <v>REMQTIQ</v>
      </c>
      <c r="C69" t="str">
        <f t="shared" si="3"/>
        <v>0096</v>
      </c>
    </row>
    <row r="70" spans="1:3" x14ac:dyDescent="0.25">
      <c r="A70" t="s">
        <v>1306</v>
      </c>
      <c r="B70" t="str">
        <f t="shared" si="2"/>
        <v>REMQUEL</v>
      </c>
      <c r="C70" t="str">
        <f t="shared" si="3"/>
        <v>0097</v>
      </c>
    </row>
    <row r="71" spans="1:3" x14ac:dyDescent="0.25">
      <c r="A71" t="s">
        <v>1307</v>
      </c>
      <c r="B71" t="str">
        <f t="shared" si="2"/>
        <v>REMQUEQ</v>
      </c>
      <c r="C71" t="str">
        <f t="shared" si="3"/>
        <v>0098</v>
      </c>
    </row>
    <row r="72" spans="1:3" x14ac:dyDescent="0.25">
      <c r="A72" t="s">
        <v>1326</v>
      </c>
      <c r="B72" t="str">
        <f t="shared" si="2"/>
        <v>REMQUEL/D</v>
      </c>
      <c r="C72" t="str">
        <f t="shared" si="3"/>
        <v>0099</v>
      </c>
    </row>
    <row r="73" spans="1:3" x14ac:dyDescent="0.25">
      <c r="A73" t="s">
        <v>1308</v>
      </c>
      <c r="B73" t="str">
        <f t="shared" si="2"/>
        <v>REMQUEQ/D</v>
      </c>
      <c r="C73" t="str">
        <f t="shared" si="3"/>
        <v>009A</v>
      </c>
    </row>
    <row r="74" spans="1:3" x14ac:dyDescent="0.25">
      <c r="A74" t="s">
        <v>1309</v>
      </c>
      <c r="B74" t="str">
        <f t="shared" si="2"/>
        <v>SWASTEN</v>
      </c>
      <c r="C74" t="str">
        <f t="shared" si="3"/>
        <v>009B</v>
      </c>
    </row>
    <row r="75" spans="1:3" x14ac:dyDescent="0.25">
      <c r="A75" t="s">
        <v>1310</v>
      </c>
      <c r="B75" t="str">
        <f t="shared" si="2"/>
        <v>WR_PS_SW</v>
      </c>
      <c r="C75" t="str">
        <f t="shared" si="3"/>
        <v>009C</v>
      </c>
    </row>
    <row r="76" spans="1:3" x14ac:dyDescent="0.25">
      <c r="A76" t="s">
        <v>1311</v>
      </c>
      <c r="B76" t="str">
        <f t="shared" si="2"/>
        <v>RSCC</v>
      </c>
      <c r="C76" t="str">
        <f t="shared" si="3"/>
        <v>009D</v>
      </c>
    </row>
    <row r="77" spans="1:3" x14ac:dyDescent="0.25">
      <c r="A77" t="s">
        <v>1312</v>
      </c>
      <c r="B77" t="str">
        <f t="shared" si="2"/>
        <v>READ_UNQ</v>
      </c>
      <c r="C77" t="str">
        <f t="shared" si="3"/>
        <v>009E</v>
      </c>
    </row>
    <row r="78" spans="1:3" x14ac:dyDescent="0.25">
      <c r="A78" t="s">
        <v>1313</v>
      </c>
      <c r="B78" t="str">
        <f t="shared" si="2"/>
        <v>WRITE_UNQ</v>
      </c>
      <c r="C78" t="str">
        <f t="shared" si="3"/>
        <v>009F</v>
      </c>
    </row>
    <row r="79" spans="1:3" x14ac:dyDescent="0.25">
      <c r="A79" t="s">
        <v>1314</v>
      </c>
      <c r="B79" t="str">
        <f t="shared" si="2"/>
        <v>AMOVRR</v>
      </c>
      <c r="C79" t="str">
        <f t="shared" si="3"/>
        <v>00A0</v>
      </c>
    </row>
    <row r="80" spans="1:3" x14ac:dyDescent="0.25">
      <c r="A80" t="s">
        <v>1315</v>
      </c>
      <c r="B80" t="str">
        <f t="shared" si="2"/>
        <v>AMOVRM</v>
      </c>
      <c r="C80" t="str">
        <f t="shared" si="3"/>
        <v>00A1</v>
      </c>
    </row>
    <row r="81" spans="1:3" x14ac:dyDescent="0.25">
      <c r="A81" t="s">
        <v>1316</v>
      </c>
      <c r="B81" t="str">
        <f t="shared" si="2"/>
        <v>INSQHILR</v>
      </c>
      <c r="C81" t="str">
        <f t="shared" si="3"/>
        <v>00A2</v>
      </c>
    </row>
    <row r="82" spans="1:3" x14ac:dyDescent="0.25">
      <c r="A82" t="s">
        <v>1317</v>
      </c>
      <c r="B82" t="str">
        <f t="shared" si="2"/>
        <v>INSQTILR</v>
      </c>
      <c r="C82" t="str">
        <f t="shared" si="3"/>
        <v>00A3</v>
      </c>
    </row>
    <row r="83" spans="1:3" x14ac:dyDescent="0.25">
      <c r="A83" t="s">
        <v>1318</v>
      </c>
      <c r="B83" t="str">
        <f t="shared" si="2"/>
        <v>INSQHIQR</v>
      </c>
      <c r="C83" t="str">
        <f t="shared" si="3"/>
        <v>00A4</v>
      </c>
    </row>
    <row r="84" spans="1:3" x14ac:dyDescent="0.25">
      <c r="A84" t="s">
        <v>1319</v>
      </c>
      <c r="B84" t="str">
        <f t="shared" si="2"/>
        <v>INSQTIQR</v>
      </c>
      <c r="C84" t="str">
        <f t="shared" si="3"/>
        <v>00A5</v>
      </c>
    </row>
    <row r="85" spans="1:3" x14ac:dyDescent="0.25">
      <c r="A85" t="s">
        <v>1320</v>
      </c>
      <c r="B85" t="str">
        <f t="shared" si="2"/>
        <v>REMQHILR</v>
      </c>
      <c r="C85" t="str">
        <f t="shared" si="3"/>
        <v>00A6</v>
      </c>
    </row>
    <row r="86" spans="1:3" x14ac:dyDescent="0.25">
      <c r="A86" t="s">
        <v>1321</v>
      </c>
      <c r="B86" t="str">
        <f t="shared" si="2"/>
        <v>REMQTILR</v>
      </c>
      <c r="C86" t="str">
        <f t="shared" si="3"/>
        <v>00A7</v>
      </c>
    </row>
    <row r="87" spans="1:3" x14ac:dyDescent="0.25">
      <c r="A87" t="s">
        <v>1322</v>
      </c>
      <c r="B87" t="str">
        <f t="shared" si="2"/>
        <v>REMQHIQR</v>
      </c>
      <c r="C87" t="str">
        <f t="shared" si="3"/>
        <v>00A8</v>
      </c>
    </row>
    <row r="88" spans="1:3" x14ac:dyDescent="0.25">
      <c r="A88" t="s">
        <v>1323</v>
      </c>
      <c r="B88" t="str">
        <f t="shared" si="2"/>
        <v>REMQTIQR</v>
      </c>
      <c r="C88" t="str">
        <f t="shared" si="3"/>
        <v>00A9</v>
      </c>
    </row>
    <row r="89" spans="1:3" x14ac:dyDescent="0.25">
      <c r="A89" t="s">
        <v>1324</v>
      </c>
      <c r="B89" t="str">
        <f t="shared" si="2"/>
        <v>GENTRAP</v>
      </c>
      <c r="C89" t="str">
        <f t="shared" si="3"/>
        <v>00AA</v>
      </c>
    </row>
    <row r="90" spans="1:3" x14ac:dyDescent="0.25">
      <c r="A90" t="s">
        <v>1325</v>
      </c>
      <c r="B90" t="str">
        <f t="shared" si="2"/>
        <v>CLRFEN</v>
      </c>
      <c r="C90" t="str">
        <f t="shared" si="3"/>
        <v>00AE</v>
      </c>
    </row>
    <row r="95" spans="1:3" x14ac:dyDescent="0.25">
      <c r="A95" t="e">
        <f>VLOOKUP(H7,DATA!$B$2:$I$526,8,FALSE)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3"/>
  <sheetViews>
    <sheetView tabSelected="1" workbookViewId="0">
      <selection activeCell="D1" sqref="D1"/>
    </sheetView>
  </sheetViews>
  <sheetFormatPr defaultColWidth="28" defaultRowHeight="15" x14ac:dyDescent="0.25"/>
  <cols>
    <col min="1" max="1" width="9.5703125" bestFit="1" customWidth="1"/>
    <col min="2" max="2" width="9.42578125" bestFit="1" customWidth="1"/>
    <col min="3" max="3" width="43.7109375" bestFit="1" customWidth="1"/>
  </cols>
  <sheetData>
    <row r="1" spans="1:3" x14ac:dyDescent="0.25">
      <c r="A1" t="s">
        <v>1738</v>
      </c>
      <c r="B1" t="s">
        <v>1740</v>
      </c>
      <c r="C1" t="s">
        <v>2085</v>
      </c>
    </row>
    <row r="2" spans="1:3" x14ac:dyDescent="0.25">
      <c r="A2" t="s">
        <v>2087</v>
      </c>
      <c r="B2" t="s">
        <v>1741</v>
      </c>
      <c r="C2" t="s">
        <v>1881</v>
      </c>
    </row>
    <row r="3" spans="1:3" x14ac:dyDescent="0.25">
      <c r="A3" t="s">
        <v>2088</v>
      </c>
      <c r="B3" t="s">
        <v>1742</v>
      </c>
      <c r="C3" t="s">
        <v>1882</v>
      </c>
    </row>
    <row r="4" spans="1:3" x14ac:dyDescent="0.25">
      <c r="A4" t="s">
        <v>2089</v>
      </c>
      <c r="B4" t="s">
        <v>1743</v>
      </c>
      <c r="C4" t="s">
        <v>1883</v>
      </c>
    </row>
    <row r="5" spans="1:3" x14ac:dyDescent="0.25">
      <c r="A5" t="s">
        <v>2090</v>
      </c>
      <c r="B5" t="s">
        <v>1744</v>
      </c>
      <c r="C5" t="s">
        <v>1884</v>
      </c>
    </row>
    <row r="6" spans="1:3" x14ac:dyDescent="0.25">
      <c r="A6" t="s">
        <v>2091</v>
      </c>
      <c r="B6" t="s">
        <v>1745</v>
      </c>
      <c r="C6" t="s">
        <v>1885</v>
      </c>
    </row>
    <row r="7" spans="1:3" x14ac:dyDescent="0.25">
      <c r="A7" t="s">
        <v>2092</v>
      </c>
      <c r="B7" t="s">
        <v>1746</v>
      </c>
      <c r="C7" t="s">
        <v>1886</v>
      </c>
    </row>
    <row r="8" spans="1:3" x14ac:dyDescent="0.25">
      <c r="A8" t="s">
        <v>2093</v>
      </c>
      <c r="B8" t="s">
        <v>1747</v>
      </c>
      <c r="C8" t="s">
        <v>1887</v>
      </c>
    </row>
    <row r="9" spans="1:3" x14ac:dyDescent="0.25">
      <c r="A9" t="s">
        <v>2094</v>
      </c>
      <c r="B9" t="s">
        <v>1748</v>
      </c>
      <c r="C9" t="s">
        <v>1888</v>
      </c>
    </row>
    <row r="10" spans="1:3" x14ac:dyDescent="0.25">
      <c r="A10" t="s">
        <v>2095</v>
      </c>
      <c r="B10" t="s">
        <v>1749</v>
      </c>
      <c r="C10" t="s">
        <v>1889</v>
      </c>
    </row>
    <row r="11" spans="1:3" x14ac:dyDescent="0.25">
      <c r="A11" t="s">
        <v>2096</v>
      </c>
      <c r="B11" t="s">
        <v>1750</v>
      </c>
      <c r="C11" t="s">
        <v>1890</v>
      </c>
    </row>
    <row r="12" spans="1:3" x14ac:dyDescent="0.25">
      <c r="A12" t="s">
        <v>2097</v>
      </c>
      <c r="B12" t="s">
        <v>1751</v>
      </c>
      <c r="C12" t="s">
        <v>1891</v>
      </c>
    </row>
    <row r="13" spans="1:3" x14ac:dyDescent="0.25">
      <c r="A13" t="s">
        <v>2098</v>
      </c>
      <c r="B13" t="s">
        <v>1752</v>
      </c>
      <c r="C13" t="s">
        <v>1892</v>
      </c>
    </row>
    <row r="14" spans="1:3" x14ac:dyDescent="0.25">
      <c r="A14" t="s">
        <v>2099</v>
      </c>
      <c r="B14" t="s">
        <v>1753</v>
      </c>
      <c r="C14" t="s">
        <v>1893</v>
      </c>
    </row>
    <row r="15" spans="1:3" x14ac:dyDescent="0.25">
      <c r="A15" t="s">
        <v>2100</v>
      </c>
      <c r="B15" t="s">
        <v>1754</v>
      </c>
      <c r="C15" t="s">
        <v>1894</v>
      </c>
    </row>
    <row r="16" spans="1:3" x14ac:dyDescent="0.25">
      <c r="A16" t="s">
        <v>2101</v>
      </c>
      <c r="B16" t="s">
        <v>1755</v>
      </c>
      <c r="C16" t="s">
        <v>1895</v>
      </c>
    </row>
    <row r="17" spans="1:3" x14ac:dyDescent="0.25">
      <c r="A17" t="s">
        <v>2102</v>
      </c>
      <c r="B17" t="s">
        <v>1756</v>
      </c>
      <c r="C17" t="s">
        <v>1896</v>
      </c>
    </row>
    <row r="18" spans="1:3" x14ac:dyDescent="0.25">
      <c r="A18" t="s">
        <v>2103</v>
      </c>
      <c r="B18" t="s">
        <v>1757</v>
      </c>
      <c r="C18" t="s">
        <v>1897</v>
      </c>
    </row>
    <row r="19" spans="1:3" x14ac:dyDescent="0.25">
      <c r="A19" t="s">
        <v>2104</v>
      </c>
      <c r="B19" t="s">
        <v>1758</v>
      </c>
      <c r="C19" t="s">
        <v>1898</v>
      </c>
    </row>
    <row r="20" spans="1:3" x14ac:dyDescent="0.25">
      <c r="A20" t="s">
        <v>2105</v>
      </c>
      <c r="B20" t="s">
        <v>1759</v>
      </c>
      <c r="C20" t="s">
        <v>1899</v>
      </c>
    </row>
    <row r="21" spans="1:3" x14ac:dyDescent="0.25">
      <c r="A21" t="s">
        <v>2106</v>
      </c>
      <c r="B21" t="s">
        <v>1760</v>
      </c>
      <c r="C21" t="s">
        <v>1900</v>
      </c>
    </row>
    <row r="22" spans="1:3" x14ac:dyDescent="0.25">
      <c r="A22" t="s">
        <v>2107</v>
      </c>
      <c r="B22" t="s">
        <v>1761</v>
      </c>
      <c r="C22" t="s">
        <v>1901</v>
      </c>
    </row>
    <row r="23" spans="1:3" x14ac:dyDescent="0.25">
      <c r="A23" t="s">
        <v>2108</v>
      </c>
      <c r="B23" t="s">
        <v>1762</v>
      </c>
      <c r="C23" t="s">
        <v>1902</v>
      </c>
    </row>
    <row r="24" spans="1:3" x14ac:dyDescent="0.25">
      <c r="A24" t="s">
        <v>2109</v>
      </c>
      <c r="B24" t="s">
        <v>1763</v>
      </c>
      <c r="C24" t="s">
        <v>1903</v>
      </c>
    </row>
    <row r="25" spans="1:3" x14ac:dyDescent="0.25">
      <c r="A25" t="s">
        <v>2110</v>
      </c>
      <c r="B25" t="s">
        <v>1764</v>
      </c>
      <c r="C25" t="s">
        <v>1904</v>
      </c>
    </row>
    <row r="26" spans="1:3" x14ac:dyDescent="0.25">
      <c r="A26" t="s">
        <v>2111</v>
      </c>
      <c r="B26" t="s">
        <v>1765</v>
      </c>
      <c r="C26" t="s">
        <v>1905</v>
      </c>
    </row>
    <row r="27" spans="1:3" x14ac:dyDescent="0.25">
      <c r="A27" t="s">
        <v>2112</v>
      </c>
      <c r="B27" t="s">
        <v>1766</v>
      </c>
      <c r="C27" t="s">
        <v>1906</v>
      </c>
    </row>
    <row r="28" spans="1:3" x14ac:dyDescent="0.25">
      <c r="A28" t="s">
        <v>2113</v>
      </c>
      <c r="B28" t="s">
        <v>1767</v>
      </c>
      <c r="C28" t="s">
        <v>1907</v>
      </c>
    </row>
    <row r="29" spans="1:3" x14ac:dyDescent="0.25">
      <c r="A29" t="s">
        <v>2114</v>
      </c>
      <c r="B29" t="s">
        <v>1768</v>
      </c>
      <c r="C29" t="s">
        <v>1908</v>
      </c>
    </row>
    <row r="30" spans="1:3" x14ac:dyDescent="0.25">
      <c r="A30" t="s">
        <v>2115</v>
      </c>
      <c r="B30" t="s">
        <v>1769</v>
      </c>
      <c r="C30" t="s">
        <v>1909</v>
      </c>
    </row>
    <row r="31" spans="1:3" x14ac:dyDescent="0.25">
      <c r="A31" t="s">
        <v>2116</v>
      </c>
      <c r="B31" t="s">
        <v>1770</v>
      </c>
      <c r="C31" t="s">
        <v>1910</v>
      </c>
    </row>
    <row r="32" spans="1:3" x14ac:dyDescent="0.25">
      <c r="A32" t="s">
        <v>2117</v>
      </c>
      <c r="B32" t="s">
        <v>1771</v>
      </c>
      <c r="C32" t="s">
        <v>1911</v>
      </c>
    </row>
    <row r="33" spans="1:3" x14ac:dyDescent="0.25">
      <c r="A33" t="s">
        <v>2118</v>
      </c>
      <c r="B33" t="s">
        <v>1772</v>
      </c>
      <c r="C33" t="s">
        <v>1912</v>
      </c>
    </row>
    <row r="34" spans="1:3" x14ac:dyDescent="0.25">
      <c r="A34" t="s">
        <v>2119</v>
      </c>
      <c r="B34" t="s">
        <v>1773</v>
      </c>
      <c r="C34" t="s">
        <v>1913</v>
      </c>
    </row>
    <row r="35" spans="1:3" x14ac:dyDescent="0.25">
      <c r="A35" t="s">
        <v>2120</v>
      </c>
      <c r="B35" t="s">
        <v>1774</v>
      </c>
      <c r="C35" t="s">
        <v>1914</v>
      </c>
    </row>
    <row r="36" spans="1:3" x14ac:dyDescent="0.25">
      <c r="A36" t="s">
        <v>2121</v>
      </c>
      <c r="B36" t="s">
        <v>1775</v>
      </c>
      <c r="C36" t="s">
        <v>1915</v>
      </c>
    </row>
    <row r="37" spans="1:3" x14ac:dyDescent="0.25">
      <c r="A37" t="s">
        <v>2122</v>
      </c>
      <c r="B37" t="s">
        <v>1776</v>
      </c>
      <c r="C37" t="s">
        <v>1916</v>
      </c>
    </row>
    <row r="38" spans="1:3" x14ac:dyDescent="0.25">
      <c r="A38" t="s">
        <v>2123</v>
      </c>
      <c r="B38" t="s">
        <v>1777</v>
      </c>
      <c r="C38" t="s">
        <v>1917</v>
      </c>
    </row>
    <row r="39" spans="1:3" x14ac:dyDescent="0.25">
      <c r="A39" t="s">
        <v>2124</v>
      </c>
      <c r="B39" t="s">
        <v>1778</v>
      </c>
      <c r="C39" t="s">
        <v>1918</v>
      </c>
    </row>
    <row r="40" spans="1:3" x14ac:dyDescent="0.25">
      <c r="A40" t="s">
        <v>2125</v>
      </c>
      <c r="B40" t="s">
        <v>1779</v>
      </c>
      <c r="C40" t="s">
        <v>1919</v>
      </c>
    </row>
    <row r="41" spans="1:3" x14ac:dyDescent="0.25">
      <c r="A41" t="s">
        <v>2126</v>
      </c>
      <c r="B41" t="s">
        <v>1780</v>
      </c>
      <c r="C41" t="s">
        <v>1920</v>
      </c>
    </row>
    <row r="42" spans="1:3" x14ac:dyDescent="0.25">
      <c r="A42" t="s">
        <v>2127</v>
      </c>
      <c r="B42" t="s">
        <v>1781</v>
      </c>
      <c r="C42" t="s">
        <v>1921</v>
      </c>
    </row>
    <row r="43" spans="1:3" x14ac:dyDescent="0.25">
      <c r="A43" t="s">
        <v>2128</v>
      </c>
      <c r="B43" t="s">
        <v>1782</v>
      </c>
      <c r="C43" t="s">
        <v>1922</v>
      </c>
    </row>
    <row r="44" spans="1:3" x14ac:dyDescent="0.25">
      <c r="A44" t="s">
        <v>2129</v>
      </c>
      <c r="B44" t="s">
        <v>1783</v>
      </c>
      <c r="C44" t="s">
        <v>1923</v>
      </c>
    </row>
    <row r="45" spans="1:3" x14ac:dyDescent="0.25">
      <c r="A45" t="s">
        <v>2130</v>
      </c>
      <c r="B45" t="s">
        <v>1784</v>
      </c>
      <c r="C45" t="s">
        <v>1924</v>
      </c>
    </row>
    <row r="46" spans="1:3" x14ac:dyDescent="0.25">
      <c r="A46" t="s">
        <v>2131</v>
      </c>
      <c r="B46" t="s">
        <v>1785</v>
      </c>
      <c r="C46" t="s">
        <v>1925</v>
      </c>
    </row>
    <row r="47" spans="1:3" x14ac:dyDescent="0.25">
      <c r="A47" t="s">
        <v>2132</v>
      </c>
      <c r="B47" t="s">
        <v>1786</v>
      </c>
      <c r="C47" t="s">
        <v>1926</v>
      </c>
    </row>
    <row r="48" spans="1:3" x14ac:dyDescent="0.25">
      <c r="A48" t="s">
        <v>2133</v>
      </c>
      <c r="B48" t="s">
        <v>1787</v>
      </c>
      <c r="C48" t="s">
        <v>1927</v>
      </c>
    </row>
    <row r="49" spans="1:3" x14ac:dyDescent="0.25">
      <c r="A49" t="s">
        <v>2134</v>
      </c>
      <c r="B49" t="s">
        <v>1788</v>
      </c>
      <c r="C49" t="s">
        <v>1928</v>
      </c>
    </row>
    <row r="50" spans="1:3" x14ac:dyDescent="0.25">
      <c r="A50" t="s">
        <v>2135</v>
      </c>
      <c r="B50" t="s">
        <v>1789</v>
      </c>
      <c r="C50" t="s">
        <v>1929</v>
      </c>
    </row>
    <row r="51" spans="1:3" x14ac:dyDescent="0.25">
      <c r="A51" t="s">
        <v>2136</v>
      </c>
      <c r="B51" t="s">
        <v>1790</v>
      </c>
      <c r="C51" t="s">
        <v>1930</v>
      </c>
    </row>
    <row r="52" spans="1:3" x14ac:dyDescent="0.25">
      <c r="A52" t="s">
        <v>2137</v>
      </c>
      <c r="B52" t="s">
        <v>1791</v>
      </c>
      <c r="C52" t="s">
        <v>1931</v>
      </c>
    </row>
    <row r="53" spans="1:3" x14ac:dyDescent="0.25">
      <c r="A53" t="s">
        <v>2138</v>
      </c>
      <c r="B53" t="s">
        <v>1792</v>
      </c>
      <c r="C53" t="s">
        <v>1932</v>
      </c>
    </row>
    <row r="54" spans="1:3" x14ac:dyDescent="0.25">
      <c r="A54" t="s">
        <v>2139</v>
      </c>
      <c r="B54" t="s">
        <v>1793</v>
      </c>
      <c r="C54" t="s">
        <v>1933</v>
      </c>
    </row>
    <row r="55" spans="1:3" x14ac:dyDescent="0.25">
      <c r="A55" t="s">
        <v>2140</v>
      </c>
      <c r="B55" t="s">
        <v>1794</v>
      </c>
      <c r="C55" t="s">
        <v>1934</v>
      </c>
    </row>
    <row r="56" spans="1:3" x14ac:dyDescent="0.25">
      <c r="A56" t="s">
        <v>2141</v>
      </c>
      <c r="B56" t="s">
        <v>1795</v>
      </c>
      <c r="C56" t="s">
        <v>1935</v>
      </c>
    </row>
    <row r="57" spans="1:3" x14ac:dyDescent="0.25">
      <c r="A57" t="s">
        <v>2142</v>
      </c>
      <c r="B57" t="s">
        <v>1796</v>
      </c>
      <c r="C57" t="s">
        <v>1936</v>
      </c>
    </row>
    <row r="58" spans="1:3" x14ac:dyDescent="0.25">
      <c r="A58" t="s">
        <v>2143</v>
      </c>
      <c r="B58" t="s">
        <v>1797</v>
      </c>
      <c r="C58" t="s">
        <v>1937</v>
      </c>
    </row>
    <row r="59" spans="1:3" x14ac:dyDescent="0.25">
      <c r="A59" t="s">
        <v>2144</v>
      </c>
      <c r="B59" t="s">
        <v>1798</v>
      </c>
      <c r="C59" t="s">
        <v>1938</v>
      </c>
    </row>
    <row r="60" spans="1:3" x14ac:dyDescent="0.25">
      <c r="A60" t="s">
        <v>2145</v>
      </c>
      <c r="B60" t="s">
        <v>1799</v>
      </c>
      <c r="C60" t="s">
        <v>1939</v>
      </c>
    </row>
    <row r="61" spans="1:3" x14ac:dyDescent="0.25">
      <c r="A61" t="s">
        <v>2146</v>
      </c>
      <c r="B61" t="s">
        <v>1800</v>
      </c>
      <c r="C61" t="s">
        <v>1940</v>
      </c>
    </row>
    <row r="62" spans="1:3" x14ac:dyDescent="0.25">
      <c r="A62" t="s">
        <v>2147</v>
      </c>
      <c r="B62" t="s">
        <v>1801</v>
      </c>
      <c r="C62" t="s">
        <v>1941</v>
      </c>
    </row>
    <row r="63" spans="1:3" x14ac:dyDescent="0.25">
      <c r="A63" t="s">
        <v>2148</v>
      </c>
      <c r="B63" t="s">
        <v>1740</v>
      </c>
      <c r="C63" t="s">
        <v>1880</v>
      </c>
    </row>
    <row r="64" spans="1:3" x14ac:dyDescent="0.25">
      <c r="A64" t="s">
        <v>2149</v>
      </c>
      <c r="B64" t="s">
        <v>1740</v>
      </c>
      <c r="C64" t="s">
        <v>1880</v>
      </c>
    </row>
    <row r="65" spans="1:3" x14ac:dyDescent="0.25">
      <c r="A65" t="s">
        <v>2150</v>
      </c>
      <c r="B65" t="s">
        <v>1740</v>
      </c>
      <c r="C65" t="s">
        <v>1880</v>
      </c>
    </row>
    <row r="66" spans="1:3" x14ac:dyDescent="0.25">
      <c r="A66" t="s">
        <v>2151</v>
      </c>
      <c r="B66" t="s">
        <v>1740</v>
      </c>
      <c r="C66" t="s">
        <v>1880</v>
      </c>
    </row>
    <row r="67" spans="1:3" x14ac:dyDescent="0.25">
      <c r="A67" t="s">
        <v>2152</v>
      </c>
      <c r="B67" t="s">
        <v>1740</v>
      </c>
      <c r="C67" t="s">
        <v>1880</v>
      </c>
    </row>
    <row r="68" spans="1:3" x14ac:dyDescent="0.25">
      <c r="A68" t="s">
        <v>2153</v>
      </c>
      <c r="B68" t="s">
        <v>1740</v>
      </c>
      <c r="C68" t="s">
        <v>1880</v>
      </c>
    </row>
    <row r="69" spans="1:3" x14ac:dyDescent="0.25">
      <c r="A69" t="s">
        <v>2154</v>
      </c>
      <c r="B69" t="s">
        <v>1740</v>
      </c>
      <c r="C69" t="s">
        <v>1880</v>
      </c>
    </row>
    <row r="70" spans="1:3" x14ac:dyDescent="0.25">
      <c r="A70" t="s">
        <v>2155</v>
      </c>
      <c r="B70" t="s">
        <v>1740</v>
      </c>
      <c r="C70" t="s">
        <v>1880</v>
      </c>
    </row>
    <row r="71" spans="1:3" x14ac:dyDescent="0.25">
      <c r="A71" t="s">
        <v>2156</v>
      </c>
      <c r="B71" t="s">
        <v>1740</v>
      </c>
      <c r="C71" t="s">
        <v>1880</v>
      </c>
    </row>
    <row r="72" spans="1:3" x14ac:dyDescent="0.25">
      <c r="A72" t="s">
        <v>2157</v>
      </c>
      <c r="B72" t="s">
        <v>1740</v>
      </c>
      <c r="C72" t="s">
        <v>1880</v>
      </c>
    </row>
    <row r="73" spans="1:3" x14ac:dyDescent="0.25">
      <c r="A73" t="s">
        <v>2158</v>
      </c>
      <c r="B73" t="s">
        <v>1740</v>
      </c>
      <c r="C73" t="s">
        <v>1880</v>
      </c>
    </row>
    <row r="74" spans="1:3" x14ac:dyDescent="0.25">
      <c r="A74" t="s">
        <v>2159</v>
      </c>
      <c r="B74" t="s">
        <v>1740</v>
      </c>
      <c r="C74" t="s">
        <v>1880</v>
      </c>
    </row>
    <row r="75" spans="1:3" x14ac:dyDescent="0.25">
      <c r="A75" t="s">
        <v>2160</v>
      </c>
      <c r="B75" t="s">
        <v>1740</v>
      </c>
      <c r="C75" t="s">
        <v>1880</v>
      </c>
    </row>
    <row r="76" spans="1:3" x14ac:dyDescent="0.25">
      <c r="A76" t="s">
        <v>2161</v>
      </c>
      <c r="B76" t="s">
        <v>1740</v>
      </c>
      <c r="C76" t="s">
        <v>1880</v>
      </c>
    </row>
    <row r="77" spans="1:3" x14ac:dyDescent="0.25">
      <c r="A77" t="s">
        <v>2162</v>
      </c>
      <c r="B77" t="s">
        <v>1740</v>
      </c>
      <c r="C77" t="s">
        <v>1880</v>
      </c>
    </row>
    <row r="78" spans="1:3" x14ac:dyDescent="0.25">
      <c r="A78" t="s">
        <v>2163</v>
      </c>
      <c r="B78" t="s">
        <v>1740</v>
      </c>
      <c r="C78" t="s">
        <v>1880</v>
      </c>
    </row>
    <row r="79" spans="1:3" x14ac:dyDescent="0.25">
      <c r="A79" t="s">
        <v>2164</v>
      </c>
      <c r="B79" t="s">
        <v>1740</v>
      </c>
      <c r="C79" t="s">
        <v>1880</v>
      </c>
    </row>
    <row r="80" spans="1:3" x14ac:dyDescent="0.25">
      <c r="A80" t="s">
        <v>2165</v>
      </c>
      <c r="B80" t="s">
        <v>1740</v>
      </c>
      <c r="C80" t="s">
        <v>1880</v>
      </c>
    </row>
    <row r="81" spans="1:3" x14ac:dyDescent="0.25">
      <c r="A81" t="s">
        <v>2166</v>
      </c>
      <c r="B81" t="s">
        <v>1802</v>
      </c>
      <c r="C81" t="s">
        <v>1942</v>
      </c>
    </row>
    <row r="82" spans="1:3" x14ac:dyDescent="0.25">
      <c r="A82" t="s">
        <v>2167</v>
      </c>
      <c r="B82" t="s">
        <v>1803</v>
      </c>
      <c r="C82" t="s">
        <v>1943</v>
      </c>
    </row>
    <row r="83" spans="1:3" x14ac:dyDescent="0.25">
      <c r="A83" t="s">
        <v>2168</v>
      </c>
      <c r="B83" t="s">
        <v>1804</v>
      </c>
      <c r="C83" t="s">
        <v>1944</v>
      </c>
    </row>
    <row r="84" spans="1:3" x14ac:dyDescent="0.25">
      <c r="A84" t="s">
        <v>2169</v>
      </c>
      <c r="B84" t="s">
        <v>1805</v>
      </c>
      <c r="C84" t="s">
        <v>1945</v>
      </c>
    </row>
    <row r="85" spans="1:3" x14ac:dyDescent="0.25">
      <c r="A85" t="s">
        <v>2170</v>
      </c>
      <c r="B85" t="s">
        <v>1806</v>
      </c>
      <c r="C85" t="s">
        <v>1946</v>
      </c>
    </row>
    <row r="86" spans="1:3" x14ac:dyDescent="0.25">
      <c r="A86" t="s">
        <v>2171</v>
      </c>
      <c r="B86" t="s">
        <v>1807</v>
      </c>
      <c r="C86" t="s">
        <v>1947</v>
      </c>
    </row>
    <row r="87" spans="1:3" x14ac:dyDescent="0.25">
      <c r="A87" t="s">
        <v>2172</v>
      </c>
      <c r="B87" t="s">
        <v>1808</v>
      </c>
      <c r="C87" t="s">
        <v>1948</v>
      </c>
    </row>
    <row r="88" spans="1:3" x14ac:dyDescent="0.25">
      <c r="A88" t="s">
        <v>2173</v>
      </c>
      <c r="B88" t="s">
        <v>1809</v>
      </c>
      <c r="C88" t="s">
        <v>1949</v>
      </c>
    </row>
    <row r="89" spans="1:3" x14ac:dyDescent="0.25">
      <c r="A89" t="s">
        <v>2174</v>
      </c>
      <c r="B89" t="s">
        <v>1740</v>
      </c>
      <c r="C89" t="s">
        <v>1880</v>
      </c>
    </row>
    <row r="90" spans="1:3" x14ac:dyDescent="0.25">
      <c r="A90" t="s">
        <v>2175</v>
      </c>
      <c r="B90" t="s">
        <v>1740</v>
      </c>
      <c r="C90" t="s">
        <v>1880</v>
      </c>
    </row>
    <row r="91" spans="1:3" x14ac:dyDescent="0.25">
      <c r="A91" t="s">
        <v>2176</v>
      </c>
      <c r="B91" t="s">
        <v>1740</v>
      </c>
      <c r="C91" t="s">
        <v>1880</v>
      </c>
    </row>
    <row r="92" spans="1:3" x14ac:dyDescent="0.25">
      <c r="A92" t="s">
        <v>2177</v>
      </c>
      <c r="B92" t="s">
        <v>2041</v>
      </c>
      <c r="C92" t="s">
        <v>1950</v>
      </c>
    </row>
    <row r="93" spans="1:3" x14ac:dyDescent="0.25">
      <c r="A93" t="s">
        <v>2178</v>
      </c>
      <c r="B93" t="s">
        <v>1810</v>
      </c>
      <c r="C93" t="s">
        <v>2056</v>
      </c>
    </row>
    <row r="94" spans="1:3" x14ac:dyDescent="0.25">
      <c r="A94" t="s">
        <v>2179</v>
      </c>
      <c r="B94" t="s">
        <v>1811</v>
      </c>
      <c r="C94" t="s">
        <v>1951</v>
      </c>
    </row>
    <row r="95" spans="1:3" x14ac:dyDescent="0.25">
      <c r="A95" t="s">
        <v>2180</v>
      </c>
      <c r="B95" t="s">
        <v>1812</v>
      </c>
      <c r="C95" t="s">
        <v>1952</v>
      </c>
    </row>
    <row r="96" spans="1:3" x14ac:dyDescent="0.25">
      <c r="A96" t="s">
        <v>2181</v>
      </c>
      <c r="B96" t="s">
        <v>2042</v>
      </c>
      <c r="C96" t="s">
        <v>2053</v>
      </c>
    </row>
    <row r="97" spans="1:3" x14ac:dyDescent="0.25">
      <c r="A97" t="s">
        <v>2182</v>
      </c>
      <c r="B97" t="s">
        <v>1813</v>
      </c>
      <c r="C97" t="s">
        <v>2057</v>
      </c>
    </row>
    <row r="98" spans="1:3" x14ac:dyDescent="0.25">
      <c r="A98" t="s">
        <v>2183</v>
      </c>
      <c r="B98" t="s">
        <v>2042</v>
      </c>
      <c r="C98" t="s">
        <v>2053</v>
      </c>
    </row>
    <row r="99" spans="1:3" x14ac:dyDescent="0.25">
      <c r="A99" t="s">
        <v>2184</v>
      </c>
      <c r="B99" t="s">
        <v>2042</v>
      </c>
      <c r="C99" t="s">
        <v>2053</v>
      </c>
    </row>
    <row r="100" spans="1:3" x14ac:dyDescent="0.25">
      <c r="A100" t="s">
        <v>2185</v>
      </c>
      <c r="B100" t="s">
        <v>2042</v>
      </c>
      <c r="C100" t="s">
        <v>2053</v>
      </c>
    </row>
    <row r="101" spans="1:3" x14ac:dyDescent="0.25">
      <c r="A101" t="s">
        <v>2186</v>
      </c>
      <c r="B101" t="s">
        <v>1814</v>
      </c>
      <c r="C101" t="s">
        <v>2058</v>
      </c>
    </row>
    <row r="102" spans="1:3" x14ac:dyDescent="0.25">
      <c r="A102" t="s">
        <v>2187</v>
      </c>
      <c r="B102" t="s">
        <v>1740</v>
      </c>
      <c r="C102" t="s">
        <v>1880</v>
      </c>
    </row>
    <row r="103" spans="1:3" x14ac:dyDescent="0.25">
      <c r="A103" t="s">
        <v>2188</v>
      </c>
      <c r="B103" t="s">
        <v>1812</v>
      </c>
      <c r="C103" t="s">
        <v>1953</v>
      </c>
    </row>
    <row r="104" spans="1:3" x14ac:dyDescent="0.25">
      <c r="A104" t="s">
        <v>2189</v>
      </c>
      <c r="B104" t="s">
        <v>2042</v>
      </c>
      <c r="C104" t="s">
        <v>2053</v>
      </c>
    </row>
    <row r="105" spans="1:3" x14ac:dyDescent="0.25">
      <c r="A105" t="s">
        <v>2190</v>
      </c>
      <c r="B105" t="s">
        <v>1813</v>
      </c>
      <c r="C105" t="s">
        <v>2059</v>
      </c>
    </row>
    <row r="106" spans="1:3" x14ac:dyDescent="0.25">
      <c r="A106" t="s">
        <v>2191</v>
      </c>
      <c r="B106" t="s">
        <v>2042</v>
      </c>
      <c r="C106" t="s">
        <v>2053</v>
      </c>
    </row>
    <row r="107" spans="1:3" x14ac:dyDescent="0.25">
      <c r="A107" t="s">
        <v>2192</v>
      </c>
      <c r="B107" t="s">
        <v>2042</v>
      </c>
      <c r="C107" t="s">
        <v>2053</v>
      </c>
    </row>
    <row r="108" spans="1:3" x14ac:dyDescent="0.25">
      <c r="A108" t="s">
        <v>2193</v>
      </c>
      <c r="B108" t="s">
        <v>2042</v>
      </c>
      <c r="C108" t="s">
        <v>2053</v>
      </c>
    </row>
    <row r="109" spans="1:3" x14ac:dyDescent="0.25">
      <c r="A109" t="s">
        <v>2194</v>
      </c>
      <c r="B109" t="s">
        <v>1740</v>
      </c>
      <c r="C109" t="s">
        <v>2060</v>
      </c>
    </row>
    <row r="110" spans="1:3" x14ac:dyDescent="0.25">
      <c r="A110" t="s">
        <v>2195</v>
      </c>
      <c r="B110" t="s">
        <v>1740</v>
      </c>
      <c r="C110" t="s">
        <v>1880</v>
      </c>
    </row>
    <row r="111" spans="1:3" x14ac:dyDescent="0.25">
      <c r="A111" t="s">
        <v>2196</v>
      </c>
      <c r="B111" t="s">
        <v>1812</v>
      </c>
      <c r="C111" t="s">
        <v>1954</v>
      </c>
    </row>
    <row r="112" spans="1:3" x14ac:dyDescent="0.25">
      <c r="A112" t="s">
        <v>2197</v>
      </c>
      <c r="B112" t="s">
        <v>2042</v>
      </c>
      <c r="C112" t="s">
        <v>2053</v>
      </c>
    </row>
    <row r="113" spans="1:3" x14ac:dyDescent="0.25">
      <c r="A113" t="s">
        <v>2198</v>
      </c>
      <c r="B113" t="s">
        <v>1813</v>
      </c>
      <c r="C113" t="s">
        <v>2061</v>
      </c>
    </row>
    <row r="114" spans="1:3" x14ac:dyDescent="0.25">
      <c r="A114" t="s">
        <v>2199</v>
      </c>
      <c r="B114" t="s">
        <v>2042</v>
      </c>
      <c r="C114" t="s">
        <v>2053</v>
      </c>
    </row>
    <row r="115" spans="1:3" x14ac:dyDescent="0.25">
      <c r="A115" t="s">
        <v>2200</v>
      </c>
      <c r="B115" t="s">
        <v>2042</v>
      </c>
      <c r="C115" t="s">
        <v>2053</v>
      </c>
    </row>
    <row r="116" spans="1:3" x14ac:dyDescent="0.25">
      <c r="A116" t="s">
        <v>2201</v>
      </c>
      <c r="B116" t="s">
        <v>2042</v>
      </c>
      <c r="C116" t="s">
        <v>2053</v>
      </c>
    </row>
    <row r="117" spans="1:3" x14ac:dyDescent="0.25">
      <c r="A117" t="s">
        <v>2202</v>
      </c>
      <c r="B117" t="s">
        <v>1740</v>
      </c>
      <c r="C117" t="s">
        <v>2062</v>
      </c>
    </row>
    <row r="118" spans="1:3" x14ac:dyDescent="0.25">
      <c r="A118" t="s">
        <v>2203</v>
      </c>
      <c r="B118" t="s">
        <v>1740</v>
      </c>
      <c r="C118" t="s">
        <v>1880</v>
      </c>
    </row>
    <row r="119" spans="1:3" x14ac:dyDescent="0.25">
      <c r="A119" t="s">
        <v>2204</v>
      </c>
      <c r="B119" t="s">
        <v>1812</v>
      </c>
      <c r="C119" t="s">
        <v>1955</v>
      </c>
    </row>
    <row r="120" spans="1:3" x14ac:dyDescent="0.25">
      <c r="A120" t="s">
        <v>2205</v>
      </c>
      <c r="B120" t="s">
        <v>2042</v>
      </c>
      <c r="C120" t="s">
        <v>2053</v>
      </c>
    </row>
    <row r="121" spans="1:3" x14ac:dyDescent="0.25">
      <c r="A121" t="s">
        <v>2206</v>
      </c>
      <c r="B121" t="s">
        <v>1813</v>
      </c>
      <c r="C121" t="s">
        <v>2063</v>
      </c>
    </row>
    <row r="122" spans="1:3" x14ac:dyDescent="0.25">
      <c r="A122" t="s">
        <v>2207</v>
      </c>
      <c r="B122" t="s">
        <v>2042</v>
      </c>
      <c r="C122" t="s">
        <v>2053</v>
      </c>
    </row>
    <row r="123" spans="1:3" x14ac:dyDescent="0.25">
      <c r="A123" t="s">
        <v>2208</v>
      </c>
      <c r="B123" t="s">
        <v>2042</v>
      </c>
      <c r="C123" t="s">
        <v>2053</v>
      </c>
    </row>
    <row r="124" spans="1:3" x14ac:dyDescent="0.25">
      <c r="A124" t="s">
        <v>2209</v>
      </c>
      <c r="B124" t="s">
        <v>2042</v>
      </c>
      <c r="C124" t="s">
        <v>2053</v>
      </c>
    </row>
    <row r="125" spans="1:3" x14ac:dyDescent="0.25">
      <c r="A125" t="s">
        <v>2210</v>
      </c>
      <c r="B125" t="s">
        <v>1740</v>
      </c>
      <c r="C125" t="s">
        <v>2064</v>
      </c>
    </row>
    <row r="126" spans="1:3" x14ac:dyDescent="0.25">
      <c r="A126" t="s">
        <v>2211</v>
      </c>
      <c r="B126" t="s">
        <v>1740</v>
      </c>
      <c r="C126" t="s">
        <v>1880</v>
      </c>
    </row>
    <row r="127" spans="1:3" x14ac:dyDescent="0.25">
      <c r="A127" t="s">
        <v>2212</v>
      </c>
      <c r="B127" t="s">
        <v>1812</v>
      </c>
      <c r="C127" t="s">
        <v>1956</v>
      </c>
    </row>
    <row r="128" spans="1:3" x14ac:dyDescent="0.25">
      <c r="A128" t="s">
        <v>2213</v>
      </c>
      <c r="B128" t="s">
        <v>2042</v>
      </c>
      <c r="C128" t="s">
        <v>2053</v>
      </c>
    </row>
    <row r="129" spans="1:3" x14ac:dyDescent="0.25">
      <c r="A129" t="s">
        <v>2214</v>
      </c>
      <c r="B129" t="s">
        <v>1813</v>
      </c>
      <c r="C129" t="s">
        <v>2065</v>
      </c>
    </row>
    <row r="130" spans="1:3" x14ac:dyDescent="0.25">
      <c r="A130" t="s">
        <v>2215</v>
      </c>
      <c r="B130" t="s">
        <v>2042</v>
      </c>
      <c r="C130" t="s">
        <v>2053</v>
      </c>
    </row>
    <row r="131" spans="1:3" x14ac:dyDescent="0.25">
      <c r="A131" t="s">
        <v>2216</v>
      </c>
      <c r="B131" t="s">
        <v>2042</v>
      </c>
      <c r="C131" t="s">
        <v>2053</v>
      </c>
    </row>
    <row r="132" spans="1:3" x14ac:dyDescent="0.25">
      <c r="A132" t="s">
        <v>2217</v>
      </c>
      <c r="B132" t="s">
        <v>2042</v>
      </c>
      <c r="C132" t="s">
        <v>2053</v>
      </c>
    </row>
    <row r="133" spans="1:3" x14ac:dyDescent="0.25">
      <c r="A133" t="s">
        <v>2218</v>
      </c>
      <c r="B133" t="s">
        <v>1748</v>
      </c>
      <c r="C133" t="s">
        <v>2066</v>
      </c>
    </row>
    <row r="134" spans="1:3" x14ac:dyDescent="0.25">
      <c r="A134" t="s">
        <v>2219</v>
      </c>
      <c r="B134" t="s">
        <v>1749</v>
      </c>
      <c r="C134" t="s">
        <v>1889</v>
      </c>
    </row>
    <row r="135" spans="1:3" x14ac:dyDescent="0.25">
      <c r="A135" t="s">
        <v>2220</v>
      </c>
      <c r="B135" t="s">
        <v>1812</v>
      </c>
      <c r="C135" t="s">
        <v>1957</v>
      </c>
    </row>
    <row r="136" spans="1:3" x14ac:dyDescent="0.25">
      <c r="A136" t="s">
        <v>2221</v>
      </c>
      <c r="B136" t="s">
        <v>2042</v>
      </c>
      <c r="C136" t="s">
        <v>2053</v>
      </c>
    </row>
    <row r="137" spans="1:3" x14ac:dyDescent="0.25">
      <c r="A137" t="s">
        <v>2222</v>
      </c>
      <c r="B137" t="s">
        <v>1813</v>
      </c>
      <c r="C137" t="s">
        <v>2067</v>
      </c>
    </row>
    <row r="138" spans="1:3" x14ac:dyDescent="0.25">
      <c r="A138" t="s">
        <v>2223</v>
      </c>
      <c r="B138" t="s">
        <v>2042</v>
      </c>
      <c r="C138" t="s">
        <v>2053</v>
      </c>
    </row>
    <row r="139" spans="1:3" x14ac:dyDescent="0.25">
      <c r="A139" t="s">
        <v>2224</v>
      </c>
      <c r="B139" t="s">
        <v>2042</v>
      </c>
      <c r="C139" t="s">
        <v>2053</v>
      </c>
    </row>
    <row r="140" spans="1:3" x14ac:dyDescent="0.25">
      <c r="A140" t="s">
        <v>2225</v>
      </c>
      <c r="B140" t="s">
        <v>2042</v>
      </c>
      <c r="C140" t="s">
        <v>2053</v>
      </c>
    </row>
    <row r="141" spans="1:3" x14ac:dyDescent="0.25">
      <c r="A141" t="s">
        <v>2226</v>
      </c>
      <c r="B141" t="s">
        <v>1752</v>
      </c>
      <c r="C141" t="s">
        <v>2068</v>
      </c>
    </row>
    <row r="142" spans="1:3" x14ac:dyDescent="0.25">
      <c r="A142" t="s">
        <v>2227</v>
      </c>
      <c r="B142" t="s">
        <v>1753</v>
      </c>
      <c r="C142" t="s">
        <v>1893</v>
      </c>
    </row>
    <row r="143" spans="1:3" x14ac:dyDescent="0.25">
      <c r="A143" t="s">
        <v>2228</v>
      </c>
      <c r="B143" t="s">
        <v>1812</v>
      </c>
      <c r="C143" t="s">
        <v>1958</v>
      </c>
    </row>
    <row r="144" spans="1:3" x14ac:dyDescent="0.25">
      <c r="A144" t="s">
        <v>2229</v>
      </c>
      <c r="B144" t="s">
        <v>2042</v>
      </c>
      <c r="C144" t="s">
        <v>2053</v>
      </c>
    </row>
    <row r="145" spans="1:3" x14ac:dyDescent="0.25">
      <c r="A145" t="s">
        <v>2230</v>
      </c>
      <c r="B145" t="s">
        <v>1813</v>
      </c>
      <c r="C145" t="s">
        <v>2069</v>
      </c>
    </row>
    <row r="146" spans="1:3" x14ac:dyDescent="0.25">
      <c r="A146" t="s">
        <v>2231</v>
      </c>
      <c r="B146" t="s">
        <v>2042</v>
      </c>
      <c r="C146" t="s">
        <v>2053</v>
      </c>
    </row>
    <row r="147" spans="1:3" x14ac:dyDescent="0.25">
      <c r="A147" t="s">
        <v>2232</v>
      </c>
      <c r="B147" t="s">
        <v>2042</v>
      </c>
      <c r="C147" t="s">
        <v>2053</v>
      </c>
    </row>
    <row r="148" spans="1:3" x14ac:dyDescent="0.25">
      <c r="A148" t="s">
        <v>2233</v>
      </c>
      <c r="B148" t="s">
        <v>2042</v>
      </c>
      <c r="C148" t="s">
        <v>2053</v>
      </c>
    </row>
    <row r="149" spans="1:3" hidden="1" x14ac:dyDescent="0.25">
      <c r="A149" t="s">
        <v>2234</v>
      </c>
      <c r="B149" t="s">
        <v>1739</v>
      </c>
      <c r="C149" t="s">
        <v>1959</v>
      </c>
    </row>
    <row r="150" spans="1:3" x14ac:dyDescent="0.25">
      <c r="A150" t="s">
        <v>2234</v>
      </c>
      <c r="B150" t="s">
        <v>1780</v>
      </c>
      <c r="C150" t="s">
        <v>2070</v>
      </c>
    </row>
    <row r="151" spans="1:3" x14ac:dyDescent="0.25">
      <c r="A151" t="s">
        <v>2235</v>
      </c>
      <c r="B151" t="s">
        <v>1781</v>
      </c>
      <c r="C151" t="s">
        <v>1921</v>
      </c>
    </row>
    <row r="152" spans="1:3" x14ac:dyDescent="0.25">
      <c r="A152" t="s">
        <v>2236</v>
      </c>
      <c r="B152" t="s">
        <v>1812</v>
      </c>
      <c r="C152" t="s">
        <v>1960</v>
      </c>
    </row>
    <row r="153" spans="1:3" x14ac:dyDescent="0.25">
      <c r="A153" t="s">
        <v>2237</v>
      </c>
      <c r="B153" t="s">
        <v>2042</v>
      </c>
      <c r="C153" t="s">
        <v>2053</v>
      </c>
    </row>
    <row r="154" spans="1:3" hidden="1" x14ac:dyDescent="0.25">
      <c r="A154" t="s">
        <v>2238</v>
      </c>
      <c r="B154" t="s">
        <v>1739</v>
      </c>
      <c r="C154" t="s">
        <v>1961</v>
      </c>
    </row>
    <row r="155" spans="1:3" x14ac:dyDescent="0.25">
      <c r="A155" t="s">
        <v>2238</v>
      </c>
      <c r="B155" t="s">
        <v>1813</v>
      </c>
      <c r="C155" t="s">
        <v>2071</v>
      </c>
    </row>
    <row r="156" spans="1:3" x14ac:dyDescent="0.25">
      <c r="A156" t="s">
        <v>2239</v>
      </c>
      <c r="B156" t="s">
        <v>2042</v>
      </c>
      <c r="C156" t="s">
        <v>2053</v>
      </c>
    </row>
    <row r="157" spans="1:3" x14ac:dyDescent="0.25">
      <c r="A157" t="s">
        <v>2240</v>
      </c>
      <c r="B157" t="s">
        <v>2042</v>
      </c>
      <c r="C157" t="s">
        <v>2053</v>
      </c>
    </row>
    <row r="158" spans="1:3" x14ac:dyDescent="0.25">
      <c r="A158" t="s">
        <v>2241</v>
      </c>
      <c r="B158" t="s">
        <v>2042</v>
      </c>
      <c r="C158" t="s">
        <v>2053</v>
      </c>
    </row>
    <row r="159" spans="1:3" hidden="1" x14ac:dyDescent="0.25">
      <c r="A159" t="s">
        <v>2242</v>
      </c>
      <c r="B159" t="s">
        <v>1739</v>
      </c>
      <c r="C159" t="s">
        <v>1962</v>
      </c>
    </row>
    <row r="160" spans="1:3" x14ac:dyDescent="0.25">
      <c r="A160" t="s">
        <v>2242</v>
      </c>
      <c r="B160" t="s">
        <v>1784</v>
      </c>
      <c r="C160" t="s">
        <v>2072</v>
      </c>
    </row>
    <row r="161" spans="1:3" x14ac:dyDescent="0.25">
      <c r="A161" t="s">
        <v>2243</v>
      </c>
      <c r="B161" t="s">
        <v>1785</v>
      </c>
      <c r="C161" t="s">
        <v>1925</v>
      </c>
    </row>
    <row r="162" spans="1:3" x14ac:dyDescent="0.25">
      <c r="A162" t="s">
        <v>2244</v>
      </c>
      <c r="B162" t="s">
        <v>1812</v>
      </c>
      <c r="C162" t="s">
        <v>1963</v>
      </c>
    </row>
    <row r="163" spans="1:3" x14ac:dyDescent="0.25">
      <c r="A163" t="s">
        <v>2245</v>
      </c>
      <c r="B163" t="s">
        <v>2042</v>
      </c>
      <c r="C163" t="s">
        <v>2053</v>
      </c>
    </row>
    <row r="164" spans="1:3" hidden="1" x14ac:dyDescent="0.25">
      <c r="A164" t="s">
        <v>2246</v>
      </c>
      <c r="B164" t="s">
        <v>1739</v>
      </c>
      <c r="C164" t="s">
        <v>1964</v>
      </c>
    </row>
    <row r="165" spans="1:3" x14ac:dyDescent="0.25">
      <c r="A165" t="s">
        <v>2246</v>
      </c>
      <c r="B165" t="s">
        <v>1815</v>
      </c>
      <c r="C165" t="s">
        <v>2073</v>
      </c>
    </row>
    <row r="166" spans="1:3" x14ac:dyDescent="0.25">
      <c r="A166" t="s">
        <v>2247</v>
      </c>
      <c r="B166" t="s">
        <v>2042</v>
      </c>
      <c r="C166" t="s">
        <v>2053</v>
      </c>
    </row>
    <row r="167" spans="1:3" x14ac:dyDescent="0.25">
      <c r="A167" t="s">
        <v>2248</v>
      </c>
      <c r="B167" t="s">
        <v>2042</v>
      </c>
      <c r="C167" t="s">
        <v>2053</v>
      </c>
    </row>
    <row r="168" spans="1:3" x14ac:dyDescent="0.25">
      <c r="A168" t="s">
        <v>2249</v>
      </c>
      <c r="B168" t="s">
        <v>2042</v>
      </c>
      <c r="C168" t="s">
        <v>2053</v>
      </c>
    </row>
    <row r="169" spans="1:3" hidden="1" x14ac:dyDescent="0.25">
      <c r="A169" t="s">
        <v>2250</v>
      </c>
      <c r="B169" t="s">
        <v>1739</v>
      </c>
      <c r="C169" t="s">
        <v>1965</v>
      </c>
    </row>
    <row r="170" spans="1:3" x14ac:dyDescent="0.25">
      <c r="A170" t="s">
        <v>2250</v>
      </c>
      <c r="B170" t="s">
        <v>2043</v>
      </c>
      <c r="C170" t="s">
        <v>2074</v>
      </c>
    </row>
    <row r="171" spans="1:3" x14ac:dyDescent="0.25">
      <c r="A171" t="s">
        <v>2251</v>
      </c>
      <c r="B171" t="s">
        <v>1816</v>
      </c>
      <c r="C171" t="s">
        <v>1966</v>
      </c>
    </row>
    <row r="172" spans="1:3" x14ac:dyDescent="0.25">
      <c r="A172" t="s">
        <v>2252</v>
      </c>
      <c r="B172" t="s">
        <v>1817</v>
      </c>
      <c r="C172" t="s">
        <v>1967</v>
      </c>
    </row>
    <row r="173" spans="1:3" x14ac:dyDescent="0.25">
      <c r="A173" t="s">
        <v>2253</v>
      </c>
      <c r="B173" t="s">
        <v>1818</v>
      </c>
      <c r="C173" t="s">
        <v>1968</v>
      </c>
    </row>
    <row r="174" spans="1:3" x14ac:dyDescent="0.25">
      <c r="A174" t="s">
        <v>2254</v>
      </c>
      <c r="B174" t="s">
        <v>1819</v>
      </c>
      <c r="C174" t="s">
        <v>1969</v>
      </c>
    </row>
    <row r="175" spans="1:3" x14ac:dyDescent="0.25">
      <c r="A175" t="s">
        <v>2255</v>
      </c>
      <c r="B175" t="s">
        <v>1820</v>
      </c>
      <c r="C175" t="s">
        <v>1970</v>
      </c>
    </row>
    <row r="176" spans="1:3" x14ac:dyDescent="0.25">
      <c r="A176" t="s">
        <v>2256</v>
      </c>
      <c r="B176" t="s">
        <v>2042</v>
      </c>
      <c r="C176" t="s">
        <v>2053</v>
      </c>
    </row>
    <row r="177" spans="1:3" x14ac:dyDescent="0.25">
      <c r="A177" t="s">
        <v>2257</v>
      </c>
      <c r="B177" t="s">
        <v>2042</v>
      </c>
      <c r="C177" t="s">
        <v>2053</v>
      </c>
    </row>
    <row r="178" spans="1:3" x14ac:dyDescent="0.25">
      <c r="A178" t="s">
        <v>2258</v>
      </c>
      <c r="B178" t="s">
        <v>1821</v>
      </c>
      <c r="C178" t="s">
        <v>2075</v>
      </c>
    </row>
    <row r="179" spans="1:3" x14ac:dyDescent="0.25">
      <c r="A179" t="s">
        <v>2259</v>
      </c>
      <c r="B179" t="s">
        <v>1822</v>
      </c>
      <c r="C179" t="s">
        <v>1971</v>
      </c>
    </row>
    <row r="180" spans="1:3" x14ac:dyDescent="0.25">
      <c r="A180" t="s">
        <v>2260</v>
      </c>
      <c r="B180" t="s">
        <v>1823</v>
      </c>
      <c r="C180" t="s">
        <v>1972</v>
      </c>
    </row>
    <row r="181" spans="1:3" x14ac:dyDescent="0.25">
      <c r="A181" t="s">
        <v>2261</v>
      </c>
      <c r="B181" t="s">
        <v>1824</v>
      </c>
      <c r="C181" t="s">
        <v>1973</v>
      </c>
    </row>
    <row r="182" spans="1:3" x14ac:dyDescent="0.25">
      <c r="A182" t="s">
        <v>2262</v>
      </c>
      <c r="B182" t="s">
        <v>1825</v>
      </c>
      <c r="C182" t="s">
        <v>1974</v>
      </c>
    </row>
    <row r="183" spans="1:3" x14ac:dyDescent="0.25">
      <c r="A183" t="s">
        <v>2263</v>
      </c>
      <c r="B183" t="s">
        <v>2042</v>
      </c>
      <c r="C183" t="s">
        <v>2053</v>
      </c>
    </row>
    <row r="184" spans="1:3" x14ac:dyDescent="0.25">
      <c r="A184" t="s">
        <v>2264</v>
      </c>
      <c r="B184" t="s">
        <v>2042</v>
      </c>
      <c r="C184" t="s">
        <v>2053</v>
      </c>
    </row>
    <row r="185" spans="1:3" x14ac:dyDescent="0.25">
      <c r="A185" t="s">
        <v>2265</v>
      </c>
      <c r="B185" t="s">
        <v>2042</v>
      </c>
      <c r="C185" t="s">
        <v>2053</v>
      </c>
    </row>
    <row r="186" spans="1:3" x14ac:dyDescent="0.25">
      <c r="A186" t="s">
        <v>2266</v>
      </c>
      <c r="B186" t="s">
        <v>1826</v>
      </c>
      <c r="C186" t="s">
        <v>2076</v>
      </c>
    </row>
    <row r="187" spans="1:3" x14ac:dyDescent="0.25">
      <c r="A187" t="s">
        <v>2267</v>
      </c>
      <c r="B187" t="s">
        <v>1740</v>
      </c>
      <c r="C187" t="s">
        <v>1880</v>
      </c>
    </row>
    <row r="188" spans="1:3" x14ac:dyDescent="0.25">
      <c r="A188" t="s">
        <v>2268</v>
      </c>
      <c r="B188" t="s">
        <v>1741</v>
      </c>
      <c r="C188" t="s">
        <v>1881</v>
      </c>
    </row>
    <row r="189" spans="1:3" x14ac:dyDescent="0.25">
      <c r="A189" t="s">
        <v>2269</v>
      </c>
      <c r="B189" t="s">
        <v>1826</v>
      </c>
      <c r="C189" t="s">
        <v>1975</v>
      </c>
    </row>
    <row r="190" spans="1:3" x14ac:dyDescent="0.25">
      <c r="A190" t="s">
        <v>2270</v>
      </c>
      <c r="B190" t="s">
        <v>1827</v>
      </c>
      <c r="C190" t="s">
        <v>1976</v>
      </c>
    </row>
    <row r="191" spans="1:3" x14ac:dyDescent="0.25">
      <c r="A191" t="s">
        <v>2271</v>
      </c>
      <c r="B191" t="s">
        <v>1828</v>
      </c>
      <c r="C191" t="s">
        <v>1977</v>
      </c>
    </row>
    <row r="192" spans="1:3" x14ac:dyDescent="0.25">
      <c r="A192" t="s">
        <v>2272</v>
      </c>
      <c r="B192" t="s">
        <v>1741</v>
      </c>
      <c r="C192" t="s">
        <v>1881</v>
      </c>
    </row>
    <row r="193" spans="1:3" x14ac:dyDescent="0.25">
      <c r="A193" t="s">
        <v>2273</v>
      </c>
      <c r="B193" t="s">
        <v>2042</v>
      </c>
      <c r="C193" t="s">
        <v>2053</v>
      </c>
    </row>
    <row r="194" spans="1:3" x14ac:dyDescent="0.25">
      <c r="A194" t="s">
        <v>2274</v>
      </c>
      <c r="B194" t="s">
        <v>1829</v>
      </c>
      <c r="C194" t="s">
        <v>2077</v>
      </c>
    </row>
    <row r="195" spans="1:3" x14ac:dyDescent="0.25">
      <c r="A195" t="s">
        <v>2275</v>
      </c>
      <c r="B195" t="s">
        <v>1830</v>
      </c>
      <c r="C195" t="s">
        <v>1978</v>
      </c>
    </row>
    <row r="196" spans="1:3" x14ac:dyDescent="0.25">
      <c r="A196" t="s">
        <v>2276</v>
      </c>
      <c r="B196" t="s">
        <v>1831</v>
      </c>
      <c r="C196" t="s">
        <v>1979</v>
      </c>
    </row>
    <row r="197" spans="1:3" x14ac:dyDescent="0.25">
      <c r="A197" t="s">
        <v>2277</v>
      </c>
      <c r="B197" t="s">
        <v>1832</v>
      </c>
      <c r="C197" t="s">
        <v>1980</v>
      </c>
    </row>
    <row r="198" spans="1:3" x14ac:dyDescent="0.25">
      <c r="A198" t="s">
        <v>2278</v>
      </c>
      <c r="B198" t="s">
        <v>1740</v>
      </c>
      <c r="C198" t="s">
        <v>1880</v>
      </c>
    </row>
    <row r="199" spans="1:3" x14ac:dyDescent="0.25">
      <c r="A199" t="s">
        <v>2279</v>
      </c>
      <c r="B199" t="s">
        <v>1741</v>
      </c>
      <c r="C199" t="s">
        <v>1881</v>
      </c>
    </row>
    <row r="200" spans="1:3" x14ac:dyDescent="0.25">
      <c r="A200" t="s">
        <v>2280</v>
      </c>
      <c r="B200" t="s">
        <v>1833</v>
      </c>
      <c r="C200" t="s">
        <v>1981</v>
      </c>
    </row>
    <row r="201" spans="1:3" x14ac:dyDescent="0.25">
      <c r="A201" t="s">
        <v>2281</v>
      </c>
      <c r="B201" t="s">
        <v>1834</v>
      </c>
      <c r="C201" t="s">
        <v>1982</v>
      </c>
    </row>
    <row r="202" spans="1:3" x14ac:dyDescent="0.25">
      <c r="A202" t="s">
        <v>2282</v>
      </c>
      <c r="B202" t="s">
        <v>1835</v>
      </c>
      <c r="C202" t="s">
        <v>1983</v>
      </c>
    </row>
    <row r="203" spans="1:3" x14ac:dyDescent="0.25">
      <c r="A203" t="s">
        <v>2283</v>
      </c>
      <c r="B203" t="s">
        <v>1836</v>
      </c>
      <c r="C203" t="s">
        <v>1984</v>
      </c>
    </row>
    <row r="204" spans="1:3" x14ac:dyDescent="0.25">
      <c r="A204" t="s">
        <v>2284</v>
      </c>
      <c r="B204" t="s">
        <v>1837</v>
      </c>
      <c r="C204" t="s">
        <v>1985</v>
      </c>
    </row>
    <row r="205" spans="1:3" x14ac:dyDescent="0.25">
      <c r="A205" t="s">
        <v>2285</v>
      </c>
      <c r="B205" t="s">
        <v>1838</v>
      </c>
      <c r="C205" t="s">
        <v>1986</v>
      </c>
    </row>
    <row r="206" spans="1:3" x14ac:dyDescent="0.25">
      <c r="A206" t="s">
        <v>2286</v>
      </c>
      <c r="B206" t="s">
        <v>1839</v>
      </c>
      <c r="C206" t="s">
        <v>1987</v>
      </c>
    </row>
    <row r="207" spans="1:3" x14ac:dyDescent="0.25">
      <c r="A207" t="s">
        <v>2287</v>
      </c>
      <c r="B207" t="s">
        <v>2044</v>
      </c>
      <c r="C207" t="s">
        <v>1988</v>
      </c>
    </row>
    <row r="208" spans="1:3" x14ac:dyDescent="0.25">
      <c r="A208" t="s">
        <v>2288</v>
      </c>
      <c r="B208" t="s">
        <v>1840</v>
      </c>
      <c r="C208" t="s">
        <v>1989</v>
      </c>
    </row>
    <row r="209" spans="1:3" x14ac:dyDescent="0.25">
      <c r="A209" t="s">
        <v>2289</v>
      </c>
      <c r="B209" t="s">
        <v>1841</v>
      </c>
      <c r="C209" t="s">
        <v>1990</v>
      </c>
    </row>
    <row r="210" spans="1:3" x14ac:dyDescent="0.25">
      <c r="A210" t="s">
        <v>2290</v>
      </c>
      <c r="B210" t="s">
        <v>1842</v>
      </c>
      <c r="C210" t="s">
        <v>1991</v>
      </c>
    </row>
    <row r="211" spans="1:3" x14ac:dyDescent="0.25">
      <c r="A211" t="s">
        <v>2291</v>
      </c>
      <c r="B211" t="s">
        <v>1843</v>
      </c>
      <c r="C211" t="s">
        <v>1992</v>
      </c>
    </row>
    <row r="212" spans="1:3" x14ac:dyDescent="0.25">
      <c r="A212" t="s">
        <v>2292</v>
      </c>
      <c r="B212" t="s">
        <v>1844</v>
      </c>
      <c r="C212" t="s">
        <v>1993</v>
      </c>
    </row>
    <row r="213" spans="1:3" x14ac:dyDescent="0.25">
      <c r="A213" t="s">
        <v>2293</v>
      </c>
      <c r="B213" t="s">
        <v>1811</v>
      </c>
      <c r="C213" t="s">
        <v>1951</v>
      </c>
    </row>
    <row r="214" spans="1:3" x14ac:dyDescent="0.25">
      <c r="A214" t="s">
        <v>2294</v>
      </c>
      <c r="B214" t="s">
        <v>1845</v>
      </c>
      <c r="C214" t="s">
        <v>1994</v>
      </c>
    </row>
    <row r="215" spans="1:3" x14ac:dyDescent="0.25">
      <c r="A215" t="s">
        <v>2295</v>
      </c>
      <c r="B215" t="s">
        <v>1846</v>
      </c>
      <c r="C215" t="s">
        <v>1995</v>
      </c>
    </row>
    <row r="216" spans="1:3" x14ac:dyDescent="0.25">
      <c r="A216" t="s">
        <v>2296</v>
      </c>
      <c r="B216" t="s">
        <v>1847</v>
      </c>
      <c r="C216" t="s">
        <v>1996</v>
      </c>
    </row>
    <row r="217" spans="1:3" x14ac:dyDescent="0.25">
      <c r="A217" t="s">
        <v>2297</v>
      </c>
      <c r="B217" t="s">
        <v>1848</v>
      </c>
      <c r="C217" t="s">
        <v>1997</v>
      </c>
    </row>
    <row r="218" spans="1:3" x14ac:dyDescent="0.25">
      <c r="A218" t="s">
        <v>2298</v>
      </c>
      <c r="B218" t="s">
        <v>1849</v>
      </c>
      <c r="C218" t="s">
        <v>1998</v>
      </c>
    </row>
    <row r="219" spans="1:3" x14ac:dyDescent="0.25">
      <c r="A219" t="s">
        <v>2299</v>
      </c>
      <c r="B219" t="s">
        <v>1846</v>
      </c>
      <c r="C219" t="s">
        <v>1995</v>
      </c>
    </row>
    <row r="220" spans="1:3" x14ac:dyDescent="0.25">
      <c r="A220" t="s">
        <v>2300</v>
      </c>
      <c r="B220" t="s">
        <v>1850</v>
      </c>
      <c r="C220" t="s">
        <v>1999</v>
      </c>
    </row>
    <row r="221" spans="1:3" x14ac:dyDescent="0.25">
      <c r="A221" t="s">
        <v>2301</v>
      </c>
      <c r="B221" t="s">
        <v>1740</v>
      </c>
      <c r="C221" t="s">
        <v>1880</v>
      </c>
    </row>
    <row r="222" spans="1:3" x14ac:dyDescent="0.25">
      <c r="A222" t="s">
        <v>2302</v>
      </c>
      <c r="B222" t="s">
        <v>1851</v>
      </c>
      <c r="C222" t="s">
        <v>2000</v>
      </c>
    </row>
    <row r="223" spans="1:3" x14ac:dyDescent="0.25">
      <c r="A223" t="s">
        <v>2303</v>
      </c>
      <c r="B223" t="s">
        <v>1852</v>
      </c>
      <c r="C223" t="s">
        <v>2001</v>
      </c>
    </row>
    <row r="224" spans="1:3" x14ac:dyDescent="0.25">
      <c r="A224" t="s">
        <v>2304</v>
      </c>
      <c r="B224" t="s">
        <v>1852</v>
      </c>
      <c r="C224" t="s">
        <v>2001</v>
      </c>
    </row>
    <row r="225" spans="1:3" x14ac:dyDescent="0.25">
      <c r="A225" t="s">
        <v>2305</v>
      </c>
      <c r="B225" t="s">
        <v>1853</v>
      </c>
      <c r="C225" t="s">
        <v>2002</v>
      </c>
    </row>
    <row r="226" spans="1:3" x14ac:dyDescent="0.25">
      <c r="A226" t="s">
        <v>2306</v>
      </c>
      <c r="B226" t="s">
        <v>1851</v>
      </c>
      <c r="C226" t="s">
        <v>2000</v>
      </c>
    </row>
    <row r="227" spans="1:3" x14ac:dyDescent="0.25">
      <c r="A227" t="s">
        <v>2307</v>
      </c>
      <c r="B227" t="s">
        <v>1852</v>
      </c>
      <c r="C227" t="s">
        <v>2003</v>
      </c>
    </row>
    <row r="228" spans="1:3" x14ac:dyDescent="0.25">
      <c r="A228" t="s">
        <v>2308</v>
      </c>
      <c r="B228" t="s">
        <v>1852</v>
      </c>
      <c r="C228" t="s">
        <v>2003</v>
      </c>
    </row>
    <row r="229" spans="1:3" x14ac:dyDescent="0.25">
      <c r="A229" t="s">
        <v>2309</v>
      </c>
      <c r="B229" t="s">
        <v>1854</v>
      </c>
      <c r="C229" t="s">
        <v>2004</v>
      </c>
    </row>
    <row r="230" spans="1:3" x14ac:dyDescent="0.25">
      <c r="A230" t="s">
        <v>2310</v>
      </c>
      <c r="B230" t="s">
        <v>2045</v>
      </c>
      <c r="C230" t="s">
        <v>2005</v>
      </c>
    </row>
    <row r="231" spans="1:3" x14ac:dyDescent="0.25">
      <c r="A231" t="s">
        <v>2311</v>
      </c>
      <c r="B231" t="s">
        <v>1819</v>
      </c>
      <c r="C231" t="s">
        <v>1969</v>
      </c>
    </row>
    <row r="232" spans="1:3" x14ac:dyDescent="0.25">
      <c r="A232" t="s">
        <v>2312</v>
      </c>
      <c r="B232" t="s">
        <v>1819</v>
      </c>
      <c r="C232" t="s">
        <v>1969</v>
      </c>
    </row>
    <row r="233" spans="1:3" x14ac:dyDescent="0.25">
      <c r="A233" t="s">
        <v>2313</v>
      </c>
      <c r="B233" t="s">
        <v>1852</v>
      </c>
      <c r="C233" t="s">
        <v>2003</v>
      </c>
    </row>
    <row r="234" spans="1:3" x14ac:dyDescent="0.25">
      <c r="A234" t="s">
        <v>2314</v>
      </c>
      <c r="B234" t="s">
        <v>2046</v>
      </c>
      <c r="C234" t="s">
        <v>2006</v>
      </c>
    </row>
    <row r="235" spans="1:3" x14ac:dyDescent="0.25">
      <c r="A235" t="s">
        <v>2315</v>
      </c>
      <c r="B235" t="s">
        <v>2047</v>
      </c>
      <c r="C235" t="s">
        <v>2007</v>
      </c>
    </row>
    <row r="236" spans="1:3" x14ac:dyDescent="0.25">
      <c r="A236" t="s">
        <v>2316</v>
      </c>
      <c r="B236" t="s">
        <v>1819</v>
      </c>
      <c r="C236" t="s">
        <v>1969</v>
      </c>
    </row>
    <row r="237" spans="1:3" x14ac:dyDescent="0.25">
      <c r="A237" t="s">
        <v>2317</v>
      </c>
      <c r="B237" t="s">
        <v>1819</v>
      </c>
      <c r="C237" t="s">
        <v>1969</v>
      </c>
    </row>
    <row r="238" spans="1:3" x14ac:dyDescent="0.25">
      <c r="A238" t="s">
        <v>2318</v>
      </c>
      <c r="B238" t="s">
        <v>2048</v>
      </c>
      <c r="C238" t="s">
        <v>2008</v>
      </c>
    </row>
    <row r="239" spans="1:3" x14ac:dyDescent="0.25">
      <c r="A239" t="s">
        <v>2319</v>
      </c>
      <c r="B239" t="s">
        <v>2049</v>
      </c>
      <c r="C239" t="s">
        <v>2009</v>
      </c>
    </row>
    <row r="240" spans="1:3" x14ac:dyDescent="0.25">
      <c r="A240" t="s">
        <v>2320</v>
      </c>
      <c r="B240" t="s">
        <v>1855</v>
      </c>
      <c r="C240" t="s">
        <v>2010</v>
      </c>
    </row>
    <row r="241" spans="1:3" x14ac:dyDescent="0.25">
      <c r="A241" t="s">
        <v>2321</v>
      </c>
      <c r="B241" t="s">
        <v>2042</v>
      </c>
      <c r="C241" t="s">
        <v>2054</v>
      </c>
    </row>
    <row r="242" spans="1:3" x14ac:dyDescent="0.25">
      <c r="A242" t="s">
        <v>2322</v>
      </c>
      <c r="B242" t="s">
        <v>1856</v>
      </c>
      <c r="C242" t="s">
        <v>2078</v>
      </c>
    </row>
    <row r="243" spans="1:3" x14ac:dyDescent="0.25">
      <c r="A243" t="s">
        <v>2323</v>
      </c>
      <c r="B243" t="s">
        <v>2042</v>
      </c>
      <c r="C243" t="s">
        <v>2054</v>
      </c>
    </row>
    <row r="244" spans="1:3" x14ac:dyDescent="0.25">
      <c r="A244" t="s">
        <v>2324</v>
      </c>
      <c r="B244" t="s">
        <v>2042</v>
      </c>
      <c r="C244" t="s">
        <v>2054</v>
      </c>
    </row>
    <row r="245" spans="1:3" x14ac:dyDescent="0.25">
      <c r="A245" t="s">
        <v>2325</v>
      </c>
      <c r="B245" t="s">
        <v>2042</v>
      </c>
      <c r="C245" t="s">
        <v>2054</v>
      </c>
    </row>
    <row r="246" spans="1:3" x14ac:dyDescent="0.25">
      <c r="A246" t="s">
        <v>2326</v>
      </c>
      <c r="B246" t="s">
        <v>2048</v>
      </c>
      <c r="C246" t="s">
        <v>2079</v>
      </c>
    </row>
    <row r="247" spans="1:3" x14ac:dyDescent="0.25">
      <c r="A247" t="s">
        <v>2327</v>
      </c>
      <c r="B247" t="s">
        <v>1822</v>
      </c>
      <c r="C247" t="s">
        <v>1971</v>
      </c>
    </row>
    <row r="248" spans="1:3" x14ac:dyDescent="0.25">
      <c r="A248" t="s">
        <v>2328</v>
      </c>
      <c r="B248" t="s">
        <v>1857</v>
      </c>
      <c r="C248" t="s">
        <v>2011</v>
      </c>
    </row>
    <row r="249" spans="1:3" x14ac:dyDescent="0.25">
      <c r="A249" t="s">
        <v>2329</v>
      </c>
      <c r="B249" t="s">
        <v>1858</v>
      </c>
      <c r="C249" t="s">
        <v>2012</v>
      </c>
    </row>
    <row r="250" spans="1:3" x14ac:dyDescent="0.25">
      <c r="A250" t="s">
        <v>2330</v>
      </c>
      <c r="B250" t="s">
        <v>2050</v>
      </c>
      <c r="C250" t="s">
        <v>2080</v>
      </c>
    </row>
    <row r="251" spans="1:3" x14ac:dyDescent="0.25">
      <c r="A251" t="s">
        <v>2331</v>
      </c>
      <c r="B251" t="s">
        <v>1840</v>
      </c>
      <c r="C251" t="s">
        <v>1989</v>
      </c>
    </row>
    <row r="252" spans="1:3" x14ac:dyDescent="0.25">
      <c r="A252" t="s">
        <v>2332</v>
      </c>
      <c r="B252" t="s">
        <v>1841</v>
      </c>
      <c r="C252" t="s">
        <v>2013</v>
      </c>
    </row>
    <row r="253" spans="1:3" x14ac:dyDescent="0.25">
      <c r="A253" t="s">
        <v>2333</v>
      </c>
      <c r="B253" t="s">
        <v>1741</v>
      </c>
      <c r="C253" t="s">
        <v>1881</v>
      </c>
    </row>
    <row r="254" spans="1:3" x14ac:dyDescent="0.25">
      <c r="A254" t="s">
        <v>2334</v>
      </c>
      <c r="B254" t="s">
        <v>1859</v>
      </c>
      <c r="C254" t="s">
        <v>2014</v>
      </c>
    </row>
    <row r="255" spans="1:3" x14ac:dyDescent="0.25">
      <c r="A255" t="s">
        <v>2335</v>
      </c>
      <c r="B255" t="s">
        <v>1860</v>
      </c>
      <c r="C255" t="s">
        <v>2015</v>
      </c>
    </row>
    <row r="256" spans="1:3" x14ac:dyDescent="0.25">
      <c r="A256" t="s">
        <v>2336</v>
      </c>
      <c r="B256" t="s">
        <v>1861</v>
      </c>
      <c r="C256" t="s">
        <v>2016</v>
      </c>
    </row>
    <row r="257" spans="1:3" x14ac:dyDescent="0.25">
      <c r="A257" t="s">
        <v>2337</v>
      </c>
      <c r="B257" t="s">
        <v>1862</v>
      </c>
      <c r="C257" t="s">
        <v>2017</v>
      </c>
    </row>
    <row r="258" spans="1:3" x14ac:dyDescent="0.25">
      <c r="A258" t="s">
        <v>2338</v>
      </c>
      <c r="B258" t="s">
        <v>1863</v>
      </c>
      <c r="C258" t="s">
        <v>2018</v>
      </c>
    </row>
    <row r="259" spans="1:3" x14ac:dyDescent="0.25">
      <c r="A259" t="s">
        <v>2339</v>
      </c>
      <c r="B259" t="s">
        <v>1864</v>
      </c>
      <c r="C259" t="s">
        <v>2019</v>
      </c>
    </row>
    <row r="260" spans="1:3" x14ac:dyDescent="0.25">
      <c r="A260" t="s">
        <v>2340</v>
      </c>
      <c r="B260" t="s">
        <v>1865</v>
      </c>
      <c r="C260" t="s">
        <v>2020</v>
      </c>
    </row>
    <row r="261" spans="1:3" x14ac:dyDescent="0.25">
      <c r="A261" t="s">
        <v>2341</v>
      </c>
      <c r="B261" t="s">
        <v>1866</v>
      </c>
      <c r="C261" t="s">
        <v>2021</v>
      </c>
    </row>
    <row r="262" spans="1:3" x14ac:dyDescent="0.25">
      <c r="A262" t="s">
        <v>2342</v>
      </c>
      <c r="B262" t="s">
        <v>1867</v>
      </c>
      <c r="C262" t="s">
        <v>2022</v>
      </c>
    </row>
    <row r="263" spans="1:3" x14ac:dyDescent="0.25">
      <c r="A263" t="s">
        <v>2343</v>
      </c>
      <c r="B263" t="s">
        <v>1741</v>
      </c>
      <c r="C263" t="s">
        <v>1881</v>
      </c>
    </row>
    <row r="264" spans="1:3" x14ac:dyDescent="0.25">
      <c r="A264" t="s">
        <v>2344</v>
      </c>
      <c r="B264" t="s">
        <v>1741</v>
      </c>
      <c r="C264" t="s">
        <v>1881</v>
      </c>
    </row>
    <row r="265" spans="1:3" x14ac:dyDescent="0.25">
      <c r="A265" t="s">
        <v>2345</v>
      </c>
      <c r="B265" t="s">
        <v>1741</v>
      </c>
      <c r="C265" t="s">
        <v>1881</v>
      </c>
    </row>
    <row r="266" spans="1:3" x14ac:dyDescent="0.25">
      <c r="A266" t="s">
        <v>2346</v>
      </c>
      <c r="B266" t="s">
        <v>1813</v>
      </c>
      <c r="C266" t="s">
        <v>2055</v>
      </c>
    </row>
    <row r="267" spans="1:3" x14ac:dyDescent="0.25">
      <c r="A267" t="s">
        <v>2347</v>
      </c>
      <c r="B267" t="s">
        <v>2042</v>
      </c>
      <c r="C267" t="s">
        <v>2053</v>
      </c>
    </row>
    <row r="268" spans="1:3" x14ac:dyDescent="0.25">
      <c r="A268" t="s">
        <v>2348</v>
      </c>
      <c r="B268" t="s">
        <v>2042</v>
      </c>
      <c r="C268" t="s">
        <v>2053</v>
      </c>
    </row>
    <row r="269" spans="1:3" x14ac:dyDescent="0.25">
      <c r="A269" t="s">
        <v>2349</v>
      </c>
      <c r="B269" t="s">
        <v>2042</v>
      </c>
      <c r="C269" t="s">
        <v>2053</v>
      </c>
    </row>
    <row r="270" spans="1:3" x14ac:dyDescent="0.25">
      <c r="A270" t="s">
        <v>2350</v>
      </c>
      <c r="B270" t="s">
        <v>1868</v>
      </c>
      <c r="C270" t="s">
        <v>2023</v>
      </c>
    </row>
    <row r="271" spans="1:3" x14ac:dyDescent="0.25">
      <c r="A271" t="s">
        <v>2351</v>
      </c>
      <c r="B271" t="s">
        <v>2042</v>
      </c>
      <c r="C271" t="s">
        <v>2053</v>
      </c>
    </row>
    <row r="272" spans="1:3" x14ac:dyDescent="0.25">
      <c r="A272" t="s">
        <v>2352</v>
      </c>
      <c r="B272" t="s">
        <v>2042</v>
      </c>
      <c r="C272" t="s">
        <v>2053</v>
      </c>
    </row>
    <row r="273" spans="1:3" x14ac:dyDescent="0.25">
      <c r="A273" t="s">
        <v>2353</v>
      </c>
      <c r="B273" t="s">
        <v>2042</v>
      </c>
      <c r="C273" t="s">
        <v>2053</v>
      </c>
    </row>
    <row r="274" spans="1:3" x14ac:dyDescent="0.25">
      <c r="A274" t="s">
        <v>2354</v>
      </c>
      <c r="B274" t="s">
        <v>2051</v>
      </c>
      <c r="C274" t="s">
        <v>2081</v>
      </c>
    </row>
    <row r="275" spans="1:3" x14ac:dyDescent="0.25">
      <c r="A275" t="s">
        <v>2355</v>
      </c>
      <c r="B275" t="s">
        <v>2042</v>
      </c>
      <c r="C275" t="s">
        <v>2053</v>
      </c>
    </row>
    <row r="276" spans="1:3" x14ac:dyDescent="0.25">
      <c r="A276" t="s">
        <v>2356</v>
      </c>
      <c r="B276" t="s">
        <v>2042</v>
      </c>
      <c r="C276" t="s">
        <v>2053</v>
      </c>
    </row>
    <row r="277" spans="1:3" x14ac:dyDescent="0.25">
      <c r="A277" t="s">
        <v>2357</v>
      </c>
      <c r="B277" t="s">
        <v>2042</v>
      </c>
      <c r="C277" t="s">
        <v>2053</v>
      </c>
    </row>
    <row r="278" spans="1:3" x14ac:dyDescent="0.25">
      <c r="A278" t="s">
        <v>2358</v>
      </c>
      <c r="B278" t="s">
        <v>2052</v>
      </c>
      <c r="C278" t="s">
        <v>2082</v>
      </c>
    </row>
    <row r="279" spans="1:3" x14ac:dyDescent="0.25">
      <c r="A279" t="s">
        <v>2359</v>
      </c>
      <c r="B279" t="s">
        <v>1869</v>
      </c>
      <c r="C279" t="s">
        <v>2024</v>
      </c>
    </row>
    <row r="280" spans="1:3" x14ac:dyDescent="0.25">
      <c r="A280" t="s">
        <v>2360</v>
      </c>
      <c r="B280" t="s">
        <v>1870</v>
      </c>
      <c r="C280" t="s">
        <v>2025</v>
      </c>
    </row>
    <row r="281" spans="1:3" x14ac:dyDescent="0.25">
      <c r="A281" t="s">
        <v>2361</v>
      </c>
      <c r="B281" t="s">
        <v>1871</v>
      </c>
      <c r="C281" t="s">
        <v>2026</v>
      </c>
    </row>
    <row r="282" spans="1:3" x14ac:dyDescent="0.25">
      <c r="A282" t="s">
        <v>2362</v>
      </c>
      <c r="B282" t="s">
        <v>1872</v>
      </c>
      <c r="C282" t="s">
        <v>2027</v>
      </c>
    </row>
    <row r="283" spans="1:3" x14ac:dyDescent="0.25">
      <c r="A283" t="s">
        <v>2363</v>
      </c>
      <c r="B283" t="s">
        <v>1873</v>
      </c>
      <c r="C283" t="s">
        <v>2028</v>
      </c>
    </row>
    <row r="284" spans="1:3" x14ac:dyDescent="0.25">
      <c r="A284" t="s">
        <v>2364</v>
      </c>
      <c r="B284" t="s">
        <v>1874</v>
      </c>
      <c r="C284" t="s">
        <v>2029</v>
      </c>
    </row>
    <row r="285" spans="1:3" x14ac:dyDescent="0.25">
      <c r="A285" t="s">
        <v>2365</v>
      </c>
      <c r="B285" t="s">
        <v>2042</v>
      </c>
      <c r="C285" t="s">
        <v>2053</v>
      </c>
    </row>
    <row r="286" spans="1:3" x14ac:dyDescent="0.25">
      <c r="A286" t="s">
        <v>2366</v>
      </c>
      <c r="B286" t="s">
        <v>1875</v>
      </c>
      <c r="C286" t="s">
        <v>2083</v>
      </c>
    </row>
    <row r="287" spans="1:3" x14ac:dyDescent="0.25">
      <c r="A287" t="s">
        <v>2367</v>
      </c>
      <c r="B287" t="s">
        <v>1876</v>
      </c>
      <c r="C287" t="s">
        <v>2030</v>
      </c>
    </row>
    <row r="288" spans="1:3" x14ac:dyDescent="0.25">
      <c r="A288" t="s">
        <v>2368</v>
      </c>
      <c r="B288" t="s">
        <v>2042</v>
      </c>
      <c r="C288" t="s">
        <v>2053</v>
      </c>
    </row>
    <row r="289" spans="1:3" x14ac:dyDescent="0.25">
      <c r="A289" t="s">
        <v>2369</v>
      </c>
      <c r="B289" t="s">
        <v>2042</v>
      </c>
      <c r="C289" t="s">
        <v>2053</v>
      </c>
    </row>
    <row r="290" spans="1:3" x14ac:dyDescent="0.25">
      <c r="A290" t="s">
        <v>2370</v>
      </c>
      <c r="B290" t="s">
        <v>1877</v>
      </c>
      <c r="C290" t="s">
        <v>2084</v>
      </c>
    </row>
    <row r="291" spans="1:3" x14ac:dyDescent="0.25">
      <c r="A291" t="s">
        <v>2371</v>
      </c>
      <c r="B291" t="s">
        <v>1878</v>
      </c>
      <c r="C291" t="s">
        <v>2031</v>
      </c>
    </row>
    <row r="292" spans="1:3" x14ac:dyDescent="0.25">
      <c r="A292" t="s">
        <v>2372</v>
      </c>
      <c r="B292" t="s">
        <v>1879</v>
      </c>
      <c r="C292" t="s">
        <v>2032</v>
      </c>
    </row>
    <row r="293" spans="1:3" x14ac:dyDescent="0.25">
      <c r="A293" t="s">
        <v>2373</v>
      </c>
      <c r="B293" t="s">
        <v>2042</v>
      </c>
      <c r="C293" t="s">
        <v>2086</v>
      </c>
    </row>
  </sheetData>
  <pageMargins left="0.7" right="0.7" top="0.75" bottom="0.75" header="0.3" footer="0.3"/>
  <ignoredErrors>
    <ignoredError sqref="A1:A2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Sheet3</vt:lpstr>
      <vt:lpstr>Sheet5</vt:lpstr>
    </vt:vector>
  </TitlesOfParts>
  <Company>M&amp;T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Belanger, Jonathan</dc:creator>
  <cp:lastModifiedBy>Belanger, Jonathan</cp:lastModifiedBy>
  <dcterms:created xsi:type="dcterms:W3CDTF">2017-11-08T16:08:06Z</dcterms:created>
  <dcterms:modified xsi:type="dcterms:W3CDTF">2018-01-30T18:20:09Z</dcterms:modified>
</cp:coreProperties>
</file>